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RAID 1\LOGICIELS\CTICM AM - POUTRE MIXTE\DEV23\VALIDATION\CAS F04\"/>
    </mc:Choice>
  </mc:AlternateContent>
  <xr:revisionPtr revIDLastSave="0" documentId="13_ncr:1_{D12DCBF3-A8A6-41B5-AC1B-A9DF279EE6CF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alculs" sheetId="1" r:id="rId1"/>
    <sheet name="Echauffements" sheetId="2" r:id="rId2"/>
    <sheet name="Creux d onde" sheetId="11" r:id="rId3"/>
    <sheet name="Poutre" sheetId="3" r:id="rId4"/>
    <sheet name="Dalle" sheetId="4" r:id="rId5"/>
    <sheet name="MplRdR30" sheetId="5" r:id="rId6"/>
    <sheet name="MplRdR60" sheetId="6" r:id="rId7"/>
    <sheet name="MplRdR90" sheetId="7" r:id="rId8"/>
    <sheet name="MplRdR120" sheetId="8" r:id="rId9"/>
    <sheet name="MplRdR180" sheetId="9" r:id="rId10"/>
    <sheet name="MplRdR240" sheetId="10" r:id="rId11"/>
  </sheets>
  <functionGroups builtInGroupCount="19"/>
  <definedNames>
    <definedName name="Aa">Calculs!$M$7</definedName>
    <definedName name="AlphaC">Calculs!$D$8</definedName>
    <definedName name="AlphaDalle">Dalle!$D$22</definedName>
    <definedName name="AthetaR120_0">Calculs!$AF$7</definedName>
    <definedName name="AthetaR120_1">Calculs!$AG$7</definedName>
    <definedName name="AthetaR120_2">Calculs!$AH$7</definedName>
    <definedName name="AthetaR30_0">Calculs!$AF$4</definedName>
    <definedName name="AthetaR30_1">Calculs!$AG$4</definedName>
    <definedName name="AthetaR30_2">Calculs!$AH$4</definedName>
    <definedName name="AthetaR60_0">Calculs!$AF$5</definedName>
    <definedName name="AthetaR60_1">Calculs!$AG$5</definedName>
    <definedName name="AthetaR60_2">Calculs!$AH$5</definedName>
    <definedName name="AthetaR90_0">Calculs!$AF$6</definedName>
    <definedName name="AthetaR90_1">Calculs!$AG$6</definedName>
    <definedName name="AthetaR90_2">Calculs!$AH$6</definedName>
    <definedName name="Av">Poutre!$D$9</definedName>
    <definedName name="b">Calculs!$I$6</definedName>
    <definedName name="b0">Dalle!$D$13</definedName>
    <definedName name="bb">Dalle!$D$10</definedName>
    <definedName name="beff">Dalle!$D$21</definedName>
    <definedName name="Botzman">Calculs!$D$7</definedName>
    <definedName name="bt">Dalle!$D$9</definedName>
    <definedName name="Cp">Calculs!$T$8</definedName>
    <definedName name="CRed_1">'Creux d onde'!$D$6</definedName>
    <definedName name="CRed_2">'Creux d onde'!$D$7</definedName>
    <definedName name="d">Poutre!$D$18</definedName>
    <definedName name="DecalZ" localSheetId="8">MplRdR120!$L$2</definedName>
    <definedName name="DecalZ" localSheetId="9">MplRdR180!$L$2</definedName>
    <definedName name="DecalZ" localSheetId="10">MplRdR240!$L$2</definedName>
    <definedName name="DecalZ" localSheetId="6">MplRdR60!$L$2</definedName>
    <definedName name="DecalZ" localSheetId="7">MplRdR90!$L$2</definedName>
    <definedName name="DecalZ">MplRdR30!$L$2</definedName>
    <definedName name="DeltaT">Calculs!$D$4</definedName>
    <definedName name="dP">Calculs!$T$9</definedName>
    <definedName name="ebac">Dalle!$D$8</definedName>
    <definedName name="Ecm">Dalle!$D$16</definedName>
    <definedName name="EpsilonA">Calculs!$D$11</definedName>
    <definedName name="EpsilonF">Calculs!$D$6</definedName>
    <definedName name="Expo">Calculs!$M$5</definedName>
    <definedName name="fck">Dalle!$D$15</definedName>
    <definedName name="fu_sc">Poutre!$D$19</definedName>
    <definedName name="Fy">Poutre!$D$12</definedName>
    <definedName name="Galva">Calculs!$I$11</definedName>
    <definedName name="GammaM">Poutre!$D$11</definedName>
    <definedName name="h">Calculs!$I$5</definedName>
    <definedName name="hceff">Dalle!$D$19</definedName>
    <definedName name="hp">Dalle!$D$12</definedName>
    <definedName name="hsc">Poutre!$D$17</definedName>
    <definedName name="hw">Calculs!$I$10</definedName>
    <definedName name="ksh">Calculs!$M$11</definedName>
    <definedName name="kt">Poutre!$D$25</definedName>
    <definedName name="ktmax">Poutre!$D$26</definedName>
    <definedName name="LambdaP">Calculs!$T$7</definedName>
    <definedName name="Limit">Calculs!$T$10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SI">Calculs!$P$8</definedName>
    <definedName name="MassivSS">Calculs!$P$6</definedName>
    <definedName name="MassivSSCO">Calculs!$P$10</definedName>
    <definedName name="MassivW">Calculs!$P$7</definedName>
    <definedName name="MEd">Poutre!$D$6</definedName>
    <definedName name="MplRd" localSheetId="8">MplRdR120!$F$31</definedName>
    <definedName name="MplRd" localSheetId="9">MplRdR180!$F$31</definedName>
    <definedName name="MplRd" localSheetId="10">MplRdR240!$F$31</definedName>
    <definedName name="MplRd" localSheetId="6">MplRdR60!$F$31</definedName>
    <definedName name="MplRd" localSheetId="7">MplRdR90!$F$31</definedName>
    <definedName name="MplRd">MplRdR30!$F$31</definedName>
    <definedName name="Na" localSheetId="8">MplRdR120!$L$1</definedName>
    <definedName name="Na" localSheetId="9">MplRdR180!$L$1</definedName>
    <definedName name="Na" localSheetId="10">MplRdR240!$L$1</definedName>
    <definedName name="Na" localSheetId="6">MplRdR60!$L$1</definedName>
    <definedName name="Na" localSheetId="7">MplRdR90!$L$1</definedName>
    <definedName name="Na">MplRdR30!$L$1</definedName>
    <definedName name="NbRibs">Poutre!$D$29</definedName>
    <definedName name="nr">Poutre!$D$20</definedName>
    <definedName name="Oui">Calculs!$N$2</definedName>
    <definedName name="p">Calculs!$M$6</definedName>
    <definedName name="pb">Calculs!$M$9</definedName>
    <definedName name="pdalle" localSheetId="8">MplRdR120!$F$28</definedName>
    <definedName name="pdalle" localSheetId="9">MplRdR180!$F$28</definedName>
    <definedName name="pdalle" localSheetId="10">MplRdR240!$F$28</definedName>
    <definedName name="pdalle" localSheetId="6">MplRdR60!$F$28</definedName>
    <definedName name="pdalle" localSheetId="7">MplRdR90!$F$28</definedName>
    <definedName name="pdalle">MplRdR30!$F$28</definedName>
    <definedName name="Phi">Calculs!$D$10</definedName>
    <definedName name="PhiVoid">'Creux d onde'!$D$5</definedName>
    <definedName name="PRdc">Poutre!$D$24</definedName>
    <definedName name="PRds">Poutre!$D$23</definedName>
    <definedName name="Protection">Calculs!$T$5</definedName>
    <definedName name="Protection_Types">Calculs!$T$1:$T$3</definedName>
    <definedName name="q">Poutre!$D$4</definedName>
    <definedName name="RhoA">Calculs!$D$9</definedName>
    <definedName name="RhoP">Calculs!$T$6</definedName>
    <definedName name="rr">Calculs!$I$9</definedName>
    <definedName name="SigmaPRd" localSheetId="8">MplRdR120!$L$3</definedName>
    <definedName name="SigmaPRd" localSheetId="9">MplRdR180!$L$3</definedName>
    <definedName name="SigmaPRd" localSheetId="10">MplRdR240!$L$3</definedName>
    <definedName name="SigmaPRd" localSheetId="6">MplRdR60!$L$3</definedName>
    <definedName name="SigmaPRd" localSheetId="7">MplRdR90!$L$3</definedName>
    <definedName name="SigmaPRd">MplRdR30!$L$3</definedName>
    <definedName name="tc">Dalle!$D$5</definedName>
    <definedName name="td">Dalle!$D$4</definedName>
    <definedName name="tf">Calculs!$I$7</definedName>
    <definedName name="Theta0">Calculs!$D$5</definedName>
    <definedName name="ThetaG120">'Creux d onde'!$D$10</definedName>
    <definedName name="ThetaG40">'Creux d onde'!$D$9</definedName>
    <definedName name="Thetha0_0">Calculs!$AF$2</definedName>
    <definedName name="Thetha0_1">Calculs!$AG$2</definedName>
    <definedName name="Thetha0_2">Calculs!$AH$2</definedName>
    <definedName name="tw">Calculs!$I$8</definedName>
    <definedName name="VEd">Poutre!$D$7</definedName>
    <definedName name="Wpl">Poutre!$D$10</definedName>
    <definedName name="zANP" localSheetId="8">MplRdR120!$F$30</definedName>
    <definedName name="zANP" localSheetId="9">MplRdR180!$F$30</definedName>
    <definedName name="zANP" localSheetId="10">MplRdR240!$F$30</definedName>
    <definedName name="zANP" localSheetId="6">MplRdR60!$F$30</definedName>
    <definedName name="zANP" localSheetId="7">MplRdR90!$F$30</definedName>
    <definedName name="zANP">MplRdR30!$F$30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9" i="1" l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L1942" i="1"/>
  <c r="AL1943" i="1"/>
  <c r="AL1944" i="1"/>
  <c r="AL1945" i="1"/>
  <c r="AL1946" i="1"/>
  <c r="AL1947" i="1"/>
  <c r="AL1948" i="1"/>
  <c r="AL1949" i="1"/>
  <c r="AL1950" i="1"/>
  <c r="AL1951" i="1"/>
  <c r="AL1952" i="1"/>
  <c r="AL1953" i="1"/>
  <c r="AL1954" i="1"/>
  <c r="AL1955" i="1"/>
  <c r="AL1956" i="1"/>
  <c r="AL1957" i="1"/>
  <c r="AL1958" i="1"/>
  <c r="AL1959" i="1"/>
  <c r="AL1960" i="1"/>
  <c r="AL1961" i="1"/>
  <c r="AL1962" i="1"/>
  <c r="AL1963" i="1"/>
  <c r="AL1964" i="1"/>
  <c r="AL1965" i="1"/>
  <c r="AL1966" i="1"/>
  <c r="AL1967" i="1"/>
  <c r="AL1968" i="1"/>
  <c r="AL1969" i="1"/>
  <c r="AL1970" i="1"/>
  <c r="AL1971" i="1"/>
  <c r="AL1972" i="1"/>
  <c r="AL1973" i="1"/>
  <c r="AL1974" i="1"/>
  <c r="AL1975" i="1"/>
  <c r="AL1976" i="1"/>
  <c r="AL1977" i="1"/>
  <c r="AL1978" i="1"/>
  <c r="AL1979" i="1"/>
  <c r="AL1980" i="1"/>
  <c r="AL1981" i="1"/>
  <c r="AL1982" i="1"/>
  <c r="AL1983" i="1"/>
  <c r="AL1984" i="1"/>
  <c r="AL1985" i="1"/>
  <c r="AL1986" i="1"/>
  <c r="AL1987" i="1"/>
  <c r="AL1988" i="1"/>
  <c r="AL1989" i="1"/>
  <c r="AL1990" i="1"/>
  <c r="AL1991" i="1"/>
  <c r="AL1992" i="1"/>
  <c r="AL1993" i="1"/>
  <c r="AL1994" i="1"/>
  <c r="AL1995" i="1"/>
  <c r="AL1996" i="1"/>
  <c r="AL1997" i="1"/>
  <c r="AL1998" i="1"/>
  <c r="AL1999" i="1"/>
  <c r="AL2000" i="1"/>
  <c r="AL2001" i="1"/>
  <c r="AL2002" i="1"/>
  <c r="AL2003" i="1"/>
  <c r="AL2004" i="1"/>
  <c r="AL2005" i="1"/>
  <c r="AL2006" i="1"/>
  <c r="AL2007" i="1"/>
  <c r="AL2008" i="1"/>
  <c r="AL2009" i="1"/>
  <c r="AL2010" i="1"/>
  <c r="AL2011" i="1"/>
  <c r="AL2012" i="1"/>
  <c r="AL2013" i="1"/>
  <c r="AL2014" i="1"/>
  <c r="AL2015" i="1"/>
  <c r="AL2016" i="1"/>
  <c r="AL2017" i="1"/>
  <c r="AL2018" i="1"/>
  <c r="AL2019" i="1"/>
  <c r="AL2020" i="1"/>
  <c r="AL2021" i="1"/>
  <c r="AL2022" i="1"/>
  <c r="AL2023" i="1"/>
  <c r="AL2024" i="1"/>
  <c r="AL2025" i="1"/>
  <c r="AL2026" i="1"/>
  <c r="AL2027" i="1"/>
  <c r="AL2028" i="1"/>
  <c r="AL2029" i="1"/>
  <c r="AL2030" i="1"/>
  <c r="AL2031" i="1"/>
  <c r="AL2032" i="1"/>
  <c r="AL2033" i="1"/>
  <c r="AL2034" i="1"/>
  <c r="AL2035" i="1"/>
  <c r="AL2036" i="1"/>
  <c r="AL2037" i="1"/>
  <c r="AL2038" i="1"/>
  <c r="AL2039" i="1"/>
  <c r="AL2040" i="1"/>
  <c r="AL2041" i="1"/>
  <c r="AL2042" i="1"/>
  <c r="AL2043" i="1"/>
  <c r="AL2044" i="1"/>
  <c r="AL2045" i="1"/>
  <c r="AL2046" i="1"/>
  <c r="AL2047" i="1"/>
  <c r="AL2048" i="1"/>
  <c r="AL2049" i="1"/>
  <c r="AL2050" i="1"/>
  <c r="AL2051" i="1"/>
  <c r="AL2052" i="1"/>
  <c r="AL2053" i="1"/>
  <c r="AL2054" i="1"/>
  <c r="AL2055" i="1"/>
  <c r="AL2056" i="1"/>
  <c r="AL2057" i="1"/>
  <c r="AL2058" i="1"/>
  <c r="AL2059" i="1"/>
  <c r="AL2060" i="1"/>
  <c r="AL2061" i="1"/>
  <c r="AL2062" i="1"/>
  <c r="AL2063" i="1"/>
  <c r="AL2064" i="1"/>
  <c r="AL2065" i="1"/>
  <c r="AL2066" i="1"/>
  <c r="AL2067" i="1"/>
  <c r="AL2068" i="1"/>
  <c r="AL2069" i="1"/>
  <c r="AL2070" i="1"/>
  <c r="AL2071" i="1"/>
  <c r="AL2072" i="1"/>
  <c r="AL2073" i="1"/>
  <c r="AL2074" i="1"/>
  <c r="AL2075" i="1"/>
  <c r="AL2076" i="1"/>
  <c r="AL2077" i="1"/>
  <c r="AL2078" i="1"/>
  <c r="AL2079" i="1"/>
  <c r="AL2080" i="1"/>
  <c r="AL2081" i="1"/>
  <c r="AL2082" i="1"/>
  <c r="AL2083" i="1"/>
  <c r="AL2084" i="1"/>
  <c r="AL2085" i="1"/>
  <c r="AL2086" i="1"/>
  <c r="AL2087" i="1"/>
  <c r="AL2088" i="1"/>
  <c r="AL2089" i="1"/>
  <c r="AL2090" i="1"/>
  <c r="AL2091" i="1"/>
  <c r="AL2092" i="1"/>
  <c r="AL2093" i="1"/>
  <c r="AL2094" i="1"/>
  <c r="AL2095" i="1"/>
  <c r="AL2096" i="1"/>
  <c r="AL2097" i="1"/>
  <c r="AL2098" i="1"/>
  <c r="AL2099" i="1"/>
  <c r="AL2100" i="1"/>
  <c r="AL2101" i="1"/>
  <c r="AL2102" i="1"/>
  <c r="AL2103" i="1"/>
  <c r="AL2104" i="1"/>
  <c r="AL2105" i="1"/>
  <c r="AL2106" i="1"/>
  <c r="AL2107" i="1"/>
  <c r="AL2108" i="1"/>
  <c r="AL2109" i="1"/>
  <c r="AL2110" i="1"/>
  <c r="AL2111" i="1"/>
  <c r="AL2112" i="1"/>
  <c r="AL2113" i="1"/>
  <c r="AL2114" i="1"/>
  <c r="AL2115" i="1"/>
  <c r="AL2116" i="1"/>
  <c r="AL2117" i="1"/>
  <c r="AL2118" i="1"/>
  <c r="AL2119" i="1"/>
  <c r="AL2120" i="1"/>
  <c r="AL2121" i="1"/>
  <c r="AL2122" i="1"/>
  <c r="AL2123" i="1"/>
  <c r="AL2124" i="1"/>
  <c r="AL2125" i="1"/>
  <c r="AL2126" i="1"/>
  <c r="AL2127" i="1"/>
  <c r="AL2128" i="1"/>
  <c r="AL2129" i="1"/>
  <c r="AL2130" i="1"/>
  <c r="AL2131" i="1"/>
  <c r="AL2132" i="1"/>
  <c r="AL2133" i="1"/>
  <c r="AL2134" i="1"/>
  <c r="AL2135" i="1"/>
  <c r="AL2136" i="1"/>
  <c r="AL2137" i="1"/>
  <c r="AL2138" i="1"/>
  <c r="AL2139" i="1"/>
  <c r="AL2140" i="1"/>
  <c r="AL2141" i="1"/>
  <c r="AL2142" i="1"/>
  <c r="AL2143" i="1"/>
  <c r="AL2144" i="1"/>
  <c r="AL2145" i="1"/>
  <c r="AL2146" i="1"/>
  <c r="AL2147" i="1"/>
  <c r="AL2148" i="1"/>
  <c r="AL2149" i="1"/>
  <c r="AL2150" i="1"/>
  <c r="AL2151" i="1"/>
  <c r="AL2152" i="1"/>
  <c r="AL2153" i="1"/>
  <c r="AL2154" i="1"/>
  <c r="AL2155" i="1"/>
  <c r="AL2156" i="1"/>
  <c r="AL2157" i="1"/>
  <c r="AL2158" i="1"/>
  <c r="AL2159" i="1"/>
  <c r="AL2160" i="1"/>
  <c r="AL2161" i="1"/>
  <c r="AL2162" i="1"/>
  <c r="AL2163" i="1"/>
  <c r="AL2164" i="1"/>
  <c r="AL2165" i="1"/>
  <c r="AL2166" i="1"/>
  <c r="AL2167" i="1"/>
  <c r="AL2168" i="1"/>
  <c r="AL2169" i="1"/>
  <c r="AL2170" i="1"/>
  <c r="AL2171" i="1"/>
  <c r="AL2172" i="1"/>
  <c r="AL2173" i="1"/>
  <c r="AL2174" i="1"/>
  <c r="AL2175" i="1"/>
  <c r="AL2176" i="1"/>
  <c r="AL2177" i="1"/>
  <c r="AL2178" i="1"/>
  <c r="AL2179" i="1"/>
  <c r="AL2180" i="1"/>
  <c r="AL2181" i="1"/>
  <c r="AL2182" i="1"/>
  <c r="AL2183" i="1"/>
  <c r="AL2184" i="1"/>
  <c r="AL2185" i="1"/>
  <c r="AL2186" i="1"/>
  <c r="AL2187" i="1"/>
  <c r="AL2188" i="1"/>
  <c r="AL2189" i="1"/>
  <c r="AL2190" i="1"/>
  <c r="AL2191" i="1"/>
  <c r="AL2192" i="1"/>
  <c r="AL2193" i="1"/>
  <c r="AL2194" i="1"/>
  <c r="AL2195" i="1"/>
  <c r="AL2196" i="1"/>
  <c r="AL2197" i="1"/>
  <c r="AL2198" i="1"/>
  <c r="AL2199" i="1"/>
  <c r="AL2200" i="1"/>
  <c r="AL2201" i="1"/>
  <c r="AL2202" i="1"/>
  <c r="AL2203" i="1"/>
  <c r="AL2204" i="1"/>
  <c r="AL2205" i="1"/>
  <c r="AL2206" i="1"/>
  <c r="AL2207" i="1"/>
  <c r="AL2208" i="1"/>
  <c r="AL2209" i="1"/>
  <c r="AL2210" i="1"/>
  <c r="AL2211" i="1"/>
  <c r="AL2212" i="1"/>
  <c r="AL2213" i="1"/>
  <c r="AL2214" i="1"/>
  <c r="AL2215" i="1"/>
  <c r="AL2216" i="1"/>
  <c r="AL2217" i="1"/>
  <c r="AL2218" i="1"/>
  <c r="AL2219" i="1"/>
  <c r="AL2220" i="1"/>
  <c r="AL2221" i="1"/>
  <c r="AL2222" i="1"/>
  <c r="AL2223" i="1"/>
  <c r="AL2224" i="1"/>
  <c r="AL2225" i="1"/>
  <c r="AL2226" i="1"/>
  <c r="AL2227" i="1"/>
  <c r="AL2228" i="1"/>
  <c r="AL2229" i="1"/>
  <c r="AL2230" i="1"/>
  <c r="AL2231" i="1"/>
  <c r="AL2232" i="1"/>
  <c r="AL2233" i="1"/>
  <c r="AL2234" i="1"/>
  <c r="AL2235" i="1"/>
  <c r="AL2236" i="1"/>
  <c r="AL2237" i="1"/>
  <c r="AL2238" i="1"/>
  <c r="AL2239" i="1"/>
  <c r="AL2240" i="1"/>
  <c r="AL2241" i="1"/>
  <c r="AL2242" i="1"/>
  <c r="AL2243" i="1"/>
  <c r="AL2244" i="1"/>
  <c r="AL2245" i="1"/>
  <c r="AL2246" i="1"/>
  <c r="AL2247" i="1"/>
  <c r="AL2248" i="1"/>
  <c r="AL2249" i="1"/>
  <c r="AL2250" i="1"/>
  <c r="AL2251" i="1"/>
  <c r="AL2252" i="1"/>
  <c r="AL2253" i="1"/>
  <c r="AL2254" i="1"/>
  <c r="AL2255" i="1"/>
  <c r="AL2256" i="1"/>
  <c r="AL2257" i="1"/>
  <c r="AL2258" i="1"/>
  <c r="AL2259" i="1"/>
  <c r="AL2260" i="1"/>
  <c r="AL2261" i="1"/>
  <c r="AL2262" i="1"/>
  <c r="AL2263" i="1"/>
  <c r="AL2264" i="1"/>
  <c r="AL2265" i="1"/>
  <c r="AL2266" i="1"/>
  <c r="AL2267" i="1"/>
  <c r="AL2268" i="1"/>
  <c r="AL2269" i="1"/>
  <c r="AL2270" i="1"/>
  <c r="AL2271" i="1"/>
  <c r="AL2272" i="1"/>
  <c r="AL2273" i="1"/>
  <c r="AL2274" i="1"/>
  <c r="AL2275" i="1"/>
  <c r="AL2276" i="1"/>
  <c r="AL2277" i="1"/>
  <c r="AL2278" i="1"/>
  <c r="AL2279" i="1"/>
  <c r="AL2280" i="1"/>
  <c r="AL2281" i="1"/>
  <c r="AL2282" i="1"/>
  <c r="AL2283" i="1"/>
  <c r="AL2284" i="1"/>
  <c r="AL2285" i="1"/>
  <c r="AL2286" i="1"/>
  <c r="AL2287" i="1"/>
  <c r="AL2288" i="1"/>
  <c r="AL2289" i="1"/>
  <c r="AL2290" i="1"/>
  <c r="AL2291" i="1"/>
  <c r="AL2292" i="1"/>
  <c r="AL2293" i="1"/>
  <c r="AL2294" i="1"/>
  <c r="AL2295" i="1"/>
  <c r="AL2296" i="1"/>
  <c r="AL2297" i="1"/>
  <c r="AL2298" i="1"/>
  <c r="AL2299" i="1"/>
  <c r="AL2300" i="1"/>
  <c r="AL2301" i="1"/>
  <c r="AL2302" i="1"/>
  <c r="AL2303" i="1"/>
  <c r="AL2304" i="1"/>
  <c r="AL2305" i="1"/>
  <c r="AL2306" i="1"/>
  <c r="AL2307" i="1"/>
  <c r="AL2308" i="1"/>
  <c r="AL2309" i="1"/>
  <c r="AL2310" i="1"/>
  <c r="AL2311" i="1"/>
  <c r="AL2312" i="1"/>
  <c r="AL2313" i="1"/>
  <c r="AL2314" i="1"/>
  <c r="AL2315" i="1"/>
  <c r="AL2316" i="1"/>
  <c r="AL2317" i="1"/>
  <c r="AL2318" i="1"/>
  <c r="AL2319" i="1"/>
  <c r="AL2320" i="1"/>
  <c r="AL2321" i="1"/>
  <c r="AL2322" i="1"/>
  <c r="AL2323" i="1"/>
  <c r="AL2324" i="1"/>
  <c r="AL2325" i="1"/>
  <c r="AL2326" i="1"/>
  <c r="AL2327" i="1"/>
  <c r="AL2328" i="1"/>
  <c r="AL2329" i="1"/>
  <c r="AL2330" i="1"/>
  <c r="AL2331" i="1"/>
  <c r="AL2332" i="1"/>
  <c r="AL2333" i="1"/>
  <c r="AL2334" i="1"/>
  <c r="AL2335" i="1"/>
  <c r="AL2336" i="1"/>
  <c r="AL2337" i="1"/>
  <c r="AL2338" i="1"/>
  <c r="AL2339" i="1"/>
  <c r="AL2340" i="1"/>
  <c r="AL2341" i="1"/>
  <c r="AL2342" i="1"/>
  <c r="AL2343" i="1"/>
  <c r="AL2344" i="1"/>
  <c r="AL2345" i="1"/>
  <c r="AL2346" i="1"/>
  <c r="AL2347" i="1"/>
  <c r="AL2348" i="1"/>
  <c r="AL2349" i="1"/>
  <c r="AL2350" i="1"/>
  <c r="AL2351" i="1"/>
  <c r="AL2352" i="1"/>
  <c r="AL2353" i="1"/>
  <c r="AL2354" i="1"/>
  <c r="AL2355" i="1"/>
  <c r="AL2356" i="1"/>
  <c r="AL2357" i="1"/>
  <c r="AL2358" i="1"/>
  <c r="AL2359" i="1"/>
  <c r="AL2360" i="1"/>
  <c r="AL2361" i="1"/>
  <c r="AL2362" i="1"/>
  <c r="AL2363" i="1"/>
  <c r="AL2364" i="1"/>
  <c r="AL2365" i="1"/>
  <c r="AL2366" i="1"/>
  <c r="AL2367" i="1"/>
  <c r="AL2368" i="1"/>
  <c r="AL2369" i="1"/>
  <c r="AL2370" i="1"/>
  <c r="AL2371" i="1"/>
  <c r="AL2372" i="1"/>
  <c r="AL2373" i="1"/>
  <c r="AL2374" i="1"/>
  <c r="AL2375" i="1"/>
  <c r="AL2376" i="1"/>
  <c r="AL2377" i="1"/>
  <c r="AL2378" i="1"/>
  <c r="AL2379" i="1"/>
  <c r="AL2380" i="1"/>
  <c r="AL2381" i="1"/>
  <c r="AL2382" i="1"/>
  <c r="AL2383" i="1"/>
  <c r="AL2384" i="1"/>
  <c r="AL2385" i="1"/>
  <c r="AL2386" i="1"/>
  <c r="AL2387" i="1"/>
  <c r="AL2388" i="1"/>
  <c r="AL2389" i="1"/>
  <c r="AL2390" i="1"/>
  <c r="AL2391" i="1"/>
  <c r="AL2392" i="1"/>
  <c r="AL2393" i="1"/>
  <c r="AL2394" i="1"/>
  <c r="AL2395" i="1"/>
  <c r="AL2396" i="1"/>
  <c r="AL2397" i="1"/>
  <c r="AL2398" i="1"/>
  <c r="AL2399" i="1"/>
  <c r="AL2400" i="1"/>
  <c r="AL2401" i="1"/>
  <c r="AL2402" i="1"/>
  <c r="AL2403" i="1"/>
  <c r="AL2404" i="1"/>
  <c r="AL2405" i="1"/>
  <c r="AL2406" i="1"/>
  <c r="AL2407" i="1"/>
  <c r="AL2408" i="1"/>
  <c r="AL2409" i="1"/>
  <c r="AL2410" i="1"/>
  <c r="AL2411" i="1"/>
  <c r="AL2412" i="1"/>
  <c r="AL2413" i="1"/>
  <c r="AL2414" i="1"/>
  <c r="AL2415" i="1"/>
  <c r="AL2416" i="1"/>
  <c r="AL2417" i="1"/>
  <c r="AL2418" i="1"/>
  <c r="AL2419" i="1"/>
  <c r="AL2420" i="1"/>
  <c r="AL2421" i="1"/>
  <c r="AL2422" i="1"/>
  <c r="AL2423" i="1"/>
  <c r="AL2424" i="1"/>
  <c r="AL2425" i="1"/>
  <c r="AL2426" i="1"/>
  <c r="AL2427" i="1"/>
  <c r="AL2428" i="1"/>
  <c r="AL2429" i="1"/>
  <c r="AL2430" i="1"/>
  <c r="AL2431" i="1"/>
  <c r="AL2432" i="1"/>
  <c r="AL2433" i="1"/>
  <c r="AL2434" i="1"/>
  <c r="AL2435" i="1"/>
  <c r="AL2436" i="1"/>
  <c r="AL2437" i="1"/>
  <c r="AL2438" i="1"/>
  <c r="AL2439" i="1"/>
  <c r="AL2440" i="1"/>
  <c r="AL2441" i="1"/>
  <c r="AL2442" i="1"/>
  <c r="AL2443" i="1"/>
  <c r="AL2444" i="1"/>
  <c r="AL2445" i="1"/>
  <c r="AL2446" i="1"/>
  <c r="AL2447" i="1"/>
  <c r="AL2448" i="1"/>
  <c r="AL2449" i="1"/>
  <c r="AL2450" i="1"/>
  <c r="AL2451" i="1"/>
  <c r="AL2452" i="1"/>
  <c r="AL2453" i="1"/>
  <c r="AL2454" i="1"/>
  <c r="AL2455" i="1"/>
  <c r="AL2456" i="1"/>
  <c r="AL2457" i="1"/>
  <c r="AL2458" i="1"/>
  <c r="AL2459" i="1"/>
  <c r="AL2460" i="1"/>
  <c r="AL2461" i="1"/>
  <c r="AL2462" i="1"/>
  <c r="AL2463" i="1"/>
  <c r="AL2464" i="1"/>
  <c r="AL2465" i="1"/>
  <c r="AL2466" i="1"/>
  <c r="AL2467" i="1"/>
  <c r="AL2468" i="1"/>
  <c r="AL2469" i="1"/>
  <c r="AL2470" i="1"/>
  <c r="AL2471" i="1"/>
  <c r="AL2472" i="1"/>
  <c r="AL2473" i="1"/>
  <c r="AL2474" i="1"/>
  <c r="AL2475" i="1"/>
  <c r="AL2476" i="1"/>
  <c r="AL2477" i="1"/>
  <c r="AL2478" i="1"/>
  <c r="AL2479" i="1"/>
  <c r="AL2480" i="1"/>
  <c r="AL2481" i="1"/>
  <c r="AL2482" i="1"/>
  <c r="AL2483" i="1"/>
  <c r="AL2484" i="1"/>
  <c r="AL2485" i="1"/>
  <c r="AL2486" i="1"/>
  <c r="AL2487" i="1"/>
  <c r="AL2488" i="1"/>
  <c r="AL2489" i="1"/>
  <c r="AL2490" i="1"/>
  <c r="AL2491" i="1"/>
  <c r="AL2492" i="1"/>
  <c r="AL2493" i="1"/>
  <c r="AL2494" i="1"/>
  <c r="AL2495" i="1"/>
  <c r="AL2496" i="1"/>
  <c r="AL2497" i="1"/>
  <c r="AL2498" i="1"/>
  <c r="AL2499" i="1"/>
  <c r="AL2500" i="1"/>
  <c r="AL2501" i="1"/>
  <c r="AL2502" i="1"/>
  <c r="AL2503" i="1"/>
  <c r="AL2504" i="1"/>
  <c r="AL2505" i="1"/>
  <c r="AL2506" i="1"/>
  <c r="AL2507" i="1"/>
  <c r="AL2508" i="1"/>
  <c r="AL2509" i="1"/>
  <c r="AL2510" i="1"/>
  <c r="AL2511" i="1"/>
  <c r="AL2512" i="1"/>
  <c r="AL2513" i="1"/>
  <c r="AL2514" i="1"/>
  <c r="AL2515" i="1"/>
  <c r="AL2516" i="1"/>
  <c r="AL2517" i="1"/>
  <c r="AL2518" i="1"/>
  <c r="AL2519" i="1"/>
  <c r="AL2520" i="1"/>
  <c r="AL2521" i="1"/>
  <c r="AL2522" i="1"/>
  <c r="AL2523" i="1"/>
  <c r="AL2524" i="1"/>
  <c r="AL2525" i="1"/>
  <c r="AL2526" i="1"/>
  <c r="AL2527" i="1"/>
  <c r="AL2528" i="1"/>
  <c r="AL2529" i="1"/>
  <c r="AL2530" i="1"/>
  <c r="AL2531" i="1"/>
  <c r="AL2532" i="1"/>
  <c r="AL2533" i="1"/>
  <c r="AL2534" i="1"/>
  <c r="AL2535" i="1"/>
  <c r="AL2536" i="1"/>
  <c r="AL2537" i="1"/>
  <c r="AL2538" i="1"/>
  <c r="AL2539" i="1"/>
  <c r="AL2540" i="1"/>
  <c r="AL2541" i="1"/>
  <c r="AL2542" i="1"/>
  <c r="AL2543" i="1"/>
  <c r="AL2544" i="1"/>
  <c r="AL2545" i="1"/>
  <c r="AL2546" i="1"/>
  <c r="AL2547" i="1"/>
  <c r="AL2548" i="1"/>
  <c r="AL2549" i="1"/>
  <c r="AL2550" i="1"/>
  <c r="AL2551" i="1"/>
  <c r="AL2552" i="1"/>
  <c r="AL2553" i="1"/>
  <c r="AL2554" i="1"/>
  <c r="AL2555" i="1"/>
  <c r="AL2556" i="1"/>
  <c r="AL2557" i="1"/>
  <c r="AL2558" i="1"/>
  <c r="AL2559" i="1"/>
  <c r="AL2560" i="1"/>
  <c r="AL2561" i="1"/>
  <c r="AL2562" i="1"/>
  <c r="AL2563" i="1"/>
  <c r="AL2564" i="1"/>
  <c r="AL2565" i="1"/>
  <c r="AL2566" i="1"/>
  <c r="AL2567" i="1"/>
  <c r="AL2568" i="1"/>
  <c r="AL2569" i="1"/>
  <c r="AL2570" i="1"/>
  <c r="AL2571" i="1"/>
  <c r="AL2572" i="1"/>
  <c r="AL2573" i="1"/>
  <c r="AL2574" i="1"/>
  <c r="AL2575" i="1"/>
  <c r="AL2576" i="1"/>
  <c r="AL2577" i="1"/>
  <c r="AL2578" i="1"/>
  <c r="AL2579" i="1"/>
  <c r="AL2580" i="1"/>
  <c r="AL2581" i="1"/>
  <c r="AL2582" i="1"/>
  <c r="AL2583" i="1"/>
  <c r="AL2584" i="1"/>
  <c r="AL2585" i="1"/>
  <c r="AL2586" i="1"/>
  <c r="AL2587" i="1"/>
  <c r="AL2588" i="1"/>
  <c r="AL2589" i="1"/>
  <c r="AL2590" i="1"/>
  <c r="AL2591" i="1"/>
  <c r="AL2592" i="1"/>
  <c r="AL2593" i="1"/>
  <c r="AL2594" i="1"/>
  <c r="AL2595" i="1"/>
  <c r="AL2596" i="1"/>
  <c r="AL2597" i="1"/>
  <c r="AL2598" i="1"/>
  <c r="AL2599" i="1"/>
  <c r="AL2600" i="1"/>
  <c r="AL2601" i="1"/>
  <c r="AL2602" i="1"/>
  <c r="AL2603" i="1"/>
  <c r="AL2604" i="1"/>
  <c r="AL2605" i="1"/>
  <c r="AL2606" i="1"/>
  <c r="AL2607" i="1"/>
  <c r="AL2608" i="1"/>
  <c r="AL2609" i="1"/>
  <c r="AL2610" i="1"/>
  <c r="AL2611" i="1"/>
  <c r="AL2612" i="1"/>
  <c r="AL2613" i="1"/>
  <c r="AL2614" i="1"/>
  <c r="AL2615" i="1"/>
  <c r="AL2616" i="1"/>
  <c r="AL2617" i="1"/>
  <c r="AL2618" i="1"/>
  <c r="AL2619" i="1"/>
  <c r="AL2620" i="1"/>
  <c r="AL2621" i="1"/>
  <c r="AL2622" i="1"/>
  <c r="AL2623" i="1"/>
  <c r="AL2624" i="1"/>
  <c r="AL2625" i="1"/>
  <c r="AL2626" i="1"/>
  <c r="AL2627" i="1"/>
  <c r="AL2628" i="1"/>
  <c r="AL2629" i="1"/>
  <c r="AL2630" i="1"/>
  <c r="AL2631" i="1"/>
  <c r="AL2632" i="1"/>
  <c r="AL2633" i="1"/>
  <c r="AL2634" i="1"/>
  <c r="AL2635" i="1"/>
  <c r="AL2636" i="1"/>
  <c r="AL2637" i="1"/>
  <c r="AL2638" i="1"/>
  <c r="AL2639" i="1"/>
  <c r="AL2640" i="1"/>
  <c r="AL2641" i="1"/>
  <c r="AL2642" i="1"/>
  <c r="AL2643" i="1"/>
  <c r="AL2644" i="1"/>
  <c r="AL2645" i="1"/>
  <c r="AL2646" i="1"/>
  <c r="AL2647" i="1"/>
  <c r="AL2648" i="1"/>
  <c r="AL2649" i="1"/>
  <c r="AL2650" i="1"/>
  <c r="AL2651" i="1"/>
  <c r="AL2652" i="1"/>
  <c r="AL2653" i="1"/>
  <c r="AL2654" i="1"/>
  <c r="AL2655" i="1"/>
  <c r="AL2656" i="1"/>
  <c r="AL2657" i="1"/>
  <c r="AL2658" i="1"/>
  <c r="AL2659" i="1"/>
  <c r="AL2660" i="1"/>
  <c r="AL2661" i="1"/>
  <c r="AL2662" i="1"/>
  <c r="AL2663" i="1"/>
  <c r="AL2664" i="1"/>
  <c r="AL2665" i="1"/>
  <c r="AL2666" i="1"/>
  <c r="AL2667" i="1"/>
  <c r="AL2668" i="1"/>
  <c r="AL2669" i="1"/>
  <c r="AL2670" i="1"/>
  <c r="AL2671" i="1"/>
  <c r="AL2672" i="1"/>
  <c r="AL2673" i="1"/>
  <c r="AL2674" i="1"/>
  <c r="AL2675" i="1"/>
  <c r="AL2676" i="1"/>
  <c r="AL2677" i="1"/>
  <c r="AL2678" i="1"/>
  <c r="AL2679" i="1"/>
  <c r="AL2680" i="1"/>
  <c r="AL2681" i="1"/>
  <c r="AL2682" i="1"/>
  <c r="AL2683" i="1"/>
  <c r="AL2684" i="1"/>
  <c r="AL2685" i="1"/>
  <c r="AL2686" i="1"/>
  <c r="AL2687" i="1"/>
  <c r="AL2688" i="1"/>
  <c r="AL2689" i="1"/>
  <c r="AL2690" i="1"/>
  <c r="AL2691" i="1"/>
  <c r="AL2692" i="1"/>
  <c r="AL2693" i="1"/>
  <c r="AL2694" i="1"/>
  <c r="AL2695" i="1"/>
  <c r="AL2696" i="1"/>
  <c r="AL2697" i="1"/>
  <c r="AL2698" i="1"/>
  <c r="AL2699" i="1"/>
  <c r="AL2700" i="1"/>
  <c r="AL2701" i="1"/>
  <c r="AL2702" i="1"/>
  <c r="AL2703" i="1"/>
  <c r="AL2704" i="1"/>
  <c r="AL2705" i="1"/>
  <c r="AL2706" i="1"/>
  <c r="AL2707" i="1"/>
  <c r="AL2708" i="1"/>
  <c r="AL2709" i="1"/>
  <c r="AL2710" i="1"/>
  <c r="AL2711" i="1"/>
  <c r="AL2712" i="1"/>
  <c r="AL2713" i="1"/>
  <c r="AL2714" i="1"/>
  <c r="AL2715" i="1"/>
  <c r="AL2716" i="1"/>
  <c r="AL2717" i="1"/>
  <c r="AL2718" i="1"/>
  <c r="AL2719" i="1"/>
  <c r="AL2720" i="1"/>
  <c r="AL2721" i="1"/>
  <c r="AL2722" i="1"/>
  <c r="AL2723" i="1"/>
  <c r="AL2724" i="1"/>
  <c r="AL2725" i="1"/>
  <c r="AL2726" i="1"/>
  <c r="AL2727" i="1"/>
  <c r="AL2728" i="1"/>
  <c r="AL2729" i="1"/>
  <c r="AL2730" i="1"/>
  <c r="AL2731" i="1"/>
  <c r="AL2732" i="1"/>
  <c r="AL2733" i="1"/>
  <c r="AL2734" i="1"/>
  <c r="AL2735" i="1"/>
  <c r="AL2736" i="1"/>
  <c r="AL2737" i="1"/>
  <c r="AL2738" i="1"/>
  <c r="AL2739" i="1"/>
  <c r="AL2740" i="1"/>
  <c r="AL2741" i="1"/>
  <c r="AL2742" i="1"/>
  <c r="AL2743" i="1"/>
  <c r="AL2744" i="1"/>
  <c r="AL2745" i="1"/>
  <c r="AL2746" i="1"/>
  <c r="AL2747" i="1"/>
  <c r="AL2748" i="1"/>
  <c r="AL2749" i="1"/>
  <c r="AL2750" i="1"/>
  <c r="AL2751" i="1"/>
  <c r="AL2752" i="1"/>
  <c r="AL2753" i="1"/>
  <c r="AL2754" i="1"/>
  <c r="AL2755" i="1"/>
  <c r="AL2756" i="1"/>
  <c r="AL2757" i="1"/>
  <c r="AL2758" i="1"/>
  <c r="AL2759" i="1"/>
  <c r="AL2760" i="1"/>
  <c r="AL2761" i="1"/>
  <c r="AL2762" i="1"/>
  <c r="AL2763" i="1"/>
  <c r="AL2764" i="1"/>
  <c r="AL2765" i="1"/>
  <c r="AL2766" i="1"/>
  <c r="AL2767" i="1"/>
  <c r="AL2768" i="1"/>
  <c r="AL2769" i="1"/>
  <c r="AL2770" i="1"/>
  <c r="AL2771" i="1"/>
  <c r="AL2772" i="1"/>
  <c r="AL2773" i="1"/>
  <c r="AL2774" i="1"/>
  <c r="AL2775" i="1"/>
  <c r="AL2776" i="1"/>
  <c r="AL2777" i="1"/>
  <c r="AL2778" i="1"/>
  <c r="AL2779" i="1"/>
  <c r="AL2780" i="1"/>
  <c r="AL2781" i="1"/>
  <c r="AL2782" i="1"/>
  <c r="AL2783" i="1"/>
  <c r="AL2784" i="1"/>
  <c r="AL2785" i="1"/>
  <c r="AL2786" i="1"/>
  <c r="AL2787" i="1"/>
  <c r="AL2788" i="1"/>
  <c r="AL2789" i="1"/>
  <c r="AL2790" i="1"/>
  <c r="AL2791" i="1"/>
  <c r="AL2792" i="1"/>
  <c r="AL2793" i="1"/>
  <c r="AL2794" i="1"/>
  <c r="AL2795" i="1"/>
  <c r="AL2796" i="1"/>
  <c r="AL2797" i="1"/>
  <c r="AL2798" i="1"/>
  <c r="AL2799" i="1"/>
  <c r="AL2800" i="1"/>
  <c r="AL2801" i="1"/>
  <c r="AL2802" i="1"/>
  <c r="AL2803" i="1"/>
  <c r="AL2804" i="1"/>
  <c r="AL2805" i="1"/>
  <c r="AL2806" i="1"/>
  <c r="AL2807" i="1"/>
  <c r="AL2808" i="1"/>
  <c r="AL2809" i="1"/>
  <c r="AL2810" i="1"/>
  <c r="AL2811" i="1"/>
  <c r="AL2812" i="1"/>
  <c r="AL2813" i="1"/>
  <c r="AL2814" i="1"/>
  <c r="AL2815" i="1"/>
  <c r="AL2816" i="1"/>
  <c r="AL2817" i="1"/>
  <c r="AL2818" i="1"/>
  <c r="AL2819" i="1"/>
  <c r="AL2820" i="1"/>
  <c r="AL2821" i="1"/>
  <c r="AL2822" i="1"/>
  <c r="AL2823" i="1"/>
  <c r="AL2824" i="1"/>
  <c r="AL2825" i="1"/>
  <c r="AL2826" i="1"/>
  <c r="AL2827" i="1"/>
  <c r="AL2828" i="1"/>
  <c r="AL2829" i="1"/>
  <c r="AL2830" i="1"/>
  <c r="AL2831" i="1"/>
  <c r="AL2832" i="1"/>
  <c r="AL2833" i="1"/>
  <c r="AL2834" i="1"/>
  <c r="AL2835" i="1"/>
  <c r="AL2836" i="1"/>
  <c r="AL2837" i="1"/>
  <c r="AL2838" i="1"/>
  <c r="AL2839" i="1"/>
  <c r="AL2840" i="1"/>
  <c r="AL2841" i="1"/>
  <c r="AL2842" i="1"/>
  <c r="AL2843" i="1"/>
  <c r="AL2844" i="1"/>
  <c r="AL2845" i="1"/>
  <c r="AL2846" i="1"/>
  <c r="AL2847" i="1"/>
  <c r="AL2848" i="1"/>
  <c r="AL2849" i="1"/>
  <c r="AL2850" i="1"/>
  <c r="AL2851" i="1"/>
  <c r="AL2852" i="1"/>
  <c r="AL2853" i="1"/>
  <c r="AL2854" i="1"/>
  <c r="AL2855" i="1"/>
  <c r="AL2856" i="1"/>
  <c r="AL2857" i="1"/>
  <c r="AL2858" i="1"/>
  <c r="AL2859" i="1"/>
  <c r="AL2860" i="1"/>
  <c r="AL2861" i="1"/>
  <c r="AL2862" i="1"/>
  <c r="AL2863" i="1"/>
  <c r="AL2864" i="1"/>
  <c r="AL2865" i="1"/>
  <c r="AL2866" i="1"/>
  <c r="AL2867" i="1"/>
  <c r="AL2868" i="1"/>
  <c r="AL2869" i="1"/>
  <c r="AL2870" i="1"/>
  <c r="AL2871" i="1"/>
  <c r="AL2872" i="1"/>
  <c r="AL2873" i="1"/>
  <c r="AL2874" i="1"/>
  <c r="AL2875" i="1"/>
  <c r="AL2876" i="1"/>
  <c r="AL2877" i="1"/>
  <c r="AL2878" i="1"/>
  <c r="AL2879" i="1"/>
  <c r="AL2880" i="1"/>
  <c r="AL2881" i="1"/>
  <c r="AL2882" i="1"/>
  <c r="AL2883" i="1"/>
  <c r="AL2884" i="1"/>
  <c r="AL2885" i="1"/>
  <c r="AL2886" i="1"/>
  <c r="AL2887" i="1"/>
  <c r="AL2888" i="1"/>
  <c r="AL2889" i="1"/>
  <c r="AL2890" i="1"/>
  <c r="AL2891" i="1"/>
  <c r="AL2892" i="1"/>
  <c r="AL2893" i="1"/>
  <c r="AL2894" i="1"/>
  <c r="AL2895" i="1"/>
  <c r="AL2896" i="1"/>
  <c r="AL2897" i="1"/>
  <c r="AL2898" i="1"/>
  <c r="AL2899" i="1"/>
  <c r="AL2900" i="1"/>
  <c r="AL2901" i="1"/>
  <c r="AL2902" i="1"/>
  <c r="AL2903" i="1"/>
  <c r="AL2904" i="1"/>
  <c r="AL2905" i="1"/>
  <c r="AL2906" i="1"/>
  <c r="AL2907" i="1"/>
  <c r="AL2908" i="1"/>
  <c r="AL2909" i="1"/>
  <c r="AL2910" i="1"/>
  <c r="AL2911" i="1"/>
  <c r="AL2912" i="1"/>
  <c r="AL2913" i="1"/>
  <c r="AL2914" i="1"/>
  <c r="AL2915" i="1"/>
  <c r="AL2916" i="1"/>
  <c r="AL2917" i="1"/>
  <c r="AL2918" i="1"/>
  <c r="AL2919" i="1"/>
  <c r="AL2920" i="1"/>
  <c r="AL2921" i="1"/>
  <c r="AL2922" i="1"/>
  <c r="AL2923" i="1"/>
  <c r="AL2924" i="1"/>
  <c r="AL2925" i="1"/>
  <c r="AL2926" i="1"/>
  <c r="AL2927" i="1"/>
  <c r="AL2928" i="1"/>
  <c r="AL2929" i="1"/>
  <c r="AL2930" i="1"/>
  <c r="AL2931" i="1"/>
  <c r="AL2932" i="1"/>
  <c r="AL2933" i="1"/>
  <c r="AL2934" i="1"/>
  <c r="AL2935" i="1"/>
  <c r="AL2936" i="1"/>
  <c r="AL2937" i="1"/>
  <c r="AL2938" i="1"/>
  <c r="AL2939" i="1"/>
  <c r="AL2940" i="1"/>
  <c r="AL2941" i="1"/>
  <c r="AL2942" i="1"/>
  <c r="AL2943" i="1"/>
  <c r="AL2944" i="1"/>
  <c r="AL2945" i="1"/>
  <c r="AL2946" i="1"/>
  <c r="AL2947" i="1"/>
  <c r="AL2948" i="1"/>
  <c r="AL2949" i="1"/>
  <c r="AL2950" i="1"/>
  <c r="AL2951" i="1"/>
  <c r="AL2952" i="1"/>
  <c r="AL2953" i="1"/>
  <c r="AL2954" i="1"/>
  <c r="AL2955" i="1"/>
  <c r="AL2956" i="1"/>
  <c r="AL2957" i="1"/>
  <c r="AL2958" i="1"/>
  <c r="AL2959" i="1"/>
  <c r="AL2960" i="1"/>
  <c r="AL2961" i="1"/>
  <c r="AL2962" i="1"/>
  <c r="AL2963" i="1"/>
  <c r="AL2964" i="1"/>
  <c r="AL2965" i="1"/>
  <c r="AL2966" i="1"/>
  <c r="AL2967" i="1"/>
  <c r="AL2968" i="1"/>
  <c r="AL2969" i="1"/>
  <c r="AL2970" i="1"/>
  <c r="AL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M1916" i="1"/>
  <c r="AM1917" i="1"/>
  <c r="AM1918" i="1"/>
  <c r="AM1919" i="1"/>
  <c r="AM1920" i="1"/>
  <c r="AM1921" i="1"/>
  <c r="AM1922" i="1"/>
  <c r="AM1923" i="1"/>
  <c r="AM1924" i="1"/>
  <c r="AM1925" i="1"/>
  <c r="AM1926" i="1"/>
  <c r="AM1927" i="1"/>
  <c r="AM1928" i="1"/>
  <c r="AM1929" i="1"/>
  <c r="AM1930" i="1"/>
  <c r="AM1931" i="1"/>
  <c r="AM1932" i="1"/>
  <c r="AM1933" i="1"/>
  <c r="AM1934" i="1"/>
  <c r="AM1935" i="1"/>
  <c r="AM1936" i="1"/>
  <c r="AM1937" i="1"/>
  <c r="AM1938" i="1"/>
  <c r="AM1939" i="1"/>
  <c r="AM1940" i="1"/>
  <c r="AM1941" i="1"/>
  <c r="AM1942" i="1"/>
  <c r="AM1943" i="1"/>
  <c r="AM1944" i="1"/>
  <c r="AM1945" i="1"/>
  <c r="AM1946" i="1"/>
  <c r="AM1947" i="1"/>
  <c r="AM1948" i="1"/>
  <c r="AM1949" i="1"/>
  <c r="AM1950" i="1"/>
  <c r="AM1951" i="1"/>
  <c r="AM1952" i="1"/>
  <c r="AM1953" i="1"/>
  <c r="AM1954" i="1"/>
  <c r="AM1955" i="1"/>
  <c r="AM1956" i="1"/>
  <c r="AM1957" i="1"/>
  <c r="AM1958" i="1"/>
  <c r="AM1959" i="1"/>
  <c r="AM1960" i="1"/>
  <c r="AM1961" i="1"/>
  <c r="AM1962" i="1"/>
  <c r="AM1963" i="1"/>
  <c r="AM1964" i="1"/>
  <c r="AM1965" i="1"/>
  <c r="AM1966" i="1"/>
  <c r="AM1967" i="1"/>
  <c r="AM1968" i="1"/>
  <c r="AM1969" i="1"/>
  <c r="AM1970" i="1"/>
  <c r="AM1971" i="1"/>
  <c r="AM1972" i="1"/>
  <c r="AM1973" i="1"/>
  <c r="AM1974" i="1"/>
  <c r="AM1975" i="1"/>
  <c r="AM1976" i="1"/>
  <c r="AM1977" i="1"/>
  <c r="AM1978" i="1"/>
  <c r="AM1979" i="1"/>
  <c r="AM1980" i="1"/>
  <c r="AM1981" i="1"/>
  <c r="AM1982" i="1"/>
  <c r="AM1983" i="1"/>
  <c r="AM1984" i="1"/>
  <c r="AM1985" i="1"/>
  <c r="AM1986" i="1"/>
  <c r="AM1987" i="1"/>
  <c r="AM1988" i="1"/>
  <c r="AM1989" i="1"/>
  <c r="AM1990" i="1"/>
  <c r="AM1991" i="1"/>
  <c r="AM1992" i="1"/>
  <c r="AM1993" i="1"/>
  <c r="AM1994" i="1"/>
  <c r="AM1995" i="1"/>
  <c r="AM1996" i="1"/>
  <c r="AM1997" i="1"/>
  <c r="AM1998" i="1"/>
  <c r="AM1999" i="1"/>
  <c r="AM2000" i="1"/>
  <c r="AM2001" i="1"/>
  <c r="AM2002" i="1"/>
  <c r="AM2003" i="1"/>
  <c r="AM2004" i="1"/>
  <c r="AM2005" i="1"/>
  <c r="AM2006" i="1"/>
  <c r="AM2007" i="1"/>
  <c r="AM2008" i="1"/>
  <c r="AM2009" i="1"/>
  <c r="AM2010" i="1"/>
  <c r="AM2011" i="1"/>
  <c r="AM2012" i="1"/>
  <c r="AM2013" i="1"/>
  <c r="AM2014" i="1"/>
  <c r="AM2015" i="1"/>
  <c r="AM2016" i="1"/>
  <c r="AM2017" i="1"/>
  <c r="AM2018" i="1"/>
  <c r="AM2019" i="1"/>
  <c r="AM2020" i="1"/>
  <c r="AM2021" i="1"/>
  <c r="AM2022" i="1"/>
  <c r="AM2023" i="1"/>
  <c r="AM2024" i="1"/>
  <c r="AM2025" i="1"/>
  <c r="AM2026" i="1"/>
  <c r="AM2027" i="1"/>
  <c r="AM2028" i="1"/>
  <c r="AM2029" i="1"/>
  <c r="AM2030" i="1"/>
  <c r="AM2031" i="1"/>
  <c r="AM2032" i="1"/>
  <c r="AM2033" i="1"/>
  <c r="AM2034" i="1"/>
  <c r="AM2035" i="1"/>
  <c r="AM2036" i="1"/>
  <c r="AM2037" i="1"/>
  <c r="AM2038" i="1"/>
  <c r="AM2039" i="1"/>
  <c r="AM2040" i="1"/>
  <c r="AM2041" i="1"/>
  <c r="AM2042" i="1"/>
  <c r="AM2043" i="1"/>
  <c r="AM2044" i="1"/>
  <c r="AM2045" i="1"/>
  <c r="AM2046" i="1"/>
  <c r="AM2047" i="1"/>
  <c r="AM2048" i="1"/>
  <c r="AM2049" i="1"/>
  <c r="AM2050" i="1"/>
  <c r="AM2051" i="1"/>
  <c r="AM2052" i="1"/>
  <c r="AM2053" i="1"/>
  <c r="AM2054" i="1"/>
  <c r="AM2055" i="1"/>
  <c r="AM2056" i="1"/>
  <c r="AM2057" i="1"/>
  <c r="AM2058" i="1"/>
  <c r="AM2059" i="1"/>
  <c r="AM2060" i="1"/>
  <c r="AM2061" i="1"/>
  <c r="AM2062" i="1"/>
  <c r="AM2063" i="1"/>
  <c r="AM2064" i="1"/>
  <c r="AM2065" i="1"/>
  <c r="AM2066" i="1"/>
  <c r="AM2067" i="1"/>
  <c r="AM2068" i="1"/>
  <c r="AM2069" i="1"/>
  <c r="AM2070" i="1"/>
  <c r="AM2071" i="1"/>
  <c r="AM2072" i="1"/>
  <c r="AM2073" i="1"/>
  <c r="AM2074" i="1"/>
  <c r="AM2075" i="1"/>
  <c r="AM2076" i="1"/>
  <c r="AM2077" i="1"/>
  <c r="AM2078" i="1"/>
  <c r="AM2079" i="1"/>
  <c r="AM2080" i="1"/>
  <c r="AM2081" i="1"/>
  <c r="AM2082" i="1"/>
  <c r="AM2083" i="1"/>
  <c r="AM2084" i="1"/>
  <c r="AM2085" i="1"/>
  <c r="AM2086" i="1"/>
  <c r="AM2087" i="1"/>
  <c r="AM2088" i="1"/>
  <c r="AM2089" i="1"/>
  <c r="AM2090" i="1"/>
  <c r="AM2091" i="1"/>
  <c r="AM2092" i="1"/>
  <c r="AM2093" i="1"/>
  <c r="AM2094" i="1"/>
  <c r="AM2095" i="1"/>
  <c r="AM2096" i="1"/>
  <c r="AM2097" i="1"/>
  <c r="AM2098" i="1"/>
  <c r="AM2099" i="1"/>
  <c r="AM2100" i="1"/>
  <c r="AM2101" i="1"/>
  <c r="AM2102" i="1"/>
  <c r="AM2103" i="1"/>
  <c r="AM2104" i="1"/>
  <c r="AM2105" i="1"/>
  <c r="AM2106" i="1"/>
  <c r="AM2107" i="1"/>
  <c r="AM2108" i="1"/>
  <c r="AM2109" i="1"/>
  <c r="AM2110" i="1"/>
  <c r="AM2111" i="1"/>
  <c r="AM2112" i="1"/>
  <c r="AM2113" i="1"/>
  <c r="AM2114" i="1"/>
  <c r="AM2115" i="1"/>
  <c r="AM2116" i="1"/>
  <c r="AM2117" i="1"/>
  <c r="AM2118" i="1"/>
  <c r="AM2119" i="1"/>
  <c r="AM2120" i="1"/>
  <c r="AM2121" i="1"/>
  <c r="AM2122" i="1"/>
  <c r="AM2123" i="1"/>
  <c r="AM2124" i="1"/>
  <c r="AM2125" i="1"/>
  <c r="AM2126" i="1"/>
  <c r="AM2127" i="1"/>
  <c r="AM2128" i="1"/>
  <c r="AM2129" i="1"/>
  <c r="AM2130" i="1"/>
  <c r="AM2131" i="1"/>
  <c r="AM2132" i="1"/>
  <c r="AM2133" i="1"/>
  <c r="AM2134" i="1"/>
  <c r="AM2135" i="1"/>
  <c r="AM2136" i="1"/>
  <c r="AM2137" i="1"/>
  <c r="AM2138" i="1"/>
  <c r="AM2139" i="1"/>
  <c r="AM2140" i="1"/>
  <c r="AM2141" i="1"/>
  <c r="AM2142" i="1"/>
  <c r="AM2143" i="1"/>
  <c r="AM2144" i="1"/>
  <c r="AM2145" i="1"/>
  <c r="AM2146" i="1"/>
  <c r="AM2147" i="1"/>
  <c r="AM2148" i="1"/>
  <c r="AM2149" i="1"/>
  <c r="AM2150" i="1"/>
  <c r="AM2151" i="1"/>
  <c r="AM2152" i="1"/>
  <c r="AM2153" i="1"/>
  <c r="AM2154" i="1"/>
  <c r="AM2155" i="1"/>
  <c r="AM2156" i="1"/>
  <c r="AM2157" i="1"/>
  <c r="AM2158" i="1"/>
  <c r="AM2159" i="1"/>
  <c r="AM2160" i="1"/>
  <c r="AM2161" i="1"/>
  <c r="AM2162" i="1"/>
  <c r="AM2163" i="1"/>
  <c r="AM2164" i="1"/>
  <c r="AM2165" i="1"/>
  <c r="AM2166" i="1"/>
  <c r="AM2167" i="1"/>
  <c r="AM2168" i="1"/>
  <c r="AM2169" i="1"/>
  <c r="AM2170" i="1"/>
  <c r="AM2171" i="1"/>
  <c r="AM2172" i="1"/>
  <c r="AM2173" i="1"/>
  <c r="AM2174" i="1"/>
  <c r="AM2175" i="1"/>
  <c r="AM2176" i="1"/>
  <c r="AM2177" i="1"/>
  <c r="AM2178" i="1"/>
  <c r="AM2179" i="1"/>
  <c r="AM2180" i="1"/>
  <c r="AM2181" i="1"/>
  <c r="AM2182" i="1"/>
  <c r="AM2183" i="1"/>
  <c r="AM2184" i="1"/>
  <c r="AM2185" i="1"/>
  <c r="AM2186" i="1"/>
  <c r="AM2187" i="1"/>
  <c r="AM2188" i="1"/>
  <c r="AM2189" i="1"/>
  <c r="AM2190" i="1"/>
  <c r="AM2191" i="1"/>
  <c r="AM2192" i="1"/>
  <c r="AM2193" i="1"/>
  <c r="AM2194" i="1"/>
  <c r="AM2195" i="1"/>
  <c r="AM2196" i="1"/>
  <c r="AM2197" i="1"/>
  <c r="AM2198" i="1"/>
  <c r="AM2199" i="1"/>
  <c r="AM2200" i="1"/>
  <c r="AM2201" i="1"/>
  <c r="AM2202" i="1"/>
  <c r="AM2203" i="1"/>
  <c r="AM2204" i="1"/>
  <c r="AM2205" i="1"/>
  <c r="AM2206" i="1"/>
  <c r="AM2207" i="1"/>
  <c r="AM2208" i="1"/>
  <c r="AM2209" i="1"/>
  <c r="AM2210" i="1"/>
  <c r="AM2211" i="1"/>
  <c r="AM2212" i="1"/>
  <c r="AM2213" i="1"/>
  <c r="AM2214" i="1"/>
  <c r="AM2215" i="1"/>
  <c r="AM2216" i="1"/>
  <c r="AM2217" i="1"/>
  <c r="AM2218" i="1"/>
  <c r="AM2219" i="1"/>
  <c r="AM2220" i="1"/>
  <c r="AM2221" i="1"/>
  <c r="AM2222" i="1"/>
  <c r="AM2223" i="1"/>
  <c r="AM2224" i="1"/>
  <c r="AM2225" i="1"/>
  <c r="AM2226" i="1"/>
  <c r="AM2227" i="1"/>
  <c r="AM2228" i="1"/>
  <c r="AM2229" i="1"/>
  <c r="AM2230" i="1"/>
  <c r="AM2231" i="1"/>
  <c r="AM2232" i="1"/>
  <c r="AM2233" i="1"/>
  <c r="AM2234" i="1"/>
  <c r="AM2235" i="1"/>
  <c r="AM2236" i="1"/>
  <c r="AM2237" i="1"/>
  <c r="AM2238" i="1"/>
  <c r="AM2239" i="1"/>
  <c r="AM2240" i="1"/>
  <c r="AM2241" i="1"/>
  <c r="AM2242" i="1"/>
  <c r="AM2243" i="1"/>
  <c r="AM2244" i="1"/>
  <c r="AM2245" i="1"/>
  <c r="AM2246" i="1"/>
  <c r="AM2247" i="1"/>
  <c r="AM2248" i="1"/>
  <c r="AM2249" i="1"/>
  <c r="AM2250" i="1"/>
  <c r="AM2251" i="1"/>
  <c r="AM2252" i="1"/>
  <c r="AM2253" i="1"/>
  <c r="AM2254" i="1"/>
  <c r="AM2255" i="1"/>
  <c r="AM2256" i="1"/>
  <c r="AM2257" i="1"/>
  <c r="AM2258" i="1"/>
  <c r="AM2259" i="1"/>
  <c r="AM2260" i="1"/>
  <c r="AM2261" i="1"/>
  <c r="AM2262" i="1"/>
  <c r="AM2263" i="1"/>
  <c r="AM2264" i="1"/>
  <c r="AM2265" i="1"/>
  <c r="AM2266" i="1"/>
  <c r="AM2267" i="1"/>
  <c r="AM2268" i="1"/>
  <c r="AM2269" i="1"/>
  <c r="AM2270" i="1"/>
  <c r="AM2271" i="1"/>
  <c r="AM2272" i="1"/>
  <c r="AM2273" i="1"/>
  <c r="AM2274" i="1"/>
  <c r="AM2275" i="1"/>
  <c r="AM2276" i="1"/>
  <c r="AM2277" i="1"/>
  <c r="AM2278" i="1"/>
  <c r="AM2279" i="1"/>
  <c r="AM2280" i="1"/>
  <c r="AM2281" i="1"/>
  <c r="AM2282" i="1"/>
  <c r="AM2283" i="1"/>
  <c r="AM2284" i="1"/>
  <c r="AM2285" i="1"/>
  <c r="AM2286" i="1"/>
  <c r="AM2287" i="1"/>
  <c r="AM2288" i="1"/>
  <c r="AM2289" i="1"/>
  <c r="AM2290" i="1"/>
  <c r="AM2291" i="1"/>
  <c r="AM2292" i="1"/>
  <c r="AM2293" i="1"/>
  <c r="AM2294" i="1"/>
  <c r="AM2295" i="1"/>
  <c r="AM2296" i="1"/>
  <c r="AM2297" i="1"/>
  <c r="AM2298" i="1"/>
  <c r="AM2299" i="1"/>
  <c r="AM2300" i="1"/>
  <c r="AM2301" i="1"/>
  <c r="AM2302" i="1"/>
  <c r="AM2303" i="1"/>
  <c r="AM2304" i="1"/>
  <c r="AM2305" i="1"/>
  <c r="AM2306" i="1"/>
  <c r="AM2307" i="1"/>
  <c r="AM2308" i="1"/>
  <c r="AM2309" i="1"/>
  <c r="AM2310" i="1"/>
  <c r="AM2311" i="1"/>
  <c r="AM2312" i="1"/>
  <c r="AM2313" i="1"/>
  <c r="AM2314" i="1"/>
  <c r="AM2315" i="1"/>
  <c r="AM2316" i="1"/>
  <c r="AM2317" i="1"/>
  <c r="AM2318" i="1"/>
  <c r="AM2319" i="1"/>
  <c r="AM2320" i="1"/>
  <c r="AM2321" i="1"/>
  <c r="AM2322" i="1"/>
  <c r="AM2323" i="1"/>
  <c r="AM2324" i="1"/>
  <c r="AM2325" i="1"/>
  <c r="AM2326" i="1"/>
  <c r="AM2327" i="1"/>
  <c r="AM2328" i="1"/>
  <c r="AM2329" i="1"/>
  <c r="AM2330" i="1"/>
  <c r="AM2331" i="1"/>
  <c r="AM2332" i="1"/>
  <c r="AM2333" i="1"/>
  <c r="AM2334" i="1"/>
  <c r="AM2335" i="1"/>
  <c r="AM2336" i="1"/>
  <c r="AM2337" i="1"/>
  <c r="AM2338" i="1"/>
  <c r="AM2339" i="1"/>
  <c r="AM2340" i="1"/>
  <c r="AM2341" i="1"/>
  <c r="AM2342" i="1"/>
  <c r="AM2343" i="1"/>
  <c r="AM2344" i="1"/>
  <c r="AM2345" i="1"/>
  <c r="AM2346" i="1"/>
  <c r="AM2347" i="1"/>
  <c r="AM2348" i="1"/>
  <c r="AM2349" i="1"/>
  <c r="AM2350" i="1"/>
  <c r="AM2351" i="1"/>
  <c r="AM2352" i="1"/>
  <c r="AM2353" i="1"/>
  <c r="AM2354" i="1"/>
  <c r="AM2355" i="1"/>
  <c r="AM2356" i="1"/>
  <c r="AM2357" i="1"/>
  <c r="AM2358" i="1"/>
  <c r="AM2359" i="1"/>
  <c r="AM2360" i="1"/>
  <c r="AM2361" i="1"/>
  <c r="AM2362" i="1"/>
  <c r="AM2363" i="1"/>
  <c r="AM2364" i="1"/>
  <c r="AM2365" i="1"/>
  <c r="AM2366" i="1"/>
  <c r="AM2367" i="1"/>
  <c r="AM2368" i="1"/>
  <c r="AM2369" i="1"/>
  <c r="AM2370" i="1"/>
  <c r="AM2371" i="1"/>
  <c r="AM2372" i="1"/>
  <c r="AM2373" i="1"/>
  <c r="AM2374" i="1"/>
  <c r="AM2375" i="1"/>
  <c r="AM2376" i="1"/>
  <c r="AM2377" i="1"/>
  <c r="AM2378" i="1"/>
  <c r="AM2379" i="1"/>
  <c r="AM2380" i="1"/>
  <c r="AM2381" i="1"/>
  <c r="AM2382" i="1"/>
  <c r="AM2383" i="1"/>
  <c r="AM2384" i="1"/>
  <c r="AM2385" i="1"/>
  <c r="AM2386" i="1"/>
  <c r="AM2387" i="1"/>
  <c r="AM2388" i="1"/>
  <c r="AM2389" i="1"/>
  <c r="AM2390" i="1"/>
  <c r="AM2391" i="1"/>
  <c r="AM2392" i="1"/>
  <c r="AM2393" i="1"/>
  <c r="AM2394" i="1"/>
  <c r="AM2395" i="1"/>
  <c r="AM2396" i="1"/>
  <c r="AM2397" i="1"/>
  <c r="AM2398" i="1"/>
  <c r="AM2399" i="1"/>
  <c r="AM2400" i="1"/>
  <c r="AM2401" i="1"/>
  <c r="AM2402" i="1"/>
  <c r="AM2403" i="1"/>
  <c r="AM2404" i="1"/>
  <c r="AM2405" i="1"/>
  <c r="AM2406" i="1"/>
  <c r="AM2407" i="1"/>
  <c r="AM2408" i="1"/>
  <c r="AM2409" i="1"/>
  <c r="AM2410" i="1"/>
  <c r="AM2411" i="1"/>
  <c r="AM2412" i="1"/>
  <c r="AM2413" i="1"/>
  <c r="AM2414" i="1"/>
  <c r="AM2415" i="1"/>
  <c r="AM2416" i="1"/>
  <c r="AM2417" i="1"/>
  <c r="AM2418" i="1"/>
  <c r="AM2419" i="1"/>
  <c r="AM2420" i="1"/>
  <c r="AM2421" i="1"/>
  <c r="AM2422" i="1"/>
  <c r="AM2423" i="1"/>
  <c r="AM2424" i="1"/>
  <c r="AM2425" i="1"/>
  <c r="AM2426" i="1"/>
  <c r="AM2427" i="1"/>
  <c r="AM2428" i="1"/>
  <c r="AM2429" i="1"/>
  <c r="AM2430" i="1"/>
  <c r="AM2431" i="1"/>
  <c r="AM2432" i="1"/>
  <c r="AM2433" i="1"/>
  <c r="AM2434" i="1"/>
  <c r="AM2435" i="1"/>
  <c r="AM2436" i="1"/>
  <c r="AM2437" i="1"/>
  <c r="AM2438" i="1"/>
  <c r="AM2439" i="1"/>
  <c r="AM2440" i="1"/>
  <c r="AM2441" i="1"/>
  <c r="AM2442" i="1"/>
  <c r="AM2443" i="1"/>
  <c r="AM2444" i="1"/>
  <c r="AM2445" i="1"/>
  <c r="AM2446" i="1"/>
  <c r="AM2447" i="1"/>
  <c r="AM2448" i="1"/>
  <c r="AM2449" i="1"/>
  <c r="AM2450" i="1"/>
  <c r="AM2451" i="1"/>
  <c r="AM2452" i="1"/>
  <c r="AM2453" i="1"/>
  <c r="AM2454" i="1"/>
  <c r="AM2455" i="1"/>
  <c r="AM2456" i="1"/>
  <c r="AM2457" i="1"/>
  <c r="AM2458" i="1"/>
  <c r="AM2459" i="1"/>
  <c r="AM2460" i="1"/>
  <c r="AM2461" i="1"/>
  <c r="AM2462" i="1"/>
  <c r="AM2463" i="1"/>
  <c r="AM2464" i="1"/>
  <c r="AM2465" i="1"/>
  <c r="AM2466" i="1"/>
  <c r="AM2467" i="1"/>
  <c r="AM2468" i="1"/>
  <c r="AM2469" i="1"/>
  <c r="AM2470" i="1"/>
  <c r="AM2471" i="1"/>
  <c r="AM2472" i="1"/>
  <c r="AM2473" i="1"/>
  <c r="AM2474" i="1"/>
  <c r="AM2475" i="1"/>
  <c r="AM2476" i="1"/>
  <c r="AM2477" i="1"/>
  <c r="AM2478" i="1"/>
  <c r="AM2479" i="1"/>
  <c r="AM2480" i="1"/>
  <c r="AM2481" i="1"/>
  <c r="AM2482" i="1"/>
  <c r="AM2483" i="1"/>
  <c r="AM2484" i="1"/>
  <c r="AM2485" i="1"/>
  <c r="AM2486" i="1"/>
  <c r="AM2487" i="1"/>
  <c r="AM2488" i="1"/>
  <c r="AM2489" i="1"/>
  <c r="AM2490" i="1"/>
  <c r="AM2491" i="1"/>
  <c r="AM2492" i="1"/>
  <c r="AM2493" i="1"/>
  <c r="AM2494" i="1"/>
  <c r="AM2495" i="1"/>
  <c r="AM2496" i="1"/>
  <c r="AM2497" i="1"/>
  <c r="AM2498" i="1"/>
  <c r="AM2499" i="1"/>
  <c r="AM2500" i="1"/>
  <c r="AM2501" i="1"/>
  <c r="AM2502" i="1"/>
  <c r="AM2503" i="1"/>
  <c r="AM2504" i="1"/>
  <c r="AM2505" i="1"/>
  <c r="AM2506" i="1"/>
  <c r="AM2507" i="1"/>
  <c r="AM2508" i="1"/>
  <c r="AM2509" i="1"/>
  <c r="AM2510" i="1"/>
  <c r="AM2511" i="1"/>
  <c r="AM2512" i="1"/>
  <c r="AM2513" i="1"/>
  <c r="AM2514" i="1"/>
  <c r="AM2515" i="1"/>
  <c r="AM2516" i="1"/>
  <c r="AM2517" i="1"/>
  <c r="AM2518" i="1"/>
  <c r="AM2519" i="1"/>
  <c r="AM2520" i="1"/>
  <c r="AM2521" i="1"/>
  <c r="AM2522" i="1"/>
  <c r="AM2523" i="1"/>
  <c r="AM2524" i="1"/>
  <c r="AM2525" i="1"/>
  <c r="AM2526" i="1"/>
  <c r="AM2527" i="1"/>
  <c r="AM2528" i="1"/>
  <c r="AM2529" i="1"/>
  <c r="AM2530" i="1"/>
  <c r="AM2531" i="1"/>
  <c r="AM2532" i="1"/>
  <c r="AM2533" i="1"/>
  <c r="AM2534" i="1"/>
  <c r="AM2535" i="1"/>
  <c r="AM2536" i="1"/>
  <c r="AM2537" i="1"/>
  <c r="AM2538" i="1"/>
  <c r="AM2539" i="1"/>
  <c r="AM2540" i="1"/>
  <c r="AM2541" i="1"/>
  <c r="AM2542" i="1"/>
  <c r="AM2543" i="1"/>
  <c r="AM2544" i="1"/>
  <c r="AM2545" i="1"/>
  <c r="AM2546" i="1"/>
  <c r="AM2547" i="1"/>
  <c r="AM2548" i="1"/>
  <c r="AM2549" i="1"/>
  <c r="AM2550" i="1"/>
  <c r="AM2551" i="1"/>
  <c r="AM2552" i="1"/>
  <c r="AM2553" i="1"/>
  <c r="AM2554" i="1"/>
  <c r="AM2555" i="1"/>
  <c r="AM2556" i="1"/>
  <c r="AM2557" i="1"/>
  <c r="AM2558" i="1"/>
  <c r="AM2559" i="1"/>
  <c r="AM2560" i="1"/>
  <c r="AM2561" i="1"/>
  <c r="AM2562" i="1"/>
  <c r="AM2563" i="1"/>
  <c r="AM2564" i="1"/>
  <c r="AM2565" i="1"/>
  <c r="AM2566" i="1"/>
  <c r="AM2567" i="1"/>
  <c r="AM2568" i="1"/>
  <c r="AM2569" i="1"/>
  <c r="AM2570" i="1"/>
  <c r="AM2571" i="1"/>
  <c r="AM2572" i="1"/>
  <c r="AM2573" i="1"/>
  <c r="AM2574" i="1"/>
  <c r="AM2575" i="1"/>
  <c r="AM2576" i="1"/>
  <c r="AM2577" i="1"/>
  <c r="AM2578" i="1"/>
  <c r="AM2579" i="1"/>
  <c r="AM2580" i="1"/>
  <c r="AM2581" i="1"/>
  <c r="AM2582" i="1"/>
  <c r="AM2583" i="1"/>
  <c r="AM2584" i="1"/>
  <c r="AM2585" i="1"/>
  <c r="AM2586" i="1"/>
  <c r="AM2587" i="1"/>
  <c r="AM2588" i="1"/>
  <c r="AM2589" i="1"/>
  <c r="AM2590" i="1"/>
  <c r="AM2591" i="1"/>
  <c r="AM2592" i="1"/>
  <c r="AM2593" i="1"/>
  <c r="AM2594" i="1"/>
  <c r="AM2595" i="1"/>
  <c r="AM2596" i="1"/>
  <c r="AM2597" i="1"/>
  <c r="AM2598" i="1"/>
  <c r="AM2599" i="1"/>
  <c r="AM2600" i="1"/>
  <c r="AM2601" i="1"/>
  <c r="AM2602" i="1"/>
  <c r="AM2603" i="1"/>
  <c r="AM2604" i="1"/>
  <c r="AM2605" i="1"/>
  <c r="AM2606" i="1"/>
  <c r="AM2607" i="1"/>
  <c r="AM2608" i="1"/>
  <c r="AM2609" i="1"/>
  <c r="AM2610" i="1"/>
  <c r="AM2611" i="1"/>
  <c r="AM2612" i="1"/>
  <c r="AM2613" i="1"/>
  <c r="AM2614" i="1"/>
  <c r="AM2615" i="1"/>
  <c r="AM2616" i="1"/>
  <c r="AM2617" i="1"/>
  <c r="AM2618" i="1"/>
  <c r="AM2619" i="1"/>
  <c r="AM2620" i="1"/>
  <c r="AM2621" i="1"/>
  <c r="AM2622" i="1"/>
  <c r="AM2623" i="1"/>
  <c r="AM2624" i="1"/>
  <c r="AM2625" i="1"/>
  <c r="AM2626" i="1"/>
  <c r="AM2627" i="1"/>
  <c r="AM2628" i="1"/>
  <c r="AM2629" i="1"/>
  <c r="AM2630" i="1"/>
  <c r="AM2631" i="1"/>
  <c r="AM2632" i="1"/>
  <c r="AM2633" i="1"/>
  <c r="AM2634" i="1"/>
  <c r="AM2635" i="1"/>
  <c r="AM2636" i="1"/>
  <c r="AM2637" i="1"/>
  <c r="AM2638" i="1"/>
  <c r="AM2639" i="1"/>
  <c r="AM2640" i="1"/>
  <c r="AM2641" i="1"/>
  <c r="AM2642" i="1"/>
  <c r="AM2643" i="1"/>
  <c r="AM2644" i="1"/>
  <c r="AM2645" i="1"/>
  <c r="AM2646" i="1"/>
  <c r="AM2647" i="1"/>
  <c r="AM2648" i="1"/>
  <c r="AM2649" i="1"/>
  <c r="AM2650" i="1"/>
  <c r="AM2651" i="1"/>
  <c r="AM2652" i="1"/>
  <c r="AM2653" i="1"/>
  <c r="AM2654" i="1"/>
  <c r="AM2655" i="1"/>
  <c r="AM2656" i="1"/>
  <c r="AM2657" i="1"/>
  <c r="AM2658" i="1"/>
  <c r="AM2659" i="1"/>
  <c r="AM2660" i="1"/>
  <c r="AM2661" i="1"/>
  <c r="AM2662" i="1"/>
  <c r="AM2663" i="1"/>
  <c r="AM2664" i="1"/>
  <c r="AM2665" i="1"/>
  <c r="AM2666" i="1"/>
  <c r="AM2667" i="1"/>
  <c r="AM2668" i="1"/>
  <c r="AM2669" i="1"/>
  <c r="AM2670" i="1"/>
  <c r="AM2671" i="1"/>
  <c r="AM2672" i="1"/>
  <c r="AM2673" i="1"/>
  <c r="AM2674" i="1"/>
  <c r="AM2675" i="1"/>
  <c r="AM2676" i="1"/>
  <c r="AM2677" i="1"/>
  <c r="AM2678" i="1"/>
  <c r="AM2679" i="1"/>
  <c r="AM2680" i="1"/>
  <c r="AM2681" i="1"/>
  <c r="AM2682" i="1"/>
  <c r="AM2683" i="1"/>
  <c r="AM2684" i="1"/>
  <c r="AM2685" i="1"/>
  <c r="AM2686" i="1"/>
  <c r="AM2687" i="1"/>
  <c r="AM2688" i="1"/>
  <c r="AM2689" i="1"/>
  <c r="AM2690" i="1"/>
  <c r="AM2691" i="1"/>
  <c r="AM2692" i="1"/>
  <c r="AM2693" i="1"/>
  <c r="AM2694" i="1"/>
  <c r="AM2695" i="1"/>
  <c r="AM2696" i="1"/>
  <c r="AM2697" i="1"/>
  <c r="AM2698" i="1"/>
  <c r="AM2699" i="1"/>
  <c r="AM2700" i="1"/>
  <c r="AM2701" i="1"/>
  <c r="AM2702" i="1"/>
  <c r="AM2703" i="1"/>
  <c r="AM2704" i="1"/>
  <c r="AM2705" i="1"/>
  <c r="AM2706" i="1"/>
  <c r="AM2707" i="1"/>
  <c r="AM2708" i="1"/>
  <c r="AM2709" i="1"/>
  <c r="AM2710" i="1"/>
  <c r="AM2711" i="1"/>
  <c r="AM2712" i="1"/>
  <c r="AM2713" i="1"/>
  <c r="AM2714" i="1"/>
  <c r="AM2715" i="1"/>
  <c r="AM2716" i="1"/>
  <c r="AM2717" i="1"/>
  <c r="AM2718" i="1"/>
  <c r="AM2719" i="1"/>
  <c r="AM2720" i="1"/>
  <c r="AM2721" i="1"/>
  <c r="AM2722" i="1"/>
  <c r="AM2723" i="1"/>
  <c r="AM2724" i="1"/>
  <c r="AM2725" i="1"/>
  <c r="AM2726" i="1"/>
  <c r="AM2727" i="1"/>
  <c r="AM2728" i="1"/>
  <c r="AM2729" i="1"/>
  <c r="AM2730" i="1"/>
  <c r="AM2731" i="1"/>
  <c r="AM2732" i="1"/>
  <c r="AM2733" i="1"/>
  <c r="AM2734" i="1"/>
  <c r="AM2735" i="1"/>
  <c r="AM2736" i="1"/>
  <c r="AM2737" i="1"/>
  <c r="AM2738" i="1"/>
  <c r="AM2739" i="1"/>
  <c r="AM2740" i="1"/>
  <c r="AM2741" i="1"/>
  <c r="AM2742" i="1"/>
  <c r="AM2743" i="1"/>
  <c r="AM2744" i="1"/>
  <c r="AM2745" i="1"/>
  <c r="AM2746" i="1"/>
  <c r="AM2747" i="1"/>
  <c r="AM2748" i="1"/>
  <c r="AM2749" i="1"/>
  <c r="AM2750" i="1"/>
  <c r="AM2751" i="1"/>
  <c r="AM2752" i="1"/>
  <c r="AM2753" i="1"/>
  <c r="AM2754" i="1"/>
  <c r="AM2755" i="1"/>
  <c r="AM2756" i="1"/>
  <c r="AM2757" i="1"/>
  <c r="AM2758" i="1"/>
  <c r="AM2759" i="1"/>
  <c r="AM2760" i="1"/>
  <c r="AM2761" i="1"/>
  <c r="AM2762" i="1"/>
  <c r="AM2763" i="1"/>
  <c r="AM2764" i="1"/>
  <c r="AM2765" i="1"/>
  <c r="AM2766" i="1"/>
  <c r="AM2767" i="1"/>
  <c r="AM2768" i="1"/>
  <c r="AM2769" i="1"/>
  <c r="AM2770" i="1"/>
  <c r="AM2771" i="1"/>
  <c r="AM2772" i="1"/>
  <c r="AM2773" i="1"/>
  <c r="AM2774" i="1"/>
  <c r="AM2775" i="1"/>
  <c r="AM2776" i="1"/>
  <c r="AM2777" i="1"/>
  <c r="AM2778" i="1"/>
  <c r="AM2779" i="1"/>
  <c r="AM2780" i="1"/>
  <c r="AM2781" i="1"/>
  <c r="AM2782" i="1"/>
  <c r="AM2783" i="1"/>
  <c r="AM2784" i="1"/>
  <c r="AM2785" i="1"/>
  <c r="AM2786" i="1"/>
  <c r="AM2787" i="1"/>
  <c r="AM2788" i="1"/>
  <c r="AM2789" i="1"/>
  <c r="AM2790" i="1"/>
  <c r="AM2791" i="1"/>
  <c r="AM2792" i="1"/>
  <c r="AM2793" i="1"/>
  <c r="AM2794" i="1"/>
  <c r="AM2795" i="1"/>
  <c r="AM2796" i="1"/>
  <c r="AM2797" i="1"/>
  <c r="AM2798" i="1"/>
  <c r="AM2799" i="1"/>
  <c r="AM2800" i="1"/>
  <c r="AM2801" i="1"/>
  <c r="AM2802" i="1"/>
  <c r="AM2803" i="1"/>
  <c r="AM2804" i="1"/>
  <c r="AM2805" i="1"/>
  <c r="AM2806" i="1"/>
  <c r="AM2807" i="1"/>
  <c r="AM2808" i="1"/>
  <c r="AM2809" i="1"/>
  <c r="AM2810" i="1"/>
  <c r="AM2811" i="1"/>
  <c r="AM2812" i="1"/>
  <c r="AM2813" i="1"/>
  <c r="AM2814" i="1"/>
  <c r="AM2815" i="1"/>
  <c r="AM2816" i="1"/>
  <c r="AM2817" i="1"/>
  <c r="AM2818" i="1"/>
  <c r="AM2819" i="1"/>
  <c r="AM2820" i="1"/>
  <c r="AM2821" i="1"/>
  <c r="AM2822" i="1"/>
  <c r="AM2823" i="1"/>
  <c r="AM2824" i="1"/>
  <c r="AM2825" i="1"/>
  <c r="AM2826" i="1"/>
  <c r="AM2827" i="1"/>
  <c r="AM2828" i="1"/>
  <c r="AM2829" i="1"/>
  <c r="AM2830" i="1"/>
  <c r="AM2831" i="1"/>
  <c r="AM2832" i="1"/>
  <c r="AM2833" i="1"/>
  <c r="AM2834" i="1"/>
  <c r="AM2835" i="1"/>
  <c r="AM2836" i="1"/>
  <c r="AM2837" i="1"/>
  <c r="AM2838" i="1"/>
  <c r="AM2839" i="1"/>
  <c r="AM2840" i="1"/>
  <c r="AM2841" i="1"/>
  <c r="AM2842" i="1"/>
  <c r="AM2843" i="1"/>
  <c r="AM2844" i="1"/>
  <c r="AM2845" i="1"/>
  <c r="AM2846" i="1"/>
  <c r="AM2847" i="1"/>
  <c r="AM2848" i="1"/>
  <c r="AM2849" i="1"/>
  <c r="AM2850" i="1"/>
  <c r="AM2851" i="1"/>
  <c r="AM2852" i="1"/>
  <c r="AM2853" i="1"/>
  <c r="AM2854" i="1"/>
  <c r="AM2855" i="1"/>
  <c r="AM2856" i="1"/>
  <c r="AM2857" i="1"/>
  <c r="AM2858" i="1"/>
  <c r="AM2859" i="1"/>
  <c r="AM2860" i="1"/>
  <c r="AM2861" i="1"/>
  <c r="AM2862" i="1"/>
  <c r="AM2863" i="1"/>
  <c r="AM2864" i="1"/>
  <c r="AM2865" i="1"/>
  <c r="AM2866" i="1"/>
  <c r="AM2867" i="1"/>
  <c r="AM2868" i="1"/>
  <c r="AM2869" i="1"/>
  <c r="AM2870" i="1"/>
  <c r="AM2871" i="1"/>
  <c r="AM2872" i="1"/>
  <c r="AM2873" i="1"/>
  <c r="AM2874" i="1"/>
  <c r="AM2875" i="1"/>
  <c r="AM2876" i="1"/>
  <c r="AM2877" i="1"/>
  <c r="AM2878" i="1"/>
  <c r="AM2879" i="1"/>
  <c r="AM2880" i="1"/>
  <c r="AM2881" i="1"/>
  <c r="AM2882" i="1"/>
  <c r="AM2883" i="1"/>
  <c r="AM2884" i="1"/>
  <c r="AM2885" i="1"/>
  <c r="AM2886" i="1"/>
  <c r="AM2887" i="1"/>
  <c r="AM2888" i="1"/>
  <c r="AM2889" i="1"/>
  <c r="AM2890" i="1"/>
  <c r="AM2891" i="1"/>
  <c r="AM2892" i="1"/>
  <c r="AM2893" i="1"/>
  <c r="AM2894" i="1"/>
  <c r="AM2895" i="1"/>
  <c r="AM2896" i="1"/>
  <c r="AM2897" i="1"/>
  <c r="AM2898" i="1"/>
  <c r="AM2899" i="1"/>
  <c r="AM2900" i="1"/>
  <c r="AM2901" i="1"/>
  <c r="AM2902" i="1"/>
  <c r="AM2903" i="1"/>
  <c r="AM2904" i="1"/>
  <c r="AM2905" i="1"/>
  <c r="AM2906" i="1"/>
  <c r="AM2907" i="1"/>
  <c r="AM2908" i="1"/>
  <c r="AM2909" i="1"/>
  <c r="AM2910" i="1"/>
  <c r="AM2911" i="1"/>
  <c r="AM2912" i="1"/>
  <c r="AM2913" i="1"/>
  <c r="AM2914" i="1"/>
  <c r="AM2915" i="1"/>
  <c r="AM2916" i="1"/>
  <c r="AM2917" i="1"/>
  <c r="AM2918" i="1"/>
  <c r="AM2919" i="1"/>
  <c r="AM2920" i="1"/>
  <c r="AM2921" i="1"/>
  <c r="AM2922" i="1"/>
  <c r="AM2923" i="1"/>
  <c r="AM2924" i="1"/>
  <c r="AM2925" i="1"/>
  <c r="AM2926" i="1"/>
  <c r="AM2927" i="1"/>
  <c r="AM2928" i="1"/>
  <c r="AM2929" i="1"/>
  <c r="AM2930" i="1"/>
  <c r="AM2931" i="1"/>
  <c r="AM2932" i="1"/>
  <c r="AM2933" i="1"/>
  <c r="AM2934" i="1"/>
  <c r="AM2935" i="1"/>
  <c r="AM2936" i="1"/>
  <c r="AM2937" i="1"/>
  <c r="AM2938" i="1"/>
  <c r="AM2939" i="1"/>
  <c r="AM2940" i="1"/>
  <c r="AM2941" i="1"/>
  <c r="AM2942" i="1"/>
  <c r="AM2943" i="1"/>
  <c r="AM2944" i="1"/>
  <c r="AM2945" i="1"/>
  <c r="AM2946" i="1"/>
  <c r="AM2947" i="1"/>
  <c r="AM2948" i="1"/>
  <c r="AM2949" i="1"/>
  <c r="AM2950" i="1"/>
  <c r="AM2951" i="1"/>
  <c r="AM2952" i="1"/>
  <c r="AM2953" i="1"/>
  <c r="AM2954" i="1"/>
  <c r="AM2955" i="1"/>
  <c r="AM2956" i="1"/>
  <c r="AM2957" i="1"/>
  <c r="AM2958" i="1"/>
  <c r="AM2959" i="1"/>
  <c r="AM2960" i="1"/>
  <c r="AM2961" i="1"/>
  <c r="AM2962" i="1"/>
  <c r="AM2963" i="1"/>
  <c r="AM2964" i="1"/>
  <c r="AM2965" i="1"/>
  <c r="AM2966" i="1"/>
  <c r="AM2967" i="1"/>
  <c r="AM2968" i="1"/>
  <c r="AM2969" i="1"/>
  <c r="AM2970" i="1"/>
  <c r="AM18" i="1"/>
  <c r="AE19" i="1"/>
  <c r="AE20" i="1"/>
  <c r="AE21" i="1"/>
  <c r="AE22" i="1"/>
  <c r="AE23" i="1"/>
  <c r="AE24" i="1"/>
  <c r="AE25" i="1"/>
  <c r="AE26" i="1"/>
  <c r="AE27" i="1"/>
  <c r="AJ27" i="1" s="1"/>
  <c r="AE28" i="1"/>
  <c r="AE29" i="1"/>
  <c r="AJ29" i="1" s="1"/>
  <c r="AE30" i="1"/>
  <c r="AJ30" i="1" s="1"/>
  <c r="AE31" i="1"/>
  <c r="AE32" i="1"/>
  <c r="AJ32" i="1" s="1"/>
  <c r="AE33" i="1"/>
  <c r="AJ33" i="1" s="1"/>
  <c r="AE34" i="1"/>
  <c r="AE35" i="1"/>
  <c r="AE36" i="1"/>
  <c r="AJ36" i="1" s="1"/>
  <c r="AE37" i="1"/>
  <c r="AE38" i="1"/>
  <c r="AE39" i="1"/>
  <c r="AE40" i="1"/>
  <c r="AE41" i="1"/>
  <c r="AJ41" i="1" s="1"/>
  <c r="AE42" i="1"/>
  <c r="AE43" i="1"/>
  <c r="AJ43" i="1" s="1"/>
  <c r="AE44" i="1"/>
  <c r="AJ44" i="1" s="1"/>
  <c r="AE45" i="1"/>
  <c r="AJ45" i="1" s="1"/>
  <c r="AE46" i="1"/>
  <c r="AJ46" i="1" s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J58" i="1" s="1"/>
  <c r="AE59" i="1"/>
  <c r="AJ59" i="1" s="1"/>
  <c r="AE60" i="1"/>
  <c r="AJ60" i="1" s="1"/>
  <c r="AE61" i="1"/>
  <c r="AJ61" i="1" s="1"/>
  <c r="AE62" i="1"/>
  <c r="AE63" i="1"/>
  <c r="AJ63" i="1" s="1"/>
  <c r="AE64" i="1"/>
  <c r="AJ64" i="1" s="1"/>
  <c r="AE65" i="1"/>
  <c r="AE66" i="1"/>
  <c r="AJ66" i="1" s="1"/>
  <c r="AE67" i="1"/>
  <c r="AE68" i="1"/>
  <c r="AE69" i="1"/>
  <c r="AE70" i="1"/>
  <c r="AE71" i="1"/>
  <c r="AE72" i="1"/>
  <c r="AJ72" i="1" s="1"/>
  <c r="AE73" i="1"/>
  <c r="AJ73" i="1" s="1"/>
  <c r="AE74" i="1"/>
  <c r="AJ74" i="1" s="1"/>
  <c r="AE75" i="1"/>
  <c r="AE76" i="1"/>
  <c r="AE77" i="1"/>
  <c r="AE78" i="1"/>
  <c r="AE79" i="1"/>
  <c r="AJ79" i="1" s="1"/>
  <c r="AE80" i="1"/>
  <c r="AE81" i="1"/>
  <c r="AE82" i="1"/>
  <c r="AE83" i="1"/>
  <c r="AE84" i="1"/>
  <c r="AE85" i="1"/>
  <c r="AJ85" i="1" s="1"/>
  <c r="AE86" i="1"/>
  <c r="AJ86" i="1" s="1"/>
  <c r="AE87" i="1"/>
  <c r="AE88" i="1"/>
  <c r="AJ88" i="1" s="1"/>
  <c r="AE89" i="1"/>
  <c r="AJ89" i="1" s="1"/>
  <c r="AE90" i="1"/>
  <c r="AE91" i="1"/>
  <c r="AE92" i="1"/>
  <c r="AJ92" i="1" s="1"/>
  <c r="AE93" i="1"/>
  <c r="AE94" i="1"/>
  <c r="AJ94" i="1" s="1"/>
  <c r="AE95" i="1"/>
  <c r="AE96" i="1"/>
  <c r="AE97" i="1"/>
  <c r="AE98" i="1"/>
  <c r="AJ98" i="1" s="1"/>
  <c r="AE99" i="1"/>
  <c r="AJ99" i="1" s="1"/>
  <c r="AE100" i="1"/>
  <c r="AJ100" i="1" s="1"/>
  <c r="AE101" i="1"/>
  <c r="AJ101" i="1" s="1"/>
  <c r="AE102" i="1"/>
  <c r="AJ102" i="1" s="1"/>
  <c r="AE103" i="1"/>
  <c r="AE104" i="1"/>
  <c r="AJ104" i="1" s="1"/>
  <c r="AE105" i="1"/>
  <c r="AE106" i="1"/>
  <c r="AE107" i="1"/>
  <c r="AE108" i="1"/>
  <c r="AE109" i="1"/>
  <c r="AJ109" i="1" s="1"/>
  <c r="AE110" i="1"/>
  <c r="AE111" i="1"/>
  <c r="AE112" i="1"/>
  <c r="AE113" i="1"/>
  <c r="AE114" i="1"/>
  <c r="AJ114" i="1" s="1"/>
  <c r="AE115" i="1"/>
  <c r="AJ115" i="1" s="1"/>
  <c r="AE116" i="1"/>
  <c r="AJ116" i="1" s="1"/>
  <c r="AE117" i="1"/>
  <c r="AJ117" i="1" s="1"/>
  <c r="AE118" i="1"/>
  <c r="AE119" i="1"/>
  <c r="AE120" i="1"/>
  <c r="AJ120" i="1" s="1"/>
  <c r="AE121" i="1"/>
  <c r="AJ121" i="1" s="1"/>
  <c r="AE122" i="1"/>
  <c r="AJ122" i="1" s="1"/>
  <c r="AE123" i="1"/>
  <c r="AE124" i="1"/>
  <c r="AE125" i="1"/>
  <c r="AE126" i="1"/>
  <c r="AE127" i="1"/>
  <c r="AJ127" i="1" s="1"/>
  <c r="AE128" i="1"/>
  <c r="AJ128" i="1" s="1"/>
  <c r="AE129" i="1"/>
  <c r="AJ129" i="1" s="1"/>
  <c r="AE130" i="1"/>
  <c r="AJ130" i="1" s="1"/>
  <c r="AE131" i="1"/>
  <c r="AE132" i="1"/>
  <c r="AE133" i="1"/>
  <c r="AE134" i="1"/>
  <c r="AE135" i="1"/>
  <c r="AE136" i="1"/>
  <c r="AJ136" i="1" s="1"/>
  <c r="AE137" i="1"/>
  <c r="AE138" i="1"/>
  <c r="AE139" i="1"/>
  <c r="AE140" i="1"/>
  <c r="AE141" i="1"/>
  <c r="AJ141" i="1" s="1"/>
  <c r="AE142" i="1"/>
  <c r="AJ142" i="1" s="1"/>
  <c r="AE143" i="1"/>
  <c r="AJ143" i="1" s="1"/>
  <c r="AE144" i="1"/>
  <c r="AJ144" i="1" s="1"/>
  <c r="AE145" i="1"/>
  <c r="AJ145" i="1" s="1"/>
  <c r="AE146" i="1"/>
  <c r="AE147" i="1"/>
  <c r="AE148" i="1"/>
  <c r="AJ148" i="1" s="1"/>
  <c r="AE149" i="1"/>
  <c r="AE150" i="1"/>
  <c r="AE151" i="1"/>
  <c r="AE152" i="1"/>
  <c r="AE153" i="1"/>
  <c r="AE154" i="1"/>
  <c r="AE155" i="1"/>
  <c r="AJ155" i="1" s="1"/>
  <c r="AE156" i="1"/>
  <c r="AJ156" i="1" s="1"/>
  <c r="AE157" i="1"/>
  <c r="AJ157" i="1" s="1"/>
  <c r="AE158" i="1"/>
  <c r="AJ158" i="1" s="1"/>
  <c r="AE159" i="1"/>
  <c r="AE160" i="1"/>
  <c r="AE161" i="1"/>
  <c r="AE162" i="1"/>
  <c r="AE163" i="1"/>
  <c r="AE164" i="1"/>
  <c r="AE165" i="1"/>
  <c r="AE166" i="1"/>
  <c r="AE167" i="1"/>
  <c r="AE168" i="1"/>
  <c r="AJ168" i="1" s="1"/>
  <c r="AE169" i="1"/>
  <c r="AE170" i="1"/>
  <c r="AJ170" i="1" s="1"/>
  <c r="AE171" i="1"/>
  <c r="AJ171" i="1" s="1"/>
  <c r="AE172" i="1"/>
  <c r="AJ172" i="1" s="1"/>
  <c r="AE173" i="1"/>
  <c r="AJ173" i="1" s="1"/>
  <c r="AE174" i="1"/>
  <c r="AJ174" i="1" s="1"/>
  <c r="AE175" i="1"/>
  <c r="AE176" i="1"/>
  <c r="AE177" i="1"/>
  <c r="AJ177" i="1" s="1"/>
  <c r="AE178" i="1"/>
  <c r="AJ178" i="1" s="1"/>
  <c r="AE179" i="1"/>
  <c r="AE180" i="1"/>
  <c r="AJ180" i="1" s="1"/>
  <c r="AE181" i="1"/>
  <c r="AJ181" i="1" s="1"/>
  <c r="AE182" i="1"/>
  <c r="AE183" i="1"/>
  <c r="AE184" i="1"/>
  <c r="AJ184" i="1" s="1"/>
  <c r="AE185" i="1"/>
  <c r="AJ185" i="1" s="1"/>
  <c r="AE186" i="1"/>
  <c r="AJ186" i="1" s="1"/>
  <c r="AE187" i="1"/>
  <c r="AE188" i="1"/>
  <c r="AE189" i="1"/>
  <c r="AE190" i="1"/>
  <c r="AE191" i="1"/>
  <c r="AE192" i="1"/>
  <c r="AE193" i="1"/>
  <c r="AE194" i="1"/>
  <c r="AE195" i="1"/>
  <c r="AE196" i="1"/>
  <c r="AE197" i="1"/>
  <c r="AJ197" i="1" s="1"/>
  <c r="AE198" i="1"/>
  <c r="AJ198" i="1" s="1"/>
  <c r="AE199" i="1"/>
  <c r="AJ199" i="1" s="1"/>
  <c r="AE200" i="1"/>
  <c r="AJ200" i="1" s="1"/>
  <c r="AE201" i="1"/>
  <c r="AJ201" i="1" s="1"/>
  <c r="AE202" i="1"/>
  <c r="AE203" i="1"/>
  <c r="AJ203" i="1" s="1"/>
  <c r="AE204" i="1"/>
  <c r="AJ204" i="1" s="1"/>
  <c r="AE205" i="1"/>
  <c r="AJ205" i="1" s="1"/>
  <c r="AE206" i="1"/>
  <c r="AJ206" i="1" s="1"/>
  <c r="AE207" i="1"/>
  <c r="AE208" i="1"/>
  <c r="AE209" i="1"/>
  <c r="AJ209" i="1" s="1"/>
  <c r="AE210" i="1"/>
  <c r="AE211" i="1"/>
  <c r="AJ211" i="1" s="1"/>
  <c r="AE212" i="1"/>
  <c r="AE213" i="1"/>
  <c r="AJ213" i="1" s="1"/>
  <c r="AE214" i="1"/>
  <c r="AJ214" i="1" s="1"/>
  <c r="AE215" i="1"/>
  <c r="AE216" i="1"/>
  <c r="AE217" i="1"/>
  <c r="AE218" i="1"/>
  <c r="AE219" i="1"/>
  <c r="AE220" i="1"/>
  <c r="AE221" i="1"/>
  <c r="AE222" i="1"/>
  <c r="AJ222" i="1" s="1"/>
  <c r="AE223" i="1"/>
  <c r="AE224" i="1"/>
  <c r="AJ224" i="1" s="1"/>
  <c r="AE225" i="1"/>
  <c r="AE226" i="1"/>
  <c r="AJ226" i="1" s="1"/>
  <c r="AE227" i="1"/>
  <c r="AJ227" i="1" s="1"/>
  <c r="AE228" i="1"/>
  <c r="AJ228" i="1" s="1"/>
  <c r="AE229" i="1"/>
  <c r="AE230" i="1"/>
  <c r="AJ230" i="1" s="1"/>
  <c r="AE231" i="1"/>
  <c r="AE232" i="1"/>
  <c r="AE233" i="1"/>
  <c r="AJ233" i="1" s="1"/>
  <c r="AE234" i="1"/>
  <c r="AJ234" i="1" s="1"/>
  <c r="AE235" i="1"/>
  <c r="AE236" i="1"/>
  <c r="AE237" i="1"/>
  <c r="AE238" i="1"/>
  <c r="AE239" i="1"/>
  <c r="AJ239" i="1" s="1"/>
  <c r="AE240" i="1"/>
  <c r="AJ240" i="1" s="1"/>
  <c r="AE241" i="1"/>
  <c r="AJ241" i="1" s="1"/>
  <c r="AE242" i="1"/>
  <c r="AJ242" i="1" s="1"/>
  <c r="AE243" i="1"/>
  <c r="AE244" i="1"/>
  <c r="AE245" i="1"/>
  <c r="AE246" i="1"/>
  <c r="AE247" i="1"/>
  <c r="AJ247" i="1" s="1"/>
  <c r="AE248" i="1"/>
  <c r="AE249" i="1"/>
  <c r="AJ249" i="1" s="1"/>
  <c r="AE250" i="1"/>
  <c r="AE251" i="1"/>
  <c r="AE252" i="1"/>
  <c r="AJ252" i="1" s="1"/>
  <c r="AE253" i="1"/>
  <c r="AJ253" i="1" s="1"/>
  <c r="AE254" i="1"/>
  <c r="AJ254" i="1" s="1"/>
  <c r="AE255" i="1"/>
  <c r="AJ255" i="1" s="1"/>
  <c r="AE256" i="1"/>
  <c r="AJ256" i="1" s="1"/>
  <c r="AE257" i="1"/>
  <c r="AJ257" i="1" s="1"/>
  <c r="AE258" i="1"/>
  <c r="AE259" i="1"/>
  <c r="AE260" i="1"/>
  <c r="AJ260" i="1" s="1"/>
  <c r="AE261" i="1"/>
  <c r="AJ261" i="1" s="1"/>
  <c r="AE262" i="1"/>
  <c r="AE263" i="1"/>
  <c r="AE264" i="1"/>
  <c r="AE265" i="1"/>
  <c r="AJ265" i="1" s="1"/>
  <c r="AE266" i="1"/>
  <c r="AE267" i="1"/>
  <c r="AJ267" i="1" s="1"/>
  <c r="AE268" i="1"/>
  <c r="AJ268" i="1" s="1"/>
  <c r="AE269" i="1"/>
  <c r="AJ269" i="1" s="1"/>
  <c r="AE270" i="1"/>
  <c r="AJ270" i="1" s="1"/>
  <c r="AE271" i="1"/>
  <c r="AE272" i="1"/>
  <c r="AE273" i="1"/>
  <c r="AE274" i="1"/>
  <c r="AJ274" i="1" s="1"/>
  <c r="AE275" i="1"/>
  <c r="AE276" i="1"/>
  <c r="AE277" i="1"/>
  <c r="AJ277" i="1" s="1"/>
  <c r="AE278" i="1"/>
  <c r="AE279" i="1"/>
  <c r="AE280" i="1"/>
  <c r="AJ280" i="1" s="1"/>
  <c r="AE281" i="1"/>
  <c r="AE282" i="1"/>
  <c r="AE283" i="1"/>
  <c r="AJ283" i="1" s="1"/>
  <c r="AE284" i="1"/>
  <c r="AJ284" i="1" s="1"/>
  <c r="AE285" i="1"/>
  <c r="AJ285" i="1" s="1"/>
  <c r="AE286" i="1"/>
  <c r="AJ286" i="1" s="1"/>
  <c r="AE287" i="1"/>
  <c r="AE288" i="1"/>
  <c r="AE289" i="1"/>
  <c r="AE290" i="1"/>
  <c r="AJ290" i="1" s="1"/>
  <c r="AE291" i="1"/>
  <c r="AE292" i="1"/>
  <c r="AE293" i="1"/>
  <c r="AJ293" i="1" s="1"/>
  <c r="AE294" i="1"/>
  <c r="AE295" i="1"/>
  <c r="AE296" i="1"/>
  <c r="AJ296" i="1" s="1"/>
  <c r="AE297" i="1"/>
  <c r="AJ297" i="1" s="1"/>
  <c r="AE298" i="1"/>
  <c r="AJ298" i="1" s="1"/>
  <c r="AE299" i="1"/>
  <c r="AE300" i="1"/>
  <c r="AE301" i="1"/>
  <c r="AE302" i="1"/>
  <c r="AE303" i="1"/>
  <c r="AJ303" i="1" s="1"/>
  <c r="AE304" i="1"/>
  <c r="AE305" i="1"/>
  <c r="AJ305" i="1" s="1"/>
  <c r="AE306" i="1"/>
  <c r="AE307" i="1"/>
  <c r="AE308" i="1"/>
  <c r="AE309" i="1"/>
  <c r="AJ309" i="1" s="1"/>
  <c r="AE310" i="1"/>
  <c r="AE311" i="1"/>
  <c r="AJ311" i="1" s="1"/>
  <c r="AE312" i="1"/>
  <c r="AJ312" i="1" s="1"/>
  <c r="AE313" i="1"/>
  <c r="AJ313" i="1" s="1"/>
  <c r="AE314" i="1"/>
  <c r="AE315" i="1"/>
  <c r="AE316" i="1"/>
  <c r="AJ316" i="1" s="1"/>
  <c r="AE317" i="1"/>
  <c r="AJ317" i="1" s="1"/>
  <c r="AE318" i="1"/>
  <c r="AJ318" i="1" s="1"/>
  <c r="AE319" i="1"/>
  <c r="AE320" i="1"/>
  <c r="AE321" i="1"/>
  <c r="AE322" i="1"/>
  <c r="AE323" i="1"/>
  <c r="AE324" i="1"/>
  <c r="AJ324" i="1" s="1"/>
  <c r="AE325" i="1"/>
  <c r="AJ325" i="1" s="1"/>
  <c r="AE326" i="1"/>
  <c r="AJ326" i="1" s="1"/>
  <c r="AE327" i="1"/>
  <c r="AE328" i="1"/>
  <c r="AJ328" i="1" s="1"/>
  <c r="AE329" i="1"/>
  <c r="AE330" i="1"/>
  <c r="AE331" i="1"/>
  <c r="AE332" i="1"/>
  <c r="AE333" i="1"/>
  <c r="AE334" i="1"/>
  <c r="AE335" i="1"/>
  <c r="AE336" i="1"/>
  <c r="AJ336" i="1" s="1"/>
  <c r="AE337" i="1"/>
  <c r="AE338" i="1"/>
  <c r="AJ338" i="1" s="1"/>
  <c r="AE339" i="1"/>
  <c r="AJ339" i="1" s="1"/>
  <c r="AE340" i="1"/>
  <c r="AJ340" i="1" s="1"/>
  <c r="AE341" i="1"/>
  <c r="AJ341" i="1" s="1"/>
  <c r="AE342" i="1"/>
  <c r="AJ342" i="1" s="1"/>
  <c r="AE343" i="1"/>
  <c r="AE344" i="1"/>
  <c r="AJ344" i="1" s="1"/>
  <c r="AE345" i="1"/>
  <c r="AE346" i="1"/>
  <c r="AJ346" i="1" s="1"/>
  <c r="AE347" i="1"/>
  <c r="AE348" i="1"/>
  <c r="AE349" i="1"/>
  <c r="AE350" i="1"/>
  <c r="AJ350" i="1" s="1"/>
  <c r="AE351" i="1"/>
  <c r="AJ351" i="1" s="1"/>
  <c r="AE352" i="1"/>
  <c r="AJ352" i="1" s="1"/>
  <c r="AE353" i="1"/>
  <c r="AJ353" i="1" s="1"/>
  <c r="AE354" i="1"/>
  <c r="AJ354" i="1" s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J367" i="1" s="1"/>
  <c r="AE368" i="1"/>
  <c r="AJ368" i="1" s="1"/>
  <c r="AE369" i="1"/>
  <c r="AJ369" i="1" s="1"/>
  <c r="AE370" i="1"/>
  <c r="AE371" i="1"/>
  <c r="AE372" i="1"/>
  <c r="AE373" i="1"/>
  <c r="AE374" i="1"/>
  <c r="AJ374" i="1" s="1"/>
  <c r="AE375" i="1"/>
  <c r="AE376" i="1"/>
  <c r="AE377" i="1"/>
  <c r="AE378" i="1"/>
  <c r="AJ378" i="1" s="1"/>
  <c r="AE379" i="1"/>
  <c r="AE380" i="1"/>
  <c r="AJ380" i="1" s="1"/>
  <c r="AE381" i="1"/>
  <c r="AJ381" i="1" s="1"/>
  <c r="AE382" i="1"/>
  <c r="AJ382" i="1" s="1"/>
  <c r="AE383" i="1"/>
  <c r="AE384" i="1"/>
  <c r="AE385" i="1"/>
  <c r="AE386" i="1"/>
  <c r="AE387" i="1"/>
  <c r="AE388" i="1"/>
  <c r="AE389" i="1"/>
  <c r="AE390" i="1"/>
  <c r="AJ390" i="1" s="1"/>
  <c r="AE391" i="1"/>
  <c r="AJ391" i="1" s="1"/>
  <c r="AE392" i="1"/>
  <c r="AE393" i="1"/>
  <c r="AJ393" i="1" s="1"/>
  <c r="AE394" i="1"/>
  <c r="AJ394" i="1" s="1"/>
  <c r="AE395" i="1"/>
  <c r="AJ395" i="1" s="1"/>
  <c r="AE396" i="1"/>
  <c r="AJ396" i="1" s="1"/>
  <c r="AE397" i="1"/>
  <c r="AJ397" i="1" s="1"/>
  <c r="AE398" i="1"/>
  <c r="AE399" i="1"/>
  <c r="AE400" i="1"/>
  <c r="AE401" i="1"/>
  <c r="AE402" i="1"/>
  <c r="AE403" i="1"/>
  <c r="AE404" i="1"/>
  <c r="AE405" i="1"/>
  <c r="AJ405" i="1" s="1"/>
  <c r="AE406" i="1"/>
  <c r="AE407" i="1"/>
  <c r="AJ407" i="1" s="1"/>
  <c r="AE408" i="1"/>
  <c r="AE409" i="1"/>
  <c r="AJ409" i="1" s="1"/>
  <c r="AE410" i="1"/>
  <c r="AJ410" i="1" s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J422" i="1" s="1"/>
  <c r="AE423" i="1"/>
  <c r="AJ423" i="1" s="1"/>
  <c r="AE424" i="1"/>
  <c r="AJ424" i="1" s="1"/>
  <c r="AE425" i="1"/>
  <c r="AE426" i="1"/>
  <c r="AE427" i="1"/>
  <c r="AE428" i="1"/>
  <c r="AE429" i="1"/>
  <c r="AE430" i="1"/>
  <c r="AJ430" i="1" s="1"/>
  <c r="AE431" i="1"/>
  <c r="AE432" i="1"/>
  <c r="AE433" i="1"/>
  <c r="AE434" i="1"/>
  <c r="AE435" i="1"/>
  <c r="AJ435" i="1" s="1"/>
  <c r="AE436" i="1"/>
  <c r="AJ436" i="1" s="1"/>
  <c r="AE437" i="1"/>
  <c r="AJ437" i="1" s="1"/>
  <c r="AE438" i="1"/>
  <c r="AJ438" i="1" s="1"/>
  <c r="AE439" i="1"/>
  <c r="AE440" i="1"/>
  <c r="AE441" i="1"/>
  <c r="AE442" i="1"/>
  <c r="AE443" i="1"/>
  <c r="AE444" i="1"/>
  <c r="AE445" i="1"/>
  <c r="AE446" i="1"/>
  <c r="AE447" i="1"/>
  <c r="AJ447" i="1" s="1"/>
  <c r="AE448" i="1"/>
  <c r="AJ448" i="1" s="1"/>
  <c r="AE449" i="1"/>
  <c r="AJ449" i="1" s="1"/>
  <c r="AE450" i="1"/>
  <c r="AJ450" i="1" s="1"/>
  <c r="AE451" i="1"/>
  <c r="AE452" i="1"/>
  <c r="AJ452" i="1" s="1"/>
  <c r="AE453" i="1"/>
  <c r="AJ453" i="1" s="1"/>
  <c r="AE454" i="1"/>
  <c r="AJ454" i="1" s="1"/>
  <c r="AE455" i="1"/>
  <c r="AE456" i="1"/>
  <c r="AJ456" i="1" s="1"/>
  <c r="AE457" i="1"/>
  <c r="AE458" i="1"/>
  <c r="AE459" i="1"/>
  <c r="AE460" i="1"/>
  <c r="AE461" i="1"/>
  <c r="AE462" i="1"/>
  <c r="AJ462" i="1" s="1"/>
  <c r="AE463" i="1"/>
  <c r="AJ463" i="1" s="1"/>
  <c r="AE464" i="1"/>
  <c r="AJ464" i="1" s="1"/>
  <c r="AE465" i="1"/>
  <c r="AJ465" i="1" s="1"/>
  <c r="AE466" i="1"/>
  <c r="AJ466" i="1" s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J478" i="1" s="1"/>
  <c r="AE479" i="1"/>
  <c r="AE480" i="1"/>
  <c r="AJ480" i="1" s="1"/>
  <c r="AE481" i="1"/>
  <c r="AJ481" i="1" s="1"/>
  <c r="AE482" i="1"/>
  <c r="AE483" i="1"/>
  <c r="AE484" i="1"/>
  <c r="AE485" i="1"/>
  <c r="AJ485" i="1" s="1"/>
  <c r="AE486" i="1"/>
  <c r="AJ486" i="1" s="1"/>
  <c r="AE487" i="1"/>
  <c r="AE488" i="1"/>
  <c r="AJ488" i="1" s="1"/>
  <c r="AE489" i="1"/>
  <c r="AE490" i="1"/>
  <c r="AE491" i="1"/>
  <c r="AE492" i="1"/>
  <c r="AJ492" i="1" s="1"/>
  <c r="AE493" i="1"/>
  <c r="AJ493" i="1" s="1"/>
  <c r="AE494" i="1"/>
  <c r="AJ494" i="1" s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J506" i="1" s="1"/>
  <c r="AE507" i="1"/>
  <c r="AE508" i="1"/>
  <c r="AJ508" i="1" s="1"/>
  <c r="AE509" i="1"/>
  <c r="AJ509" i="1" s="1"/>
  <c r="AE510" i="1"/>
  <c r="AE511" i="1"/>
  <c r="AJ511" i="1" s="1"/>
  <c r="AE512" i="1"/>
  <c r="AE513" i="1"/>
  <c r="AE514" i="1"/>
  <c r="AE515" i="1"/>
  <c r="AE516" i="1"/>
  <c r="AE517" i="1"/>
  <c r="AE518" i="1"/>
  <c r="AJ518" i="1" s="1"/>
  <c r="AE519" i="1"/>
  <c r="AJ519" i="1" s="1"/>
  <c r="AE520" i="1"/>
  <c r="AJ520" i="1" s="1"/>
  <c r="AE521" i="1"/>
  <c r="AJ521" i="1" s="1"/>
  <c r="AE522" i="1"/>
  <c r="AJ522" i="1" s="1"/>
  <c r="AE523" i="1"/>
  <c r="AE524" i="1"/>
  <c r="AE525" i="1"/>
  <c r="AE526" i="1"/>
  <c r="AE527" i="1"/>
  <c r="AJ527" i="1" s="1"/>
  <c r="AE528" i="1"/>
  <c r="AE529" i="1"/>
  <c r="AE530" i="1"/>
  <c r="AE531" i="1"/>
  <c r="AE532" i="1"/>
  <c r="AJ532" i="1" s="1"/>
  <c r="AE533" i="1"/>
  <c r="AJ533" i="1" s="1"/>
  <c r="AE534" i="1"/>
  <c r="AJ534" i="1" s="1"/>
  <c r="AE535" i="1"/>
  <c r="AJ535" i="1" s="1"/>
  <c r="AE536" i="1"/>
  <c r="AJ536" i="1" s="1"/>
  <c r="AE537" i="1"/>
  <c r="AJ537" i="1" s="1"/>
  <c r="AE538" i="1"/>
  <c r="AE539" i="1"/>
  <c r="AE540" i="1"/>
  <c r="AJ540" i="1" s="1"/>
  <c r="AE541" i="1"/>
  <c r="AJ541" i="1" s="1"/>
  <c r="AE542" i="1"/>
  <c r="AE543" i="1"/>
  <c r="AE544" i="1"/>
  <c r="AE545" i="1"/>
  <c r="AE546" i="1"/>
  <c r="AE547" i="1"/>
  <c r="AJ547" i="1" s="1"/>
  <c r="AE548" i="1"/>
  <c r="AJ548" i="1" s="1"/>
  <c r="AE549" i="1"/>
  <c r="AJ549" i="1" s="1"/>
  <c r="AE550" i="1"/>
  <c r="AJ550" i="1" s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J562" i="1" s="1"/>
  <c r="AE563" i="1"/>
  <c r="AJ563" i="1" s="1"/>
  <c r="AE564" i="1"/>
  <c r="AJ564" i="1" s="1"/>
  <c r="AE565" i="1"/>
  <c r="AJ565" i="1" s="1"/>
  <c r="AE566" i="1"/>
  <c r="AE567" i="1"/>
  <c r="AE568" i="1"/>
  <c r="AE569" i="1"/>
  <c r="AE570" i="1"/>
  <c r="AJ570" i="1" s="1"/>
  <c r="AE571" i="1"/>
  <c r="AE572" i="1"/>
  <c r="AE573" i="1"/>
  <c r="AE574" i="1"/>
  <c r="AE575" i="1"/>
  <c r="AJ575" i="1" s="1"/>
  <c r="AE576" i="1"/>
  <c r="AJ576" i="1" s="1"/>
  <c r="AE577" i="1"/>
  <c r="AJ577" i="1" s="1"/>
  <c r="AE578" i="1"/>
  <c r="AJ578" i="1" s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J592" i="1" s="1"/>
  <c r="AE593" i="1"/>
  <c r="AJ593" i="1" s="1"/>
  <c r="AE594" i="1"/>
  <c r="AE595" i="1"/>
  <c r="AE596" i="1"/>
  <c r="AJ596" i="1" s="1"/>
  <c r="AE597" i="1"/>
  <c r="AE598" i="1"/>
  <c r="AJ598" i="1" s="1"/>
  <c r="AE599" i="1"/>
  <c r="AE600" i="1"/>
  <c r="AE601" i="1"/>
  <c r="AJ601" i="1" s="1"/>
  <c r="AE602" i="1"/>
  <c r="AE603" i="1"/>
  <c r="AJ603" i="1" s="1"/>
  <c r="AE604" i="1"/>
  <c r="AJ604" i="1" s="1"/>
  <c r="AE605" i="1"/>
  <c r="AJ605" i="1" s="1"/>
  <c r="AE606" i="1"/>
  <c r="AJ606" i="1" s="1"/>
  <c r="AE607" i="1"/>
  <c r="AE608" i="1"/>
  <c r="AE609" i="1"/>
  <c r="AE610" i="1"/>
  <c r="AE611" i="1"/>
  <c r="AE612" i="1"/>
  <c r="AE613" i="1"/>
  <c r="AE614" i="1"/>
  <c r="AE615" i="1"/>
  <c r="AE616" i="1"/>
  <c r="AE617" i="1"/>
  <c r="AJ617" i="1" s="1"/>
  <c r="AE618" i="1"/>
  <c r="AJ618" i="1" s="1"/>
  <c r="AE619" i="1"/>
  <c r="AJ619" i="1" s="1"/>
  <c r="AE620" i="1"/>
  <c r="AJ620" i="1" s="1"/>
  <c r="AE621" i="1"/>
  <c r="AJ621" i="1" s="1"/>
  <c r="AE622" i="1"/>
  <c r="AE623" i="1"/>
  <c r="AE624" i="1"/>
  <c r="AE625" i="1"/>
  <c r="AE626" i="1"/>
  <c r="AJ626" i="1" s="1"/>
  <c r="AE627" i="1"/>
  <c r="AE628" i="1"/>
  <c r="AE629" i="1"/>
  <c r="AJ629" i="1" s="1"/>
  <c r="AE630" i="1"/>
  <c r="AE631" i="1"/>
  <c r="AJ631" i="1" s="1"/>
  <c r="AE632" i="1"/>
  <c r="AJ632" i="1" s="1"/>
  <c r="AE633" i="1"/>
  <c r="AJ633" i="1" s="1"/>
  <c r="AE634" i="1"/>
  <c r="AJ634" i="1" s="1"/>
  <c r="AE635" i="1"/>
  <c r="AE636" i="1"/>
  <c r="AJ636" i="1" s="1"/>
  <c r="AE637" i="1"/>
  <c r="AE638" i="1"/>
  <c r="AE639" i="1"/>
  <c r="AE640" i="1"/>
  <c r="AJ640" i="1" s="1"/>
  <c r="AE641" i="1"/>
  <c r="AE642" i="1"/>
  <c r="AJ642" i="1" s="1"/>
  <c r="AE643" i="1"/>
  <c r="AE644" i="1"/>
  <c r="AE645" i="1"/>
  <c r="AJ645" i="1" s="1"/>
  <c r="AE646" i="1"/>
  <c r="AJ646" i="1" s="1"/>
  <c r="AE647" i="1"/>
  <c r="AJ647" i="1" s="1"/>
  <c r="AE648" i="1"/>
  <c r="AJ648" i="1" s="1"/>
  <c r="AE649" i="1"/>
  <c r="AJ649" i="1" s="1"/>
  <c r="AE650" i="1"/>
  <c r="AE651" i="1"/>
  <c r="AE652" i="1"/>
  <c r="AJ652" i="1" s="1"/>
  <c r="AE653" i="1"/>
  <c r="AE654" i="1"/>
  <c r="AJ654" i="1" s="1"/>
  <c r="AE655" i="1"/>
  <c r="AE656" i="1"/>
  <c r="AE657" i="1"/>
  <c r="AJ657" i="1" s="1"/>
  <c r="AE658" i="1"/>
  <c r="AJ658" i="1" s="1"/>
  <c r="AE659" i="1"/>
  <c r="AJ659" i="1" s="1"/>
  <c r="AE660" i="1"/>
  <c r="AJ660" i="1" s="1"/>
  <c r="AE661" i="1"/>
  <c r="AJ661" i="1" s="1"/>
  <c r="AE662" i="1"/>
  <c r="AJ662" i="1" s="1"/>
  <c r="AE663" i="1"/>
  <c r="AE664" i="1"/>
  <c r="AE665" i="1"/>
  <c r="AE666" i="1"/>
  <c r="AE667" i="1"/>
  <c r="AE668" i="1"/>
  <c r="AE669" i="1"/>
  <c r="AE670" i="1"/>
  <c r="AE671" i="1"/>
  <c r="AJ671" i="1" s="1"/>
  <c r="AE672" i="1"/>
  <c r="AJ672" i="1" s="1"/>
  <c r="AE673" i="1"/>
  <c r="AE674" i="1"/>
  <c r="AJ674" i="1" s="1"/>
  <c r="AE675" i="1"/>
  <c r="AJ675" i="1" s="1"/>
  <c r="AE676" i="1"/>
  <c r="AJ676" i="1" s="1"/>
  <c r="AE677" i="1"/>
  <c r="AJ677" i="1" s="1"/>
  <c r="AE678" i="1"/>
  <c r="AE679" i="1"/>
  <c r="AE680" i="1"/>
  <c r="AJ680" i="1" s="1"/>
  <c r="AE681" i="1"/>
  <c r="AJ681" i="1" s="1"/>
  <c r="AE682" i="1"/>
  <c r="AJ682" i="1" s="1"/>
  <c r="AE683" i="1"/>
  <c r="AE684" i="1"/>
  <c r="AE685" i="1"/>
  <c r="AE686" i="1"/>
  <c r="AE687" i="1"/>
  <c r="AJ687" i="1" s="1"/>
  <c r="AE688" i="1"/>
  <c r="AJ688" i="1" s="1"/>
  <c r="AE689" i="1"/>
  <c r="AJ689" i="1" s="1"/>
  <c r="AE690" i="1"/>
  <c r="AJ690" i="1" s="1"/>
  <c r="AE691" i="1"/>
  <c r="AE692" i="1"/>
  <c r="AE693" i="1"/>
  <c r="AE694" i="1"/>
  <c r="AE695" i="1"/>
  <c r="AE696" i="1"/>
  <c r="AE697" i="1"/>
  <c r="AJ697" i="1" s="1"/>
  <c r="AE698" i="1"/>
  <c r="AE699" i="1"/>
  <c r="AE700" i="1"/>
  <c r="AJ700" i="1" s="1"/>
  <c r="AE701" i="1"/>
  <c r="AE702" i="1"/>
  <c r="AJ702" i="1" s="1"/>
  <c r="AE703" i="1"/>
  <c r="AJ703" i="1" s="1"/>
  <c r="AE704" i="1"/>
  <c r="AE705" i="1"/>
  <c r="AJ705" i="1" s="1"/>
  <c r="AE706" i="1"/>
  <c r="AE707" i="1"/>
  <c r="AE708" i="1"/>
  <c r="AJ708" i="1" s="1"/>
  <c r="AE709" i="1"/>
  <c r="AE710" i="1"/>
  <c r="AJ710" i="1" s="1"/>
  <c r="AE711" i="1"/>
  <c r="AE712" i="1"/>
  <c r="AE713" i="1"/>
  <c r="AJ713" i="1" s="1"/>
  <c r="AE714" i="1"/>
  <c r="AE715" i="1"/>
  <c r="AJ715" i="1" s="1"/>
  <c r="AE716" i="1"/>
  <c r="AJ716" i="1" s="1"/>
  <c r="AE717" i="1"/>
  <c r="AJ717" i="1" s="1"/>
  <c r="AE718" i="1"/>
  <c r="AJ718" i="1" s="1"/>
  <c r="AE719" i="1"/>
  <c r="AE720" i="1"/>
  <c r="AE721" i="1"/>
  <c r="AE722" i="1"/>
  <c r="AE723" i="1"/>
  <c r="AJ723" i="1" s="1"/>
  <c r="AE724" i="1"/>
  <c r="AE725" i="1"/>
  <c r="AE726" i="1"/>
  <c r="AJ726" i="1" s="1"/>
  <c r="AE727" i="1"/>
  <c r="AE728" i="1"/>
  <c r="AE729" i="1"/>
  <c r="AJ729" i="1" s="1"/>
  <c r="AE730" i="1"/>
  <c r="AJ730" i="1" s="1"/>
  <c r="AE731" i="1"/>
  <c r="AJ731" i="1" s="1"/>
  <c r="AE732" i="1"/>
  <c r="AJ732" i="1" s="1"/>
  <c r="AE733" i="1"/>
  <c r="AJ733" i="1" s="1"/>
  <c r="AE734" i="1"/>
  <c r="AE735" i="1"/>
  <c r="AE736" i="1"/>
  <c r="AJ736" i="1" s="1"/>
  <c r="AE737" i="1"/>
  <c r="AE738" i="1"/>
  <c r="AE739" i="1"/>
  <c r="AE740" i="1"/>
  <c r="AE741" i="1"/>
  <c r="AJ741" i="1" s="1"/>
  <c r="AG741" i="1" s="1"/>
  <c r="AE742" i="1"/>
  <c r="AE743" i="1"/>
  <c r="AJ743" i="1" s="1"/>
  <c r="AG743" i="1" s="1"/>
  <c r="AE744" i="1"/>
  <c r="AJ744" i="1" s="1"/>
  <c r="AG744" i="1" s="1"/>
  <c r="AE745" i="1"/>
  <c r="AJ745" i="1" s="1"/>
  <c r="AG745" i="1" s="1"/>
  <c r="AE746" i="1"/>
  <c r="AJ746" i="1" s="1"/>
  <c r="AG746" i="1" s="1"/>
  <c r="AE747" i="1"/>
  <c r="AE748" i="1"/>
  <c r="AE749" i="1"/>
  <c r="AE750" i="1"/>
  <c r="AE751" i="1"/>
  <c r="AE752" i="1"/>
  <c r="AE753" i="1"/>
  <c r="AE754" i="1"/>
  <c r="AE755" i="1"/>
  <c r="AE756" i="1"/>
  <c r="AE757" i="1"/>
  <c r="AJ757" i="1" s="1"/>
  <c r="AG757" i="1" s="1"/>
  <c r="AE758" i="1"/>
  <c r="AJ758" i="1" s="1"/>
  <c r="AG758" i="1" s="1"/>
  <c r="AE759" i="1"/>
  <c r="AJ759" i="1" s="1"/>
  <c r="AG759" i="1" s="1"/>
  <c r="AE760" i="1"/>
  <c r="AJ760" i="1" s="1"/>
  <c r="AG760" i="1" s="1"/>
  <c r="AE761" i="1"/>
  <c r="AJ761" i="1" s="1"/>
  <c r="AG761" i="1" s="1"/>
  <c r="AE762" i="1"/>
  <c r="AE763" i="1"/>
  <c r="AE764" i="1"/>
  <c r="AJ764" i="1" s="1"/>
  <c r="AG764" i="1" s="1"/>
  <c r="AE765" i="1"/>
  <c r="AE766" i="1"/>
  <c r="AJ766" i="1" s="1"/>
  <c r="AG766" i="1" s="1"/>
  <c r="AE767" i="1"/>
  <c r="AE768" i="1"/>
  <c r="AE769" i="1"/>
  <c r="AJ769" i="1" s="1"/>
  <c r="AG769" i="1" s="1"/>
  <c r="AE770" i="1"/>
  <c r="AE771" i="1"/>
  <c r="AE772" i="1"/>
  <c r="AE773" i="1"/>
  <c r="AJ773" i="1" s="1"/>
  <c r="AG773" i="1" s="1"/>
  <c r="AE774" i="1"/>
  <c r="AJ774" i="1" s="1"/>
  <c r="AG774" i="1" s="1"/>
  <c r="AE775" i="1"/>
  <c r="AE776" i="1"/>
  <c r="AE777" i="1"/>
  <c r="AE778" i="1"/>
  <c r="AE779" i="1"/>
  <c r="AE780" i="1"/>
  <c r="AJ780" i="1" s="1"/>
  <c r="AE781" i="1"/>
  <c r="AE782" i="1"/>
  <c r="AE783" i="1"/>
  <c r="AJ783" i="1" s="1"/>
  <c r="AG783" i="1" s="1"/>
  <c r="AE784" i="1"/>
  <c r="AE785" i="1"/>
  <c r="AE786" i="1"/>
  <c r="AJ786" i="1" s="1"/>
  <c r="AE787" i="1"/>
  <c r="AJ787" i="1" s="1"/>
  <c r="AG787" i="1" s="1"/>
  <c r="AE788" i="1"/>
  <c r="AJ788" i="1" s="1"/>
  <c r="AG788" i="1" s="1"/>
  <c r="AE789" i="1"/>
  <c r="AJ789" i="1" s="1"/>
  <c r="AG789" i="1" s="1"/>
  <c r="AE790" i="1"/>
  <c r="AE791" i="1"/>
  <c r="AE792" i="1"/>
  <c r="AE793" i="1"/>
  <c r="AE794" i="1"/>
  <c r="AJ794" i="1" s="1"/>
  <c r="AG794" i="1" s="1"/>
  <c r="AE795" i="1"/>
  <c r="AE796" i="1"/>
  <c r="AJ796" i="1" s="1"/>
  <c r="AG796" i="1" s="1"/>
  <c r="AE797" i="1"/>
  <c r="AE798" i="1"/>
  <c r="AE799" i="1"/>
  <c r="AJ799" i="1" s="1"/>
  <c r="AG799" i="1" s="1"/>
  <c r="AE800" i="1"/>
  <c r="AJ800" i="1" s="1"/>
  <c r="AG800" i="1" s="1"/>
  <c r="AE801" i="1"/>
  <c r="AJ801" i="1" s="1"/>
  <c r="AG801" i="1" s="1"/>
  <c r="AE802" i="1"/>
  <c r="AJ802" i="1" s="1"/>
  <c r="AG802" i="1" s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J815" i="1" s="1"/>
  <c r="AG815" i="1" s="1"/>
  <c r="AE816" i="1"/>
  <c r="AJ816" i="1" s="1"/>
  <c r="AG816" i="1" s="1"/>
  <c r="AE817" i="1"/>
  <c r="AJ817" i="1" s="1"/>
  <c r="AG817" i="1" s="1"/>
  <c r="AE818" i="1"/>
  <c r="AE819" i="1"/>
  <c r="AE820" i="1"/>
  <c r="AJ820" i="1" s="1"/>
  <c r="AG820" i="1" s="1"/>
  <c r="AE821" i="1"/>
  <c r="AE822" i="1"/>
  <c r="AJ822" i="1" s="1"/>
  <c r="AG822" i="1" s="1"/>
  <c r="AE823" i="1"/>
  <c r="AE824" i="1"/>
  <c r="AE825" i="1"/>
  <c r="AJ825" i="1" s="1"/>
  <c r="AE826" i="1"/>
  <c r="AJ826" i="1" s="1"/>
  <c r="AG826" i="1" s="1"/>
  <c r="AE827" i="1"/>
  <c r="AJ827" i="1" s="1"/>
  <c r="AG827" i="1" s="1"/>
  <c r="AE828" i="1"/>
  <c r="AJ828" i="1" s="1"/>
  <c r="AG828" i="1" s="1"/>
  <c r="AE829" i="1"/>
  <c r="AJ829" i="1" s="1"/>
  <c r="AG829" i="1" s="1"/>
  <c r="AE830" i="1"/>
  <c r="AJ830" i="1" s="1"/>
  <c r="AG830" i="1" s="1"/>
  <c r="AE831" i="1"/>
  <c r="AE832" i="1"/>
  <c r="AE833" i="1"/>
  <c r="AE834" i="1"/>
  <c r="AE835" i="1"/>
  <c r="AE836" i="1"/>
  <c r="AE837" i="1"/>
  <c r="AE838" i="1"/>
  <c r="AJ838" i="1" s="1"/>
  <c r="AG838" i="1" s="1"/>
  <c r="AE839" i="1"/>
  <c r="AE840" i="1"/>
  <c r="AJ840" i="1" s="1"/>
  <c r="AE841" i="1"/>
  <c r="AE842" i="1"/>
  <c r="AJ842" i="1" s="1"/>
  <c r="AE843" i="1"/>
  <c r="AJ843" i="1" s="1"/>
  <c r="AG843" i="1" s="1"/>
  <c r="AE844" i="1"/>
  <c r="AJ844" i="1" s="1"/>
  <c r="AG844" i="1" s="1"/>
  <c r="AE845" i="1"/>
  <c r="AJ845" i="1" s="1"/>
  <c r="AG845" i="1" s="1"/>
  <c r="AE846" i="1"/>
  <c r="AE847" i="1"/>
  <c r="AE848" i="1"/>
  <c r="AE849" i="1"/>
  <c r="AJ849" i="1" s="1"/>
  <c r="AG849" i="1" s="1"/>
  <c r="AE850" i="1"/>
  <c r="AJ850" i="1" s="1"/>
  <c r="AG850" i="1" s="1"/>
  <c r="AE851" i="1"/>
  <c r="AE852" i="1"/>
  <c r="AJ852" i="1" s="1"/>
  <c r="AG852" i="1" s="1"/>
  <c r="AE853" i="1"/>
  <c r="AE854" i="1"/>
  <c r="AE855" i="1"/>
  <c r="AE856" i="1"/>
  <c r="AJ856" i="1" s="1"/>
  <c r="AG856" i="1" s="1"/>
  <c r="AE857" i="1"/>
  <c r="AJ857" i="1" s="1"/>
  <c r="AG857" i="1" s="1"/>
  <c r="AE858" i="1"/>
  <c r="AJ858" i="1" s="1"/>
  <c r="AG858" i="1" s="1"/>
  <c r="AE859" i="1"/>
  <c r="AE860" i="1"/>
  <c r="AE861" i="1"/>
  <c r="AE862" i="1"/>
  <c r="AE863" i="1"/>
  <c r="AJ863" i="1" s="1"/>
  <c r="AG863" i="1" s="1"/>
  <c r="AE864" i="1"/>
  <c r="AE865" i="1"/>
  <c r="AJ865" i="1" s="1"/>
  <c r="AG865" i="1" s="1"/>
  <c r="AE866" i="1"/>
  <c r="AE867" i="1"/>
  <c r="AE868" i="1"/>
  <c r="AE869" i="1"/>
  <c r="AJ869" i="1" s="1"/>
  <c r="AG869" i="1" s="1"/>
  <c r="AE870" i="1"/>
  <c r="AJ870" i="1" s="1"/>
  <c r="AG870" i="1" s="1"/>
  <c r="AE871" i="1"/>
  <c r="AJ871" i="1" s="1"/>
  <c r="AG871" i="1" s="1"/>
  <c r="AE872" i="1"/>
  <c r="AJ872" i="1" s="1"/>
  <c r="AG872" i="1" s="1"/>
  <c r="AE873" i="1"/>
  <c r="AJ873" i="1" s="1"/>
  <c r="AG873" i="1" s="1"/>
  <c r="AE874" i="1"/>
  <c r="AE875" i="1"/>
  <c r="AE876" i="1"/>
  <c r="AJ876" i="1" s="1"/>
  <c r="AG876" i="1" s="1"/>
  <c r="AE877" i="1"/>
  <c r="AE878" i="1"/>
  <c r="AE879" i="1"/>
  <c r="AE880" i="1"/>
  <c r="AE881" i="1"/>
  <c r="AE882" i="1"/>
  <c r="AJ882" i="1" s="1"/>
  <c r="AG882" i="1" s="1"/>
  <c r="AE883" i="1"/>
  <c r="AJ883" i="1" s="1"/>
  <c r="AG883" i="1" s="1"/>
  <c r="AE884" i="1"/>
  <c r="AJ884" i="1" s="1"/>
  <c r="AG884" i="1" s="1"/>
  <c r="AE885" i="1"/>
  <c r="AJ885" i="1" s="1"/>
  <c r="AG885" i="1" s="1"/>
  <c r="AE886" i="1"/>
  <c r="AJ886" i="1" s="1"/>
  <c r="AG886" i="1" s="1"/>
  <c r="AE887" i="1"/>
  <c r="AE888" i="1"/>
  <c r="AE889" i="1"/>
  <c r="AE890" i="1"/>
  <c r="AJ890" i="1" s="1"/>
  <c r="AE891" i="1"/>
  <c r="AE892" i="1"/>
  <c r="AE893" i="1"/>
  <c r="AE894" i="1"/>
  <c r="AE895" i="1"/>
  <c r="AE896" i="1"/>
  <c r="AE897" i="1"/>
  <c r="AE898" i="1"/>
  <c r="AJ898" i="1" s="1"/>
  <c r="AG898" i="1" s="1"/>
  <c r="AE899" i="1"/>
  <c r="AJ899" i="1" s="1"/>
  <c r="AG899" i="1" s="1"/>
  <c r="AE900" i="1"/>
  <c r="AJ900" i="1" s="1"/>
  <c r="AG900" i="1" s="1"/>
  <c r="AE901" i="1"/>
  <c r="AJ901" i="1" s="1"/>
  <c r="AG901" i="1" s="1"/>
  <c r="AE902" i="1"/>
  <c r="AE903" i="1"/>
  <c r="AE904" i="1"/>
  <c r="AE905" i="1"/>
  <c r="AE906" i="1"/>
  <c r="AJ906" i="1" s="1"/>
  <c r="AG906" i="1" s="1"/>
  <c r="AE907" i="1"/>
  <c r="AE908" i="1"/>
  <c r="AE909" i="1"/>
  <c r="AJ909" i="1" s="1"/>
  <c r="AG909" i="1" s="1"/>
  <c r="AE910" i="1"/>
  <c r="AE911" i="1"/>
  <c r="AE912" i="1"/>
  <c r="AJ912" i="1" s="1"/>
  <c r="AG912" i="1" s="1"/>
  <c r="AE913" i="1"/>
  <c r="AJ913" i="1" s="1"/>
  <c r="AG913" i="1" s="1"/>
  <c r="AE914" i="1"/>
  <c r="AJ914" i="1" s="1"/>
  <c r="AG914" i="1" s="1"/>
  <c r="AE915" i="1"/>
  <c r="AE916" i="1"/>
  <c r="AE917" i="1"/>
  <c r="AE918" i="1"/>
  <c r="AE919" i="1"/>
  <c r="AE920" i="1"/>
  <c r="AE921" i="1"/>
  <c r="AE922" i="1"/>
  <c r="AJ922" i="1" s="1"/>
  <c r="AG922" i="1" s="1"/>
  <c r="AE923" i="1"/>
  <c r="AE924" i="1"/>
  <c r="AE925" i="1"/>
  <c r="AE926" i="1"/>
  <c r="AJ926" i="1" s="1"/>
  <c r="AG926" i="1" s="1"/>
  <c r="AE927" i="1"/>
  <c r="AJ927" i="1" s="1"/>
  <c r="AG927" i="1" s="1"/>
  <c r="AE928" i="1"/>
  <c r="AJ928" i="1" s="1"/>
  <c r="AG928" i="1" s="1"/>
  <c r="AE929" i="1"/>
  <c r="AJ929" i="1" s="1"/>
  <c r="AG929" i="1" s="1"/>
  <c r="AE930" i="1"/>
  <c r="AE931" i="1"/>
  <c r="AJ931" i="1" s="1"/>
  <c r="AE932" i="1"/>
  <c r="AE933" i="1"/>
  <c r="AE934" i="1"/>
  <c r="AJ934" i="1" s="1"/>
  <c r="AG934" i="1" s="1"/>
  <c r="AE935" i="1"/>
  <c r="AE936" i="1"/>
  <c r="AE937" i="1"/>
  <c r="AE938" i="1"/>
  <c r="AE939" i="1"/>
  <c r="AJ939" i="1" s="1"/>
  <c r="AG939" i="1" s="1"/>
  <c r="AE940" i="1"/>
  <c r="AJ940" i="1" s="1"/>
  <c r="AG940" i="1" s="1"/>
  <c r="AE941" i="1"/>
  <c r="AJ941" i="1" s="1"/>
  <c r="AG941" i="1" s="1"/>
  <c r="AE942" i="1"/>
  <c r="AJ942" i="1" s="1"/>
  <c r="AG942" i="1" s="1"/>
  <c r="AE943" i="1"/>
  <c r="AE944" i="1"/>
  <c r="AE945" i="1"/>
  <c r="AE946" i="1"/>
  <c r="AE947" i="1"/>
  <c r="AJ947" i="1" s="1"/>
  <c r="AG947" i="1" s="1"/>
  <c r="AE948" i="1"/>
  <c r="AE949" i="1"/>
  <c r="AE950" i="1"/>
  <c r="AE951" i="1"/>
  <c r="AE952" i="1"/>
  <c r="AE953" i="1"/>
  <c r="AE954" i="1"/>
  <c r="AJ954" i="1" s="1"/>
  <c r="AG954" i="1" s="1"/>
  <c r="AE955" i="1"/>
  <c r="AE956" i="1"/>
  <c r="AJ956" i="1" s="1"/>
  <c r="AG956" i="1" s="1"/>
  <c r="AE957" i="1"/>
  <c r="AJ957" i="1" s="1"/>
  <c r="AG957" i="1" s="1"/>
  <c r="AE958" i="1"/>
  <c r="AE959" i="1"/>
  <c r="AE960" i="1"/>
  <c r="AJ960" i="1" s="1"/>
  <c r="AG960" i="1" s="1"/>
  <c r="AE961" i="1"/>
  <c r="AJ961" i="1" s="1"/>
  <c r="AG961" i="1" s="1"/>
  <c r="AE962" i="1"/>
  <c r="AE963" i="1"/>
  <c r="AE964" i="1"/>
  <c r="AE965" i="1"/>
  <c r="AJ965" i="1" s="1"/>
  <c r="AE966" i="1"/>
  <c r="AE967" i="1"/>
  <c r="AJ967" i="1" s="1"/>
  <c r="AE968" i="1"/>
  <c r="AJ968" i="1" s="1"/>
  <c r="AG968" i="1" s="1"/>
  <c r="AE969" i="1"/>
  <c r="AJ969" i="1" s="1"/>
  <c r="AG969" i="1" s="1"/>
  <c r="AE970" i="1"/>
  <c r="AJ970" i="1" s="1"/>
  <c r="AG970" i="1" s="1"/>
  <c r="AE971" i="1"/>
  <c r="AE972" i="1"/>
  <c r="AE973" i="1"/>
  <c r="AE974" i="1"/>
  <c r="AE975" i="1"/>
  <c r="AE976" i="1"/>
  <c r="AE977" i="1"/>
  <c r="AE978" i="1"/>
  <c r="AE979" i="1"/>
  <c r="AE980" i="1"/>
  <c r="AJ980" i="1" s="1"/>
  <c r="AG980" i="1" s="1"/>
  <c r="AE981" i="1"/>
  <c r="AE982" i="1"/>
  <c r="AE983" i="1"/>
  <c r="AJ983" i="1" s="1"/>
  <c r="AG983" i="1" s="1"/>
  <c r="AE984" i="1"/>
  <c r="AJ984" i="1" s="1"/>
  <c r="AG984" i="1" s="1"/>
  <c r="AE985" i="1"/>
  <c r="AJ985" i="1" s="1"/>
  <c r="AG985" i="1" s="1"/>
  <c r="AE986" i="1"/>
  <c r="AE987" i="1"/>
  <c r="AE988" i="1"/>
  <c r="AE989" i="1"/>
  <c r="AE990" i="1"/>
  <c r="AE991" i="1"/>
  <c r="AE992" i="1"/>
  <c r="AE993" i="1"/>
  <c r="AJ993" i="1" s="1"/>
  <c r="AE994" i="1"/>
  <c r="AE995" i="1"/>
  <c r="AJ995" i="1" s="1"/>
  <c r="AG995" i="1" s="1"/>
  <c r="AE996" i="1"/>
  <c r="AJ996" i="1" s="1"/>
  <c r="AG996" i="1" s="1"/>
  <c r="AE997" i="1"/>
  <c r="AJ997" i="1" s="1"/>
  <c r="AG997" i="1" s="1"/>
  <c r="AE998" i="1"/>
  <c r="AJ998" i="1" s="1"/>
  <c r="AG998" i="1" s="1"/>
  <c r="AE999" i="1"/>
  <c r="AE1000" i="1"/>
  <c r="AE1001" i="1"/>
  <c r="AE1002" i="1"/>
  <c r="AE1003" i="1"/>
  <c r="AE1004" i="1"/>
  <c r="AJ1004" i="1" s="1"/>
  <c r="AE1005" i="1"/>
  <c r="AE1006" i="1"/>
  <c r="AJ1006" i="1" s="1"/>
  <c r="AG1006" i="1" s="1"/>
  <c r="AE1007" i="1"/>
  <c r="AE1008" i="1"/>
  <c r="AE1009" i="1"/>
  <c r="AE1010" i="1"/>
  <c r="AJ1010" i="1" s="1"/>
  <c r="AG1010" i="1" s="1"/>
  <c r="AE1011" i="1"/>
  <c r="AJ1011" i="1" s="1"/>
  <c r="AG1011" i="1" s="1"/>
  <c r="AE1012" i="1"/>
  <c r="AJ1012" i="1" s="1"/>
  <c r="AG1012" i="1" s="1"/>
  <c r="AE1013" i="1"/>
  <c r="AJ1013" i="1" s="1"/>
  <c r="AG1013" i="1" s="1"/>
  <c r="AE1014" i="1"/>
  <c r="AE1015" i="1"/>
  <c r="AE1016" i="1"/>
  <c r="AJ1016" i="1" s="1"/>
  <c r="AG1016" i="1" s="1"/>
  <c r="AE1017" i="1"/>
  <c r="AJ1017" i="1" s="1"/>
  <c r="AG1017" i="1" s="1"/>
  <c r="AE1018" i="1"/>
  <c r="AJ1018" i="1" s="1"/>
  <c r="AG1018" i="1" s="1"/>
  <c r="AE1019" i="1"/>
  <c r="AE1020" i="1"/>
  <c r="AE1021" i="1"/>
  <c r="AE1022" i="1"/>
  <c r="AJ1022" i="1" s="1"/>
  <c r="AG1022" i="1" s="1"/>
  <c r="AE1023" i="1"/>
  <c r="AJ1023" i="1" s="1"/>
  <c r="AG1023" i="1" s="1"/>
  <c r="AE1024" i="1"/>
  <c r="AJ1024" i="1" s="1"/>
  <c r="AE1025" i="1"/>
  <c r="AJ1025" i="1" s="1"/>
  <c r="AG1025" i="1" s="1"/>
  <c r="AE1026" i="1"/>
  <c r="AJ1026" i="1" s="1"/>
  <c r="AG1026" i="1" s="1"/>
  <c r="AE1027" i="1"/>
  <c r="AE1028" i="1"/>
  <c r="AE1029" i="1"/>
  <c r="AE1030" i="1"/>
  <c r="AE1031" i="1"/>
  <c r="AE1032" i="1"/>
  <c r="AE1033" i="1"/>
  <c r="AE1034" i="1"/>
  <c r="AE1035" i="1"/>
  <c r="AJ1035" i="1" s="1"/>
  <c r="AG1035" i="1" s="1"/>
  <c r="AE1036" i="1"/>
  <c r="AJ1036" i="1" s="1"/>
  <c r="AE1037" i="1"/>
  <c r="AE1038" i="1"/>
  <c r="AJ1038" i="1" s="1"/>
  <c r="AE1039" i="1"/>
  <c r="AJ1039" i="1" s="1"/>
  <c r="AG1039" i="1" s="1"/>
  <c r="AE1040" i="1"/>
  <c r="AJ1040" i="1" s="1"/>
  <c r="AG1040" i="1" s="1"/>
  <c r="AE1041" i="1"/>
  <c r="AJ1041" i="1" s="1"/>
  <c r="AG1041" i="1" s="1"/>
  <c r="AE1042" i="1"/>
  <c r="AE1043" i="1"/>
  <c r="AE1044" i="1"/>
  <c r="AE1045" i="1"/>
  <c r="AJ1045" i="1" s="1"/>
  <c r="AG1045" i="1" s="1"/>
  <c r="AE1046" i="1"/>
  <c r="AJ1046" i="1" s="1"/>
  <c r="AG1046" i="1" s="1"/>
  <c r="AE1047" i="1"/>
  <c r="AE1048" i="1"/>
  <c r="AE1049" i="1"/>
  <c r="AE1050" i="1"/>
  <c r="AE1051" i="1"/>
  <c r="AE1052" i="1"/>
  <c r="AJ1052" i="1" s="1"/>
  <c r="AG1052" i="1" s="1"/>
  <c r="AE1053" i="1"/>
  <c r="AJ1053" i="1" s="1"/>
  <c r="AG1053" i="1" s="1"/>
  <c r="AE1054" i="1"/>
  <c r="AJ1054" i="1" s="1"/>
  <c r="AG1054" i="1" s="1"/>
  <c r="AE1055" i="1"/>
  <c r="AE1056" i="1"/>
  <c r="AE1057" i="1"/>
  <c r="AE1058" i="1"/>
  <c r="AE1059" i="1"/>
  <c r="AE1060" i="1"/>
  <c r="AE1061" i="1"/>
  <c r="AJ1061" i="1" s="1"/>
  <c r="AG1061" i="1" s="1"/>
  <c r="AE1062" i="1"/>
  <c r="AE1063" i="1"/>
  <c r="AJ1063" i="1" s="1"/>
  <c r="AE1064" i="1"/>
  <c r="AE1065" i="1"/>
  <c r="AJ1065" i="1" s="1"/>
  <c r="AE1066" i="1"/>
  <c r="AJ1066" i="1" s="1"/>
  <c r="AG1066" i="1" s="1"/>
  <c r="AE1067" i="1"/>
  <c r="AJ1067" i="1" s="1"/>
  <c r="AG1067" i="1" s="1"/>
  <c r="AE1068" i="1"/>
  <c r="AJ1068" i="1" s="1"/>
  <c r="AG1068" i="1" s="1"/>
  <c r="AE1069" i="1"/>
  <c r="AJ1069" i="1" s="1"/>
  <c r="AE1070" i="1"/>
  <c r="AE1071" i="1"/>
  <c r="AE1072" i="1"/>
  <c r="AJ1072" i="1" s="1"/>
  <c r="AG1072" i="1" s="1"/>
  <c r="AE1073" i="1"/>
  <c r="AE1074" i="1"/>
  <c r="AJ1074" i="1" s="1"/>
  <c r="AG1074" i="1" s="1"/>
  <c r="AE1075" i="1"/>
  <c r="AE1076" i="1"/>
  <c r="AE1077" i="1"/>
  <c r="AE1078" i="1"/>
  <c r="AJ1078" i="1" s="1"/>
  <c r="AG1078" i="1" s="1"/>
  <c r="AE1079" i="1"/>
  <c r="AJ1079" i="1" s="1"/>
  <c r="AG1079" i="1" s="1"/>
  <c r="AE1080" i="1"/>
  <c r="AJ1080" i="1" s="1"/>
  <c r="AG1080" i="1" s="1"/>
  <c r="AE1081" i="1"/>
  <c r="AJ1081" i="1" s="1"/>
  <c r="AG1081" i="1" s="1"/>
  <c r="AE1082" i="1"/>
  <c r="AJ1082" i="1" s="1"/>
  <c r="AG1082" i="1" s="1"/>
  <c r="AE1083" i="1"/>
  <c r="AE1084" i="1"/>
  <c r="AE1085" i="1"/>
  <c r="AE1086" i="1"/>
  <c r="AJ1086" i="1" s="1"/>
  <c r="AG1086" i="1" s="1"/>
  <c r="AE1087" i="1"/>
  <c r="AE1088" i="1"/>
  <c r="AJ1088" i="1" s="1"/>
  <c r="AE1089" i="1"/>
  <c r="AE1090" i="1"/>
  <c r="AE1091" i="1"/>
  <c r="AJ1091" i="1" s="1"/>
  <c r="AG1091" i="1" s="1"/>
  <c r="AE1092" i="1"/>
  <c r="AJ1092" i="1" s="1"/>
  <c r="AG1092" i="1" s="1"/>
  <c r="AE1093" i="1"/>
  <c r="AE1094" i="1"/>
  <c r="AJ1094" i="1" s="1"/>
  <c r="AG1094" i="1" s="1"/>
  <c r="AE1095" i="1"/>
  <c r="AE1096" i="1"/>
  <c r="AJ1096" i="1" s="1"/>
  <c r="AG1096" i="1" s="1"/>
  <c r="AE1097" i="1"/>
  <c r="AJ1097" i="1" s="1"/>
  <c r="AG1097" i="1" s="1"/>
  <c r="AE1098" i="1"/>
  <c r="AE1099" i="1"/>
  <c r="AE1100" i="1"/>
  <c r="AJ1100" i="1" s="1"/>
  <c r="AE1101" i="1"/>
  <c r="AE1102" i="1"/>
  <c r="AE1103" i="1"/>
  <c r="AE1104" i="1"/>
  <c r="AE1105" i="1"/>
  <c r="AJ1105" i="1" s="1"/>
  <c r="AE1106" i="1"/>
  <c r="AJ1106" i="1" s="1"/>
  <c r="AE1107" i="1"/>
  <c r="AJ1107" i="1" s="1"/>
  <c r="AE1108" i="1"/>
  <c r="AJ1108" i="1" s="1"/>
  <c r="AE1109" i="1"/>
  <c r="AJ1109" i="1" s="1"/>
  <c r="AE1110" i="1"/>
  <c r="AJ1110" i="1" s="1"/>
  <c r="AE1111" i="1"/>
  <c r="AE1112" i="1"/>
  <c r="AE1113" i="1"/>
  <c r="AE1114" i="1"/>
  <c r="AE1115" i="1"/>
  <c r="AE1116" i="1"/>
  <c r="AE1117" i="1"/>
  <c r="AE1118" i="1"/>
  <c r="AJ1118" i="1" s="1"/>
  <c r="AE1119" i="1"/>
  <c r="AE1120" i="1"/>
  <c r="AJ1120" i="1" s="1"/>
  <c r="AE1121" i="1"/>
  <c r="AE1122" i="1"/>
  <c r="AJ1122" i="1" s="1"/>
  <c r="AE1123" i="1"/>
  <c r="AJ1123" i="1" s="1"/>
  <c r="AE1124" i="1"/>
  <c r="AJ1124" i="1" s="1"/>
  <c r="AE1125" i="1"/>
  <c r="AJ1125" i="1" s="1"/>
  <c r="AE1126" i="1"/>
  <c r="AE1127" i="1"/>
  <c r="AE1128" i="1"/>
  <c r="AE1129" i="1"/>
  <c r="AE1130" i="1"/>
  <c r="AJ1130" i="1" s="1"/>
  <c r="AE1131" i="1"/>
  <c r="AE1132" i="1"/>
  <c r="AE1133" i="1"/>
  <c r="AE1134" i="1"/>
  <c r="AE1135" i="1"/>
  <c r="AE1136" i="1"/>
  <c r="AJ1136" i="1" s="1"/>
  <c r="AE1137" i="1"/>
  <c r="AJ1137" i="1" s="1"/>
  <c r="AE1138" i="1"/>
  <c r="AJ1138" i="1" s="1"/>
  <c r="AE1139" i="1"/>
  <c r="AE1140" i="1"/>
  <c r="AE1141" i="1"/>
  <c r="AE1142" i="1"/>
  <c r="AE1143" i="1"/>
  <c r="AE1144" i="1"/>
  <c r="AE1145" i="1"/>
  <c r="AJ1145" i="1" s="1"/>
  <c r="AE1146" i="1"/>
  <c r="AE1147" i="1"/>
  <c r="AE1148" i="1"/>
  <c r="AE1149" i="1"/>
  <c r="AE1150" i="1"/>
  <c r="AJ1150" i="1" s="1"/>
  <c r="AE1151" i="1"/>
  <c r="AJ1151" i="1" s="1"/>
  <c r="AE1152" i="1"/>
  <c r="AJ1152" i="1" s="1"/>
  <c r="AE1153" i="1"/>
  <c r="AJ1153" i="1" s="1"/>
  <c r="AE1154" i="1"/>
  <c r="AE1155" i="1"/>
  <c r="AE1156" i="1"/>
  <c r="AJ1156" i="1" s="1"/>
  <c r="AE1157" i="1"/>
  <c r="AE1158" i="1"/>
  <c r="AJ1158" i="1" s="1"/>
  <c r="AE1159" i="1"/>
  <c r="AE1160" i="1"/>
  <c r="AE1161" i="1"/>
  <c r="AJ1161" i="1" s="1"/>
  <c r="AE1162" i="1"/>
  <c r="AE1163" i="1"/>
  <c r="AJ1163" i="1" s="1"/>
  <c r="AE1164" i="1"/>
  <c r="AJ1164" i="1" s="1"/>
  <c r="AE1165" i="1"/>
  <c r="AJ1165" i="1" s="1"/>
  <c r="AE1166" i="1"/>
  <c r="AJ1166" i="1" s="1"/>
  <c r="AE1167" i="1"/>
  <c r="AE1168" i="1"/>
  <c r="AE1169" i="1"/>
  <c r="AE1170" i="1"/>
  <c r="AE1171" i="1"/>
  <c r="AE1172" i="1"/>
  <c r="AE1173" i="1"/>
  <c r="AE1174" i="1"/>
  <c r="AJ1174" i="1" s="1"/>
  <c r="AE1175" i="1"/>
  <c r="AJ1175" i="1" s="1"/>
  <c r="AE1176" i="1"/>
  <c r="AE1177" i="1"/>
  <c r="AJ1177" i="1" s="1"/>
  <c r="AE1178" i="1"/>
  <c r="AJ1178" i="1" s="1"/>
  <c r="AE1179" i="1"/>
  <c r="AJ1179" i="1" s="1"/>
  <c r="AE1180" i="1"/>
  <c r="AJ1180" i="1" s="1"/>
  <c r="AE1181" i="1"/>
  <c r="AJ1181" i="1" s="1"/>
  <c r="AE1182" i="1"/>
  <c r="AE1183" i="1"/>
  <c r="AJ1183" i="1" s="1"/>
  <c r="AE1184" i="1"/>
  <c r="AE1185" i="1"/>
  <c r="AJ1185" i="1" s="1"/>
  <c r="AE1186" i="1"/>
  <c r="AJ1186" i="1" s="1"/>
  <c r="AE1187" i="1"/>
  <c r="AE1188" i="1"/>
  <c r="AE1189" i="1"/>
  <c r="AJ1189" i="1" s="1"/>
  <c r="AE1190" i="1"/>
  <c r="AE1191" i="1"/>
  <c r="AJ1191" i="1" s="1"/>
  <c r="AE1192" i="1"/>
  <c r="AJ1192" i="1" s="1"/>
  <c r="AE1193" i="1"/>
  <c r="AJ1193" i="1" s="1"/>
  <c r="AE1194" i="1"/>
  <c r="AJ1194" i="1" s="1"/>
  <c r="AE1195" i="1"/>
  <c r="AE1196" i="1"/>
  <c r="AJ1196" i="1" s="1"/>
  <c r="AE1197" i="1"/>
  <c r="AE1198" i="1"/>
  <c r="AE1199" i="1"/>
  <c r="AJ1199" i="1" s="1"/>
  <c r="AE1200" i="1"/>
  <c r="AJ1200" i="1" s="1"/>
  <c r="AE1201" i="1"/>
  <c r="AE1202" i="1"/>
  <c r="AJ1202" i="1" s="1"/>
  <c r="AE1203" i="1"/>
  <c r="AE1204" i="1"/>
  <c r="AE1205" i="1"/>
  <c r="AJ1205" i="1" s="1"/>
  <c r="AE1206" i="1"/>
  <c r="AJ1206" i="1" s="1"/>
  <c r="AE1207" i="1"/>
  <c r="AJ1207" i="1" s="1"/>
  <c r="AE1208" i="1"/>
  <c r="AJ1208" i="1" s="1"/>
  <c r="AE1209" i="1"/>
  <c r="AJ1209" i="1" s="1"/>
  <c r="AE1210" i="1"/>
  <c r="AE1211" i="1"/>
  <c r="AE1212" i="1"/>
  <c r="AJ1212" i="1" s="1"/>
  <c r="AE1213" i="1"/>
  <c r="AE1214" i="1"/>
  <c r="AE1215" i="1"/>
  <c r="AE1216" i="1"/>
  <c r="AE1217" i="1"/>
  <c r="AE1218" i="1"/>
  <c r="AJ1218" i="1" s="1"/>
  <c r="AE1219" i="1"/>
  <c r="AJ1219" i="1" s="1"/>
  <c r="AE1220" i="1"/>
  <c r="AJ1220" i="1" s="1"/>
  <c r="AE1221" i="1"/>
  <c r="AJ1221" i="1" s="1"/>
  <c r="AE1222" i="1"/>
  <c r="AJ1222" i="1" s="1"/>
  <c r="AE1223" i="1"/>
  <c r="AE1224" i="1"/>
  <c r="AE1225" i="1"/>
  <c r="AE1226" i="1"/>
  <c r="AE1227" i="1"/>
  <c r="AE1228" i="1"/>
  <c r="AE1229" i="1"/>
  <c r="AE1230" i="1"/>
  <c r="AJ1230" i="1" s="1"/>
  <c r="AE1231" i="1"/>
  <c r="AJ1231" i="1" s="1"/>
  <c r="AE1232" i="1"/>
  <c r="AE1233" i="1"/>
  <c r="AJ1233" i="1" s="1"/>
  <c r="AE1234" i="1"/>
  <c r="AE1235" i="1"/>
  <c r="AJ1235" i="1" s="1"/>
  <c r="AE1236" i="1"/>
  <c r="AJ1236" i="1" s="1"/>
  <c r="AE1237" i="1"/>
  <c r="AJ1237" i="1" s="1"/>
  <c r="AE1238" i="1"/>
  <c r="AE1239" i="1"/>
  <c r="AJ1239" i="1" s="1"/>
  <c r="AE1240" i="1"/>
  <c r="AE1241" i="1"/>
  <c r="AE1242" i="1"/>
  <c r="AJ1242" i="1" s="1"/>
  <c r="AE1243" i="1"/>
  <c r="AE1244" i="1"/>
  <c r="AE1245" i="1"/>
  <c r="AE1246" i="1"/>
  <c r="AE1247" i="1"/>
  <c r="AJ1247" i="1" s="1"/>
  <c r="AE1248" i="1"/>
  <c r="AJ1248" i="1" s="1"/>
  <c r="AE1249" i="1"/>
  <c r="AJ1249" i="1" s="1"/>
  <c r="AE1250" i="1"/>
  <c r="AJ1250" i="1" s="1"/>
  <c r="AE1251" i="1"/>
  <c r="AE1252" i="1"/>
  <c r="AE1253" i="1"/>
  <c r="AE1254" i="1"/>
  <c r="AE1255" i="1"/>
  <c r="AJ1255" i="1" s="1"/>
  <c r="AE1256" i="1"/>
  <c r="AJ1256" i="1" s="1"/>
  <c r="AE1257" i="1"/>
  <c r="AE1258" i="1"/>
  <c r="AJ1258" i="1" s="1"/>
  <c r="AE1259" i="1"/>
  <c r="AE1260" i="1"/>
  <c r="AE1261" i="1"/>
  <c r="AJ1261" i="1" s="1"/>
  <c r="AE1262" i="1"/>
  <c r="AJ1262" i="1" s="1"/>
  <c r="AE1263" i="1"/>
  <c r="AE1264" i="1"/>
  <c r="AJ1264" i="1" s="1"/>
  <c r="AE1265" i="1"/>
  <c r="AJ1265" i="1" s="1"/>
  <c r="AE1266" i="1"/>
  <c r="AE1267" i="1"/>
  <c r="AE1268" i="1"/>
  <c r="AE1269" i="1"/>
  <c r="AE1270" i="1"/>
  <c r="AJ1270" i="1" s="1"/>
  <c r="AE1271" i="1"/>
  <c r="AE1272" i="1"/>
  <c r="AE1273" i="1"/>
  <c r="AE1274" i="1"/>
  <c r="AE1275" i="1"/>
  <c r="AJ1275" i="1" s="1"/>
  <c r="AE1276" i="1"/>
  <c r="AJ1276" i="1" s="1"/>
  <c r="AE1277" i="1"/>
  <c r="AJ1277" i="1" s="1"/>
  <c r="AE1278" i="1"/>
  <c r="AJ1278" i="1" s="1"/>
  <c r="AE1279" i="1"/>
  <c r="AE1280" i="1"/>
  <c r="AE1281" i="1"/>
  <c r="AE1282" i="1"/>
  <c r="AE1283" i="1"/>
  <c r="AE1284" i="1"/>
  <c r="AE1285" i="1"/>
  <c r="AE1286" i="1"/>
  <c r="AJ1286" i="1" s="1"/>
  <c r="AE1287" i="1"/>
  <c r="AJ1287" i="1" s="1"/>
  <c r="AE1288" i="1"/>
  <c r="AE1289" i="1"/>
  <c r="AJ1289" i="1" s="1"/>
  <c r="AE1290" i="1"/>
  <c r="AJ1290" i="1" s="1"/>
  <c r="AE1291" i="1"/>
  <c r="AJ1291" i="1" s="1"/>
  <c r="AE1292" i="1"/>
  <c r="AE1293" i="1"/>
  <c r="AJ1293" i="1" s="1"/>
  <c r="AE1294" i="1"/>
  <c r="AE1295" i="1"/>
  <c r="AJ1295" i="1" s="1"/>
  <c r="AE1296" i="1"/>
  <c r="AJ1296" i="1" s="1"/>
  <c r="AE1297" i="1"/>
  <c r="AE1298" i="1"/>
  <c r="AJ1298" i="1" s="1"/>
  <c r="AE1299" i="1"/>
  <c r="AE1300" i="1"/>
  <c r="AE1301" i="1"/>
  <c r="AE1302" i="1"/>
  <c r="AE1303" i="1"/>
  <c r="AJ1303" i="1" s="1"/>
  <c r="AE1304" i="1"/>
  <c r="AJ1304" i="1" s="1"/>
  <c r="AE1305" i="1"/>
  <c r="AJ1305" i="1" s="1"/>
  <c r="AE1306" i="1"/>
  <c r="AJ1306" i="1" s="1"/>
  <c r="AE1307" i="1"/>
  <c r="AE1308" i="1"/>
  <c r="AE1309" i="1"/>
  <c r="AE1310" i="1"/>
  <c r="AE1311" i="1"/>
  <c r="AJ1311" i="1" s="1"/>
  <c r="AE1312" i="1"/>
  <c r="AJ1312" i="1" s="1"/>
  <c r="AE1313" i="1"/>
  <c r="AE1314" i="1"/>
  <c r="AJ1314" i="1" s="1"/>
  <c r="AE1315" i="1"/>
  <c r="AE1316" i="1"/>
  <c r="AJ1316" i="1" s="1"/>
  <c r="AE1317" i="1"/>
  <c r="AE1318" i="1"/>
  <c r="AJ1318" i="1" s="1"/>
  <c r="AE1319" i="1"/>
  <c r="AE1320" i="1"/>
  <c r="AJ1320" i="1" s="1"/>
  <c r="AE1321" i="1"/>
  <c r="AJ1321" i="1" s="1"/>
  <c r="AE1322" i="1"/>
  <c r="AE1323" i="1"/>
  <c r="AE1324" i="1"/>
  <c r="AE1325" i="1"/>
  <c r="AE1326" i="1"/>
  <c r="AJ1326" i="1" s="1"/>
  <c r="AE1327" i="1"/>
  <c r="AE1328" i="1"/>
  <c r="AE1329" i="1"/>
  <c r="AE1330" i="1"/>
  <c r="AE1331" i="1"/>
  <c r="AE1332" i="1"/>
  <c r="AJ1332" i="1" s="1"/>
  <c r="AE1333" i="1"/>
  <c r="AJ1333" i="1" s="1"/>
  <c r="AE1334" i="1"/>
  <c r="AJ1334" i="1" s="1"/>
  <c r="AE1335" i="1"/>
  <c r="AE1336" i="1"/>
  <c r="AE1337" i="1"/>
  <c r="AE1338" i="1"/>
  <c r="AE1339" i="1"/>
  <c r="AJ1339" i="1" s="1"/>
  <c r="AE1340" i="1"/>
  <c r="AE1341" i="1"/>
  <c r="AE1342" i="1"/>
  <c r="AE1343" i="1"/>
  <c r="AJ1343" i="1" s="1"/>
  <c r="AE1344" i="1"/>
  <c r="AE1345" i="1"/>
  <c r="AJ1345" i="1" s="1"/>
  <c r="AE1346" i="1"/>
  <c r="AJ1346" i="1" s="1"/>
  <c r="AE1347" i="1"/>
  <c r="AJ1347" i="1" s="1"/>
  <c r="AE1348" i="1"/>
  <c r="AJ1348" i="1" s="1"/>
  <c r="AE1349" i="1"/>
  <c r="AJ1349" i="1" s="1"/>
  <c r="AE1350" i="1"/>
  <c r="AE1351" i="1"/>
  <c r="AE1352" i="1"/>
  <c r="AE1353" i="1"/>
  <c r="AE1354" i="1"/>
  <c r="AE1355" i="1"/>
  <c r="AE1356" i="1"/>
  <c r="AE1357" i="1"/>
  <c r="AJ1357" i="1" s="1"/>
  <c r="AE1358" i="1"/>
  <c r="AE1359" i="1"/>
  <c r="AJ1359" i="1" s="1"/>
  <c r="AE1360" i="1"/>
  <c r="AJ1360" i="1" s="1"/>
  <c r="AE1361" i="1"/>
  <c r="AJ1361" i="1" s="1"/>
  <c r="AE1362" i="1"/>
  <c r="AJ1362" i="1" s="1"/>
  <c r="AE1363" i="1"/>
  <c r="AE1364" i="1"/>
  <c r="AE1365" i="1"/>
  <c r="AE1366" i="1"/>
  <c r="AE1367" i="1"/>
  <c r="AE1368" i="1"/>
  <c r="AJ1368" i="1" s="1"/>
  <c r="AE1369" i="1"/>
  <c r="AE1370" i="1"/>
  <c r="AJ1370" i="1" s="1"/>
  <c r="AE1371" i="1"/>
  <c r="AE1372" i="1"/>
  <c r="AJ1372" i="1" s="1"/>
  <c r="AE1373" i="1"/>
  <c r="AE1374" i="1"/>
  <c r="AJ1374" i="1" s="1"/>
  <c r="AE1375" i="1"/>
  <c r="AJ1375" i="1" s="1"/>
  <c r="AE1376" i="1"/>
  <c r="AJ1376" i="1" s="1"/>
  <c r="AE1377" i="1"/>
  <c r="AE1378" i="1"/>
  <c r="AE1379" i="1"/>
  <c r="AE1380" i="1"/>
  <c r="AE1381" i="1"/>
  <c r="AJ1381" i="1" s="1"/>
  <c r="AE1382" i="1"/>
  <c r="AJ1382" i="1" s="1"/>
  <c r="AE1383" i="1"/>
  <c r="AE1384" i="1"/>
  <c r="AE1385" i="1"/>
  <c r="AJ1385" i="1" s="1"/>
  <c r="AE1386" i="1"/>
  <c r="AJ1386" i="1" s="1"/>
  <c r="AE1387" i="1"/>
  <c r="AE1388" i="1"/>
  <c r="AJ1388" i="1" s="1"/>
  <c r="AE1389" i="1"/>
  <c r="AJ1389" i="1" s="1"/>
  <c r="AE1390" i="1"/>
  <c r="AJ1390" i="1" s="1"/>
  <c r="AE1391" i="1"/>
  <c r="AE1392" i="1"/>
  <c r="AE1393" i="1"/>
  <c r="AE1394" i="1"/>
  <c r="AE1395" i="1"/>
  <c r="AE1396" i="1"/>
  <c r="AE1397" i="1"/>
  <c r="AE1398" i="1"/>
  <c r="AE1399" i="1"/>
  <c r="AE1400" i="1"/>
  <c r="AJ1400" i="1" s="1"/>
  <c r="AE1401" i="1"/>
  <c r="AE1402" i="1"/>
  <c r="AJ1402" i="1" s="1"/>
  <c r="AE1403" i="1"/>
  <c r="AJ1403" i="1" s="1"/>
  <c r="AE1404" i="1"/>
  <c r="AJ1404" i="1" s="1"/>
  <c r="AE1405" i="1"/>
  <c r="AJ1405" i="1" s="1"/>
  <c r="AE1406" i="1"/>
  <c r="AE1407" i="1"/>
  <c r="AE1408" i="1"/>
  <c r="AJ1408" i="1" s="1"/>
  <c r="AE1409" i="1"/>
  <c r="AE1410" i="1"/>
  <c r="AE1411" i="1"/>
  <c r="AE1412" i="1"/>
  <c r="AE1413" i="1"/>
  <c r="AJ1413" i="1" s="1"/>
  <c r="AE1414" i="1"/>
  <c r="AJ1414" i="1" s="1"/>
  <c r="AE1415" i="1"/>
  <c r="AJ1415" i="1" s="1"/>
  <c r="AE1416" i="1"/>
  <c r="AJ1416" i="1" s="1"/>
  <c r="AE1417" i="1"/>
  <c r="AJ1417" i="1" s="1"/>
  <c r="AE1418" i="1"/>
  <c r="AJ1418" i="1" s="1"/>
  <c r="AE1419" i="1"/>
  <c r="AE1420" i="1"/>
  <c r="AE1421" i="1"/>
  <c r="AE1422" i="1"/>
  <c r="AE1423" i="1"/>
  <c r="AE1424" i="1"/>
  <c r="AE1425" i="1"/>
  <c r="AJ1425" i="1" s="1"/>
  <c r="AE1426" i="1"/>
  <c r="AJ1426" i="1" s="1"/>
  <c r="AE1427" i="1"/>
  <c r="AJ1427" i="1" s="1"/>
  <c r="AE1428" i="1"/>
  <c r="AE1429" i="1"/>
  <c r="AE1430" i="1"/>
  <c r="AJ1430" i="1" s="1"/>
  <c r="AE1431" i="1"/>
  <c r="AJ1431" i="1" s="1"/>
  <c r="AE1432" i="1"/>
  <c r="AJ1432" i="1" s="1"/>
  <c r="AE1433" i="1"/>
  <c r="AJ1433" i="1" s="1"/>
  <c r="AE1434" i="1"/>
  <c r="AE1435" i="1"/>
  <c r="AE1436" i="1"/>
  <c r="AE1437" i="1"/>
  <c r="AJ1437" i="1" s="1"/>
  <c r="AE1438" i="1"/>
  <c r="AE1439" i="1"/>
  <c r="AE1440" i="1"/>
  <c r="AE1441" i="1"/>
  <c r="AE1442" i="1"/>
  <c r="AE1443" i="1"/>
  <c r="AE1444" i="1"/>
  <c r="AJ1444" i="1" s="1"/>
  <c r="AE1445" i="1"/>
  <c r="AJ1445" i="1" s="1"/>
  <c r="AE1446" i="1"/>
  <c r="AJ1446" i="1" s="1"/>
  <c r="AE1447" i="1"/>
  <c r="AE1448" i="1"/>
  <c r="AE1449" i="1"/>
  <c r="AE1450" i="1"/>
  <c r="AJ1450" i="1" s="1"/>
  <c r="AE1451" i="1"/>
  <c r="AE1452" i="1"/>
  <c r="AJ1452" i="1" s="1"/>
  <c r="AE1453" i="1"/>
  <c r="AE1454" i="1"/>
  <c r="AE1455" i="1"/>
  <c r="AJ1455" i="1" s="1"/>
  <c r="AE1456" i="1"/>
  <c r="AE1457" i="1"/>
  <c r="AE1458" i="1"/>
  <c r="AJ1458" i="1" s="1"/>
  <c r="AE1459" i="1"/>
  <c r="AJ1459" i="1" s="1"/>
  <c r="AE1460" i="1"/>
  <c r="AJ1460" i="1" s="1"/>
  <c r="AE1461" i="1"/>
  <c r="AJ1461" i="1" s="1"/>
  <c r="AE1462" i="1"/>
  <c r="AE1463" i="1"/>
  <c r="AE1464" i="1"/>
  <c r="AJ1464" i="1" s="1"/>
  <c r="AE1465" i="1"/>
  <c r="AJ1465" i="1" s="1"/>
  <c r="AE1466" i="1"/>
  <c r="AJ1466" i="1" s="1"/>
  <c r="AE1467" i="1"/>
  <c r="AE1468" i="1"/>
  <c r="AE1469" i="1"/>
  <c r="AE1470" i="1"/>
  <c r="AJ1470" i="1" s="1"/>
  <c r="AE1471" i="1"/>
  <c r="AJ1471" i="1" s="1"/>
  <c r="AE1472" i="1"/>
  <c r="AJ1472" i="1" s="1"/>
  <c r="AE1473" i="1"/>
  <c r="AJ1473" i="1" s="1"/>
  <c r="AE1474" i="1"/>
  <c r="AJ1474" i="1" s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J1486" i="1" s="1"/>
  <c r="AE1487" i="1"/>
  <c r="AJ1487" i="1" s="1"/>
  <c r="AE1488" i="1"/>
  <c r="AJ1488" i="1" s="1"/>
  <c r="AE1489" i="1"/>
  <c r="AJ1489" i="1" s="1"/>
  <c r="AE1490" i="1"/>
  <c r="AE1491" i="1"/>
  <c r="AE1492" i="1"/>
  <c r="AJ1492" i="1" s="1"/>
  <c r="AE1493" i="1"/>
  <c r="AJ1493" i="1" s="1"/>
  <c r="AE1494" i="1"/>
  <c r="AJ1494" i="1" s="1"/>
  <c r="AE1495" i="1"/>
  <c r="AE1496" i="1"/>
  <c r="AE1497" i="1"/>
  <c r="AJ1497" i="1" s="1"/>
  <c r="AE1498" i="1"/>
  <c r="AE1499" i="1"/>
  <c r="AJ1499" i="1" s="1"/>
  <c r="AE1500" i="1"/>
  <c r="AJ1500" i="1" s="1"/>
  <c r="AE1501" i="1"/>
  <c r="AJ1501" i="1" s="1"/>
  <c r="AE1502" i="1"/>
  <c r="AJ1502" i="1" s="1"/>
  <c r="AE1503" i="1"/>
  <c r="AE1504" i="1"/>
  <c r="AE1505" i="1"/>
  <c r="AE1506" i="1"/>
  <c r="AE1507" i="1"/>
  <c r="AE1508" i="1"/>
  <c r="AE1509" i="1"/>
  <c r="AE1510" i="1"/>
  <c r="AJ1510" i="1" s="1"/>
  <c r="AE1511" i="1"/>
  <c r="AE1512" i="1"/>
  <c r="AE1513" i="1"/>
  <c r="AJ1513" i="1" s="1"/>
  <c r="AE1514" i="1"/>
  <c r="AJ1514" i="1" s="1"/>
  <c r="AE1515" i="1"/>
  <c r="AJ1515" i="1" s="1"/>
  <c r="AE1516" i="1"/>
  <c r="AJ1516" i="1" s="1"/>
  <c r="AE1517" i="1"/>
  <c r="AJ1517" i="1" s="1"/>
  <c r="AE1518" i="1"/>
  <c r="AE1519" i="1"/>
  <c r="AE1520" i="1"/>
  <c r="AJ1520" i="1" s="1"/>
  <c r="AE1521" i="1"/>
  <c r="AE1522" i="1"/>
  <c r="AJ1522" i="1" s="1"/>
  <c r="AE1523" i="1"/>
  <c r="AE1524" i="1"/>
  <c r="AE1525" i="1"/>
  <c r="AE1526" i="1"/>
  <c r="AE1527" i="1"/>
  <c r="AE1528" i="1"/>
  <c r="AJ1528" i="1" s="1"/>
  <c r="AE1529" i="1"/>
  <c r="AJ1529" i="1" s="1"/>
  <c r="AE1530" i="1"/>
  <c r="AJ1530" i="1" s="1"/>
  <c r="AE1531" i="1"/>
  <c r="AE1532" i="1"/>
  <c r="AE1533" i="1"/>
  <c r="AE1534" i="1"/>
  <c r="AE1535" i="1"/>
  <c r="AE1536" i="1"/>
  <c r="AE1537" i="1"/>
  <c r="AE1538" i="1"/>
  <c r="AE1539" i="1"/>
  <c r="AJ1539" i="1" s="1"/>
  <c r="AE1540" i="1"/>
  <c r="AE1541" i="1"/>
  <c r="AE1542" i="1"/>
  <c r="AJ1542" i="1" s="1"/>
  <c r="AE1543" i="1"/>
  <c r="AJ1543" i="1" s="1"/>
  <c r="AE1544" i="1"/>
  <c r="AE1545" i="1"/>
  <c r="AJ1545" i="1" s="1"/>
  <c r="AE1546" i="1"/>
  <c r="AE1547" i="1"/>
  <c r="AE1548" i="1"/>
  <c r="AJ1548" i="1" s="1"/>
  <c r="AE1549" i="1"/>
  <c r="AE1550" i="1"/>
  <c r="AE1551" i="1"/>
  <c r="AE1552" i="1"/>
  <c r="AE1553" i="1"/>
  <c r="AE1554" i="1"/>
  <c r="AE1555" i="1"/>
  <c r="AE1556" i="1"/>
  <c r="AJ1556" i="1" s="1"/>
  <c r="AE1557" i="1"/>
  <c r="AJ1557" i="1" s="1"/>
  <c r="AE1558" i="1"/>
  <c r="AJ1558" i="1" s="1"/>
  <c r="AE1559" i="1"/>
  <c r="AE1560" i="1"/>
  <c r="AE1561" i="1"/>
  <c r="AE1562" i="1"/>
  <c r="AE1563" i="1"/>
  <c r="AE1564" i="1"/>
  <c r="AE1565" i="1"/>
  <c r="AE1566" i="1"/>
  <c r="AE1567" i="1"/>
  <c r="AJ1567" i="1" s="1"/>
  <c r="AE1568" i="1"/>
  <c r="AE1569" i="1"/>
  <c r="AE1570" i="1"/>
  <c r="AJ1570" i="1" s="1"/>
  <c r="AE1571" i="1"/>
  <c r="AJ1571" i="1" s="1"/>
  <c r="AE1572" i="1"/>
  <c r="AJ1572" i="1" s="1"/>
  <c r="AE1573" i="1"/>
  <c r="AJ1573" i="1" s="1"/>
  <c r="AE1574" i="1"/>
  <c r="AE1575" i="1"/>
  <c r="AE1576" i="1"/>
  <c r="AJ1576" i="1" s="1"/>
  <c r="AE1577" i="1"/>
  <c r="AE1578" i="1"/>
  <c r="AE1579" i="1"/>
  <c r="AE1580" i="1"/>
  <c r="AE1581" i="1"/>
  <c r="AE1582" i="1"/>
  <c r="AE1583" i="1"/>
  <c r="AJ1583" i="1" s="1"/>
  <c r="AE1584" i="1"/>
  <c r="AJ1584" i="1" s="1"/>
  <c r="AE1585" i="1"/>
  <c r="AJ1585" i="1" s="1"/>
  <c r="AE1586" i="1"/>
  <c r="AJ1586" i="1" s="1"/>
  <c r="AE1587" i="1"/>
  <c r="AE1588" i="1"/>
  <c r="AE1589" i="1"/>
  <c r="AE1590" i="1"/>
  <c r="AE1591" i="1"/>
  <c r="AE1592" i="1"/>
  <c r="AE1593" i="1"/>
  <c r="AE1594" i="1"/>
  <c r="AJ1594" i="1" s="1"/>
  <c r="AE1595" i="1"/>
  <c r="AE1596" i="1"/>
  <c r="AJ1596" i="1" s="1"/>
  <c r="AE1597" i="1"/>
  <c r="AE1598" i="1"/>
  <c r="AJ1598" i="1" s="1"/>
  <c r="AE1599" i="1"/>
  <c r="AJ1599" i="1" s="1"/>
  <c r="AE1600" i="1"/>
  <c r="AJ1600" i="1" s="1"/>
  <c r="AE1601" i="1"/>
  <c r="AJ1601" i="1" s="1"/>
  <c r="AE1602" i="1"/>
  <c r="AE1603" i="1"/>
  <c r="AE1604" i="1"/>
  <c r="AJ1604" i="1" s="1"/>
  <c r="AE1605" i="1"/>
  <c r="AE1606" i="1"/>
  <c r="AJ1606" i="1" s="1"/>
  <c r="AE1607" i="1"/>
  <c r="AE1608" i="1"/>
  <c r="AE1609" i="1"/>
  <c r="AE1610" i="1"/>
  <c r="AE1611" i="1"/>
  <c r="AJ1611" i="1" s="1"/>
  <c r="AE1612" i="1"/>
  <c r="AJ1612" i="1" s="1"/>
  <c r="AE1613" i="1"/>
  <c r="AJ1613" i="1" s="1"/>
  <c r="AE1614" i="1"/>
  <c r="AJ1614" i="1" s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J1626" i="1" s="1"/>
  <c r="AE1627" i="1"/>
  <c r="AE1628" i="1"/>
  <c r="AJ1628" i="1" s="1"/>
  <c r="AE1629" i="1"/>
  <c r="AJ1629" i="1" s="1"/>
  <c r="AE1630" i="1"/>
  <c r="AE1631" i="1"/>
  <c r="AE1632" i="1"/>
  <c r="AJ1632" i="1" s="1"/>
  <c r="AE1633" i="1"/>
  <c r="AE1634" i="1"/>
  <c r="AJ1634" i="1" s="1"/>
  <c r="AE1635" i="1"/>
  <c r="AE1636" i="1"/>
  <c r="AE1637" i="1"/>
  <c r="AE1638" i="1"/>
  <c r="AE1639" i="1"/>
  <c r="AE1640" i="1"/>
  <c r="AJ1640" i="1" s="1"/>
  <c r="AE1641" i="1"/>
  <c r="AJ1641" i="1" s="1"/>
  <c r="AE1642" i="1"/>
  <c r="AJ1642" i="1" s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J1653" i="1" s="1"/>
  <c r="AE1654" i="1"/>
  <c r="AJ1654" i="1" s="1"/>
  <c r="AE1655" i="1"/>
  <c r="AJ1655" i="1" s="1"/>
  <c r="AE1656" i="1"/>
  <c r="AJ1656" i="1" s="1"/>
  <c r="AE1657" i="1"/>
  <c r="AJ1657" i="1" s="1"/>
  <c r="AE1658" i="1"/>
  <c r="AE1659" i="1"/>
  <c r="AE1660" i="1"/>
  <c r="AJ1660" i="1" s="1"/>
  <c r="AE1661" i="1"/>
  <c r="AE1662" i="1"/>
  <c r="AE1663" i="1"/>
  <c r="AE1664" i="1"/>
  <c r="AE1665" i="1"/>
  <c r="AJ1665" i="1" s="1"/>
  <c r="AE1666" i="1"/>
  <c r="AE1667" i="1"/>
  <c r="AE1668" i="1"/>
  <c r="AJ1668" i="1" s="1"/>
  <c r="AE1669" i="1"/>
  <c r="AJ1669" i="1" s="1"/>
  <c r="AE1670" i="1"/>
  <c r="AJ1670" i="1" s="1"/>
  <c r="AE1671" i="1"/>
  <c r="AE1672" i="1"/>
  <c r="AE1673" i="1"/>
  <c r="AE1674" i="1"/>
  <c r="AE1675" i="1"/>
  <c r="AE1676" i="1"/>
  <c r="AJ1676" i="1" s="1"/>
  <c r="AE1677" i="1"/>
  <c r="AE1678" i="1"/>
  <c r="AE1679" i="1"/>
  <c r="AE1680" i="1"/>
  <c r="AE1681" i="1"/>
  <c r="AE1682" i="1"/>
  <c r="AJ1682" i="1" s="1"/>
  <c r="AE1683" i="1"/>
  <c r="AJ1683" i="1" s="1"/>
  <c r="AE1684" i="1"/>
  <c r="AJ1684" i="1" s="1"/>
  <c r="AE1685" i="1"/>
  <c r="AJ1685" i="1" s="1"/>
  <c r="AE1686" i="1"/>
  <c r="AE1687" i="1"/>
  <c r="AE1688" i="1"/>
  <c r="AJ1688" i="1" s="1"/>
  <c r="AE1689" i="1"/>
  <c r="AE1690" i="1"/>
  <c r="AE1691" i="1"/>
  <c r="AE1692" i="1"/>
  <c r="AE1693" i="1"/>
  <c r="AE1694" i="1"/>
  <c r="AE1695" i="1"/>
  <c r="AJ1695" i="1" s="1"/>
  <c r="AE1696" i="1"/>
  <c r="AJ1696" i="1" s="1"/>
  <c r="AE1697" i="1"/>
  <c r="AJ1697" i="1" s="1"/>
  <c r="AE1698" i="1"/>
  <c r="AJ1698" i="1" s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J1710" i="1" s="1"/>
  <c r="AE1711" i="1"/>
  <c r="AJ1711" i="1" s="1"/>
  <c r="AE1712" i="1"/>
  <c r="AJ1712" i="1" s="1"/>
  <c r="AE1713" i="1"/>
  <c r="AJ1713" i="1" s="1"/>
  <c r="AE1714" i="1"/>
  <c r="AE1715" i="1"/>
  <c r="AE1716" i="1"/>
  <c r="AJ1716" i="1" s="1"/>
  <c r="AE1717" i="1"/>
  <c r="AE1718" i="1"/>
  <c r="AJ1718" i="1" s="1"/>
  <c r="AE1719" i="1"/>
  <c r="AE1720" i="1"/>
  <c r="AE1721" i="1"/>
  <c r="AE1722" i="1"/>
  <c r="AJ1722" i="1" s="1"/>
  <c r="AE1723" i="1"/>
  <c r="AJ1723" i="1" s="1"/>
  <c r="AE1724" i="1"/>
  <c r="AJ1724" i="1" s="1"/>
  <c r="AE1725" i="1"/>
  <c r="AJ1725" i="1" s="1"/>
  <c r="AE1726" i="1"/>
  <c r="AJ1726" i="1" s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J1737" i="1" s="1"/>
  <c r="AE1738" i="1"/>
  <c r="AJ1738" i="1" s="1"/>
  <c r="AE1739" i="1"/>
  <c r="AJ1739" i="1" s="1"/>
  <c r="AE1740" i="1"/>
  <c r="AJ1740" i="1" s="1"/>
  <c r="AE1741" i="1"/>
  <c r="AJ1741" i="1" s="1"/>
  <c r="AE1742" i="1"/>
  <c r="AE1743" i="1"/>
  <c r="AE1744" i="1"/>
  <c r="AJ1744" i="1" s="1"/>
  <c r="AE1745" i="1"/>
  <c r="AJ1745" i="1" s="1"/>
  <c r="AE1746" i="1"/>
  <c r="AJ1746" i="1" s="1"/>
  <c r="AE1747" i="1"/>
  <c r="AE1748" i="1"/>
  <c r="AE1749" i="1"/>
  <c r="AE1750" i="1"/>
  <c r="AE1751" i="1"/>
  <c r="AJ1751" i="1" s="1"/>
  <c r="AE1752" i="1"/>
  <c r="AJ1752" i="1" s="1"/>
  <c r="AE1753" i="1"/>
  <c r="AE1754" i="1"/>
  <c r="AJ1754" i="1" s="1"/>
  <c r="AE1755" i="1"/>
  <c r="AE1756" i="1"/>
  <c r="AE1757" i="1"/>
  <c r="AE1758" i="1"/>
  <c r="AE1759" i="1"/>
  <c r="AE1760" i="1"/>
  <c r="AJ1760" i="1" s="1"/>
  <c r="AE1761" i="1"/>
  <c r="AE1762" i="1"/>
  <c r="AJ1762" i="1" s="1"/>
  <c r="AE1763" i="1"/>
  <c r="AE1764" i="1"/>
  <c r="AE1765" i="1"/>
  <c r="AE1766" i="1"/>
  <c r="AJ1766" i="1" s="1"/>
  <c r="AE1767" i="1"/>
  <c r="AE1768" i="1"/>
  <c r="AJ1768" i="1" s="1"/>
  <c r="AE1769" i="1"/>
  <c r="AJ1769" i="1" s="1"/>
  <c r="AE1770" i="1"/>
  <c r="AE1771" i="1"/>
  <c r="AE1772" i="1"/>
  <c r="AJ1772" i="1" s="1"/>
  <c r="AE1773" i="1"/>
  <c r="AE1774" i="1"/>
  <c r="AJ1774" i="1" s="1"/>
  <c r="AE1775" i="1"/>
  <c r="AE1776" i="1"/>
  <c r="AE1777" i="1"/>
  <c r="AE1778" i="1"/>
  <c r="AE1779" i="1"/>
  <c r="AJ1779" i="1" s="1"/>
  <c r="AE1780" i="1"/>
  <c r="AJ1780" i="1" s="1"/>
  <c r="AE1781" i="1"/>
  <c r="AJ1781" i="1" s="1"/>
  <c r="AE1782" i="1"/>
  <c r="AJ1782" i="1" s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J1794" i="1" s="1"/>
  <c r="AE1795" i="1"/>
  <c r="AJ1795" i="1" s="1"/>
  <c r="AE1796" i="1"/>
  <c r="AJ1796" i="1" s="1"/>
  <c r="AE1797" i="1"/>
  <c r="AJ1797" i="1" s="1"/>
  <c r="AE1798" i="1"/>
  <c r="AE1799" i="1"/>
  <c r="AE1800" i="1"/>
  <c r="AJ1800" i="1" s="1"/>
  <c r="AE1801" i="1"/>
  <c r="AE1802" i="1"/>
  <c r="AJ1802" i="1" s="1"/>
  <c r="AE1803" i="1"/>
  <c r="AE1804" i="1"/>
  <c r="AE1805" i="1"/>
  <c r="AE1806" i="1"/>
  <c r="AJ1806" i="1" s="1"/>
  <c r="AE1807" i="1"/>
  <c r="AE1808" i="1"/>
  <c r="AJ1808" i="1" s="1"/>
  <c r="AE1809" i="1"/>
  <c r="AJ1809" i="1" s="1"/>
  <c r="AE1810" i="1"/>
  <c r="AE1811" i="1"/>
  <c r="AE1812" i="1"/>
  <c r="AE1813" i="1"/>
  <c r="AE1814" i="1"/>
  <c r="AE1815" i="1"/>
  <c r="AE1816" i="1"/>
  <c r="AE1817" i="1"/>
  <c r="AE1818" i="1"/>
  <c r="AE1819" i="1"/>
  <c r="AJ1819" i="1" s="1"/>
  <c r="AE1820" i="1"/>
  <c r="AE1821" i="1"/>
  <c r="AE1822" i="1"/>
  <c r="AJ1822" i="1" s="1"/>
  <c r="AE1823" i="1"/>
  <c r="AJ1823" i="1" s="1"/>
  <c r="AE1824" i="1"/>
  <c r="AJ1824" i="1" s="1"/>
  <c r="AE1825" i="1"/>
  <c r="AJ1825" i="1" s="1"/>
  <c r="AE1826" i="1"/>
  <c r="AE1827" i="1"/>
  <c r="AE1828" i="1"/>
  <c r="AJ1828" i="1" s="1"/>
  <c r="AE1829" i="1"/>
  <c r="AJ1829" i="1" s="1"/>
  <c r="AE1830" i="1"/>
  <c r="AE1831" i="1"/>
  <c r="AE1832" i="1"/>
  <c r="AE1833" i="1"/>
  <c r="AE1834" i="1"/>
  <c r="AE1835" i="1"/>
  <c r="AJ1835" i="1" s="1"/>
  <c r="AE1836" i="1"/>
  <c r="AJ1836" i="1" s="1"/>
  <c r="AE1837" i="1"/>
  <c r="AJ1837" i="1" s="1"/>
  <c r="AE1838" i="1"/>
  <c r="AJ1838" i="1" s="1"/>
  <c r="AE1839" i="1"/>
  <c r="AE1840" i="1"/>
  <c r="AE1841" i="1"/>
  <c r="AE1842" i="1"/>
  <c r="AE1843" i="1"/>
  <c r="AE1844" i="1"/>
  <c r="AE1845" i="1"/>
  <c r="AE1846" i="1"/>
  <c r="AE1847" i="1"/>
  <c r="AE1848" i="1"/>
  <c r="AJ1848" i="1" s="1"/>
  <c r="AE1849" i="1"/>
  <c r="AE1850" i="1"/>
  <c r="AJ1850" i="1" s="1"/>
  <c r="AE1851" i="1"/>
  <c r="AJ1851" i="1" s="1"/>
  <c r="AE1852" i="1"/>
  <c r="AJ1852" i="1" s="1"/>
  <c r="AE1853" i="1"/>
  <c r="AJ1853" i="1" s="1"/>
  <c r="AE1854" i="1"/>
  <c r="AE1855" i="1"/>
  <c r="AE1856" i="1"/>
  <c r="AJ1856" i="1" s="1"/>
  <c r="AE1857" i="1"/>
  <c r="AE1858" i="1"/>
  <c r="AJ1858" i="1" s="1"/>
  <c r="AE1859" i="1"/>
  <c r="AE1860" i="1"/>
  <c r="AE1861" i="1"/>
  <c r="AE1862" i="1"/>
  <c r="AE1863" i="1"/>
  <c r="AE1864" i="1"/>
  <c r="AJ1864" i="1" s="1"/>
  <c r="AE1865" i="1"/>
  <c r="AJ1865" i="1" s="1"/>
  <c r="AE1866" i="1"/>
  <c r="AJ1866" i="1" s="1"/>
  <c r="AE1867" i="1"/>
  <c r="AE1868" i="1"/>
  <c r="AE1869" i="1"/>
  <c r="AE1870" i="1"/>
  <c r="AE1871" i="1"/>
  <c r="AE1872" i="1"/>
  <c r="AE1873" i="1"/>
  <c r="AE1874" i="1"/>
  <c r="AE1875" i="1"/>
  <c r="AE1876" i="1"/>
  <c r="AJ1876" i="1" s="1"/>
  <c r="AE1877" i="1"/>
  <c r="AE1878" i="1"/>
  <c r="AJ1878" i="1" s="1"/>
  <c r="AE1879" i="1"/>
  <c r="AE1880" i="1"/>
  <c r="AJ1880" i="1" s="1"/>
  <c r="AE1881" i="1"/>
  <c r="AJ1881" i="1" s="1"/>
  <c r="AE1882" i="1"/>
  <c r="AE1883" i="1"/>
  <c r="AE1884" i="1"/>
  <c r="AJ1884" i="1" s="1"/>
  <c r="AE1885" i="1"/>
  <c r="AE1886" i="1"/>
  <c r="AE1887" i="1"/>
  <c r="AE1888" i="1"/>
  <c r="AE1889" i="1"/>
  <c r="AE1890" i="1"/>
  <c r="AE1891" i="1"/>
  <c r="AJ1891" i="1" s="1"/>
  <c r="AE1892" i="1"/>
  <c r="AJ1892" i="1" s="1"/>
  <c r="AE1893" i="1"/>
  <c r="AE1894" i="1"/>
  <c r="AJ1894" i="1" s="1"/>
  <c r="AE1895" i="1"/>
  <c r="AE1896" i="1"/>
  <c r="AE1897" i="1"/>
  <c r="AE1898" i="1"/>
  <c r="AE1899" i="1"/>
  <c r="AE1900" i="1"/>
  <c r="AE1901" i="1"/>
  <c r="AE1902" i="1"/>
  <c r="AE1903" i="1"/>
  <c r="AJ1903" i="1" s="1"/>
  <c r="AE1904" i="1"/>
  <c r="AE1905" i="1"/>
  <c r="AJ1905" i="1" s="1"/>
  <c r="AE1906" i="1"/>
  <c r="AJ1906" i="1" s="1"/>
  <c r="AE1907" i="1"/>
  <c r="AJ1907" i="1" s="1"/>
  <c r="AE1908" i="1"/>
  <c r="AJ1908" i="1" s="1"/>
  <c r="AE1909" i="1"/>
  <c r="AJ1909" i="1" s="1"/>
  <c r="AE1910" i="1"/>
  <c r="AE1911" i="1"/>
  <c r="AE1912" i="1"/>
  <c r="AJ1912" i="1" s="1"/>
  <c r="AE1913" i="1"/>
  <c r="AE1914" i="1"/>
  <c r="AJ1914" i="1" s="1"/>
  <c r="AE1915" i="1"/>
  <c r="AE1916" i="1"/>
  <c r="AE1917" i="1"/>
  <c r="AJ1917" i="1" s="1"/>
  <c r="AE1918" i="1"/>
  <c r="AE1919" i="1"/>
  <c r="AE1920" i="1"/>
  <c r="AJ1920" i="1" s="1"/>
  <c r="AE1921" i="1"/>
  <c r="AJ1921" i="1" s="1"/>
  <c r="AE1922" i="1"/>
  <c r="AJ1922" i="1" s="1"/>
  <c r="AE1923" i="1"/>
  <c r="AE1924" i="1"/>
  <c r="AE1925" i="1"/>
  <c r="AE1926" i="1"/>
  <c r="AE1927" i="1"/>
  <c r="AE1928" i="1"/>
  <c r="AJ1928" i="1" s="1"/>
  <c r="AE1929" i="1"/>
  <c r="AE1930" i="1"/>
  <c r="AE1931" i="1"/>
  <c r="AE1932" i="1"/>
  <c r="AE1933" i="1"/>
  <c r="AE1934" i="1"/>
  <c r="AJ1934" i="1" s="1"/>
  <c r="AE1935" i="1"/>
  <c r="AJ1935" i="1" s="1"/>
  <c r="AE1936" i="1"/>
  <c r="AJ1936" i="1" s="1"/>
  <c r="AE1937" i="1"/>
  <c r="AJ1937" i="1" s="1"/>
  <c r="AE1938" i="1"/>
  <c r="AE1939" i="1"/>
  <c r="AE1940" i="1"/>
  <c r="AJ1940" i="1" s="1"/>
  <c r="AE1941" i="1"/>
  <c r="AE1942" i="1"/>
  <c r="AE1943" i="1"/>
  <c r="AE1944" i="1"/>
  <c r="AE1945" i="1"/>
  <c r="AJ1945" i="1" s="1"/>
  <c r="AE1946" i="1"/>
  <c r="AE1947" i="1"/>
  <c r="AJ1947" i="1" s="1"/>
  <c r="AE1948" i="1"/>
  <c r="AJ1948" i="1" s="1"/>
  <c r="AE1949" i="1"/>
  <c r="AJ1949" i="1" s="1"/>
  <c r="AE1950" i="1"/>
  <c r="AJ1950" i="1" s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J1962" i="1" s="1"/>
  <c r="AE1963" i="1"/>
  <c r="AJ1963" i="1" s="1"/>
  <c r="AE1964" i="1"/>
  <c r="AJ1964" i="1" s="1"/>
  <c r="AE1965" i="1"/>
  <c r="AJ1965" i="1" s="1"/>
  <c r="AE1966" i="1"/>
  <c r="AE1967" i="1"/>
  <c r="AE1968" i="1"/>
  <c r="AJ1968" i="1" s="1"/>
  <c r="AE1969" i="1"/>
  <c r="AE1970" i="1"/>
  <c r="AJ1970" i="1" s="1"/>
  <c r="AE1971" i="1"/>
  <c r="AE1972" i="1"/>
  <c r="AE1973" i="1"/>
  <c r="AE1974" i="1"/>
  <c r="AJ1974" i="1" s="1"/>
  <c r="AE1975" i="1"/>
  <c r="AJ1975" i="1" s="1"/>
  <c r="AE1976" i="1"/>
  <c r="AJ1976" i="1" s="1"/>
  <c r="AE1977" i="1"/>
  <c r="AE1978" i="1"/>
  <c r="AJ1978" i="1" s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J1990" i="1" s="1"/>
  <c r="AE1991" i="1"/>
  <c r="AJ1991" i="1" s="1"/>
  <c r="AE1992" i="1"/>
  <c r="AJ1992" i="1" s="1"/>
  <c r="AE1993" i="1"/>
  <c r="AJ1993" i="1" s="1"/>
  <c r="AE1994" i="1"/>
  <c r="AE1995" i="1"/>
  <c r="AE1996" i="1"/>
  <c r="AJ1996" i="1" s="1"/>
  <c r="AE1997" i="1"/>
  <c r="AJ1997" i="1" s="1"/>
  <c r="AE1998" i="1"/>
  <c r="AJ1998" i="1" s="1"/>
  <c r="AE1999" i="1"/>
  <c r="AE2000" i="1"/>
  <c r="AE2001" i="1"/>
  <c r="AE2002" i="1"/>
  <c r="AE2003" i="1"/>
  <c r="AJ2003" i="1" s="1"/>
  <c r="AE2004" i="1"/>
  <c r="AJ2004" i="1" s="1"/>
  <c r="AE2005" i="1"/>
  <c r="AJ2005" i="1" s="1"/>
  <c r="AE2006" i="1"/>
  <c r="AJ2006" i="1" s="1"/>
  <c r="AE2007" i="1"/>
  <c r="AE2008" i="1"/>
  <c r="AE2009" i="1"/>
  <c r="AE2010" i="1"/>
  <c r="AE2011" i="1"/>
  <c r="AE2012" i="1"/>
  <c r="AE2013" i="1"/>
  <c r="AE2014" i="1"/>
  <c r="AJ2014" i="1" s="1"/>
  <c r="AE2015" i="1"/>
  <c r="AE2016" i="1"/>
  <c r="AE2017" i="1"/>
  <c r="AE2018" i="1"/>
  <c r="AJ2018" i="1" s="1"/>
  <c r="AE2019" i="1"/>
  <c r="AJ2019" i="1" s="1"/>
  <c r="AE2020" i="1"/>
  <c r="AJ2020" i="1" s="1"/>
  <c r="AE2021" i="1"/>
  <c r="AJ2021" i="1" s="1"/>
  <c r="AE2022" i="1"/>
  <c r="AE2023" i="1"/>
  <c r="AE2024" i="1"/>
  <c r="AJ2024" i="1" s="1"/>
  <c r="AE2025" i="1"/>
  <c r="AE2026" i="1"/>
  <c r="AJ2026" i="1" s="1"/>
  <c r="AE2027" i="1"/>
  <c r="AE2028" i="1"/>
  <c r="AE2029" i="1"/>
  <c r="AE2030" i="1"/>
  <c r="AE2031" i="1"/>
  <c r="AJ2031" i="1" s="1"/>
  <c r="AE2032" i="1"/>
  <c r="AJ2032" i="1" s="1"/>
  <c r="AE2033" i="1"/>
  <c r="AJ2033" i="1" s="1"/>
  <c r="AE2034" i="1"/>
  <c r="AJ2034" i="1" s="1"/>
  <c r="AE2035" i="1"/>
  <c r="AE2036" i="1"/>
  <c r="AE2037" i="1"/>
  <c r="AE2038" i="1"/>
  <c r="AE2039" i="1"/>
  <c r="AE2040" i="1"/>
  <c r="AE2041" i="1"/>
  <c r="AE2042" i="1"/>
  <c r="AJ2042" i="1" s="1"/>
  <c r="AE2043" i="1"/>
  <c r="AE2044" i="1"/>
  <c r="AE2045" i="1"/>
  <c r="AE2046" i="1"/>
  <c r="AJ2046" i="1" s="1"/>
  <c r="AE2047" i="1"/>
  <c r="AE2048" i="1"/>
  <c r="AJ2048" i="1" s="1"/>
  <c r="AE2049" i="1"/>
  <c r="AJ2049" i="1" s="1"/>
  <c r="AE2050" i="1"/>
  <c r="AE2051" i="1"/>
  <c r="AE2052" i="1"/>
  <c r="AJ2052" i="1" s="1"/>
  <c r="AE2053" i="1"/>
  <c r="AE2054" i="1"/>
  <c r="AJ2054" i="1" s="1"/>
  <c r="AE2055" i="1"/>
  <c r="AE2056" i="1"/>
  <c r="AE2057" i="1"/>
  <c r="AE2058" i="1"/>
  <c r="AE2059" i="1"/>
  <c r="AE2060" i="1"/>
  <c r="AJ2060" i="1" s="1"/>
  <c r="AE2061" i="1"/>
  <c r="AJ2061" i="1" s="1"/>
  <c r="AE2062" i="1"/>
  <c r="AJ2062" i="1" s="1"/>
  <c r="AE2063" i="1"/>
  <c r="AE2064" i="1"/>
  <c r="AE2065" i="1"/>
  <c r="AE2066" i="1"/>
  <c r="AE2067" i="1"/>
  <c r="AE2068" i="1"/>
  <c r="AE2069" i="1"/>
  <c r="AE2070" i="1"/>
  <c r="AE2071" i="1"/>
  <c r="AJ2071" i="1" s="1"/>
  <c r="AE2072" i="1"/>
  <c r="AE2073" i="1"/>
  <c r="AE2074" i="1"/>
  <c r="AJ2074" i="1" s="1"/>
  <c r="AE2075" i="1"/>
  <c r="AJ2075" i="1" s="1"/>
  <c r="AE2076" i="1"/>
  <c r="AJ2076" i="1" s="1"/>
  <c r="AE2077" i="1"/>
  <c r="AJ2077" i="1" s="1"/>
  <c r="AE2078" i="1"/>
  <c r="AE2079" i="1"/>
  <c r="AE2080" i="1"/>
  <c r="AJ2080" i="1" s="1"/>
  <c r="AE2081" i="1"/>
  <c r="AE2082" i="1"/>
  <c r="AE2083" i="1"/>
  <c r="AE2084" i="1"/>
  <c r="AE2085" i="1"/>
  <c r="AE2086" i="1"/>
  <c r="AE2087" i="1"/>
  <c r="AJ2087" i="1" s="1"/>
  <c r="AE2088" i="1"/>
  <c r="AJ2088" i="1" s="1"/>
  <c r="AE2089" i="1"/>
  <c r="AJ2089" i="1" s="1"/>
  <c r="AE2090" i="1"/>
  <c r="AJ2090" i="1" s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J2102" i="1" s="1"/>
  <c r="AE2103" i="1"/>
  <c r="AJ2103" i="1" s="1"/>
  <c r="AE2104" i="1"/>
  <c r="AJ2104" i="1" s="1"/>
  <c r="AE2105" i="1"/>
  <c r="AJ2105" i="1" s="1"/>
  <c r="AE2106" i="1"/>
  <c r="AE2107" i="1"/>
  <c r="AE2108" i="1"/>
  <c r="AJ2108" i="1" s="1"/>
  <c r="AE2109" i="1"/>
  <c r="AE2110" i="1"/>
  <c r="AJ2110" i="1" s="1"/>
  <c r="AE2111" i="1"/>
  <c r="AE2112" i="1"/>
  <c r="AE2113" i="1"/>
  <c r="AE2114" i="1"/>
  <c r="AE2115" i="1"/>
  <c r="AJ2115" i="1" s="1"/>
  <c r="AE2116" i="1"/>
  <c r="AJ2116" i="1" s="1"/>
  <c r="AE2117" i="1"/>
  <c r="AJ2117" i="1" s="1"/>
  <c r="AE2118" i="1"/>
  <c r="AJ2118" i="1" s="1"/>
  <c r="AE2119" i="1"/>
  <c r="AE2120" i="1"/>
  <c r="AE2121" i="1"/>
  <c r="AE2122" i="1"/>
  <c r="AE2123" i="1"/>
  <c r="AE2124" i="1"/>
  <c r="AE2125" i="1"/>
  <c r="AE2126" i="1"/>
  <c r="AE2127" i="1"/>
  <c r="AE2128" i="1"/>
  <c r="AJ2128" i="1" s="1"/>
  <c r="AE2129" i="1"/>
  <c r="AE2130" i="1"/>
  <c r="AJ2130" i="1" s="1"/>
  <c r="AE2131" i="1"/>
  <c r="AE2132" i="1"/>
  <c r="AJ2132" i="1" s="1"/>
  <c r="AE2133" i="1"/>
  <c r="AJ2133" i="1" s="1"/>
  <c r="AE2134" i="1"/>
  <c r="AE2135" i="1"/>
  <c r="AE2136" i="1"/>
  <c r="AJ2136" i="1" s="1"/>
  <c r="AE2137" i="1"/>
  <c r="AE2138" i="1"/>
  <c r="AJ2138" i="1" s="1"/>
  <c r="AE2139" i="1"/>
  <c r="AE2140" i="1"/>
  <c r="AE2141" i="1"/>
  <c r="AE2142" i="1"/>
  <c r="AE2143" i="1"/>
  <c r="AE2144" i="1"/>
  <c r="AJ2144" i="1" s="1"/>
  <c r="AE2145" i="1"/>
  <c r="AJ2145" i="1" s="1"/>
  <c r="AE2146" i="1"/>
  <c r="AJ2146" i="1" s="1"/>
  <c r="AE2147" i="1"/>
  <c r="AE2148" i="1"/>
  <c r="AE2149" i="1"/>
  <c r="AE2150" i="1"/>
  <c r="AE2151" i="1"/>
  <c r="AJ2151" i="1" s="1"/>
  <c r="AE2152" i="1"/>
  <c r="AE2153" i="1"/>
  <c r="AE2154" i="1"/>
  <c r="AE2155" i="1"/>
  <c r="AE2156" i="1"/>
  <c r="AE2157" i="1"/>
  <c r="AJ2157" i="1" s="1"/>
  <c r="AE2158" i="1"/>
  <c r="AJ2158" i="1" s="1"/>
  <c r="AE2159" i="1"/>
  <c r="AE2160" i="1"/>
  <c r="AJ2160" i="1" s="1"/>
  <c r="AE2161" i="1"/>
  <c r="AJ2161" i="1" s="1"/>
  <c r="AE2162" i="1"/>
  <c r="AE2163" i="1"/>
  <c r="AE2164" i="1"/>
  <c r="AJ2164" i="1" s="1"/>
  <c r="AE2165" i="1"/>
  <c r="AE2166" i="1"/>
  <c r="AE2167" i="1"/>
  <c r="AE2168" i="1"/>
  <c r="AE2169" i="1"/>
  <c r="AE2170" i="1"/>
  <c r="AE2171" i="1"/>
  <c r="AE2172" i="1"/>
  <c r="AE2173" i="1"/>
  <c r="AJ2173" i="1" s="1"/>
  <c r="AE2174" i="1"/>
  <c r="AJ2174" i="1" s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J2185" i="1" s="1"/>
  <c r="AE2186" i="1"/>
  <c r="AJ2186" i="1" s="1"/>
  <c r="AE2187" i="1"/>
  <c r="AJ2187" i="1" s="1"/>
  <c r="AE2188" i="1"/>
  <c r="AJ2188" i="1" s="1"/>
  <c r="AE2189" i="1"/>
  <c r="AJ2189" i="1" s="1"/>
  <c r="AE2190" i="1"/>
  <c r="AE2191" i="1"/>
  <c r="AE2192" i="1"/>
  <c r="AJ2192" i="1" s="1"/>
  <c r="AE2193" i="1"/>
  <c r="AE2194" i="1"/>
  <c r="AE2195" i="1"/>
  <c r="AE2196" i="1"/>
  <c r="AE2197" i="1"/>
  <c r="AJ2197" i="1" s="1"/>
  <c r="AE2198" i="1"/>
  <c r="AE2199" i="1"/>
  <c r="AE2200" i="1"/>
  <c r="AJ2200" i="1" s="1"/>
  <c r="AE2201" i="1"/>
  <c r="AJ2201" i="1" s="1"/>
  <c r="AE2202" i="1"/>
  <c r="AJ2202" i="1" s="1"/>
  <c r="AE2203" i="1"/>
  <c r="AE2204" i="1"/>
  <c r="AE2205" i="1"/>
  <c r="AE2206" i="1"/>
  <c r="AE2207" i="1"/>
  <c r="AE2208" i="1"/>
  <c r="AJ2208" i="1" s="1"/>
  <c r="AE2209" i="1"/>
  <c r="AE2210" i="1"/>
  <c r="AE2211" i="1"/>
  <c r="AE2212" i="1"/>
  <c r="AJ2212" i="1" s="1"/>
  <c r="AE2213" i="1"/>
  <c r="AE2214" i="1"/>
  <c r="AJ2214" i="1" s="1"/>
  <c r="AE2215" i="1"/>
  <c r="AJ2215" i="1" s="1"/>
  <c r="AE2216" i="1"/>
  <c r="AJ2216" i="1" s="1"/>
  <c r="AE2217" i="1"/>
  <c r="AJ2217" i="1" s="1"/>
  <c r="AE2218" i="1"/>
  <c r="AE2219" i="1"/>
  <c r="AE2220" i="1"/>
  <c r="AJ2220" i="1" s="1"/>
  <c r="AE2221" i="1"/>
  <c r="AE2222" i="1"/>
  <c r="AE2223" i="1"/>
  <c r="AE2224" i="1"/>
  <c r="AE2225" i="1"/>
  <c r="AE2226" i="1"/>
  <c r="AJ2226" i="1" s="1"/>
  <c r="AE2227" i="1"/>
  <c r="AE2228" i="1"/>
  <c r="AJ2228" i="1" s="1"/>
  <c r="AE2229" i="1"/>
  <c r="AJ2229" i="1" s="1"/>
  <c r="AE2230" i="1"/>
  <c r="AJ2230" i="1" s="1"/>
  <c r="AE2231" i="1"/>
  <c r="AE2232" i="1"/>
  <c r="AE2233" i="1"/>
  <c r="AE2234" i="1"/>
  <c r="AE2235" i="1"/>
  <c r="AE2236" i="1"/>
  <c r="AE2237" i="1"/>
  <c r="AJ2237" i="1" s="1"/>
  <c r="AE2238" i="1"/>
  <c r="AE2239" i="1"/>
  <c r="AE2240" i="1"/>
  <c r="AE2241" i="1"/>
  <c r="AE2242" i="1"/>
  <c r="AJ2242" i="1" s="1"/>
  <c r="AE2243" i="1"/>
  <c r="AJ2243" i="1" s="1"/>
  <c r="AE2244" i="1"/>
  <c r="AJ2244" i="1" s="1"/>
  <c r="AE2245" i="1"/>
  <c r="AJ2245" i="1" s="1"/>
  <c r="AE2246" i="1"/>
  <c r="AE2247" i="1"/>
  <c r="AE2248" i="1"/>
  <c r="AJ2248" i="1" s="1"/>
  <c r="AE2249" i="1"/>
  <c r="AJ2249" i="1" s="1"/>
  <c r="AE2250" i="1"/>
  <c r="AJ2250" i="1" s="1"/>
  <c r="AE2251" i="1"/>
  <c r="AE2252" i="1"/>
  <c r="AE2253" i="1"/>
  <c r="AE2254" i="1"/>
  <c r="AJ2254" i="1" s="1"/>
  <c r="AE2255" i="1"/>
  <c r="AJ2255" i="1" s="1"/>
  <c r="AE2256" i="1"/>
  <c r="AE2257" i="1"/>
  <c r="AJ2257" i="1" s="1"/>
  <c r="AE2258" i="1"/>
  <c r="AJ2258" i="1" s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J2270" i="1" s="1"/>
  <c r="AE2271" i="1"/>
  <c r="AJ2271" i="1" s="1"/>
  <c r="AE2272" i="1"/>
  <c r="AJ2272" i="1" s="1"/>
  <c r="AE2273" i="1"/>
  <c r="AJ2273" i="1" s="1"/>
  <c r="AE2274" i="1"/>
  <c r="AE2275" i="1"/>
  <c r="AE2276" i="1"/>
  <c r="AJ2276" i="1" s="1"/>
  <c r="AE2277" i="1"/>
  <c r="AJ2277" i="1" s="1"/>
  <c r="AE2278" i="1"/>
  <c r="AJ2278" i="1" s="1"/>
  <c r="AE2279" i="1"/>
  <c r="AE2280" i="1"/>
  <c r="AE2281" i="1"/>
  <c r="AJ2281" i="1" s="1"/>
  <c r="AE2282" i="1"/>
  <c r="AE2283" i="1"/>
  <c r="AJ2283" i="1" s="1"/>
  <c r="AE2284" i="1"/>
  <c r="AJ2284" i="1" s="1"/>
  <c r="AE2285" i="1"/>
  <c r="AJ2285" i="1" s="1"/>
  <c r="AE2286" i="1"/>
  <c r="AJ2286" i="1" s="1"/>
  <c r="AE2287" i="1"/>
  <c r="AE2288" i="1"/>
  <c r="AE2289" i="1"/>
  <c r="AE2290" i="1"/>
  <c r="AE2291" i="1"/>
  <c r="AE2292" i="1"/>
  <c r="AE2293" i="1"/>
  <c r="AE2294" i="1"/>
  <c r="AJ2294" i="1" s="1"/>
  <c r="AE2295" i="1"/>
  <c r="AE2296" i="1"/>
  <c r="AE2297" i="1"/>
  <c r="AE2298" i="1"/>
  <c r="AJ2298" i="1" s="1"/>
  <c r="AE2299" i="1"/>
  <c r="AE2300" i="1"/>
  <c r="AJ2300" i="1" s="1"/>
  <c r="AE2301" i="1"/>
  <c r="AJ2301" i="1" s="1"/>
  <c r="AE2302" i="1"/>
  <c r="AE2303" i="1"/>
  <c r="AE2304" i="1"/>
  <c r="AJ2304" i="1" s="1"/>
  <c r="AE2305" i="1"/>
  <c r="AE2306" i="1"/>
  <c r="AJ2306" i="1" s="1"/>
  <c r="AE2307" i="1"/>
  <c r="AE2308" i="1"/>
  <c r="AE2309" i="1"/>
  <c r="AE2310" i="1"/>
  <c r="AE2311" i="1"/>
  <c r="AE2312" i="1"/>
  <c r="AJ2312" i="1" s="1"/>
  <c r="AE2313" i="1"/>
  <c r="AJ2313" i="1" s="1"/>
  <c r="AE2314" i="1"/>
  <c r="AJ2314" i="1" s="1"/>
  <c r="AE2315" i="1"/>
  <c r="AE2316" i="1"/>
  <c r="AE2317" i="1"/>
  <c r="AE2318" i="1"/>
  <c r="AE2319" i="1"/>
  <c r="AE2320" i="1"/>
  <c r="AE2321" i="1"/>
  <c r="AE2322" i="1"/>
  <c r="AE2323" i="1"/>
  <c r="AJ2323" i="1" s="1"/>
  <c r="AE2324" i="1"/>
  <c r="AE2325" i="1"/>
  <c r="AE2326" i="1"/>
  <c r="AJ2326" i="1" s="1"/>
  <c r="AE2327" i="1"/>
  <c r="AJ2327" i="1" s="1"/>
  <c r="AE2328" i="1"/>
  <c r="AJ2328" i="1" s="1"/>
  <c r="AE2329" i="1"/>
  <c r="AJ2329" i="1" s="1"/>
  <c r="AE2330" i="1"/>
  <c r="AE2331" i="1"/>
  <c r="AE2332" i="1"/>
  <c r="AJ2332" i="1" s="1"/>
  <c r="AE2333" i="1"/>
  <c r="AE2334" i="1"/>
  <c r="AE2335" i="1"/>
  <c r="AE2336" i="1"/>
  <c r="AE2337" i="1"/>
  <c r="AE2338" i="1"/>
  <c r="AE2339" i="1"/>
  <c r="AE2340" i="1"/>
  <c r="AJ2340" i="1" s="1"/>
  <c r="AE2341" i="1"/>
  <c r="AJ2341" i="1" s="1"/>
  <c r="AE2342" i="1"/>
  <c r="AJ2342" i="1" s="1"/>
  <c r="AE2343" i="1"/>
  <c r="AE2344" i="1"/>
  <c r="AE2345" i="1"/>
  <c r="AE2346" i="1"/>
  <c r="AE2347" i="1"/>
  <c r="AE2348" i="1"/>
  <c r="AE2349" i="1"/>
  <c r="AE2350" i="1"/>
  <c r="AE2351" i="1"/>
  <c r="AJ2351" i="1" s="1"/>
  <c r="AE2352" i="1"/>
  <c r="AE2353" i="1"/>
  <c r="AE2354" i="1"/>
  <c r="AJ2354" i="1" s="1"/>
  <c r="AE2355" i="1"/>
  <c r="AE2356" i="1"/>
  <c r="AJ2356" i="1" s="1"/>
  <c r="AE2357" i="1"/>
  <c r="AJ2357" i="1" s="1"/>
  <c r="AE2358" i="1"/>
  <c r="AE2359" i="1"/>
  <c r="AE2360" i="1"/>
  <c r="AJ2360" i="1" s="1"/>
  <c r="AE2361" i="1"/>
  <c r="AE2362" i="1"/>
  <c r="AE2363" i="1"/>
  <c r="AE2364" i="1"/>
  <c r="AE2365" i="1"/>
  <c r="AE2366" i="1"/>
  <c r="AE2367" i="1"/>
  <c r="AJ2367" i="1" s="1"/>
  <c r="AE2368" i="1"/>
  <c r="AJ2368" i="1" s="1"/>
  <c r="AE2369" i="1"/>
  <c r="AJ2369" i="1" s="1"/>
  <c r="AE2370" i="1"/>
  <c r="AJ2370" i="1" s="1"/>
  <c r="AE2371" i="1"/>
  <c r="AE2372" i="1"/>
  <c r="AE2373" i="1"/>
  <c r="AE2374" i="1"/>
  <c r="AE2375" i="1"/>
  <c r="AE2376" i="1"/>
  <c r="AE2377" i="1"/>
  <c r="AE2378" i="1"/>
  <c r="AJ2378" i="1" s="1"/>
  <c r="AE2379" i="1"/>
  <c r="AE2380" i="1"/>
  <c r="AJ2380" i="1" s="1"/>
  <c r="AE2381" i="1"/>
  <c r="AE2382" i="1"/>
  <c r="AJ2382" i="1" s="1"/>
  <c r="AE2383" i="1"/>
  <c r="AJ2383" i="1" s="1"/>
  <c r="AE2384" i="1"/>
  <c r="AJ2384" i="1" s="1"/>
  <c r="AE2385" i="1"/>
  <c r="AJ2385" i="1" s="1"/>
  <c r="AE2386" i="1"/>
  <c r="AE2387" i="1"/>
  <c r="AE2388" i="1"/>
  <c r="AJ2388" i="1" s="1"/>
  <c r="AE2389" i="1"/>
  <c r="AE2390" i="1"/>
  <c r="AJ2390" i="1" s="1"/>
  <c r="AE2391" i="1"/>
  <c r="AE2392" i="1"/>
  <c r="AE2393" i="1"/>
  <c r="AE2394" i="1"/>
  <c r="AE2395" i="1"/>
  <c r="AJ2395" i="1" s="1"/>
  <c r="AE2396" i="1"/>
  <c r="AJ2396" i="1" s="1"/>
  <c r="AE2397" i="1"/>
  <c r="AJ2397" i="1" s="1"/>
  <c r="AE2398" i="1"/>
  <c r="AJ2398" i="1" s="1"/>
  <c r="AE2399" i="1"/>
  <c r="AE2400" i="1"/>
  <c r="AE2401" i="1"/>
  <c r="AE2402" i="1"/>
  <c r="AE2403" i="1"/>
  <c r="AJ2403" i="1" s="1"/>
  <c r="AE2404" i="1"/>
  <c r="AE2405" i="1"/>
  <c r="AE2406" i="1"/>
  <c r="AE2407" i="1"/>
  <c r="AE2408" i="1"/>
  <c r="AE2409" i="1"/>
  <c r="AE2410" i="1"/>
  <c r="AJ2410" i="1" s="1"/>
  <c r="AE2411" i="1"/>
  <c r="AJ2411" i="1" s="1"/>
  <c r="AE2412" i="1"/>
  <c r="AJ2412" i="1" s="1"/>
  <c r="AE2413" i="1"/>
  <c r="AJ2413" i="1" s="1"/>
  <c r="AE2414" i="1"/>
  <c r="AE2415" i="1"/>
  <c r="AE2416" i="1"/>
  <c r="AJ2416" i="1" s="1"/>
  <c r="AE2417" i="1"/>
  <c r="AE2418" i="1"/>
  <c r="AE2419" i="1"/>
  <c r="AE2420" i="1"/>
  <c r="AE2421" i="1"/>
  <c r="AE2422" i="1"/>
  <c r="AE2423" i="1"/>
  <c r="AJ2423" i="1" s="1"/>
  <c r="AE2424" i="1"/>
  <c r="AJ2424" i="1" s="1"/>
  <c r="AE2425" i="1"/>
  <c r="AJ2425" i="1" s="1"/>
  <c r="AE2426" i="1"/>
  <c r="AJ2426" i="1" s="1"/>
  <c r="AE2427" i="1"/>
  <c r="AE2428" i="1"/>
  <c r="AE2429" i="1"/>
  <c r="AE2430" i="1"/>
  <c r="AE2431" i="1"/>
  <c r="AJ2431" i="1" s="1"/>
  <c r="AE2432" i="1"/>
  <c r="AE2433" i="1"/>
  <c r="AE2434" i="1"/>
  <c r="AE2435" i="1"/>
  <c r="AJ2435" i="1" s="1"/>
  <c r="AE2436" i="1"/>
  <c r="AE2437" i="1"/>
  <c r="AJ2437" i="1" s="1"/>
  <c r="AE2438" i="1"/>
  <c r="AJ2438" i="1" s="1"/>
  <c r="AE2439" i="1"/>
  <c r="AE2440" i="1"/>
  <c r="AJ2440" i="1" s="1"/>
  <c r="AE2441" i="1"/>
  <c r="AJ2441" i="1" s="1"/>
  <c r="AE2442" i="1"/>
  <c r="AE2443" i="1"/>
  <c r="AE2444" i="1"/>
  <c r="AE2445" i="1"/>
  <c r="AE2446" i="1"/>
  <c r="AE2447" i="1"/>
  <c r="AE2448" i="1"/>
  <c r="AE2449" i="1"/>
  <c r="AE2450" i="1"/>
  <c r="AE2451" i="1"/>
  <c r="AJ2451" i="1" s="1"/>
  <c r="AE2452" i="1"/>
  <c r="AJ2452" i="1" s="1"/>
  <c r="AE2453" i="1"/>
  <c r="AJ2453" i="1" s="1"/>
  <c r="AE2454" i="1"/>
  <c r="AJ2454" i="1" s="1"/>
  <c r="AE2455" i="1"/>
  <c r="AE2456" i="1"/>
  <c r="AE2457" i="1"/>
  <c r="AE2458" i="1"/>
  <c r="AE2459" i="1"/>
  <c r="AJ2459" i="1" s="1"/>
  <c r="AE2460" i="1"/>
  <c r="AE2461" i="1"/>
  <c r="AE2462" i="1"/>
  <c r="AE2463" i="1"/>
  <c r="AJ2463" i="1" s="1"/>
  <c r="AE2464" i="1"/>
  <c r="AE2465" i="1"/>
  <c r="AJ2465" i="1" s="1"/>
  <c r="AE2466" i="1"/>
  <c r="AJ2466" i="1" s="1"/>
  <c r="AE2467" i="1"/>
  <c r="AJ2467" i="1" s="1"/>
  <c r="AE2468" i="1"/>
  <c r="AJ2468" i="1" s="1"/>
  <c r="AE2469" i="1"/>
  <c r="AJ2469" i="1" s="1"/>
  <c r="AE2470" i="1"/>
  <c r="AE2471" i="1"/>
  <c r="AE2472" i="1"/>
  <c r="AE2473" i="1"/>
  <c r="AE2474" i="1"/>
  <c r="AE2475" i="1"/>
  <c r="AE2476" i="1"/>
  <c r="AE2477" i="1"/>
  <c r="AE2478" i="1"/>
  <c r="AE2479" i="1"/>
  <c r="AJ2479" i="1" s="1"/>
  <c r="AE2480" i="1"/>
  <c r="AJ2480" i="1" s="1"/>
  <c r="AE2481" i="1"/>
  <c r="AJ2481" i="1" s="1"/>
  <c r="AE2482" i="1"/>
  <c r="AJ2482" i="1" s="1"/>
  <c r="AE2483" i="1"/>
  <c r="AE2484" i="1"/>
  <c r="AE2485" i="1"/>
  <c r="AE2486" i="1"/>
  <c r="AE2487" i="1"/>
  <c r="AJ2487" i="1" s="1"/>
  <c r="AE2488" i="1"/>
  <c r="AE2489" i="1"/>
  <c r="AE2490" i="1"/>
  <c r="AE2491" i="1"/>
  <c r="AJ2491" i="1" s="1"/>
  <c r="AE2492" i="1"/>
  <c r="AE2493" i="1"/>
  <c r="AJ2493" i="1" s="1"/>
  <c r="AE2494" i="1"/>
  <c r="AJ2494" i="1" s="1"/>
  <c r="AE2495" i="1"/>
  <c r="AE2496" i="1"/>
  <c r="AE2497" i="1"/>
  <c r="AJ2497" i="1" s="1"/>
  <c r="AE2498" i="1"/>
  <c r="AE2499" i="1"/>
  <c r="AE2500" i="1"/>
  <c r="AE2501" i="1"/>
  <c r="AE2502" i="1"/>
  <c r="AE2503" i="1"/>
  <c r="AE2504" i="1"/>
  <c r="AE2505" i="1"/>
  <c r="AE2506" i="1"/>
  <c r="AE2507" i="1"/>
  <c r="AJ2507" i="1" s="1"/>
  <c r="AE2508" i="1"/>
  <c r="AJ2508" i="1" s="1"/>
  <c r="AE2509" i="1"/>
  <c r="AJ2509" i="1" s="1"/>
  <c r="AE2510" i="1"/>
  <c r="AJ2510" i="1" s="1"/>
  <c r="AE2511" i="1"/>
  <c r="AE2512" i="1"/>
  <c r="AE2513" i="1"/>
  <c r="AE2514" i="1"/>
  <c r="AE2515" i="1"/>
  <c r="AJ2515" i="1" s="1"/>
  <c r="AE2516" i="1"/>
  <c r="AE2517" i="1"/>
  <c r="AE2518" i="1"/>
  <c r="AE2519" i="1"/>
  <c r="AJ2519" i="1" s="1"/>
  <c r="AE2520" i="1"/>
  <c r="AE2521" i="1"/>
  <c r="AJ2521" i="1" s="1"/>
  <c r="AE2522" i="1"/>
  <c r="AJ2522" i="1" s="1"/>
  <c r="AE2523" i="1"/>
  <c r="AE2524" i="1"/>
  <c r="AE2525" i="1"/>
  <c r="AJ2525" i="1" s="1"/>
  <c r="AE2526" i="1"/>
  <c r="AE2527" i="1"/>
  <c r="AE2528" i="1"/>
  <c r="AE2529" i="1"/>
  <c r="AE2530" i="1"/>
  <c r="AE2531" i="1"/>
  <c r="AE2532" i="1"/>
  <c r="AE2533" i="1"/>
  <c r="AE2534" i="1"/>
  <c r="AE2535" i="1"/>
  <c r="AJ2535" i="1" s="1"/>
  <c r="AE2536" i="1"/>
  <c r="AJ2536" i="1" s="1"/>
  <c r="AE2537" i="1"/>
  <c r="AJ2537" i="1" s="1"/>
  <c r="AE2538" i="1"/>
  <c r="AJ2538" i="1" s="1"/>
  <c r="AE2539" i="1"/>
  <c r="AE2540" i="1"/>
  <c r="AE2541" i="1"/>
  <c r="AE2542" i="1"/>
  <c r="AE2543" i="1"/>
  <c r="AJ2543" i="1" s="1"/>
  <c r="AE2544" i="1"/>
  <c r="AE2545" i="1"/>
  <c r="AE2546" i="1"/>
  <c r="AE2547" i="1"/>
  <c r="AJ2547" i="1" s="1"/>
  <c r="AE2548" i="1"/>
  <c r="AE2549" i="1"/>
  <c r="AJ2549" i="1" s="1"/>
  <c r="AE2550" i="1"/>
  <c r="AJ2550" i="1" s="1"/>
  <c r="AE2551" i="1"/>
  <c r="AJ2551" i="1" s="1"/>
  <c r="AE2552" i="1"/>
  <c r="AJ2552" i="1" s="1"/>
  <c r="AE2553" i="1"/>
  <c r="AJ2553" i="1" s="1"/>
  <c r="AE2554" i="1"/>
  <c r="AE2555" i="1"/>
  <c r="AE2556" i="1"/>
  <c r="AE2557" i="1"/>
  <c r="AE2558" i="1"/>
  <c r="AE2559" i="1"/>
  <c r="AE2560" i="1"/>
  <c r="AE2561" i="1"/>
  <c r="AE2562" i="1"/>
  <c r="AE2563" i="1"/>
  <c r="AJ2563" i="1" s="1"/>
  <c r="AE2564" i="1"/>
  <c r="AJ2564" i="1" s="1"/>
  <c r="AE2565" i="1"/>
  <c r="AJ2565" i="1" s="1"/>
  <c r="AE2566" i="1"/>
  <c r="AJ2566" i="1" s="1"/>
  <c r="AE2567" i="1"/>
  <c r="AE2568" i="1"/>
  <c r="AE2569" i="1"/>
  <c r="AE2570" i="1"/>
  <c r="AE2571" i="1"/>
  <c r="AJ2571" i="1" s="1"/>
  <c r="AE2572" i="1"/>
  <c r="AE2573" i="1"/>
  <c r="AE2574" i="1"/>
  <c r="AE2575" i="1"/>
  <c r="AJ2575" i="1" s="1"/>
  <c r="AE2576" i="1"/>
  <c r="AE2577" i="1"/>
  <c r="AJ2577" i="1" s="1"/>
  <c r="AE2578" i="1"/>
  <c r="AJ2578" i="1" s="1"/>
  <c r="AE2579" i="1"/>
  <c r="AE2580" i="1"/>
  <c r="AJ2580" i="1" s="1"/>
  <c r="AE2581" i="1"/>
  <c r="AJ2581" i="1" s="1"/>
  <c r="AE2582" i="1"/>
  <c r="AE2583" i="1"/>
  <c r="AE2584" i="1"/>
  <c r="AE2585" i="1"/>
  <c r="AE2586" i="1"/>
  <c r="AE2587" i="1"/>
  <c r="AE2588" i="1"/>
  <c r="AE2589" i="1"/>
  <c r="AE2590" i="1"/>
  <c r="AE2591" i="1"/>
  <c r="AJ2591" i="1" s="1"/>
  <c r="AE2592" i="1"/>
  <c r="AJ2592" i="1" s="1"/>
  <c r="AE2593" i="1"/>
  <c r="AJ2593" i="1" s="1"/>
  <c r="AE2594" i="1"/>
  <c r="AJ2594" i="1" s="1"/>
  <c r="AE2595" i="1"/>
  <c r="AE2596" i="1"/>
  <c r="AE2597" i="1"/>
  <c r="AE2598" i="1"/>
  <c r="AE2599" i="1"/>
  <c r="AJ2599" i="1" s="1"/>
  <c r="AE2600" i="1"/>
  <c r="AE2601" i="1"/>
  <c r="AE2602" i="1"/>
  <c r="AE2603" i="1"/>
  <c r="AJ2603" i="1" s="1"/>
  <c r="AE2604" i="1"/>
  <c r="AE2605" i="1"/>
  <c r="AJ2605" i="1" s="1"/>
  <c r="AE2606" i="1"/>
  <c r="AJ2606" i="1" s="1"/>
  <c r="AE2607" i="1"/>
  <c r="AE2608" i="1"/>
  <c r="AJ2608" i="1" s="1"/>
  <c r="AE2609" i="1"/>
  <c r="AJ2609" i="1" s="1"/>
  <c r="AE2610" i="1"/>
  <c r="AE2611" i="1"/>
  <c r="AE2612" i="1"/>
  <c r="AE2613" i="1"/>
  <c r="AE2614" i="1"/>
  <c r="AE2615" i="1"/>
  <c r="AE2616" i="1"/>
  <c r="AE2617" i="1"/>
  <c r="AE2618" i="1"/>
  <c r="AE2619" i="1"/>
  <c r="AJ2619" i="1" s="1"/>
  <c r="AE2620" i="1"/>
  <c r="AJ2620" i="1" s="1"/>
  <c r="AE2621" i="1"/>
  <c r="AJ2621" i="1" s="1"/>
  <c r="AE2622" i="1"/>
  <c r="AJ2622" i="1" s="1"/>
  <c r="AE2623" i="1"/>
  <c r="AE2624" i="1"/>
  <c r="AE2625" i="1"/>
  <c r="AE2626" i="1"/>
  <c r="AE2627" i="1"/>
  <c r="AJ2627" i="1" s="1"/>
  <c r="AE2628" i="1"/>
  <c r="AE2629" i="1"/>
  <c r="AE2630" i="1"/>
  <c r="AE2631" i="1"/>
  <c r="AJ2631" i="1" s="1"/>
  <c r="AE2632" i="1"/>
  <c r="AE2633" i="1"/>
  <c r="AJ2633" i="1" s="1"/>
  <c r="AE2634" i="1"/>
  <c r="AJ2634" i="1" s="1"/>
  <c r="AE2635" i="1"/>
  <c r="AE2636" i="1"/>
  <c r="AJ2636" i="1" s="1"/>
  <c r="AE2637" i="1"/>
  <c r="AJ2637" i="1" s="1"/>
  <c r="AE2638" i="1"/>
  <c r="AE2639" i="1"/>
  <c r="AE2640" i="1"/>
  <c r="AE2641" i="1"/>
  <c r="AE2642" i="1"/>
  <c r="AE2643" i="1"/>
  <c r="AE2644" i="1"/>
  <c r="AE2645" i="1"/>
  <c r="AE2646" i="1"/>
  <c r="AE2647" i="1"/>
  <c r="AJ2647" i="1" s="1"/>
  <c r="AE2648" i="1"/>
  <c r="AJ2648" i="1" s="1"/>
  <c r="AE2649" i="1"/>
  <c r="AJ2649" i="1" s="1"/>
  <c r="AE2650" i="1"/>
  <c r="AJ2650" i="1" s="1"/>
  <c r="AE2651" i="1"/>
  <c r="AE2652" i="1"/>
  <c r="AE2653" i="1"/>
  <c r="AE2654" i="1"/>
  <c r="AE2655" i="1"/>
  <c r="AJ2655" i="1" s="1"/>
  <c r="AE2656" i="1"/>
  <c r="AE2657" i="1"/>
  <c r="AE2658" i="1"/>
  <c r="AE2659" i="1"/>
  <c r="AJ2659" i="1" s="1"/>
  <c r="AE2660" i="1"/>
  <c r="AE2661" i="1"/>
  <c r="AJ2661" i="1" s="1"/>
  <c r="AE2662" i="1"/>
  <c r="AJ2662" i="1" s="1"/>
  <c r="AE2663" i="1"/>
  <c r="AJ2663" i="1" s="1"/>
  <c r="AE2664" i="1"/>
  <c r="AJ2664" i="1" s="1"/>
  <c r="AE2665" i="1"/>
  <c r="AJ2665" i="1" s="1"/>
  <c r="AE2666" i="1"/>
  <c r="AE2667" i="1"/>
  <c r="AE2668" i="1"/>
  <c r="AE2669" i="1"/>
  <c r="AE2670" i="1"/>
  <c r="AE2671" i="1"/>
  <c r="AE2672" i="1"/>
  <c r="AE2673" i="1"/>
  <c r="AE2674" i="1"/>
  <c r="AE2675" i="1"/>
  <c r="AJ2675" i="1" s="1"/>
  <c r="AE2676" i="1"/>
  <c r="AJ2676" i="1" s="1"/>
  <c r="AE2677" i="1"/>
  <c r="AJ2677" i="1" s="1"/>
  <c r="AE2678" i="1"/>
  <c r="AJ2678" i="1" s="1"/>
  <c r="AE2679" i="1"/>
  <c r="AE2680" i="1"/>
  <c r="AE2681" i="1"/>
  <c r="AE2682" i="1"/>
  <c r="AE2683" i="1"/>
  <c r="AJ2683" i="1" s="1"/>
  <c r="AE2684" i="1"/>
  <c r="AE2685" i="1"/>
  <c r="AE2686" i="1"/>
  <c r="AE2687" i="1"/>
  <c r="AJ2687" i="1" s="1"/>
  <c r="AE2688" i="1"/>
  <c r="AE2689" i="1"/>
  <c r="AJ2689" i="1" s="1"/>
  <c r="AE2690" i="1"/>
  <c r="AJ2690" i="1" s="1"/>
  <c r="AE2691" i="1"/>
  <c r="AE2692" i="1"/>
  <c r="AE2693" i="1"/>
  <c r="AJ2693" i="1" s="1"/>
  <c r="AE2694" i="1"/>
  <c r="AE2695" i="1"/>
  <c r="AE2696" i="1"/>
  <c r="AE2697" i="1"/>
  <c r="AE2698" i="1"/>
  <c r="AE2699" i="1"/>
  <c r="AE2700" i="1"/>
  <c r="AE2701" i="1"/>
  <c r="AE2702" i="1"/>
  <c r="AE2703" i="1"/>
  <c r="AJ2703" i="1" s="1"/>
  <c r="AE2704" i="1"/>
  <c r="AJ2704" i="1" s="1"/>
  <c r="AE2705" i="1"/>
  <c r="AJ2705" i="1" s="1"/>
  <c r="AE2706" i="1"/>
  <c r="AJ2706" i="1" s="1"/>
  <c r="AE2707" i="1"/>
  <c r="AE2708" i="1"/>
  <c r="AE2709" i="1"/>
  <c r="AE2710" i="1"/>
  <c r="AE2711" i="1"/>
  <c r="AJ2711" i="1" s="1"/>
  <c r="AE2712" i="1"/>
  <c r="AE2713" i="1"/>
  <c r="AE2714" i="1"/>
  <c r="AE2715" i="1"/>
  <c r="AJ2715" i="1" s="1"/>
  <c r="AE2716" i="1"/>
  <c r="AE2717" i="1"/>
  <c r="AJ2717" i="1" s="1"/>
  <c r="AE2718" i="1"/>
  <c r="AJ2718" i="1" s="1"/>
  <c r="AE2719" i="1"/>
  <c r="AE2720" i="1"/>
  <c r="AE2721" i="1"/>
  <c r="AJ2721" i="1" s="1"/>
  <c r="AE2722" i="1"/>
  <c r="AE2723" i="1"/>
  <c r="AE2724" i="1"/>
  <c r="AE2725" i="1"/>
  <c r="AE2726" i="1"/>
  <c r="AE2727" i="1"/>
  <c r="AE2728" i="1"/>
  <c r="AE2729" i="1"/>
  <c r="AE2730" i="1"/>
  <c r="AE2731" i="1"/>
  <c r="AJ2731" i="1" s="1"/>
  <c r="AE2732" i="1"/>
  <c r="AJ2732" i="1" s="1"/>
  <c r="AE2733" i="1"/>
  <c r="AJ2733" i="1" s="1"/>
  <c r="AE2734" i="1"/>
  <c r="AJ2734" i="1" s="1"/>
  <c r="AE2735" i="1"/>
  <c r="AE2736" i="1"/>
  <c r="AE2737" i="1"/>
  <c r="AE2738" i="1"/>
  <c r="AE2739" i="1"/>
  <c r="AJ2739" i="1" s="1"/>
  <c r="AE2740" i="1"/>
  <c r="AE2741" i="1"/>
  <c r="AE2742" i="1"/>
  <c r="AE2743" i="1"/>
  <c r="AJ2743" i="1" s="1"/>
  <c r="AE2744" i="1"/>
  <c r="AE2745" i="1"/>
  <c r="AJ2745" i="1" s="1"/>
  <c r="AE2746" i="1"/>
  <c r="AJ2746" i="1" s="1"/>
  <c r="AE2747" i="1"/>
  <c r="AJ2747" i="1" s="1"/>
  <c r="AE2748" i="1"/>
  <c r="AJ2748" i="1" s="1"/>
  <c r="AE2749" i="1"/>
  <c r="AJ2749" i="1" s="1"/>
  <c r="AE2750" i="1"/>
  <c r="AE2751" i="1"/>
  <c r="AE2752" i="1"/>
  <c r="AE2753" i="1"/>
  <c r="AE2754" i="1"/>
  <c r="AE2755" i="1"/>
  <c r="AE2756" i="1"/>
  <c r="AE2757" i="1"/>
  <c r="AE2758" i="1"/>
  <c r="AE2759" i="1"/>
  <c r="AJ2759" i="1" s="1"/>
  <c r="AE2760" i="1"/>
  <c r="AJ2760" i="1" s="1"/>
  <c r="AE2761" i="1"/>
  <c r="AJ2761" i="1" s="1"/>
  <c r="AE2762" i="1"/>
  <c r="AJ2762" i="1" s="1"/>
  <c r="AE2763" i="1"/>
  <c r="AE2764" i="1"/>
  <c r="AE2765" i="1"/>
  <c r="AE2766" i="1"/>
  <c r="AE2767" i="1"/>
  <c r="AJ2767" i="1" s="1"/>
  <c r="AE2768" i="1"/>
  <c r="AE2769" i="1"/>
  <c r="AE2770" i="1"/>
  <c r="AE2771" i="1"/>
  <c r="AJ2771" i="1" s="1"/>
  <c r="AE2772" i="1"/>
  <c r="AE2773" i="1"/>
  <c r="AJ2773" i="1" s="1"/>
  <c r="AE2774" i="1"/>
  <c r="AJ2774" i="1" s="1"/>
  <c r="AE2775" i="1"/>
  <c r="AE2776" i="1"/>
  <c r="AJ2776" i="1" s="1"/>
  <c r="AE2777" i="1"/>
  <c r="AJ2777" i="1" s="1"/>
  <c r="AE2778" i="1"/>
  <c r="AE2779" i="1"/>
  <c r="AE2780" i="1"/>
  <c r="AE2781" i="1"/>
  <c r="AE2782" i="1"/>
  <c r="AE2783" i="1"/>
  <c r="AE2784" i="1"/>
  <c r="AE2785" i="1"/>
  <c r="AE2786" i="1"/>
  <c r="AE2787" i="1"/>
  <c r="AJ2787" i="1" s="1"/>
  <c r="AE2788" i="1"/>
  <c r="AJ2788" i="1" s="1"/>
  <c r="AE2789" i="1"/>
  <c r="AJ2789" i="1" s="1"/>
  <c r="AE2790" i="1"/>
  <c r="AJ2790" i="1" s="1"/>
  <c r="AE2791" i="1"/>
  <c r="AE2792" i="1"/>
  <c r="AE2793" i="1"/>
  <c r="AE2794" i="1"/>
  <c r="AE2795" i="1"/>
  <c r="AJ2795" i="1" s="1"/>
  <c r="AE2796" i="1"/>
  <c r="AE2797" i="1"/>
  <c r="AE2798" i="1"/>
  <c r="AE2799" i="1"/>
  <c r="AJ2799" i="1" s="1"/>
  <c r="AE2800" i="1"/>
  <c r="AE2801" i="1"/>
  <c r="AJ2801" i="1" s="1"/>
  <c r="AE2802" i="1"/>
  <c r="AJ2802" i="1" s="1"/>
  <c r="AE2803" i="1"/>
  <c r="AJ2803" i="1" s="1"/>
  <c r="AE2804" i="1"/>
  <c r="AJ2804" i="1" s="1"/>
  <c r="AE2805" i="1"/>
  <c r="AJ2805" i="1" s="1"/>
  <c r="AE2806" i="1"/>
  <c r="AE2807" i="1"/>
  <c r="AE2808" i="1"/>
  <c r="AE2809" i="1"/>
  <c r="AE2810" i="1"/>
  <c r="AE2811" i="1"/>
  <c r="AE2812" i="1"/>
  <c r="AE2813" i="1"/>
  <c r="AE2814" i="1"/>
  <c r="AE2815" i="1"/>
  <c r="AJ2815" i="1" s="1"/>
  <c r="AE2816" i="1"/>
  <c r="AJ2816" i="1" s="1"/>
  <c r="AE2817" i="1"/>
  <c r="AJ2817" i="1" s="1"/>
  <c r="AE2818" i="1"/>
  <c r="AJ2818" i="1" s="1"/>
  <c r="AE2819" i="1"/>
  <c r="AE2820" i="1"/>
  <c r="AE2821" i="1"/>
  <c r="AE2822" i="1"/>
  <c r="AE2823" i="1"/>
  <c r="AJ2823" i="1" s="1"/>
  <c r="AE2824" i="1"/>
  <c r="AE2825" i="1"/>
  <c r="AE2826" i="1"/>
  <c r="AE2827" i="1"/>
  <c r="AJ2827" i="1" s="1"/>
  <c r="AE2828" i="1"/>
  <c r="AE2829" i="1"/>
  <c r="AJ2829" i="1" s="1"/>
  <c r="AE2830" i="1"/>
  <c r="AJ2830" i="1" s="1"/>
  <c r="AE2831" i="1"/>
  <c r="AE2832" i="1"/>
  <c r="AJ2832" i="1" s="1"/>
  <c r="AE2833" i="1"/>
  <c r="AJ2833" i="1" s="1"/>
  <c r="AE2834" i="1"/>
  <c r="AE2835" i="1"/>
  <c r="AE2836" i="1"/>
  <c r="AE2837" i="1"/>
  <c r="AE2838" i="1"/>
  <c r="AE2839" i="1"/>
  <c r="AE2840" i="1"/>
  <c r="AE2841" i="1"/>
  <c r="AE2842" i="1"/>
  <c r="AE2843" i="1"/>
  <c r="AJ2843" i="1" s="1"/>
  <c r="AE2844" i="1"/>
  <c r="AJ2844" i="1" s="1"/>
  <c r="AE2845" i="1"/>
  <c r="AJ2845" i="1" s="1"/>
  <c r="AE2846" i="1"/>
  <c r="AJ2846" i="1" s="1"/>
  <c r="AE2847" i="1"/>
  <c r="AE2848" i="1"/>
  <c r="AE2849" i="1"/>
  <c r="AE2850" i="1"/>
  <c r="AE2851" i="1"/>
  <c r="AJ2851" i="1" s="1"/>
  <c r="AE2852" i="1"/>
  <c r="AE2853" i="1"/>
  <c r="AE2854" i="1"/>
  <c r="AE2855" i="1"/>
  <c r="AJ2855" i="1" s="1"/>
  <c r="AE2856" i="1"/>
  <c r="AE2857" i="1"/>
  <c r="AJ2857" i="1" s="1"/>
  <c r="AE2858" i="1"/>
  <c r="AJ2858" i="1" s="1"/>
  <c r="AE2859" i="1"/>
  <c r="AJ2859" i="1" s="1"/>
  <c r="AE2860" i="1"/>
  <c r="AJ2860" i="1" s="1"/>
  <c r="AE2861" i="1"/>
  <c r="AJ2861" i="1" s="1"/>
  <c r="AE2862" i="1"/>
  <c r="AE2863" i="1"/>
  <c r="AE2864" i="1"/>
  <c r="AE2865" i="1"/>
  <c r="AE2866" i="1"/>
  <c r="AE2867" i="1"/>
  <c r="AE2868" i="1"/>
  <c r="AE2869" i="1"/>
  <c r="AE2870" i="1"/>
  <c r="AE2871" i="1"/>
  <c r="AJ2871" i="1" s="1"/>
  <c r="AE2872" i="1"/>
  <c r="AJ2872" i="1" s="1"/>
  <c r="AE2873" i="1"/>
  <c r="AJ2873" i="1" s="1"/>
  <c r="AE2874" i="1"/>
  <c r="AJ2874" i="1" s="1"/>
  <c r="AE2875" i="1"/>
  <c r="AE2876" i="1"/>
  <c r="AE2877" i="1"/>
  <c r="AE2878" i="1"/>
  <c r="AE2879" i="1"/>
  <c r="AJ2879" i="1" s="1"/>
  <c r="AE2880" i="1"/>
  <c r="AE2881" i="1"/>
  <c r="AE2882" i="1"/>
  <c r="AE2883" i="1"/>
  <c r="AJ2883" i="1" s="1"/>
  <c r="AE2884" i="1"/>
  <c r="AE2885" i="1"/>
  <c r="AJ2885" i="1" s="1"/>
  <c r="AE2886" i="1"/>
  <c r="AE2887" i="1"/>
  <c r="AE2888" i="1"/>
  <c r="AJ2888" i="1" s="1"/>
  <c r="AE2889" i="1"/>
  <c r="AJ2889" i="1" s="1"/>
  <c r="AE2890" i="1"/>
  <c r="AE2891" i="1"/>
  <c r="AE2892" i="1"/>
  <c r="AE2893" i="1"/>
  <c r="AE2894" i="1"/>
  <c r="AE2895" i="1"/>
  <c r="AE2896" i="1"/>
  <c r="AE2897" i="1"/>
  <c r="AE2898" i="1"/>
  <c r="AE2899" i="1"/>
  <c r="AJ2899" i="1" s="1"/>
  <c r="AE2900" i="1"/>
  <c r="AJ2900" i="1" s="1"/>
  <c r="AE2901" i="1"/>
  <c r="AJ2901" i="1" s="1"/>
  <c r="AE2902" i="1"/>
  <c r="AJ2902" i="1" s="1"/>
  <c r="AE2903" i="1"/>
  <c r="AE2904" i="1"/>
  <c r="AE2905" i="1"/>
  <c r="AE2906" i="1"/>
  <c r="AE2907" i="1"/>
  <c r="AE2908" i="1"/>
  <c r="AE2909" i="1"/>
  <c r="AE2910" i="1"/>
  <c r="AE2911" i="1"/>
  <c r="AJ2911" i="1" s="1"/>
  <c r="AE2912" i="1"/>
  <c r="AE2913" i="1"/>
  <c r="AJ2913" i="1" s="1"/>
  <c r="AE2914" i="1"/>
  <c r="AE2915" i="1"/>
  <c r="AE2916" i="1"/>
  <c r="AE2917" i="1"/>
  <c r="AJ2917" i="1" s="1"/>
  <c r="AE2918" i="1"/>
  <c r="AE2919" i="1"/>
  <c r="AE2920" i="1"/>
  <c r="AE2921" i="1"/>
  <c r="AE2922" i="1"/>
  <c r="AE2923" i="1"/>
  <c r="AE2924" i="1"/>
  <c r="AE2925" i="1"/>
  <c r="AE2926" i="1"/>
  <c r="AE2927" i="1"/>
  <c r="AJ2927" i="1" s="1"/>
  <c r="AE2928" i="1"/>
  <c r="AJ2928" i="1" s="1"/>
  <c r="AE2929" i="1"/>
  <c r="AJ2929" i="1" s="1"/>
  <c r="AE2930" i="1"/>
  <c r="AJ2930" i="1" s="1"/>
  <c r="AE2931" i="1"/>
  <c r="AE2932" i="1"/>
  <c r="AE2933" i="1"/>
  <c r="AE2934" i="1"/>
  <c r="AE2935" i="1"/>
  <c r="AE2936" i="1"/>
  <c r="AE2937" i="1"/>
  <c r="AE2938" i="1"/>
  <c r="AE2939" i="1"/>
  <c r="AJ2939" i="1" s="1"/>
  <c r="AE2940" i="1"/>
  <c r="AE2941" i="1"/>
  <c r="AJ2941" i="1" s="1"/>
  <c r="AE2942" i="1"/>
  <c r="AE2943" i="1"/>
  <c r="AJ2943" i="1" s="1"/>
  <c r="AE2944" i="1"/>
  <c r="AJ2944" i="1" s="1"/>
  <c r="AE2945" i="1"/>
  <c r="AJ2945" i="1" s="1"/>
  <c r="AE2946" i="1"/>
  <c r="AE2947" i="1"/>
  <c r="AE2948" i="1"/>
  <c r="AE2949" i="1"/>
  <c r="AE2950" i="1"/>
  <c r="AE2951" i="1"/>
  <c r="AE2952" i="1"/>
  <c r="AE2953" i="1"/>
  <c r="AE2954" i="1"/>
  <c r="AE2955" i="1"/>
  <c r="AJ2955" i="1" s="1"/>
  <c r="AE2956" i="1"/>
  <c r="AJ2956" i="1" s="1"/>
  <c r="AE2957" i="1"/>
  <c r="AJ2957" i="1" s="1"/>
  <c r="AE2958" i="1"/>
  <c r="AJ2958" i="1" s="1"/>
  <c r="AE2959" i="1"/>
  <c r="AE2960" i="1"/>
  <c r="AE2961" i="1"/>
  <c r="AE2962" i="1"/>
  <c r="AE2963" i="1"/>
  <c r="AE2964" i="1"/>
  <c r="AE2965" i="1"/>
  <c r="AE2966" i="1"/>
  <c r="AE2967" i="1"/>
  <c r="AJ2967" i="1" s="1"/>
  <c r="AE2968" i="1"/>
  <c r="AE2969" i="1"/>
  <c r="AJ2969" i="1" s="1"/>
  <c r="AE2970" i="1"/>
  <c r="AJ2970" i="1" s="1"/>
  <c r="AE18" i="1"/>
  <c r="AH19" i="1"/>
  <c r="AG19" i="1" s="1"/>
  <c r="AI19" i="1"/>
  <c r="AJ19" i="1"/>
  <c r="AK19" i="1"/>
  <c r="AH20" i="1"/>
  <c r="AG20" i="1" s="1"/>
  <c r="AI20" i="1"/>
  <c r="AJ20" i="1"/>
  <c r="AK20" i="1"/>
  <c r="AG21" i="1"/>
  <c r="AH21" i="1"/>
  <c r="AI21" i="1"/>
  <c r="AJ21" i="1"/>
  <c r="AK21" i="1"/>
  <c r="AG22" i="1"/>
  <c r="AH22" i="1"/>
  <c r="AI22" i="1"/>
  <c r="AJ22" i="1"/>
  <c r="AK22" i="1"/>
  <c r="AH23" i="1"/>
  <c r="AG23" i="1" s="1"/>
  <c r="AI23" i="1"/>
  <c r="AJ23" i="1"/>
  <c r="AK23" i="1"/>
  <c r="AH24" i="1"/>
  <c r="AG24" i="1" s="1"/>
  <c r="AI24" i="1"/>
  <c r="AJ24" i="1"/>
  <c r="AK24" i="1"/>
  <c r="AH25" i="1"/>
  <c r="AG25" i="1" s="1"/>
  <c r="AI25" i="1"/>
  <c r="AJ25" i="1"/>
  <c r="AK25" i="1"/>
  <c r="AH26" i="1"/>
  <c r="AG26" i="1" s="1"/>
  <c r="AI26" i="1"/>
  <c r="AJ26" i="1"/>
  <c r="AK26" i="1"/>
  <c r="AH27" i="1"/>
  <c r="AG27" i="1" s="1"/>
  <c r="AI27" i="1"/>
  <c r="AK27" i="1"/>
  <c r="AG28" i="1"/>
  <c r="AH28" i="1"/>
  <c r="AI28" i="1"/>
  <c r="AJ28" i="1"/>
  <c r="AK28" i="1"/>
  <c r="AG29" i="1"/>
  <c r="AH29" i="1"/>
  <c r="AI29" i="1"/>
  <c r="AK29" i="1"/>
  <c r="AG30" i="1"/>
  <c r="AH30" i="1"/>
  <c r="AI30" i="1"/>
  <c r="AK30" i="1"/>
  <c r="AG31" i="1"/>
  <c r="AH31" i="1"/>
  <c r="AI31" i="1"/>
  <c r="AJ31" i="1"/>
  <c r="AK31" i="1"/>
  <c r="AG32" i="1"/>
  <c r="AH32" i="1"/>
  <c r="AI32" i="1"/>
  <c r="AK32" i="1"/>
  <c r="AG33" i="1"/>
  <c r="AH33" i="1"/>
  <c r="AI33" i="1"/>
  <c r="AK33" i="1"/>
  <c r="AH34" i="1"/>
  <c r="AG34" i="1" s="1"/>
  <c r="AI34" i="1"/>
  <c r="AJ34" i="1"/>
  <c r="AK34" i="1"/>
  <c r="AG35" i="1"/>
  <c r="AH35" i="1"/>
  <c r="AI35" i="1"/>
  <c r="AJ35" i="1"/>
  <c r="AK35" i="1"/>
  <c r="AG36" i="1"/>
  <c r="AH36" i="1"/>
  <c r="AI36" i="1"/>
  <c r="AK36" i="1"/>
  <c r="AH37" i="1"/>
  <c r="AG37" i="1" s="1"/>
  <c r="AI37" i="1"/>
  <c r="AJ37" i="1"/>
  <c r="AK37" i="1"/>
  <c r="AH38" i="1"/>
  <c r="AG38" i="1" s="1"/>
  <c r="AI38" i="1"/>
  <c r="AJ38" i="1"/>
  <c r="AK38" i="1"/>
  <c r="AG39" i="1"/>
  <c r="AH39" i="1"/>
  <c r="AI39" i="1"/>
  <c r="AJ39" i="1"/>
  <c r="AK39" i="1"/>
  <c r="AG40" i="1"/>
  <c r="AH40" i="1"/>
  <c r="AI40" i="1"/>
  <c r="AJ40" i="1"/>
  <c r="AK40" i="1"/>
  <c r="AH41" i="1"/>
  <c r="AG41" i="1" s="1"/>
  <c r="AI41" i="1"/>
  <c r="AK41" i="1"/>
  <c r="AH42" i="1"/>
  <c r="AG42" i="1" s="1"/>
  <c r="AI42" i="1"/>
  <c r="AJ42" i="1"/>
  <c r="AK42" i="1"/>
  <c r="AH43" i="1"/>
  <c r="AG43" i="1" s="1"/>
  <c r="AI43" i="1"/>
  <c r="AK43" i="1"/>
  <c r="AH44" i="1"/>
  <c r="AG44" i="1" s="1"/>
  <c r="AI44" i="1"/>
  <c r="AK44" i="1"/>
  <c r="AG45" i="1"/>
  <c r="AH45" i="1"/>
  <c r="AI45" i="1"/>
  <c r="AK45" i="1"/>
  <c r="AG46" i="1"/>
  <c r="AH46" i="1"/>
  <c r="AI46" i="1"/>
  <c r="AK46" i="1"/>
  <c r="AH47" i="1"/>
  <c r="AG47" i="1" s="1"/>
  <c r="AI47" i="1"/>
  <c r="AJ47" i="1"/>
  <c r="AK47" i="1"/>
  <c r="AH48" i="1"/>
  <c r="AG48" i="1" s="1"/>
  <c r="AI48" i="1"/>
  <c r="AJ48" i="1"/>
  <c r="AK48" i="1"/>
  <c r="AG49" i="1"/>
  <c r="AH49" i="1"/>
  <c r="AI49" i="1"/>
  <c r="AJ49" i="1"/>
  <c r="AK49" i="1"/>
  <c r="AH50" i="1"/>
  <c r="AG50" i="1" s="1"/>
  <c r="AI50" i="1"/>
  <c r="AJ50" i="1"/>
  <c r="AK50" i="1"/>
  <c r="AH51" i="1"/>
  <c r="AG51" i="1" s="1"/>
  <c r="AI51" i="1"/>
  <c r="AJ51" i="1"/>
  <c r="AK51" i="1"/>
  <c r="AG52" i="1"/>
  <c r="AH52" i="1"/>
  <c r="AI52" i="1"/>
  <c r="AJ52" i="1"/>
  <c r="AK52" i="1"/>
  <c r="AH53" i="1"/>
  <c r="AG53" i="1" s="1"/>
  <c r="AI53" i="1"/>
  <c r="AJ53" i="1"/>
  <c r="AK53" i="1"/>
  <c r="AH54" i="1"/>
  <c r="AG54" i="1" s="1"/>
  <c r="AI54" i="1"/>
  <c r="AJ54" i="1"/>
  <c r="AK54" i="1"/>
  <c r="AH55" i="1"/>
  <c r="AG55" i="1" s="1"/>
  <c r="AI55" i="1"/>
  <c r="AJ55" i="1"/>
  <c r="AK55" i="1"/>
  <c r="AG56" i="1"/>
  <c r="AH56" i="1"/>
  <c r="AI56" i="1"/>
  <c r="AJ56" i="1"/>
  <c r="AK56" i="1"/>
  <c r="AG57" i="1"/>
  <c r="AH57" i="1"/>
  <c r="AI57" i="1"/>
  <c r="AJ57" i="1"/>
  <c r="AK57" i="1"/>
  <c r="AG58" i="1"/>
  <c r="AH58" i="1"/>
  <c r="AI58" i="1"/>
  <c r="AK58" i="1"/>
  <c r="AG59" i="1"/>
  <c r="AH59" i="1"/>
  <c r="AI59" i="1"/>
  <c r="AK59" i="1"/>
  <c r="AH60" i="1"/>
  <c r="AG60" i="1" s="1"/>
  <c r="AI60" i="1"/>
  <c r="AK60" i="1"/>
  <c r="AH61" i="1"/>
  <c r="AG61" i="1" s="1"/>
  <c r="AI61" i="1"/>
  <c r="AK61" i="1"/>
  <c r="AH62" i="1"/>
  <c r="AG62" i="1" s="1"/>
  <c r="AI62" i="1"/>
  <c r="AJ62" i="1"/>
  <c r="AK62" i="1"/>
  <c r="AH63" i="1"/>
  <c r="AG63" i="1" s="1"/>
  <c r="AI63" i="1"/>
  <c r="AK63" i="1"/>
  <c r="AG64" i="1"/>
  <c r="AH64" i="1"/>
  <c r="AI64" i="1"/>
  <c r="AK64" i="1"/>
  <c r="AG65" i="1"/>
  <c r="AH65" i="1"/>
  <c r="AI65" i="1"/>
  <c r="AJ65" i="1"/>
  <c r="AK65" i="1"/>
  <c r="AH66" i="1"/>
  <c r="AG66" i="1" s="1"/>
  <c r="AI66" i="1"/>
  <c r="AK66" i="1"/>
  <c r="AH67" i="1"/>
  <c r="AG67" i="1" s="1"/>
  <c r="AI67" i="1"/>
  <c r="AJ67" i="1"/>
  <c r="AK67" i="1"/>
  <c r="AH68" i="1"/>
  <c r="AG68" i="1" s="1"/>
  <c r="AI68" i="1"/>
  <c r="AJ68" i="1"/>
  <c r="AK68" i="1"/>
  <c r="AH69" i="1"/>
  <c r="AG69" i="1" s="1"/>
  <c r="AI69" i="1"/>
  <c r="AJ69" i="1"/>
  <c r="AK69" i="1"/>
  <c r="AH70" i="1"/>
  <c r="AG70" i="1" s="1"/>
  <c r="AI70" i="1"/>
  <c r="AJ70" i="1"/>
  <c r="AK70" i="1"/>
  <c r="AG71" i="1"/>
  <c r="AH71" i="1"/>
  <c r="AI71" i="1"/>
  <c r="AJ71" i="1"/>
  <c r="AK71" i="1"/>
  <c r="AH72" i="1"/>
  <c r="AG72" i="1" s="1"/>
  <c r="AI72" i="1"/>
  <c r="AK72" i="1"/>
  <c r="AG73" i="1"/>
  <c r="AH73" i="1"/>
  <c r="AI73" i="1"/>
  <c r="AK73" i="1"/>
  <c r="AH74" i="1"/>
  <c r="AG74" i="1" s="1"/>
  <c r="AI74" i="1"/>
  <c r="AK74" i="1"/>
  <c r="AH75" i="1"/>
  <c r="AG75" i="1" s="1"/>
  <c r="AI75" i="1"/>
  <c r="AJ75" i="1"/>
  <c r="AK75" i="1"/>
  <c r="AH76" i="1"/>
  <c r="AG76" i="1" s="1"/>
  <c r="AI76" i="1"/>
  <c r="AJ76" i="1"/>
  <c r="AK76" i="1"/>
  <c r="AG77" i="1"/>
  <c r="AH77" i="1"/>
  <c r="AI77" i="1"/>
  <c r="AJ77" i="1"/>
  <c r="AK77" i="1"/>
  <c r="AH78" i="1"/>
  <c r="AG78" i="1" s="1"/>
  <c r="AI78" i="1"/>
  <c r="AJ78" i="1"/>
  <c r="AK78" i="1"/>
  <c r="AH79" i="1"/>
  <c r="AG79" i="1" s="1"/>
  <c r="AI79" i="1"/>
  <c r="AK79" i="1"/>
  <c r="AH80" i="1"/>
  <c r="AG80" i="1" s="1"/>
  <c r="AI80" i="1"/>
  <c r="AJ80" i="1"/>
  <c r="AK80" i="1"/>
  <c r="AH81" i="1"/>
  <c r="AG81" i="1" s="1"/>
  <c r="AI81" i="1"/>
  <c r="AJ81" i="1"/>
  <c r="AK81" i="1"/>
  <c r="AH82" i="1"/>
  <c r="AG82" i="1" s="1"/>
  <c r="AI82" i="1"/>
  <c r="AJ82" i="1"/>
  <c r="AK82" i="1"/>
  <c r="AG83" i="1"/>
  <c r="AH83" i="1"/>
  <c r="AI83" i="1"/>
  <c r="AJ83" i="1"/>
  <c r="AK83" i="1"/>
  <c r="AG84" i="1"/>
  <c r="AH84" i="1"/>
  <c r="AI84" i="1"/>
  <c r="AJ84" i="1"/>
  <c r="AK84" i="1"/>
  <c r="AG85" i="1"/>
  <c r="AH85" i="1"/>
  <c r="AI85" i="1"/>
  <c r="AK85" i="1"/>
  <c r="AG86" i="1"/>
  <c r="AH86" i="1"/>
  <c r="AI86" i="1"/>
  <c r="AK86" i="1"/>
  <c r="AG87" i="1"/>
  <c r="AH87" i="1"/>
  <c r="AI87" i="1"/>
  <c r="AJ87" i="1"/>
  <c r="AK87" i="1"/>
  <c r="AG88" i="1"/>
  <c r="AH88" i="1"/>
  <c r="AI88" i="1"/>
  <c r="AK88" i="1"/>
  <c r="AH89" i="1"/>
  <c r="AG89" i="1" s="1"/>
  <c r="AI89" i="1"/>
  <c r="AK89" i="1"/>
  <c r="AH90" i="1"/>
  <c r="AG90" i="1" s="1"/>
  <c r="AI90" i="1"/>
  <c r="AJ90" i="1"/>
  <c r="AK90" i="1"/>
  <c r="AG91" i="1"/>
  <c r="AH91" i="1"/>
  <c r="AI91" i="1"/>
  <c r="AJ91" i="1"/>
  <c r="AK91" i="1"/>
  <c r="AG92" i="1"/>
  <c r="AH92" i="1"/>
  <c r="AI92" i="1"/>
  <c r="AK92" i="1"/>
  <c r="AG93" i="1"/>
  <c r="AH93" i="1"/>
  <c r="AI93" i="1"/>
  <c r="AJ93" i="1"/>
  <c r="AK93" i="1"/>
  <c r="AH94" i="1"/>
  <c r="AG94" i="1" s="1"/>
  <c r="AI94" i="1"/>
  <c r="AK94" i="1"/>
  <c r="AH95" i="1"/>
  <c r="AG95" i="1" s="1"/>
  <c r="AI95" i="1"/>
  <c r="AJ95" i="1"/>
  <c r="AK95" i="1"/>
  <c r="AH96" i="1"/>
  <c r="AG96" i="1" s="1"/>
  <c r="AI96" i="1"/>
  <c r="AJ96" i="1"/>
  <c r="AK96" i="1"/>
  <c r="AH97" i="1"/>
  <c r="AG97" i="1" s="1"/>
  <c r="AI97" i="1"/>
  <c r="AJ97" i="1"/>
  <c r="AK97" i="1"/>
  <c r="AH98" i="1"/>
  <c r="AG98" i="1" s="1"/>
  <c r="AI98" i="1"/>
  <c r="AK98" i="1"/>
  <c r="AG99" i="1"/>
  <c r="AH99" i="1"/>
  <c r="AI99" i="1"/>
  <c r="AK99" i="1"/>
  <c r="AH100" i="1"/>
  <c r="AG100" i="1" s="1"/>
  <c r="AI100" i="1"/>
  <c r="AK100" i="1"/>
  <c r="AG101" i="1"/>
  <c r="AH101" i="1"/>
  <c r="AI101" i="1"/>
  <c r="AK101" i="1"/>
  <c r="AG102" i="1"/>
  <c r="AH102" i="1"/>
  <c r="AI102" i="1"/>
  <c r="AK102" i="1"/>
  <c r="AH103" i="1"/>
  <c r="AG103" i="1" s="1"/>
  <c r="AI103" i="1"/>
  <c r="AJ103" i="1"/>
  <c r="AK103" i="1"/>
  <c r="AH104" i="1"/>
  <c r="AG104" i="1" s="1"/>
  <c r="AI104" i="1"/>
  <c r="AK104" i="1"/>
  <c r="AG105" i="1"/>
  <c r="AH105" i="1"/>
  <c r="AI105" i="1"/>
  <c r="AJ105" i="1"/>
  <c r="AK105" i="1"/>
  <c r="AH106" i="1"/>
  <c r="AG106" i="1" s="1"/>
  <c r="AI106" i="1"/>
  <c r="AJ106" i="1"/>
  <c r="AK106" i="1"/>
  <c r="AH107" i="1"/>
  <c r="AG107" i="1" s="1"/>
  <c r="AI107" i="1"/>
  <c r="AJ107" i="1"/>
  <c r="AK107" i="1"/>
  <c r="AH108" i="1"/>
  <c r="AG108" i="1" s="1"/>
  <c r="AI108" i="1"/>
  <c r="AJ108" i="1"/>
  <c r="AK108" i="1"/>
  <c r="AH109" i="1"/>
  <c r="AG109" i="1" s="1"/>
  <c r="AI109" i="1"/>
  <c r="AK109" i="1"/>
  <c r="AG110" i="1"/>
  <c r="AH110" i="1"/>
  <c r="AI110" i="1"/>
  <c r="AJ110" i="1"/>
  <c r="AK110" i="1"/>
  <c r="AG111" i="1"/>
  <c r="AH111" i="1"/>
  <c r="AI111" i="1"/>
  <c r="AJ111" i="1"/>
  <c r="AK111" i="1"/>
  <c r="AG112" i="1"/>
  <c r="AH112" i="1"/>
  <c r="AI112" i="1"/>
  <c r="AJ112" i="1"/>
  <c r="AK112" i="1"/>
  <c r="AH113" i="1"/>
  <c r="AG113" i="1" s="1"/>
  <c r="AI113" i="1"/>
  <c r="AJ113" i="1"/>
  <c r="AK113" i="1"/>
  <c r="AG114" i="1"/>
  <c r="AH114" i="1"/>
  <c r="AI114" i="1"/>
  <c r="AK114" i="1"/>
  <c r="AG115" i="1"/>
  <c r="AH115" i="1"/>
  <c r="AI115" i="1"/>
  <c r="AK115" i="1"/>
  <c r="AH116" i="1"/>
  <c r="AG116" i="1" s="1"/>
  <c r="AI116" i="1"/>
  <c r="AK116" i="1"/>
  <c r="AH117" i="1"/>
  <c r="AG117" i="1" s="1"/>
  <c r="AI117" i="1"/>
  <c r="AK117" i="1"/>
  <c r="AH118" i="1"/>
  <c r="AG118" i="1" s="1"/>
  <c r="AI118" i="1"/>
  <c r="AJ118" i="1"/>
  <c r="AK118" i="1"/>
  <c r="AH119" i="1"/>
  <c r="AG119" i="1" s="1"/>
  <c r="AI119" i="1"/>
  <c r="AJ119" i="1"/>
  <c r="AK119" i="1"/>
  <c r="AG120" i="1"/>
  <c r="AH120" i="1"/>
  <c r="AI120" i="1"/>
  <c r="AK120" i="1"/>
  <c r="AH121" i="1"/>
  <c r="AG121" i="1" s="1"/>
  <c r="AI121" i="1"/>
  <c r="AK121" i="1"/>
  <c r="AH122" i="1"/>
  <c r="AG122" i="1" s="1"/>
  <c r="AI122" i="1"/>
  <c r="AK122" i="1"/>
  <c r="AH123" i="1"/>
  <c r="AG123" i="1" s="1"/>
  <c r="AI123" i="1"/>
  <c r="AJ123" i="1"/>
  <c r="AK123" i="1"/>
  <c r="AG124" i="1"/>
  <c r="AH124" i="1"/>
  <c r="AI124" i="1"/>
  <c r="AJ124" i="1"/>
  <c r="AK124" i="1"/>
  <c r="AH125" i="1"/>
  <c r="AG125" i="1" s="1"/>
  <c r="AI125" i="1"/>
  <c r="AJ125" i="1"/>
  <c r="AK125" i="1"/>
  <c r="AH126" i="1"/>
  <c r="AG126" i="1" s="1"/>
  <c r="AI126" i="1"/>
  <c r="AJ126" i="1"/>
  <c r="AK126" i="1"/>
  <c r="AH127" i="1"/>
  <c r="AG127" i="1" s="1"/>
  <c r="AI127" i="1"/>
  <c r="AK127" i="1"/>
  <c r="AH128" i="1"/>
  <c r="AG128" i="1" s="1"/>
  <c r="AI128" i="1"/>
  <c r="AK128" i="1"/>
  <c r="AG129" i="1"/>
  <c r="AH129" i="1"/>
  <c r="AI129" i="1"/>
  <c r="AK129" i="1"/>
  <c r="AG130" i="1"/>
  <c r="AH130" i="1"/>
  <c r="AI130" i="1"/>
  <c r="AK130" i="1"/>
  <c r="AH131" i="1"/>
  <c r="AG131" i="1" s="1"/>
  <c r="AI131" i="1"/>
  <c r="AJ131" i="1"/>
  <c r="AK131" i="1"/>
  <c r="AH132" i="1"/>
  <c r="AG132" i="1" s="1"/>
  <c r="AI132" i="1"/>
  <c r="AJ132" i="1"/>
  <c r="AK132" i="1"/>
  <c r="AG133" i="1"/>
  <c r="AH133" i="1"/>
  <c r="AI133" i="1"/>
  <c r="AJ133" i="1"/>
  <c r="AK133" i="1"/>
  <c r="AH134" i="1"/>
  <c r="AG134" i="1" s="1"/>
  <c r="AI134" i="1"/>
  <c r="AJ134" i="1"/>
  <c r="AK134" i="1"/>
  <c r="AH135" i="1"/>
  <c r="AG135" i="1" s="1"/>
  <c r="AI135" i="1"/>
  <c r="AJ135" i="1"/>
  <c r="AK135" i="1"/>
  <c r="AG136" i="1"/>
  <c r="AH136" i="1"/>
  <c r="AI136" i="1"/>
  <c r="AK136" i="1"/>
  <c r="AH137" i="1"/>
  <c r="AG137" i="1" s="1"/>
  <c r="AI137" i="1"/>
  <c r="AJ137" i="1"/>
  <c r="AK137" i="1"/>
  <c r="AH138" i="1"/>
  <c r="AG138" i="1" s="1"/>
  <c r="AI138" i="1"/>
  <c r="AJ138" i="1"/>
  <c r="AK138" i="1"/>
  <c r="AH139" i="1"/>
  <c r="AG139" i="1" s="1"/>
  <c r="AI139" i="1"/>
  <c r="AJ139" i="1"/>
  <c r="AK139" i="1"/>
  <c r="AG140" i="1"/>
  <c r="AH140" i="1"/>
  <c r="AI140" i="1"/>
  <c r="AJ140" i="1"/>
  <c r="AK140" i="1"/>
  <c r="AG141" i="1"/>
  <c r="AH141" i="1"/>
  <c r="AI141" i="1"/>
  <c r="AK141" i="1"/>
  <c r="AG142" i="1"/>
  <c r="AH142" i="1"/>
  <c r="AI142" i="1"/>
  <c r="AK142" i="1"/>
  <c r="AG143" i="1"/>
  <c r="AH143" i="1"/>
  <c r="AI143" i="1"/>
  <c r="AK143" i="1"/>
  <c r="AG144" i="1"/>
  <c r="AH144" i="1"/>
  <c r="AI144" i="1"/>
  <c r="AK144" i="1"/>
  <c r="AG145" i="1"/>
  <c r="AH145" i="1"/>
  <c r="AI145" i="1"/>
  <c r="AK145" i="1"/>
  <c r="AH146" i="1"/>
  <c r="AG146" i="1" s="1"/>
  <c r="AI146" i="1"/>
  <c r="AJ146" i="1"/>
  <c r="AK146" i="1"/>
  <c r="AG147" i="1"/>
  <c r="AH147" i="1"/>
  <c r="AI147" i="1"/>
  <c r="AJ147" i="1"/>
  <c r="AK147" i="1"/>
  <c r="AG148" i="1"/>
  <c r="AH148" i="1"/>
  <c r="AI148" i="1"/>
  <c r="AK148" i="1"/>
  <c r="AH149" i="1"/>
  <c r="AG149" i="1" s="1"/>
  <c r="AI149" i="1"/>
  <c r="AJ149" i="1"/>
  <c r="AK149" i="1"/>
  <c r="AH150" i="1"/>
  <c r="AG150" i="1" s="1"/>
  <c r="AI150" i="1"/>
  <c r="AJ150" i="1"/>
  <c r="AK150" i="1"/>
  <c r="AG151" i="1"/>
  <c r="AH151" i="1"/>
  <c r="AI151" i="1"/>
  <c r="AJ151" i="1"/>
  <c r="AK151" i="1"/>
  <c r="AG152" i="1"/>
  <c r="AH152" i="1"/>
  <c r="AI152" i="1"/>
  <c r="AJ152" i="1"/>
  <c r="AK152" i="1"/>
  <c r="AH153" i="1"/>
  <c r="AG153" i="1" s="1"/>
  <c r="AI153" i="1"/>
  <c r="AJ153" i="1"/>
  <c r="AK153" i="1"/>
  <c r="AH154" i="1"/>
  <c r="AG154" i="1" s="1"/>
  <c r="AI154" i="1"/>
  <c r="AJ154" i="1"/>
  <c r="AK154" i="1"/>
  <c r="AH155" i="1"/>
  <c r="AG155" i="1" s="1"/>
  <c r="AI155" i="1"/>
  <c r="AK155" i="1"/>
  <c r="AH156" i="1"/>
  <c r="AG156" i="1" s="1"/>
  <c r="AI156" i="1"/>
  <c r="AK156" i="1"/>
  <c r="AG157" i="1"/>
  <c r="AH157" i="1"/>
  <c r="AI157" i="1"/>
  <c r="AK157" i="1"/>
  <c r="AG158" i="1"/>
  <c r="AH158" i="1"/>
  <c r="AI158" i="1"/>
  <c r="AK158" i="1"/>
  <c r="AH159" i="1"/>
  <c r="AG159" i="1" s="1"/>
  <c r="AI159" i="1"/>
  <c r="AJ159" i="1"/>
  <c r="AK159" i="1"/>
  <c r="AH160" i="1"/>
  <c r="AG160" i="1" s="1"/>
  <c r="AI160" i="1"/>
  <c r="AJ160" i="1"/>
  <c r="AK160" i="1"/>
  <c r="AG161" i="1"/>
  <c r="AH161" i="1"/>
  <c r="AI161" i="1"/>
  <c r="AJ161" i="1"/>
  <c r="AK161" i="1"/>
  <c r="AH162" i="1"/>
  <c r="AG162" i="1" s="1"/>
  <c r="AI162" i="1"/>
  <c r="AJ162" i="1"/>
  <c r="AK162" i="1"/>
  <c r="AH163" i="1"/>
  <c r="AG163" i="1" s="1"/>
  <c r="AI163" i="1"/>
  <c r="AJ163" i="1"/>
  <c r="AK163" i="1"/>
  <c r="AG164" i="1"/>
  <c r="AH164" i="1"/>
  <c r="AI164" i="1"/>
  <c r="AJ164" i="1"/>
  <c r="AK164" i="1"/>
  <c r="AH165" i="1"/>
  <c r="AG165" i="1" s="1"/>
  <c r="AI165" i="1"/>
  <c r="AJ165" i="1"/>
  <c r="AK165" i="1"/>
  <c r="AH166" i="1"/>
  <c r="AG166" i="1" s="1"/>
  <c r="AI166" i="1"/>
  <c r="AJ166" i="1"/>
  <c r="AK166" i="1"/>
  <c r="AH167" i="1"/>
  <c r="AG167" i="1" s="1"/>
  <c r="AI167" i="1"/>
  <c r="AJ167" i="1"/>
  <c r="AK167" i="1"/>
  <c r="AG168" i="1"/>
  <c r="AH168" i="1"/>
  <c r="AI168" i="1"/>
  <c r="AK168" i="1"/>
  <c r="AG169" i="1"/>
  <c r="AH169" i="1"/>
  <c r="AI169" i="1"/>
  <c r="AJ169" i="1"/>
  <c r="AK169" i="1"/>
  <c r="AG170" i="1"/>
  <c r="AH170" i="1"/>
  <c r="AI170" i="1"/>
  <c r="AK170" i="1"/>
  <c r="AG171" i="1"/>
  <c r="AH171" i="1"/>
  <c r="AI171" i="1"/>
  <c r="AK171" i="1"/>
  <c r="AH172" i="1"/>
  <c r="AG172" i="1" s="1"/>
  <c r="AI172" i="1"/>
  <c r="AK172" i="1"/>
  <c r="AH173" i="1"/>
  <c r="AG173" i="1" s="1"/>
  <c r="AI173" i="1"/>
  <c r="AK173" i="1"/>
  <c r="AH174" i="1"/>
  <c r="AG174" i="1" s="1"/>
  <c r="AI174" i="1"/>
  <c r="AK174" i="1"/>
  <c r="AH175" i="1"/>
  <c r="AG175" i="1" s="1"/>
  <c r="AI175" i="1"/>
  <c r="AJ175" i="1"/>
  <c r="AK175" i="1"/>
  <c r="AG176" i="1"/>
  <c r="AH176" i="1"/>
  <c r="AI176" i="1"/>
  <c r="AJ176" i="1"/>
  <c r="AK176" i="1"/>
  <c r="AG177" i="1"/>
  <c r="AH177" i="1"/>
  <c r="AI177" i="1"/>
  <c r="AK177" i="1"/>
  <c r="AH178" i="1"/>
  <c r="AG178" i="1" s="1"/>
  <c r="AI178" i="1"/>
  <c r="AK178" i="1"/>
  <c r="AH179" i="1"/>
  <c r="AG179" i="1" s="1"/>
  <c r="AI179" i="1"/>
  <c r="AJ179" i="1"/>
  <c r="AK179" i="1"/>
  <c r="AH180" i="1"/>
  <c r="AG180" i="1" s="1"/>
  <c r="AI180" i="1"/>
  <c r="AK180" i="1"/>
  <c r="AH181" i="1"/>
  <c r="AG181" i="1" s="1"/>
  <c r="AI181" i="1"/>
  <c r="AK181" i="1"/>
  <c r="AG182" i="1"/>
  <c r="AH182" i="1"/>
  <c r="AI182" i="1"/>
  <c r="AJ182" i="1"/>
  <c r="AK182" i="1"/>
  <c r="AG183" i="1"/>
  <c r="AH183" i="1"/>
  <c r="AI183" i="1"/>
  <c r="AJ183" i="1"/>
  <c r="AK183" i="1"/>
  <c r="AG184" i="1"/>
  <c r="AH184" i="1"/>
  <c r="AI184" i="1"/>
  <c r="AK184" i="1"/>
  <c r="AG185" i="1"/>
  <c r="AH185" i="1"/>
  <c r="AI185" i="1"/>
  <c r="AK185" i="1"/>
  <c r="AG186" i="1"/>
  <c r="AH186" i="1"/>
  <c r="AI186" i="1"/>
  <c r="AK186" i="1"/>
  <c r="AH187" i="1"/>
  <c r="AG187" i="1" s="1"/>
  <c r="AI187" i="1"/>
  <c r="AJ187" i="1"/>
  <c r="AK187" i="1"/>
  <c r="AH188" i="1"/>
  <c r="AG188" i="1" s="1"/>
  <c r="AI188" i="1"/>
  <c r="AJ188" i="1"/>
  <c r="AK188" i="1"/>
  <c r="AG189" i="1"/>
  <c r="AH189" i="1"/>
  <c r="AI189" i="1"/>
  <c r="AJ189" i="1"/>
  <c r="AK189" i="1"/>
  <c r="AG190" i="1"/>
  <c r="AH190" i="1"/>
  <c r="AI190" i="1"/>
  <c r="AJ190" i="1"/>
  <c r="AK190" i="1"/>
  <c r="AH191" i="1"/>
  <c r="AG191" i="1" s="1"/>
  <c r="AI191" i="1"/>
  <c r="AJ191" i="1"/>
  <c r="AK191" i="1"/>
  <c r="AH192" i="1"/>
  <c r="AG192" i="1" s="1"/>
  <c r="AI192" i="1"/>
  <c r="AJ192" i="1"/>
  <c r="AK192" i="1"/>
  <c r="AH193" i="1"/>
  <c r="AG193" i="1" s="1"/>
  <c r="AI193" i="1"/>
  <c r="AJ193" i="1"/>
  <c r="AK193" i="1"/>
  <c r="AG194" i="1"/>
  <c r="AH194" i="1"/>
  <c r="AI194" i="1"/>
  <c r="AJ194" i="1"/>
  <c r="AK194" i="1"/>
  <c r="AG195" i="1"/>
  <c r="AH195" i="1"/>
  <c r="AI195" i="1"/>
  <c r="AJ195" i="1"/>
  <c r="AK195" i="1"/>
  <c r="AG196" i="1"/>
  <c r="AH196" i="1"/>
  <c r="AI196" i="1"/>
  <c r="AJ196" i="1"/>
  <c r="AK196" i="1"/>
  <c r="AG197" i="1"/>
  <c r="AH197" i="1"/>
  <c r="AI197" i="1"/>
  <c r="AK197" i="1"/>
  <c r="AG198" i="1"/>
  <c r="AH198" i="1"/>
  <c r="AI198" i="1"/>
  <c r="AK198" i="1"/>
  <c r="AG199" i="1"/>
  <c r="AH199" i="1"/>
  <c r="AI199" i="1"/>
  <c r="AK199" i="1"/>
  <c r="AH200" i="1"/>
  <c r="AG200" i="1" s="1"/>
  <c r="AI200" i="1"/>
  <c r="AK200" i="1"/>
  <c r="AH201" i="1"/>
  <c r="AG201" i="1" s="1"/>
  <c r="AI201" i="1"/>
  <c r="AK201" i="1"/>
  <c r="AH202" i="1"/>
  <c r="AG202" i="1" s="1"/>
  <c r="AI202" i="1"/>
  <c r="AJ202" i="1"/>
  <c r="AK202" i="1"/>
  <c r="AH203" i="1"/>
  <c r="AG203" i="1" s="1"/>
  <c r="AI203" i="1"/>
  <c r="AK203" i="1"/>
  <c r="AG204" i="1"/>
  <c r="AH204" i="1"/>
  <c r="AI204" i="1"/>
  <c r="AK204" i="1"/>
  <c r="AG205" i="1"/>
  <c r="AH205" i="1"/>
  <c r="AI205" i="1"/>
  <c r="AK205" i="1"/>
  <c r="AH206" i="1"/>
  <c r="AG206" i="1" s="1"/>
  <c r="AI206" i="1"/>
  <c r="AK206" i="1"/>
  <c r="AH207" i="1"/>
  <c r="AG207" i="1" s="1"/>
  <c r="AI207" i="1"/>
  <c r="AJ207" i="1"/>
  <c r="AK207" i="1"/>
  <c r="AG208" i="1"/>
  <c r="AH208" i="1"/>
  <c r="AI208" i="1"/>
  <c r="AJ208" i="1"/>
  <c r="AK208" i="1"/>
  <c r="AH209" i="1"/>
  <c r="AG209" i="1" s="1"/>
  <c r="AI209" i="1"/>
  <c r="AK209" i="1"/>
  <c r="AH210" i="1"/>
  <c r="AG210" i="1" s="1"/>
  <c r="AI210" i="1"/>
  <c r="AJ210" i="1"/>
  <c r="AK210" i="1"/>
  <c r="AG211" i="1"/>
  <c r="AH211" i="1"/>
  <c r="AI211" i="1"/>
  <c r="AK211" i="1"/>
  <c r="AH212" i="1"/>
  <c r="AG212" i="1" s="1"/>
  <c r="AI212" i="1"/>
  <c r="AJ212" i="1"/>
  <c r="AK212" i="1"/>
  <c r="AG213" i="1"/>
  <c r="AH213" i="1"/>
  <c r="AI213" i="1"/>
  <c r="AK213" i="1"/>
  <c r="AH214" i="1"/>
  <c r="AG214" i="1" s="1"/>
  <c r="AI214" i="1"/>
  <c r="AK214" i="1"/>
  <c r="AH215" i="1"/>
  <c r="AG215" i="1" s="1"/>
  <c r="AI215" i="1"/>
  <c r="AJ215" i="1"/>
  <c r="AK215" i="1"/>
  <c r="AH216" i="1"/>
  <c r="AG216" i="1" s="1"/>
  <c r="AI216" i="1"/>
  <c r="AJ216" i="1"/>
  <c r="AK216" i="1"/>
  <c r="AG217" i="1"/>
  <c r="AH217" i="1"/>
  <c r="AI217" i="1"/>
  <c r="AJ217" i="1"/>
  <c r="AK217" i="1"/>
  <c r="AH218" i="1"/>
  <c r="AG218" i="1" s="1"/>
  <c r="AI218" i="1"/>
  <c r="AJ218" i="1"/>
  <c r="AK218" i="1"/>
  <c r="AH219" i="1"/>
  <c r="AG219" i="1" s="1"/>
  <c r="AI219" i="1"/>
  <c r="AJ219" i="1"/>
  <c r="AK219" i="1"/>
  <c r="AG220" i="1"/>
  <c r="AH220" i="1"/>
  <c r="AI220" i="1"/>
  <c r="AJ220" i="1"/>
  <c r="AK220" i="1"/>
  <c r="AH221" i="1"/>
  <c r="AG221" i="1" s="1"/>
  <c r="AI221" i="1"/>
  <c r="AJ221" i="1"/>
  <c r="AK221" i="1"/>
  <c r="AG222" i="1"/>
  <c r="AH222" i="1"/>
  <c r="AI222" i="1"/>
  <c r="AK222" i="1"/>
  <c r="AG223" i="1"/>
  <c r="AH223" i="1"/>
  <c r="AI223" i="1"/>
  <c r="AJ223" i="1"/>
  <c r="AK223" i="1"/>
  <c r="AG224" i="1"/>
  <c r="AH224" i="1"/>
  <c r="AI224" i="1"/>
  <c r="AK224" i="1"/>
  <c r="AH225" i="1"/>
  <c r="AG225" i="1" s="1"/>
  <c r="AI225" i="1"/>
  <c r="AJ225" i="1"/>
  <c r="AK225" i="1"/>
  <c r="AG226" i="1"/>
  <c r="AH226" i="1"/>
  <c r="AI226" i="1"/>
  <c r="AK226" i="1"/>
  <c r="AG227" i="1"/>
  <c r="AH227" i="1"/>
  <c r="AI227" i="1"/>
  <c r="AK227" i="1"/>
  <c r="AH228" i="1"/>
  <c r="AG228" i="1" s="1"/>
  <c r="AI228" i="1"/>
  <c r="AK228" i="1"/>
  <c r="AG229" i="1"/>
  <c r="AH229" i="1"/>
  <c r="AI229" i="1"/>
  <c r="AJ229" i="1"/>
  <c r="AK229" i="1"/>
  <c r="AH230" i="1"/>
  <c r="AG230" i="1" s="1"/>
  <c r="AI230" i="1"/>
  <c r="AK230" i="1"/>
  <c r="AH231" i="1"/>
  <c r="AG231" i="1" s="1"/>
  <c r="AI231" i="1"/>
  <c r="AJ231" i="1"/>
  <c r="AK231" i="1"/>
  <c r="AG232" i="1"/>
  <c r="AH232" i="1"/>
  <c r="AI232" i="1"/>
  <c r="AJ232" i="1"/>
  <c r="AK232" i="1"/>
  <c r="AH233" i="1"/>
  <c r="AG233" i="1" s="1"/>
  <c r="AI233" i="1"/>
  <c r="AK233" i="1"/>
  <c r="AH234" i="1"/>
  <c r="AG234" i="1" s="1"/>
  <c r="AI234" i="1"/>
  <c r="AK234" i="1"/>
  <c r="AG235" i="1"/>
  <c r="AH235" i="1"/>
  <c r="AI235" i="1"/>
  <c r="AJ235" i="1"/>
  <c r="AK235" i="1"/>
  <c r="AG236" i="1"/>
  <c r="AH236" i="1"/>
  <c r="AI236" i="1"/>
  <c r="AJ236" i="1"/>
  <c r="AK236" i="1"/>
  <c r="AG237" i="1"/>
  <c r="AH237" i="1"/>
  <c r="AI237" i="1"/>
  <c r="AJ237" i="1"/>
  <c r="AK237" i="1"/>
  <c r="AH238" i="1"/>
  <c r="AG238" i="1" s="1"/>
  <c r="AI238" i="1"/>
  <c r="AJ238" i="1"/>
  <c r="AK238" i="1"/>
  <c r="AH239" i="1"/>
  <c r="AG239" i="1" s="1"/>
  <c r="AI239" i="1"/>
  <c r="AK239" i="1"/>
  <c r="AH240" i="1"/>
  <c r="AG240" i="1" s="1"/>
  <c r="AI240" i="1"/>
  <c r="AK240" i="1"/>
  <c r="AG241" i="1"/>
  <c r="AH241" i="1"/>
  <c r="AI241" i="1"/>
  <c r="AK241" i="1"/>
  <c r="AH242" i="1"/>
  <c r="AG242" i="1" s="1"/>
  <c r="AI242" i="1"/>
  <c r="AK242" i="1"/>
  <c r="AH243" i="1"/>
  <c r="AG243" i="1" s="1"/>
  <c r="AI243" i="1"/>
  <c r="AJ243" i="1"/>
  <c r="AK243" i="1"/>
  <c r="AH244" i="1"/>
  <c r="AG244" i="1" s="1"/>
  <c r="AI244" i="1"/>
  <c r="AJ244" i="1"/>
  <c r="AK244" i="1"/>
  <c r="AG245" i="1"/>
  <c r="AH245" i="1"/>
  <c r="AI245" i="1"/>
  <c r="AJ245" i="1"/>
  <c r="AK245" i="1"/>
  <c r="AH246" i="1"/>
  <c r="AG246" i="1" s="1"/>
  <c r="AI246" i="1"/>
  <c r="AJ246" i="1"/>
  <c r="AK246" i="1"/>
  <c r="AH247" i="1"/>
  <c r="AG247" i="1" s="1"/>
  <c r="AI247" i="1"/>
  <c r="AK247" i="1"/>
  <c r="AG248" i="1"/>
  <c r="AH248" i="1"/>
  <c r="AI248" i="1"/>
  <c r="AJ248" i="1"/>
  <c r="AK248" i="1"/>
  <c r="AH249" i="1"/>
  <c r="AG249" i="1" s="1"/>
  <c r="AI249" i="1"/>
  <c r="AK249" i="1"/>
  <c r="AG250" i="1"/>
  <c r="AH250" i="1"/>
  <c r="AI250" i="1"/>
  <c r="AJ250" i="1"/>
  <c r="AK250" i="1"/>
  <c r="AH251" i="1"/>
  <c r="AG251" i="1" s="1"/>
  <c r="AI251" i="1"/>
  <c r="AJ251" i="1"/>
  <c r="AK251" i="1"/>
  <c r="AG252" i="1"/>
  <c r="AH252" i="1"/>
  <c r="AI252" i="1"/>
  <c r="AK252" i="1"/>
  <c r="AG253" i="1"/>
  <c r="AH253" i="1"/>
  <c r="AI253" i="1"/>
  <c r="AK253" i="1"/>
  <c r="AG254" i="1"/>
  <c r="AH254" i="1"/>
  <c r="AI254" i="1"/>
  <c r="AK254" i="1"/>
  <c r="AG255" i="1"/>
  <c r="AH255" i="1"/>
  <c r="AI255" i="1"/>
  <c r="AK255" i="1"/>
  <c r="AH256" i="1"/>
  <c r="AG256" i="1" s="1"/>
  <c r="AI256" i="1"/>
  <c r="AK256" i="1"/>
  <c r="AG257" i="1"/>
  <c r="AH257" i="1"/>
  <c r="AI257" i="1"/>
  <c r="AK257" i="1"/>
  <c r="AH258" i="1"/>
  <c r="AG258" i="1" s="1"/>
  <c r="AI258" i="1"/>
  <c r="AJ258" i="1"/>
  <c r="AK258" i="1"/>
  <c r="AH259" i="1"/>
  <c r="AG259" i="1" s="1"/>
  <c r="AI259" i="1"/>
  <c r="AJ259" i="1"/>
  <c r="AK259" i="1"/>
  <c r="AG260" i="1"/>
  <c r="AH260" i="1"/>
  <c r="AI260" i="1"/>
  <c r="AK260" i="1"/>
  <c r="AG261" i="1"/>
  <c r="AH261" i="1"/>
  <c r="AI261" i="1"/>
  <c r="AK261" i="1"/>
  <c r="AH262" i="1"/>
  <c r="AG262" i="1" s="1"/>
  <c r="AI262" i="1"/>
  <c r="AJ262" i="1"/>
  <c r="AK262" i="1"/>
  <c r="AG263" i="1"/>
  <c r="AH263" i="1"/>
  <c r="AI263" i="1"/>
  <c r="AJ263" i="1"/>
  <c r="AK263" i="1"/>
  <c r="AG264" i="1"/>
  <c r="AH264" i="1"/>
  <c r="AI264" i="1"/>
  <c r="AJ264" i="1"/>
  <c r="AK264" i="1"/>
  <c r="AH265" i="1"/>
  <c r="AG265" i="1" s="1"/>
  <c r="AI265" i="1"/>
  <c r="AK265" i="1"/>
  <c r="AH266" i="1"/>
  <c r="AG266" i="1" s="1"/>
  <c r="AI266" i="1"/>
  <c r="AJ266" i="1"/>
  <c r="AK266" i="1"/>
  <c r="AG267" i="1"/>
  <c r="AH267" i="1"/>
  <c r="AI267" i="1"/>
  <c r="AK267" i="1"/>
  <c r="AH268" i="1"/>
  <c r="AG268" i="1" s="1"/>
  <c r="AI268" i="1"/>
  <c r="AK268" i="1"/>
  <c r="AG269" i="1"/>
  <c r="AH269" i="1"/>
  <c r="AI269" i="1"/>
  <c r="AK269" i="1"/>
  <c r="AH270" i="1"/>
  <c r="AG270" i="1" s="1"/>
  <c r="AI270" i="1"/>
  <c r="AK270" i="1"/>
  <c r="AH271" i="1"/>
  <c r="AG271" i="1" s="1"/>
  <c r="AI271" i="1"/>
  <c r="AJ271" i="1"/>
  <c r="AK271" i="1"/>
  <c r="AH272" i="1"/>
  <c r="AG272" i="1" s="1"/>
  <c r="AI272" i="1"/>
  <c r="AJ272" i="1"/>
  <c r="AK272" i="1"/>
  <c r="AG273" i="1"/>
  <c r="AH273" i="1"/>
  <c r="AI273" i="1"/>
  <c r="AJ273" i="1"/>
  <c r="AK273" i="1"/>
  <c r="AH274" i="1"/>
  <c r="AG274" i="1" s="1"/>
  <c r="AI274" i="1"/>
  <c r="AK274" i="1"/>
  <c r="AH275" i="1"/>
  <c r="AG275" i="1" s="1"/>
  <c r="AI275" i="1"/>
  <c r="AJ275" i="1"/>
  <c r="AK275" i="1"/>
  <c r="AG276" i="1"/>
  <c r="AH276" i="1"/>
  <c r="AI276" i="1"/>
  <c r="AJ276" i="1"/>
  <c r="AK276" i="1"/>
  <c r="AH277" i="1"/>
  <c r="AG277" i="1" s="1"/>
  <c r="AI277" i="1"/>
  <c r="AK277" i="1"/>
  <c r="AH278" i="1"/>
  <c r="AG278" i="1" s="1"/>
  <c r="AI278" i="1"/>
  <c r="AJ278" i="1"/>
  <c r="AK278" i="1"/>
  <c r="AG279" i="1"/>
  <c r="AH279" i="1"/>
  <c r="AI279" i="1"/>
  <c r="AJ279" i="1"/>
  <c r="AK279" i="1"/>
  <c r="AG280" i="1"/>
  <c r="AH280" i="1"/>
  <c r="AI280" i="1"/>
  <c r="AK280" i="1"/>
  <c r="AH281" i="1"/>
  <c r="AG281" i="1" s="1"/>
  <c r="AI281" i="1"/>
  <c r="AJ281" i="1"/>
  <c r="AK281" i="1"/>
  <c r="AG282" i="1"/>
  <c r="AH282" i="1"/>
  <c r="AI282" i="1"/>
  <c r="AJ282" i="1"/>
  <c r="AK282" i="1"/>
  <c r="AG283" i="1"/>
  <c r="AH283" i="1"/>
  <c r="AI283" i="1"/>
  <c r="AK283" i="1"/>
  <c r="AH284" i="1"/>
  <c r="AG284" i="1" s="1"/>
  <c r="AI284" i="1"/>
  <c r="AK284" i="1"/>
  <c r="AG285" i="1"/>
  <c r="AH285" i="1"/>
  <c r="AI285" i="1"/>
  <c r="AK285" i="1"/>
  <c r="AH286" i="1"/>
  <c r="AG286" i="1" s="1"/>
  <c r="AI286" i="1"/>
  <c r="AK286" i="1"/>
  <c r="AH287" i="1"/>
  <c r="AG287" i="1" s="1"/>
  <c r="AI287" i="1"/>
  <c r="AJ287" i="1"/>
  <c r="AK287" i="1"/>
  <c r="AG288" i="1"/>
  <c r="AH288" i="1"/>
  <c r="AI288" i="1"/>
  <c r="AJ288" i="1"/>
  <c r="AK288" i="1"/>
  <c r="AG289" i="1"/>
  <c r="AH289" i="1"/>
  <c r="AI289" i="1"/>
  <c r="AJ289" i="1"/>
  <c r="AK289" i="1"/>
  <c r="AH290" i="1"/>
  <c r="AG290" i="1" s="1"/>
  <c r="AI290" i="1"/>
  <c r="AK290" i="1"/>
  <c r="AG291" i="1"/>
  <c r="AH291" i="1"/>
  <c r="AI291" i="1"/>
  <c r="AJ291" i="1"/>
  <c r="AK291" i="1"/>
  <c r="AH292" i="1"/>
  <c r="AG292" i="1" s="1"/>
  <c r="AI292" i="1"/>
  <c r="AJ292" i="1"/>
  <c r="AK292" i="1"/>
  <c r="AH293" i="1"/>
  <c r="AG293" i="1" s="1"/>
  <c r="AI293" i="1"/>
  <c r="AK293" i="1"/>
  <c r="AH294" i="1"/>
  <c r="AG294" i="1" s="1"/>
  <c r="AI294" i="1"/>
  <c r="AJ294" i="1"/>
  <c r="AK294" i="1"/>
  <c r="AG295" i="1"/>
  <c r="AH295" i="1"/>
  <c r="AI295" i="1"/>
  <c r="AJ295" i="1"/>
  <c r="AK295" i="1"/>
  <c r="AG296" i="1"/>
  <c r="AH296" i="1"/>
  <c r="AI296" i="1"/>
  <c r="AK296" i="1"/>
  <c r="AG297" i="1"/>
  <c r="AH297" i="1"/>
  <c r="AI297" i="1"/>
  <c r="AK297" i="1"/>
  <c r="AG298" i="1"/>
  <c r="AH298" i="1"/>
  <c r="AI298" i="1"/>
  <c r="AK298" i="1"/>
  <c r="AH299" i="1"/>
  <c r="AG299" i="1" s="1"/>
  <c r="AI299" i="1"/>
  <c r="AJ299" i="1"/>
  <c r="AK299" i="1"/>
  <c r="AH300" i="1"/>
  <c r="AG300" i="1" s="1"/>
  <c r="AI300" i="1"/>
  <c r="AJ300" i="1"/>
  <c r="AK300" i="1"/>
  <c r="AG301" i="1"/>
  <c r="AH301" i="1"/>
  <c r="AI301" i="1"/>
  <c r="AJ301" i="1"/>
  <c r="AK301" i="1"/>
  <c r="AG302" i="1"/>
  <c r="AH302" i="1"/>
  <c r="AI302" i="1"/>
  <c r="AJ302" i="1"/>
  <c r="AK302" i="1"/>
  <c r="AH303" i="1"/>
  <c r="AG303" i="1" s="1"/>
  <c r="AI303" i="1"/>
  <c r="AK303" i="1"/>
  <c r="AH304" i="1"/>
  <c r="AG304" i="1" s="1"/>
  <c r="AI304" i="1"/>
  <c r="AJ304" i="1"/>
  <c r="AK304" i="1"/>
  <c r="AH305" i="1"/>
  <c r="AG305" i="1" s="1"/>
  <c r="AI305" i="1"/>
  <c r="AK305" i="1"/>
  <c r="AG306" i="1"/>
  <c r="AH306" i="1"/>
  <c r="AI306" i="1"/>
  <c r="AJ306" i="1"/>
  <c r="AK306" i="1"/>
  <c r="AG307" i="1"/>
  <c r="AH307" i="1"/>
  <c r="AI307" i="1"/>
  <c r="AJ307" i="1"/>
  <c r="AK307" i="1"/>
  <c r="AG308" i="1"/>
  <c r="AH308" i="1"/>
  <c r="AI308" i="1"/>
  <c r="AJ308" i="1"/>
  <c r="AK308" i="1"/>
  <c r="AG309" i="1"/>
  <c r="AH309" i="1"/>
  <c r="AI309" i="1"/>
  <c r="AK309" i="1"/>
  <c r="AG310" i="1"/>
  <c r="AH310" i="1"/>
  <c r="AI310" i="1"/>
  <c r="AJ310" i="1"/>
  <c r="AK310" i="1"/>
  <c r="AG311" i="1"/>
  <c r="AH311" i="1"/>
  <c r="AI311" i="1"/>
  <c r="AK311" i="1"/>
  <c r="AH312" i="1"/>
  <c r="AG312" i="1" s="1"/>
  <c r="AI312" i="1"/>
  <c r="AK312" i="1"/>
  <c r="AH313" i="1"/>
  <c r="AG313" i="1" s="1"/>
  <c r="AI313" i="1"/>
  <c r="AK313" i="1"/>
  <c r="AH314" i="1"/>
  <c r="AG314" i="1" s="1"/>
  <c r="AI314" i="1"/>
  <c r="AJ314" i="1"/>
  <c r="AK314" i="1"/>
  <c r="AH315" i="1"/>
  <c r="AG315" i="1" s="1"/>
  <c r="AI315" i="1"/>
  <c r="AJ315" i="1"/>
  <c r="AK315" i="1"/>
  <c r="AG316" i="1"/>
  <c r="AH316" i="1"/>
  <c r="AI316" i="1"/>
  <c r="AK316" i="1"/>
  <c r="AG317" i="1"/>
  <c r="AH317" i="1"/>
  <c r="AI317" i="1"/>
  <c r="AK317" i="1"/>
  <c r="AH318" i="1"/>
  <c r="AG318" i="1" s="1"/>
  <c r="AI318" i="1"/>
  <c r="AK318" i="1"/>
  <c r="AH319" i="1"/>
  <c r="AG319" i="1" s="1"/>
  <c r="AI319" i="1"/>
  <c r="AJ319" i="1"/>
  <c r="AK319" i="1"/>
  <c r="AG320" i="1"/>
  <c r="AH320" i="1"/>
  <c r="AI320" i="1"/>
  <c r="AJ320" i="1"/>
  <c r="AK320" i="1"/>
  <c r="AH321" i="1"/>
  <c r="AG321" i="1" s="1"/>
  <c r="AI321" i="1"/>
  <c r="AJ321" i="1"/>
  <c r="AK321" i="1"/>
  <c r="AH322" i="1"/>
  <c r="AG322" i="1" s="1"/>
  <c r="AI322" i="1"/>
  <c r="AJ322" i="1"/>
  <c r="AK322" i="1"/>
  <c r="AG323" i="1"/>
  <c r="AH323" i="1"/>
  <c r="AI323" i="1"/>
  <c r="AJ323" i="1"/>
  <c r="AK323" i="1"/>
  <c r="AH324" i="1"/>
  <c r="AG324" i="1" s="1"/>
  <c r="AI324" i="1"/>
  <c r="AK324" i="1"/>
  <c r="AG325" i="1"/>
  <c r="AH325" i="1"/>
  <c r="AI325" i="1"/>
  <c r="AK325" i="1"/>
  <c r="AH326" i="1"/>
  <c r="AG326" i="1" s="1"/>
  <c r="AI326" i="1"/>
  <c r="AK326" i="1"/>
  <c r="AH327" i="1"/>
  <c r="AG327" i="1" s="1"/>
  <c r="AI327" i="1"/>
  <c r="AJ327" i="1"/>
  <c r="AK327" i="1"/>
  <c r="AH328" i="1"/>
  <c r="AG328" i="1" s="1"/>
  <c r="AI328" i="1"/>
  <c r="AK328" i="1"/>
  <c r="AG329" i="1"/>
  <c r="AH329" i="1"/>
  <c r="AI329" i="1"/>
  <c r="AJ329" i="1"/>
  <c r="AK329" i="1"/>
  <c r="AH330" i="1"/>
  <c r="AG330" i="1" s="1"/>
  <c r="AI330" i="1"/>
  <c r="AJ330" i="1"/>
  <c r="AK330" i="1"/>
  <c r="AH331" i="1"/>
  <c r="AG331" i="1" s="1"/>
  <c r="AI331" i="1"/>
  <c r="AJ331" i="1"/>
  <c r="AK331" i="1"/>
  <c r="AG332" i="1"/>
  <c r="AH332" i="1"/>
  <c r="AI332" i="1"/>
  <c r="AJ332" i="1"/>
  <c r="AK332" i="1"/>
  <c r="AH333" i="1"/>
  <c r="AG333" i="1" s="1"/>
  <c r="AI333" i="1"/>
  <c r="AJ333" i="1"/>
  <c r="AK333" i="1"/>
  <c r="AG334" i="1"/>
  <c r="AH334" i="1"/>
  <c r="AI334" i="1"/>
  <c r="AJ334" i="1"/>
  <c r="AK334" i="1"/>
  <c r="AG335" i="1"/>
  <c r="AH335" i="1"/>
  <c r="AI335" i="1"/>
  <c r="AJ335" i="1"/>
  <c r="AK335" i="1"/>
  <c r="AG336" i="1"/>
  <c r="AH336" i="1"/>
  <c r="AI336" i="1"/>
  <c r="AK336" i="1"/>
  <c r="AH337" i="1"/>
  <c r="AG337" i="1" s="1"/>
  <c r="AI337" i="1"/>
  <c r="AJ337" i="1"/>
  <c r="AK337" i="1"/>
  <c r="AG338" i="1"/>
  <c r="AH338" i="1"/>
  <c r="AI338" i="1"/>
  <c r="AK338" i="1"/>
  <c r="AG339" i="1"/>
  <c r="AH339" i="1"/>
  <c r="AI339" i="1"/>
  <c r="AK339" i="1"/>
  <c r="AH340" i="1"/>
  <c r="AG340" i="1" s="1"/>
  <c r="AI340" i="1"/>
  <c r="AK340" i="1"/>
  <c r="AG341" i="1"/>
  <c r="AH341" i="1"/>
  <c r="AI341" i="1"/>
  <c r="AK341" i="1"/>
  <c r="AH342" i="1"/>
  <c r="AG342" i="1" s="1"/>
  <c r="AI342" i="1"/>
  <c r="AK342" i="1"/>
  <c r="AH343" i="1"/>
  <c r="AG343" i="1" s="1"/>
  <c r="AI343" i="1"/>
  <c r="AJ343" i="1"/>
  <c r="AK343" i="1"/>
  <c r="AG344" i="1"/>
  <c r="AH344" i="1"/>
  <c r="AI344" i="1"/>
  <c r="AK344" i="1"/>
  <c r="AH345" i="1"/>
  <c r="AG345" i="1" s="1"/>
  <c r="AI345" i="1"/>
  <c r="AJ345" i="1"/>
  <c r="AK345" i="1"/>
  <c r="AH346" i="1"/>
  <c r="AG346" i="1" s="1"/>
  <c r="AI346" i="1"/>
  <c r="AK346" i="1"/>
  <c r="AG347" i="1"/>
  <c r="AH347" i="1"/>
  <c r="AI347" i="1"/>
  <c r="AJ347" i="1"/>
  <c r="AK347" i="1"/>
  <c r="AG348" i="1"/>
  <c r="AH348" i="1"/>
  <c r="AI348" i="1"/>
  <c r="AJ348" i="1"/>
  <c r="AK348" i="1"/>
  <c r="AG349" i="1"/>
  <c r="AH349" i="1"/>
  <c r="AI349" i="1"/>
  <c r="AJ349" i="1"/>
  <c r="AK349" i="1"/>
  <c r="AH350" i="1"/>
  <c r="AG350" i="1" s="1"/>
  <c r="AI350" i="1"/>
  <c r="AK350" i="1"/>
  <c r="AH351" i="1"/>
  <c r="AG351" i="1" s="1"/>
  <c r="AI351" i="1"/>
  <c r="AK351" i="1"/>
  <c r="AH352" i="1"/>
  <c r="AG352" i="1" s="1"/>
  <c r="AI352" i="1"/>
  <c r="AK352" i="1"/>
  <c r="AG353" i="1"/>
  <c r="AH353" i="1"/>
  <c r="AI353" i="1"/>
  <c r="AK353" i="1"/>
  <c r="AH354" i="1"/>
  <c r="AG354" i="1" s="1"/>
  <c r="AI354" i="1"/>
  <c r="AK354" i="1"/>
  <c r="AH355" i="1"/>
  <c r="AG355" i="1" s="1"/>
  <c r="AI355" i="1"/>
  <c r="AJ355" i="1"/>
  <c r="AK355" i="1"/>
  <c r="AH356" i="1"/>
  <c r="AG356" i="1" s="1"/>
  <c r="AI356" i="1"/>
  <c r="AJ356" i="1"/>
  <c r="AK356" i="1"/>
  <c r="AG357" i="1"/>
  <c r="AH357" i="1"/>
  <c r="AI357" i="1"/>
  <c r="AJ357" i="1"/>
  <c r="AK357" i="1"/>
  <c r="AH358" i="1"/>
  <c r="AG358" i="1" s="1"/>
  <c r="AI358" i="1"/>
  <c r="AJ358" i="1"/>
  <c r="AK358" i="1"/>
  <c r="AH359" i="1"/>
  <c r="AG359" i="1" s="1"/>
  <c r="AI359" i="1"/>
  <c r="AJ359" i="1"/>
  <c r="AK359" i="1"/>
  <c r="AG360" i="1"/>
  <c r="AH360" i="1"/>
  <c r="AI360" i="1"/>
  <c r="AJ360" i="1"/>
  <c r="AK360" i="1"/>
  <c r="AH361" i="1"/>
  <c r="AG361" i="1" s="1"/>
  <c r="AI361" i="1"/>
  <c r="AJ361" i="1"/>
  <c r="AK361" i="1"/>
  <c r="AG362" i="1"/>
  <c r="AH362" i="1"/>
  <c r="AI362" i="1"/>
  <c r="AJ362" i="1"/>
  <c r="AK362" i="1"/>
  <c r="AH363" i="1"/>
  <c r="AG363" i="1" s="1"/>
  <c r="AI363" i="1"/>
  <c r="AJ363" i="1"/>
  <c r="AK363" i="1"/>
  <c r="AG364" i="1"/>
  <c r="AH364" i="1"/>
  <c r="AI364" i="1"/>
  <c r="AJ364" i="1"/>
  <c r="AK364" i="1"/>
  <c r="AG365" i="1"/>
  <c r="AH365" i="1"/>
  <c r="AI365" i="1"/>
  <c r="AJ365" i="1"/>
  <c r="AK365" i="1"/>
  <c r="AG366" i="1"/>
  <c r="AH366" i="1"/>
  <c r="AI366" i="1"/>
  <c r="AJ366" i="1"/>
  <c r="AK366" i="1"/>
  <c r="AH367" i="1"/>
  <c r="AG367" i="1" s="1"/>
  <c r="AI367" i="1"/>
  <c r="AK367" i="1"/>
  <c r="AG368" i="1"/>
  <c r="AH368" i="1"/>
  <c r="AI368" i="1"/>
  <c r="AK368" i="1"/>
  <c r="AG369" i="1"/>
  <c r="AH369" i="1"/>
  <c r="AI369" i="1"/>
  <c r="AK369" i="1"/>
  <c r="AH370" i="1"/>
  <c r="AG370" i="1" s="1"/>
  <c r="AI370" i="1"/>
  <c r="AJ370" i="1"/>
  <c r="AK370" i="1"/>
  <c r="AG371" i="1"/>
  <c r="AH371" i="1"/>
  <c r="AI371" i="1"/>
  <c r="AJ371" i="1"/>
  <c r="AK371" i="1"/>
  <c r="AG372" i="1"/>
  <c r="AH372" i="1"/>
  <c r="AI372" i="1"/>
  <c r="AJ372" i="1"/>
  <c r="AK372" i="1"/>
  <c r="AH373" i="1"/>
  <c r="AG373" i="1" s="1"/>
  <c r="AI373" i="1"/>
  <c r="AJ373" i="1"/>
  <c r="AK373" i="1"/>
  <c r="AH374" i="1"/>
  <c r="AG374" i="1" s="1"/>
  <c r="AI374" i="1"/>
  <c r="AK374" i="1"/>
  <c r="AG375" i="1"/>
  <c r="AH375" i="1"/>
  <c r="AI375" i="1"/>
  <c r="AJ375" i="1"/>
  <c r="AK375" i="1"/>
  <c r="AG376" i="1"/>
  <c r="AH376" i="1"/>
  <c r="AI376" i="1"/>
  <c r="AJ376" i="1"/>
  <c r="AK376" i="1"/>
  <c r="AH377" i="1"/>
  <c r="AG377" i="1" s="1"/>
  <c r="AI377" i="1"/>
  <c r="AJ377" i="1"/>
  <c r="AK377" i="1"/>
  <c r="AH378" i="1"/>
  <c r="AG378" i="1" s="1"/>
  <c r="AI378" i="1"/>
  <c r="AK378" i="1"/>
  <c r="AH379" i="1"/>
  <c r="AI379" i="1"/>
  <c r="AG379" i="1" s="1"/>
  <c r="AJ379" i="1"/>
  <c r="AK379" i="1"/>
  <c r="AH380" i="1"/>
  <c r="AI380" i="1"/>
  <c r="AG380" i="1" s="1"/>
  <c r="AK380" i="1"/>
  <c r="AH381" i="1"/>
  <c r="AI381" i="1"/>
  <c r="AG381" i="1" s="1"/>
  <c r="AK381" i="1"/>
  <c r="AG382" i="1"/>
  <c r="AH382" i="1"/>
  <c r="AI382" i="1"/>
  <c r="AK382" i="1"/>
  <c r="AH383" i="1"/>
  <c r="AI383" i="1"/>
  <c r="AG383" i="1" s="1"/>
  <c r="AJ383" i="1"/>
  <c r="AK383" i="1"/>
  <c r="AH384" i="1"/>
  <c r="AI384" i="1"/>
  <c r="AG384" i="1" s="1"/>
  <c r="AJ384" i="1"/>
  <c r="AK384" i="1"/>
  <c r="AG385" i="1"/>
  <c r="AH385" i="1"/>
  <c r="AI385" i="1"/>
  <c r="AJ385" i="1"/>
  <c r="AK385" i="1"/>
  <c r="AH386" i="1"/>
  <c r="AI386" i="1"/>
  <c r="AG386" i="1" s="1"/>
  <c r="AJ386" i="1"/>
  <c r="AK386" i="1"/>
  <c r="AH387" i="1"/>
  <c r="AI387" i="1"/>
  <c r="AG387" i="1" s="1"/>
  <c r="AJ387" i="1"/>
  <c r="AK387" i="1"/>
  <c r="AH388" i="1"/>
  <c r="AI388" i="1"/>
  <c r="AG388" i="1" s="1"/>
  <c r="AJ388" i="1"/>
  <c r="AK388" i="1"/>
  <c r="AH389" i="1"/>
  <c r="AI389" i="1"/>
  <c r="AG389" i="1" s="1"/>
  <c r="AJ389" i="1"/>
  <c r="AK389" i="1"/>
  <c r="AH390" i="1"/>
  <c r="AI390" i="1"/>
  <c r="AG390" i="1" s="1"/>
  <c r="AK390" i="1"/>
  <c r="AG391" i="1"/>
  <c r="AH391" i="1"/>
  <c r="AI391" i="1"/>
  <c r="AK391" i="1"/>
  <c r="AG392" i="1"/>
  <c r="AH392" i="1"/>
  <c r="AI392" i="1"/>
  <c r="AJ392" i="1"/>
  <c r="AK392" i="1"/>
  <c r="AG393" i="1"/>
  <c r="AH393" i="1"/>
  <c r="AI393" i="1"/>
  <c r="AK393" i="1"/>
  <c r="AG394" i="1"/>
  <c r="AH394" i="1"/>
  <c r="AI394" i="1"/>
  <c r="AK394" i="1"/>
  <c r="AH395" i="1"/>
  <c r="AI395" i="1"/>
  <c r="AG395" i="1" s="1"/>
  <c r="AK395" i="1"/>
  <c r="AG396" i="1"/>
  <c r="AH396" i="1"/>
  <c r="AI396" i="1"/>
  <c r="AK396" i="1"/>
  <c r="AH397" i="1"/>
  <c r="AI397" i="1"/>
  <c r="AG397" i="1" s="1"/>
  <c r="AK397" i="1"/>
  <c r="AH398" i="1"/>
  <c r="AI398" i="1"/>
  <c r="AG398" i="1" s="1"/>
  <c r="AJ398" i="1"/>
  <c r="AK398" i="1"/>
  <c r="AG399" i="1"/>
  <c r="AH399" i="1"/>
  <c r="AI399" i="1"/>
  <c r="AJ399" i="1"/>
  <c r="AK399" i="1"/>
  <c r="AH400" i="1"/>
  <c r="AI400" i="1"/>
  <c r="AG400" i="1" s="1"/>
  <c r="AJ400" i="1"/>
  <c r="AK400" i="1"/>
  <c r="AG401" i="1"/>
  <c r="AH401" i="1"/>
  <c r="AI401" i="1"/>
  <c r="AJ401" i="1"/>
  <c r="AK401" i="1"/>
  <c r="AH402" i="1"/>
  <c r="AI402" i="1"/>
  <c r="AG402" i="1" s="1"/>
  <c r="AJ402" i="1"/>
  <c r="AK402" i="1"/>
  <c r="AG403" i="1"/>
  <c r="AH403" i="1"/>
  <c r="AI403" i="1"/>
  <c r="AJ403" i="1"/>
  <c r="AK403" i="1"/>
  <c r="AH404" i="1"/>
  <c r="AI404" i="1"/>
  <c r="AG404" i="1" s="1"/>
  <c r="AJ404" i="1"/>
  <c r="AK404" i="1"/>
  <c r="AG405" i="1"/>
  <c r="AH405" i="1"/>
  <c r="AI405" i="1"/>
  <c r="AK405" i="1"/>
  <c r="AH406" i="1"/>
  <c r="AI406" i="1"/>
  <c r="AG406" i="1" s="1"/>
  <c r="AJ406" i="1"/>
  <c r="AK406" i="1"/>
  <c r="AG407" i="1"/>
  <c r="AH407" i="1"/>
  <c r="AI407" i="1"/>
  <c r="AK407" i="1"/>
  <c r="AH408" i="1"/>
  <c r="AI408" i="1"/>
  <c r="AG408" i="1" s="1"/>
  <c r="AJ408" i="1"/>
  <c r="AK408" i="1"/>
  <c r="AH409" i="1"/>
  <c r="AI409" i="1"/>
  <c r="AG409" i="1" s="1"/>
  <c r="AK409" i="1"/>
  <c r="AH410" i="1"/>
  <c r="AI410" i="1"/>
  <c r="AG410" i="1" s="1"/>
  <c r="AK410" i="1"/>
  <c r="AH411" i="1"/>
  <c r="AI411" i="1"/>
  <c r="AG411" i="1" s="1"/>
  <c r="AJ411" i="1"/>
  <c r="AK411" i="1"/>
  <c r="AH412" i="1"/>
  <c r="AI412" i="1"/>
  <c r="AG412" i="1" s="1"/>
  <c r="AJ412" i="1"/>
  <c r="AK412" i="1"/>
  <c r="AG413" i="1"/>
  <c r="AH413" i="1"/>
  <c r="AI413" i="1"/>
  <c r="AJ413" i="1"/>
  <c r="AK413" i="1"/>
  <c r="AH414" i="1"/>
  <c r="AI414" i="1"/>
  <c r="AG414" i="1" s="1"/>
  <c r="AJ414" i="1"/>
  <c r="AK414" i="1"/>
  <c r="AH415" i="1"/>
  <c r="AI415" i="1"/>
  <c r="AG415" i="1" s="1"/>
  <c r="AJ415" i="1"/>
  <c r="AK415" i="1"/>
  <c r="AG416" i="1"/>
  <c r="AH416" i="1"/>
  <c r="AI416" i="1"/>
  <c r="AJ416" i="1"/>
  <c r="AK416" i="1"/>
  <c r="AH417" i="1"/>
  <c r="AI417" i="1"/>
  <c r="AG417" i="1" s="1"/>
  <c r="AJ417" i="1"/>
  <c r="AK417" i="1"/>
  <c r="AH418" i="1"/>
  <c r="AI418" i="1"/>
  <c r="AG418" i="1" s="1"/>
  <c r="AJ418" i="1"/>
  <c r="AK418" i="1"/>
  <c r="AG419" i="1"/>
  <c r="AH419" i="1"/>
  <c r="AI419" i="1"/>
  <c r="AJ419" i="1"/>
  <c r="AK419" i="1"/>
  <c r="AG420" i="1"/>
  <c r="AH420" i="1"/>
  <c r="AI420" i="1"/>
  <c r="AJ420" i="1"/>
  <c r="AK420" i="1"/>
  <c r="AG421" i="1"/>
  <c r="AH421" i="1"/>
  <c r="AI421" i="1"/>
  <c r="AJ421" i="1"/>
  <c r="AK421" i="1"/>
  <c r="AG422" i="1"/>
  <c r="AH422" i="1"/>
  <c r="AI422" i="1"/>
  <c r="AK422" i="1"/>
  <c r="AH423" i="1"/>
  <c r="AI423" i="1"/>
  <c r="AG423" i="1" s="1"/>
  <c r="AK423" i="1"/>
  <c r="AG424" i="1"/>
  <c r="AH424" i="1"/>
  <c r="AI424" i="1"/>
  <c r="AK424" i="1"/>
  <c r="AG425" i="1"/>
  <c r="AH425" i="1"/>
  <c r="AI425" i="1"/>
  <c r="AJ425" i="1"/>
  <c r="AK425" i="1"/>
  <c r="AH426" i="1"/>
  <c r="AI426" i="1"/>
  <c r="AG426" i="1" s="1"/>
  <c r="AJ426" i="1"/>
  <c r="AK426" i="1"/>
  <c r="AG427" i="1"/>
  <c r="AH427" i="1"/>
  <c r="AI427" i="1"/>
  <c r="AJ427" i="1"/>
  <c r="AK427" i="1"/>
  <c r="AH428" i="1"/>
  <c r="AI428" i="1"/>
  <c r="AG428" i="1" s="1"/>
  <c r="AJ428" i="1"/>
  <c r="AK428" i="1"/>
  <c r="AG429" i="1"/>
  <c r="AH429" i="1"/>
  <c r="AI429" i="1"/>
  <c r="AJ429" i="1"/>
  <c r="AK429" i="1"/>
  <c r="AH430" i="1"/>
  <c r="AI430" i="1"/>
  <c r="AG430" i="1" s="1"/>
  <c r="AK430" i="1"/>
  <c r="AG431" i="1"/>
  <c r="AH431" i="1"/>
  <c r="AI431" i="1"/>
  <c r="AJ431" i="1"/>
  <c r="AK431" i="1"/>
  <c r="AH432" i="1"/>
  <c r="AI432" i="1"/>
  <c r="AG432" i="1" s="1"/>
  <c r="AJ432" i="1"/>
  <c r="AK432" i="1"/>
  <c r="AG433" i="1"/>
  <c r="AH433" i="1"/>
  <c r="AI433" i="1"/>
  <c r="AJ433" i="1"/>
  <c r="AK433" i="1"/>
  <c r="AH434" i="1"/>
  <c r="AI434" i="1"/>
  <c r="AG434" i="1" s="1"/>
  <c r="AJ434" i="1"/>
  <c r="AK434" i="1"/>
  <c r="AG435" i="1"/>
  <c r="AH435" i="1"/>
  <c r="AI435" i="1"/>
  <c r="AK435" i="1"/>
  <c r="AH436" i="1"/>
  <c r="AI436" i="1"/>
  <c r="AG436" i="1" s="1"/>
  <c r="AK436" i="1"/>
  <c r="AH437" i="1"/>
  <c r="AI437" i="1"/>
  <c r="AG437" i="1" s="1"/>
  <c r="AK437" i="1"/>
  <c r="AH438" i="1"/>
  <c r="AI438" i="1"/>
  <c r="AG438" i="1" s="1"/>
  <c r="AK438" i="1"/>
  <c r="AH439" i="1"/>
  <c r="AI439" i="1"/>
  <c r="AG439" i="1" s="1"/>
  <c r="AJ439" i="1"/>
  <c r="AK439" i="1"/>
  <c r="AH440" i="1"/>
  <c r="AI440" i="1"/>
  <c r="AG440" i="1" s="1"/>
  <c r="AJ440" i="1"/>
  <c r="AK440" i="1"/>
  <c r="AH441" i="1"/>
  <c r="AI441" i="1"/>
  <c r="AG441" i="1" s="1"/>
  <c r="AJ441" i="1"/>
  <c r="AK441" i="1"/>
  <c r="AH442" i="1"/>
  <c r="AI442" i="1"/>
  <c r="AG442" i="1" s="1"/>
  <c r="AJ442" i="1"/>
  <c r="AK442" i="1"/>
  <c r="AH443" i="1"/>
  <c r="AI443" i="1"/>
  <c r="AG443" i="1" s="1"/>
  <c r="AJ443" i="1"/>
  <c r="AK443" i="1"/>
  <c r="AG444" i="1"/>
  <c r="AH444" i="1"/>
  <c r="AI444" i="1"/>
  <c r="AJ444" i="1"/>
  <c r="AK444" i="1"/>
  <c r="AH445" i="1"/>
  <c r="AI445" i="1"/>
  <c r="AG445" i="1" s="1"/>
  <c r="AJ445" i="1"/>
  <c r="AK445" i="1"/>
  <c r="AH446" i="1"/>
  <c r="AI446" i="1"/>
  <c r="AG446" i="1" s="1"/>
  <c r="AJ446" i="1"/>
  <c r="AK446" i="1"/>
  <c r="AH447" i="1"/>
  <c r="AI447" i="1"/>
  <c r="AG447" i="1" s="1"/>
  <c r="AK447" i="1"/>
  <c r="AG448" i="1"/>
  <c r="AH448" i="1"/>
  <c r="AI448" i="1"/>
  <c r="AK448" i="1"/>
  <c r="AG449" i="1"/>
  <c r="AH449" i="1"/>
  <c r="AI449" i="1"/>
  <c r="AK449" i="1"/>
  <c r="AG450" i="1"/>
  <c r="AH450" i="1"/>
  <c r="AI450" i="1"/>
  <c r="AK450" i="1"/>
  <c r="AH451" i="1"/>
  <c r="AI451" i="1"/>
  <c r="AG451" i="1" s="1"/>
  <c r="AJ451" i="1"/>
  <c r="AK451" i="1"/>
  <c r="AG452" i="1"/>
  <c r="AH452" i="1"/>
  <c r="AI452" i="1"/>
  <c r="AK452" i="1"/>
  <c r="AG453" i="1"/>
  <c r="AH453" i="1"/>
  <c r="AI453" i="1"/>
  <c r="AK453" i="1"/>
  <c r="AH454" i="1"/>
  <c r="AI454" i="1"/>
  <c r="AG454" i="1" s="1"/>
  <c r="AK454" i="1"/>
  <c r="AG455" i="1"/>
  <c r="AH455" i="1"/>
  <c r="AI455" i="1"/>
  <c r="AJ455" i="1"/>
  <c r="AK455" i="1"/>
  <c r="AH456" i="1"/>
  <c r="AI456" i="1"/>
  <c r="AG456" i="1" s="1"/>
  <c r="AK456" i="1"/>
  <c r="AG457" i="1"/>
  <c r="AH457" i="1"/>
  <c r="AI457" i="1"/>
  <c r="AJ457" i="1"/>
  <c r="AK457" i="1"/>
  <c r="AH458" i="1"/>
  <c r="AI458" i="1"/>
  <c r="AG458" i="1" s="1"/>
  <c r="AJ458" i="1"/>
  <c r="AK458" i="1"/>
  <c r="AG459" i="1"/>
  <c r="AH459" i="1"/>
  <c r="AI459" i="1"/>
  <c r="AJ459" i="1"/>
  <c r="AK459" i="1"/>
  <c r="AH460" i="1"/>
  <c r="AI460" i="1"/>
  <c r="AG460" i="1" s="1"/>
  <c r="AJ460" i="1"/>
  <c r="AK460" i="1"/>
  <c r="AG461" i="1"/>
  <c r="AH461" i="1"/>
  <c r="AI461" i="1"/>
  <c r="AJ461" i="1"/>
  <c r="AK461" i="1"/>
  <c r="AH462" i="1"/>
  <c r="AI462" i="1"/>
  <c r="AG462" i="1" s="1"/>
  <c r="AK462" i="1"/>
  <c r="AG463" i="1"/>
  <c r="AH463" i="1"/>
  <c r="AI463" i="1"/>
  <c r="AK463" i="1"/>
  <c r="AG464" i="1"/>
  <c r="AH464" i="1"/>
  <c r="AI464" i="1"/>
  <c r="AK464" i="1"/>
  <c r="AH465" i="1"/>
  <c r="AI465" i="1"/>
  <c r="AG465" i="1" s="1"/>
  <c r="AK465" i="1"/>
  <c r="AH466" i="1"/>
  <c r="AI466" i="1"/>
  <c r="AG466" i="1" s="1"/>
  <c r="AK466" i="1"/>
  <c r="AH467" i="1"/>
  <c r="AI467" i="1"/>
  <c r="AG467" i="1" s="1"/>
  <c r="AJ467" i="1"/>
  <c r="AK467" i="1"/>
  <c r="AH468" i="1"/>
  <c r="AI468" i="1"/>
  <c r="AG468" i="1" s="1"/>
  <c r="AJ468" i="1"/>
  <c r="AK468" i="1"/>
  <c r="AH469" i="1"/>
  <c r="AI469" i="1"/>
  <c r="AG469" i="1" s="1"/>
  <c r="AJ469" i="1"/>
  <c r="AK469" i="1"/>
  <c r="AH470" i="1"/>
  <c r="AI470" i="1"/>
  <c r="AG470" i="1" s="1"/>
  <c r="AJ470" i="1"/>
  <c r="AK470" i="1"/>
  <c r="AH471" i="1"/>
  <c r="AI471" i="1"/>
  <c r="AG471" i="1" s="1"/>
  <c r="AJ471" i="1"/>
  <c r="AK471" i="1"/>
  <c r="AH472" i="1"/>
  <c r="AI472" i="1"/>
  <c r="AG472" i="1" s="1"/>
  <c r="AJ472" i="1"/>
  <c r="AK472" i="1"/>
  <c r="AH473" i="1"/>
  <c r="AI473" i="1"/>
  <c r="AG473" i="1" s="1"/>
  <c r="AJ473" i="1"/>
  <c r="AK473" i="1"/>
  <c r="AG474" i="1"/>
  <c r="AH474" i="1"/>
  <c r="AI474" i="1"/>
  <c r="AJ474" i="1"/>
  <c r="AK474" i="1"/>
  <c r="AH475" i="1"/>
  <c r="AI475" i="1"/>
  <c r="AG475" i="1" s="1"/>
  <c r="AJ475" i="1"/>
  <c r="AK475" i="1"/>
  <c r="AG476" i="1"/>
  <c r="AH476" i="1"/>
  <c r="AI476" i="1"/>
  <c r="AJ476" i="1"/>
  <c r="AK476" i="1"/>
  <c r="AH477" i="1"/>
  <c r="AI477" i="1"/>
  <c r="AG477" i="1" s="1"/>
  <c r="AJ477" i="1"/>
  <c r="AK477" i="1"/>
  <c r="AG478" i="1"/>
  <c r="AH478" i="1"/>
  <c r="AI478" i="1"/>
  <c r="AK478" i="1"/>
  <c r="AH479" i="1"/>
  <c r="AI479" i="1"/>
  <c r="AG479" i="1" s="1"/>
  <c r="AJ479" i="1"/>
  <c r="AK479" i="1"/>
  <c r="AG480" i="1"/>
  <c r="AH480" i="1"/>
  <c r="AI480" i="1"/>
  <c r="AK480" i="1"/>
  <c r="AG481" i="1"/>
  <c r="AH481" i="1"/>
  <c r="AI481" i="1"/>
  <c r="AK481" i="1"/>
  <c r="AH482" i="1"/>
  <c r="AI482" i="1"/>
  <c r="AG482" i="1" s="1"/>
  <c r="AJ482" i="1"/>
  <c r="AK482" i="1"/>
  <c r="AH483" i="1"/>
  <c r="AI483" i="1"/>
  <c r="AG483" i="1" s="1"/>
  <c r="AJ483" i="1"/>
  <c r="AK483" i="1"/>
  <c r="AH484" i="1"/>
  <c r="AI484" i="1"/>
  <c r="AG484" i="1" s="1"/>
  <c r="AJ484" i="1"/>
  <c r="AK484" i="1"/>
  <c r="AH485" i="1"/>
  <c r="AI485" i="1"/>
  <c r="AG485" i="1" s="1"/>
  <c r="AK485" i="1"/>
  <c r="AH486" i="1"/>
  <c r="AI486" i="1"/>
  <c r="AG486" i="1" s="1"/>
  <c r="AK486" i="1"/>
  <c r="AG487" i="1"/>
  <c r="AH487" i="1"/>
  <c r="AI487" i="1"/>
  <c r="AJ487" i="1"/>
  <c r="AK487" i="1"/>
  <c r="AH488" i="1"/>
  <c r="AI488" i="1"/>
  <c r="AG488" i="1" s="1"/>
  <c r="AK488" i="1"/>
  <c r="AG489" i="1"/>
  <c r="AH489" i="1"/>
  <c r="AI489" i="1"/>
  <c r="AJ489" i="1"/>
  <c r="AK489" i="1"/>
  <c r="AH490" i="1"/>
  <c r="AI490" i="1"/>
  <c r="AG490" i="1" s="1"/>
  <c r="AJ490" i="1"/>
  <c r="AK490" i="1"/>
  <c r="AH491" i="1"/>
  <c r="AI491" i="1"/>
  <c r="AG491" i="1" s="1"/>
  <c r="AJ491" i="1"/>
  <c r="AK491" i="1"/>
  <c r="AG492" i="1"/>
  <c r="AH492" i="1"/>
  <c r="AI492" i="1"/>
  <c r="AK492" i="1"/>
  <c r="AH493" i="1"/>
  <c r="AI493" i="1"/>
  <c r="AG493" i="1" s="1"/>
  <c r="AK493" i="1"/>
  <c r="AH494" i="1"/>
  <c r="AI494" i="1"/>
  <c r="AG494" i="1" s="1"/>
  <c r="AK494" i="1"/>
  <c r="AH495" i="1"/>
  <c r="AI495" i="1"/>
  <c r="AG495" i="1" s="1"/>
  <c r="AJ495" i="1"/>
  <c r="AK495" i="1"/>
  <c r="AH496" i="1"/>
  <c r="AI496" i="1"/>
  <c r="AG496" i="1" s="1"/>
  <c r="AJ496" i="1"/>
  <c r="AK496" i="1"/>
  <c r="AH497" i="1"/>
  <c r="AI497" i="1"/>
  <c r="AG497" i="1" s="1"/>
  <c r="AJ497" i="1"/>
  <c r="AK497" i="1"/>
  <c r="AG498" i="1"/>
  <c r="AH498" i="1"/>
  <c r="AI498" i="1"/>
  <c r="AJ498" i="1"/>
  <c r="AK498" i="1"/>
  <c r="AH499" i="1"/>
  <c r="AI499" i="1"/>
  <c r="AG499" i="1" s="1"/>
  <c r="AJ499" i="1"/>
  <c r="AK499" i="1"/>
  <c r="AH500" i="1"/>
  <c r="AI500" i="1"/>
  <c r="AG500" i="1" s="1"/>
  <c r="AJ500" i="1"/>
  <c r="AK500" i="1"/>
  <c r="AH501" i="1"/>
  <c r="AI501" i="1"/>
  <c r="AG501" i="1" s="1"/>
  <c r="AJ501" i="1"/>
  <c r="AK501" i="1"/>
  <c r="AG502" i="1"/>
  <c r="AH502" i="1"/>
  <c r="AI502" i="1"/>
  <c r="AJ502" i="1"/>
  <c r="AK502" i="1"/>
  <c r="AH503" i="1"/>
  <c r="AI503" i="1"/>
  <c r="AG503" i="1" s="1"/>
  <c r="AJ503" i="1"/>
  <c r="AK503" i="1"/>
  <c r="AG504" i="1"/>
  <c r="AH504" i="1"/>
  <c r="AI504" i="1"/>
  <c r="AJ504" i="1"/>
  <c r="AK504" i="1"/>
  <c r="AH505" i="1"/>
  <c r="AI505" i="1"/>
  <c r="AG505" i="1" s="1"/>
  <c r="AJ505" i="1"/>
  <c r="AK505" i="1"/>
  <c r="AG506" i="1"/>
  <c r="AH506" i="1"/>
  <c r="AI506" i="1"/>
  <c r="AK506" i="1"/>
  <c r="AH507" i="1"/>
  <c r="AI507" i="1"/>
  <c r="AG507" i="1" s="1"/>
  <c r="AJ507" i="1"/>
  <c r="AK507" i="1"/>
  <c r="AG508" i="1"/>
  <c r="AH508" i="1"/>
  <c r="AI508" i="1"/>
  <c r="AK508" i="1"/>
  <c r="AH509" i="1"/>
  <c r="AI509" i="1"/>
  <c r="AG509" i="1" s="1"/>
  <c r="AK509" i="1"/>
  <c r="AH510" i="1"/>
  <c r="AI510" i="1"/>
  <c r="AG510" i="1" s="1"/>
  <c r="AJ510" i="1"/>
  <c r="AK510" i="1"/>
  <c r="AH511" i="1"/>
  <c r="AI511" i="1"/>
  <c r="AG511" i="1" s="1"/>
  <c r="AK511" i="1"/>
  <c r="AH512" i="1"/>
  <c r="AI512" i="1"/>
  <c r="AG512" i="1" s="1"/>
  <c r="AJ512" i="1"/>
  <c r="AK512" i="1"/>
  <c r="AH513" i="1"/>
  <c r="AI513" i="1"/>
  <c r="AG513" i="1" s="1"/>
  <c r="AJ513" i="1"/>
  <c r="AK513" i="1"/>
  <c r="AH514" i="1"/>
  <c r="AI514" i="1"/>
  <c r="AG514" i="1" s="1"/>
  <c r="AJ514" i="1"/>
  <c r="AK514" i="1"/>
  <c r="AG515" i="1"/>
  <c r="AH515" i="1"/>
  <c r="AI515" i="1"/>
  <c r="AJ515" i="1"/>
  <c r="AK515" i="1"/>
  <c r="AG516" i="1"/>
  <c r="AH516" i="1"/>
  <c r="AI516" i="1"/>
  <c r="AJ516" i="1"/>
  <c r="AK516" i="1"/>
  <c r="AG517" i="1"/>
  <c r="AH517" i="1"/>
  <c r="AI517" i="1"/>
  <c r="AJ517" i="1"/>
  <c r="AK517" i="1"/>
  <c r="AH518" i="1"/>
  <c r="AI518" i="1"/>
  <c r="AG518" i="1" s="1"/>
  <c r="AK518" i="1"/>
  <c r="AH519" i="1"/>
  <c r="AI519" i="1"/>
  <c r="AG519" i="1" s="1"/>
  <c r="AK519" i="1"/>
  <c r="AH520" i="1"/>
  <c r="AI520" i="1"/>
  <c r="AG520" i="1" s="1"/>
  <c r="AK520" i="1"/>
  <c r="AH521" i="1"/>
  <c r="AI521" i="1"/>
  <c r="AG521" i="1" s="1"/>
  <c r="AK521" i="1"/>
  <c r="AG522" i="1"/>
  <c r="AH522" i="1"/>
  <c r="AI522" i="1"/>
  <c r="AK522" i="1"/>
  <c r="AH523" i="1"/>
  <c r="AI523" i="1"/>
  <c r="AG523" i="1" s="1"/>
  <c r="AJ523" i="1"/>
  <c r="AK523" i="1"/>
  <c r="AH524" i="1"/>
  <c r="AI524" i="1"/>
  <c r="AG524" i="1" s="1"/>
  <c r="AJ524" i="1"/>
  <c r="AK524" i="1"/>
  <c r="AH525" i="1"/>
  <c r="AI525" i="1"/>
  <c r="AG525" i="1" s="1"/>
  <c r="AJ525" i="1"/>
  <c r="AK525" i="1"/>
  <c r="AG526" i="1"/>
  <c r="AH526" i="1"/>
  <c r="AI526" i="1"/>
  <c r="AJ526" i="1"/>
  <c r="AK526" i="1"/>
  <c r="AH527" i="1"/>
  <c r="AI527" i="1"/>
  <c r="AG527" i="1" s="1"/>
  <c r="AK527" i="1"/>
  <c r="AH528" i="1"/>
  <c r="AI528" i="1"/>
  <c r="AG528" i="1" s="1"/>
  <c r="AJ528" i="1"/>
  <c r="AK528" i="1"/>
  <c r="AH529" i="1"/>
  <c r="AI529" i="1"/>
  <c r="AG529" i="1" s="1"/>
  <c r="AJ529" i="1"/>
  <c r="AK529" i="1"/>
  <c r="AH530" i="1"/>
  <c r="AI530" i="1"/>
  <c r="AG530" i="1" s="1"/>
  <c r="AJ530" i="1"/>
  <c r="AK530" i="1"/>
  <c r="AH531" i="1"/>
  <c r="AI531" i="1"/>
  <c r="AG531" i="1" s="1"/>
  <c r="AJ531" i="1"/>
  <c r="AK531" i="1"/>
  <c r="AG532" i="1"/>
  <c r="AH532" i="1"/>
  <c r="AI532" i="1"/>
  <c r="AK532" i="1"/>
  <c r="AH533" i="1"/>
  <c r="AI533" i="1"/>
  <c r="AG533" i="1" s="1"/>
  <c r="AK533" i="1"/>
  <c r="AG534" i="1"/>
  <c r="AH534" i="1"/>
  <c r="AI534" i="1"/>
  <c r="AK534" i="1"/>
  <c r="AH535" i="1"/>
  <c r="AI535" i="1"/>
  <c r="AG535" i="1" s="1"/>
  <c r="AK535" i="1"/>
  <c r="AG536" i="1"/>
  <c r="AH536" i="1"/>
  <c r="AI536" i="1"/>
  <c r="AK536" i="1"/>
  <c r="AH537" i="1"/>
  <c r="AI537" i="1"/>
  <c r="AG537" i="1" s="1"/>
  <c r="AK537" i="1"/>
  <c r="AH538" i="1"/>
  <c r="AI538" i="1"/>
  <c r="AG538" i="1" s="1"/>
  <c r="AJ538" i="1"/>
  <c r="AK538" i="1"/>
  <c r="AH539" i="1"/>
  <c r="AI539" i="1"/>
  <c r="AG539" i="1" s="1"/>
  <c r="AJ539" i="1"/>
  <c r="AK539" i="1"/>
  <c r="AH540" i="1"/>
  <c r="AI540" i="1"/>
  <c r="AG540" i="1" s="1"/>
  <c r="AK540" i="1"/>
  <c r="AH541" i="1"/>
  <c r="AI541" i="1"/>
  <c r="AG541" i="1" s="1"/>
  <c r="AK541" i="1"/>
  <c r="AH542" i="1"/>
  <c r="AI542" i="1"/>
  <c r="AG542" i="1" s="1"/>
  <c r="AJ542" i="1"/>
  <c r="AK542" i="1"/>
  <c r="AG543" i="1"/>
  <c r="AH543" i="1"/>
  <c r="AI543" i="1"/>
  <c r="AJ543" i="1"/>
  <c r="AK543" i="1"/>
  <c r="AG544" i="1"/>
  <c r="AH544" i="1"/>
  <c r="AI544" i="1"/>
  <c r="AJ544" i="1"/>
  <c r="AK544" i="1"/>
  <c r="AG545" i="1"/>
  <c r="AH545" i="1"/>
  <c r="AI545" i="1"/>
  <c r="AJ545" i="1"/>
  <c r="AK545" i="1"/>
  <c r="AH546" i="1"/>
  <c r="AI546" i="1"/>
  <c r="AG546" i="1" s="1"/>
  <c r="AJ546" i="1"/>
  <c r="AK546" i="1"/>
  <c r="AH547" i="1"/>
  <c r="AI547" i="1"/>
  <c r="AG547" i="1" s="1"/>
  <c r="AK547" i="1"/>
  <c r="AG548" i="1"/>
  <c r="AH548" i="1"/>
  <c r="AI548" i="1"/>
  <c r="AK548" i="1"/>
  <c r="AH549" i="1"/>
  <c r="AI549" i="1"/>
  <c r="AG549" i="1" s="1"/>
  <c r="AK549" i="1"/>
  <c r="AG550" i="1"/>
  <c r="AH550" i="1"/>
  <c r="AI550" i="1"/>
  <c r="AK550" i="1"/>
  <c r="AH551" i="1"/>
  <c r="AI551" i="1"/>
  <c r="AG551" i="1" s="1"/>
  <c r="AJ551" i="1"/>
  <c r="AK551" i="1"/>
  <c r="AH552" i="1"/>
  <c r="AI552" i="1"/>
  <c r="AG552" i="1" s="1"/>
  <c r="AJ552" i="1"/>
  <c r="AK552" i="1"/>
  <c r="AH553" i="1"/>
  <c r="AI553" i="1"/>
  <c r="AG553" i="1" s="1"/>
  <c r="AJ553" i="1"/>
  <c r="AK553" i="1"/>
  <c r="AH554" i="1"/>
  <c r="AI554" i="1"/>
  <c r="AG554" i="1" s="1"/>
  <c r="AJ554" i="1"/>
  <c r="AK554" i="1"/>
  <c r="AH555" i="1"/>
  <c r="AI555" i="1"/>
  <c r="AG555" i="1" s="1"/>
  <c r="AJ555" i="1"/>
  <c r="AK555" i="1"/>
  <c r="AG556" i="1"/>
  <c r="AH556" i="1"/>
  <c r="AI556" i="1"/>
  <c r="AJ556" i="1"/>
  <c r="AK556" i="1"/>
  <c r="AH557" i="1"/>
  <c r="AI557" i="1"/>
  <c r="AG557" i="1" s="1"/>
  <c r="AJ557" i="1"/>
  <c r="AK557" i="1"/>
  <c r="AG558" i="1"/>
  <c r="AH558" i="1"/>
  <c r="AI558" i="1"/>
  <c r="AJ558" i="1"/>
  <c r="AK558" i="1"/>
  <c r="AH559" i="1"/>
  <c r="AI559" i="1"/>
  <c r="AG559" i="1" s="1"/>
  <c r="AJ559" i="1"/>
  <c r="AK559" i="1"/>
  <c r="AG560" i="1"/>
  <c r="AH560" i="1"/>
  <c r="AI560" i="1"/>
  <c r="AJ560" i="1"/>
  <c r="AK560" i="1"/>
  <c r="AH561" i="1"/>
  <c r="AI561" i="1"/>
  <c r="AG561" i="1" s="1"/>
  <c r="AJ561" i="1"/>
  <c r="AK561" i="1"/>
  <c r="AG562" i="1"/>
  <c r="AH562" i="1"/>
  <c r="AI562" i="1"/>
  <c r="AK562" i="1"/>
  <c r="AH563" i="1"/>
  <c r="AI563" i="1"/>
  <c r="AG563" i="1" s="1"/>
  <c r="AK563" i="1"/>
  <c r="AG564" i="1"/>
  <c r="AH564" i="1"/>
  <c r="AI564" i="1"/>
  <c r="AK564" i="1"/>
  <c r="AH565" i="1"/>
  <c r="AI565" i="1"/>
  <c r="AG565" i="1" s="1"/>
  <c r="AK565" i="1"/>
  <c r="AH566" i="1"/>
  <c r="AI566" i="1"/>
  <c r="AG566" i="1" s="1"/>
  <c r="AJ566" i="1"/>
  <c r="AK566" i="1"/>
  <c r="AH567" i="1"/>
  <c r="AI567" i="1"/>
  <c r="AG567" i="1" s="1"/>
  <c r="AJ567" i="1"/>
  <c r="AK567" i="1"/>
  <c r="AH568" i="1"/>
  <c r="AI568" i="1"/>
  <c r="AG568" i="1" s="1"/>
  <c r="AJ568" i="1"/>
  <c r="AK568" i="1"/>
  <c r="AG569" i="1"/>
  <c r="AH569" i="1"/>
  <c r="AI569" i="1"/>
  <c r="AJ569" i="1"/>
  <c r="AK569" i="1"/>
  <c r="AH570" i="1"/>
  <c r="AI570" i="1"/>
  <c r="AG570" i="1" s="1"/>
  <c r="AK570" i="1"/>
  <c r="AG571" i="1"/>
  <c r="AH571" i="1"/>
  <c r="AI571" i="1"/>
  <c r="AJ571" i="1"/>
  <c r="AK571" i="1"/>
  <c r="AH572" i="1"/>
  <c r="AI572" i="1"/>
  <c r="AG572" i="1" s="1"/>
  <c r="AJ572" i="1"/>
  <c r="AK572" i="1"/>
  <c r="AG573" i="1"/>
  <c r="AH573" i="1"/>
  <c r="AI573" i="1"/>
  <c r="AJ573" i="1"/>
  <c r="AK573" i="1"/>
  <c r="AH574" i="1"/>
  <c r="AI574" i="1"/>
  <c r="AG574" i="1" s="1"/>
  <c r="AJ574" i="1"/>
  <c r="AK574" i="1"/>
  <c r="AG575" i="1"/>
  <c r="AH575" i="1"/>
  <c r="AI575" i="1"/>
  <c r="AK575" i="1"/>
  <c r="AH576" i="1"/>
  <c r="AI576" i="1"/>
  <c r="AG576" i="1" s="1"/>
  <c r="AK576" i="1"/>
  <c r="AH577" i="1"/>
  <c r="AI577" i="1"/>
  <c r="AG577" i="1" s="1"/>
  <c r="AK577" i="1"/>
  <c r="AH578" i="1"/>
  <c r="AI578" i="1"/>
  <c r="AG578" i="1" s="1"/>
  <c r="AK578" i="1"/>
  <c r="AH579" i="1"/>
  <c r="AI579" i="1"/>
  <c r="AG579" i="1" s="1"/>
  <c r="AJ579" i="1"/>
  <c r="AK579" i="1"/>
  <c r="AH580" i="1"/>
  <c r="AI580" i="1"/>
  <c r="AG580" i="1" s="1"/>
  <c r="AJ580" i="1"/>
  <c r="AK580" i="1"/>
  <c r="AH581" i="1"/>
  <c r="AI581" i="1"/>
  <c r="AG581" i="1" s="1"/>
  <c r="AJ581" i="1"/>
  <c r="AK581" i="1"/>
  <c r="AG582" i="1"/>
  <c r="AH582" i="1"/>
  <c r="AI582" i="1"/>
  <c r="AJ582" i="1"/>
  <c r="AK582" i="1"/>
  <c r="AH583" i="1"/>
  <c r="AI583" i="1"/>
  <c r="AG583" i="1" s="1"/>
  <c r="AJ583" i="1"/>
  <c r="AK583" i="1"/>
  <c r="AG584" i="1"/>
  <c r="AH584" i="1"/>
  <c r="AI584" i="1"/>
  <c r="AJ584" i="1"/>
  <c r="AK584" i="1"/>
  <c r="AH585" i="1"/>
  <c r="AI585" i="1"/>
  <c r="AG585" i="1" s="1"/>
  <c r="AJ585" i="1"/>
  <c r="AK585" i="1"/>
  <c r="AG586" i="1"/>
  <c r="AH586" i="1"/>
  <c r="AI586" i="1"/>
  <c r="AJ586" i="1"/>
  <c r="AK586" i="1"/>
  <c r="AH587" i="1"/>
  <c r="AI587" i="1"/>
  <c r="AG587" i="1" s="1"/>
  <c r="AJ587" i="1"/>
  <c r="AK587" i="1"/>
  <c r="AG588" i="1"/>
  <c r="AH588" i="1"/>
  <c r="AI588" i="1"/>
  <c r="AJ588" i="1"/>
  <c r="AK588" i="1"/>
  <c r="AH589" i="1"/>
  <c r="AI589" i="1"/>
  <c r="AG589" i="1" s="1"/>
  <c r="AJ589" i="1"/>
  <c r="AK589" i="1"/>
  <c r="AG590" i="1"/>
  <c r="AH590" i="1"/>
  <c r="AI590" i="1"/>
  <c r="AJ590" i="1"/>
  <c r="AK590" i="1"/>
  <c r="AH591" i="1"/>
  <c r="AI591" i="1"/>
  <c r="AG591" i="1" s="1"/>
  <c r="AJ591" i="1"/>
  <c r="AK591" i="1"/>
  <c r="AG592" i="1"/>
  <c r="AH592" i="1"/>
  <c r="AI592" i="1"/>
  <c r="AK592" i="1"/>
  <c r="AG593" i="1"/>
  <c r="AH593" i="1"/>
  <c r="AI593" i="1"/>
  <c r="AK593" i="1"/>
  <c r="AH594" i="1"/>
  <c r="AI594" i="1"/>
  <c r="AG594" i="1" s="1"/>
  <c r="AJ594" i="1"/>
  <c r="AK594" i="1"/>
  <c r="AH595" i="1"/>
  <c r="AI595" i="1"/>
  <c r="AG595" i="1" s="1"/>
  <c r="AJ595" i="1"/>
  <c r="AK595" i="1"/>
  <c r="AH596" i="1"/>
  <c r="AI596" i="1"/>
  <c r="AG596" i="1" s="1"/>
  <c r="AK596" i="1"/>
  <c r="AH597" i="1"/>
  <c r="AI597" i="1"/>
  <c r="AG597" i="1" s="1"/>
  <c r="AJ597" i="1"/>
  <c r="AK597" i="1"/>
  <c r="AH598" i="1"/>
  <c r="AI598" i="1"/>
  <c r="AG598" i="1" s="1"/>
  <c r="AK598" i="1"/>
  <c r="AG599" i="1"/>
  <c r="AH599" i="1"/>
  <c r="AI599" i="1"/>
  <c r="AJ599" i="1"/>
  <c r="AK599" i="1"/>
  <c r="AG600" i="1"/>
  <c r="AH600" i="1"/>
  <c r="AI600" i="1"/>
  <c r="AJ600" i="1"/>
  <c r="AK600" i="1"/>
  <c r="AG601" i="1"/>
  <c r="AH601" i="1"/>
  <c r="AI601" i="1"/>
  <c r="AK601" i="1"/>
  <c r="AH602" i="1"/>
  <c r="AI602" i="1"/>
  <c r="AG602" i="1" s="1"/>
  <c r="AJ602" i="1"/>
  <c r="AK602" i="1"/>
  <c r="AH603" i="1"/>
  <c r="AI603" i="1"/>
  <c r="AG603" i="1" s="1"/>
  <c r="AK603" i="1"/>
  <c r="AG604" i="1"/>
  <c r="AH604" i="1"/>
  <c r="AI604" i="1"/>
  <c r="AK604" i="1"/>
  <c r="AH605" i="1"/>
  <c r="AI605" i="1"/>
  <c r="AG605" i="1" s="1"/>
  <c r="AK605" i="1"/>
  <c r="AG606" i="1"/>
  <c r="AH606" i="1"/>
  <c r="AI606" i="1"/>
  <c r="AK606" i="1"/>
  <c r="AH607" i="1"/>
  <c r="AI607" i="1"/>
  <c r="AG607" i="1" s="1"/>
  <c r="AJ607" i="1"/>
  <c r="AK607" i="1"/>
  <c r="AH608" i="1"/>
  <c r="AI608" i="1"/>
  <c r="AG608" i="1" s="1"/>
  <c r="AJ608" i="1"/>
  <c r="AK608" i="1"/>
  <c r="AG609" i="1"/>
  <c r="AH609" i="1"/>
  <c r="AI609" i="1"/>
  <c r="AJ609" i="1"/>
  <c r="AK609" i="1"/>
  <c r="AG610" i="1"/>
  <c r="AH610" i="1"/>
  <c r="AI610" i="1"/>
  <c r="AJ610" i="1"/>
  <c r="AK610" i="1"/>
  <c r="AH611" i="1"/>
  <c r="AI611" i="1"/>
  <c r="AG611" i="1" s="1"/>
  <c r="AJ611" i="1"/>
  <c r="AK611" i="1"/>
  <c r="AG612" i="1"/>
  <c r="AH612" i="1"/>
  <c r="AI612" i="1"/>
  <c r="AJ612" i="1"/>
  <c r="AK612" i="1"/>
  <c r="AH613" i="1"/>
  <c r="AI613" i="1"/>
  <c r="AG613" i="1" s="1"/>
  <c r="AJ613" i="1"/>
  <c r="AK613" i="1"/>
  <c r="AG614" i="1"/>
  <c r="AH614" i="1"/>
  <c r="AI614" i="1"/>
  <c r="AJ614" i="1"/>
  <c r="AK614" i="1"/>
  <c r="AG615" i="1"/>
  <c r="AH615" i="1"/>
  <c r="AI615" i="1"/>
  <c r="AJ615" i="1"/>
  <c r="AK615" i="1"/>
  <c r="AG616" i="1"/>
  <c r="AH616" i="1"/>
  <c r="AI616" i="1"/>
  <c r="AJ616" i="1"/>
  <c r="AK616" i="1"/>
  <c r="AH617" i="1"/>
  <c r="AI617" i="1"/>
  <c r="AG617" i="1" s="1"/>
  <c r="AK617" i="1"/>
  <c r="AG618" i="1"/>
  <c r="AH618" i="1"/>
  <c r="AI618" i="1"/>
  <c r="AK618" i="1"/>
  <c r="AH619" i="1"/>
  <c r="AI619" i="1"/>
  <c r="AG619" i="1" s="1"/>
  <c r="AK619" i="1"/>
  <c r="AG620" i="1"/>
  <c r="AH620" i="1"/>
  <c r="AI620" i="1"/>
  <c r="AK620" i="1"/>
  <c r="AH621" i="1"/>
  <c r="AI621" i="1"/>
  <c r="AG621" i="1" s="1"/>
  <c r="AK621" i="1"/>
  <c r="AH622" i="1"/>
  <c r="AI622" i="1"/>
  <c r="AG622" i="1" s="1"/>
  <c r="AJ622" i="1"/>
  <c r="AK622" i="1"/>
  <c r="AH623" i="1"/>
  <c r="AI623" i="1"/>
  <c r="AG623" i="1" s="1"/>
  <c r="AJ623" i="1"/>
  <c r="AK623" i="1"/>
  <c r="AH624" i="1"/>
  <c r="AI624" i="1"/>
  <c r="AG624" i="1" s="1"/>
  <c r="AJ624" i="1"/>
  <c r="AK624" i="1"/>
  <c r="AH625" i="1"/>
  <c r="AI625" i="1"/>
  <c r="AG625" i="1" s="1"/>
  <c r="AJ625" i="1"/>
  <c r="AK625" i="1"/>
  <c r="AH626" i="1"/>
  <c r="AI626" i="1"/>
  <c r="AG626" i="1" s="1"/>
  <c r="AK626" i="1"/>
  <c r="AG627" i="1"/>
  <c r="AH627" i="1"/>
  <c r="AI627" i="1"/>
  <c r="AJ627" i="1"/>
  <c r="AK627" i="1"/>
  <c r="AG628" i="1"/>
  <c r="AH628" i="1"/>
  <c r="AI628" i="1"/>
  <c r="AJ628" i="1"/>
  <c r="AK628" i="1"/>
  <c r="AG629" i="1"/>
  <c r="AH629" i="1"/>
  <c r="AI629" i="1"/>
  <c r="AK629" i="1"/>
  <c r="AH630" i="1"/>
  <c r="AI630" i="1"/>
  <c r="AG630" i="1" s="1"/>
  <c r="AJ630" i="1"/>
  <c r="AK630" i="1"/>
  <c r="AH631" i="1"/>
  <c r="AI631" i="1"/>
  <c r="AG631" i="1" s="1"/>
  <c r="AK631" i="1"/>
  <c r="AG632" i="1"/>
  <c r="AH632" i="1"/>
  <c r="AI632" i="1"/>
  <c r="AK632" i="1"/>
  <c r="AH633" i="1"/>
  <c r="AI633" i="1"/>
  <c r="AG633" i="1" s="1"/>
  <c r="AK633" i="1"/>
  <c r="AG634" i="1"/>
  <c r="AH634" i="1"/>
  <c r="AI634" i="1"/>
  <c r="AK634" i="1"/>
  <c r="AH635" i="1"/>
  <c r="AI635" i="1"/>
  <c r="AG635" i="1" s="1"/>
  <c r="AJ635" i="1"/>
  <c r="AK635" i="1"/>
  <c r="AH636" i="1"/>
  <c r="AI636" i="1"/>
  <c r="AG636" i="1" s="1"/>
  <c r="AK636" i="1"/>
  <c r="AG637" i="1"/>
  <c r="AH637" i="1"/>
  <c r="AI637" i="1"/>
  <c r="AJ637" i="1"/>
  <c r="AK637" i="1"/>
  <c r="AG638" i="1"/>
  <c r="AH638" i="1"/>
  <c r="AI638" i="1"/>
  <c r="AJ638" i="1"/>
  <c r="AK638" i="1"/>
  <c r="AH639" i="1"/>
  <c r="AI639" i="1"/>
  <c r="AG639" i="1" s="1"/>
  <c r="AJ639" i="1"/>
  <c r="AK639" i="1"/>
  <c r="AH640" i="1"/>
  <c r="AI640" i="1"/>
  <c r="AG640" i="1" s="1"/>
  <c r="AK640" i="1"/>
  <c r="AH641" i="1"/>
  <c r="AI641" i="1"/>
  <c r="AG641" i="1" s="1"/>
  <c r="AJ641" i="1"/>
  <c r="AK641" i="1"/>
  <c r="AH642" i="1"/>
  <c r="AI642" i="1"/>
  <c r="AG642" i="1" s="1"/>
  <c r="AK642" i="1"/>
  <c r="AG643" i="1"/>
  <c r="AH643" i="1"/>
  <c r="AI643" i="1"/>
  <c r="AJ643" i="1"/>
  <c r="AK643" i="1"/>
  <c r="AG644" i="1"/>
  <c r="AH644" i="1"/>
  <c r="AI644" i="1"/>
  <c r="AJ644" i="1"/>
  <c r="AK644" i="1"/>
  <c r="AG645" i="1"/>
  <c r="AH645" i="1"/>
  <c r="AI645" i="1"/>
  <c r="AK645" i="1"/>
  <c r="AG646" i="1"/>
  <c r="AH646" i="1"/>
  <c r="AI646" i="1"/>
  <c r="AK646" i="1"/>
  <c r="AH647" i="1"/>
  <c r="AI647" i="1"/>
  <c r="AG647" i="1" s="1"/>
  <c r="AK647" i="1"/>
  <c r="AG648" i="1"/>
  <c r="AH648" i="1"/>
  <c r="AI648" i="1"/>
  <c r="AK648" i="1"/>
  <c r="AH649" i="1"/>
  <c r="AI649" i="1"/>
  <c r="AG649" i="1" s="1"/>
  <c r="AK649" i="1"/>
  <c r="AH650" i="1"/>
  <c r="AI650" i="1"/>
  <c r="AG650" i="1" s="1"/>
  <c r="AJ650" i="1"/>
  <c r="AK650" i="1"/>
  <c r="AG651" i="1"/>
  <c r="AH651" i="1"/>
  <c r="AI651" i="1"/>
  <c r="AJ651" i="1"/>
  <c r="AK651" i="1"/>
  <c r="AH652" i="1"/>
  <c r="AI652" i="1"/>
  <c r="AG652" i="1" s="1"/>
  <c r="AK652" i="1"/>
  <c r="AH653" i="1"/>
  <c r="AI653" i="1"/>
  <c r="AG653" i="1" s="1"/>
  <c r="AJ653" i="1"/>
  <c r="AK653" i="1"/>
  <c r="AH654" i="1"/>
  <c r="AI654" i="1"/>
  <c r="AG654" i="1" s="1"/>
  <c r="AK654" i="1"/>
  <c r="AG655" i="1"/>
  <c r="AH655" i="1"/>
  <c r="AI655" i="1"/>
  <c r="AJ655" i="1"/>
  <c r="AK655" i="1"/>
  <c r="AG656" i="1"/>
  <c r="AH656" i="1"/>
  <c r="AI656" i="1"/>
  <c r="AJ656" i="1"/>
  <c r="AK656" i="1"/>
  <c r="AG657" i="1"/>
  <c r="AH657" i="1"/>
  <c r="AI657" i="1"/>
  <c r="AK657" i="1"/>
  <c r="AH658" i="1"/>
  <c r="AI658" i="1"/>
  <c r="AG658" i="1" s="1"/>
  <c r="AK658" i="1"/>
  <c r="AH659" i="1"/>
  <c r="AI659" i="1"/>
  <c r="AG659" i="1" s="1"/>
  <c r="AK659" i="1"/>
  <c r="AG660" i="1"/>
  <c r="AH660" i="1"/>
  <c r="AI660" i="1"/>
  <c r="AK660" i="1"/>
  <c r="AH661" i="1"/>
  <c r="AI661" i="1"/>
  <c r="AG661" i="1" s="1"/>
  <c r="AK661" i="1"/>
  <c r="AG662" i="1"/>
  <c r="AH662" i="1"/>
  <c r="AI662" i="1"/>
  <c r="AK662" i="1"/>
  <c r="AH663" i="1"/>
  <c r="AI663" i="1"/>
  <c r="AG663" i="1" s="1"/>
  <c r="AJ663" i="1"/>
  <c r="AK663" i="1"/>
  <c r="AH664" i="1"/>
  <c r="AI664" i="1"/>
  <c r="AG664" i="1" s="1"/>
  <c r="AJ664" i="1"/>
  <c r="AK664" i="1"/>
  <c r="AH665" i="1"/>
  <c r="AI665" i="1"/>
  <c r="AG665" i="1" s="1"/>
  <c r="AJ665" i="1"/>
  <c r="AK665" i="1"/>
  <c r="AH666" i="1"/>
  <c r="AI666" i="1"/>
  <c r="AG666" i="1" s="1"/>
  <c r="AJ666" i="1"/>
  <c r="AK666" i="1"/>
  <c r="AH667" i="1"/>
  <c r="AI667" i="1"/>
  <c r="AG667" i="1" s="1"/>
  <c r="AJ667" i="1"/>
  <c r="AK667" i="1"/>
  <c r="AH668" i="1"/>
  <c r="AI668" i="1"/>
  <c r="AG668" i="1" s="1"/>
  <c r="AJ668" i="1"/>
  <c r="AK668" i="1"/>
  <c r="AH669" i="1"/>
  <c r="AI669" i="1"/>
  <c r="AG669" i="1" s="1"/>
  <c r="AJ669" i="1"/>
  <c r="AK669" i="1"/>
  <c r="AH670" i="1"/>
  <c r="AI670" i="1"/>
  <c r="AG670" i="1" s="1"/>
  <c r="AJ670" i="1"/>
  <c r="AK670" i="1"/>
  <c r="AH671" i="1"/>
  <c r="AI671" i="1"/>
  <c r="AG671" i="1" s="1"/>
  <c r="AK671" i="1"/>
  <c r="AG672" i="1"/>
  <c r="AH672" i="1"/>
  <c r="AI672" i="1"/>
  <c r="AK672" i="1"/>
  <c r="AG673" i="1"/>
  <c r="AH673" i="1"/>
  <c r="AI673" i="1"/>
  <c r="AJ673" i="1"/>
  <c r="AK673" i="1"/>
  <c r="AG674" i="1"/>
  <c r="AH674" i="1"/>
  <c r="AI674" i="1"/>
  <c r="AK674" i="1"/>
  <c r="AH675" i="1"/>
  <c r="AI675" i="1"/>
  <c r="AG675" i="1" s="1"/>
  <c r="AK675" i="1"/>
  <c r="AG676" i="1"/>
  <c r="AH676" i="1"/>
  <c r="AI676" i="1"/>
  <c r="AK676" i="1"/>
  <c r="AH677" i="1"/>
  <c r="AI677" i="1"/>
  <c r="AG677" i="1" s="1"/>
  <c r="AK677" i="1"/>
  <c r="AH678" i="1"/>
  <c r="AI678" i="1"/>
  <c r="AG678" i="1" s="1"/>
  <c r="AJ678" i="1"/>
  <c r="AK678" i="1"/>
  <c r="AG679" i="1"/>
  <c r="AH679" i="1"/>
  <c r="AI679" i="1"/>
  <c r="AJ679" i="1"/>
  <c r="AK679" i="1"/>
  <c r="AH680" i="1"/>
  <c r="AI680" i="1"/>
  <c r="AG680" i="1" s="1"/>
  <c r="AK680" i="1"/>
  <c r="AH681" i="1"/>
  <c r="AI681" i="1"/>
  <c r="AG681" i="1" s="1"/>
  <c r="AK681" i="1"/>
  <c r="AH682" i="1"/>
  <c r="AI682" i="1"/>
  <c r="AG682" i="1" s="1"/>
  <c r="AK682" i="1"/>
  <c r="AG683" i="1"/>
  <c r="AH683" i="1"/>
  <c r="AI683" i="1"/>
  <c r="AJ683" i="1"/>
  <c r="AK683" i="1"/>
  <c r="AH684" i="1"/>
  <c r="AI684" i="1"/>
  <c r="AG684" i="1" s="1"/>
  <c r="AJ684" i="1"/>
  <c r="AK684" i="1"/>
  <c r="AG685" i="1"/>
  <c r="AH685" i="1"/>
  <c r="AI685" i="1"/>
  <c r="AJ685" i="1"/>
  <c r="AK685" i="1"/>
  <c r="AH686" i="1"/>
  <c r="AI686" i="1"/>
  <c r="AG686" i="1" s="1"/>
  <c r="AJ686" i="1"/>
  <c r="AK686" i="1"/>
  <c r="AH687" i="1"/>
  <c r="AI687" i="1"/>
  <c r="AG687" i="1" s="1"/>
  <c r="AK687" i="1"/>
  <c r="AH688" i="1"/>
  <c r="AI688" i="1"/>
  <c r="AG688" i="1" s="1"/>
  <c r="AK688" i="1"/>
  <c r="AH689" i="1"/>
  <c r="AI689" i="1"/>
  <c r="AG689" i="1" s="1"/>
  <c r="AK689" i="1"/>
  <c r="AH690" i="1"/>
  <c r="AI690" i="1"/>
  <c r="AG690" i="1" s="1"/>
  <c r="AK690" i="1"/>
  <c r="AH691" i="1"/>
  <c r="AI691" i="1"/>
  <c r="AG691" i="1" s="1"/>
  <c r="AJ691" i="1"/>
  <c r="AK691" i="1"/>
  <c r="AH692" i="1"/>
  <c r="AI692" i="1"/>
  <c r="AG692" i="1" s="1"/>
  <c r="AJ692" i="1"/>
  <c r="AK692" i="1"/>
  <c r="AG693" i="1"/>
  <c r="AH693" i="1"/>
  <c r="AI693" i="1"/>
  <c r="AJ693" i="1"/>
  <c r="AK693" i="1"/>
  <c r="AH694" i="1"/>
  <c r="AI694" i="1"/>
  <c r="AG694" i="1" s="1"/>
  <c r="AJ694" i="1"/>
  <c r="AK694" i="1"/>
  <c r="AH695" i="1"/>
  <c r="AI695" i="1"/>
  <c r="AG695" i="1" s="1"/>
  <c r="AJ695" i="1"/>
  <c r="AK695" i="1"/>
  <c r="AH696" i="1"/>
  <c r="AI696" i="1"/>
  <c r="AG696" i="1" s="1"/>
  <c r="AJ696" i="1"/>
  <c r="AK696" i="1"/>
  <c r="AH697" i="1"/>
  <c r="AI697" i="1"/>
  <c r="AG697" i="1" s="1"/>
  <c r="AK697" i="1"/>
  <c r="AH698" i="1"/>
  <c r="AI698" i="1"/>
  <c r="AG698" i="1" s="1"/>
  <c r="AJ698" i="1"/>
  <c r="AK698" i="1"/>
  <c r="AG699" i="1"/>
  <c r="AH699" i="1"/>
  <c r="AI699" i="1"/>
  <c r="AJ699" i="1"/>
  <c r="AK699" i="1"/>
  <c r="AG700" i="1"/>
  <c r="AH700" i="1"/>
  <c r="AI700" i="1"/>
  <c r="AK700" i="1"/>
  <c r="AH701" i="1"/>
  <c r="AI701" i="1"/>
  <c r="AG701" i="1" s="1"/>
  <c r="AJ701" i="1"/>
  <c r="AK701" i="1"/>
  <c r="AG702" i="1"/>
  <c r="AH702" i="1"/>
  <c r="AI702" i="1"/>
  <c r="AK702" i="1"/>
  <c r="AH703" i="1"/>
  <c r="AI703" i="1"/>
  <c r="AG703" i="1" s="1"/>
  <c r="AK703" i="1"/>
  <c r="AG704" i="1"/>
  <c r="AH704" i="1"/>
  <c r="AI704" i="1"/>
  <c r="AJ704" i="1"/>
  <c r="AK704" i="1"/>
  <c r="AH705" i="1"/>
  <c r="AI705" i="1"/>
  <c r="AG705" i="1" s="1"/>
  <c r="AK705" i="1"/>
  <c r="AH706" i="1"/>
  <c r="AI706" i="1"/>
  <c r="AG706" i="1" s="1"/>
  <c r="AJ706" i="1"/>
  <c r="AK706" i="1"/>
  <c r="AH707" i="1"/>
  <c r="AI707" i="1"/>
  <c r="AG707" i="1" s="1"/>
  <c r="AJ707" i="1"/>
  <c r="AK707" i="1"/>
  <c r="AH708" i="1"/>
  <c r="AI708" i="1"/>
  <c r="AG708" i="1" s="1"/>
  <c r="AK708" i="1"/>
  <c r="AG709" i="1"/>
  <c r="AH709" i="1"/>
  <c r="AI709" i="1"/>
  <c r="AJ709" i="1"/>
  <c r="AK709" i="1"/>
  <c r="AH710" i="1"/>
  <c r="AI710" i="1"/>
  <c r="AG710" i="1" s="1"/>
  <c r="AK710" i="1"/>
  <c r="AG711" i="1"/>
  <c r="AH711" i="1"/>
  <c r="AI711" i="1"/>
  <c r="AJ711" i="1"/>
  <c r="AK711" i="1"/>
  <c r="AH712" i="1"/>
  <c r="AI712" i="1"/>
  <c r="AG712" i="1" s="1"/>
  <c r="AJ712" i="1"/>
  <c r="AK712" i="1"/>
  <c r="AG713" i="1"/>
  <c r="AH713" i="1"/>
  <c r="AI713" i="1"/>
  <c r="AK713" i="1"/>
  <c r="AH714" i="1"/>
  <c r="AI714" i="1"/>
  <c r="AG714" i="1" s="1"/>
  <c r="AJ714" i="1"/>
  <c r="AK714" i="1"/>
  <c r="AG715" i="1"/>
  <c r="AH715" i="1"/>
  <c r="AI715" i="1"/>
  <c r="AK715" i="1"/>
  <c r="AH716" i="1"/>
  <c r="AI716" i="1"/>
  <c r="AG716" i="1" s="1"/>
  <c r="AK716" i="1"/>
  <c r="AH717" i="1"/>
  <c r="AI717" i="1"/>
  <c r="AG717" i="1" s="1"/>
  <c r="AK717" i="1"/>
  <c r="AH718" i="1"/>
  <c r="AI718" i="1"/>
  <c r="AG718" i="1" s="1"/>
  <c r="AK718" i="1"/>
  <c r="AH719" i="1"/>
  <c r="AI719" i="1"/>
  <c r="AG719" i="1" s="1"/>
  <c r="AJ719" i="1"/>
  <c r="AK719" i="1"/>
  <c r="AH720" i="1"/>
  <c r="AI720" i="1"/>
  <c r="AG720" i="1" s="1"/>
  <c r="AJ720" i="1"/>
  <c r="AK720" i="1"/>
  <c r="AH721" i="1"/>
  <c r="AI721" i="1"/>
  <c r="AG721" i="1" s="1"/>
  <c r="AJ721" i="1"/>
  <c r="AK721" i="1"/>
  <c r="AH722" i="1"/>
  <c r="AI722" i="1"/>
  <c r="AG722" i="1" s="1"/>
  <c r="AJ722" i="1"/>
  <c r="AK722" i="1"/>
  <c r="AH723" i="1"/>
  <c r="AI723" i="1"/>
  <c r="AG723" i="1" s="1"/>
  <c r="AK723" i="1"/>
  <c r="AH724" i="1"/>
  <c r="AI724" i="1"/>
  <c r="AG724" i="1" s="1"/>
  <c r="AJ724" i="1"/>
  <c r="AK724" i="1"/>
  <c r="AH725" i="1"/>
  <c r="AI725" i="1"/>
  <c r="AG725" i="1" s="1"/>
  <c r="AJ725" i="1"/>
  <c r="AK725" i="1"/>
  <c r="AG726" i="1"/>
  <c r="AH726" i="1"/>
  <c r="AI726" i="1"/>
  <c r="AK726" i="1"/>
  <c r="AH727" i="1"/>
  <c r="AI727" i="1"/>
  <c r="AG727" i="1" s="1"/>
  <c r="AJ727" i="1"/>
  <c r="AK727" i="1"/>
  <c r="AG728" i="1"/>
  <c r="AH728" i="1"/>
  <c r="AI728" i="1"/>
  <c r="AJ728" i="1"/>
  <c r="AK728" i="1"/>
  <c r="AG729" i="1"/>
  <c r="AH729" i="1"/>
  <c r="AI729" i="1"/>
  <c r="AK729" i="1"/>
  <c r="AG730" i="1"/>
  <c r="AH730" i="1"/>
  <c r="AI730" i="1"/>
  <c r="AK730" i="1"/>
  <c r="AH731" i="1"/>
  <c r="AI731" i="1"/>
  <c r="AG731" i="1" s="1"/>
  <c r="AK731" i="1"/>
  <c r="AG732" i="1"/>
  <c r="AH732" i="1"/>
  <c r="AI732" i="1"/>
  <c r="AK732" i="1"/>
  <c r="AG733" i="1"/>
  <c r="AH733" i="1"/>
  <c r="AI733" i="1"/>
  <c r="AK733" i="1"/>
  <c r="AH734" i="1"/>
  <c r="AI734" i="1"/>
  <c r="AG734" i="1" s="1"/>
  <c r="AJ734" i="1"/>
  <c r="AK734" i="1"/>
  <c r="AG735" i="1"/>
  <c r="AH735" i="1"/>
  <c r="AI735" i="1"/>
  <c r="AJ735" i="1"/>
  <c r="AK735" i="1"/>
  <c r="AH736" i="1"/>
  <c r="AI736" i="1"/>
  <c r="AG736" i="1" s="1"/>
  <c r="AK736" i="1"/>
  <c r="AG737" i="1"/>
  <c r="AH737" i="1"/>
  <c r="AI737" i="1"/>
  <c r="AJ737" i="1"/>
  <c r="AK737" i="1"/>
  <c r="AH738" i="1"/>
  <c r="AI738" i="1"/>
  <c r="AG738" i="1" s="1"/>
  <c r="AJ738" i="1"/>
  <c r="AK738" i="1"/>
  <c r="AH739" i="1"/>
  <c r="AI739" i="1"/>
  <c r="AJ739" i="1"/>
  <c r="AG739" i="1" s="1"/>
  <c r="AK739" i="1"/>
  <c r="AH740" i="1"/>
  <c r="AI740" i="1"/>
  <c r="AJ740" i="1"/>
  <c r="AG740" i="1" s="1"/>
  <c r="AK740" i="1"/>
  <c r="AH741" i="1"/>
  <c r="AI741" i="1"/>
  <c r="AK741" i="1"/>
  <c r="AH742" i="1"/>
  <c r="AI742" i="1"/>
  <c r="AJ742" i="1"/>
  <c r="AG742" i="1" s="1"/>
  <c r="AK742" i="1"/>
  <c r="AH743" i="1"/>
  <c r="AI743" i="1"/>
  <c r="AK743" i="1"/>
  <c r="AH744" i="1"/>
  <c r="AI744" i="1"/>
  <c r="AK744" i="1"/>
  <c r="AH745" i="1"/>
  <c r="AI745" i="1"/>
  <c r="AK745" i="1"/>
  <c r="AH746" i="1"/>
  <c r="AI746" i="1"/>
  <c r="AK746" i="1"/>
  <c r="AH747" i="1"/>
  <c r="AI747" i="1"/>
  <c r="AJ747" i="1"/>
  <c r="AG747" i="1" s="1"/>
  <c r="AK747" i="1"/>
  <c r="AH748" i="1"/>
  <c r="AI748" i="1"/>
  <c r="AJ748" i="1"/>
  <c r="AG748" i="1" s="1"/>
  <c r="AK748" i="1"/>
  <c r="AG749" i="1"/>
  <c r="AH749" i="1"/>
  <c r="AI749" i="1"/>
  <c r="AJ749" i="1"/>
  <c r="AK749" i="1"/>
  <c r="AH750" i="1"/>
  <c r="AI750" i="1"/>
  <c r="AJ750" i="1"/>
  <c r="AG750" i="1" s="1"/>
  <c r="AK750" i="1"/>
  <c r="AH751" i="1"/>
  <c r="AI751" i="1"/>
  <c r="AJ751" i="1"/>
  <c r="AG751" i="1" s="1"/>
  <c r="AK751" i="1"/>
  <c r="AH752" i="1"/>
  <c r="AI752" i="1"/>
  <c r="AJ752" i="1"/>
  <c r="AG752" i="1" s="1"/>
  <c r="AK752" i="1"/>
  <c r="AH753" i="1"/>
  <c r="AI753" i="1"/>
  <c r="AJ753" i="1"/>
  <c r="AG753" i="1" s="1"/>
  <c r="AK753" i="1"/>
  <c r="AH754" i="1"/>
  <c r="AI754" i="1"/>
  <c r="AJ754" i="1"/>
  <c r="AG754" i="1" s="1"/>
  <c r="AK754" i="1"/>
  <c r="AH755" i="1"/>
  <c r="AI755" i="1"/>
  <c r="AJ755" i="1"/>
  <c r="AG755" i="1" s="1"/>
  <c r="AK755" i="1"/>
  <c r="AH756" i="1"/>
  <c r="AI756" i="1"/>
  <c r="AJ756" i="1"/>
  <c r="AG756" i="1" s="1"/>
  <c r="AK756" i="1"/>
  <c r="AH757" i="1"/>
  <c r="AI757" i="1"/>
  <c r="AK757" i="1"/>
  <c r="AH758" i="1"/>
  <c r="AI758" i="1"/>
  <c r="AK758" i="1"/>
  <c r="AH759" i="1"/>
  <c r="AI759" i="1"/>
  <c r="AK759" i="1"/>
  <c r="AH760" i="1"/>
  <c r="AI760" i="1"/>
  <c r="AK760" i="1"/>
  <c r="AH761" i="1"/>
  <c r="AI761" i="1"/>
  <c r="AK761" i="1"/>
  <c r="AH762" i="1"/>
  <c r="AI762" i="1"/>
  <c r="AJ762" i="1"/>
  <c r="AG762" i="1" s="1"/>
  <c r="AK762" i="1"/>
  <c r="AH763" i="1"/>
  <c r="AI763" i="1"/>
  <c r="AJ763" i="1"/>
  <c r="AG763" i="1" s="1"/>
  <c r="AK763" i="1"/>
  <c r="AH764" i="1"/>
  <c r="AI764" i="1"/>
  <c r="AK764" i="1"/>
  <c r="AH765" i="1"/>
  <c r="AI765" i="1"/>
  <c r="AJ765" i="1"/>
  <c r="AG765" i="1" s="1"/>
  <c r="AK765" i="1"/>
  <c r="AH766" i="1"/>
  <c r="AI766" i="1"/>
  <c r="AK766" i="1"/>
  <c r="AH767" i="1"/>
  <c r="AI767" i="1"/>
  <c r="AJ767" i="1"/>
  <c r="AG767" i="1" s="1"/>
  <c r="AK767" i="1"/>
  <c r="AH768" i="1"/>
  <c r="AI768" i="1"/>
  <c r="AJ768" i="1"/>
  <c r="AG768" i="1" s="1"/>
  <c r="AK768" i="1"/>
  <c r="AH769" i="1"/>
  <c r="AI769" i="1"/>
  <c r="AK769" i="1"/>
  <c r="AH770" i="1"/>
  <c r="AI770" i="1"/>
  <c r="AJ770" i="1"/>
  <c r="AG770" i="1" s="1"/>
  <c r="AK770" i="1"/>
  <c r="AH771" i="1"/>
  <c r="AI771" i="1"/>
  <c r="AJ771" i="1"/>
  <c r="AG771" i="1" s="1"/>
  <c r="AK771" i="1"/>
  <c r="AH772" i="1"/>
  <c r="AI772" i="1"/>
  <c r="AJ772" i="1"/>
  <c r="AG772" i="1" s="1"/>
  <c r="AK772" i="1"/>
  <c r="AH773" i="1"/>
  <c r="AI773" i="1"/>
  <c r="AK773" i="1"/>
  <c r="AH774" i="1"/>
  <c r="AI774" i="1"/>
  <c r="AK774" i="1"/>
  <c r="AH775" i="1"/>
  <c r="AI775" i="1"/>
  <c r="AJ775" i="1"/>
  <c r="AG775" i="1" s="1"/>
  <c r="AK775" i="1"/>
  <c r="AH776" i="1"/>
  <c r="AI776" i="1"/>
  <c r="AJ776" i="1"/>
  <c r="AG776" i="1" s="1"/>
  <c r="AK776" i="1"/>
  <c r="AG777" i="1"/>
  <c r="AH777" i="1"/>
  <c r="AI777" i="1"/>
  <c r="AJ777" i="1"/>
  <c r="AK777" i="1"/>
  <c r="AH778" i="1"/>
  <c r="AI778" i="1"/>
  <c r="AJ778" i="1"/>
  <c r="AG778" i="1" s="1"/>
  <c r="AK778" i="1"/>
  <c r="AH779" i="1"/>
  <c r="AI779" i="1"/>
  <c r="AJ779" i="1"/>
  <c r="AG779" i="1" s="1"/>
  <c r="AK779" i="1"/>
  <c r="AG780" i="1"/>
  <c r="AH780" i="1"/>
  <c r="AI780" i="1"/>
  <c r="AK780" i="1"/>
  <c r="AH781" i="1"/>
  <c r="AI781" i="1"/>
  <c r="AJ781" i="1"/>
  <c r="AG781" i="1" s="1"/>
  <c r="AK781" i="1"/>
  <c r="AH782" i="1"/>
  <c r="AI782" i="1"/>
  <c r="AJ782" i="1"/>
  <c r="AG782" i="1" s="1"/>
  <c r="AK782" i="1"/>
  <c r="AH783" i="1"/>
  <c r="AI783" i="1"/>
  <c r="AK783" i="1"/>
  <c r="AH784" i="1"/>
  <c r="AI784" i="1"/>
  <c r="AJ784" i="1"/>
  <c r="AG784" i="1" s="1"/>
  <c r="AK784" i="1"/>
  <c r="AH785" i="1"/>
  <c r="AI785" i="1"/>
  <c r="AJ785" i="1"/>
  <c r="AG785" i="1" s="1"/>
  <c r="AK785" i="1"/>
  <c r="AG786" i="1"/>
  <c r="AH786" i="1"/>
  <c r="AI786" i="1"/>
  <c r="AK786" i="1"/>
  <c r="AH787" i="1"/>
  <c r="AI787" i="1"/>
  <c r="AK787" i="1"/>
  <c r="AH788" i="1"/>
  <c r="AI788" i="1"/>
  <c r="AK788" i="1"/>
  <c r="AH789" i="1"/>
  <c r="AI789" i="1"/>
  <c r="AK789" i="1"/>
  <c r="AH790" i="1"/>
  <c r="AI790" i="1"/>
  <c r="AJ790" i="1"/>
  <c r="AG790" i="1" s="1"/>
  <c r="AK790" i="1"/>
  <c r="AH791" i="1"/>
  <c r="AI791" i="1"/>
  <c r="AJ791" i="1"/>
  <c r="AG791" i="1" s="1"/>
  <c r="AK791" i="1"/>
  <c r="AH792" i="1"/>
  <c r="AI792" i="1"/>
  <c r="AJ792" i="1"/>
  <c r="AG792" i="1" s="1"/>
  <c r="AK792" i="1"/>
  <c r="AH793" i="1"/>
  <c r="AI793" i="1"/>
  <c r="AJ793" i="1"/>
  <c r="AG793" i="1" s="1"/>
  <c r="AK793" i="1"/>
  <c r="AH794" i="1"/>
  <c r="AI794" i="1"/>
  <c r="AK794" i="1"/>
  <c r="AG795" i="1"/>
  <c r="AH795" i="1"/>
  <c r="AI795" i="1"/>
  <c r="AJ795" i="1"/>
  <c r="AK795" i="1"/>
  <c r="AH796" i="1"/>
  <c r="AI796" i="1"/>
  <c r="AK796" i="1"/>
  <c r="AH797" i="1"/>
  <c r="AI797" i="1"/>
  <c r="AJ797" i="1"/>
  <c r="AG797" i="1" s="1"/>
  <c r="AK797" i="1"/>
  <c r="AH798" i="1"/>
  <c r="AI798" i="1"/>
  <c r="AJ798" i="1"/>
  <c r="AG798" i="1" s="1"/>
  <c r="AK798" i="1"/>
  <c r="AH799" i="1"/>
  <c r="AI799" i="1"/>
  <c r="AK799" i="1"/>
  <c r="AH800" i="1"/>
  <c r="AI800" i="1"/>
  <c r="AK800" i="1"/>
  <c r="AH801" i="1"/>
  <c r="AI801" i="1"/>
  <c r="AK801" i="1"/>
  <c r="AH802" i="1"/>
  <c r="AI802" i="1"/>
  <c r="AK802" i="1"/>
  <c r="AH803" i="1"/>
  <c r="AI803" i="1"/>
  <c r="AJ803" i="1"/>
  <c r="AG803" i="1" s="1"/>
  <c r="AK803" i="1"/>
  <c r="AH804" i="1"/>
  <c r="AI804" i="1"/>
  <c r="AJ804" i="1"/>
  <c r="AG804" i="1" s="1"/>
  <c r="AK804" i="1"/>
  <c r="AH805" i="1"/>
  <c r="AI805" i="1"/>
  <c r="AJ805" i="1"/>
  <c r="AG805" i="1" s="1"/>
  <c r="AK805" i="1"/>
  <c r="AH806" i="1"/>
  <c r="AI806" i="1"/>
  <c r="AJ806" i="1"/>
  <c r="AG806" i="1" s="1"/>
  <c r="AK806" i="1"/>
  <c r="AH807" i="1"/>
  <c r="AI807" i="1"/>
  <c r="AJ807" i="1"/>
  <c r="AG807" i="1" s="1"/>
  <c r="AK807" i="1"/>
  <c r="AH808" i="1"/>
  <c r="AI808" i="1"/>
  <c r="AJ808" i="1"/>
  <c r="AG808" i="1" s="1"/>
  <c r="AK808" i="1"/>
  <c r="AH809" i="1"/>
  <c r="AI809" i="1"/>
  <c r="AJ809" i="1"/>
  <c r="AG809" i="1" s="1"/>
  <c r="AK809" i="1"/>
  <c r="AH810" i="1"/>
  <c r="AI810" i="1"/>
  <c r="AJ810" i="1"/>
  <c r="AG810" i="1" s="1"/>
  <c r="AK810" i="1"/>
  <c r="AH811" i="1"/>
  <c r="AI811" i="1"/>
  <c r="AJ811" i="1"/>
  <c r="AG811" i="1" s="1"/>
  <c r="AK811" i="1"/>
  <c r="AH812" i="1"/>
  <c r="AI812" i="1"/>
  <c r="AJ812" i="1"/>
  <c r="AG812" i="1" s="1"/>
  <c r="AK812" i="1"/>
  <c r="AH813" i="1"/>
  <c r="AI813" i="1"/>
  <c r="AJ813" i="1"/>
  <c r="AG813" i="1" s="1"/>
  <c r="AK813" i="1"/>
  <c r="AH814" i="1"/>
  <c r="AI814" i="1"/>
  <c r="AJ814" i="1"/>
  <c r="AG814" i="1" s="1"/>
  <c r="AK814" i="1"/>
  <c r="AH815" i="1"/>
  <c r="AI815" i="1"/>
  <c r="AK815" i="1"/>
  <c r="AH816" i="1"/>
  <c r="AI816" i="1"/>
  <c r="AK816" i="1"/>
  <c r="AH817" i="1"/>
  <c r="AI817" i="1"/>
  <c r="AK817" i="1"/>
  <c r="AH818" i="1"/>
  <c r="AI818" i="1"/>
  <c r="AJ818" i="1"/>
  <c r="AG818" i="1" s="1"/>
  <c r="AK818" i="1"/>
  <c r="AH819" i="1"/>
  <c r="AI819" i="1"/>
  <c r="AJ819" i="1"/>
  <c r="AG819" i="1" s="1"/>
  <c r="AK819" i="1"/>
  <c r="AH820" i="1"/>
  <c r="AI820" i="1"/>
  <c r="AK820" i="1"/>
  <c r="AH821" i="1"/>
  <c r="AI821" i="1"/>
  <c r="AJ821" i="1"/>
  <c r="AG821" i="1" s="1"/>
  <c r="AK821" i="1"/>
  <c r="AH822" i="1"/>
  <c r="AI822" i="1"/>
  <c r="AK822" i="1"/>
  <c r="AH823" i="1"/>
  <c r="AI823" i="1"/>
  <c r="AJ823" i="1"/>
  <c r="AG823" i="1" s="1"/>
  <c r="AK823" i="1"/>
  <c r="AH824" i="1"/>
  <c r="AI824" i="1"/>
  <c r="AJ824" i="1"/>
  <c r="AG824" i="1" s="1"/>
  <c r="AK824" i="1"/>
  <c r="AG825" i="1"/>
  <c r="AH825" i="1"/>
  <c r="AI825" i="1"/>
  <c r="AK825" i="1"/>
  <c r="AH826" i="1"/>
  <c r="AI826" i="1"/>
  <c r="AK826" i="1"/>
  <c r="AH827" i="1"/>
  <c r="AI827" i="1"/>
  <c r="AK827" i="1"/>
  <c r="AH828" i="1"/>
  <c r="AI828" i="1"/>
  <c r="AK828" i="1"/>
  <c r="AH829" i="1"/>
  <c r="AI829" i="1"/>
  <c r="AK829" i="1"/>
  <c r="AH830" i="1"/>
  <c r="AI830" i="1"/>
  <c r="AK830" i="1"/>
  <c r="AH831" i="1"/>
  <c r="AI831" i="1"/>
  <c r="AJ831" i="1"/>
  <c r="AG831" i="1" s="1"/>
  <c r="AK831" i="1"/>
  <c r="AH832" i="1"/>
  <c r="AI832" i="1"/>
  <c r="AJ832" i="1"/>
  <c r="AG832" i="1" s="1"/>
  <c r="AK832" i="1"/>
  <c r="AH833" i="1"/>
  <c r="AI833" i="1"/>
  <c r="AJ833" i="1"/>
  <c r="AG833" i="1" s="1"/>
  <c r="AK833" i="1"/>
  <c r="AH834" i="1"/>
  <c r="AI834" i="1"/>
  <c r="AJ834" i="1"/>
  <c r="AG834" i="1" s="1"/>
  <c r="AK834" i="1"/>
  <c r="AH835" i="1"/>
  <c r="AI835" i="1"/>
  <c r="AJ835" i="1"/>
  <c r="AG835" i="1" s="1"/>
  <c r="AK835" i="1"/>
  <c r="AH836" i="1"/>
  <c r="AI836" i="1"/>
  <c r="AJ836" i="1"/>
  <c r="AG836" i="1" s="1"/>
  <c r="AK836" i="1"/>
  <c r="AH837" i="1"/>
  <c r="AI837" i="1"/>
  <c r="AJ837" i="1"/>
  <c r="AG837" i="1" s="1"/>
  <c r="AK837" i="1"/>
  <c r="AH838" i="1"/>
  <c r="AI838" i="1"/>
  <c r="AK838" i="1"/>
  <c r="AH839" i="1"/>
  <c r="AI839" i="1"/>
  <c r="AJ839" i="1"/>
  <c r="AG839" i="1" s="1"/>
  <c r="AK839" i="1"/>
  <c r="AG840" i="1"/>
  <c r="AH840" i="1"/>
  <c r="AI840" i="1"/>
  <c r="AK840" i="1"/>
  <c r="AH841" i="1"/>
  <c r="AI841" i="1"/>
  <c r="AJ841" i="1"/>
  <c r="AG841" i="1" s="1"/>
  <c r="AK841" i="1"/>
  <c r="AG842" i="1"/>
  <c r="AH842" i="1"/>
  <c r="AI842" i="1"/>
  <c r="AK842" i="1"/>
  <c r="AH843" i="1"/>
  <c r="AI843" i="1"/>
  <c r="AK843" i="1"/>
  <c r="AH844" i="1"/>
  <c r="AI844" i="1"/>
  <c r="AK844" i="1"/>
  <c r="AH845" i="1"/>
  <c r="AI845" i="1"/>
  <c r="AK845" i="1"/>
  <c r="AH846" i="1"/>
  <c r="AI846" i="1"/>
  <c r="AJ846" i="1"/>
  <c r="AG846" i="1" s="1"/>
  <c r="AK846" i="1"/>
  <c r="AH847" i="1"/>
  <c r="AI847" i="1"/>
  <c r="AJ847" i="1"/>
  <c r="AG847" i="1" s="1"/>
  <c r="AK847" i="1"/>
  <c r="AH848" i="1"/>
  <c r="AI848" i="1"/>
  <c r="AJ848" i="1"/>
  <c r="AG848" i="1" s="1"/>
  <c r="AK848" i="1"/>
  <c r="AH849" i="1"/>
  <c r="AI849" i="1"/>
  <c r="AK849" i="1"/>
  <c r="AH850" i="1"/>
  <c r="AI850" i="1"/>
  <c r="AK850" i="1"/>
  <c r="AH851" i="1"/>
  <c r="AI851" i="1"/>
  <c r="AJ851" i="1"/>
  <c r="AG851" i="1" s="1"/>
  <c r="AK851" i="1"/>
  <c r="AH852" i="1"/>
  <c r="AI852" i="1"/>
  <c r="AK852" i="1"/>
  <c r="AH853" i="1"/>
  <c r="AI853" i="1"/>
  <c r="AJ853" i="1"/>
  <c r="AG853" i="1" s="1"/>
  <c r="AK853" i="1"/>
  <c r="AH854" i="1"/>
  <c r="AI854" i="1"/>
  <c r="AJ854" i="1"/>
  <c r="AG854" i="1" s="1"/>
  <c r="AK854" i="1"/>
  <c r="AG855" i="1"/>
  <c r="AH855" i="1"/>
  <c r="AI855" i="1"/>
  <c r="AJ855" i="1"/>
  <c r="AK855" i="1"/>
  <c r="AH856" i="1"/>
  <c r="AI856" i="1"/>
  <c r="AK856" i="1"/>
  <c r="AH857" i="1"/>
  <c r="AI857" i="1"/>
  <c r="AK857" i="1"/>
  <c r="AH858" i="1"/>
  <c r="AI858" i="1"/>
  <c r="AK858" i="1"/>
  <c r="AH859" i="1"/>
  <c r="AI859" i="1"/>
  <c r="AJ859" i="1"/>
  <c r="AG859" i="1" s="1"/>
  <c r="AK859" i="1"/>
  <c r="AH860" i="1"/>
  <c r="AI860" i="1"/>
  <c r="AJ860" i="1"/>
  <c r="AG860" i="1" s="1"/>
  <c r="AK860" i="1"/>
  <c r="AH861" i="1"/>
  <c r="AI861" i="1"/>
  <c r="AJ861" i="1"/>
  <c r="AG861" i="1" s="1"/>
  <c r="AK861" i="1"/>
  <c r="AG862" i="1"/>
  <c r="AH862" i="1"/>
  <c r="AI862" i="1"/>
  <c r="AJ862" i="1"/>
  <c r="AK862" i="1"/>
  <c r="AH863" i="1"/>
  <c r="AI863" i="1"/>
  <c r="AK863" i="1"/>
  <c r="AH864" i="1"/>
  <c r="AI864" i="1"/>
  <c r="AJ864" i="1"/>
  <c r="AG864" i="1" s="1"/>
  <c r="AK864" i="1"/>
  <c r="AH865" i="1"/>
  <c r="AI865" i="1"/>
  <c r="AK865" i="1"/>
  <c r="AG866" i="1"/>
  <c r="AH866" i="1"/>
  <c r="AI866" i="1"/>
  <c r="AJ866" i="1"/>
  <c r="AK866" i="1"/>
  <c r="AG867" i="1"/>
  <c r="AH867" i="1"/>
  <c r="AI867" i="1"/>
  <c r="AJ867" i="1"/>
  <c r="AK867" i="1"/>
  <c r="AH868" i="1"/>
  <c r="AI868" i="1"/>
  <c r="AJ868" i="1"/>
  <c r="AG868" i="1" s="1"/>
  <c r="AK868" i="1"/>
  <c r="AH869" i="1"/>
  <c r="AI869" i="1"/>
  <c r="AK869" i="1"/>
  <c r="AH870" i="1"/>
  <c r="AI870" i="1"/>
  <c r="AK870" i="1"/>
  <c r="AH871" i="1"/>
  <c r="AI871" i="1"/>
  <c r="AK871" i="1"/>
  <c r="AH872" i="1"/>
  <c r="AI872" i="1"/>
  <c r="AK872" i="1"/>
  <c r="AH873" i="1"/>
  <c r="AI873" i="1"/>
  <c r="AK873" i="1"/>
  <c r="AH874" i="1"/>
  <c r="AI874" i="1"/>
  <c r="AJ874" i="1"/>
  <c r="AG874" i="1" s="1"/>
  <c r="AK874" i="1"/>
  <c r="AH875" i="1"/>
  <c r="AI875" i="1"/>
  <c r="AJ875" i="1"/>
  <c r="AG875" i="1" s="1"/>
  <c r="AK875" i="1"/>
  <c r="AH876" i="1"/>
  <c r="AI876" i="1"/>
  <c r="AK876" i="1"/>
  <c r="AH877" i="1"/>
  <c r="AI877" i="1"/>
  <c r="AJ877" i="1"/>
  <c r="AG877" i="1" s="1"/>
  <c r="AK877" i="1"/>
  <c r="AH878" i="1"/>
  <c r="AI878" i="1"/>
  <c r="AJ878" i="1"/>
  <c r="AG878" i="1" s="1"/>
  <c r="AK878" i="1"/>
  <c r="AG879" i="1"/>
  <c r="AH879" i="1"/>
  <c r="AI879" i="1"/>
  <c r="AJ879" i="1"/>
  <c r="AK879" i="1"/>
  <c r="AH880" i="1"/>
  <c r="AI880" i="1"/>
  <c r="AJ880" i="1"/>
  <c r="AG880" i="1" s="1"/>
  <c r="AK880" i="1"/>
  <c r="AH881" i="1"/>
  <c r="AI881" i="1"/>
  <c r="AJ881" i="1"/>
  <c r="AG881" i="1" s="1"/>
  <c r="AK881" i="1"/>
  <c r="AH882" i="1"/>
  <c r="AI882" i="1"/>
  <c r="AK882" i="1"/>
  <c r="AH883" i="1"/>
  <c r="AI883" i="1"/>
  <c r="AK883" i="1"/>
  <c r="AH884" i="1"/>
  <c r="AI884" i="1"/>
  <c r="AK884" i="1"/>
  <c r="AH885" i="1"/>
  <c r="AI885" i="1"/>
  <c r="AK885" i="1"/>
  <c r="AH886" i="1"/>
  <c r="AI886" i="1"/>
  <c r="AK886" i="1"/>
  <c r="AH887" i="1"/>
  <c r="AI887" i="1"/>
  <c r="AJ887" i="1"/>
  <c r="AG887" i="1" s="1"/>
  <c r="AK887" i="1"/>
  <c r="AH888" i="1"/>
  <c r="AI888" i="1"/>
  <c r="AJ888" i="1"/>
  <c r="AG888" i="1" s="1"/>
  <c r="AK888" i="1"/>
  <c r="AH889" i="1"/>
  <c r="AI889" i="1"/>
  <c r="AJ889" i="1"/>
  <c r="AG889" i="1" s="1"/>
  <c r="AK889" i="1"/>
  <c r="AG890" i="1"/>
  <c r="AH890" i="1"/>
  <c r="AI890" i="1"/>
  <c r="AK890" i="1"/>
  <c r="AH891" i="1"/>
  <c r="AI891" i="1"/>
  <c r="AJ891" i="1"/>
  <c r="AG891" i="1" s="1"/>
  <c r="AK891" i="1"/>
  <c r="AG892" i="1"/>
  <c r="AH892" i="1"/>
  <c r="AI892" i="1"/>
  <c r="AJ892" i="1"/>
  <c r="AK892" i="1"/>
  <c r="AH893" i="1"/>
  <c r="AI893" i="1"/>
  <c r="AJ893" i="1"/>
  <c r="AG893" i="1" s="1"/>
  <c r="AK893" i="1"/>
  <c r="AH894" i="1"/>
  <c r="AI894" i="1"/>
  <c r="AJ894" i="1"/>
  <c r="AG894" i="1" s="1"/>
  <c r="AK894" i="1"/>
  <c r="AG895" i="1"/>
  <c r="AH895" i="1"/>
  <c r="AI895" i="1"/>
  <c r="AJ895" i="1"/>
  <c r="AK895" i="1"/>
  <c r="AH896" i="1"/>
  <c r="AI896" i="1"/>
  <c r="AJ896" i="1"/>
  <c r="AG896" i="1" s="1"/>
  <c r="AK896" i="1"/>
  <c r="AH897" i="1"/>
  <c r="AI897" i="1"/>
  <c r="AJ897" i="1"/>
  <c r="AG897" i="1" s="1"/>
  <c r="AK897" i="1"/>
  <c r="AH898" i="1"/>
  <c r="AI898" i="1"/>
  <c r="AK898" i="1"/>
  <c r="AH899" i="1"/>
  <c r="AI899" i="1"/>
  <c r="AK899" i="1"/>
  <c r="AH900" i="1"/>
  <c r="AI900" i="1"/>
  <c r="AK900" i="1"/>
  <c r="AH901" i="1"/>
  <c r="AI901" i="1"/>
  <c r="AK901" i="1"/>
  <c r="AH902" i="1"/>
  <c r="AI902" i="1"/>
  <c r="AJ902" i="1"/>
  <c r="AG902" i="1" s="1"/>
  <c r="AK902" i="1"/>
  <c r="AH903" i="1"/>
  <c r="AI903" i="1"/>
  <c r="AJ903" i="1"/>
  <c r="AG903" i="1" s="1"/>
  <c r="AK903" i="1"/>
  <c r="AH904" i="1"/>
  <c r="AI904" i="1"/>
  <c r="AJ904" i="1"/>
  <c r="AG904" i="1" s="1"/>
  <c r="AK904" i="1"/>
  <c r="AH905" i="1"/>
  <c r="AI905" i="1"/>
  <c r="AJ905" i="1"/>
  <c r="AG905" i="1" s="1"/>
  <c r="AK905" i="1"/>
  <c r="AH906" i="1"/>
  <c r="AI906" i="1"/>
  <c r="AK906" i="1"/>
  <c r="AG907" i="1"/>
  <c r="AH907" i="1"/>
  <c r="AI907" i="1"/>
  <c r="AJ907" i="1"/>
  <c r="AK907" i="1"/>
  <c r="AH908" i="1"/>
  <c r="AI908" i="1"/>
  <c r="AJ908" i="1"/>
  <c r="AG908" i="1" s="1"/>
  <c r="AK908" i="1"/>
  <c r="AH909" i="1"/>
  <c r="AI909" i="1"/>
  <c r="AK909" i="1"/>
  <c r="AH910" i="1"/>
  <c r="AI910" i="1"/>
  <c r="AJ910" i="1"/>
  <c r="AG910" i="1" s="1"/>
  <c r="AK910" i="1"/>
  <c r="AH911" i="1"/>
  <c r="AI911" i="1"/>
  <c r="AJ911" i="1"/>
  <c r="AG911" i="1" s="1"/>
  <c r="AK911" i="1"/>
  <c r="AH912" i="1"/>
  <c r="AI912" i="1"/>
  <c r="AK912" i="1"/>
  <c r="AH913" i="1"/>
  <c r="AI913" i="1"/>
  <c r="AK913" i="1"/>
  <c r="AH914" i="1"/>
  <c r="AI914" i="1"/>
  <c r="AK914" i="1"/>
  <c r="AH915" i="1"/>
  <c r="AI915" i="1"/>
  <c r="AJ915" i="1"/>
  <c r="AG915" i="1" s="1"/>
  <c r="AK915" i="1"/>
  <c r="AH916" i="1"/>
  <c r="AI916" i="1"/>
  <c r="AJ916" i="1"/>
  <c r="AG916" i="1" s="1"/>
  <c r="AK916" i="1"/>
  <c r="AH917" i="1"/>
  <c r="AI917" i="1"/>
  <c r="AJ917" i="1"/>
  <c r="AG917" i="1" s="1"/>
  <c r="AK917" i="1"/>
  <c r="AH918" i="1"/>
  <c r="AI918" i="1"/>
  <c r="AJ918" i="1"/>
  <c r="AG918" i="1" s="1"/>
  <c r="AK918" i="1"/>
  <c r="AH919" i="1"/>
  <c r="AI919" i="1"/>
  <c r="AJ919" i="1"/>
  <c r="AG919" i="1" s="1"/>
  <c r="AK919" i="1"/>
  <c r="AH920" i="1"/>
  <c r="AI920" i="1"/>
  <c r="AJ920" i="1"/>
  <c r="AG920" i="1" s="1"/>
  <c r="AK920" i="1"/>
  <c r="AH921" i="1"/>
  <c r="AI921" i="1"/>
  <c r="AJ921" i="1"/>
  <c r="AG921" i="1" s="1"/>
  <c r="AK921" i="1"/>
  <c r="AH922" i="1"/>
  <c r="AI922" i="1"/>
  <c r="AK922" i="1"/>
  <c r="AH923" i="1"/>
  <c r="AI923" i="1"/>
  <c r="AJ923" i="1"/>
  <c r="AG923" i="1" s="1"/>
  <c r="AK923" i="1"/>
  <c r="AH924" i="1"/>
  <c r="AI924" i="1"/>
  <c r="AJ924" i="1"/>
  <c r="AG924" i="1" s="1"/>
  <c r="AK924" i="1"/>
  <c r="AG925" i="1"/>
  <c r="AH925" i="1"/>
  <c r="AI925" i="1"/>
  <c r="AJ925" i="1"/>
  <c r="AK925" i="1"/>
  <c r="AH926" i="1"/>
  <c r="AI926" i="1"/>
  <c r="AK926" i="1"/>
  <c r="AH927" i="1"/>
  <c r="AI927" i="1"/>
  <c r="AK927" i="1"/>
  <c r="AH928" i="1"/>
  <c r="AI928" i="1"/>
  <c r="AK928" i="1"/>
  <c r="AH929" i="1"/>
  <c r="AI929" i="1"/>
  <c r="AK929" i="1"/>
  <c r="AH930" i="1"/>
  <c r="AI930" i="1"/>
  <c r="AJ930" i="1"/>
  <c r="AG930" i="1" s="1"/>
  <c r="AK930" i="1"/>
  <c r="AG931" i="1"/>
  <c r="AH931" i="1"/>
  <c r="AI931" i="1"/>
  <c r="AK931" i="1"/>
  <c r="AH932" i="1"/>
  <c r="AI932" i="1"/>
  <c r="AJ932" i="1"/>
  <c r="AG932" i="1" s="1"/>
  <c r="AK932" i="1"/>
  <c r="AH933" i="1"/>
  <c r="AI933" i="1"/>
  <c r="AJ933" i="1"/>
  <c r="AG933" i="1" s="1"/>
  <c r="AK933" i="1"/>
  <c r="AH934" i="1"/>
  <c r="AI934" i="1"/>
  <c r="AK934" i="1"/>
  <c r="AH935" i="1"/>
  <c r="AI935" i="1"/>
  <c r="AJ935" i="1"/>
  <c r="AG935" i="1" s="1"/>
  <c r="AK935" i="1"/>
  <c r="AH936" i="1"/>
  <c r="AI936" i="1"/>
  <c r="AJ936" i="1"/>
  <c r="AG936" i="1" s="1"/>
  <c r="AK936" i="1"/>
  <c r="AH937" i="1"/>
  <c r="AI937" i="1"/>
  <c r="AJ937" i="1"/>
  <c r="AG937" i="1" s="1"/>
  <c r="AK937" i="1"/>
  <c r="AH938" i="1"/>
  <c r="AI938" i="1"/>
  <c r="AJ938" i="1"/>
  <c r="AG938" i="1" s="1"/>
  <c r="AK938" i="1"/>
  <c r="AH939" i="1"/>
  <c r="AI939" i="1"/>
  <c r="AK939" i="1"/>
  <c r="AH940" i="1"/>
  <c r="AI940" i="1"/>
  <c r="AK940" i="1"/>
  <c r="AH941" i="1"/>
  <c r="AI941" i="1"/>
  <c r="AK941" i="1"/>
  <c r="AH942" i="1"/>
  <c r="AI942" i="1"/>
  <c r="AK942" i="1"/>
  <c r="AH943" i="1"/>
  <c r="AI943" i="1"/>
  <c r="AJ943" i="1"/>
  <c r="AG943" i="1" s="1"/>
  <c r="AK943" i="1"/>
  <c r="AH944" i="1"/>
  <c r="AI944" i="1"/>
  <c r="AJ944" i="1"/>
  <c r="AG944" i="1" s="1"/>
  <c r="AK944" i="1"/>
  <c r="AH945" i="1"/>
  <c r="AI945" i="1"/>
  <c r="AJ945" i="1"/>
  <c r="AG945" i="1" s="1"/>
  <c r="AK945" i="1"/>
  <c r="AH946" i="1"/>
  <c r="AI946" i="1"/>
  <c r="AJ946" i="1"/>
  <c r="AG946" i="1" s="1"/>
  <c r="AK946" i="1"/>
  <c r="AH947" i="1"/>
  <c r="AI947" i="1"/>
  <c r="AK947" i="1"/>
  <c r="AH948" i="1"/>
  <c r="AI948" i="1"/>
  <c r="AJ948" i="1"/>
  <c r="AG948" i="1" s="1"/>
  <c r="AK948" i="1"/>
  <c r="AH949" i="1"/>
  <c r="AI949" i="1"/>
  <c r="AJ949" i="1"/>
  <c r="AG949" i="1" s="1"/>
  <c r="AK949" i="1"/>
  <c r="AH950" i="1"/>
  <c r="AI950" i="1"/>
  <c r="AJ950" i="1"/>
  <c r="AG950" i="1" s="1"/>
  <c r="AK950" i="1"/>
  <c r="AH951" i="1"/>
  <c r="AI951" i="1"/>
  <c r="AJ951" i="1"/>
  <c r="AG951" i="1" s="1"/>
  <c r="AK951" i="1"/>
  <c r="AH952" i="1"/>
  <c r="AI952" i="1"/>
  <c r="AJ952" i="1"/>
  <c r="AG952" i="1" s="1"/>
  <c r="AK952" i="1"/>
  <c r="AH953" i="1"/>
  <c r="AI953" i="1"/>
  <c r="AJ953" i="1"/>
  <c r="AG953" i="1" s="1"/>
  <c r="AK953" i="1"/>
  <c r="AH954" i="1"/>
  <c r="AI954" i="1"/>
  <c r="AK954" i="1"/>
  <c r="AH955" i="1"/>
  <c r="AI955" i="1"/>
  <c r="AJ955" i="1"/>
  <c r="AG955" i="1" s="1"/>
  <c r="AK955" i="1"/>
  <c r="AH956" i="1"/>
  <c r="AI956" i="1"/>
  <c r="AK956" i="1"/>
  <c r="AH957" i="1"/>
  <c r="AI957" i="1"/>
  <c r="AK957" i="1"/>
  <c r="AH958" i="1"/>
  <c r="AI958" i="1"/>
  <c r="AJ958" i="1"/>
  <c r="AG958" i="1" s="1"/>
  <c r="AK958" i="1"/>
  <c r="AH959" i="1"/>
  <c r="AI959" i="1"/>
  <c r="AJ959" i="1"/>
  <c r="AG959" i="1" s="1"/>
  <c r="AK959" i="1"/>
  <c r="AH960" i="1"/>
  <c r="AI960" i="1"/>
  <c r="AK960" i="1"/>
  <c r="AH961" i="1"/>
  <c r="AI961" i="1"/>
  <c r="AK961" i="1"/>
  <c r="AH962" i="1"/>
  <c r="AI962" i="1"/>
  <c r="AJ962" i="1"/>
  <c r="AG962" i="1" s="1"/>
  <c r="AK962" i="1"/>
  <c r="AG963" i="1"/>
  <c r="AH963" i="1"/>
  <c r="AI963" i="1"/>
  <c r="AJ963" i="1"/>
  <c r="AK963" i="1"/>
  <c r="AH964" i="1"/>
  <c r="AI964" i="1"/>
  <c r="AJ964" i="1"/>
  <c r="AG964" i="1" s="1"/>
  <c r="AK964" i="1"/>
  <c r="AG965" i="1"/>
  <c r="AH965" i="1"/>
  <c r="AI965" i="1"/>
  <c r="AK965" i="1"/>
  <c r="AH966" i="1"/>
  <c r="AI966" i="1"/>
  <c r="AJ966" i="1"/>
  <c r="AG966" i="1" s="1"/>
  <c r="AK966" i="1"/>
  <c r="AG967" i="1"/>
  <c r="AH967" i="1"/>
  <c r="AI967" i="1"/>
  <c r="AK967" i="1"/>
  <c r="AH968" i="1"/>
  <c r="AI968" i="1"/>
  <c r="AK968" i="1"/>
  <c r="AH969" i="1"/>
  <c r="AI969" i="1"/>
  <c r="AK969" i="1"/>
  <c r="AH970" i="1"/>
  <c r="AI970" i="1"/>
  <c r="AK970" i="1"/>
  <c r="AH971" i="1"/>
  <c r="AI971" i="1"/>
  <c r="AJ971" i="1"/>
  <c r="AG971" i="1" s="1"/>
  <c r="AK971" i="1"/>
  <c r="AH972" i="1"/>
  <c r="AI972" i="1"/>
  <c r="AJ972" i="1"/>
  <c r="AG972" i="1" s="1"/>
  <c r="AK972" i="1"/>
  <c r="AG973" i="1"/>
  <c r="AH973" i="1"/>
  <c r="AI973" i="1"/>
  <c r="AJ973" i="1"/>
  <c r="AK973" i="1"/>
  <c r="AH974" i="1"/>
  <c r="AI974" i="1"/>
  <c r="AJ974" i="1"/>
  <c r="AG974" i="1" s="1"/>
  <c r="AK974" i="1"/>
  <c r="AH975" i="1"/>
  <c r="AI975" i="1"/>
  <c r="AJ975" i="1"/>
  <c r="AG975" i="1" s="1"/>
  <c r="AK975" i="1"/>
  <c r="AH976" i="1"/>
  <c r="AI976" i="1"/>
  <c r="AJ976" i="1"/>
  <c r="AG976" i="1" s="1"/>
  <c r="AK976" i="1"/>
  <c r="AH977" i="1"/>
  <c r="AI977" i="1"/>
  <c r="AJ977" i="1"/>
  <c r="AG977" i="1" s="1"/>
  <c r="AK977" i="1"/>
  <c r="AH978" i="1"/>
  <c r="AI978" i="1"/>
  <c r="AJ978" i="1"/>
  <c r="AG978" i="1" s="1"/>
  <c r="AK978" i="1"/>
  <c r="AH979" i="1"/>
  <c r="AI979" i="1"/>
  <c r="AJ979" i="1"/>
  <c r="AG979" i="1" s="1"/>
  <c r="AK979" i="1"/>
  <c r="AH980" i="1"/>
  <c r="AI980" i="1"/>
  <c r="AK980" i="1"/>
  <c r="AH981" i="1"/>
  <c r="AI981" i="1"/>
  <c r="AJ981" i="1"/>
  <c r="AG981" i="1" s="1"/>
  <c r="AK981" i="1"/>
  <c r="AH982" i="1"/>
  <c r="AI982" i="1"/>
  <c r="AJ982" i="1"/>
  <c r="AG982" i="1" s="1"/>
  <c r="AK982" i="1"/>
  <c r="AH983" i="1"/>
  <c r="AI983" i="1"/>
  <c r="AK983" i="1"/>
  <c r="AH984" i="1"/>
  <c r="AI984" i="1"/>
  <c r="AK984" i="1"/>
  <c r="AH985" i="1"/>
  <c r="AI985" i="1"/>
  <c r="AK985" i="1"/>
  <c r="AH986" i="1"/>
  <c r="AI986" i="1"/>
  <c r="AJ986" i="1"/>
  <c r="AG986" i="1" s="1"/>
  <c r="AK986" i="1"/>
  <c r="AH987" i="1"/>
  <c r="AI987" i="1"/>
  <c r="AJ987" i="1"/>
  <c r="AG987" i="1" s="1"/>
  <c r="AK987" i="1"/>
  <c r="AH988" i="1"/>
  <c r="AI988" i="1"/>
  <c r="AJ988" i="1"/>
  <c r="AG988" i="1" s="1"/>
  <c r="AK988" i="1"/>
  <c r="AH989" i="1"/>
  <c r="AI989" i="1"/>
  <c r="AJ989" i="1"/>
  <c r="AG989" i="1" s="1"/>
  <c r="AK989" i="1"/>
  <c r="AH990" i="1"/>
  <c r="AI990" i="1"/>
  <c r="AJ990" i="1"/>
  <c r="AG990" i="1" s="1"/>
  <c r="AK990" i="1"/>
  <c r="AG991" i="1"/>
  <c r="AH991" i="1"/>
  <c r="AI991" i="1"/>
  <c r="AJ991" i="1"/>
  <c r="AK991" i="1"/>
  <c r="AH992" i="1"/>
  <c r="AI992" i="1"/>
  <c r="AJ992" i="1"/>
  <c r="AG992" i="1" s="1"/>
  <c r="AK992" i="1"/>
  <c r="AG993" i="1"/>
  <c r="AH993" i="1"/>
  <c r="AI993" i="1"/>
  <c r="AK993" i="1"/>
  <c r="AH994" i="1"/>
  <c r="AI994" i="1"/>
  <c r="AJ994" i="1"/>
  <c r="AG994" i="1" s="1"/>
  <c r="AK994" i="1"/>
  <c r="AH995" i="1"/>
  <c r="AI995" i="1"/>
  <c r="AK995" i="1"/>
  <c r="AH996" i="1"/>
  <c r="AI996" i="1"/>
  <c r="AK996" i="1"/>
  <c r="AH997" i="1"/>
  <c r="AI997" i="1"/>
  <c r="AK997" i="1"/>
  <c r="AH998" i="1"/>
  <c r="AI998" i="1"/>
  <c r="AK998" i="1"/>
  <c r="AH999" i="1"/>
  <c r="AI999" i="1"/>
  <c r="AJ999" i="1"/>
  <c r="AG999" i="1" s="1"/>
  <c r="AK999" i="1"/>
  <c r="AH1000" i="1"/>
  <c r="AI1000" i="1"/>
  <c r="AJ1000" i="1"/>
  <c r="AG1000" i="1" s="1"/>
  <c r="AK1000" i="1"/>
  <c r="AH1001" i="1"/>
  <c r="AI1001" i="1"/>
  <c r="AJ1001" i="1"/>
  <c r="AG1001" i="1" s="1"/>
  <c r="AK1001" i="1"/>
  <c r="AH1002" i="1"/>
  <c r="AI1002" i="1"/>
  <c r="AJ1002" i="1"/>
  <c r="AG1002" i="1" s="1"/>
  <c r="AK1002" i="1"/>
  <c r="AH1003" i="1"/>
  <c r="AI1003" i="1"/>
  <c r="AJ1003" i="1"/>
  <c r="AG1003" i="1" s="1"/>
  <c r="AK1003" i="1"/>
  <c r="AG1004" i="1"/>
  <c r="AH1004" i="1"/>
  <c r="AI1004" i="1"/>
  <c r="AK1004" i="1"/>
  <c r="AH1005" i="1"/>
  <c r="AI1005" i="1"/>
  <c r="AJ1005" i="1"/>
  <c r="AG1005" i="1" s="1"/>
  <c r="AK1005" i="1"/>
  <c r="AH1006" i="1"/>
  <c r="AI1006" i="1"/>
  <c r="AK1006" i="1"/>
  <c r="AH1007" i="1"/>
  <c r="AI1007" i="1"/>
  <c r="AJ1007" i="1"/>
  <c r="AG1007" i="1" s="1"/>
  <c r="AK1007" i="1"/>
  <c r="AH1008" i="1"/>
  <c r="AI1008" i="1"/>
  <c r="AJ1008" i="1"/>
  <c r="AG1008" i="1" s="1"/>
  <c r="AK1008" i="1"/>
  <c r="AH1009" i="1"/>
  <c r="AI1009" i="1"/>
  <c r="AJ1009" i="1"/>
  <c r="AG1009" i="1" s="1"/>
  <c r="AK1009" i="1"/>
  <c r="AH1010" i="1"/>
  <c r="AI1010" i="1"/>
  <c r="AK1010" i="1"/>
  <c r="AH1011" i="1"/>
  <c r="AI1011" i="1"/>
  <c r="AK1011" i="1"/>
  <c r="AH1012" i="1"/>
  <c r="AI1012" i="1"/>
  <c r="AK1012" i="1"/>
  <c r="AH1013" i="1"/>
  <c r="AI1013" i="1"/>
  <c r="AK1013" i="1"/>
  <c r="AH1014" i="1"/>
  <c r="AI1014" i="1"/>
  <c r="AJ1014" i="1"/>
  <c r="AG1014" i="1" s="1"/>
  <c r="AK1014" i="1"/>
  <c r="AH1015" i="1"/>
  <c r="AI1015" i="1"/>
  <c r="AJ1015" i="1"/>
  <c r="AG1015" i="1" s="1"/>
  <c r="AK1015" i="1"/>
  <c r="AH1016" i="1"/>
  <c r="AI1016" i="1"/>
  <c r="AK1016" i="1"/>
  <c r="AH1017" i="1"/>
  <c r="AI1017" i="1"/>
  <c r="AK1017" i="1"/>
  <c r="AH1018" i="1"/>
  <c r="AI1018" i="1"/>
  <c r="AK1018" i="1"/>
  <c r="AG1019" i="1"/>
  <c r="AH1019" i="1"/>
  <c r="AI1019" i="1"/>
  <c r="AJ1019" i="1"/>
  <c r="AK1019" i="1"/>
  <c r="AH1020" i="1"/>
  <c r="AI1020" i="1"/>
  <c r="AJ1020" i="1"/>
  <c r="AG1020" i="1" s="1"/>
  <c r="AK1020" i="1"/>
  <c r="AG1021" i="1"/>
  <c r="AH1021" i="1"/>
  <c r="AI1021" i="1"/>
  <c r="AJ1021" i="1"/>
  <c r="AK1021" i="1"/>
  <c r="AH1022" i="1"/>
  <c r="AI1022" i="1"/>
  <c r="AK1022" i="1"/>
  <c r="AH1023" i="1"/>
  <c r="AI1023" i="1"/>
  <c r="AK1023" i="1"/>
  <c r="AG1024" i="1"/>
  <c r="AH1024" i="1"/>
  <c r="AI1024" i="1"/>
  <c r="AK1024" i="1"/>
  <c r="AH1025" i="1"/>
  <c r="AI1025" i="1"/>
  <c r="AK1025" i="1"/>
  <c r="AH1026" i="1"/>
  <c r="AI1026" i="1"/>
  <c r="AK1026" i="1"/>
  <c r="AH1027" i="1"/>
  <c r="AI1027" i="1"/>
  <c r="AJ1027" i="1"/>
  <c r="AG1027" i="1" s="1"/>
  <c r="AK1027" i="1"/>
  <c r="AH1028" i="1"/>
  <c r="AI1028" i="1"/>
  <c r="AJ1028" i="1"/>
  <c r="AG1028" i="1" s="1"/>
  <c r="AK1028" i="1"/>
  <c r="AH1029" i="1"/>
  <c r="AI1029" i="1"/>
  <c r="AJ1029" i="1"/>
  <c r="AG1029" i="1" s="1"/>
  <c r="AK1029" i="1"/>
  <c r="AH1030" i="1"/>
  <c r="AI1030" i="1"/>
  <c r="AJ1030" i="1"/>
  <c r="AG1030" i="1" s="1"/>
  <c r="AK1030" i="1"/>
  <c r="AH1031" i="1"/>
  <c r="AI1031" i="1"/>
  <c r="AJ1031" i="1"/>
  <c r="AG1031" i="1" s="1"/>
  <c r="AK1031" i="1"/>
  <c r="AH1032" i="1"/>
  <c r="AI1032" i="1"/>
  <c r="AJ1032" i="1"/>
  <c r="AG1032" i="1" s="1"/>
  <c r="AK1032" i="1"/>
  <c r="AH1033" i="1"/>
  <c r="AI1033" i="1"/>
  <c r="AJ1033" i="1"/>
  <c r="AG1033" i="1" s="1"/>
  <c r="AK1033" i="1"/>
  <c r="AH1034" i="1"/>
  <c r="AI1034" i="1"/>
  <c r="AJ1034" i="1"/>
  <c r="AG1034" i="1" s="1"/>
  <c r="AK1034" i="1"/>
  <c r="AH1035" i="1"/>
  <c r="AI1035" i="1"/>
  <c r="AK1035" i="1"/>
  <c r="AG1036" i="1"/>
  <c r="AH1036" i="1"/>
  <c r="AI1036" i="1"/>
  <c r="AK1036" i="1"/>
  <c r="AH1037" i="1"/>
  <c r="AI1037" i="1"/>
  <c r="AJ1037" i="1"/>
  <c r="AG1037" i="1" s="1"/>
  <c r="AK1037" i="1"/>
  <c r="AG1038" i="1"/>
  <c r="AH1038" i="1"/>
  <c r="AI1038" i="1"/>
  <c r="AK1038" i="1"/>
  <c r="AH1039" i="1"/>
  <c r="AI1039" i="1"/>
  <c r="AK1039" i="1"/>
  <c r="AH1040" i="1"/>
  <c r="AI1040" i="1"/>
  <c r="AK1040" i="1"/>
  <c r="AH1041" i="1"/>
  <c r="AI1041" i="1"/>
  <c r="AK1041" i="1"/>
  <c r="AH1042" i="1"/>
  <c r="AI1042" i="1"/>
  <c r="AJ1042" i="1"/>
  <c r="AG1042" i="1" s="1"/>
  <c r="AK1042" i="1"/>
  <c r="AH1043" i="1"/>
  <c r="AI1043" i="1"/>
  <c r="AJ1043" i="1"/>
  <c r="AG1043" i="1" s="1"/>
  <c r="AK1043" i="1"/>
  <c r="AH1044" i="1"/>
  <c r="AI1044" i="1"/>
  <c r="AJ1044" i="1"/>
  <c r="AG1044" i="1" s="1"/>
  <c r="AK1044" i="1"/>
  <c r="AH1045" i="1"/>
  <c r="AI1045" i="1"/>
  <c r="AK1045" i="1"/>
  <c r="AH1046" i="1"/>
  <c r="AI1046" i="1"/>
  <c r="AK1046" i="1"/>
  <c r="AH1047" i="1"/>
  <c r="AI1047" i="1"/>
  <c r="AJ1047" i="1"/>
  <c r="AG1047" i="1" s="1"/>
  <c r="AK1047" i="1"/>
  <c r="AH1048" i="1"/>
  <c r="AI1048" i="1"/>
  <c r="AJ1048" i="1"/>
  <c r="AG1048" i="1" s="1"/>
  <c r="AK1048" i="1"/>
  <c r="AH1049" i="1"/>
  <c r="AI1049" i="1"/>
  <c r="AJ1049" i="1"/>
  <c r="AG1049" i="1" s="1"/>
  <c r="AK1049" i="1"/>
  <c r="AH1050" i="1"/>
  <c r="AI1050" i="1"/>
  <c r="AJ1050" i="1"/>
  <c r="AG1050" i="1" s="1"/>
  <c r="AK1050" i="1"/>
  <c r="AH1051" i="1"/>
  <c r="AI1051" i="1"/>
  <c r="AJ1051" i="1"/>
  <c r="AG1051" i="1" s="1"/>
  <c r="AK1051" i="1"/>
  <c r="AH1052" i="1"/>
  <c r="AI1052" i="1"/>
  <c r="AK1052" i="1"/>
  <c r="AH1053" i="1"/>
  <c r="AI1053" i="1"/>
  <c r="AK1053" i="1"/>
  <c r="AH1054" i="1"/>
  <c r="AI1054" i="1"/>
  <c r="AK1054" i="1"/>
  <c r="AH1055" i="1"/>
  <c r="AI1055" i="1"/>
  <c r="AJ1055" i="1"/>
  <c r="AG1055" i="1" s="1"/>
  <c r="AK1055" i="1"/>
  <c r="AH1056" i="1"/>
  <c r="AI1056" i="1"/>
  <c r="AJ1056" i="1"/>
  <c r="AG1056" i="1" s="1"/>
  <c r="AK1056" i="1"/>
  <c r="AH1057" i="1"/>
  <c r="AI1057" i="1"/>
  <c r="AJ1057" i="1"/>
  <c r="AG1057" i="1" s="1"/>
  <c r="AK1057" i="1"/>
  <c r="AG1058" i="1"/>
  <c r="AH1058" i="1"/>
  <c r="AI1058" i="1"/>
  <c r="AJ1058" i="1"/>
  <c r="AK1058" i="1"/>
  <c r="AH1059" i="1"/>
  <c r="AI1059" i="1"/>
  <c r="AJ1059" i="1"/>
  <c r="AG1059" i="1" s="1"/>
  <c r="AK1059" i="1"/>
  <c r="AH1060" i="1"/>
  <c r="AI1060" i="1"/>
  <c r="AJ1060" i="1"/>
  <c r="AG1060" i="1" s="1"/>
  <c r="AK1060" i="1"/>
  <c r="AH1061" i="1"/>
  <c r="AI1061" i="1"/>
  <c r="AK1061" i="1"/>
  <c r="AH1062" i="1"/>
  <c r="AI1062" i="1"/>
  <c r="AJ1062" i="1"/>
  <c r="AG1062" i="1" s="1"/>
  <c r="AK1062" i="1"/>
  <c r="AG1063" i="1"/>
  <c r="AH1063" i="1"/>
  <c r="AI1063" i="1"/>
  <c r="AK1063" i="1"/>
  <c r="AH1064" i="1"/>
  <c r="AI1064" i="1"/>
  <c r="AJ1064" i="1"/>
  <c r="AG1064" i="1" s="1"/>
  <c r="AK1064" i="1"/>
  <c r="AG1065" i="1"/>
  <c r="AH1065" i="1"/>
  <c r="AI1065" i="1"/>
  <c r="AK1065" i="1"/>
  <c r="AH1066" i="1"/>
  <c r="AI1066" i="1"/>
  <c r="AK1066" i="1"/>
  <c r="AH1067" i="1"/>
  <c r="AI1067" i="1"/>
  <c r="AK1067" i="1"/>
  <c r="AH1068" i="1"/>
  <c r="AI1068" i="1"/>
  <c r="AK1068" i="1"/>
  <c r="AG1069" i="1"/>
  <c r="AH1069" i="1"/>
  <c r="AI1069" i="1"/>
  <c r="AK1069" i="1"/>
  <c r="AH1070" i="1"/>
  <c r="AI1070" i="1"/>
  <c r="AJ1070" i="1"/>
  <c r="AG1070" i="1" s="1"/>
  <c r="AK1070" i="1"/>
  <c r="AH1071" i="1"/>
  <c r="AI1071" i="1"/>
  <c r="AJ1071" i="1"/>
  <c r="AG1071" i="1" s="1"/>
  <c r="AK1071" i="1"/>
  <c r="AH1072" i="1"/>
  <c r="AI1072" i="1"/>
  <c r="AK1072" i="1"/>
  <c r="AH1073" i="1"/>
  <c r="AI1073" i="1"/>
  <c r="AJ1073" i="1"/>
  <c r="AG1073" i="1" s="1"/>
  <c r="AK1073" i="1"/>
  <c r="AH1074" i="1"/>
  <c r="AI1074" i="1"/>
  <c r="AK1074" i="1"/>
  <c r="AH1075" i="1"/>
  <c r="AI1075" i="1"/>
  <c r="AJ1075" i="1"/>
  <c r="AG1075" i="1" s="1"/>
  <c r="AK1075" i="1"/>
  <c r="AH1076" i="1"/>
  <c r="AI1076" i="1"/>
  <c r="AJ1076" i="1"/>
  <c r="AG1076" i="1" s="1"/>
  <c r="AK1076" i="1"/>
  <c r="AH1077" i="1"/>
  <c r="AI1077" i="1"/>
  <c r="AJ1077" i="1"/>
  <c r="AG1077" i="1" s="1"/>
  <c r="AK1077" i="1"/>
  <c r="AH1078" i="1"/>
  <c r="AI1078" i="1"/>
  <c r="AK1078" i="1"/>
  <c r="AH1079" i="1"/>
  <c r="AI1079" i="1"/>
  <c r="AK1079" i="1"/>
  <c r="AH1080" i="1"/>
  <c r="AI1080" i="1"/>
  <c r="AK1080" i="1"/>
  <c r="AH1081" i="1"/>
  <c r="AI1081" i="1"/>
  <c r="AK1081" i="1"/>
  <c r="AH1082" i="1"/>
  <c r="AI1082" i="1"/>
  <c r="AK1082" i="1"/>
  <c r="AH1083" i="1"/>
  <c r="AI1083" i="1"/>
  <c r="AJ1083" i="1"/>
  <c r="AG1083" i="1" s="1"/>
  <c r="AK1083" i="1"/>
  <c r="AH1084" i="1"/>
  <c r="AI1084" i="1"/>
  <c r="AJ1084" i="1"/>
  <c r="AG1084" i="1" s="1"/>
  <c r="AK1084" i="1"/>
  <c r="AH1085" i="1"/>
  <c r="AI1085" i="1"/>
  <c r="AJ1085" i="1"/>
  <c r="AG1085" i="1" s="1"/>
  <c r="AK1085" i="1"/>
  <c r="AH1086" i="1"/>
  <c r="AI1086" i="1"/>
  <c r="AK1086" i="1"/>
  <c r="AH1087" i="1"/>
  <c r="AI1087" i="1"/>
  <c r="AJ1087" i="1"/>
  <c r="AG1087" i="1" s="1"/>
  <c r="AK1087" i="1"/>
  <c r="AG1088" i="1"/>
  <c r="AH1088" i="1"/>
  <c r="AI1088" i="1"/>
  <c r="AK1088" i="1"/>
  <c r="AH1089" i="1"/>
  <c r="AI1089" i="1"/>
  <c r="AJ1089" i="1"/>
  <c r="AG1089" i="1" s="1"/>
  <c r="AK1089" i="1"/>
  <c r="AG1090" i="1"/>
  <c r="AH1090" i="1"/>
  <c r="AI1090" i="1"/>
  <c r="AJ1090" i="1"/>
  <c r="AK1090" i="1"/>
  <c r="AH1091" i="1"/>
  <c r="AI1091" i="1"/>
  <c r="AK1091" i="1"/>
  <c r="AH1092" i="1"/>
  <c r="AI1092" i="1"/>
  <c r="AK1092" i="1"/>
  <c r="AH1093" i="1"/>
  <c r="AI1093" i="1"/>
  <c r="AJ1093" i="1"/>
  <c r="AG1093" i="1" s="1"/>
  <c r="AK1093" i="1"/>
  <c r="AH1094" i="1"/>
  <c r="AI1094" i="1"/>
  <c r="AK1094" i="1"/>
  <c r="AH1095" i="1"/>
  <c r="AI1095" i="1"/>
  <c r="AJ1095" i="1"/>
  <c r="AG1095" i="1" s="1"/>
  <c r="AK1095" i="1"/>
  <c r="AH1096" i="1"/>
  <c r="AI1096" i="1"/>
  <c r="AK1096" i="1"/>
  <c r="AH1097" i="1"/>
  <c r="AI1097" i="1"/>
  <c r="AK1097" i="1"/>
  <c r="AH1098" i="1"/>
  <c r="AI1098" i="1"/>
  <c r="AJ1098" i="1"/>
  <c r="AG1098" i="1" s="1"/>
  <c r="AK1098" i="1"/>
  <c r="AG1099" i="1"/>
  <c r="AH1099" i="1"/>
  <c r="AI1099" i="1"/>
  <c r="AJ1099" i="1"/>
  <c r="AK1099" i="1"/>
  <c r="AH1100" i="1"/>
  <c r="AI1100" i="1"/>
  <c r="AK1100" i="1"/>
  <c r="AG1100" i="1" s="1"/>
  <c r="AG1101" i="1"/>
  <c r="AH1101" i="1"/>
  <c r="AI1101" i="1"/>
  <c r="AJ1101" i="1"/>
  <c r="AK1101" i="1"/>
  <c r="AH1102" i="1"/>
  <c r="AI1102" i="1"/>
  <c r="AJ1102" i="1"/>
  <c r="AK1102" i="1"/>
  <c r="AG1102" i="1" s="1"/>
  <c r="AH1103" i="1"/>
  <c r="AI1103" i="1"/>
  <c r="AJ1103" i="1"/>
  <c r="AK1103" i="1"/>
  <c r="AG1103" i="1" s="1"/>
  <c r="AH1104" i="1"/>
  <c r="AI1104" i="1"/>
  <c r="AJ1104" i="1"/>
  <c r="AK1104" i="1"/>
  <c r="AG1104" i="1" s="1"/>
  <c r="AG1105" i="1"/>
  <c r="AH1105" i="1"/>
  <c r="AI1105" i="1"/>
  <c r="AK1105" i="1"/>
  <c r="AH1106" i="1"/>
  <c r="AI1106" i="1"/>
  <c r="AK1106" i="1"/>
  <c r="AG1106" i="1" s="1"/>
  <c r="AG1107" i="1"/>
  <c r="AH1107" i="1"/>
  <c r="AI1107" i="1"/>
  <c r="AK1107" i="1"/>
  <c r="AH1108" i="1"/>
  <c r="AI1108" i="1"/>
  <c r="AK1108" i="1"/>
  <c r="AG1108" i="1" s="1"/>
  <c r="AH1109" i="1"/>
  <c r="AI1109" i="1"/>
  <c r="AK1109" i="1"/>
  <c r="AG1109" i="1" s="1"/>
  <c r="AH1110" i="1"/>
  <c r="AI1110" i="1"/>
  <c r="AK1110" i="1"/>
  <c r="AG1110" i="1" s="1"/>
  <c r="AH1111" i="1"/>
  <c r="AI1111" i="1"/>
  <c r="AJ1111" i="1"/>
  <c r="AK1111" i="1"/>
  <c r="AG1111" i="1" s="1"/>
  <c r="AH1112" i="1"/>
  <c r="AI1112" i="1"/>
  <c r="AJ1112" i="1"/>
  <c r="AK1112" i="1"/>
  <c r="AG1112" i="1" s="1"/>
  <c r="AG1113" i="1"/>
  <c r="AH1113" i="1"/>
  <c r="AI1113" i="1"/>
  <c r="AJ1113" i="1"/>
  <c r="AK1113" i="1"/>
  <c r="AG1114" i="1"/>
  <c r="AH1114" i="1"/>
  <c r="AI1114" i="1"/>
  <c r="AJ1114" i="1"/>
  <c r="AK1114" i="1"/>
  <c r="AH1115" i="1"/>
  <c r="AI1115" i="1"/>
  <c r="AJ1115" i="1"/>
  <c r="AK1115" i="1"/>
  <c r="AG1115" i="1" s="1"/>
  <c r="AG1116" i="1"/>
  <c r="AH1116" i="1"/>
  <c r="AI1116" i="1"/>
  <c r="AJ1116" i="1"/>
  <c r="AK1116" i="1"/>
  <c r="AH1117" i="1"/>
  <c r="AI1117" i="1"/>
  <c r="AJ1117" i="1"/>
  <c r="AK1117" i="1"/>
  <c r="AG1117" i="1" s="1"/>
  <c r="AG1118" i="1"/>
  <c r="AH1118" i="1"/>
  <c r="AI1118" i="1"/>
  <c r="AK1118" i="1"/>
  <c r="AG1119" i="1"/>
  <c r="AH1119" i="1"/>
  <c r="AI1119" i="1"/>
  <c r="AJ1119" i="1"/>
  <c r="AK1119" i="1"/>
  <c r="AH1120" i="1"/>
  <c r="AI1120" i="1"/>
  <c r="AK1120" i="1"/>
  <c r="AG1120" i="1" s="1"/>
  <c r="AG1121" i="1"/>
  <c r="AH1121" i="1"/>
  <c r="AI1121" i="1"/>
  <c r="AJ1121" i="1"/>
  <c r="AK1121" i="1"/>
  <c r="AG1122" i="1"/>
  <c r="AH1122" i="1"/>
  <c r="AI1122" i="1"/>
  <c r="AK1122" i="1"/>
  <c r="AH1123" i="1"/>
  <c r="AI1123" i="1"/>
  <c r="AK1123" i="1"/>
  <c r="AG1123" i="1" s="1"/>
  <c r="AH1124" i="1"/>
  <c r="AI1124" i="1"/>
  <c r="AK1124" i="1"/>
  <c r="AG1124" i="1" s="1"/>
  <c r="AG1125" i="1"/>
  <c r="AH1125" i="1"/>
  <c r="AI1125" i="1"/>
  <c r="AK1125" i="1"/>
  <c r="AH1126" i="1"/>
  <c r="AI1126" i="1"/>
  <c r="AJ1126" i="1"/>
  <c r="AK1126" i="1"/>
  <c r="AG1126" i="1" s="1"/>
  <c r="AG1127" i="1"/>
  <c r="AH1127" i="1"/>
  <c r="AI1127" i="1"/>
  <c r="AJ1127" i="1"/>
  <c r="AK1127" i="1"/>
  <c r="AH1128" i="1"/>
  <c r="AI1128" i="1"/>
  <c r="AJ1128" i="1"/>
  <c r="AK1128" i="1"/>
  <c r="AG1128" i="1" s="1"/>
  <c r="AH1129" i="1"/>
  <c r="AI1129" i="1"/>
  <c r="AJ1129" i="1"/>
  <c r="AK1129" i="1"/>
  <c r="AG1129" i="1" s="1"/>
  <c r="AH1130" i="1"/>
  <c r="AI1130" i="1"/>
  <c r="AK1130" i="1"/>
  <c r="AG1130" i="1" s="1"/>
  <c r="AG1131" i="1"/>
  <c r="AH1131" i="1"/>
  <c r="AI1131" i="1"/>
  <c r="AJ1131" i="1"/>
  <c r="AK1131" i="1"/>
  <c r="AH1132" i="1"/>
  <c r="AI1132" i="1"/>
  <c r="AJ1132" i="1"/>
  <c r="AK1132" i="1"/>
  <c r="AG1132" i="1" s="1"/>
  <c r="AG1133" i="1"/>
  <c r="AH1133" i="1"/>
  <c r="AI1133" i="1"/>
  <c r="AJ1133" i="1"/>
  <c r="AK1133" i="1"/>
  <c r="AH1134" i="1"/>
  <c r="AI1134" i="1"/>
  <c r="AJ1134" i="1"/>
  <c r="AK1134" i="1"/>
  <c r="AG1134" i="1" s="1"/>
  <c r="AH1135" i="1"/>
  <c r="AI1135" i="1"/>
  <c r="AJ1135" i="1"/>
  <c r="AK1135" i="1"/>
  <c r="AG1135" i="1" s="1"/>
  <c r="AH1136" i="1"/>
  <c r="AI1136" i="1"/>
  <c r="AK1136" i="1"/>
  <c r="AG1136" i="1" s="1"/>
  <c r="AH1137" i="1"/>
  <c r="AI1137" i="1"/>
  <c r="AK1137" i="1"/>
  <c r="AG1137" i="1" s="1"/>
  <c r="AH1138" i="1"/>
  <c r="AI1138" i="1"/>
  <c r="AK1138" i="1"/>
  <c r="AG1138" i="1" s="1"/>
  <c r="AH1139" i="1"/>
  <c r="AI1139" i="1"/>
  <c r="AJ1139" i="1"/>
  <c r="AK1139" i="1"/>
  <c r="AG1139" i="1" s="1"/>
  <c r="AH1140" i="1"/>
  <c r="AI1140" i="1"/>
  <c r="AJ1140" i="1"/>
  <c r="AK1140" i="1"/>
  <c r="AG1140" i="1" s="1"/>
  <c r="AG1141" i="1"/>
  <c r="AH1141" i="1"/>
  <c r="AI1141" i="1"/>
  <c r="AJ1141" i="1"/>
  <c r="AK1141" i="1"/>
  <c r="AG1142" i="1"/>
  <c r="AH1142" i="1"/>
  <c r="AI1142" i="1"/>
  <c r="AJ1142" i="1"/>
  <c r="AK1142" i="1"/>
  <c r="AG1143" i="1"/>
  <c r="AH1143" i="1"/>
  <c r="AI1143" i="1"/>
  <c r="AJ1143" i="1"/>
  <c r="AK1143" i="1"/>
  <c r="AG1144" i="1"/>
  <c r="AH1144" i="1"/>
  <c r="AI1144" i="1"/>
  <c r="AJ1144" i="1"/>
  <c r="AK1144" i="1"/>
  <c r="AH1145" i="1"/>
  <c r="AI1145" i="1"/>
  <c r="AK1145" i="1"/>
  <c r="AG1145" i="1" s="1"/>
  <c r="AG1146" i="1"/>
  <c r="AH1146" i="1"/>
  <c r="AI1146" i="1"/>
  <c r="AJ1146" i="1"/>
  <c r="AK1146" i="1"/>
  <c r="AH1147" i="1"/>
  <c r="AI1147" i="1"/>
  <c r="AJ1147" i="1"/>
  <c r="AK1147" i="1"/>
  <c r="AG1147" i="1" s="1"/>
  <c r="AH1148" i="1"/>
  <c r="AI1148" i="1"/>
  <c r="AJ1148" i="1"/>
  <c r="AK1148" i="1"/>
  <c r="AG1148" i="1" s="1"/>
  <c r="AG1149" i="1"/>
  <c r="AH1149" i="1"/>
  <c r="AI1149" i="1"/>
  <c r="AJ1149" i="1"/>
  <c r="AK1149" i="1"/>
  <c r="AG1150" i="1"/>
  <c r="AH1150" i="1"/>
  <c r="AI1150" i="1"/>
  <c r="AK1150" i="1"/>
  <c r="AH1151" i="1"/>
  <c r="AI1151" i="1"/>
  <c r="AK1151" i="1"/>
  <c r="AG1151" i="1" s="1"/>
  <c r="AH1152" i="1"/>
  <c r="AI1152" i="1"/>
  <c r="AK1152" i="1"/>
  <c r="AG1152" i="1" s="1"/>
  <c r="AG1153" i="1"/>
  <c r="AH1153" i="1"/>
  <c r="AI1153" i="1"/>
  <c r="AK1153" i="1"/>
  <c r="AH1154" i="1"/>
  <c r="AI1154" i="1"/>
  <c r="AJ1154" i="1"/>
  <c r="AK1154" i="1"/>
  <c r="AG1154" i="1" s="1"/>
  <c r="AG1155" i="1"/>
  <c r="AH1155" i="1"/>
  <c r="AI1155" i="1"/>
  <c r="AJ1155" i="1"/>
  <c r="AK1155" i="1"/>
  <c r="AH1156" i="1"/>
  <c r="AI1156" i="1"/>
  <c r="AK1156" i="1"/>
  <c r="AG1156" i="1" s="1"/>
  <c r="AG1157" i="1"/>
  <c r="AH1157" i="1"/>
  <c r="AI1157" i="1"/>
  <c r="AJ1157" i="1"/>
  <c r="AK1157" i="1"/>
  <c r="AH1158" i="1"/>
  <c r="AI1158" i="1"/>
  <c r="AK1158" i="1"/>
  <c r="AG1158" i="1" s="1"/>
  <c r="AH1159" i="1"/>
  <c r="AI1159" i="1"/>
  <c r="AJ1159" i="1"/>
  <c r="AK1159" i="1"/>
  <c r="AG1159" i="1" s="1"/>
  <c r="AH1160" i="1"/>
  <c r="AI1160" i="1"/>
  <c r="AJ1160" i="1"/>
  <c r="AK1160" i="1"/>
  <c r="AG1160" i="1" s="1"/>
  <c r="AG1161" i="1"/>
  <c r="AH1161" i="1"/>
  <c r="AI1161" i="1"/>
  <c r="AK1161" i="1"/>
  <c r="AH1162" i="1"/>
  <c r="AI1162" i="1"/>
  <c r="AJ1162" i="1"/>
  <c r="AK1162" i="1"/>
  <c r="AG1162" i="1" s="1"/>
  <c r="AG1163" i="1"/>
  <c r="AH1163" i="1"/>
  <c r="AI1163" i="1"/>
  <c r="AK1163" i="1"/>
  <c r="AH1164" i="1"/>
  <c r="AI1164" i="1"/>
  <c r="AK1164" i="1"/>
  <c r="AG1164" i="1" s="1"/>
  <c r="AH1165" i="1"/>
  <c r="AI1165" i="1"/>
  <c r="AK1165" i="1"/>
  <c r="AG1165" i="1" s="1"/>
  <c r="AH1166" i="1"/>
  <c r="AI1166" i="1"/>
  <c r="AK1166" i="1"/>
  <c r="AG1166" i="1" s="1"/>
  <c r="AH1167" i="1"/>
  <c r="AI1167" i="1"/>
  <c r="AJ1167" i="1"/>
  <c r="AK1167" i="1"/>
  <c r="AG1167" i="1" s="1"/>
  <c r="AH1168" i="1"/>
  <c r="AI1168" i="1"/>
  <c r="AJ1168" i="1"/>
  <c r="AK1168" i="1"/>
  <c r="AG1168" i="1" s="1"/>
  <c r="AH1169" i="1"/>
  <c r="AI1169" i="1"/>
  <c r="AJ1169" i="1"/>
  <c r="AK1169" i="1"/>
  <c r="AG1169" i="1" s="1"/>
  <c r="AG1170" i="1"/>
  <c r="AH1170" i="1"/>
  <c r="AI1170" i="1"/>
  <c r="AJ1170" i="1"/>
  <c r="AK1170" i="1"/>
  <c r="AH1171" i="1"/>
  <c r="AI1171" i="1"/>
  <c r="AJ1171" i="1"/>
  <c r="AK1171" i="1"/>
  <c r="AG1171" i="1" s="1"/>
  <c r="AG1172" i="1"/>
  <c r="AH1172" i="1"/>
  <c r="AI1172" i="1"/>
  <c r="AJ1172" i="1"/>
  <c r="AK1172" i="1"/>
  <c r="AH1173" i="1"/>
  <c r="AI1173" i="1"/>
  <c r="AJ1173" i="1"/>
  <c r="AK1173" i="1"/>
  <c r="AG1173" i="1" s="1"/>
  <c r="AG1174" i="1"/>
  <c r="AH1174" i="1"/>
  <c r="AI1174" i="1"/>
  <c r="AK1174" i="1"/>
  <c r="AG1175" i="1"/>
  <c r="AH1175" i="1"/>
  <c r="AI1175" i="1"/>
  <c r="AK1175" i="1"/>
  <c r="AH1176" i="1"/>
  <c r="AI1176" i="1"/>
  <c r="AJ1176" i="1"/>
  <c r="AK1176" i="1"/>
  <c r="AG1176" i="1" s="1"/>
  <c r="AG1177" i="1"/>
  <c r="AH1177" i="1"/>
  <c r="AI1177" i="1"/>
  <c r="AK1177" i="1"/>
  <c r="AG1178" i="1"/>
  <c r="AH1178" i="1"/>
  <c r="AI1178" i="1"/>
  <c r="AK1178" i="1"/>
  <c r="AH1179" i="1"/>
  <c r="AI1179" i="1"/>
  <c r="AK1179" i="1"/>
  <c r="AG1179" i="1" s="1"/>
  <c r="AH1180" i="1"/>
  <c r="AI1180" i="1"/>
  <c r="AK1180" i="1"/>
  <c r="AG1180" i="1" s="1"/>
  <c r="AG1181" i="1"/>
  <c r="AH1181" i="1"/>
  <c r="AI1181" i="1"/>
  <c r="AK1181" i="1"/>
  <c r="AH1182" i="1"/>
  <c r="AI1182" i="1"/>
  <c r="AJ1182" i="1"/>
  <c r="AK1182" i="1"/>
  <c r="AG1182" i="1" s="1"/>
  <c r="AG1183" i="1"/>
  <c r="AH1183" i="1"/>
  <c r="AI1183" i="1"/>
  <c r="AK1183" i="1"/>
  <c r="AH1184" i="1"/>
  <c r="AI1184" i="1"/>
  <c r="AJ1184" i="1"/>
  <c r="AK1184" i="1"/>
  <c r="AG1184" i="1" s="1"/>
  <c r="AG1185" i="1"/>
  <c r="AH1185" i="1"/>
  <c r="AI1185" i="1"/>
  <c r="AK1185" i="1"/>
  <c r="AH1186" i="1"/>
  <c r="AI1186" i="1"/>
  <c r="AK1186" i="1"/>
  <c r="AG1186" i="1" s="1"/>
  <c r="AG1187" i="1"/>
  <c r="AH1187" i="1"/>
  <c r="AI1187" i="1"/>
  <c r="AJ1187" i="1"/>
  <c r="AK1187" i="1"/>
  <c r="AH1188" i="1"/>
  <c r="AI1188" i="1"/>
  <c r="AJ1188" i="1"/>
  <c r="AK1188" i="1"/>
  <c r="AG1188" i="1" s="1"/>
  <c r="AG1189" i="1"/>
  <c r="AH1189" i="1"/>
  <c r="AI1189" i="1"/>
  <c r="AK1189" i="1"/>
  <c r="AH1190" i="1"/>
  <c r="AI1190" i="1"/>
  <c r="AJ1190" i="1"/>
  <c r="AK1190" i="1"/>
  <c r="AG1190" i="1" s="1"/>
  <c r="AG1191" i="1"/>
  <c r="AH1191" i="1"/>
  <c r="AI1191" i="1"/>
  <c r="AK1191" i="1"/>
  <c r="AH1192" i="1"/>
  <c r="AI1192" i="1"/>
  <c r="AK1192" i="1"/>
  <c r="AG1192" i="1" s="1"/>
  <c r="AH1193" i="1"/>
  <c r="AI1193" i="1"/>
  <c r="AK1193" i="1"/>
  <c r="AG1193" i="1" s="1"/>
  <c r="AH1194" i="1"/>
  <c r="AI1194" i="1"/>
  <c r="AK1194" i="1"/>
  <c r="AG1194" i="1" s="1"/>
  <c r="AH1195" i="1"/>
  <c r="AI1195" i="1"/>
  <c r="AJ1195" i="1"/>
  <c r="AK1195" i="1"/>
  <c r="AG1195" i="1" s="1"/>
  <c r="AH1196" i="1"/>
  <c r="AI1196" i="1"/>
  <c r="AK1196" i="1"/>
  <c r="AG1196" i="1" s="1"/>
  <c r="AG1197" i="1"/>
  <c r="AH1197" i="1"/>
  <c r="AI1197" i="1"/>
  <c r="AJ1197" i="1"/>
  <c r="AK1197" i="1"/>
  <c r="AG1198" i="1"/>
  <c r="AH1198" i="1"/>
  <c r="AI1198" i="1"/>
  <c r="AJ1198" i="1"/>
  <c r="AK1198" i="1"/>
  <c r="AG1199" i="1"/>
  <c r="AH1199" i="1"/>
  <c r="AI1199" i="1"/>
  <c r="AK1199" i="1"/>
  <c r="AG1200" i="1"/>
  <c r="AH1200" i="1"/>
  <c r="AI1200" i="1"/>
  <c r="AK1200" i="1"/>
  <c r="AH1201" i="1"/>
  <c r="AI1201" i="1"/>
  <c r="AJ1201" i="1"/>
  <c r="AK1201" i="1"/>
  <c r="AG1201" i="1" s="1"/>
  <c r="AG1202" i="1"/>
  <c r="AH1202" i="1"/>
  <c r="AI1202" i="1"/>
  <c r="AK1202" i="1"/>
  <c r="AG1203" i="1"/>
  <c r="AH1203" i="1"/>
  <c r="AI1203" i="1"/>
  <c r="AJ1203" i="1"/>
  <c r="AK1203" i="1"/>
  <c r="AH1204" i="1"/>
  <c r="AI1204" i="1"/>
  <c r="AJ1204" i="1"/>
  <c r="AK1204" i="1"/>
  <c r="AG1204" i="1" s="1"/>
  <c r="AG1205" i="1"/>
  <c r="AH1205" i="1"/>
  <c r="AI1205" i="1"/>
  <c r="AK1205" i="1"/>
  <c r="AG1206" i="1"/>
  <c r="AH1206" i="1"/>
  <c r="AI1206" i="1"/>
  <c r="AK1206" i="1"/>
  <c r="AH1207" i="1"/>
  <c r="AI1207" i="1"/>
  <c r="AK1207" i="1"/>
  <c r="AG1207" i="1" s="1"/>
  <c r="AH1208" i="1"/>
  <c r="AI1208" i="1"/>
  <c r="AK1208" i="1"/>
  <c r="AG1208" i="1" s="1"/>
  <c r="AG1209" i="1"/>
  <c r="AH1209" i="1"/>
  <c r="AI1209" i="1"/>
  <c r="AK1209" i="1"/>
  <c r="AH1210" i="1"/>
  <c r="AI1210" i="1"/>
  <c r="AJ1210" i="1"/>
  <c r="AK1210" i="1"/>
  <c r="AG1210" i="1" s="1"/>
  <c r="AG1211" i="1"/>
  <c r="AH1211" i="1"/>
  <c r="AI1211" i="1"/>
  <c r="AJ1211" i="1"/>
  <c r="AK1211" i="1"/>
  <c r="AH1212" i="1"/>
  <c r="AI1212" i="1"/>
  <c r="AK1212" i="1"/>
  <c r="AG1212" i="1" s="1"/>
  <c r="AG1213" i="1"/>
  <c r="AH1213" i="1"/>
  <c r="AI1213" i="1"/>
  <c r="AJ1213" i="1"/>
  <c r="AK1213" i="1"/>
  <c r="AH1214" i="1"/>
  <c r="AI1214" i="1"/>
  <c r="AJ1214" i="1"/>
  <c r="AK1214" i="1"/>
  <c r="AG1214" i="1" s="1"/>
  <c r="AG1215" i="1"/>
  <c r="AH1215" i="1"/>
  <c r="AI1215" i="1"/>
  <c r="AJ1215" i="1"/>
  <c r="AK1215" i="1"/>
  <c r="AH1216" i="1"/>
  <c r="AI1216" i="1"/>
  <c r="AJ1216" i="1"/>
  <c r="AK1216" i="1"/>
  <c r="AG1216" i="1" s="1"/>
  <c r="AG1217" i="1"/>
  <c r="AH1217" i="1"/>
  <c r="AI1217" i="1"/>
  <c r="AJ1217" i="1"/>
  <c r="AK1217" i="1"/>
  <c r="AH1218" i="1"/>
  <c r="AI1218" i="1"/>
  <c r="AK1218" i="1"/>
  <c r="AG1218" i="1" s="1"/>
  <c r="AG1219" i="1"/>
  <c r="AH1219" i="1"/>
  <c r="AI1219" i="1"/>
  <c r="AK1219" i="1"/>
  <c r="AH1220" i="1"/>
  <c r="AI1220" i="1"/>
  <c r="AK1220" i="1"/>
  <c r="AG1220" i="1" s="1"/>
  <c r="AH1221" i="1"/>
  <c r="AI1221" i="1"/>
  <c r="AK1221" i="1"/>
  <c r="AG1221" i="1" s="1"/>
  <c r="AH1222" i="1"/>
  <c r="AI1222" i="1"/>
  <c r="AK1222" i="1"/>
  <c r="AG1222" i="1" s="1"/>
  <c r="AH1223" i="1"/>
  <c r="AI1223" i="1"/>
  <c r="AJ1223" i="1"/>
  <c r="AK1223" i="1"/>
  <c r="AG1223" i="1" s="1"/>
  <c r="AH1224" i="1"/>
  <c r="AI1224" i="1"/>
  <c r="AJ1224" i="1"/>
  <c r="AK1224" i="1"/>
  <c r="AG1224" i="1" s="1"/>
  <c r="AG1225" i="1"/>
  <c r="AH1225" i="1"/>
  <c r="AI1225" i="1"/>
  <c r="AJ1225" i="1"/>
  <c r="AK1225" i="1"/>
  <c r="AG1226" i="1"/>
  <c r="AH1226" i="1"/>
  <c r="AI1226" i="1"/>
  <c r="AJ1226" i="1"/>
  <c r="AK1226" i="1"/>
  <c r="AG1227" i="1"/>
  <c r="AH1227" i="1"/>
  <c r="AI1227" i="1"/>
  <c r="AJ1227" i="1"/>
  <c r="AK1227" i="1"/>
  <c r="AG1228" i="1"/>
  <c r="AH1228" i="1"/>
  <c r="AI1228" i="1"/>
  <c r="AJ1228" i="1"/>
  <c r="AK1228" i="1"/>
  <c r="AH1229" i="1"/>
  <c r="AI1229" i="1"/>
  <c r="AJ1229" i="1"/>
  <c r="AK1229" i="1"/>
  <c r="AG1229" i="1" s="1"/>
  <c r="AG1230" i="1"/>
  <c r="AH1230" i="1"/>
  <c r="AI1230" i="1"/>
  <c r="AK1230" i="1"/>
  <c r="AG1231" i="1"/>
  <c r="AH1231" i="1"/>
  <c r="AI1231" i="1"/>
  <c r="AK1231" i="1"/>
  <c r="AH1232" i="1"/>
  <c r="AI1232" i="1"/>
  <c r="AJ1232" i="1"/>
  <c r="AK1232" i="1"/>
  <c r="AG1232" i="1" s="1"/>
  <c r="AG1233" i="1"/>
  <c r="AH1233" i="1"/>
  <c r="AI1233" i="1"/>
  <c r="AK1233" i="1"/>
  <c r="AG1234" i="1"/>
  <c r="AH1234" i="1"/>
  <c r="AI1234" i="1"/>
  <c r="AJ1234" i="1"/>
  <c r="AK1234" i="1"/>
  <c r="AH1235" i="1"/>
  <c r="AI1235" i="1"/>
  <c r="AK1235" i="1"/>
  <c r="AG1235" i="1" s="1"/>
  <c r="AH1236" i="1"/>
  <c r="AI1236" i="1"/>
  <c r="AK1236" i="1"/>
  <c r="AG1236" i="1" s="1"/>
  <c r="AG1237" i="1"/>
  <c r="AH1237" i="1"/>
  <c r="AI1237" i="1"/>
  <c r="AK1237" i="1"/>
  <c r="AH1238" i="1"/>
  <c r="AI1238" i="1"/>
  <c r="AJ1238" i="1"/>
  <c r="AK1238" i="1"/>
  <c r="AG1238" i="1" s="1"/>
  <c r="AG1239" i="1"/>
  <c r="AH1239" i="1"/>
  <c r="AI1239" i="1"/>
  <c r="AK1239" i="1"/>
  <c r="AH1240" i="1"/>
  <c r="AI1240" i="1"/>
  <c r="AJ1240" i="1"/>
  <c r="AK1240" i="1"/>
  <c r="AG1240" i="1" s="1"/>
  <c r="AG1241" i="1"/>
  <c r="AH1241" i="1"/>
  <c r="AI1241" i="1"/>
  <c r="AJ1241" i="1"/>
  <c r="AK1241" i="1"/>
  <c r="AH1242" i="1"/>
  <c r="AI1242" i="1"/>
  <c r="AK1242" i="1"/>
  <c r="AG1242" i="1" s="1"/>
  <c r="AG1243" i="1"/>
  <c r="AH1243" i="1"/>
  <c r="AI1243" i="1"/>
  <c r="AJ1243" i="1"/>
  <c r="AK1243" i="1"/>
  <c r="AH1244" i="1"/>
  <c r="AI1244" i="1"/>
  <c r="AJ1244" i="1"/>
  <c r="AK1244" i="1"/>
  <c r="AG1244" i="1" s="1"/>
  <c r="AG1245" i="1"/>
  <c r="AH1245" i="1"/>
  <c r="AI1245" i="1"/>
  <c r="AJ1245" i="1"/>
  <c r="AK1245" i="1"/>
  <c r="AH1246" i="1"/>
  <c r="AI1246" i="1"/>
  <c r="AJ1246" i="1"/>
  <c r="AK1246" i="1"/>
  <c r="AG1246" i="1" s="1"/>
  <c r="AG1247" i="1"/>
  <c r="AH1247" i="1"/>
  <c r="AI1247" i="1"/>
  <c r="AK1247" i="1"/>
  <c r="AH1248" i="1"/>
  <c r="AI1248" i="1"/>
  <c r="AK1248" i="1"/>
  <c r="AG1248" i="1" s="1"/>
  <c r="AH1249" i="1"/>
  <c r="AI1249" i="1"/>
  <c r="AK1249" i="1"/>
  <c r="AG1249" i="1" s="1"/>
  <c r="AH1250" i="1"/>
  <c r="AI1250" i="1"/>
  <c r="AK1250" i="1"/>
  <c r="AG1250" i="1" s="1"/>
  <c r="AH1251" i="1"/>
  <c r="AI1251" i="1"/>
  <c r="AJ1251" i="1"/>
  <c r="AK1251" i="1"/>
  <c r="AG1251" i="1" s="1"/>
  <c r="AH1252" i="1"/>
  <c r="AI1252" i="1"/>
  <c r="AJ1252" i="1"/>
  <c r="AK1252" i="1"/>
  <c r="AG1252" i="1" s="1"/>
  <c r="AG1253" i="1"/>
  <c r="AH1253" i="1"/>
  <c r="AI1253" i="1"/>
  <c r="AJ1253" i="1"/>
  <c r="AK1253" i="1"/>
  <c r="AG1254" i="1"/>
  <c r="AH1254" i="1"/>
  <c r="AI1254" i="1"/>
  <c r="AJ1254" i="1"/>
  <c r="AK1254" i="1"/>
  <c r="AG1255" i="1"/>
  <c r="AH1255" i="1"/>
  <c r="AI1255" i="1"/>
  <c r="AK1255" i="1"/>
  <c r="AG1256" i="1"/>
  <c r="AH1256" i="1"/>
  <c r="AI1256" i="1"/>
  <c r="AK1256" i="1"/>
  <c r="AH1257" i="1"/>
  <c r="AI1257" i="1"/>
  <c r="AJ1257" i="1"/>
  <c r="AK1257" i="1"/>
  <c r="AG1257" i="1" s="1"/>
  <c r="AG1258" i="1"/>
  <c r="AH1258" i="1"/>
  <c r="AI1258" i="1"/>
  <c r="AK1258" i="1"/>
  <c r="AG1259" i="1"/>
  <c r="AH1259" i="1"/>
  <c r="AI1259" i="1"/>
  <c r="AJ1259" i="1"/>
  <c r="AK1259" i="1"/>
  <c r="AH1260" i="1"/>
  <c r="AI1260" i="1"/>
  <c r="AJ1260" i="1"/>
  <c r="AK1260" i="1"/>
  <c r="AG1260" i="1" s="1"/>
  <c r="AG1261" i="1"/>
  <c r="AH1261" i="1"/>
  <c r="AI1261" i="1"/>
  <c r="AK1261" i="1"/>
  <c r="AG1262" i="1"/>
  <c r="AH1262" i="1"/>
  <c r="AI1262" i="1"/>
  <c r="AK1262" i="1"/>
  <c r="AH1263" i="1"/>
  <c r="AI1263" i="1"/>
  <c r="AJ1263" i="1"/>
  <c r="AK1263" i="1"/>
  <c r="AG1263" i="1" s="1"/>
  <c r="AH1264" i="1"/>
  <c r="AI1264" i="1"/>
  <c r="AK1264" i="1"/>
  <c r="AG1264" i="1" s="1"/>
  <c r="AG1265" i="1"/>
  <c r="AH1265" i="1"/>
  <c r="AI1265" i="1"/>
  <c r="AK1265" i="1"/>
  <c r="AH1266" i="1"/>
  <c r="AI1266" i="1"/>
  <c r="AJ1266" i="1"/>
  <c r="AK1266" i="1"/>
  <c r="AG1266" i="1" s="1"/>
  <c r="AG1267" i="1"/>
  <c r="AH1267" i="1"/>
  <c r="AI1267" i="1"/>
  <c r="AJ1267" i="1"/>
  <c r="AK1267" i="1"/>
  <c r="AH1268" i="1"/>
  <c r="AI1268" i="1"/>
  <c r="AJ1268" i="1"/>
  <c r="AK1268" i="1"/>
  <c r="AG1268" i="1" s="1"/>
  <c r="AG1269" i="1"/>
  <c r="AH1269" i="1"/>
  <c r="AI1269" i="1"/>
  <c r="AJ1269" i="1"/>
  <c r="AK1269" i="1"/>
  <c r="AH1270" i="1"/>
  <c r="AI1270" i="1"/>
  <c r="AK1270" i="1"/>
  <c r="AG1270" i="1" s="1"/>
  <c r="AG1271" i="1"/>
  <c r="AH1271" i="1"/>
  <c r="AI1271" i="1"/>
  <c r="AJ1271" i="1"/>
  <c r="AK1271" i="1"/>
  <c r="AH1272" i="1"/>
  <c r="AI1272" i="1"/>
  <c r="AJ1272" i="1"/>
  <c r="AK1272" i="1"/>
  <c r="AG1272" i="1" s="1"/>
  <c r="AG1273" i="1"/>
  <c r="AH1273" i="1"/>
  <c r="AI1273" i="1"/>
  <c r="AJ1273" i="1"/>
  <c r="AK1273" i="1"/>
  <c r="AH1274" i="1"/>
  <c r="AI1274" i="1"/>
  <c r="AJ1274" i="1"/>
  <c r="AK1274" i="1"/>
  <c r="AG1274" i="1" s="1"/>
  <c r="AG1275" i="1"/>
  <c r="AH1275" i="1"/>
  <c r="AI1275" i="1"/>
  <c r="AK1275" i="1"/>
  <c r="AH1276" i="1"/>
  <c r="AI1276" i="1"/>
  <c r="AK1276" i="1"/>
  <c r="AG1276" i="1" s="1"/>
  <c r="AH1277" i="1"/>
  <c r="AI1277" i="1"/>
  <c r="AK1277" i="1"/>
  <c r="AG1277" i="1" s="1"/>
  <c r="AH1278" i="1"/>
  <c r="AI1278" i="1"/>
  <c r="AK1278" i="1"/>
  <c r="AG1278" i="1" s="1"/>
  <c r="AH1279" i="1"/>
  <c r="AI1279" i="1"/>
  <c r="AJ1279" i="1"/>
  <c r="AK1279" i="1"/>
  <c r="AG1279" i="1" s="1"/>
  <c r="AH1280" i="1"/>
  <c r="AI1280" i="1"/>
  <c r="AJ1280" i="1"/>
  <c r="AK1280" i="1"/>
  <c r="AG1280" i="1" s="1"/>
  <c r="AG1281" i="1"/>
  <c r="AH1281" i="1"/>
  <c r="AI1281" i="1"/>
  <c r="AJ1281" i="1"/>
  <c r="AK1281" i="1"/>
  <c r="AG1282" i="1"/>
  <c r="AH1282" i="1"/>
  <c r="AI1282" i="1"/>
  <c r="AJ1282" i="1"/>
  <c r="AK1282" i="1"/>
  <c r="AG1283" i="1"/>
  <c r="AH1283" i="1"/>
  <c r="AI1283" i="1"/>
  <c r="AJ1283" i="1"/>
  <c r="AK1283" i="1"/>
  <c r="AG1284" i="1"/>
  <c r="AH1284" i="1"/>
  <c r="AI1284" i="1"/>
  <c r="AJ1284" i="1"/>
  <c r="AK1284" i="1"/>
  <c r="AH1285" i="1"/>
  <c r="AI1285" i="1"/>
  <c r="AJ1285" i="1"/>
  <c r="AK1285" i="1"/>
  <c r="AG1285" i="1" s="1"/>
  <c r="AG1286" i="1"/>
  <c r="AH1286" i="1"/>
  <c r="AI1286" i="1"/>
  <c r="AK1286" i="1"/>
  <c r="AG1287" i="1"/>
  <c r="AH1287" i="1"/>
  <c r="AI1287" i="1"/>
  <c r="AK1287" i="1"/>
  <c r="AH1288" i="1"/>
  <c r="AI1288" i="1"/>
  <c r="AJ1288" i="1"/>
  <c r="AK1288" i="1"/>
  <c r="AG1288" i="1" s="1"/>
  <c r="AG1289" i="1"/>
  <c r="AH1289" i="1"/>
  <c r="AI1289" i="1"/>
  <c r="AK1289" i="1"/>
  <c r="AG1290" i="1"/>
  <c r="AH1290" i="1"/>
  <c r="AI1290" i="1"/>
  <c r="AK1290" i="1"/>
  <c r="AH1291" i="1"/>
  <c r="AI1291" i="1"/>
  <c r="AK1291" i="1"/>
  <c r="AG1291" i="1" s="1"/>
  <c r="AH1292" i="1"/>
  <c r="AI1292" i="1"/>
  <c r="AJ1292" i="1"/>
  <c r="AK1292" i="1"/>
  <c r="AG1292" i="1" s="1"/>
  <c r="AG1293" i="1"/>
  <c r="AH1293" i="1"/>
  <c r="AI1293" i="1"/>
  <c r="AK1293" i="1"/>
  <c r="AH1294" i="1"/>
  <c r="AI1294" i="1"/>
  <c r="AJ1294" i="1"/>
  <c r="AK1294" i="1"/>
  <c r="AG1294" i="1" s="1"/>
  <c r="AG1295" i="1"/>
  <c r="AH1295" i="1"/>
  <c r="AI1295" i="1"/>
  <c r="AK1295" i="1"/>
  <c r="AH1296" i="1"/>
  <c r="AI1296" i="1"/>
  <c r="AK1296" i="1"/>
  <c r="AG1296" i="1" s="1"/>
  <c r="AG1297" i="1"/>
  <c r="AH1297" i="1"/>
  <c r="AI1297" i="1"/>
  <c r="AJ1297" i="1"/>
  <c r="AK1297" i="1"/>
  <c r="AH1298" i="1"/>
  <c r="AI1298" i="1"/>
  <c r="AK1298" i="1"/>
  <c r="AG1298" i="1" s="1"/>
  <c r="AG1299" i="1"/>
  <c r="AH1299" i="1"/>
  <c r="AI1299" i="1"/>
  <c r="AJ1299" i="1"/>
  <c r="AK1299" i="1"/>
  <c r="AH1300" i="1"/>
  <c r="AI1300" i="1"/>
  <c r="AJ1300" i="1"/>
  <c r="AK1300" i="1"/>
  <c r="AG1300" i="1" s="1"/>
  <c r="AG1301" i="1"/>
  <c r="AH1301" i="1"/>
  <c r="AI1301" i="1"/>
  <c r="AJ1301" i="1"/>
  <c r="AK1301" i="1"/>
  <c r="AH1302" i="1"/>
  <c r="AI1302" i="1"/>
  <c r="AJ1302" i="1"/>
  <c r="AK1302" i="1"/>
  <c r="AG1302" i="1" s="1"/>
  <c r="AG1303" i="1"/>
  <c r="AH1303" i="1"/>
  <c r="AI1303" i="1"/>
  <c r="AK1303" i="1"/>
  <c r="AH1304" i="1"/>
  <c r="AI1304" i="1"/>
  <c r="AK1304" i="1"/>
  <c r="AG1304" i="1" s="1"/>
  <c r="AH1305" i="1"/>
  <c r="AI1305" i="1"/>
  <c r="AK1305" i="1"/>
  <c r="AG1305" i="1" s="1"/>
  <c r="AH1306" i="1"/>
  <c r="AI1306" i="1"/>
  <c r="AK1306" i="1"/>
  <c r="AG1306" i="1" s="1"/>
  <c r="AH1307" i="1"/>
  <c r="AI1307" i="1"/>
  <c r="AJ1307" i="1"/>
  <c r="AK1307" i="1"/>
  <c r="AG1307" i="1" s="1"/>
  <c r="AH1308" i="1"/>
  <c r="AI1308" i="1"/>
  <c r="AJ1308" i="1"/>
  <c r="AK1308" i="1"/>
  <c r="AG1308" i="1" s="1"/>
  <c r="AG1309" i="1"/>
  <c r="AH1309" i="1"/>
  <c r="AI1309" i="1"/>
  <c r="AJ1309" i="1"/>
  <c r="AK1309" i="1"/>
  <c r="AG1310" i="1"/>
  <c r="AH1310" i="1"/>
  <c r="AI1310" i="1"/>
  <c r="AJ1310" i="1"/>
  <c r="AK1310" i="1"/>
  <c r="AG1311" i="1"/>
  <c r="AH1311" i="1"/>
  <c r="AI1311" i="1"/>
  <c r="AK1311" i="1"/>
  <c r="AG1312" i="1"/>
  <c r="AH1312" i="1"/>
  <c r="AI1312" i="1"/>
  <c r="AK1312" i="1"/>
  <c r="AH1313" i="1"/>
  <c r="AI1313" i="1"/>
  <c r="AJ1313" i="1"/>
  <c r="AK1313" i="1"/>
  <c r="AG1313" i="1" s="1"/>
  <c r="AG1314" i="1"/>
  <c r="AH1314" i="1"/>
  <c r="AI1314" i="1"/>
  <c r="AK1314" i="1"/>
  <c r="AG1315" i="1"/>
  <c r="AH1315" i="1"/>
  <c r="AI1315" i="1"/>
  <c r="AJ1315" i="1"/>
  <c r="AK1315" i="1"/>
  <c r="AH1316" i="1"/>
  <c r="AI1316" i="1"/>
  <c r="AK1316" i="1"/>
  <c r="AG1316" i="1" s="1"/>
  <c r="AH1317" i="1"/>
  <c r="AI1317" i="1"/>
  <c r="AJ1317" i="1"/>
  <c r="AK1317" i="1"/>
  <c r="AG1317" i="1" s="1"/>
  <c r="AG1318" i="1"/>
  <c r="AH1318" i="1"/>
  <c r="AI1318" i="1"/>
  <c r="AK1318" i="1"/>
  <c r="AH1319" i="1"/>
  <c r="AI1319" i="1"/>
  <c r="AJ1319" i="1"/>
  <c r="AK1319" i="1"/>
  <c r="AG1319" i="1" s="1"/>
  <c r="AG1320" i="1"/>
  <c r="AH1320" i="1"/>
  <c r="AI1320" i="1"/>
  <c r="AK1320" i="1"/>
  <c r="AG1321" i="1"/>
  <c r="AH1321" i="1"/>
  <c r="AI1321" i="1"/>
  <c r="AK1321" i="1"/>
  <c r="AH1322" i="1"/>
  <c r="AI1322" i="1"/>
  <c r="AJ1322" i="1"/>
  <c r="AK1322" i="1"/>
  <c r="AG1322" i="1" s="1"/>
  <c r="AG1323" i="1"/>
  <c r="AH1323" i="1"/>
  <c r="AI1323" i="1"/>
  <c r="AJ1323" i="1"/>
  <c r="AK1323" i="1"/>
  <c r="AH1324" i="1"/>
  <c r="AI1324" i="1"/>
  <c r="AJ1324" i="1"/>
  <c r="AK1324" i="1"/>
  <c r="AG1324" i="1" s="1"/>
  <c r="AG1325" i="1"/>
  <c r="AH1325" i="1"/>
  <c r="AI1325" i="1"/>
  <c r="AJ1325" i="1"/>
  <c r="AK1325" i="1"/>
  <c r="AH1326" i="1"/>
  <c r="AI1326" i="1"/>
  <c r="AK1326" i="1"/>
  <c r="AG1326" i="1" s="1"/>
  <c r="AG1327" i="1"/>
  <c r="AH1327" i="1"/>
  <c r="AI1327" i="1"/>
  <c r="AJ1327" i="1"/>
  <c r="AK1327" i="1"/>
  <c r="AH1328" i="1"/>
  <c r="AI1328" i="1"/>
  <c r="AJ1328" i="1"/>
  <c r="AK1328" i="1"/>
  <c r="AG1328" i="1" s="1"/>
  <c r="AG1329" i="1"/>
  <c r="AH1329" i="1"/>
  <c r="AI1329" i="1"/>
  <c r="AJ1329" i="1"/>
  <c r="AK1329" i="1"/>
  <c r="AH1330" i="1"/>
  <c r="AI1330" i="1"/>
  <c r="AJ1330" i="1"/>
  <c r="AK1330" i="1"/>
  <c r="AG1330" i="1" s="1"/>
  <c r="AG1331" i="1"/>
  <c r="AH1331" i="1"/>
  <c r="AI1331" i="1"/>
  <c r="AJ1331" i="1"/>
  <c r="AK1331" i="1"/>
  <c r="AG1332" i="1"/>
  <c r="AH1332" i="1"/>
  <c r="AI1332" i="1"/>
  <c r="AK1332" i="1"/>
  <c r="AH1333" i="1"/>
  <c r="AI1333" i="1"/>
  <c r="AK1333" i="1"/>
  <c r="AG1333" i="1" s="1"/>
  <c r="AH1334" i="1"/>
  <c r="AI1334" i="1"/>
  <c r="AK1334" i="1"/>
  <c r="AG1334" i="1" s="1"/>
  <c r="AH1335" i="1"/>
  <c r="AI1335" i="1"/>
  <c r="AJ1335" i="1"/>
  <c r="AK1335" i="1"/>
  <c r="AG1335" i="1" s="1"/>
  <c r="AH1336" i="1"/>
  <c r="AI1336" i="1"/>
  <c r="AJ1336" i="1"/>
  <c r="AK1336" i="1"/>
  <c r="AG1336" i="1" s="1"/>
  <c r="AG1337" i="1"/>
  <c r="AH1337" i="1"/>
  <c r="AI1337" i="1"/>
  <c r="AJ1337" i="1"/>
  <c r="AK1337" i="1"/>
  <c r="AG1338" i="1"/>
  <c r="AH1338" i="1"/>
  <c r="AI1338" i="1"/>
  <c r="AJ1338" i="1"/>
  <c r="AK1338" i="1"/>
  <c r="AG1339" i="1"/>
  <c r="AH1339" i="1"/>
  <c r="AI1339" i="1"/>
  <c r="AK1339" i="1"/>
  <c r="AG1340" i="1"/>
  <c r="AH1340" i="1"/>
  <c r="AI1340" i="1"/>
  <c r="AJ1340" i="1"/>
  <c r="AK1340" i="1"/>
  <c r="AH1341" i="1"/>
  <c r="AI1341" i="1"/>
  <c r="AJ1341" i="1"/>
  <c r="AK1341" i="1"/>
  <c r="AG1341" i="1" s="1"/>
  <c r="AG1342" i="1"/>
  <c r="AH1342" i="1"/>
  <c r="AI1342" i="1"/>
  <c r="AJ1342" i="1"/>
  <c r="AK1342" i="1"/>
  <c r="AG1343" i="1"/>
  <c r="AH1343" i="1"/>
  <c r="AI1343" i="1"/>
  <c r="AK1343" i="1"/>
  <c r="AG1344" i="1"/>
  <c r="AH1344" i="1"/>
  <c r="AI1344" i="1"/>
  <c r="AJ1344" i="1"/>
  <c r="AK1344" i="1"/>
  <c r="AH1345" i="1"/>
  <c r="AI1345" i="1"/>
  <c r="AK1345" i="1"/>
  <c r="AG1345" i="1" s="1"/>
  <c r="AG1346" i="1"/>
  <c r="AH1346" i="1"/>
  <c r="AI1346" i="1"/>
  <c r="AK1346" i="1"/>
  <c r="AH1347" i="1"/>
  <c r="AI1347" i="1"/>
  <c r="AK1347" i="1"/>
  <c r="AG1347" i="1" s="1"/>
  <c r="AH1348" i="1"/>
  <c r="AI1348" i="1"/>
  <c r="AK1348" i="1"/>
  <c r="AG1348" i="1" s="1"/>
  <c r="AG1349" i="1"/>
  <c r="AH1349" i="1"/>
  <c r="AI1349" i="1"/>
  <c r="AK1349" i="1"/>
  <c r="AH1350" i="1"/>
  <c r="AI1350" i="1"/>
  <c r="AJ1350" i="1"/>
  <c r="AK1350" i="1"/>
  <c r="AG1350" i="1" s="1"/>
  <c r="AG1351" i="1"/>
  <c r="AH1351" i="1"/>
  <c r="AI1351" i="1"/>
  <c r="AJ1351" i="1"/>
  <c r="AK1351" i="1"/>
  <c r="AH1352" i="1"/>
  <c r="AI1352" i="1"/>
  <c r="AJ1352" i="1"/>
  <c r="AK1352" i="1"/>
  <c r="AG1352" i="1" s="1"/>
  <c r="AH1353" i="1"/>
  <c r="AI1353" i="1"/>
  <c r="AJ1353" i="1"/>
  <c r="AK1353" i="1"/>
  <c r="AG1353" i="1" s="1"/>
  <c r="AH1354" i="1"/>
  <c r="AI1354" i="1"/>
  <c r="AJ1354" i="1"/>
  <c r="AK1354" i="1"/>
  <c r="AG1354" i="1" s="1"/>
  <c r="AG1355" i="1"/>
  <c r="AH1355" i="1"/>
  <c r="AI1355" i="1"/>
  <c r="AJ1355" i="1"/>
  <c r="AK1355" i="1"/>
  <c r="AG1356" i="1"/>
  <c r="AH1356" i="1"/>
  <c r="AI1356" i="1"/>
  <c r="AJ1356" i="1"/>
  <c r="AK1356" i="1"/>
  <c r="AG1357" i="1"/>
  <c r="AH1357" i="1"/>
  <c r="AI1357" i="1"/>
  <c r="AK1357" i="1"/>
  <c r="AH1358" i="1"/>
  <c r="AI1358" i="1"/>
  <c r="AJ1358" i="1"/>
  <c r="AK1358" i="1"/>
  <c r="AG1358" i="1" s="1"/>
  <c r="AH1359" i="1"/>
  <c r="AI1359" i="1"/>
  <c r="AK1359" i="1"/>
  <c r="AG1359" i="1" s="1"/>
  <c r="AH1360" i="1"/>
  <c r="AI1360" i="1"/>
  <c r="AK1360" i="1"/>
  <c r="AG1360" i="1" s="1"/>
  <c r="AH1361" i="1"/>
  <c r="AI1361" i="1"/>
  <c r="AK1361" i="1"/>
  <c r="AG1361" i="1" s="1"/>
  <c r="AG1362" i="1"/>
  <c r="AH1362" i="1"/>
  <c r="AI1362" i="1"/>
  <c r="AK1362" i="1"/>
  <c r="AH1363" i="1"/>
  <c r="AI1363" i="1"/>
  <c r="AJ1363" i="1"/>
  <c r="AK1363" i="1"/>
  <c r="AG1363" i="1" s="1"/>
  <c r="AH1364" i="1"/>
  <c r="AI1364" i="1"/>
  <c r="AJ1364" i="1"/>
  <c r="AK1364" i="1"/>
  <c r="AG1364" i="1" s="1"/>
  <c r="AG1365" i="1"/>
  <c r="AH1365" i="1"/>
  <c r="AI1365" i="1"/>
  <c r="AJ1365" i="1"/>
  <c r="AK1365" i="1"/>
  <c r="AG1366" i="1"/>
  <c r="AH1366" i="1"/>
  <c r="AI1366" i="1"/>
  <c r="AJ1366" i="1"/>
  <c r="AK1366" i="1"/>
  <c r="AG1367" i="1"/>
  <c r="AH1367" i="1"/>
  <c r="AI1367" i="1"/>
  <c r="AJ1367" i="1"/>
  <c r="AK1367" i="1"/>
  <c r="AG1368" i="1"/>
  <c r="AH1368" i="1"/>
  <c r="AI1368" i="1"/>
  <c r="AK1368" i="1"/>
  <c r="AH1369" i="1"/>
  <c r="AI1369" i="1"/>
  <c r="AJ1369" i="1"/>
  <c r="AK1369" i="1"/>
  <c r="AG1369" i="1" s="1"/>
  <c r="AG1370" i="1"/>
  <c r="AH1370" i="1"/>
  <c r="AI1370" i="1"/>
  <c r="AK1370" i="1"/>
  <c r="AH1371" i="1"/>
  <c r="AI1371" i="1"/>
  <c r="AJ1371" i="1"/>
  <c r="AK1371" i="1"/>
  <c r="AG1371" i="1" s="1"/>
  <c r="AH1372" i="1"/>
  <c r="AI1372" i="1"/>
  <c r="AK1372" i="1"/>
  <c r="AG1372" i="1" s="1"/>
  <c r="AH1373" i="1"/>
  <c r="AI1373" i="1"/>
  <c r="AJ1373" i="1"/>
  <c r="AK1373" i="1"/>
  <c r="AG1373" i="1" s="1"/>
  <c r="AG1374" i="1"/>
  <c r="AH1374" i="1"/>
  <c r="AI1374" i="1"/>
  <c r="AK1374" i="1"/>
  <c r="AH1375" i="1"/>
  <c r="AI1375" i="1"/>
  <c r="AK1375" i="1"/>
  <c r="AG1375" i="1" s="1"/>
  <c r="AG1376" i="1"/>
  <c r="AH1376" i="1"/>
  <c r="AI1376" i="1"/>
  <c r="AK1376" i="1"/>
  <c r="AG1377" i="1"/>
  <c r="AH1377" i="1"/>
  <c r="AI1377" i="1"/>
  <c r="AJ1377" i="1"/>
  <c r="AK1377" i="1"/>
  <c r="AH1378" i="1"/>
  <c r="AI1378" i="1"/>
  <c r="AJ1378" i="1"/>
  <c r="AK1378" i="1"/>
  <c r="AG1378" i="1" s="1"/>
  <c r="AG1379" i="1"/>
  <c r="AH1379" i="1"/>
  <c r="AI1379" i="1"/>
  <c r="AJ1379" i="1"/>
  <c r="AK1379" i="1"/>
  <c r="AH1380" i="1"/>
  <c r="AI1380" i="1"/>
  <c r="AJ1380" i="1"/>
  <c r="AK1380" i="1"/>
  <c r="AG1380" i="1" s="1"/>
  <c r="AH1381" i="1"/>
  <c r="AI1381" i="1"/>
  <c r="AK1381" i="1"/>
  <c r="AG1381" i="1" s="1"/>
  <c r="AH1382" i="1"/>
  <c r="AI1382" i="1"/>
  <c r="AK1382" i="1"/>
  <c r="AG1382" i="1" s="1"/>
  <c r="AH1383" i="1"/>
  <c r="AI1383" i="1"/>
  <c r="AJ1383" i="1"/>
  <c r="AK1383" i="1"/>
  <c r="AG1383" i="1" s="1"/>
  <c r="AH1384" i="1"/>
  <c r="AI1384" i="1"/>
  <c r="AJ1384" i="1"/>
  <c r="AK1384" i="1"/>
  <c r="AG1384" i="1" s="1"/>
  <c r="AG1385" i="1"/>
  <c r="AH1385" i="1"/>
  <c r="AI1385" i="1"/>
  <c r="AK1385" i="1"/>
  <c r="AH1386" i="1"/>
  <c r="AI1386" i="1"/>
  <c r="AK1386" i="1"/>
  <c r="AG1386" i="1" s="1"/>
  <c r="AH1387" i="1"/>
  <c r="AI1387" i="1"/>
  <c r="AJ1387" i="1"/>
  <c r="AK1387" i="1"/>
  <c r="AG1387" i="1" s="1"/>
  <c r="AG1388" i="1"/>
  <c r="AH1388" i="1"/>
  <c r="AI1388" i="1"/>
  <c r="AK1388" i="1"/>
  <c r="AH1389" i="1"/>
  <c r="AI1389" i="1"/>
  <c r="AK1389" i="1"/>
  <c r="AG1389" i="1" s="1"/>
  <c r="AH1390" i="1"/>
  <c r="AI1390" i="1"/>
  <c r="AK1390" i="1"/>
  <c r="AG1390" i="1" s="1"/>
  <c r="AH1391" i="1"/>
  <c r="AI1391" i="1"/>
  <c r="AJ1391" i="1"/>
  <c r="AK1391" i="1"/>
  <c r="AG1391" i="1" s="1"/>
  <c r="AH1392" i="1"/>
  <c r="AI1392" i="1"/>
  <c r="AJ1392" i="1"/>
  <c r="AK1392" i="1"/>
  <c r="AG1392" i="1" s="1"/>
  <c r="AG1393" i="1"/>
  <c r="AH1393" i="1"/>
  <c r="AI1393" i="1"/>
  <c r="AJ1393" i="1"/>
  <c r="AK1393" i="1"/>
  <c r="AG1394" i="1"/>
  <c r="AH1394" i="1"/>
  <c r="AI1394" i="1"/>
  <c r="AJ1394" i="1"/>
  <c r="AK1394" i="1"/>
  <c r="AH1395" i="1"/>
  <c r="AI1395" i="1"/>
  <c r="AJ1395" i="1"/>
  <c r="AK1395" i="1"/>
  <c r="AG1395" i="1" s="1"/>
  <c r="AG1396" i="1"/>
  <c r="AH1396" i="1"/>
  <c r="AI1396" i="1"/>
  <c r="AJ1396" i="1"/>
  <c r="AK1396" i="1"/>
  <c r="AH1397" i="1"/>
  <c r="AI1397" i="1"/>
  <c r="AJ1397" i="1"/>
  <c r="AK1397" i="1"/>
  <c r="AG1397" i="1" s="1"/>
  <c r="AG1398" i="1"/>
  <c r="AH1398" i="1"/>
  <c r="AI1398" i="1"/>
  <c r="AJ1398" i="1"/>
  <c r="AK1398" i="1"/>
  <c r="AH1399" i="1"/>
  <c r="AI1399" i="1"/>
  <c r="AJ1399" i="1"/>
  <c r="AK1399" i="1"/>
  <c r="AG1399" i="1" s="1"/>
  <c r="AG1400" i="1"/>
  <c r="AH1400" i="1"/>
  <c r="AI1400" i="1"/>
  <c r="AK1400" i="1"/>
  <c r="AG1401" i="1"/>
  <c r="AH1401" i="1"/>
  <c r="AI1401" i="1"/>
  <c r="AJ1401" i="1"/>
  <c r="AK1401" i="1"/>
  <c r="AG1402" i="1"/>
  <c r="AH1402" i="1"/>
  <c r="AI1402" i="1"/>
  <c r="AK1402" i="1"/>
  <c r="AH1403" i="1"/>
  <c r="AI1403" i="1"/>
  <c r="AK1403" i="1"/>
  <c r="AG1403" i="1" s="1"/>
  <c r="AG1404" i="1"/>
  <c r="AH1404" i="1"/>
  <c r="AI1404" i="1"/>
  <c r="AK1404" i="1"/>
  <c r="AG1405" i="1"/>
  <c r="AH1405" i="1"/>
  <c r="AI1405" i="1"/>
  <c r="AK1405" i="1"/>
  <c r="AH1406" i="1"/>
  <c r="AI1406" i="1"/>
  <c r="AJ1406" i="1"/>
  <c r="AK1406" i="1"/>
  <c r="AG1406" i="1" s="1"/>
  <c r="AG1407" i="1"/>
  <c r="AH1407" i="1"/>
  <c r="AI1407" i="1"/>
  <c r="AJ1407" i="1"/>
  <c r="AK1407" i="1"/>
  <c r="AH1408" i="1"/>
  <c r="AI1408" i="1"/>
  <c r="AK1408" i="1"/>
  <c r="AG1408" i="1" s="1"/>
  <c r="AH1409" i="1"/>
  <c r="AI1409" i="1"/>
  <c r="AJ1409" i="1"/>
  <c r="AK1409" i="1"/>
  <c r="AG1409" i="1" s="1"/>
  <c r="AH1410" i="1"/>
  <c r="AI1410" i="1"/>
  <c r="AJ1410" i="1"/>
  <c r="AK1410" i="1"/>
  <c r="AG1410" i="1" s="1"/>
  <c r="AH1411" i="1"/>
  <c r="AI1411" i="1"/>
  <c r="AJ1411" i="1"/>
  <c r="AK1411" i="1"/>
  <c r="AG1411" i="1" s="1"/>
  <c r="AG1412" i="1"/>
  <c r="AH1412" i="1"/>
  <c r="AI1412" i="1"/>
  <c r="AJ1412" i="1"/>
  <c r="AK1412" i="1"/>
  <c r="AG1413" i="1"/>
  <c r="AH1413" i="1"/>
  <c r="AI1413" i="1"/>
  <c r="AK1413" i="1"/>
  <c r="AH1414" i="1"/>
  <c r="AI1414" i="1"/>
  <c r="AK1414" i="1"/>
  <c r="AG1414" i="1" s="1"/>
  <c r="AH1415" i="1"/>
  <c r="AI1415" i="1"/>
  <c r="AK1415" i="1"/>
  <c r="AG1415" i="1" s="1"/>
  <c r="AG1416" i="1"/>
  <c r="AH1416" i="1"/>
  <c r="AI1416" i="1"/>
  <c r="AK1416" i="1"/>
  <c r="AH1417" i="1"/>
  <c r="AI1417" i="1"/>
  <c r="AK1417" i="1"/>
  <c r="AG1417" i="1" s="1"/>
  <c r="AG1418" i="1"/>
  <c r="AH1418" i="1"/>
  <c r="AI1418" i="1"/>
  <c r="AK1418" i="1"/>
  <c r="AH1419" i="1"/>
  <c r="AI1419" i="1"/>
  <c r="AJ1419" i="1"/>
  <c r="AK1419" i="1"/>
  <c r="AG1419" i="1" s="1"/>
  <c r="AH1420" i="1"/>
  <c r="AI1420" i="1"/>
  <c r="AJ1420" i="1"/>
  <c r="AK1420" i="1"/>
  <c r="AG1420" i="1" s="1"/>
  <c r="AG1421" i="1"/>
  <c r="AH1421" i="1"/>
  <c r="AI1421" i="1"/>
  <c r="AJ1421" i="1"/>
  <c r="AK1421" i="1"/>
  <c r="AG1422" i="1"/>
  <c r="AH1422" i="1"/>
  <c r="AI1422" i="1"/>
  <c r="AJ1422" i="1"/>
  <c r="AK1422" i="1"/>
  <c r="AH1423" i="1"/>
  <c r="AI1423" i="1"/>
  <c r="AJ1423" i="1"/>
  <c r="AK1423" i="1"/>
  <c r="AG1423" i="1" s="1"/>
  <c r="AG1424" i="1"/>
  <c r="AH1424" i="1"/>
  <c r="AI1424" i="1"/>
  <c r="AJ1424" i="1"/>
  <c r="AK1424" i="1"/>
  <c r="AH1425" i="1"/>
  <c r="AI1425" i="1"/>
  <c r="AK1425" i="1"/>
  <c r="AG1425" i="1" s="1"/>
  <c r="AG1426" i="1"/>
  <c r="AH1426" i="1"/>
  <c r="AI1426" i="1"/>
  <c r="AK1426" i="1"/>
  <c r="AH1427" i="1"/>
  <c r="AI1427" i="1"/>
  <c r="AK1427" i="1"/>
  <c r="AG1427" i="1" s="1"/>
  <c r="AG1428" i="1"/>
  <c r="AH1428" i="1"/>
  <c r="AI1428" i="1"/>
  <c r="AJ1428" i="1"/>
  <c r="AK1428" i="1"/>
  <c r="AH1429" i="1"/>
  <c r="AI1429" i="1"/>
  <c r="AJ1429" i="1"/>
  <c r="AK1429" i="1"/>
  <c r="AG1429" i="1" s="1"/>
  <c r="AG1430" i="1"/>
  <c r="AH1430" i="1"/>
  <c r="AI1430" i="1"/>
  <c r="AK1430" i="1"/>
  <c r="AH1431" i="1"/>
  <c r="AI1431" i="1"/>
  <c r="AK1431" i="1"/>
  <c r="AG1431" i="1" s="1"/>
  <c r="AH1432" i="1"/>
  <c r="AI1432" i="1"/>
  <c r="AK1432" i="1"/>
  <c r="AG1432" i="1" s="1"/>
  <c r="AG1433" i="1"/>
  <c r="AH1433" i="1"/>
  <c r="AI1433" i="1"/>
  <c r="AK1433" i="1"/>
  <c r="AH1434" i="1"/>
  <c r="AI1434" i="1"/>
  <c r="AJ1434" i="1"/>
  <c r="AK1434" i="1"/>
  <c r="AG1434" i="1" s="1"/>
  <c r="AG1435" i="1"/>
  <c r="AH1435" i="1"/>
  <c r="AI1435" i="1"/>
  <c r="AJ1435" i="1"/>
  <c r="AK1435" i="1"/>
  <c r="AH1436" i="1"/>
  <c r="AI1436" i="1"/>
  <c r="AJ1436" i="1"/>
  <c r="AK1436" i="1"/>
  <c r="AG1436" i="1" s="1"/>
  <c r="AG1437" i="1"/>
  <c r="AH1437" i="1"/>
  <c r="AI1437" i="1"/>
  <c r="AK1437" i="1"/>
  <c r="AH1438" i="1"/>
  <c r="AI1438" i="1"/>
  <c r="AJ1438" i="1"/>
  <c r="AK1438" i="1"/>
  <c r="AG1438" i="1" s="1"/>
  <c r="AH1439" i="1"/>
  <c r="AI1439" i="1"/>
  <c r="AJ1439" i="1"/>
  <c r="AK1439" i="1"/>
  <c r="AG1439" i="1" s="1"/>
  <c r="AG1440" i="1"/>
  <c r="AH1440" i="1"/>
  <c r="AI1440" i="1"/>
  <c r="AJ1440" i="1"/>
  <c r="AK1440" i="1"/>
  <c r="AG1441" i="1"/>
  <c r="AH1441" i="1"/>
  <c r="AI1441" i="1"/>
  <c r="AJ1441" i="1"/>
  <c r="AK1441" i="1"/>
  <c r="AH1442" i="1"/>
  <c r="AI1442" i="1"/>
  <c r="AJ1442" i="1"/>
  <c r="AK1442" i="1"/>
  <c r="AG1442" i="1" s="1"/>
  <c r="AG1443" i="1"/>
  <c r="AH1443" i="1"/>
  <c r="AI1443" i="1"/>
  <c r="AJ1443" i="1"/>
  <c r="AK1443" i="1"/>
  <c r="AH1444" i="1"/>
  <c r="AI1444" i="1"/>
  <c r="AK1444" i="1"/>
  <c r="AG1444" i="1" s="1"/>
  <c r="AH1445" i="1"/>
  <c r="AI1445" i="1"/>
  <c r="AK1445" i="1"/>
  <c r="AG1445" i="1" s="1"/>
  <c r="AG1446" i="1"/>
  <c r="AH1446" i="1"/>
  <c r="AI1446" i="1"/>
  <c r="AK1446" i="1"/>
  <c r="AH1447" i="1"/>
  <c r="AI1447" i="1"/>
  <c r="AJ1447" i="1"/>
  <c r="AK1447" i="1"/>
  <c r="AG1447" i="1" s="1"/>
  <c r="AH1448" i="1"/>
  <c r="AI1448" i="1"/>
  <c r="AJ1448" i="1"/>
  <c r="AK1448" i="1"/>
  <c r="AG1448" i="1" s="1"/>
  <c r="AH1449" i="1"/>
  <c r="AI1449" i="1"/>
  <c r="AJ1449" i="1"/>
  <c r="AK1449" i="1"/>
  <c r="AG1449" i="1" s="1"/>
  <c r="AG1450" i="1"/>
  <c r="AH1450" i="1"/>
  <c r="AI1450" i="1"/>
  <c r="AK1450" i="1"/>
  <c r="AH1451" i="1"/>
  <c r="AI1451" i="1"/>
  <c r="AJ1451" i="1"/>
  <c r="AK1451" i="1"/>
  <c r="AG1451" i="1" s="1"/>
  <c r="AG1452" i="1"/>
  <c r="AH1452" i="1"/>
  <c r="AI1452" i="1"/>
  <c r="AK1452" i="1"/>
  <c r="AH1453" i="1"/>
  <c r="AI1453" i="1"/>
  <c r="AJ1453" i="1"/>
  <c r="AK1453" i="1"/>
  <c r="AG1453" i="1" s="1"/>
  <c r="AG1454" i="1"/>
  <c r="AH1454" i="1"/>
  <c r="AI1454" i="1"/>
  <c r="AJ1454" i="1"/>
  <c r="AK1454" i="1"/>
  <c r="AG1455" i="1"/>
  <c r="AH1455" i="1"/>
  <c r="AI1455" i="1"/>
  <c r="AK1455" i="1"/>
  <c r="AH1456" i="1"/>
  <c r="AI1456" i="1"/>
  <c r="AJ1456" i="1"/>
  <c r="AK1456" i="1"/>
  <c r="AG1456" i="1" s="1"/>
  <c r="AH1457" i="1"/>
  <c r="AI1457" i="1"/>
  <c r="AJ1457" i="1"/>
  <c r="AK1457" i="1"/>
  <c r="AG1457" i="1" s="1"/>
  <c r="AG1458" i="1"/>
  <c r="AH1458" i="1"/>
  <c r="AI1458" i="1"/>
  <c r="AK1458" i="1"/>
  <c r="AG1459" i="1"/>
  <c r="AH1459" i="1"/>
  <c r="AI1459" i="1"/>
  <c r="AK1459" i="1"/>
  <c r="AG1460" i="1"/>
  <c r="AH1460" i="1"/>
  <c r="AI1460" i="1"/>
  <c r="AK1460" i="1"/>
  <c r="AG1461" i="1"/>
  <c r="AH1461" i="1"/>
  <c r="AI1461" i="1"/>
  <c r="AK1461" i="1"/>
  <c r="AG1462" i="1"/>
  <c r="AH1462" i="1"/>
  <c r="AI1462" i="1"/>
  <c r="AJ1462" i="1"/>
  <c r="AK1462" i="1"/>
  <c r="AG1463" i="1"/>
  <c r="AH1463" i="1"/>
  <c r="AI1463" i="1"/>
  <c r="AJ1463" i="1"/>
  <c r="AK1463" i="1"/>
  <c r="AG1464" i="1"/>
  <c r="AH1464" i="1"/>
  <c r="AI1464" i="1"/>
  <c r="AK1464" i="1"/>
  <c r="AG1465" i="1"/>
  <c r="AH1465" i="1"/>
  <c r="AI1465" i="1"/>
  <c r="AK1465" i="1"/>
  <c r="AG1466" i="1"/>
  <c r="AH1466" i="1"/>
  <c r="AI1466" i="1"/>
  <c r="AK1466" i="1"/>
  <c r="AG1467" i="1"/>
  <c r="AH1467" i="1"/>
  <c r="AI1467" i="1"/>
  <c r="AJ1467" i="1"/>
  <c r="AK1467" i="1"/>
  <c r="AG1468" i="1"/>
  <c r="AH1468" i="1"/>
  <c r="AI1468" i="1"/>
  <c r="AJ1468" i="1"/>
  <c r="AK1468" i="1"/>
  <c r="AG1469" i="1"/>
  <c r="AH1469" i="1"/>
  <c r="AI1469" i="1"/>
  <c r="AJ1469" i="1"/>
  <c r="AK1469" i="1"/>
  <c r="AG1470" i="1"/>
  <c r="AH1470" i="1"/>
  <c r="AI1470" i="1"/>
  <c r="AK1470" i="1"/>
  <c r="AG1471" i="1"/>
  <c r="AH1471" i="1"/>
  <c r="AI1471" i="1"/>
  <c r="AK1471" i="1"/>
  <c r="AG1472" i="1"/>
  <c r="AH1472" i="1"/>
  <c r="AI1472" i="1"/>
  <c r="AK1472" i="1"/>
  <c r="AG1473" i="1"/>
  <c r="AH1473" i="1"/>
  <c r="AI1473" i="1"/>
  <c r="AK1473" i="1"/>
  <c r="AG1474" i="1"/>
  <c r="AH1474" i="1"/>
  <c r="AI1474" i="1"/>
  <c r="AK1474" i="1"/>
  <c r="AG1475" i="1"/>
  <c r="AH1475" i="1"/>
  <c r="AI1475" i="1"/>
  <c r="AJ1475" i="1"/>
  <c r="AK1475" i="1"/>
  <c r="AG1476" i="1"/>
  <c r="AH1476" i="1"/>
  <c r="AI1476" i="1"/>
  <c r="AJ1476" i="1"/>
  <c r="AK1476" i="1"/>
  <c r="AG1477" i="1"/>
  <c r="AH1477" i="1"/>
  <c r="AI1477" i="1"/>
  <c r="AJ1477" i="1"/>
  <c r="AK1477" i="1"/>
  <c r="AG1478" i="1"/>
  <c r="AH1478" i="1"/>
  <c r="AI1478" i="1"/>
  <c r="AJ1478" i="1"/>
  <c r="AK1478" i="1"/>
  <c r="AG1479" i="1"/>
  <c r="AH1479" i="1"/>
  <c r="AI1479" i="1"/>
  <c r="AJ1479" i="1"/>
  <c r="AK1479" i="1"/>
  <c r="AG1480" i="1"/>
  <c r="AH1480" i="1"/>
  <c r="AI1480" i="1"/>
  <c r="AJ1480" i="1"/>
  <c r="AK1480" i="1"/>
  <c r="AG1481" i="1"/>
  <c r="AH1481" i="1"/>
  <c r="AI1481" i="1"/>
  <c r="AJ1481" i="1"/>
  <c r="AK1481" i="1"/>
  <c r="AG1482" i="1"/>
  <c r="AH1482" i="1"/>
  <c r="AI1482" i="1"/>
  <c r="AJ1482" i="1"/>
  <c r="AK1482" i="1"/>
  <c r="AG1483" i="1"/>
  <c r="AH1483" i="1"/>
  <c r="AI1483" i="1"/>
  <c r="AJ1483" i="1"/>
  <c r="AK1483" i="1"/>
  <c r="AG1484" i="1"/>
  <c r="AH1484" i="1"/>
  <c r="AI1484" i="1"/>
  <c r="AJ1484" i="1"/>
  <c r="AK1484" i="1"/>
  <c r="AG1485" i="1"/>
  <c r="AH1485" i="1"/>
  <c r="AI1485" i="1"/>
  <c r="AJ1485" i="1"/>
  <c r="AK1485" i="1"/>
  <c r="AG1486" i="1"/>
  <c r="AH1486" i="1"/>
  <c r="AI1486" i="1"/>
  <c r="AK1486" i="1"/>
  <c r="AG1487" i="1"/>
  <c r="AH1487" i="1"/>
  <c r="AI1487" i="1"/>
  <c r="AK1487" i="1"/>
  <c r="AG1488" i="1"/>
  <c r="AH1488" i="1"/>
  <c r="AI1488" i="1"/>
  <c r="AK1488" i="1"/>
  <c r="AG1489" i="1"/>
  <c r="AH1489" i="1"/>
  <c r="AI1489" i="1"/>
  <c r="AK1489" i="1"/>
  <c r="AG1490" i="1"/>
  <c r="AH1490" i="1"/>
  <c r="AI1490" i="1"/>
  <c r="AJ1490" i="1"/>
  <c r="AK1490" i="1"/>
  <c r="AG1491" i="1"/>
  <c r="AH1491" i="1"/>
  <c r="AI1491" i="1"/>
  <c r="AJ1491" i="1"/>
  <c r="AK1491" i="1"/>
  <c r="AG1492" i="1"/>
  <c r="AH1492" i="1"/>
  <c r="AI1492" i="1"/>
  <c r="AK1492" i="1"/>
  <c r="AG1493" i="1"/>
  <c r="AH1493" i="1"/>
  <c r="AI1493" i="1"/>
  <c r="AK1493" i="1"/>
  <c r="AG1494" i="1"/>
  <c r="AH1494" i="1"/>
  <c r="AI1494" i="1"/>
  <c r="AK1494" i="1"/>
  <c r="AG1495" i="1"/>
  <c r="AH1495" i="1"/>
  <c r="AI1495" i="1"/>
  <c r="AJ1495" i="1"/>
  <c r="AK1495" i="1"/>
  <c r="AG1496" i="1"/>
  <c r="AH1496" i="1"/>
  <c r="AI1496" i="1"/>
  <c r="AJ1496" i="1"/>
  <c r="AK1496" i="1"/>
  <c r="AG1497" i="1"/>
  <c r="AH1497" i="1"/>
  <c r="AI1497" i="1"/>
  <c r="AK1497" i="1"/>
  <c r="AG1498" i="1"/>
  <c r="AH1498" i="1"/>
  <c r="AI1498" i="1"/>
  <c r="AJ1498" i="1"/>
  <c r="AK1498" i="1"/>
  <c r="AG1499" i="1"/>
  <c r="AH1499" i="1"/>
  <c r="AI1499" i="1"/>
  <c r="AK1499" i="1"/>
  <c r="AG1500" i="1"/>
  <c r="AH1500" i="1"/>
  <c r="AI1500" i="1"/>
  <c r="AK1500" i="1"/>
  <c r="AG1501" i="1"/>
  <c r="AH1501" i="1"/>
  <c r="AI1501" i="1"/>
  <c r="AK1501" i="1"/>
  <c r="AG1502" i="1"/>
  <c r="AH1502" i="1"/>
  <c r="AI1502" i="1"/>
  <c r="AK1502" i="1"/>
  <c r="AG1503" i="1"/>
  <c r="AH1503" i="1"/>
  <c r="AI1503" i="1"/>
  <c r="AJ1503" i="1"/>
  <c r="AK1503" i="1"/>
  <c r="AG1504" i="1"/>
  <c r="AH1504" i="1"/>
  <c r="AI1504" i="1"/>
  <c r="AJ1504" i="1"/>
  <c r="AK1504" i="1"/>
  <c r="AG1505" i="1"/>
  <c r="AH1505" i="1"/>
  <c r="AI1505" i="1"/>
  <c r="AJ1505" i="1"/>
  <c r="AK1505" i="1"/>
  <c r="AG1506" i="1"/>
  <c r="AH1506" i="1"/>
  <c r="AI1506" i="1"/>
  <c r="AJ1506" i="1"/>
  <c r="AK1506" i="1"/>
  <c r="AG1507" i="1"/>
  <c r="AH1507" i="1"/>
  <c r="AI1507" i="1"/>
  <c r="AJ1507" i="1"/>
  <c r="AK1507" i="1"/>
  <c r="AG1508" i="1"/>
  <c r="AH1508" i="1"/>
  <c r="AI1508" i="1"/>
  <c r="AJ1508" i="1"/>
  <c r="AK1508" i="1"/>
  <c r="AG1509" i="1"/>
  <c r="AH1509" i="1"/>
  <c r="AI1509" i="1"/>
  <c r="AJ1509" i="1"/>
  <c r="AK1509" i="1"/>
  <c r="AG1510" i="1"/>
  <c r="AH1510" i="1"/>
  <c r="AI1510" i="1"/>
  <c r="AK1510" i="1"/>
  <c r="AG1511" i="1"/>
  <c r="AH1511" i="1"/>
  <c r="AI1511" i="1"/>
  <c r="AJ1511" i="1"/>
  <c r="AK1511" i="1"/>
  <c r="AG1512" i="1"/>
  <c r="AH1512" i="1"/>
  <c r="AI1512" i="1"/>
  <c r="AJ1512" i="1"/>
  <c r="AK1512" i="1"/>
  <c r="AG1513" i="1"/>
  <c r="AH1513" i="1"/>
  <c r="AI1513" i="1"/>
  <c r="AK1513" i="1"/>
  <c r="AG1514" i="1"/>
  <c r="AH1514" i="1"/>
  <c r="AI1514" i="1"/>
  <c r="AK1514" i="1"/>
  <c r="AG1515" i="1"/>
  <c r="AH1515" i="1"/>
  <c r="AI1515" i="1"/>
  <c r="AK1515" i="1"/>
  <c r="AG1516" i="1"/>
  <c r="AH1516" i="1"/>
  <c r="AI1516" i="1"/>
  <c r="AK1516" i="1"/>
  <c r="AG1517" i="1"/>
  <c r="AH1517" i="1"/>
  <c r="AI1517" i="1"/>
  <c r="AK1517" i="1"/>
  <c r="AG1518" i="1"/>
  <c r="AH1518" i="1"/>
  <c r="AI1518" i="1"/>
  <c r="AJ1518" i="1"/>
  <c r="AK1518" i="1"/>
  <c r="AG1519" i="1"/>
  <c r="AH1519" i="1"/>
  <c r="AI1519" i="1"/>
  <c r="AJ1519" i="1"/>
  <c r="AK1519" i="1"/>
  <c r="AG1520" i="1"/>
  <c r="AH1520" i="1"/>
  <c r="AI1520" i="1"/>
  <c r="AK1520" i="1"/>
  <c r="AG1521" i="1"/>
  <c r="AH1521" i="1"/>
  <c r="AI1521" i="1"/>
  <c r="AJ1521" i="1"/>
  <c r="AK1521" i="1"/>
  <c r="AG1522" i="1"/>
  <c r="AH1522" i="1"/>
  <c r="AI1522" i="1"/>
  <c r="AK1522" i="1"/>
  <c r="AG1523" i="1"/>
  <c r="AH1523" i="1"/>
  <c r="AI1523" i="1"/>
  <c r="AJ1523" i="1"/>
  <c r="AK1523" i="1"/>
  <c r="AG1524" i="1"/>
  <c r="AH1524" i="1"/>
  <c r="AI1524" i="1"/>
  <c r="AJ1524" i="1"/>
  <c r="AK1524" i="1"/>
  <c r="AG1525" i="1"/>
  <c r="AH1525" i="1"/>
  <c r="AI1525" i="1"/>
  <c r="AJ1525" i="1"/>
  <c r="AK1525" i="1"/>
  <c r="AG1526" i="1"/>
  <c r="AH1526" i="1"/>
  <c r="AI1526" i="1"/>
  <c r="AJ1526" i="1"/>
  <c r="AK1526" i="1"/>
  <c r="AG1527" i="1"/>
  <c r="AH1527" i="1"/>
  <c r="AI1527" i="1"/>
  <c r="AJ1527" i="1"/>
  <c r="AK1527" i="1"/>
  <c r="AG1528" i="1"/>
  <c r="AH1528" i="1"/>
  <c r="AI1528" i="1"/>
  <c r="AK1528" i="1"/>
  <c r="AG1529" i="1"/>
  <c r="AH1529" i="1"/>
  <c r="AI1529" i="1"/>
  <c r="AK1529" i="1"/>
  <c r="AG1530" i="1"/>
  <c r="AH1530" i="1"/>
  <c r="AI1530" i="1"/>
  <c r="AK1530" i="1"/>
  <c r="AG1531" i="1"/>
  <c r="AH1531" i="1"/>
  <c r="AI1531" i="1"/>
  <c r="AJ1531" i="1"/>
  <c r="AK1531" i="1"/>
  <c r="AG1532" i="1"/>
  <c r="AH1532" i="1"/>
  <c r="AI1532" i="1"/>
  <c r="AJ1532" i="1"/>
  <c r="AK1532" i="1"/>
  <c r="AG1533" i="1"/>
  <c r="AH1533" i="1"/>
  <c r="AI1533" i="1"/>
  <c r="AJ1533" i="1"/>
  <c r="AK1533" i="1"/>
  <c r="AG1534" i="1"/>
  <c r="AH1534" i="1"/>
  <c r="AI1534" i="1"/>
  <c r="AJ1534" i="1"/>
  <c r="AK1534" i="1"/>
  <c r="AG1535" i="1"/>
  <c r="AH1535" i="1"/>
  <c r="AI1535" i="1"/>
  <c r="AJ1535" i="1"/>
  <c r="AK1535" i="1"/>
  <c r="AG1536" i="1"/>
  <c r="AH1536" i="1"/>
  <c r="AI1536" i="1"/>
  <c r="AJ1536" i="1"/>
  <c r="AK1536" i="1"/>
  <c r="AG1537" i="1"/>
  <c r="AH1537" i="1"/>
  <c r="AI1537" i="1"/>
  <c r="AJ1537" i="1"/>
  <c r="AK1537" i="1"/>
  <c r="AG1538" i="1"/>
  <c r="AH1538" i="1"/>
  <c r="AI1538" i="1"/>
  <c r="AJ1538" i="1"/>
  <c r="AK1538" i="1"/>
  <c r="AG1539" i="1"/>
  <c r="AH1539" i="1"/>
  <c r="AI1539" i="1"/>
  <c r="AK1539" i="1"/>
  <c r="AG1540" i="1"/>
  <c r="AH1540" i="1"/>
  <c r="AI1540" i="1"/>
  <c r="AJ1540" i="1"/>
  <c r="AK1540" i="1"/>
  <c r="AG1541" i="1"/>
  <c r="AH1541" i="1"/>
  <c r="AI1541" i="1"/>
  <c r="AJ1541" i="1"/>
  <c r="AK1541" i="1"/>
  <c r="AG1542" i="1"/>
  <c r="AH1542" i="1"/>
  <c r="AI1542" i="1"/>
  <c r="AK1542" i="1"/>
  <c r="AG1543" i="1"/>
  <c r="AH1543" i="1"/>
  <c r="AI1543" i="1"/>
  <c r="AK1543" i="1"/>
  <c r="AG1544" i="1"/>
  <c r="AH1544" i="1"/>
  <c r="AI1544" i="1"/>
  <c r="AJ1544" i="1"/>
  <c r="AK1544" i="1"/>
  <c r="AG1545" i="1"/>
  <c r="AH1545" i="1"/>
  <c r="AI1545" i="1"/>
  <c r="AK1545" i="1"/>
  <c r="AG1546" i="1"/>
  <c r="AH1546" i="1"/>
  <c r="AI1546" i="1"/>
  <c r="AJ1546" i="1"/>
  <c r="AK1546" i="1"/>
  <c r="AG1547" i="1"/>
  <c r="AH1547" i="1"/>
  <c r="AI1547" i="1"/>
  <c r="AJ1547" i="1"/>
  <c r="AK1547" i="1"/>
  <c r="AG1548" i="1"/>
  <c r="AH1548" i="1"/>
  <c r="AI1548" i="1"/>
  <c r="AK1548" i="1"/>
  <c r="AG1549" i="1"/>
  <c r="AH1549" i="1"/>
  <c r="AI1549" i="1"/>
  <c r="AJ1549" i="1"/>
  <c r="AK1549" i="1"/>
  <c r="AG1550" i="1"/>
  <c r="AH1550" i="1"/>
  <c r="AI1550" i="1"/>
  <c r="AJ1550" i="1"/>
  <c r="AK1550" i="1"/>
  <c r="AG1551" i="1"/>
  <c r="AH1551" i="1"/>
  <c r="AI1551" i="1"/>
  <c r="AJ1551" i="1"/>
  <c r="AK1551" i="1"/>
  <c r="AG1552" i="1"/>
  <c r="AH1552" i="1"/>
  <c r="AI1552" i="1"/>
  <c r="AJ1552" i="1"/>
  <c r="AK1552" i="1"/>
  <c r="AG1553" i="1"/>
  <c r="AH1553" i="1"/>
  <c r="AI1553" i="1"/>
  <c r="AJ1553" i="1"/>
  <c r="AK1553" i="1"/>
  <c r="AG1554" i="1"/>
  <c r="AH1554" i="1"/>
  <c r="AI1554" i="1"/>
  <c r="AJ1554" i="1"/>
  <c r="AK1554" i="1"/>
  <c r="AG1555" i="1"/>
  <c r="AH1555" i="1"/>
  <c r="AI1555" i="1"/>
  <c r="AJ1555" i="1"/>
  <c r="AK1555" i="1"/>
  <c r="AG1556" i="1"/>
  <c r="AH1556" i="1"/>
  <c r="AI1556" i="1"/>
  <c r="AK1556" i="1"/>
  <c r="AG1557" i="1"/>
  <c r="AH1557" i="1"/>
  <c r="AI1557" i="1"/>
  <c r="AK1557" i="1"/>
  <c r="AG1558" i="1"/>
  <c r="AH1558" i="1"/>
  <c r="AI1558" i="1"/>
  <c r="AK1558" i="1"/>
  <c r="AG1559" i="1"/>
  <c r="AH1559" i="1"/>
  <c r="AI1559" i="1"/>
  <c r="AJ1559" i="1"/>
  <c r="AK1559" i="1"/>
  <c r="AG1560" i="1"/>
  <c r="AH1560" i="1"/>
  <c r="AI1560" i="1"/>
  <c r="AJ1560" i="1"/>
  <c r="AK1560" i="1"/>
  <c r="AG1561" i="1"/>
  <c r="AH1561" i="1"/>
  <c r="AI1561" i="1"/>
  <c r="AJ1561" i="1"/>
  <c r="AK1561" i="1"/>
  <c r="AG1562" i="1"/>
  <c r="AH1562" i="1"/>
  <c r="AI1562" i="1"/>
  <c r="AJ1562" i="1"/>
  <c r="AK1562" i="1"/>
  <c r="AG1563" i="1"/>
  <c r="AH1563" i="1"/>
  <c r="AI1563" i="1"/>
  <c r="AJ1563" i="1"/>
  <c r="AK1563" i="1"/>
  <c r="AG1564" i="1"/>
  <c r="AH1564" i="1"/>
  <c r="AI1564" i="1"/>
  <c r="AJ1564" i="1"/>
  <c r="AK1564" i="1"/>
  <c r="AG1565" i="1"/>
  <c r="AH1565" i="1"/>
  <c r="AI1565" i="1"/>
  <c r="AJ1565" i="1"/>
  <c r="AK1565" i="1"/>
  <c r="AG1566" i="1"/>
  <c r="AH1566" i="1"/>
  <c r="AI1566" i="1"/>
  <c r="AJ1566" i="1"/>
  <c r="AK1566" i="1"/>
  <c r="AG1567" i="1"/>
  <c r="AH1567" i="1"/>
  <c r="AI1567" i="1"/>
  <c r="AK1567" i="1"/>
  <c r="AG1568" i="1"/>
  <c r="AH1568" i="1"/>
  <c r="AI1568" i="1"/>
  <c r="AJ1568" i="1"/>
  <c r="AK1568" i="1"/>
  <c r="AG1569" i="1"/>
  <c r="AH1569" i="1"/>
  <c r="AI1569" i="1"/>
  <c r="AJ1569" i="1"/>
  <c r="AK1569" i="1"/>
  <c r="AG1570" i="1"/>
  <c r="AH1570" i="1"/>
  <c r="AI1570" i="1"/>
  <c r="AK1570" i="1"/>
  <c r="AG1571" i="1"/>
  <c r="AH1571" i="1"/>
  <c r="AI1571" i="1"/>
  <c r="AK1571" i="1"/>
  <c r="AG1572" i="1"/>
  <c r="AH1572" i="1"/>
  <c r="AI1572" i="1"/>
  <c r="AK1572" i="1"/>
  <c r="AG1573" i="1"/>
  <c r="AH1573" i="1"/>
  <c r="AI1573" i="1"/>
  <c r="AK1573" i="1"/>
  <c r="AG1574" i="1"/>
  <c r="AH1574" i="1"/>
  <c r="AI1574" i="1"/>
  <c r="AJ1574" i="1"/>
  <c r="AK1574" i="1"/>
  <c r="AG1575" i="1"/>
  <c r="AH1575" i="1"/>
  <c r="AI1575" i="1"/>
  <c r="AJ1575" i="1"/>
  <c r="AK1575" i="1"/>
  <c r="AG1576" i="1"/>
  <c r="AH1576" i="1"/>
  <c r="AI1576" i="1"/>
  <c r="AK1576" i="1"/>
  <c r="AG1577" i="1"/>
  <c r="AH1577" i="1"/>
  <c r="AI1577" i="1"/>
  <c r="AJ1577" i="1"/>
  <c r="AK1577" i="1"/>
  <c r="AG1578" i="1"/>
  <c r="AH1578" i="1"/>
  <c r="AI1578" i="1"/>
  <c r="AJ1578" i="1"/>
  <c r="AK1578" i="1"/>
  <c r="AG1579" i="1"/>
  <c r="AH1579" i="1"/>
  <c r="AI1579" i="1"/>
  <c r="AJ1579" i="1"/>
  <c r="AK1579" i="1"/>
  <c r="AG1580" i="1"/>
  <c r="AH1580" i="1"/>
  <c r="AI1580" i="1"/>
  <c r="AJ1580" i="1"/>
  <c r="AK1580" i="1"/>
  <c r="AG1581" i="1"/>
  <c r="AH1581" i="1"/>
  <c r="AI1581" i="1"/>
  <c r="AJ1581" i="1"/>
  <c r="AK1581" i="1"/>
  <c r="AG1582" i="1"/>
  <c r="AH1582" i="1"/>
  <c r="AI1582" i="1"/>
  <c r="AJ1582" i="1"/>
  <c r="AK1582" i="1"/>
  <c r="AG1583" i="1"/>
  <c r="AH1583" i="1"/>
  <c r="AI1583" i="1"/>
  <c r="AK1583" i="1"/>
  <c r="AG1584" i="1"/>
  <c r="AH1584" i="1"/>
  <c r="AI1584" i="1"/>
  <c r="AK1584" i="1"/>
  <c r="AG1585" i="1"/>
  <c r="AH1585" i="1"/>
  <c r="AI1585" i="1"/>
  <c r="AK1585" i="1"/>
  <c r="AG1586" i="1"/>
  <c r="AH1586" i="1"/>
  <c r="AI1586" i="1"/>
  <c r="AK1586" i="1"/>
  <c r="AG1587" i="1"/>
  <c r="AH1587" i="1"/>
  <c r="AI1587" i="1"/>
  <c r="AJ1587" i="1"/>
  <c r="AK1587" i="1"/>
  <c r="AG1588" i="1"/>
  <c r="AH1588" i="1"/>
  <c r="AI1588" i="1"/>
  <c r="AJ1588" i="1"/>
  <c r="AK1588" i="1"/>
  <c r="AG1589" i="1"/>
  <c r="AH1589" i="1"/>
  <c r="AI1589" i="1"/>
  <c r="AJ1589" i="1"/>
  <c r="AK1589" i="1"/>
  <c r="AG1590" i="1"/>
  <c r="AH1590" i="1"/>
  <c r="AI1590" i="1"/>
  <c r="AJ1590" i="1"/>
  <c r="AK1590" i="1"/>
  <c r="AG1591" i="1"/>
  <c r="AH1591" i="1"/>
  <c r="AI1591" i="1"/>
  <c r="AJ1591" i="1"/>
  <c r="AK1591" i="1"/>
  <c r="AG1592" i="1"/>
  <c r="AH1592" i="1"/>
  <c r="AI1592" i="1"/>
  <c r="AJ1592" i="1"/>
  <c r="AK1592" i="1"/>
  <c r="AG1593" i="1"/>
  <c r="AH1593" i="1"/>
  <c r="AI1593" i="1"/>
  <c r="AJ1593" i="1"/>
  <c r="AK1593" i="1"/>
  <c r="AG1594" i="1"/>
  <c r="AH1594" i="1"/>
  <c r="AI1594" i="1"/>
  <c r="AK1594" i="1"/>
  <c r="AG1595" i="1"/>
  <c r="AH1595" i="1"/>
  <c r="AI1595" i="1"/>
  <c r="AJ1595" i="1"/>
  <c r="AK1595" i="1"/>
  <c r="AG1596" i="1"/>
  <c r="AH1596" i="1"/>
  <c r="AI1596" i="1"/>
  <c r="AK1596" i="1"/>
  <c r="AG1597" i="1"/>
  <c r="AH1597" i="1"/>
  <c r="AI1597" i="1"/>
  <c r="AJ1597" i="1"/>
  <c r="AK1597" i="1"/>
  <c r="AG1598" i="1"/>
  <c r="AH1598" i="1"/>
  <c r="AI1598" i="1"/>
  <c r="AK1598" i="1"/>
  <c r="AG1599" i="1"/>
  <c r="AH1599" i="1"/>
  <c r="AI1599" i="1"/>
  <c r="AK1599" i="1"/>
  <c r="AG1600" i="1"/>
  <c r="AH1600" i="1"/>
  <c r="AI1600" i="1"/>
  <c r="AK1600" i="1"/>
  <c r="AG1601" i="1"/>
  <c r="AH1601" i="1"/>
  <c r="AI1601" i="1"/>
  <c r="AK1601" i="1"/>
  <c r="AG1602" i="1"/>
  <c r="AH1602" i="1"/>
  <c r="AI1602" i="1"/>
  <c r="AJ1602" i="1"/>
  <c r="AK1602" i="1"/>
  <c r="AG1603" i="1"/>
  <c r="AH1603" i="1"/>
  <c r="AI1603" i="1"/>
  <c r="AJ1603" i="1"/>
  <c r="AK1603" i="1"/>
  <c r="AG1604" i="1"/>
  <c r="AH1604" i="1"/>
  <c r="AI1604" i="1"/>
  <c r="AK1604" i="1"/>
  <c r="AG1605" i="1"/>
  <c r="AH1605" i="1"/>
  <c r="AI1605" i="1"/>
  <c r="AJ1605" i="1"/>
  <c r="AK1605" i="1"/>
  <c r="AG1606" i="1"/>
  <c r="AH1606" i="1"/>
  <c r="AI1606" i="1"/>
  <c r="AK1606" i="1"/>
  <c r="AG1607" i="1"/>
  <c r="AH1607" i="1"/>
  <c r="AI1607" i="1"/>
  <c r="AJ1607" i="1"/>
  <c r="AK1607" i="1"/>
  <c r="AG1608" i="1"/>
  <c r="AH1608" i="1"/>
  <c r="AI1608" i="1"/>
  <c r="AJ1608" i="1"/>
  <c r="AK1608" i="1"/>
  <c r="AG1609" i="1"/>
  <c r="AH1609" i="1"/>
  <c r="AI1609" i="1"/>
  <c r="AJ1609" i="1"/>
  <c r="AK1609" i="1"/>
  <c r="AG1610" i="1"/>
  <c r="AH1610" i="1"/>
  <c r="AI1610" i="1"/>
  <c r="AJ1610" i="1"/>
  <c r="AK1610" i="1"/>
  <c r="AG1611" i="1"/>
  <c r="AH1611" i="1"/>
  <c r="AI1611" i="1"/>
  <c r="AK1611" i="1"/>
  <c r="AG1612" i="1"/>
  <c r="AH1612" i="1"/>
  <c r="AI1612" i="1"/>
  <c r="AK1612" i="1"/>
  <c r="AG1613" i="1"/>
  <c r="AH1613" i="1"/>
  <c r="AI1613" i="1"/>
  <c r="AK1613" i="1"/>
  <c r="AG1614" i="1"/>
  <c r="AH1614" i="1"/>
  <c r="AI1614" i="1"/>
  <c r="AK1614" i="1"/>
  <c r="AG1615" i="1"/>
  <c r="AH1615" i="1"/>
  <c r="AI1615" i="1"/>
  <c r="AJ1615" i="1"/>
  <c r="AK1615" i="1"/>
  <c r="AG1616" i="1"/>
  <c r="AH1616" i="1"/>
  <c r="AI1616" i="1"/>
  <c r="AJ1616" i="1"/>
  <c r="AK1616" i="1"/>
  <c r="AG1617" i="1"/>
  <c r="AH1617" i="1"/>
  <c r="AI1617" i="1"/>
  <c r="AJ1617" i="1"/>
  <c r="AK1617" i="1"/>
  <c r="AG1618" i="1"/>
  <c r="AH1618" i="1"/>
  <c r="AI1618" i="1"/>
  <c r="AJ1618" i="1"/>
  <c r="AK1618" i="1"/>
  <c r="AG1619" i="1"/>
  <c r="AH1619" i="1"/>
  <c r="AI1619" i="1"/>
  <c r="AJ1619" i="1"/>
  <c r="AK1619" i="1"/>
  <c r="AG1620" i="1"/>
  <c r="AH1620" i="1"/>
  <c r="AI1620" i="1"/>
  <c r="AJ1620" i="1"/>
  <c r="AK1620" i="1"/>
  <c r="AG1621" i="1"/>
  <c r="AH1621" i="1"/>
  <c r="AI1621" i="1"/>
  <c r="AJ1621" i="1"/>
  <c r="AK1621" i="1"/>
  <c r="AG1622" i="1"/>
  <c r="AH1622" i="1"/>
  <c r="AI1622" i="1"/>
  <c r="AJ1622" i="1"/>
  <c r="AK1622" i="1"/>
  <c r="AG1623" i="1"/>
  <c r="AH1623" i="1"/>
  <c r="AI1623" i="1"/>
  <c r="AJ1623" i="1"/>
  <c r="AK1623" i="1"/>
  <c r="AG1624" i="1"/>
  <c r="AH1624" i="1"/>
  <c r="AI1624" i="1"/>
  <c r="AJ1624" i="1"/>
  <c r="AK1624" i="1"/>
  <c r="AG1625" i="1"/>
  <c r="AH1625" i="1"/>
  <c r="AI1625" i="1"/>
  <c r="AJ1625" i="1"/>
  <c r="AK1625" i="1"/>
  <c r="AG1626" i="1"/>
  <c r="AH1626" i="1"/>
  <c r="AI1626" i="1"/>
  <c r="AK1626" i="1"/>
  <c r="AG1627" i="1"/>
  <c r="AH1627" i="1"/>
  <c r="AI1627" i="1"/>
  <c r="AJ1627" i="1"/>
  <c r="AK1627" i="1"/>
  <c r="AG1628" i="1"/>
  <c r="AH1628" i="1"/>
  <c r="AI1628" i="1"/>
  <c r="AK1628" i="1"/>
  <c r="AG1629" i="1"/>
  <c r="AH1629" i="1"/>
  <c r="AI1629" i="1"/>
  <c r="AK1629" i="1"/>
  <c r="AG1630" i="1"/>
  <c r="AH1630" i="1"/>
  <c r="AI1630" i="1"/>
  <c r="AJ1630" i="1"/>
  <c r="AK1630" i="1"/>
  <c r="AG1631" i="1"/>
  <c r="AH1631" i="1"/>
  <c r="AI1631" i="1"/>
  <c r="AJ1631" i="1"/>
  <c r="AK1631" i="1"/>
  <c r="AG1632" i="1"/>
  <c r="AH1632" i="1"/>
  <c r="AI1632" i="1"/>
  <c r="AK1632" i="1"/>
  <c r="AG1633" i="1"/>
  <c r="AH1633" i="1"/>
  <c r="AI1633" i="1"/>
  <c r="AJ1633" i="1"/>
  <c r="AK1633" i="1"/>
  <c r="AG1634" i="1"/>
  <c r="AH1634" i="1"/>
  <c r="AI1634" i="1"/>
  <c r="AK1634" i="1"/>
  <c r="AG1635" i="1"/>
  <c r="AH1635" i="1"/>
  <c r="AI1635" i="1"/>
  <c r="AJ1635" i="1"/>
  <c r="AK1635" i="1"/>
  <c r="AG1636" i="1"/>
  <c r="AH1636" i="1"/>
  <c r="AI1636" i="1"/>
  <c r="AJ1636" i="1"/>
  <c r="AK1636" i="1"/>
  <c r="AG1637" i="1"/>
  <c r="AH1637" i="1"/>
  <c r="AI1637" i="1"/>
  <c r="AJ1637" i="1"/>
  <c r="AK1637" i="1"/>
  <c r="AG1638" i="1"/>
  <c r="AH1638" i="1"/>
  <c r="AI1638" i="1"/>
  <c r="AJ1638" i="1"/>
  <c r="AK1638" i="1"/>
  <c r="AG1639" i="1"/>
  <c r="AH1639" i="1"/>
  <c r="AI1639" i="1"/>
  <c r="AJ1639" i="1"/>
  <c r="AK1639" i="1"/>
  <c r="AG1640" i="1"/>
  <c r="AH1640" i="1"/>
  <c r="AI1640" i="1"/>
  <c r="AK1640" i="1"/>
  <c r="AG1641" i="1"/>
  <c r="AH1641" i="1"/>
  <c r="AI1641" i="1"/>
  <c r="AK1641" i="1"/>
  <c r="AG1642" i="1"/>
  <c r="AH1642" i="1"/>
  <c r="AI1642" i="1"/>
  <c r="AK1642" i="1"/>
  <c r="AG1643" i="1"/>
  <c r="AH1643" i="1"/>
  <c r="AI1643" i="1"/>
  <c r="AJ1643" i="1"/>
  <c r="AK1643" i="1"/>
  <c r="AG1644" i="1"/>
  <c r="AH1644" i="1"/>
  <c r="AI1644" i="1"/>
  <c r="AJ1644" i="1"/>
  <c r="AK1644" i="1"/>
  <c r="AG1645" i="1"/>
  <c r="AH1645" i="1"/>
  <c r="AI1645" i="1"/>
  <c r="AJ1645" i="1"/>
  <c r="AK1645" i="1"/>
  <c r="AG1646" i="1"/>
  <c r="AH1646" i="1"/>
  <c r="AI1646" i="1"/>
  <c r="AJ1646" i="1"/>
  <c r="AK1646" i="1"/>
  <c r="AG1647" i="1"/>
  <c r="AH1647" i="1"/>
  <c r="AI1647" i="1"/>
  <c r="AJ1647" i="1"/>
  <c r="AK1647" i="1"/>
  <c r="AG1648" i="1"/>
  <c r="AH1648" i="1"/>
  <c r="AI1648" i="1"/>
  <c r="AJ1648" i="1"/>
  <c r="AK1648" i="1"/>
  <c r="AG1649" i="1"/>
  <c r="AH1649" i="1"/>
  <c r="AI1649" i="1"/>
  <c r="AJ1649" i="1"/>
  <c r="AK1649" i="1"/>
  <c r="AG1650" i="1"/>
  <c r="AH1650" i="1"/>
  <c r="AI1650" i="1"/>
  <c r="AJ1650" i="1"/>
  <c r="AK1650" i="1"/>
  <c r="AG1651" i="1"/>
  <c r="AH1651" i="1"/>
  <c r="AI1651" i="1"/>
  <c r="AJ1651" i="1"/>
  <c r="AK1651" i="1"/>
  <c r="AG1652" i="1"/>
  <c r="AH1652" i="1"/>
  <c r="AI1652" i="1"/>
  <c r="AJ1652" i="1"/>
  <c r="AK1652" i="1"/>
  <c r="AG1653" i="1"/>
  <c r="AH1653" i="1"/>
  <c r="AI1653" i="1"/>
  <c r="AK1653" i="1"/>
  <c r="AG1654" i="1"/>
  <c r="AH1654" i="1"/>
  <c r="AI1654" i="1"/>
  <c r="AK1654" i="1"/>
  <c r="AG1655" i="1"/>
  <c r="AH1655" i="1"/>
  <c r="AI1655" i="1"/>
  <c r="AK1655" i="1"/>
  <c r="AG1656" i="1"/>
  <c r="AH1656" i="1"/>
  <c r="AI1656" i="1"/>
  <c r="AK1656" i="1"/>
  <c r="AG1657" i="1"/>
  <c r="AH1657" i="1"/>
  <c r="AI1657" i="1"/>
  <c r="AK1657" i="1"/>
  <c r="AG1658" i="1"/>
  <c r="AH1658" i="1"/>
  <c r="AI1658" i="1"/>
  <c r="AJ1658" i="1"/>
  <c r="AK1658" i="1"/>
  <c r="AG1659" i="1"/>
  <c r="AH1659" i="1"/>
  <c r="AI1659" i="1"/>
  <c r="AJ1659" i="1"/>
  <c r="AK1659" i="1"/>
  <c r="AG1660" i="1"/>
  <c r="AH1660" i="1"/>
  <c r="AI1660" i="1"/>
  <c r="AK1660" i="1"/>
  <c r="AG1661" i="1"/>
  <c r="AH1661" i="1"/>
  <c r="AI1661" i="1"/>
  <c r="AJ1661" i="1"/>
  <c r="AK1661" i="1"/>
  <c r="AG1662" i="1"/>
  <c r="AH1662" i="1"/>
  <c r="AI1662" i="1"/>
  <c r="AJ1662" i="1"/>
  <c r="AK1662" i="1"/>
  <c r="AG1663" i="1"/>
  <c r="AH1663" i="1"/>
  <c r="AI1663" i="1"/>
  <c r="AJ1663" i="1"/>
  <c r="AK1663" i="1"/>
  <c r="AG1664" i="1"/>
  <c r="AH1664" i="1"/>
  <c r="AI1664" i="1"/>
  <c r="AJ1664" i="1"/>
  <c r="AK1664" i="1"/>
  <c r="AG1665" i="1"/>
  <c r="AH1665" i="1"/>
  <c r="AI1665" i="1"/>
  <c r="AK1665" i="1"/>
  <c r="AG1666" i="1"/>
  <c r="AH1666" i="1"/>
  <c r="AI1666" i="1"/>
  <c r="AJ1666" i="1"/>
  <c r="AK1666" i="1"/>
  <c r="AG1667" i="1"/>
  <c r="AH1667" i="1"/>
  <c r="AI1667" i="1"/>
  <c r="AJ1667" i="1"/>
  <c r="AK1667" i="1"/>
  <c r="AG1668" i="1"/>
  <c r="AH1668" i="1"/>
  <c r="AI1668" i="1"/>
  <c r="AK1668" i="1"/>
  <c r="AG1669" i="1"/>
  <c r="AH1669" i="1"/>
  <c r="AI1669" i="1"/>
  <c r="AK1669" i="1"/>
  <c r="AG1670" i="1"/>
  <c r="AH1670" i="1"/>
  <c r="AI1670" i="1"/>
  <c r="AK1670" i="1"/>
  <c r="AG1671" i="1"/>
  <c r="AH1671" i="1"/>
  <c r="AI1671" i="1"/>
  <c r="AJ1671" i="1"/>
  <c r="AK1671" i="1"/>
  <c r="AG1672" i="1"/>
  <c r="AH1672" i="1"/>
  <c r="AI1672" i="1"/>
  <c r="AJ1672" i="1"/>
  <c r="AK1672" i="1"/>
  <c r="AG1673" i="1"/>
  <c r="AH1673" i="1"/>
  <c r="AI1673" i="1"/>
  <c r="AJ1673" i="1"/>
  <c r="AK1673" i="1"/>
  <c r="AG1674" i="1"/>
  <c r="AH1674" i="1"/>
  <c r="AI1674" i="1"/>
  <c r="AJ1674" i="1"/>
  <c r="AK1674" i="1"/>
  <c r="AG1675" i="1"/>
  <c r="AH1675" i="1"/>
  <c r="AI1675" i="1"/>
  <c r="AJ1675" i="1"/>
  <c r="AK1675" i="1"/>
  <c r="AG1676" i="1"/>
  <c r="AH1676" i="1"/>
  <c r="AI1676" i="1"/>
  <c r="AK1676" i="1"/>
  <c r="AG1677" i="1"/>
  <c r="AH1677" i="1"/>
  <c r="AI1677" i="1"/>
  <c r="AJ1677" i="1"/>
  <c r="AK1677" i="1"/>
  <c r="AG1678" i="1"/>
  <c r="AH1678" i="1"/>
  <c r="AI1678" i="1"/>
  <c r="AJ1678" i="1"/>
  <c r="AK1678" i="1"/>
  <c r="AG1679" i="1"/>
  <c r="AH1679" i="1"/>
  <c r="AI1679" i="1"/>
  <c r="AJ1679" i="1"/>
  <c r="AK1679" i="1"/>
  <c r="AG1680" i="1"/>
  <c r="AH1680" i="1"/>
  <c r="AI1680" i="1"/>
  <c r="AJ1680" i="1"/>
  <c r="AK1680" i="1"/>
  <c r="AG1681" i="1"/>
  <c r="AH1681" i="1"/>
  <c r="AI1681" i="1"/>
  <c r="AJ1681" i="1"/>
  <c r="AK1681" i="1"/>
  <c r="AG1682" i="1"/>
  <c r="AH1682" i="1"/>
  <c r="AI1682" i="1"/>
  <c r="AK1682" i="1"/>
  <c r="AG1683" i="1"/>
  <c r="AH1683" i="1"/>
  <c r="AI1683" i="1"/>
  <c r="AK1683" i="1"/>
  <c r="AG1684" i="1"/>
  <c r="AH1684" i="1"/>
  <c r="AI1684" i="1"/>
  <c r="AK1684" i="1"/>
  <c r="AG1685" i="1"/>
  <c r="AH1685" i="1"/>
  <c r="AI1685" i="1"/>
  <c r="AK1685" i="1"/>
  <c r="AG1686" i="1"/>
  <c r="AH1686" i="1"/>
  <c r="AI1686" i="1"/>
  <c r="AJ1686" i="1"/>
  <c r="AK1686" i="1"/>
  <c r="AG1687" i="1"/>
  <c r="AH1687" i="1"/>
  <c r="AI1687" i="1"/>
  <c r="AJ1687" i="1"/>
  <c r="AK1687" i="1"/>
  <c r="AG1688" i="1"/>
  <c r="AH1688" i="1"/>
  <c r="AI1688" i="1"/>
  <c r="AK1688" i="1"/>
  <c r="AG1689" i="1"/>
  <c r="AH1689" i="1"/>
  <c r="AI1689" i="1"/>
  <c r="AJ1689" i="1"/>
  <c r="AK1689" i="1"/>
  <c r="AG1690" i="1"/>
  <c r="AH1690" i="1"/>
  <c r="AI1690" i="1"/>
  <c r="AJ1690" i="1"/>
  <c r="AK1690" i="1"/>
  <c r="AG1691" i="1"/>
  <c r="AH1691" i="1"/>
  <c r="AI1691" i="1"/>
  <c r="AJ1691" i="1"/>
  <c r="AK1691" i="1"/>
  <c r="AG1692" i="1"/>
  <c r="AH1692" i="1"/>
  <c r="AI1692" i="1"/>
  <c r="AJ1692" i="1"/>
  <c r="AK1692" i="1"/>
  <c r="AG1693" i="1"/>
  <c r="AH1693" i="1"/>
  <c r="AI1693" i="1"/>
  <c r="AJ1693" i="1"/>
  <c r="AK1693" i="1"/>
  <c r="AG1694" i="1"/>
  <c r="AH1694" i="1"/>
  <c r="AI1694" i="1"/>
  <c r="AJ1694" i="1"/>
  <c r="AK1694" i="1"/>
  <c r="AG1695" i="1"/>
  <c r="AH1695" i="1"/>
  <c r="AI1695" i="1"/>
  <c r="AK1695" i="1"/>
  <c r="AG1696" i="1"/>
  <c r="AH1696" i="1"/>
  <c r="AI1696" i="1"/>
  <c r="AK1696" i="1"/>
  <c r="AG1697" i="1"/>
  <c r="AH1697" i="1"/>
  <c r="AI1697" i="1"/>
  <c r="AK1697" i="1"/>
  <c r="AG1698" i="1"/>
  <c r="AH1698" i="1"/>
  <c r="AI1698" i="1"/>
  <c r="AK1698" i="1"/>
  <c r="AG1699" i="1"/>
  <c r="AH1699" i="1"/>
  <c r="AI1699" i="1"/>
  <c r="AJ1699" i="1"/>
  <c r="AK1699" i="1"/>
  <c r="AG1700" i="1"/>
  <c r="AH1700" i="1"/>
  <c r="AI1700" i="1"/>
  <c r="AJ1700" i="1"/>
  <c r="AK1700" i="1"/>
  <c r="AG1701" i="1"/>
  <c r="AH1701" i="1"/>
  <c r="AI1701" i="1"/>
  <c r="AJ1701" i="1"/>
  <c r="AK1701" i="1"/>
  <c r="AG1702" i="1"/>
  <c r="AH1702" i="1"/>
  <c r="AI1702" i="1"/>
  <c r="AJ1702" i="1"/>
  <c r="AK1702" i="1"/>
  <c r="AG1703" i="1"/>
  <c r="AH1703" i="1"/>
  <c r="AI1703" i="1"/>
  <c r="AJ1703" i="1"/>
  <c r="AK1703" i="1"/>
  <c r="AG1704" i="1"/>
  <c r="AH1704" i="1"/>
  <c r="AI1704" i="1"/>
  <c r="AJ1704" i="1"/>
  <c r="AK1704" i="1"/>
  <c r="AG1705" i="1"/>
  <c r="AH1705" i="1"/>
  <c r="AI1705" i="1"/>
  <c r="AJ1705" i="1"/>
  <c r="AK1705" i="1"/>
  <c r="AG1706" i="1"/>
  <c r="AH1706" i="1"/>
  <c r="AI1706" i="1"/>
  <c r="AJ1706" i="1"/>
  <c r="AK1706" i="1"/>
  <c r="AG1707" i="1"/>
  <c r="AH1707" i="1"/>
  <c r="AI1707" i="1"/>
  <c r="AJ1707" i="1"/>
  <c r="AK1707" i="1"/>
  <c r="AG1708" i="1"/>
  <c r="AH1708" i="1"/>
  <c r="AI1708" i="1"/>
  <c r="AJ1708" i="1"/>
  <c r="AK1708" i="1"/>
  <c r="AG1709" i="1"/>
  <c r="AH1709" i="1"/>
  <c r="AI1709" i="1"/>
  <c r="AJ1709" i="1"/>
  <c r="AK1709" i="1"/>
  <c r="AG1710" i="1"/>
  <c r="AH1710" i="1"/>
  <c r="AI1710" i="1"/>
  <c r="AK1710" i="1"/>
  <c r="AG1711" i="1"/>
  <c r="AH1711" i="1"/>
  <c r="AI1711" i="1"/>
  <c r="AK1711" i="1"/>
  <c r="AG1712" i="1"/>
  <c r="AH1712" i="1"/>
  <c r="AI1712" i="1"/>
  <c r="AK1712" i="1"/>
  <c r="AG1713" i="1"/>
  <c r="AH1713" i="1"/>
  <c r="AI1713" i="1"/>
  <c r="AK1713" i="1"/>
  <c r="AG1714" i="1"/>
  <c r="AH1714" i="1"/>
  <c r="AI1714" i="1"/>
  <c r="AJ1714" i="1"/>
  <c r="AK1714" i="1"/>
  <c r="AG1715" i="1"/>
  <c r="AH1715" i="1"/>
  <c r="AI1715" i="1"/>
  <c r="AJ1715" i="1"/>
  <c r="AK1715" i="1"/>
  <c r="AG1716" i="1"/>
  <c r="AH1716" i="1"/>
  <c r="AI1716" i="1"/>
  <c r="AK1716" i="1"/>
  <c r="AG1717" i="1"/>
  <c r="AH1717" i="1"/>
  <c r="AI1717" i="1"/>
  <c r="AJ1717" i="1"/>
  <c r="AK1717" i="1"/>
  <c r="AG1718" i="1"/>
  <c r="AH1718" i="1"/>
  <c r="AI1718" i="1"/>
  <c r="AK1718" i="1"/>
  <c r="AG1719" i="1"/>
  <c r="AH1719" i="1"/>
  <c r="AI1719" i="1"/>
  <c r="AJ1719" i="1"/>
  <c r="AK1719" i="1"/>
  <c r="AG1720" i="1"/>
  <c r="AH1720" i="1"/>
  <c r="AI1720" i="1"/>
  <c r="AJ1720" i="1"/>
  <c r="AK1720" i="1"/>
  <c r="AG1721" i="1"/>
  <c r="AH1721" i="1"/>
  <c r="AI1721" i="1"/>
  <c r="AJ1721" i="1"/>
  <c r="AK1721" i="1"/>
  <c r="AG1722" i="1"/>
  <c r="AH1722" i="1"/>
  <c r="AI1722" i="1"/>
  <c r="AK1722" i="1"/>
  <c r="AG1723" i="1"/>
  <c r="AH1723" i="1"/>
  <c r="AI1723" i="1"/>
  <c r="AK1723" i="1"/>
  <c r="AG1724" i="1"/>
  <c r="AH1724" i="1"/>
  <c r="AI1724" i="1"/>
  <c r="AK1724" i="1"/>
  <c r="AG1725" i="1"/>
  <c r="AH1725" i="1"/>
  <c r="AI1725" i="1"/>
  <c r="AK1725" i="1"/>
  <c r="AG1726" i="1"/>
  <c r="AH1726" i="1"/>
  <c r="AI1726" i="1"/>
  <c r="AK1726" i="1"/>
  <c r="AG1727" i="1"/>
  <c r="AH1727" i="1"/>
  <c r="AI1727" i="1"/>
  <c r="AJ1727" i="1"/>
  <c r="AK1727" i="1"/>
  <c r="AG1728" i="1"/>
  <c r="AH1728" i="1"/>
  <c r="AI1728" i="1"/>
  <c r="AJ1728" i="1"/>
  <c r="AK1728" i="1"/>
  <c r="AG1729" i="1"/>
  <c r="AH1729" i="1"/>
  <c r="AI1729" i="1"/>
  <c r="AJ1729" i="1"/>
  <c r="AK1729" i="1"/>
  <c r="AG1730" i="1"/>
  <c r="AH1730" i="1"/>
  <c r="AI1730" i="1"/>
  <c r="AJ1730" i="1"/>
  <c r="AK1730" i="1"/>
  <c r="AG1731" i="1"/>
  <c r="AH1731" i="1"/>
  <c r="AI1731" i="1"/>
  <c r="AJ1731" i="1"/>
  <c r="AK1731" i="1"/>
  <c r="AG1732" i="1"/>
  <c r="AH1732" i="1"/>
  <c r="AI1732" i="1"/>
  <c r="AJ1732" i="1"/>
  <c r="AK1732" i="1"/>
  <c r="AG1733" i="1"/>
  <c r="AH1733" i="1"/>
  <c r="AI1733" i="1"/>
  <c r="AJ1733" i="1"/>
  <c r="AK1733" i="1"/>
  <c r="AG1734" i="1"/>
  <c r="AH1734" i="1"/>
  <c r="AI1734" i="1"/>
  <c r="AJ1734" i="1"/>
  <c r="AK1734" i="1"/>
  <c r="AG1735" i="1"/>
  <c r="AH1735" i="1"/>
  <c r="AI1735" i="1"/>
  <c r="AJ1735" i="1"/>
  <c r="AK1735" i="1"/>
  <c r="AG1736" i="1"/>
  <c r="AH1736" i="1"/>
  <c r="AI1736" i="1"/>
  <c r="AJ1736" i="1"/>
  <c r="AK1736" i="1"/>
  <c r="AG1737" i="1"/>
  <c r="AH1737" i="1"/>
  <c r="AI1737" i="1"/>
  <c r="AK1737" i="1"/>
  <c r="AG1738" i="1"/>
  <c r="AH1738" i="1"/>
  <c r="AI1738" i="1"/>
  <c r="AK1738" i="1"/>
  <c r="AG1739" i="1"/>
  <c r="AH1739" i="1"/>
  <c r="AI1739" i="1"/>
  <c r="AK1739" i="1"/>
  <c r="AG1740" i="1"/>
  <c r="AH1740" i="1"/>
  <c r="AI1740" i="1"/>
  <c r="AK1740" i="1"/>
  <c r="AG1741" i="1"/>
  <c r="AH1741" i="1"/>
  <c r="AI1741" i="1"/>
  <c r="AK1741" i="1"/>
  <c r="AG1742" i="1"/>
  <c r="AH1742" i="1"/>
  <c r="AI1742" i="1"/>
  <c r="AJ1742" i="1"/>
  <c r="AK1742" i="1"/>
  <c r="AG1743" i="1"/>
  <c r="AH1743" i="1"/>
  <c r="AI1743" i="1"/>
  <c r="AJ1743" i="1"/>
  <c r="AK1743" i="1"/>
  <c r="AG1744" i="1"/>
  <c r="AH1744" i="1"/>
  <c r="AI1744" i="1"/>
  <c r="AK1744" i="1"/>
  <c r="AG1745" i="1"/>
  <c r="AH1745" i="1"/>
  <c r="AI1745" i="1"/>
  <c r="AK1745" i="1"/>
  <c r="AG1746" i="1"/>
  <c r="AH1746" i="1"/>
  <c r="AI1746" i="1"/>
  <c r="AK1746" i="1"/>
  <c r="AG1747" i="1"/>
  <c r="AH1747" i="1"/>
  <c r="AI1747" i="1"/>
  <c r="AJ1747" i="1"/>
  <c r="AK1747" i="1"/>
  <c r="AG1748" i="1"/>
  <c r="AH1748" i="1"/>
  <c r="AI1748" i="1"/>
  <c r="AJ1748" i="1"/>
  <c r="AK1748" i="1"/>
  <c r="AG1749" i="1"/>
  <c r="AH1749" i="1"/>
  <c r="AI1749" i="1"/>
  <c r="AJ1749" i="1"/>
  <c r="AK1749" i="1"/>
  <c r="AG1750" i="1"/>
  <c r="AH1750" i="1"/>
  <c r="AI1750" i="1"/>
  <c r="AJ1750" i="1"/>
  <c r="AK1750" i="1"/>
  <c r="AG1751" i="1"/>
  <c r="AH1751" i="1"/>
  <c r="AI1751" i="1"/>
  <c r="AK1751" i="1"/>
  <c r="AG1752" i="1"/>
  <c r="AH1752" i="1"/>
  <c r="AI1752" i="1"/>
  <c r="AK1752" i="1"/>
  <c r="AG1753" i="1"/>
  <c r="AH1753" i="1"/>
  <c r="AI1753" i="1"/>
  <c r="AJ1753" i="1"/>
  <c r="AK1753" i="1"/>
  <c r="AG1754" i="1"/>
  <c r="AH1754" i="1"/>
  <c r="AI1754" i="1"/>
  <c r="AK1754" i="1"/>
  <c r="AG1755" i="1"/>
  <c r="AH1755" i="1"/>
  <c r="AI1755" i="1"/>
  <c r="AJ1755" i="1"/>
  <c r="AK1755" i="1"/>
  <c r="AG1756" i="1"/>
  <c r="AH1756" i="1"/>
  <c r="AI1756" i="1"/>
  <c r="AJ1756" i="1"/>
  <c r="AK1756" i="1"/>
  <c r="AG1757" i="1"/>
  <c r="AH1757" i="1"/>
  <c r="AI1757" i="1"/>
  <c r="AJ1757" i="1"/>
  <c r="AK1757" i="1"/>
  <c r="AG1758" i="1"/>
  <c r="AH1758" i="1"/>
  <c r="AI1758" i="1"/>
  <c r="AJ1758" i="1"/>
  <c r="AK1758" i="1"/>
  <c r="AG1759" i="1"/>
  <c r="AH1759" i="1"/>
  <c r="AI1759" i="1"/>
  <c r="AJ1759" i="1"/>
  <c r="AK1759" i="1"/>
  <c r="AG1760" i="1"/>
  <c r="AH1760" i="1"/>
  <c r="AI1760" i="1"/>
  <c r="AK1760" i="1"/>
  <c r="AG1761" i="1"/>
  <c r="AH1761" i="1"/>
  <c r="AI1761" i="1"/>
  <c r="AJ1761" i="1"/>
  <c r="AK1761" i="1"/>
  <c r="AG1762" i="1"/>
  <c r="AH1762" i="1"/>
  <c r="AI1762" i="1"/>
  <c r="AK1762" i="1"/>
  <c r="AG1763" i="1"/>
  <c r="AH1763" i="1"/>
  <c r="AI1763" i="1"/>
  <c r="AJ1763" i="1"/>
  <c r="AK1763" i="1"/>
  <c r="AG1764" i="1"/>
  <c r="AH1764" i="1"/>
  <c r="AI1764" i="1"/>
  <c r="AJ1764" i="1"/>
  <c r="AK1764" i="1"/>
  <c r="AG1765" i="1"/>
  <c r="AH1765" i="1"/>
  <c r="AI1765" i="1"/>
  <c r="AJ1765" i="1"/>
  <c r="AK1765" i="1"/>
  <c r="AG1766" i="1"/>
  <c r="AH1766" i="1"/>
  <c r="AI1766" i="1"/>
  <c r="AK1766" i="1"/>
  <c r="AG1767" i="1"/>
  <c r="AH1767" i="1"/>
  <c r="AI1767" i="1"/>
  <c r="AJ1767" i="1"/>
  <c r="AK1767" i="1"/>
  <c r="AG1768" i="1"/>
  <c r="AH1768" i="1"/>
  <c r="AI1768" i="1"/>
  <c r="AK1768" i="1"/>
  <c r="AG1769" i="1"/>
  <c r="AH1769" i="1"/>
  <c r="AI1769" i="1"/>
  <c r="AK1769" i="1"/>
  <c r="AG1770" i="1"/>
  <c r="AH1770" i="1"/>
  <c r="AI1770" i="1"/>
  <c r="AJ1770" i="1"/>
  <c r="AK1770" i="1"/>
  <c r="AG1771" i="1"/>
  <c r="AH1771" i="1"/>
  <c r="AI1771" i="1"/>
  <c r="AJ1771" i="1"/>
  <c r="AK1771" i="1"/>
  <c r="AG1772" i="1"/>
  <c r="AH1772" i="1"/>
  <c r="AI1772" i="1"/>
  <c r="AK1772" i="1"/>
  <c r="AG1773" i="1"/>
  <c r="AH1773" i="1"/>
  <c r="AI1773" i="1"/>
  <c r="AJ1773" i="1"/>
  <c r="AK1773" i="1"/>
  <c r="AG1774" i="1"/>
  <c r="AH1774" i="1"/>
  <c r="AI1774" i="1"/>
  <c r="AK1774" i="1"/>
  <c r="AG1775" i="1"/>
  <c r="AH1775" i="1"/>
  <c r="AI1775" i="1"/>
  <c r="AJ1775" i="1"/>
  <c r="AK1775" i="1"/>
  <c r="AG1776" i="1"/>
  <c r="AH1776" i="1"/>
  <c r="AI1776" i="1"/>
  <c r="AJ1776" i="1"/>
  <c r="AK1776" i="1"/>
  <c r="AG1777" i="1"/>
  <c r="AH1777" i="1"/>
  <c r="AI1777" i="1"/>
  <c r="AJ1777" i="1"/>
  <c r="AK1777" i="1"/>
  <c r="AG1778" i="1"/>
  <c r="AH1778" i="1"/>
  <c r="AI1778" i="1"/>
  <c r="AJ1778" i="1"/>
  <c r="AK1778" i="1"/>
  <c r="AG1779" i="1"/>
  <c r="AH1779" i="1"/>
  <c r="AI1779" i="1"/>
  <c r="AK1779" i="1"/>
  <c r="AG1780" i="1"/>
  <c r="AH1780" i="1"/>
  <c r="AI1780" i="1"/>
  <c r="AK1780" i="1"/>
  <c r="AG1781" i="1"/>
  <c r="AH1781" i="1"/>
  <c r="AI1781" i="1"/>
  <c r="AK1781" i="1"/>
  <c r="AG1782" i="1"/>
  <c r="AH1782" i="1"/>
  <c r="AI1782" i="1"/>
  <c r="AK1782" i="1"/>
  <c r="AG1783" i="1"/>
  <c r="AH1783" i="1"/>
  <c r="AI1783" i="1"/>
  <c r="AJ1783" i="1"/>
  <c r="AK1783" i="1"/>
  <c r="AG1784" i="1"/>
  <c r="AH1784" i="1"/>
  <c r="AI1784" i="1"/>
  <c r="AJ1784" i="1"/>
  <c r="AK1784" i="1"/>
  <c r="AG1785" i="1"/>
  <c r="AH1785" i="1"/>
  <c r="AI1785" i="1"/>
  <c r="AJ1785" i="1"/>
  <c r="AK1785" i="1"/>
  <c r="AG1786" i="1"/>
  <c r="AH1786" i="1"/>
  <c r="AI1786" i="1"/>
  <c r="AJ1786" i="1"/>
  <c r="AK1786" i="1"/>
  <c r="AG1787" i="1"/>
  <c r="AH1787" i="1"/>
  <c r="AI1787" i="1"/>
  <c r="AJ1787" i="1"/>
  <c r="AK1787" i="1"/>
  <c r="AG1788" i="1"/>
  <c r="AH1788" i="1"/>
  <c r="AI1788" i="1"/>
  <c r="AJ1788" i="1"/>
  <c r="AK1788" i="1"/>
  <c r="AG1789" i="1"/>
  <c r="AH1789" i="1"/>
  <c r="AI1789" i="1"/>
  <c r="AJ1789" i="1"/>
  <c r="AK1789" i="1"/>
  <c r="AG1790" i="1"/>
  <c r="AH1790" i="1"/>
  <c r="AI1790" i="1"/>
  <c r="AJ1790" i="1"/>
  <c r="AK1790" i="1"/>
  <c r="AG1791" i="1"/>
  <c r="AH1791" i="1"/>
  <c r="AI1791" i="1"/>
  <c r="AJ1791" i="1"/>
  <c r="AK1791" i="1"/>
  <c r="AG1792" i="1"/>
  <c r="AH1792" i="1"/>
  <c r="AI1792" i="1"/>
  <c r="AJ1792" i="1"/>
  <c r="AK1792" i="1"/>
  <c r="AG1793" i="1"/>
  <c r="AH1793" i="1"/>
  <c r="AI1793" i="1"/>
  <c r="AJ1793" i="1"/>
  <c r="AK1793" i="1"/>
  <c r="AG1794" i="1"/>
  <c r="AH1794" i="1"/>
  <c r="AI1794" i="1"/>
  <c r="AK1794" i="1"/>
  <c r="AG1795" i="1"/>
  <c r="AH1795" i="1"/>
  <c r="AI1795" i="1"/>
  <c r="AK1795" i="1"/>
  <c r="AG1796" i="1"/>
  <c r="AH1796" i="1"/>
  <c r="AI1796" i="1"/>
  <c r="AK1796" i="1"/>
  <c r="AG1797" i="1"/>
  <c r="AH1797" i="1"/>
  <c r="AI1797" i="1"/>
  <c r="AK1797" i="1"/>
  <c r="AG1798" i="1"/>
  <c r="AH1798" i="1"/>
  <c r="AI1798" i="1"/>
  <c r="AJ1798" i="1"/>
  <c r="AK1798" i="1"/>
  <c r="AG1799" i="1"/>
  <c r="AH1799" i="1"/>
  <c r="AI1799" i="1"/>
  <c r="AJ1799" i="1"/>
  <c r="AK1799" i="1"/>
  <c r="AG1800" i="1"/>
  <c r="AH1800" i="1"/>
  <c r="AI1800" i="1"/>
  <c r="AK1800" i="1"/>
  <c r="AG1801" i="1"/>
  <c r="AH1801" i="1"/>
  <c r="AI1801" i="1"/>
  <c r="AJ1801" i="1"/>
  <c r="AK1801" i="1"/>
  <c r="AG1802" i="1"/>
  <c r="AH1802" i="1"/>
  <c r="AI1802" i="1"/>
  <c r="AK1802" i="1"/>
  <c r="AG1803" i="1"/>
  <c r="AH1803" i="1"/>
  <c r="AI1803" i="1"/>
  <c r="AJ1803" i="1"/>
  <c r="AK1803" i="1"/>
  <c r="AG1804" i="1"/>
  <c r="AH1804" i="1"/>
  <c r="AI1804" i="1"/>
  <c r="AJ1804" i="1"/>
  <c r="AK1804" i="1"/>
  <c r="AG1805" i="1"/>
  <c r="AH1805" i="1"/>
  <c r="AI1805" i="1"/>
  <c r="AJ1805" i="1"/>
  <c r="AK1805" i="1"/>
  <c r="AG1806" i="1"/>
  <c r="AH1806" i="1"/>
  <c r="AI1806" i="1"/>
  <c r="AK1806" i="1"/>
  <c r="AG1807" i="1"/>
  <c r="AH1807" i="1"/>
  <c r="AI1807" i="1"/>
  <c r="AJ1807" i="1"/>
  <c r="AK1807" i="1"/>
  <c r="AG1808" i="1"/>
  <c r="AH1808" i="1"/>
  <c r="AI1808" i="1"/>
  <c r="AK1808" i="1"/>
  <c r="AG1809" i="1"/>
  <c r="AH1809" i="1"/>
  <c r="AI1809" i="1"/>
  <c r="AK1809" i="1"/>
  <c r="AG1810" i="1"/>
  <c r="AH1810" i="1"/>
  <c r="AI1810" i="1"/>
  <c r="AJ1810" i="1"/>
  <c r="AK1810" i="1"/>
  <c r="AG1811" i="1"/>
  <c r="AH1811" i="1"/>
  <c r="AI1811" i="1"/>
  <c r="AJ1811" i="1"/>
  <c r="AK1811" i="1"/>
  <c r="AG1812" i="1"/>
  <c r="AH1812" i="1"/>
  <c r="AI1812" i="1"/>
  <c r="AJ1812" i="1"/>
  <c r="AK1812" i="1"/>
  <c r="AG1813" i="1"/>
  <c r="AH1813" i="1"/>
  <c r="AI1813" i="1"/>
  <c r="AJ1813" i="1"/>
  <c r="AK1813" i="1"/>
  <c r="AG1814" i="1"/>
  <c r="AH1814" i="1"/>
  <c r="AI1814" i="1"/>
  <c r="AJ1814" i="1"/>
  <c r="AK1814" i="1"/>
  <c r="AG1815" i="1"/>
  <c r="AH1815" i="1"/>
  <c r="AI1815" i="1"/>
  <c r="AJ1815" i="1"/>
  <c r="AK1815" i="1"/>
  <c r="AG1816" i="1"/>
  <c r="AH1816" i="1"/>
  <c r="AI1816" i="1"/>
  <c r="AJ1816" i="1"/>
  <c r="AK1816" i="1"/>
  <c r="AG1817" i="1"/>
  <c r="AH1817" i="1"/>
  <c r="AI1817" i="1"/>
  <c r="AJ1817" i="1"/>
  <c r="AK1817" i="1"/>
  <c r="AG1818" i="1"/>
  <c r="AH1818" i="1"/>
  <c r="AI1818" i="1"/>
  <c r="AJ1818" i="1"/>
  <c r="AK1818" i="1"/>
  <c r="AG1819" i="1"/>
  <c r="AH1819" i="1"/>
  <c r="AI1819" i="1"/>
  <c r="AK1819" i="1"/>
  <c r="AG1820" i="1"/>
  <c r="AH1820" i="1"/>
  <c r="AI1820" i="1"/>
  <c r="AJ1820" i="1"/>
  <c r="AK1820" i="1"/>
  <c r="AG1821" i="1"/>
  <c r="AH1821" i="1"/>
  <c r="AI1821" i="1"/>
  <c r="AJ1821" i="1"/>
  <c r="AK1821" i="1"/>
  <c r="AG1822" i="1"/>
  <c r="AH1822" i="1"/>
  <c r="AI1822" i="1"/>
  <c r="AK1822" i="1"/>
  <c r="AG1823" i="1"/>
  <c r="AH1823" i="1"/>
  <c r="AI1823" i="1"/>
  <c r="AK1823" i="1"/>
  <c r="AG1824" i="1"/>
  <c r="AH1824" i="1"/>
  <c r="AI1824" i="1"/>
  <c r="AK1824" i="1"/>
  <c r="AG1825" i="1"/>
  <c r="AH1825" i="1"/>
  <c r="AI1825" i="1"/>
  <c r="AK1825" i="1"/>
  <c r="AG1826" i="1"/>
  <c r="AH1826" i="1"/>
  <c r="AI1826" i="1"/>
  <c r="AJ1826" i="1"/>
  <c r="AK1826" i="1"/>
  <c r="AG1827" i="1"/>
  <c r="AH1827" i="1"/>
  <c r="AI1827" i="1"/>
  <c r="AJ1827" i="1"/>
  <c r="AK1827" i="1"/>
  <c r="AG1828" i="1"/>
  <c r="AH1828" i="1"/>
  <c r="AI1828" i="1"/>
  <c r="AK1828" i="1"/>
  <c r="AG1829" i="1"/>
  <c r="AH1829" i="1"/>
  <c r="AI1829" i="1"/>
  <c r="AK1829" i="1"/>
  <c r="AG1830" i="1"/>
  <c r="AH1830" i="1"/>
  <c r="AI1830" i="1"/>
  <c r="AJ1830" i="1"/>
  <c r="AK1830" i="1"/>
  <c r="AG1831" i="1"/>
  <c r="AH1831" i="1"/>
  <c r="AI1831" i="1"/>
  <c r="AJ1831" i="1"/>
  <c r="AK1831" i="1"/>
  <c r="AG1832" i="1"/>
  <c r="AH1832" i="1"/>
  <c r="AI1832" i="1"/>
  <c r="AJ1832" i="1"/>
  <c r="AK1832" i="1"/>
  <c r="AG1833" i="1"/>
  <c r="AH1833" i="1"/>
  <c r="AI1833" i="1"/>
  <c r="AJ1833" i="1"/>
  <c r="AK1833" i="1"/>
  <c r="AG1834" i="1"/>
  <c r="AH1834" i="1"/>
  <c r="AI1834" i="1"/>
  <c r="AJ1834" i="1"/>
  <c r="AK1834" i="1"/>
  <c r="AG1835" i="1"/>
  <c r="AH1835" i="1"/>
  <c r="AI1835" i="1"/>
  <c r="AK1835" i="1"/>
  <c r="AG1836" i="1"/>
  <c r="AH1836" i="1"/>
  <c r="AI1836" i="1"/>
  <c r="AK1836" i="1"/>
  <c r="AG1837" i="1"/>
  <c r="AH1837" i="1"/>
  <c r="AI1837" i="1"/>
  <c r="AK1837" i="1"/>
  <c r="AG1838" i="1"/>
  <c r="AH1838" i="1"/>
  <c r="AI1838" i="1"/>
  <c r="AK1838" i="1"/>
  <c r="AG1839" i="1"/>
  <c r="AH1839" i="1"/>
  <c r="AI1839" i="1"/>
  <c r="AJ1839" i="1"/>
  <c r="AK1839" i="1"/>
  <c r="AG1840" i="1"/>
  <c r="AH1840" i="1"/>
  <c r="AI1840" i="1"/>
  <c r="AJ1840" i="1"/>
  <c r="AK1840" i="1"/>
  <c r="AG1841" i="1"/>
  <c r="AH1841" i="1"/>
  <c r="AI1841" i="1"/>
  <c r="AJ1841" i="1"/>
  <c r="AK1841" i="1"/>
  <c r="AG1842" i="1"/>
  <c r="AH1842" i="1"/>
  <c r="AI1842" i="1"/>
  <c r="AJ1842" i="1"/>
  <c r="AK1842" i="1"/>
  <c r="AG1843" i="1"/>
  <c r="AH1843" i="1"/>
  <c r="AI1843" i="1"/>
  <c r="AJ1843" i="1"/>
  <c r="AK1843" i="1"/>
  <c r="AG1844" i="1"/>
  <c r="AH1844" i="1"/>
  <c r="AI1844" i="1"/>
  <c r="AJ1844" i="1"/>
  <c r="AK1844" i="1"/>
  <c r="AG1845" i="1"/>
  <c r="AH1845" i="1"/>
  <c r="AI1845" i="1"/>
  <c r="AJ1845" i="1"/>
  <c r="AK1845" i="1"/>
  <c r="AG1846" i="1"/>
  <c r="AH1846" i="1"/>
  <c r="AI1846" i="1"/>
  <c r="AJ1846" i="1"/>
  <c r="AK1846" i="1"/>
  <c r="AG1847" i="1"/>
  <c r="AH1847" i="1"/>
  <c r="AI1847" i="1"/>
  <c r="AJ1847" i="1"/>
  <c r="AK1847" i="1"/>
  <c r="AG1848" i="1"/>
  <c r="AH1848" i="1"/>
  <c r="AI1848" i="1"/>
  <c r="AK1848" i="1"/>
  <c r="AG1849" i="1"/>
  <c r="AH1849" i="1"/>
  <c r="AI1849" i="1"/>
  <c r="AJ1849" i="1"/>
  <c r="AK1849" i="1"/>
  <c r="AG1850" i="1"/>
  <c r="AH1850" i="1"/>
  <c r="AI1850" i="1"/>
  <c r="AK1850" i="1"/>
  <c r="AG1851" i="1"/>
  <c r="AH1851" i="1"/>
  <c r="AI1851" i="1"/>
  <c r="AK1851" i="1"/>
  <c r="AG1852" i="1"/>
  <c r="AH1852" i="1"/>
  <c r="AI1852" i="1"/>
  <c r="AK1852" i="1"/>
  <c r="AG1853" i="1"/>
  <c r="AH1853" i="1"/>
  <c r="AI1853" i="1"/>
  <c r="AK1853" i="1"/>
  <c r="AG1854" i="1"/>
  <c r="AH1854" i="1"/>
  <c r="AI1854" i="1"/>
  <c r="AJ1854" i="1"/>
  <c r="AK1854" i="1"/>
  <c r="AG1855" i="1"/>
  <c r="AH1855" i="1"/>
  <c r="AI1855" i="1"/>
  <c r="AJ1855" i="1"/>
  <c r="AK1855" i="1"/>
  <c r="AG1856" i="1"/>
  <c r="AH1856" i="1"/>
  <c r="AI1856" i="1"/>
  <c r="AK1856" i="1"/>
  <c r="AG1857" i="1"/>
  <c r="AH1857" i="1"/>
  <c r="AI1857" i="1"/>
  <c r="AJ1857" i="1"/>
  <c r="AK1857" i="1"/>
  <c r="AG1858" i="1"/>
  <c r="AH1858" i="1"/>
  <c r="AI1858" i="1"/>
  <c r="AK1858" i="1"/>
  <c r="AG1859" i="1"/>
  <c r="AH1859" i="1"/>
  <c r="AI1859" i="1"/>
  <c r="AJ1859" i="1"/>
  <c r="AK1859" i="1"/>
  <c r="AG1860" i="1"/>
  <c r="AH1860" i="1"/>
  <c r="AI1860" i="1"/>
  <c r="AJ1860" i="1"/>
  <c r="AK1860" i="1"/>
  <c r="AG1861" i="1"/>
  <c r="AH1861" i="1"/>
  <c r="AI1861" i="1"/>
  <c r="AJ1861" i="1"/>
  <c r="AK1861" i="1"/>
  <c r="AG1862" i="1"/>
  <c r="AH1862" i="1"/>
  <c r="AI1862" i="1"/>
  <c r="AJ1862" i="1"/>
  <c r="AK1862" i="1"/>
  <c r="AG1863" i="1"/>
  <c r="AH1863" i="1"/>
  <c r="AI1863" i="1"/>
  <c r="AJ1863" i="1"/>
  <c r="AK1863" i="1"/>
  <c r="AG1864" i="1"/>
  <c r="AH1864" i="1"/>
  <c r="AI1864" i="1"/>
  <c r="AK1864" i="1"/>
  <c r="AG1865" i="1"/>
  <c r="AH1865" i="1"/>
  <c r="AI1865" i="1"/>
  <c r="AK1865" i="1"/>
  <c r="AG1866" i="1"/>
  <c r="AH1866" i="1"/>
  <c r="AI1866" i="1"/>
  <c r="AK1866" i="1"/>
  <c r="AG1867" i="1"/>
  <c r="AH1867" i="1"/>
  <c r="AI1867" i="1"/>
  <c r="AJ1867" i="1"/>
  <c r="AK1867" i="1"/>
  <c r="AG1868" i="1"/>
  <c r="AH1868" i="1"/>
  <c r="AI1868" i="1"/>
  <c r="AJ1868" i="1"/>
  <c r="AK1868" i="1"/>
  <c r="AG1869" i="1"/>
  <c r="AH1869" i="1"/>
  <c r="AI1869" i="1"/>
  <c r="AJ1869" i="1"/>
  <c r="AK1869" i="1"/>
  <c r="AG1870" i="1"/>
  <c r="AH1870" i="1"/>
  <c r="AI1870" i="1"/>
  <c r="AJ1870" i="1"/>
  <c r="AK1870" i="1"/>
  <c r="AG1871" i="1"/>
  <c r="AH1871" i="1"/>
  <c r="AI1871" i="1"/>
  <c r="AJ1871" i="1"/>
  <c r="AK1871" i="1"/>
  <c r="AG1872" i="1"/>
  <c r="AH1872" i="1"/>
  <c r="AI1872" i="1"/>
  <c r="AJ1872" i="1"/>
  <c r="AK1872" i="1"/>
  <c r="AG1873" i="1"/>
  <c r="AH1873" i="1"/>
  <c r="AI1873" i="1"/>
  <c r="AJ1873" i="1"/>
  <c r="AK1873" i="1"/>
  <c r="AG1874" i="1"/>
  <c r="AH1874" i="1"/>
  <c r="AI1874" i="1"/>
  <c r="AJ1874" i="1"/>
  <c r="AK1874" i="1"/>
  <c r="AG1875" i="1"/>
  <c r="AH1875" i="1"/>
  <c r="AI1875" i="1"/>
  <c r="AJ1875" i="1"/>
  <c r="AK1875" i="1"/>
  <c r="AG1876" i="1"/>
  <c r="AH1876" i="1"/>
  <c r="AI1876" i="1"/>
  <c r="AK1876" i="1"/>
  <c r="AG1877" i="1"/>
  <c r="AH1877" i="1"/>
  <c r="AI1877" i="1"/>
  <c r="AJ1877" i="1"/>
  <c r="AK1877" i="1"/>
  <c r="AG1878" i="1"/>
  <c r="AH1878" i="1"/>
  <c r="AI1878" i="1"/>
  <c r="AK1878" i="1"/>
  <c r="AG1879" i="1"/>
  <c r="AH1879" i="1"/>
  <c r="AI1879" i="1"/>
  <c r="AJ1879" i="1"/>
  <c r="AK1879" i="1"/>
  <c r="AG1880" i="1"/>
  <c r="AH1880" i="1"/>
  <c r="AI1880" i="1"/>
  <c r="AK1880" i="1"/>
  <c r="AG1881" i="1"/>
  <c r="AH1881" i="1"/>
  <c r="AI1881" i="1"/>
  <c r="AK1881" i="1"/>
  <c r="AG1882" i="1"/>
  <c r="AH1882" i="1"/>
  <c r="AI1882" i="1"/>
  <c r="AJ1882" i="1"/>
  <c r="AK1882" i="1"/>
  <c r="AG1883" i="1"/>
  <c r="AH1883" i="1"/>
  <c r="AI1883" i="1"/>
  <c r="AJ1883" i="1"/>
  <c r="AK1883" i="1"/>
  <c r="AG1884" i="1"/>
  <c r="AH1884" i="1"/>
  <c r="AI1884" i="1"/>
  <c r="AK1884" i="1"/>
  <c r="AG1885" i="1"/>
  <c r="AH1885" i="1"/>
  <c r="AI1885" i="1"/>
  <c r="AJ1885" i="1"/>
  <c r="AK1885" i="1"/>
  <c r="AG1886" i="1"/>
  <c r="AH1886" i="1"/>
  <c r="AI1886" i="1"/>
  <c r="AJ1886" i="1"/>
  <c r="AK1886" i="1"/>
  <c r="AG1887" i="1"/>
  <c r="AH1887" i="1"/>
  <c r="AI1887" i="1"/>
  <c r="AJ1887" i="1"/>
  <c r="AK1887" i="1"/>
  <c r="AG1888" i="1"/>
  <c r="AH1888" i="1"/>
  <c r="AI1888" i="1"/>
  <c r="AJ1888" i="1"/>
  <c r="AK1888" i="1"/>
  <c r="AG1889" i="1"/>
  <c r="AH1889" i="1"/>
  <c r="AI1889" i="1"/>
  <c r="AJ1889" i="1"/>
  <c r="AK1889" i="1"/>
  <c r="AG1890" i="1"/>
  <c r="AH1890" i="1"/>
  <c r="AI1890" i="1"/>
  <c r="AJ1890" i="1"/>
  <c r="AK1890" i="1"/>
  <c r="AG1891" i="1"/>
  <c r="AH1891" i="1"/>
  <c r="AI1891" i="1"/>
  <c r="AK1891" i="1"/>
  <c r="AG1892" i="1"/>
  <c r="AH1892" i="1"/>
  <c r="AI1892" i="1"/>
  <c r="AK1892" i="1"/>
  <c r="AG1893" i="1"/>
  <c r="AH1893" i="1"/>
  <c r="AI1893" i="1"/>
  <c r="AJ1893" i="1"/>
  <c r="AK1893" i="1"/>
  <c r="AG1894" i="1"/>
  <c r="AH1894" i="1"/>
  <c r="AI1894" i="1"/>
  <c r="AK1894" i="1"/>
  <c r="AG1895" i="1"/>
  <c r="AH1895" i="1"/>
  <c r="AI1895" i="1"/>
  <c r="AJ1895" i="1"/>
  <c r="AK1895" i="1"/>
  <c r="AG1896" i="1"/>
  <c r="AH1896" i="1"/>
  <c r="AI1896" i="1"/>
  <c r="AJ1896" i="1"/>
  <c r="AK1896" i="1"/>
  <c r="AG1897" i="1"/>
  <c r="AH1897" i="1"/>
  <c r="AI1897" i="1"/>
  <c r="AJ1897" i="1"/>
  <c r="AK1897" i="1"/>
  <c r="AG1898" i="1"/>
  <c r="AH1898" i="1"/>
  <c r="AI1898" i="1"/>
  <c r="AJ1898" i="1"/>
  <c r="AK1898" i="1"/>
  <c r="AG1899" i="1"/>
  <c r="AH1899" i="1"/>
  <c r="AI1899" i="1"/>
  <c r="AJ1899" i="1"/>
  <c r="AK1899" i="1"/>
  <c r="AG1900" i="1"/>
  <c r="AH1900" i="1"/>
  <c r="AI1900" i="1"/>
  <c r="AJ1900" i="1"/>
  <c r="AK1900" i="1"/>
  <c r="AG1901" i="1"/>
  <c r="AH1901" i="1"/>
  <c r="AI1901" i="1"/>
  <c r="AJ1901" i="1"/>
  <c r="AK1901" i="1"/>
  <c r="AG1902" i="1"/>
  <c r="AH1902" i="1"/>
  <c r="AI1902" i="1"/>
  <c r="AJ1902" i="1"/>
  <c r="AK1902" i="1"/>
  <c r="AG1903" i="1"/>
  <c r="AH1903" i="1"/>
  <c r="AI1903" i="1"/>
  <c r="AK1903" i="1"/>
  <c r="AG1904" i="1"/>
  <c r="AH1904" i="1"/>
  <c r="AI1904" i="1"/>
  <c r="AJ1904" i="1"/>
  <c r="AK1904" i="1"/>
  <c r="AG1905" i="1"/>
  <c r="AH1905" i="1"/>
  <c r="AI1905" i="1"/>
  <c r="AK1905" i="1"/>
  <c r="AG1906" i="1"/>
  <c r="AH1906" i="1"/>
  <c r="AI1906" i="1"/>
  <c r="AK1906" i="1"/>
  <c r="AG1907" i="1"/>
  <c r="AH1907" i="1"/>
  <c r="AI1907" i="1"/>
  <c r="AK1907" i="1"/>
  <c r="AG1908" i="1"/>
  <c r="AH1908" i="1"/>
  <c r="AI1908" i="1"/>
  <c r="AK1908" i="1"/>
  <c r="AG1909" i="1"/>
  <c r="AH1909" i="1"/>
  <c r="AI1909" i="1"/>
  <c r="AK1909" i="1"/>
  <c r="AG1910" i="1"/>
  <c r="AH1910" i="1"/>
  <c r="AI1910" i="1"/>
  <c r="AJ1910" i="1"/>
  <c r="AK1910" i="1"/>
  <c r="AG1911" i="1"/>
  <c r="AH1911" i="1"/>
  <c r="AI1911" i="1"/>
  <c r="AJ1911" i="1"/>
  <c r="AK1911" i="1"/>
  <c r="AG1912" i="1"/>
  <c r="AH1912" i="1"/>
  <c r="AI1912" i="1"/>
  <c r="AK1912" i="1"/>
  <c r="AG1913" i="1"/>
  <c r="AH1913" i="1"/>
  <c r="AI1913" i="1"/>
  <c r="AJ1913" i="1"/>
  <c r="AK1913" i="1"/>
  <c r="AG1914" i="1"/>
  <c r="AH1914" i="1"/>
  <c r="AI1914" i="1"/>
  <c r="AK1914" i="1"/>
  <c r="AG1915" i="1"/>
  <c r="AH1915" i="1"/>
  <c r="AI1915" i="1"/>
  <c r="AJ1915" i="1"/>
  <c r="AK1915" i="1"/>
  <c r="AG1916" i="1"/>
  <c r="AH1916" i="1"/>
  <c r="AI1916" i="1"/>
  <c r="AJ1916" i="1"/>
  <c r="AK1916" i="1"/>
  <c r="AG1917" i="1"/>
  <c r="AH1917" i="1"/>
  <c r="AI1917" i="1"/>
  <c r="AK1917" i="1"/>
  <c r="AG1918" i="1"/>
  <c r="AH1918" i="1"/>
  <c r="AI1918" i="1"/>
  <c r="AJ1918" i="1"/>
  <c r="AK1918" i="1"/>
  <c r="AG1919" i="1"/>
  <c r="AH1919" i="1"/>
  <c r="AI1919" i="1"/>
  <c r="AJ1919" i="1"/>
  <c r="AK1919" i="1"/>
  <c r="AG1920" i="1"/>
  <c r="AH1920" i="1"/>
  <c r="AI1920" i="1"/>
  <c r="AK1920" i="1"/>
  <c r="AG1921" i="1"/>
  <c r="AH1921" i="1"/>
  <c r="AI1921" i="1"/>
  <c r="AK1921" i="1"/>
  <c r="AG1922" i="1"/>
  <c r="AH1922" i="1"/>
  <c r="AI1922" i="1"/>
  <c r="AK1922" i="1"/>
  <c r="AG1923" i="1"/>
  <c r="AH1923" i="1"/>
  <c r="AI1923" i="1"/>
  <c r="AJ1923" i="1"/>
  <c r="AK1923" i="1"/>
  <c r="AG1924" i="1"/>
  <c r="AH1924" i="1"/>
  <c r="AI1924" i="1"/>
  <c r="AJ1924" i="1"/>
  <c r="AK1924" i="1"/>
  <c r="AG1925" i="1"/>
  <c r="AH1925" i="1"/>
  <c r="AI1925" i="1"/>
  <c r="AJ1925" i="1"/>
  <c r="AK1925" i="1"/>
  <c r="AG1926" i="1"/>
  <c r="AH1926" i="1"/>
  <c r="AI1926" i="1"/>
  <c r="AJ1926" i="1"/>
  <c r="AK1926" i="1"/>
  <c r="AG1927" i="1"/>
  <c r="AH1927" i="1"/>
  <c r="AI1927" i="1"/>
  <c r="AJ1927" i="1"/>
  <c r="AK1927" i="1"/>
  <c r="AG1928" i="1"/>
  <c r="AH1928" i="1"/>
  <c r="AI1928" i="1"/>
  <c r="AK1928" i="1"/>
  <c r="AG1929" i="1"/>
  <c r="AH1929" i="1"/>
  <c r="AI1929" i="1"/>
  <c r="AJ1929" i="1"/>
  <c r="AK1929" i="1"/>
  <c r="AG1930" i="1"/>
  <c r="AH1930" i="1"/>
  <c r="AI1930" i="1"/>
  <c r="AJ1930" i="1"/>
  <c r="AK1930" i="1"/>
  <c r="AG1931" i="1"/>
  <c r="AH1931" i="1"/>
  <c r="AI1931" i="1"/>
  <c r="AJ1931" i="1"/>
  <c r="AK1931" i="1"/>
  <c r="AG1932" i="1"/>
  <c r="AH1932" i="1"/>
  <c r="AI1932" i="1"/>
  <c r="AJ1932" i="1"/>
  <c r="AK1932" i="1"/>
  <c r="AG1933" i="1"/>
  <c r="AH1933" i="1"/>
  <c r="AI1933" i="1"/>
  <c r="AJ1933" i="1"/>
  <c r="AK1933" i="1"/>
  <c r="AG1934" i="1"/>
  <c r="AH1934" i="1"/>
  <c r="AI1934" i="1"/>
  <c r="AK1934" i="1"/>
  <c r="AG1935" i="1"/>
  <c r="AH1935" i="1"/>
  <c r="AI1935" i="1"/>
  <c r="AK1935" i="1"/>
  <c r="AG1936" i="1"/>
  <c r="AH1936" i="1"/>
  <c r="AI1936" i="1"/>
  <c r="AK1936" i="1"/>
  <c r="AG1937" i="1"/>
  <c r="AH1937" i="1"/>
  <c r="AI1937" i="1"/>
  <c r="AK1937" i="1"/>
  <c r="AG1938" i="1"/>
  <c r="AH1938" i="1"/>
  <c r="AI1938" i="1"/>
  <c r="AJ1938" i="1"/>
  <c r="AK1938" i="1"/>
  <c r="AG1939" i="1"/>
  <c r="AH1939" i="1"/>
  <c r="AI1939" i="1"/>
  <c r="AJ1939" i="1"/>
  <c r="AK1939" i="1"/>
  <c r="AG1940" i="1"/>
  <c r="AH1940" i="1"/>
  <c r="AI1940" i="1"/>
  <c r="AK1940" i="1"/>
  <c r="AG1941" i="1"/>
  <c r="AH1941" i="1"/>
  <c r="AI1941" i="1"/>
  <c r="AJ1941" i="1"/>
  <c r="AK1941" i="1"/>
  <c r="AG1942" i="1"/>
  <c r="AH1942" i="1"/>
  <c r="AI1942" i="1"/>
  <c r="AJ1942" i="1"/>
  <c r="AK1942" i="1"/>
  <c r="AG1943" i="1"/>
  <c r="AH1943" i="1"/>
  <c r="AI1943" i="1"/>
  <c r="AJ1943" i="1"/>
  <c r="AK1943" i="1"/>
  <c r="AG1944" i="1"/>
  <c r="AH1944" i="1"/>
  <c r="AI1944" i="1"/>
  <c r="AJ1944" i="1"/>
  <c r="AK1944" i="1"/>
  <c r="AG1945" i="1"/>
  <c r="AH1945" i="1"/>
  <c r="AI1945" i="1"/>
  <c r="AK1945" i="1"/>
  <c r="AG1946" i="1"/>
  <c r="AH1946" i="1"/>
  <c r="AI1946" i="1"/>
  <c r="AJ1946" i="1"/>
  <c r="AK1946" i="1"/>
  <c r="AG1947" i="1"/>
  <c r="AH1947" i="1"/>
  <c r="AI1947" i="1"/>
  <c r="AK1947" i="1"/>
  <c r="AG1948" i="1"/>
  <c r="AH1948" i="1"/>
  <c r="AI1948" i="1"/>
  <c r="AK1948" i="1"/>
  <c r="AG1949" i="1"/>
  <c r="AH1949" i="1"/>
  <c r="AI1949" i="1"/>
  <c r="AK1949" i="1"/>
  <c r="AG1950" i="1"/>
  <c r="AH1950" i="1"/>
  <c r="AI1950" i="1"/>
  <c r="AK1950" i="1"/>
  <c r="AG1951" i="1"/>
  <c r="AH1951" i="1"/>
  <c r="AI1951" i="1"/>
  <c r="AJ1951" i="1"/>
  <c r="AK1951" i="1"/>
  <c r="AG1952" i="1"/>
  <c r="AH1952" i="1"/>
  <c r="AI1952" i="1"/>
  <c r="AJ1952" i="1"/>
  <c r="AK1952" i="1"/>
  <c r="AG1953" i="1"/>
  <c r="AH1953" i="1"/>
  <c r="AI1953" i="1"/>
  <c r="AJ1953" i="1"/>
  <c r="AK1953" i="1"/>
  <c r="AG1954" i="1"/>
  <c r="AH1954" i="1"/>
  <c r="AI1954" i="1"/>
  <c r="AJ1954" i="1"/>
  <c r="AK1954" i="1"/>
  <c r="AG1955" i="1"/>
  <c r="AH1955" i="1"/>
  <c r="AI1955" i="1"/>
  <c r="AJ1955" i="1"/>
  <c r="AK1955" i="1"/>
  <c r="AG1956" i="1"/>
  <c r="AH1956" i="1"/>
  <c r="AI1956" i="1"/>
  <c r="AJ1956" i="1"/>
  <c r="AK1956" i="1"/>
  <c r="AG1957" i="1"/>
  <c r="AH1957" i="1"/>
  <c r="AI1957" i="1"/>
  <c r="AJ1957" i="1"/>
  <c r="AK1957" i="1"/>
  <c r="AG1958" i="1"/>
  <c r="AH1958" i="1"/>
  <c r="AI1958" i="1"/>
  <c r="AJ1958" i="1"/>
  <c r="AK1958" i="1"/>
  <c r="AG1959" i="1"/>
  <c r="AH1959" i="1"/>
  <c r="AI1959" i="1"/>
  <c r="AJ1959" i="1"/>
  <c r="AK1959" i="1"/>
  <c r="AG1960" i="1"/>
  <c r="AH1960" i="1"/>
  <c r="AI1960" i="1"/>
  <c r="AJ1960" i="1"/>
  <c r="AK1960" i="1"/>
  <c r="AG1961" i="1"/>
  <c r="AH1961" i="1"/>
  <c r="AI1961" i="1"/>
  <c r="AJ1961" i="1"/>
  <c r="AK1961" i="1"/>
  <c r="AG1962" i="1"/>
  <c r="AH1962" i="1"/>
  <c r="AI1962" i="1"/>
  <c r="AK1962" i="1"/>
  <c r="AG1963" i="1"/>
  <c r="AH1963" i="1"/>
  <c r="AI1963" i="1"/>
  <c r="AK1963" i="1"/>
  <c r="AG1964" i="1"/>
  <c r="AH1964" i="1"/>
  <c r="AI1964" i="1"/>
  <c r="AK1964" i="1"/>
  <c r="AG1965" i="1"/>
  <c r="AH1965" i="1"/>
  <c r="AI1965" i="1"/>
  <c r="AK1965" i="1"/>
  <c r="AG1966" i="1"/>
  <c r="AH1966" i="1"/>
  <c r="AI1966" i="1"/>
  <c r="AJ1966" i="1"/>
  <c r="AK1966" i="1"/>
  <c r="AG1967" i="1"/>
  <c r="AH1967" i="1"/>
  <c r="AI1967" i="1"/>
  <c r="AJ1967" i="1"/>
  <c r="AK1967" i="1"/>
  <c r="AG1968" i="1"/>
  <c r="AH1968" i="1"/>
  <c r="AI1968" i="1"/>
  <c r="AK1968" i="1"/>
  <c r="AG1969" i="1"/>
  <c r="AH1969" i="1"/>
  <c r="AI1969" i="1"/>
  <c r="AJ1969" i="1"/>
  <c r="AK1969" i="1"/>
  <c r="AG1970" i="1"/>
  <c r="AH1970" i="1"/>
  <c r="AI1970" i="1"/>
  <c r="AK1970" i="1"/>
  <c r="AG1971" i="1"/>
  <c r="AH1971" i="1"/>
  <c r="AI1971" i="1"/>
  <c r="AJ1971" i="1"/>
  <c r="AK1971" i="1"/>
  <c r="AG1972" i="1"/>
  <c r="AH1972" i="1"/>
  <c r="AI1972" i="1"/>
  <c r="AJ1972" i="1"/>
  <c r="AK1972" i="1"/>
  <c r="AG1973" i="1"/>
  <c r="AH1973" i="1"/>
  <c r="AI1973" i="1"/>
  <c r="AJ1973" i="1"/>
  <c r="AK1973" i="1"/>
  <c r="AG1974" i="1"/>
  <c r="AH1974" i="1"/>
  <c r="AI1974" i="1"/>
  <c r="AK1974" i="1"/>
  <c r="AG1975" i="1"/>
  <c r="AH1975" i="1"/>
  <c r="AI1975" i="1"/>
  <c r="AK1975" i="1"/>
  <c r="AG1976" i="1"/>
  <c r="AH1976" i="1"/>
  <c r="AI1976" i="1"/>
  <c r="AK1976" i="1"/>
  <c r="AG1977" i="1"/>
  <c r="AH1977" i="1"/>
  <c r="AI1977" i="1"/>
  <c r="AJ1977" i="1"/>
  <c r="AK1977" i="1"/>
  <c r="AG1978" i="1"/>
  <c r="AH1978" i="1"/>
  <c r="AI1978" i="1"/>
  <c r="AK1978" i="1"/>
  <c r="AG1979" i="1"/>
  <c r="AH1979" i="1"/>
  <c r="AI1979" i="1"/>
  <c r="AJ1979" i="1"/>
  <c r="AK1979" i="1"/>
  <c r="AG1980" i="1"/>
  <c r="AH1980" i="1"/>
  <c r="AI1980" i="1"/>
  <c r="AJ1980" i="1"/>
  <c r="AK1980" i="1"/>
  <c r="AG1981" i="1"/>
  <c r="AH1981" i="1"/>
  <c r="AI1981" i="1"/>
  <c r="AJ1981" i="1"/>
  <c r="AK1981" i="1"/>
  <c r="AG1982" i="1"/>
  <c r="AH1982" i="1"/>
  <c r="AI1982" i="1"/>
  <c r="AJ1982" i="1"/>
  <c r="AK1982" i="1"/>
  <c r="AG1983" i="1"/>
  <c r="AH1983" i="1"/>
  <c r="AI1983" i="1"/>
  <c r="AJ1983" i="1"/>
  <c r="AK1983" i="1"/>
  <c r="AG1984" i="1"/>
  <c r="AH1984" i="1"/>
  <c r="AI1984" i="1"/>
  <c r="AJ1984" i="1"/>
  <c r="AK1984" i="1"/>
  <c r="AG1985" i="1"/>
  <c r="AH1985" i="1"/>
  <c r="AI1985" i="1"/>
  <c r="AJ1985" i="1"/>
  <c r="AK1985" i="1"/>
  <c r="AG1986" i="1"/>
  <c r="AH1986" i="1"/>
  <c r="AI1986" i="1"/>
  <c r="AJ1986" i="1"/>
  <c r="AK1986" i="1"/>
  <c r="AG1987" i="1"/>
  <c r="AH1987" i="1"/>
  <c r="AI1987" i="1"/>
  <c r="AJ1987" i="1"/>
  <c r="AK1987" i="1"/>
  <c r="AG1988" i="1"/>
  <c r="AH1988" i="1"/>
  <c r="AI1988" i="1"/>
  <c r="AJ1988" i="1"/>
  <c r="AK1988" i="1"/>
  <c r="AG1989" i="1"/>
  <c r="AH1989" i="1"/>
  <c r="AI1989" i="1"/>
  <c r="AJ1989" i="1"/>
  <c r="AK1989" i="1"/>
  <c r="AG1990" i="1"/>
  <c r="AH1990" i="1"/>
  <c r="AI1990" i="1"/>
  <c r="AK1990" i="1"/>
  <c r="AG1991" i="1"/>
  <c r="AH1991" i="1"/>
  <c r="AI1991" i="1"/>
  <c r="AK1991" i="1"/>
  <c r="AG1992" i="1"/>
  <c r="AH1992" i="1"/>
  <c r="AI1992" i="1"/>
  <c r="AK1992" i="1"/>
  <c r="AG1993" i="1"/>
  <c r="AH1993" i="1"/>
  <c r="AI1993" i="1"/>
  <c r="AK1993" i="1"/>
  <c r="AG1994" i="1"/>
  <c r="AH1994" i="1"/>
  <c r="AI1994" i="1"/>
  <c r="AJ1994" i="1"/>
  <c r="AK1994" i="1"/>
  <c r="AG1995" i="1"/>
  <c r="AH1995" i="1"/>
  <c r="AI1995" i="1"/>
  <c r="AJ1995" i="1"/>
  <c r="AK1995" i="1"/>
  <c r="AG1996" i="1"/>
  <c r="AH1996" i="1"/>
  <c r="AI1996" i="1"/>
  <c r="AK1996" i="1"/>
  <c r="AG1997" i="1"/>
  <c r="AH1997" i="1"/>
  <c r="AI1997" i="1"/>
  <c r="AK1997" i="1"/>
  <c r="AG1998" i="1"/>
  <c r="AH1998" i="1"/>
  <c r="AI1998" i="1"/>
  <c r="AK1998" i="1"/>
  <c r="AG1999" i="1"/>
  <c r="AH1999" i="1"/>
  <c r="AI1999" i="1"/>
  <c r="AJ1999" i="1"/>
  <c r="AK1999" i="1"/>
  <c r="AG2000" i="1"/>
  <c r="AH2000" i="1"/>
  <c r="AI2000" i="1"/>
  <c r="AJ2000" i="1"/>
  <c r="AK2000" i="1"/>
  <c r="AG2001" i="1"/>
  <c r="AH2001" i="1"/>
  <c r="AI2001" i="1"/>
  <c r="AJ2001" i="1"/>
  <c r="AK2001" i="1"/>
  <c r="AG2002" i="1"/>
  <c r="AH2002" i="1"/>
  <c r="AI2002" i="1"/>
  <c r="AJ2002" i="1"/>
  <c r="AK2002" i="1"/>
  <c r="AG2003" i="1"/>
  <c r="AH2003" i="1"/>
  <c r="AI2003" i="1"/>
  <c r="AK2003" i="1"/>
  <c r="AG2004" i="1"/>
  <c r="AH2004" i="1"/>
  <c r="AI2004" i="1"/>
  <c r="AK2004" i="1"/>
  <c r="AG2005" i="1"/>
  <c r="AH2005" i="1"/>
  <c r="AI2005" i="1"/>
  <c r="AK2005" i="1"/>
  <c r="AG2006" i="1"/>
  <c r="AH2006" i="1"/>
  <c r="AI2006" i="1"/>
  <c r="AK2006" i="1"/>
  <c r="AG2007" i="1"/>
  <c r="AH2007" i="1"/>
  <c r="AI2007" i="1"/>
  <c r="AJ2007" i="1"/>
  <c r="AK2007" i="1"/>
  <c r="AG2008" i="1"/>
  <c r="AH2008" i="1"/>
  <c r="AI2008" i="1"/>
  <c r="AJ2008" i="1"/>
  <c r="AK2008" i="1"/>
  <c r="AG2009" i="1"/>
  <c r="AH2009" i="1"/>
  <c r="AI2009" i="1"/>
  <c r="AJ2009" i="1"/>
  <c r="AK2009" i="1"/>
  <c r="AG2010" i="1"/>
  <c r="AH2010" i="1"/>
  <c r="AI2010" i="1"/>
  <c r="AJ2010" i="1"/>
  <c r="AK2010" i="1"/>
  <c r="AG2011" i="1"/>
  <c r="AH2011" i="1"/>
  <c r="AI2011" i="1"/>
  <c r="AJ2011" i="1"/>
  <c r="AK2011" i="1"/>
  <c r="AG2012" i="1"/>
  <c r="AH2012" i="1"/>
  <c r="AI2012" i="1"/>
  <c r="AJ2012" i="1"/>
  <c r="AK2012" i="1"/>
  <c r="AG2013" i="1"/>
  <c r="AH2013" i="1"/>
  <c r="AI2013" i="1"/>
  <c r="AJ2013" i="1"/>
  <c r="AK2013" i="1"/>
  <c r="AG2014" i="1"/>
  <c r="AH2014" i="1"/>
  <c r="AI2014" i="1"/>
  <c r="AK2014" i="1"/>
  <c r="AG2015" i="1"/>
  <c r="AH2015" i="1"/>
  <c r="AI2015" i="1"/>
  <c r="AJ2015" i="1"/>
  <c r="AK2015" i="1"/>
  <c r="AG2016" i="1"/>
  <c r="AH2016" i="1"/>
  <c r="AI2016" i="1"/>
  <c r="AJ2016" i="1"/>
  <c r="AK2016" i="1"/>
  <c r="AG2017" i="1"/>
  <c r="AH2017" i="1"/>
  <c r="AI2017" i="1"/>
  <c r="AJ2017" i="1"/>
  <c r="AK2017" i="1"/>
  <c r="AG2018" i="1"/>
  <c r="AH2018" i="1"/>
  <c r="AI2018" i="1"/>
  <c r="AK2018" i="1"/>
  <c r="AG2019" i="1"/>
  <c r="AH2019" i="1"/>
  <c r="AI2019" i="1"/>
  <c r="AK2019" i="1"/>
  <c r="AG2020" i="1"/>
  <c r="AH2020" i="1"/>
  <c r="AI2020" i="1"/>
  <c r="AK2020" i="1"/>
  <c r="AG2021" i="1"/>
  <c r="AH2021" i="1"/>
  <c r="AI2021" i="1"/>
  <c r="AK2021" i="1"/>
  <c r="AG2022" i="1"/>
  <c r="AH2022" i="1"/>
  <c r="AI2022" i="1"/>
  <c r="AJ2022" i="1"/>
  <c r="AK2022" i="1"/>
  <c r="AG2023" i="1"/>
  <c r="AH2023" i="1"/>
  <c r="AI2023" i="1"/>
  <c r="AJ2023" i="1"/>
  <c r="AK2023" i="1"/>
  <c r="AG2024" i="1"/>
  <c r="AH2024" i="1"/>
  <c r="AI2024" i="1"/>
  <c r="AK2024" i="1"/>
  <c r="AG2025" i="1"/>
  <c r="AH2025" i="1"/>
  <c r="AI2025" i="1"/>
  <c r="AJ2025" i="1"/>
  <c r="AK2025" i="1"/>
  <c r="AG2026" i="1"/>
  <c r="AH2026" i="1"/>
  <c r="AI2026" i="1"/>
  <c r="AK2026" i="1"/>
  <c r="AG2027" i="1"/>
  <c r="AH2027" i="1"/>
  <c r="AI2027" i="1"/>
  <c r="AJ2027" i="1"/>
  <c r="AK2027" i="1"/>
  <c r="AG2028" i="1"/>
  <c r="AH2028" i="1"/>
  <c r="AI2028" i="1"/>
  <c r="AJ2028" i="1"/>
  <c r="AK2028" i="1"/>
  <c r="AG2029" i="1"/>
  <c r="AH2029" i="1"/>
  <c r="AI2029" i="1"/>
  <c r="AJ2029" i="1"/>
  <c r="AK2029" i="1"/>
  <c r="AG2030" i="1"/>
  <c r="AH2030" i="1"/>
  <c r="AI2030" i="1"/>
  <c r="AJ2030" i="1"/>
  <c r="AK2030" i="1"/>
  <c r="AG2031" i="1"/>
  <c r="AH2031" i="1"/>
  <c r="AI2031" i="1"/>
  <c r="AK2031" i="1"/>
  <c r="AG2032" i="1"/>
  <c r="AH2032" i="1"/>
  <c r="AI2032" i="1"/>
  <c r="AK2032" i="1"/>
  <c r="AG2033" i="1"/>
  <c r="AH2033" i="1"/>
  <c r="AI2033" i="1"/>
  <c r="AK2033" i="1"/>
  <c r="AG2034" i="1"/>
  <c r="AH2034" i="1"/>
  <c r="AI2034" i="1"/>
  <c r="AK2034" i="1"/>
  <c r="AG2035" i="1"/>
  <c r="AH2035" i="1"/>
  <c r="AI2035" i="1"/>
  <c r="AJ2035" i="1"/>
  <c r="AK2035" i="1"/>
  <c r="AG2036" i="1"/>
  <c r="AH2036" i="1"/>
  <c r="AI2036" i="1"/>
  <c r="AJ2036" i="1"/>
  <c r="AK2036" i="1"/>
  <c r="AG2037" i="1"/>
  <c r="AH2037" i="1"/>
  <c r="AI2037" i="1"/>
  <c r="AJ2037" i="1"/>
  <c r="AK2037" i="1"/>
  <c r="AG2038" i="1"/>
  <c r="AH2038" i="1"/>
  <c r="AI2038" i="1"/>
  <c r="AJ2038" i="1"/>
  <c r="AK2038" i="1"/>
  <c r="AG2039" i="1"/>
  <c r="AH2039" i="1"/>
  <c r="AI2039" i="1"/>
  <c r="AJ2039" i="1"/>
  <c r="AK2039" i="1"/>
  <c r="AG2040" i="1"/>
  <c r="AH2040" i="1"/>
  <c r="AI2040" i="1"/>
  <c r="AJ2040" i="1"/>
  <c r="AK2040" i="1"/>
  <c r="AG2041" i="1"/>
  <c r="AH2041" i="1"/>
  <c r="AI2041" i="1"/>
  <c r="AJ2041" i="1"/>
  <c r="AK2041" i="1"/>
  <c r="AG2042" i="1"/>
  <c r="AH2042" i="1"/>
  <c r="AI2042" i="1"/>
  <c r="AK2042" i="1"/>
  <c r="AG2043" i="1"/>
  <c r="AH2043" i="1"/>
  <c r="AI2043" i="1"/>
  <c r="AJ2043" i="1"/>
  <c r="AK2043" i="1"/>
  <c r="AG2044" i="1"/>
  <c r="AH2044" i="1"/>
  <c r="AI2044" i="1"/>
  <c r="AJ2044" i="1"/>
  <c r="AK2044" i="1"/>
  <c r="AG2045" i="1"/>
  <c r="AH2045" i="1"/>
  <c r="AI2045" i="1"/>
  <c r="AJ2045" i="1"/>
  <c r="AK2045" i="1"/>
  <c r="AG2046" i="1"/>
  <c r="AH2046" i="1"/>
  <c r="AI2046" i="1"/>
  <c r="AK2046" i="1"/>
  <c r="AG2047" i="1"/>
  <c r="AH2047" i="1"/>
  <c r="AI2047" i="1"/>
  <c r="AJ2047" i="1"/>
  <c r="AK2047" i="1"/>
  <c r="AG2048" i="1"/>
  <c r="AH2048" i="1"/>
  <c r="AI2048" i="1"/>
  <c r="AK2048" i="1"/>
  <c r="AG2049" i="1"/>
  <c r="AH2049" i="1"/>
  <c r="AI2049" i="1"/>
  <c r="AK2049" i="1"/>
  <c r="AG2050" i="1"/>
  <c r="AH2050" i="1"/>
  <c r="AI2050" i="1"/>
  <c r="AJ2050" i="1"/>
  <c r="AK2050" i="1"/>
  <c r="AG2051" i="1"/>
  <c r="AH2051" i="1"/>
  <c r="AI2051" i="1"/>
  <c r="AJ2051" i="1"/>
  <c r="AK2051" i="1"/>
  <c r="AG2052" i="1"/>
  <c r="AH2052" i="1"/>
  <c r="AI2052" i="1"/>
  <c r="AK2052" i="1"/>
  <c r="AG2053" i="1"/>
  <c r="AH2053" i="1"/>
  <c r="AI2053" i="1"/>
  <c r="AJ2053" i="1"/>
  <c r="AK2053" i="1"/>
  <c r="AG2054" i="1"/>
  <c r="AH2054" i="1"/>
  <c r="AI2054" i="1"/>
  <c r="AK2054" i="1"/>
  <c r="AG2055" i="1"/>
  <c r="AH2055" i="1"/>
  <c r="AI2055" i="1"/>
  <c r="AJ2055" i="1"/>
  <c r="AK2055" i="1"/>
  <c r="AG2056" i="1"/>
  <c r="AH2056" i="1"/>
  <c r="AI2056" i="1"/>
  <c r="AJ2056" i="1"/>
  <c r="AK2056" i="1"/>
  <c r="AG2057" i="1"/>
  <c r="AH2057" i="1"/>
  <c r="AI2057" i="1"/>
  <c r="AJ2057" i="1"/>
  <c r="AK2057" i="1"/>
  <c r="AG2058" i="1"/>
  <c r="AH2058" i="1"/>
  <c r="AI2058" i="1"/>
  <c r="AJ2058" i="1"/>
  <c r="AK2058" i="1"/>
  <c r="AG2059" i="1"/>
  <c r="AH2059" i="1"/>
  <c r="AI2059" i="1"/>
  <c r="AJ2059" i="1"/>
  <c r="AK2059" i="1"/>
  <c r="AG2060" i="1"/>
  <c r="AH2060" i="1"/>
  <c r="AI2060" i="1"/>
  <c r="AK2060" i="1"/>
  <c r="AG2061" i="1"/>
  <c r="AH2061" i="1"/>
  <c r="AI2061" i="1"/>
  <c r="AK2061" i="1"/>
  <c r="AG2062" i="1"/>
  <c r="AH2062" i="1"/>
  <c r="AI2062" i="1"/>
  <c r="AK2062" i="1"/>
  <c r="AG2063" i="1"/>
  <c r="AH2063" i="1"/>
  <c r="AI2063" i="1"/>
  <c r="AJ2063" i="1"/>
  <c r="AK2063" i="1"/>
  <c r="AG2064" i="1"/>
  <c r="AH2064" i="1"/>
  <c r="AI2064" i="1"/>
  <c r="AJ2064" i="1"/>
  <c r="AK2064" i="1"/>
  <c r="AG2065" i="1"/>
  <c r="AH2065" i="1"/>
  <c r="AI2065" i="1"/>
  <c r="AJ2065" i="1"/>
  <c r="AK2065" i="1"/>
  <c r="AG2066" i="1"/>
  <c r="AH2066" i="1"/>
  <c r="AI2066" i="1"/>
  <c r="AJ2066" i="1"/>
  <c r="AK2066" i="1"/>
  <c r="AG2067" i="1"/>
  <c r="AH2067" i="1"/>
  <c r="AI2067" i="1"/>
  <c r="AJ2067" i="1"/>
  <c r="AK2067" i="1"/>
  <c r="AG2068" i="1"/>
  <c r="AH2068" i="1"/>
  <c r="AI2068" i="1"/>
  <c r="AJ2068" i="1"/>
  <c r="AK2068" i="1"/>
  <c r="AG2069" i="1"/>
  <c r="AH2069" i="1"/>
  <c r="AI2069" i="1"/>
  <c r="AJ2069" i="1"/>
  <c r="AK2069" i="1"/>
  <c r="AG2070" i="1"/>
  <c r="AH2070" i="1"/>
  <c r="AI2070" i="1"/>
  <c r="AJ2070" i="1"/>
  <c r="AK2070" i="1"/>
  <c r="AG2071" i="1"/>
  <c r="AH2071" i="1"/>
  <c r="AI2071" i="1"/>
  <c r="AK2071" i="1"/>
  <c r="AG2072" i="1"/>
  <c r="AH2072" i="1"/>
  <c r="AI2072" i="1"/>
  <c r="AJ2072" i="1"/>
  <c r="AK2072" i="1"/>
  <c r="AG2073" i="1"/>
  <c r="AH2073" i="1"/>
  <c r="AI2073" i="1"/>
  <c r="AJ2073" i="1"/>
  <c r="AK2073" i="1"/>
  <c r="AG2074" i="1"/>
  <c r="AH2074" i="1"/>
  <c r="AI2074" i="1"/>
  <c r="AK2074" i="1"/>
  <c r="AG2075" i="1"/>
  <c r="AH2075" i="1"/>
  <c r="AI2075" i="1"/>
  <c r="AK2075" i="1"/>
  <c r="AG2076" i="1"/>
  <c r="AH2076" i="1"/>
  <c r="AI2076" i="1"/>
  <c r="AK2076" i="1"/>
  <c r="AG2077" i="1"/>
  <c r="AH2077" i="1"/>
  <c r="AI2077" i="1"/>
  <c r="AK2077" i="1"/>
  <c r="AG2078" i="1"/>
  <c r="AH2078" i="1"/>
  <c r="AI2078" i="1"/>
  <c r="AJ2078" i="1"/>
  <c r="AK2078" i="1"/>
  <c r="AG2079" i="1"/>
  <c r="AH2079" i="1"/>
  <c r="AI2079" i="1"/>
  <c r="AJ2079" i="1"/>
  <c r="AK2079" i="1"/>
  <c r="AG2080" i="1"/>
  <c r="AH2080" i="1"/>
  <c r="AI2080" i="1"/>
  <c r="AK2080" i="1"/>
  <c r="AG2081" i="1"/>
  <c r="AH2081" i="1"/>
  <c r="AI2081" i="1"/>
  <c r="AJ2081" i="1"/>
  <c r="AK2081" i="1"/>
  <c r="AG2082" i="1"/>
  <c r="AH2082" i="1"/>
  <c r="AI2082" i="1"/>
  <c r="AJ2082" i="1"/>
  <c r="AK2082" i="1"/>
  <c r="AG2083" i="1"/>
  <c r="AH2083" i="1"/>
  <c r="AI2083" i="1"/>
  <c r="AJ2083" i="1"/>
  <c r="AK2083" i="1"/>
  <c r="AG2084" i="1"/>
  <c r="AH2084" i="1"/>
  <c r="AI2084" i="1"/>
  <c r="AJ2084" i="1"/>
  <c r="AK2084" i="1"/>
  <c r="AG2085" i="1"/>
  <c r="AH2085" i="1"/>
  <c r="AI2085" i="1"/>
  <c r="AJ2085" i="1"/>
  <c r="AK2085" i="1"/>
  <c r="AG2086" i="1"/>
  <c r="AH2086" i="1"/>
  <c r="AI2086" i="1"/>
  <c r="AJ2086" i="1"/>
  <c r="AK2086" i="1"/>
  <c r="AG2087" i="1"/>
  <c r="AH2087" i="1"/>
  <c r="AI2087" i="1"/>
  <c r="AK2087" i="1"/>
  <c r="AG2088" i="1"/>
  <c r="AH2088" i="1"/>
  <c r="AI2088" i="1"/>
  <c r="AK2088" i="1"/>
  <c r="AG2089" i="1"/>
  <c r="AH2089" i="1"/>
  <c r="AI2089" i="1"/>
  <c r="AK2089" i="1"/>
  <c r="AG2090" i="1"/>
  <c r="AH2090" i="1"/>
  <c r="AI2090" i="1"/>
  <c r="AK2090" i="1"/>
  <c r="AG2091" i="1"/>
  <c r="AH2091" i="1"/>
  <c r="AI2091" i="1"/>
  <c r="AJ2091" i="1"/>
  <c r="AK2091" i="1"/>
  <c r="AG2092" i="1"/>
  <c r="AH2092" i="1"/>
  <c r="AI2092" i="1"/>
  <c r="AJ2092" i="1"/>
  <c r="AK2092" i="1"/>
  <c r="AG2093" i="1"/>
  <c r="AH2093" i="1"/>
  <c r="AI2093" i="1"/>
  <c r="AJ2093" i="1"/>
  <c r="AK2093" i="1"/>
  <c r="AG2094" i="1"/>
  <c r="AH2094" i="1"/>
  <c r="AI2094" i="1"/>
  <c r="AJ2094" i="1"/>
  <c r="AK2094" i="1"/>
  <c r="AG2095" i="1"/>
  <c r="AH2095" i="1"/>
  <c r="AI2095" i="1"/>
  <c r="AJ2095" i="1"/>
  <c r="AK2095" i="1"/>
  <c r="AG2096" i="1"/>
  <c r="AH2096" i="1"/>
  <c r="AI2096" i="1"/>
  <c r="AJ2096" i="1"/>
  <c r="AK2096" i="1"/>
  <c r="AG2097" i="1"/>
  <c r="AH2097" i="1"/>
  <c r="AI2097" i="1"/>
  <c r="AJ2097" i="1"/>
  <c r="AK2097" i="1"/>
  <c r="AG2098" i="1"/>
  <c r="AH2098" i="1"/>
  <c r="AI2098" i="1"/>
  <c r="AJ2098" i="1"/>
  <c r="AK2098" i="1"/>
  <c r="AG2099" i="1"/>
  <c r="AH2099" i="1"/>
  <c r="AI2099" i="1"/>
  <c r="AJ2099" i="1"/>
  <c r="AK2099" i="1"/>
  <c r="AG2100" i="1"/>
  <c r="AH2100" i="1"/>
  <c r="AI2100" i="1"/>
  <c r="AJ2100" i="1"/>
  <c r="AK2100" i="1"/>
  <c r="AG2101" i="1"/>
  <c r="AH2101" i="1"/>
  <c r="AI2101" i="1"/>
  <c r="AJ2101" i="1"/>
  <c r="AK2101" i="1"/>
  <c r="AG2102" i="1"/>
  <c r="AH2102" i="1"/>
  <c r="AI2102" i="1"/>
  <c r="AK2102" i="1"/>
  <c r="AG2103" i="1"/>
  <c r="AH2103" i="1"/>
  <c r="AI2103" i="1"/>
  <c r="AK2103" i="1"/>
  <c r="AG2104" i="1"/>
  <c r="AH2104" i="1"/>
  <c r="AI2104" i="1"/>
  <c r="AK2104" i="1"/>
  <c r="AG2105" i="1"/>
  <c r="AH2105" i="1"/>
  <c r="AI2105" i="1"/>
  <c r="AK2105" i="1"/>
  <c r="AG2106" i="1"/>
  <c r="AH2106" i="1"/>
  <c r="AI2106" i="1"/>
  <c r="AJ2106" i="1"/>
  <c r="AK2106" i="1"/>
  <c r="AG2107" i="1"/>
  <c r="AH2107" i="1"/>
  <c r="AI2107" i="1"/>
  <c r="AJ2107" i="1"/>
  <c r="AK2107" i="1"/>
  <c r="AG2108" i="1"/>
  <c r="AH2108" i="1"/>
  <c r="AI2108" i="1"/>
  <c r="AK2108" i="1"/>
  <c r="AG2109" i="1"/>
  <c r="AH2109" i="1"/>
  <c r="AI2109" i="1"/>
  <c r="AJ2109" i="1"/>
  <c r="AK2109" i="1"/>
  <c r="AG2110" i="1"/>
  <c r="AH2110" i="1"/>
  <c r="AI2110" i="1"/>
  <c r="AK2110" i="1"/>
  <c r="AG2111" i="1"/>
  <c r="AH2111" i="1"/>
  <c r="AI2111" i="1"/>
  <c r="AJ2111" i="1"/>
  <c r="AK2111" i="1"/>
  <c r="AG2112" i="1"/>
  <c r="AH2112" i="1"/>
  <c r="AI2112" i="1"/>
  <c r="AJ2112" i="1"/>
  <c r="AK2112" i="1"/>
  <c r="AG2113" i="1"/>
  <c r="AH2113" i="1"/>
  <c r="AI2113" i="1"/>
  <c r="AJ2113" i="1"/>
  <c r="AK2113" i="1"/>
  <c r="AG2114" i="1"/>
  <c r="AH2114" i="1"/>
  <c r="AI2114" i="1"/>
  <c r="AJ2114" i="1"/>
  <c r="AK2114" i="1"/>
  <c r="AG2115" i="1"/>
  <c r="AH2115" i="1"/>
  <c r="AI2115" i="1"/>
  <c r="AK2115" i="1"/>
  <c r="AG2116" i="1"/>
  <c r="AH2116" i="1"/>
  <c r="AI2116" i="1"/>
  <c r="AK2116" i="1"/>
  <c r="AG2117" i="1"/>
  <c r="AH2117" i="1"/>
  <c r="AI2117" i="1"/>
  <c r="AK2117" i="1"/>
  <c r="AG2118" i="1"/>
  <c r="AH2118" i="1"/>
  <c r="AI2118" i="1"/>
  <c r="AK2118" i="1"/>
  <c r="AG2119" i="1"/>
  <c r="AH2119" i="1"/>
  <c r="AI2119" i="1"/>
  <c r="AJ2119" i="1"/>
  <c r="AK2119" i="1"/>
  <c r="AG2120" i="1"/>
  <c r="AH2120" i="1"/>
  <c r="AI2120" i="1"/>
  <c r="AJ2120" i="1"/>
  <c r="AK2120" i="1"/>
  <c r="AG2121" i="1"/>
  <c r="AH2121" i="1"/>
  <c r="AI2121" i="1"/>
  <c r="AJ2121" i="1"/>
  <c r="AK2121" i="1"/>
  <c r="AG2122" i="1"/>
  <c r="AH2122" i="1"/>
  <c r="AI2122" i="1"/>
  <c r="AJ2122" i="1"/>
  <c r="AK2122" i="1"/>
  <c r="AG2123" i="1"/>
  <c r="AH2123" i="1"/>
  <c r="AI2123" i="1"/>
  <c r="AJ2123" i="1"/>
  <c r="AK2123" i="1"/>
  <c r="AG2124" i="1"/>
  <c r="AH2124" i="1"/>
  <c r="AI2124" i="1"/>
  <c r="AJ2124" i="1"/>
  <c r="AK2124" i="1"/>
  <c r="AG2125" i="1"/>
  <c r="AH2125" i="1"/>
  <c r="AI2125" i="1"/>
  <c r="AJ2125" i="1"/>
  <c r="AK2125" i="1"/>
  <c r="AG2126" i="1"/>
  <c r="AH2126" i="1"/>
  <c r="AI2126" i="1"/>
  <c r="AJ2126" i="1"/>
  <c r="AK2126" i="1"/>
  <c r="AG2127" i="1"/>
  <c r="AH2127" i="1"/>
  <c r="AI2127" i="1"/>
  <c r="AJ2127" i="1"/>
  <c r="AK2127" i="1"/>
  <c r="AG2128" i="1"/>
  <c r="AH2128" i="1"/>
  <c r="AI2128" i="1"/>
  <c r="AK2128" i="1"/>
  <c r="AG2129" i="1"/>
  <c r="AH2129" i="1"/>
  <c r="AI2129" i="1"/>
  <c r="AJ2129" i="1"/>
  <c r="AK2129" i="1"/>
  <c r="AG2130" i="1"/>
  <c r="AH2130" i="1"/>
  <c r="AI2130" i="1"/>
  <c r="AK2130" i="1"/>
  <c r="AG2131" i="1"/>
  <c r="AH2131" i="1"/>
  <c r="AI2131" i="1"/>
  <c r="AJ2131" i="1"/>
  <c r="AK2131" i="1"/>
  <c r="AG2132" i="1"/>
  <c r="AH2132" i="1"/>
  <c r="AI2132" i="1"/>
  <c r="AK2132" i="1"/>
  <c r="AG2133" i="1"/>
  <c r="AH2133" i="1"/>
  <c r="AI2133" i="1"/>
  <c r="AK2133" i="1"/>
  <c r="AG2134" i="1"/>
  <c r="AH2134" i="1"/>
  <c r="AI2134" i="1"/>
  <c r="AJ2134" i="1"/>
  <c r="AK2134" i="1"/>
  <c r="AG2135" i="1"/>
  <c r="AH2135" i="1"/>
  <c r="AI2135" i="1"/>
  <c r="AJ2135" i="1"/>
  <c r="AK2135" i="1"/>
  <c r="AG2136" i="1"/>
  <c r="AH2136" i="1"/>
  <c r="AI2136" i="1"/>
  <c r="AK2136" i="1"/>
  <c r="AG2137" i="1"/>
  <c r="AH2137" i="1"/>
  <c r="AI2137" i="1"/>
  <c r="AJ2137" i="1"/>
  <c r="AK2137" i="1"/>
  <c r="AG2138" i="1"/>
  <c r="AH2138" i="1"/>
  <c r="AI2138" i="1"/>
  <c r="AK2138" i="1"/>
  <c r="AG2139" i="1"/>
  <c r="AH2139" i="1"/>
  <c r="AI2139" i="1"/>
  <c r="AJ2139" i="1"/>
  <c r="AK2139" i="1"/>
  <c r="AG2140" i="1"/>
  <c r="AH2140" i="1"/>
  <c r="AI2140" i="1"/>
  <c r="AJ2140" i="1"/>
  <c r="AK2140" i="1"/>
  <c r="AG2141" i="1"/>
  <c r="AH2141" i="1"/>
  <c r="AI2141" i="1"/>
  <c r="AJ2141" i="1"/>
  <c r="AK2141" i="1"/>
  <c r="AG2142" i="1"/>
  <c r="AH2142" i="1"/>
  <c r="AI2142" i="1"/>
  <c r="AJ2142" i="1"/>
  <c r="AK2142" i="1"/>
  <c r="AG2143" i="1"/>
  <c r="AH2143" i="1"/>
  <c r="AI2143" i="1"/>
  <c r="AJ2143" i="1"/>
  <c r="AK2143" i="1"/>
  <c r="AG2144" i="1"/>
  <c r="AH2144" i="1"/>
  <c r="AI2144" i="1"/>
  <c r="AK2144" i="1"/>
  <c r="AG2145" i="1"/>
  <c r="AH2145" i="1"/>
  <c r="AI2145" i="1"/>
  <c r="AK2145" i="1"/>
  <c r="AG2146" i="1"/>
  <c r="AH2146" i="1"/>
  <c r="AI2146" i="1"/>
  <c r="AK2146" i="1"/>
  <c r="AG2147" i="1"/>
  <c r="AH2147" i="1"/>
  <c r="AI2147" i="1"/>
  <c r="AJ2147" i="1"/>
  <c r="AK2147" i="1"/>
  <c r="AG2148" i="1"/>
  <c r="AH2148" i="1"/>
  <c r="AI2148" i="1"/>
  <c r="AJ2148" i="1"/>
  <c r="AK2148" i="1"/>
  <c r="AG2149" i="1"/>
  <c r="AH2149" i="1"/>
  <c r="AI2149" i="1"/>
  <c r="AJ2149" i="1"/>
  <c r="AK2149" i="1"/>
  <c r="AG2150" i="1"/>
  <c r="AH2150" i="1"/>
  <c r="AI2150" i="1"/>
  <c r="AJ2150" i="1"/>
  <c r="AK2150" i="1"/>
  <c r="AG2151" i="1"/>
  <c r="AH2151" i="1"/>
  <c r="AI2151" i="1"/>
  <c r="AK2151" i="1"/>
  <c r="AG2152" i="1"/>
  <c r="AH2152" i="1"/>
  <c r="AI2152" i="1"/>
  <c r="AJ2152" i="1"/>
  <c r="AK2152" i="1"/>
  <c r="AG2153" i="1"/>
  <c r="AH2153" i="1"/>
  <c r="AI2153" i="1"/>
  <c r="AJ2153" i="1"/>
  <c r="AK2153" i="1"/>
  <c r="AG2154" i="1"/>
  <c r="AH2154" i="1"/>
  <c r="AI2154" i="1"/>
  <c r="AJ2154" i="1"/>
  <c r="AK2154" i="1"/>
  <c r="AG2155" i="1"/>
  <c r="AH2155" i="1"/>
  <c r="AI2155" i="1"/>
  <c r="AJ2155" i="1"/>
  <c r="AK2155" i="1"/>
  <c r="AG2156" i="1"/>
  <c r="AH2156" i="1"/>
  <c r="AI2156" i="1"/>
  <c r="AJ2156" i="1"/>
  <c r="AK2156" i="1"/>
  <c r="AG2157" i="1"/>
  <c r="AH2157" i="1"/>
  <c r="AI2157" i="1"/>
  <c r="AK2157" i="1"/>
  <c r="AG2158" i="1"/>
  <c r="AH2158" i="1"/>
  <c r="AI2158" i="1"/>
  <c r="AK2158" i="1"/>
  <c r="AG2159" i="1"/>
  <c r="AH2159" i="1"/>
  <c r="AI2159" i="1"/>
  <c r="AJ2159" i="1"/>
  <c r="AK2159" i="1"/>
  <c r="AG2160" i="1"/>
  <c r="AH2160" i="1"/>
  <c r="AI2160" i="1"/>
  <c r="AK2160" i="1"/>
  <c r="AG2161" i="1"/>
  <c r="AH2161" i="1"/>
  <c r="AI2161" i="1"/>
  <c r="AK2161" i="1"/>
  <c r="AG2162" i="1"/>
  <c r="AH2162" i="1"/>
  <c r="AI2162" i="1"/>
  <c r="AJ2162" i="1"/>
  <c r="AK2162" i="1"/>
  <c r="AG2163" i="1"/>
  <c r="AH2163" i="1"/>
  <c r="AI2163" i="1"/>
  <c r="AJ2163" i="1"/>
  <c r="AK2163" i="1"/>
  <c r="AG2164" i="1"/>
  <c r="AH2164" i="1"/>
  <c r="AI2164" i="1"/>
  <c r="AK2164" i="1"/>
  <c r="AG2165" i="1"/>
  <c r="AH2165" i="1"/>
  <c r="AI2165" i="1"/>
  <c r="AJ2165" i="1"/>
  <c r="AK2165" i="1"/>
  <c r="AG2166" i="1"/>
  <c r="AH2166" i="1"/>
  <c r="AI2166" i="1"/>
  <c r="AJ2166" i="1"/>
  <c r="AK2166" i="1"/>
  <c r="AG2167" i="1"/>
  <c r="AH2167" i="1"/>
  <c r="AI2167" i="1"/>
  <c r="AJ2167" i="1"/>
  <c r="AK2167" i="1"/>
  <c r="AG2168" i="1"/>
  <c r="AH2168" i="1"/>
  <c r="AI2168" i="1"/>
  <c r="AJ2168" i="1"/>
  <c r="AK2168" i="1"/>
  <c r="AG2169" i="1"/>
  <c r="AH2169" i="1"/>
  <c r="AI2169" i="1"/>
  <c r="AJ2169" i="1"/>
  <c r="AK2169" i="1"/>
  <c r="AG2170" i="1"/>
  <c r="AH2170" i="1"/>
  <c r="AI2170" i="1"/>
  <c r="AJ2170" i="1"/>
  <c r="AK2170" i="1"/>
  <c r="AG2171" i="1"/>
  <c r="AH2171" i="1"/>
  <c r="AI2171" i="1"/>
  <c r="AJ2171" i="1"/>
  <c r="AK2171" i="1"/>
  <c r="AG2172" i="1"/>
  <c r="AH2172" i="1"/>
  <c r="AI2172" i="1"/>
  <c r="AJ2172" i="1"/>
  <c r="AK2172" i="1"/>
  <c r="AG2173" i="1"/>
  <c r="AH2173" i="1"/>
  <c r="AI2173" i="1"/>
  <c r="AK2173" i="1"/>
  <c r="AG2174" i="1"/>
  <c r="AH2174" i="1"/>
  <c r="AI2174" i="1"/>
  <c r="AK2174" i="1"/>
  <c r="AG2175" i="1"/>
  <c r="AH2175" i="1"/>
  <c r="AI2175" i="1"/>
  <c r="AJ2175" i="1"/>
  <c r="AK2175" i="1"/>
  <c r="AG2176" i="1"/>
  <c r="AH2176" i="1"/>
  <c r="AI2176" i="1"/>
  <c r="AJ2176" i="1"/>
  <c r="AK2176" i="1"/>
  <c r="AG2177" i="1"/>
  <c r="AH2177" i="1"/>
  <c r="AI2177" i="1"/>
  <c r="AJ2177" i="1"/>
  <c r="AK2177" i="1"/>
  <c r="AG2178" i="1"/>
  <c r="AH2178" i="1"/>
  <c r="AI2178" i="1"/>
  <c r="AJ2178" i="1"/>
  <c r="AK2178" i="1"/>
  <c r="AG2179" i="1"/>
  <c r="AH2179" i="1"/>
  <c r="AI2179" i="1"/>
  <c r="AJ2179" i="1"/>
  <c r="AK2179" i="1"/>
  <c r="AG2180" i="1"/>
  <c r="AH2180" i="1"/>
  <c r="AI2180" i="1"/>
  <c r="AJ2180" i="1"/>
  <c r="AK2180" i="1"/>
  <c r="AG2181" i="1"/>
  <c r="AH2181" i="1"/>
  <c r="AI2181" i="1"/>
  <c r="AJ2181" i="1"/>
  <c r="AK2181" i="1"/>
  <c r="AG2182" i="1"/>
  <c r="AH2182" i="1"/>
  <c r="AI2182" i="1"/>
  <c r="AJ2182" i="1"/>
  <c r="AK2182" i="1"/>
  <c r="AG2183" i="1"/>
  <c r="AH2183" i="1"/>
  <c r="AI2183" i="1"/>
  <c r="AJ2183" i="1"/>
  <c r="AK2183" i="1"/>
  <c r="AG2184" i="1"/>
  <c r="AH2184" i="1"/>
  <c r="AI2184" i="1"/>
  <c r="AJ2184" i="1"/>
  <c r="AK2184" i="1"/>
  <c r="AG2185" i="1"/>
  <c r="AH2185" i="1"/>
  <c r="AI2185" i="1"/>
  <c r="AK2185" i="1"/>
  <c r="AG2186" i="1"/>
  <c r="AH2186" i="1"/>
  <c r="AI2186" i="1"/>
  <c r="AK2186" i="1"/>
  <c r="AG2187" i="1"/>
  <c r="AH2187" i="1"/>
  <c r="AI2187" i="1"/>
  <c r="AK2187" i="1"/>
  <c r="AG2188" i="1"/>
  <c r="AH2188" i="1"/>
  <c r="AI2188" i="1"/>
  <c r="AK2188" i="1"/>
  <c r="AG2189" i="1"/>
  <c r="AH2189" i="1"/>
  <c r="AI2189" i="1"/>
  <c r="AK2189" i="1"/>
  <c r="AG2190" i="1"/>
  <c r="AH2190" i="1"/>
  <c r="AI2190" i="1"/>
  <c r="AJ2190" i="1"/>
  <c r="AK2190" i="1"/>
  <c r="AG2191" i="1"/>
  <c r="AH2191" i="1"/>
  <c r="AI2191" i="1"/>
  <c r="AJ2191" i="1"/>
  <c r="AK2191" i="1"/>
  <c r="AG2192" i="1"/>
  <c r="AH2192" i="1"/>
  <c r="AI2192" i="1"/>
  <c r="AK2192" i="1"/>
  <c r="AG2193" i="1"/>
  <c r="AH2193" i="1"/>
  <c r="AI2193" i="1"/>
  <c r="AJ2193" i="1"/>
  <c r="AK2193" i="1"/>
  <c r="AG2194" i="1"/>
  <c r="AH2194" i="1"/>
  <c r="AI2194" i="1"/>
  <c r="AJ2194" i="1"/>
  <c r="AK2194" i="1"/>
  <c r="AG2195" i="1"/>
  <c r="AH2195" i="1"/>
  <c r="AI2195" i="1"/>
  <c r="AJ2195" i="1"/>
  <c r="AK2195" i="1"/>
  <c r="AG2196" i="1"/>
  <c r="AH2196" i="1"/>
  <c r="AI2196" i="1"/>
  <c r="AJ2196" i="1"/>
  <c r="AK2196" i="1"/>
  <c r="AG2197" i="1"/>
  <c r="AH2197" i="1"/>
  <c r="AI2197" i="1"/>
  <c r="AK2197" i="1"/>
  <c r="AG2198" i="1"/>
  <c r="AH2198" i="1"/>
  <c r="AI2198" i="1"/>
  <c r="AJ2198" i="1"/>
  <c r="AK2198" i="1"/>
  <c r="AG2199" i="1"/>
  <c r="AH2199" i="1"/>
  <c r="AI2199" i="1"/>
  <c r="AJ2199" i="1"/>
  <c r="AK2199" i="1"/>
  <c r="AG2200" i="1"/>
  <c r="AH2200" i="1"/>
  <c r="AI2200" i="1"/>
  <c r="AK2200" i="1"/>
  <c r="AG2201" i="1"/>
  <c r="AH2201" i="1"/>
  <c r="AI2201" i="1"/>
  <c r="AK2201" i="1"/>
  <c r="AG2202" i="1"/>
  <c r="AH2202" i="1"/>
  <c r="AI2202" i="1"/>
  <c r="AK2202" i="1"/>
  <c r="AG2203" i="1"/>
  <c r="AH2203" i="1"/>
  <c r="AI2203" i="1"/>
  <c r="AJ2203" i="1"/>
  <c r="AK2203" i="1"/>
  <c r="AG2204" i="1"/>
  <c r="AH2204" i="1"/>
  <c r="AI2204" i="1"/>
  <c r="AJ2204" i="1"/>
  <c r="AK2204" i="1"/>
  <c r="AG2205" i="1"/>
  <c r="AH2205" i="1"/>
  <c r="AI2205" i="1"/>
  <c r="AJ2205" i="1"/>
  <c r="AK2205" i="1"/>
  <c r="AG2206" i="1"/>
  <c r="AH2206" i="1"/>
  <c r="AI2206" i="1"/>
  <c r="AJ2206" i="1"/>
  <c r="AK2206" i="1"/>
  <c r="AG2207" i="1"/>
  <c r="AH2207" i="1"/>
  <c r="AI2207" i="1"/>
  <c r="AJ2207" i="1"/>
  <c r="AK2207" i="1"/>
  <c r="AG2208" i="1"/>
  <c r="AH2208" i="1"/>
  <c r="AI2208" i="1"/>
  <c r="AK2208" i="1"/>
  <c r="AG2209" i="1"/>
  <c r="AH2209" i="1"/>
  <c r="AI2209" i="1"/>
  <c r="AJ2209" i="1"/>
  <c r="AK2209" i="1"/>
  <c r="AG2210" i="1"/>
  <c r="AH2210" i="1"/>
  <c r="AI2210" i="1"/>
  <c r="AJ2210" i="1"/>
  <c r="AK2210" i="1"/>
  <c r="AG2211" i="1"/>
  <c r="AH2211" i="1"/>
  <c r="AI2211" i="1"/>
  <c r="AJ2211" i="1"/>
  <c r="AK2211" i="1"/>
  <c r="AG2212" i="1"/>
  <c r="AH2212" i="1"/>
  <c r="AI2212" i="1"/>
  <c r="AK2212" i="1"/>
  <c r="AG2213" i="1"/>
  <c r="AH2213" i="1"/>
  <c r="AI2213" i="1"/>
  <c r="AJ2213" i="1"/>
  <c r="AK2213" i="1"/>
  <c r="AG2214" i="1"/>
  <c r="AH2214" i="1"/>
  <c r="AI2214" i="1"/>
  <c r="AK2214" i="1"/>
  <c r="AG2215" i="1"/>
  <c r="AH2215" i="1"/>
  <c r="AI2215" i="1"/>
  <c r="AK2215" i="1"/>
  <c r="AG2216" i="1"/>
  <c r="AH2216" i="1"/>
  <c r="AI2216" i="1"/>
  <c r="AK2216" i="1"/>
  <c r="AG2217" i="1"/>
  <c r="AH2217" i="1"/>
  <c r="AI2217" i="1"/>
  <c r="AK2217" i="1"/>
  <c r="AG2218" i="1"/>
  <c r="AH2218" i="1"/>
  <c r="AI2218" i="1"/>
  <c r="AJ2218" i="1"/>
  <c r="AK2218" i="1"/>
  <c r="AG2219" i="1"/>
  <c r="AH2219" i="1"/>
  <c r="AI2219" i="1"/>
  <c r="AJ2219" i="1"/>
  <c r="AK2219" i="1"/>
  <c r="AG2220" i="1"/>
  <c r="AH2220" i="1"/>
  <c r="AI2220" i="1"/>
  <c r="AK2220" i="1"/>
  <c r="AG2221" i="1"/>
  <c r="AH2221" i="1"/>
  <c r="AI2221" i="1"/>
  <c r="AJ2221" i="1"/>
  <c r="AK2221" i="1"/>
  <c r="AG2222" i="1"/>
  <c r="AH2222" i="1"/>
  <c r="AI2222" i="1"/>
  <c r="AJ2222" i="1"/>
  <c r="AK2222" i="1"/>
  <c r="AG2223" i="1"/>
  <c r="AH2223" i="1"/>
  <c r="AI2223" i="1"/>
  <c r="AJ2223" i="1"/>
  <c r="AK2223" i="1"/>
  <c r="AG2224" i="1"/>
  <c r="AH2224" i="1"/>
  <c r="AI2224" i="1"/>
  <c r="AJ2224" i="1"/>
  <c r="AK2224" i="1"/>
  <c r="AG2225" i="1"/>
  <c r="AH2225" i="1"/>
  <c r="AI2225" i="1"/>
  <c r="AJ2225" i="1"/>
  <c r="AK2225" i="1"/>
  <c r="AG2226" i="1"/>
  <c r="AH2226" i="1"/>
  <c r="AI2226" i="1"/>
  <c r="AK2226" i="1"/>
  <c r="AG2227" i="1"/>
  <c r="AH2227" i="1"/>
  <c r="AI2227" i="1"/>
  <c r="AJ2227" i="1"/>
  <c r="AK2227" i="1"/>
  <c r="AG2228" i="1"/>
  <c r="AH2228" i="1"/>
  <c r="AI2228" i="1"/>
  <c r="AK2228" i="1"/>
  <c r="AG2229" i="1"/>
  <c r="AH2229" i="1"/>
  <c r="AI2229" i="1"/>
  <c r="AK2229" i="1"/>
  <c r="AG2230" i="1"/>
  <c r="AH2230" i="1"/>
  <c r="AI2230" i="1"/>
  <c r="AK2230" i="1"/>
  <c r="AG2231" i="1"/>
  <c r="AH2231" i="1"/>
  <c r="AI2231" i="1"/>
  <c r="AJ2231" i="1"/>
  <c r="AK2231" i="1"/>
  <c r="AG2232" i="1"/>
  <c r="AH2232" i="1"/>
  <c r="AI2232" i="1"/>
  <c r="AJ2232" i="1"/>
  <c r="AK2232" i="1"/>
  <c r="AG2233" i="1"/>
  <c r="AH2233" i="1"/>
  <c r="AI2233" i="1"/>
  <c r="AJ2233" i="1"/>
  <c r="AK2233" i="1"/>
  <c r="AG2234" i="1"/>
  <c r="AH2234" i="1"/>
  <c r="AI2234" i="1"/>
  <c r="AJ2234" i="1"/>
  <c r="AK2234" i="1"/>
  <c r="AG2235" i="1"/>
  <c r="AH2235" i="1"/>
  <c r="AI2235" i="1"/>
  <c r="AJ2235" i="1"/>
  <c r="AK2235" i="1"/>
  <c r="AG2236" i="1"/>
  <c r="AH2236" i="1"/>
  <c r="AI2236" i="1"/>
  <c r="AJ2236" i="1"/>
  <c r="AK2236" i="1"/>
  <c r="AG2237" i="1"/>
  <c r="AH2237" i="1"/>
  <c r="AI2237" i="1"/>
  <c r="AK2237" i="1"/>
  <c r="AG2238" i="1"/>
  <c r="AH2238" i="1"/>
  <c r="AI2238" i="1"/>
  <c r="AJ2238" i="1"/>
  <c r="AK2238" i="1"/>
  <c r="AG2239" i="1"/>
  <c r="AH2239" i="1"/>
  <c r="AI2239" i="1"/>
  <c r="AJ2239" i="1"/>
  <c r="AK2239" i="1"/>
  <c r="AG2240" i="1"/>
  <c r="AH2240" i="1"/>
  <c r="AI2240" i="1"/>
  <c r="AJ2240" i="1"/>
  <c r="AK2240" i="1"/>
  <c r="AG2241" i="1"/>
  <c r="AH2241" i="1"/>
  <c r="AI2241" i="1"/>
  <c r="AJ2241" i="1"/>
  <c r="AK2241" i="1"/>
  <c r="AG2242" i="1"/>
  <c r="AH2242" i="1"/>
  <c r="AI2242" i="1"/>
  <c r="AK2242" i="1"/>
  <c r="AG2243" i="1"/>
  <c r="AH2243" i="1"/>
  <c r="AI2243" i="1"/>
  <c r="AK2243" i="1"/>
  <c r="AG2244" i="1"/>
  <c r="AH2244" i="1"/>
  <c r="AI2244" i="1"/>
  <c r="AK2244" i="1"/>
  <c r="AG2245" i="1"/>
  <c r="AH2245" i="1"/>
  <c r="AI2245" i="1"/>
  <c r="AK2245" i="1"/>
  <c r="AG2246" i="1"/>
  <c r="AH2246" i="1"/>
  <c r="AI2246" i="1"/>
  <c r="AJ2246" i="1"/>
  <c r="AK2246" i="1"/>
  <c r="AG2247" i="1"/>
  <c r="AH2247" i="1"/>
  <c r="AI2247" i="1"/>
  <c r="AJ2247" i="1"/>
  <c r="AK2247" i="1"/>
  <c r="AG2248" i="1"/>
  <c r="AH2248" i="1"/>
  <c r="AI2248" i="1"/>
  <c r="AK2248" i="1"/>
  <c r="AG2249" i="1"/>
  <c r="AH2249" i="1"/>
  <c r="AI2249" i="1"/>
  <c r="AK2249" i="1"/>
  <c r="AG2250" i="1"/>
  <c r="AH2250" i="1"/>
  <c r="AI2250" i="1"/>
  <c r="AK2250" i="1"/>
  <c r="AG2251" i="1"/>
  <c r="AH2251" i="1"/>
  <c r="AI2251" i="1"/>
  <c r="AJ2251" i="1"/>
  <c r="AK2251" i="1"/>
  <c r="AG2252" i="1"/>
  <c r="AH2252" i="1"/>
  <c r="AI2252" i="1"/>
  <c r="AJ2252" i="1"/>
  <c r="AK2252" i="1"/>
  <c r="AG2253" i="1"/>
  <c r="AH2253" i="1"/>
  <c r="AI2253" i="1"/>
  <c r="AJ2253" i="1"/>
  <c r="AK2253" i="1"/>
  <c r="AG2254" i="1"/>
  <c r="AH2254" i="1"/>
  <c r="AI2254" i="1"/>
  <c r="AK2254" i="1"/>
  <c r="AG2255" i="1"/>
  <c r="AH2255" i="1"/>
  <c r="AI2255" i="1"/>
  <c r="AK2255" i="1"/>
  <c r="AG2256" i="1"/>
  <c r="AH2256" i="1"/>
  <c r="AI2256" i="1"/>
  <c r="AJ2256" i="1"/>
  <c r="AK2256" i="1"/>
  <c r="AG2257" i="1"/>
  <c r="AH2257" i="1"/>
  <c r="AI2257" i="1"/>
  <c r="AK2257" i="1"/>
  <c r="AG2258" i="1"/>
  <c r="AH2258" i="1"/>
  <c r="AI2258" i="1"/>
  <c r="AK2258" i="1"/>
  <c r="AG2259" i="1"/>
  <c r="AH2259" i="1"/>
  <c r="AI2259" i="1"/>
  <c r="AJ2259" i="1"/>
  <c r="AK2259" i="1"/>
  <c r="AG2260" i="1"/>
  <c r="AH2260" i="1"/>
  <c r="AI2260" i="1"/>
  <c r="AJ2260" i="1"/>
  <c r="AK2260" i="1"/>
  <c r="AG2261" i="1"/>
  <c r="AH2261" i="1"/>
  <c r="AI2261" i="1"/>
  <c r="AJ2261" i="1"/>
  <c r="AK2261" i="1"/>
  <c r="AG2262" i="1"/>
  <c r="AH2262" i="1"/>
  <c r="AI2262" i="1"/>
  <c r="AJ2262" i="1"/>
  <c r="AK2262" i="1"/>
  <c r="AG2263" i="1"/>
  <c r="AH2263" i="1"/>
  <c r="AI2263" i="1"/>
  <c r="AJ2263" i="1"/>
  <c r="AK2263" i="1"/>
  <c r="AG2264" i="1"/>
  <c r="AH2264" i="1"/>
  <c r="AI2264" i="1"/>
  <c r="AJ2264" i="1"/>
  <c r="AK2264" i="1"/>
  <c r="AG2265" i="1"/>
  <c r="AH2265" i="1"/>
  <c r="AI2265" i="1"/>
  <c r="AJ2265" i="1"/>
  <c r="AK2265" i="1"/>
  <c r="AG2266" i="1"/>
  <c r="AH2266" i="1"/>
  <c r="AI2266" i="1"/>
  <c r="AJ2266" i="1"/>
  <c r="AK2266" i="1"/>
  <c r="AG2267" i="1"/>
  <c r="AH2267" i="1"/>
  <c r="AI2267" i="1"/>
  <c r="AJ2267" i="1"/>
  <c r="AK2267" i="1"/>
  <c r="AG2268" i="1"/>
  <c r="AH2268" i="1"/>
  <c r="AI2268" i="1"/>
  <c r="AJ2268" i="1"/>
  <c r="AK2268" i="1"/>
  <c r="AG2269" i="1"/>
  <c r="AH2269" i="1"/>
  <c r="AI2269" i="1"/>
  <c r="AJ2269" i="1"/>
  <c r="AK2269" i="1"/>
  <c r="AG2270" i="1"/>
  <c r="AH2270" i="1"/>
  <c r="AI2270" i="1"/>
  <c r="AK2270" i="1"/>
  <c r="AG2271" i="1"/>
  <c r="AH2271" i="1"/>
  <c r="AI2271" i="1"/>
  <c r="AK2271" i="1"/>
  <c r="AG2272" i="1"/>
  <c r="AH2272" i="1"/>
  <c r="AI2272" i="1"/>
  <c r="AK2272" i="1"/>
  <c r="AG2273" i="1"/>
  <c r="AH2273" i="1"/>
  <c r="AI2273" i="1"/>
  <c r="AK2273" i="1"/>
  <c r="AG2274" i="1"/>
  <c r="AH2274" i="1"/>
  <c r="AI2274" i="1"/>
  <c r="AJ2274" i="1"/>
  <c r="AK2274" i="1"/>
  <c r="AG2275" i="1"/>
  <c r="AH2275" i="1"/>
  <c r="AI2275" i="1"/>
  <c r="AJ2275" i="1"/>
  <c r="AK2275" i="1"/>
  <c r="AG2276" i="1"/>
  <c r="AH2276" i="1"/>
  <c r="AI2276" i="1"/>
  <c r="AK2276" i="1"/>
  <c r="AG2277" i="1"/>
  <c r="AH2277" i="1"/>
  <c r="AI2277" i="1"/>
  <c r="AK2277" i="1"/>
  <c r="AG2278" i="1"/>
  <c r="AH2278" i="1"/>
  <c r="AI2278" i="1"/>
  <c r="AK2278" i="1"/>
  <c r="AG2279" i="1"/>
  <c r="AH2279" i="1"/>
  <c r="AI2279" i="1"/>
  <c r="AJ2279" i="1"/>
  <c r="AK2279" i="1"/>
  <c r="AG2280" i="1"/>
  <c r="AH2280" i="1"/>
  <c r="AI2280" i="1"/>
  <c r="AJ2280" i="1"/>
  <c r="AK2280" i="1"/>
  <c r="AG2281" i="1"/>
  <c r="AH2281" i="1"/>
  <c r="AI2281" i="1"/>
  <c r="AK2281" i="1"/>
  <c r="AG2282" i="1"/>
  <c r="AH2282" i="1"/>
  <c r="AI2282" i="1"/>
  <c r="AJ2282" i="1"/>
  <c r="AK2282" i="1"/>
  <c r="AG2283" i="1"/>
  <c r="AH2283" i="1"/>
  <c r="AI2283" i="1"/>
  <c r="AK2283" i="1"/>
  <c r="AG2284" i="1"/>
  <c r="AH2284" i="1"/>
  <c r="AI2284" i="1"/>
  <c r="AK2284" i="1"/>
  <c r="AG2285" i="1"/>
  <c r="AH2285" i="1"/>
  <c r="AI2285" i="1"/>
  <c r="AK2285" i="1"/>
  <c r="AG2286" i="1"/>
  <c r="AH2286" i="1"/>
  <c r="AI2286" i="1"/>
  <c r="AK2286" i="1"/>
  <c r="AG2287" i="1"/>
  <c r="AH2287" i="1"/>
  <c r="AI2287" i="1"/>
  <c r="AJ2287" i="1"/>
  <c r="AK2287" i="1"/>
  <c r="AG2288" i="1"/>
  <c r="AH2288" i="1"/>
  <c r="AI2288" i="1"/>
  <c r="AJ2288" i="1"/>
  <c r="AK2288" i="1"/>
  <c r="AG2289" i="1"/>
  <c r="AH2289" i="1"/>
  <c r="AI2289" i="1"/>
  <c r="AJ2289" i="1"/>
  <c r="AK2289" i="1"/>
  <c r="AG2290" i="1"/>
  <c r="AH2290" i="1"/>
  <c r="AI2290" i="1"/>
  <c r="AJ2290" i="1"/>
  <c r="AK2290" i="1"/>
  <c r="AG2291" i="1"/>
  <c r="AH2291" i="1"/>
  <c r="AI2291" i="1"/>
  <c r="AJ2291" i="1"/>
  <c r="AK2291" i="1"/>
  <c r="AG2292" i="1"/>
  <c r="AH2292" i="1"/>
  <c r="AI2292" i="1"/>
  <c r="AJ2292" i="1"/>
  <c r="AK2292" i="1"/>
  <c r="AG2293" i="1"/>
  <c r="AH2293" i="1"/>
  <c r="AI2293" i="1"/>
  <c r="AJ2293" i="1"/>
  <c r="AK2293" i="1"/>
  <c r="AG2294" i="1"/>
  <c r="AH2294" i="1"/>
  <c r="AI2294" i="1"/>
  <c r="AK2294" i="1"/>
  <c r="AG2295" i="1"/>
  <c r="AH2295" i="1"/>
  <c r="AI2295" i="1"/>
  <c r="AJ2295" i="1"/>
  <c r="AK2295" i="1"/>
  <c r="AG2296" i="1"/>
  <c r="AH2296" i="1"/>
  <c r="AI2296" i="1"/>
  <c r="AJ2296" i="1"/>
  <c r="AK2296" i="1"/>
  <c r="AG2297" i="1"/>
  <c r="AH2297" i="1"/>
  <c r="AI2297" i="1"/>
  <c r="AJ2297" i="1"/>
  <c r="AK2297" i="1"/>
  <c r="AG2298" i="1"/>
  <c r="AH2298" i="1"/>
  <c r="AI2298" i="1"/>
  <c r="AK2298" i="1"/>
  <c r="AG2299" i="1"/>
  <c r="AH2299" i="1"/>
  <c r="AI2299" i="1"/>
  <c r="AJ2299" i="1"/>
  <c r="AK2299" i="1"/>
  <c r="AG2300" i="1"/>
  <c r="AH2300" i="1"/>
  <c r="AI2300" i="1"/>
  <c r="AK2300" i="1"/>
  <c r="AG2301" i="1"/>
  <c r="AH2301" i="1"/>
  <c r="AI2301" i="1"/>
  <c r="AK2301" i="1"/>
  <c r="AG2302" i="1"/>
  <c r="AH2302" i="1"/>
  <c r="AI2302" i="1"/>
  <c r="AJ2302" i="1"/>
  <c r="AK2302" i="1"/>
  <c r="AG2303" i="1"/>
  <c r="AH2303" i="1"/>
  <c r="AI2303" i="1"/>
  <c r="AJ2303" i="1"/>
  <c r="AK2303" i="1"/>
  <c r="AG2304" i="1"/>
  <c r="AH2304" i="1"/>
  <c r="AI2304" i="1"/>
  <c r="AK2304" i="1"/>
  <c r="AG2305" i="1"/>
  <c r="AH2305" i="1"/>
  <c r="AI2305" i="1"/>
  <c r="AJ2305" i="1"/>
  <c r="AK2305" i="1"/>
  <c r="AG2306" i="1"/>
  <c r="AH2306" i="1"/>
  <c r="AI2306" i="1"/>
  <c r="AK2306" i="1"/>
  <c r="AG2307" i="1"/>
  <c r="AH2307" i="1"/>
  <c r="AI2307" i="1"/>
  <c r="AJ2307" i="1"/>
  <c r="AK2307" i="1"/>
  <c r="AG2308" i="1"/>
  <c r="AH2308" i="1"/>
  <c r="AI2308" i="1"/>
  <c r="AJ2308" i="1"/>
  <c r="AK2308" i="1"/>
  <c r="AG2309" i="1"/>
  <c r="AH2309" i="1"/>
  <c r="AI2309" i="1"/>
  <c r="AJ2309" i="1"/>
  <c r="AK2309" i="1"/>
  <c r="AG2310" i="1"/>
  <c r="AH2310" i="1"/>
  <c r="AI2310" i="1"/>
  <c r="AJ2310" i="1"/>
  <c r="AK2310" i="1"/>
  <c r="AG2311" i="1"/>
  <c r="AH2311" i="1"/>
  <c r="AI2311" i="1"/>
  <c r="AJ2311" i="1"/>
  <c r="AK2311" i="1"/>
  <c r="AG2312" i="1"/>
  <c r="AH2312" i="1"/>
  <c r="AI2312" i="1"/>
  <c r="AK2312" i="1"/>
  <c r="AG2313" i="1"/>
  <c r="AH2313" i="1"/>
  <c r="AI2313" i="1"/>
  <c r="AK2313" i="1"/>
  <c r="AG2314" i="1"/>
  <c r="AH2314" i="1"/>
  <c r="AI2314" i="1"/>
  <c r="AK2314" i="1"/>
  <c r="AG2315" i="1"/>
  <c r="AH2315" i="1"/>
  <c r="AI2315" i="1"/>
  <c r="AJ2315" i="1"/>
  <c r="AK2315" i="1"/>
  <c r="AG2316" i="1"/>
  <c r="AH2316" i="1"/>
  <c r="AI2316" i="1"/>
  <c r="AJ2316" i="1"/>
  <c r="AK2316" i="1"/>
  <c r="AG2317" i="1"/>
  <c r="AH2317" i="1"/>
  <c r="AI2317" i="1"/>
  <c r="AJ2317" i="1"/>
  <c r="AK2317" i="1"/>
  <c r="AG2318" i="1"/>
  <c r="AH2318" i="1"/>
  <c r="AI2318" i="1"/>
  <c r="AJ2318" i="1"/>
  <c r="AK2318" i="1"/>
  <c r="AG2319" i="1"/>
  <c r="AH2319" i="1"/>
  <c r="AI2319" i="1"/>
  <c r="AJ2319" i="1"/>
  <c r="AK2319" i="1"/>
  <c r="AG2320" i="1"/>
  <c r="AH2320" i="1"/>
  <c r="AI2320" i="1"/>
  <c r="AJ2320" i="1"/>
  <c r="AK2320" i="1"/>
  <c r="AG2321" i="1"/>
  <c r="AH2321" i="1"/>
  <c r="AI2321" i="1"/>
  <c r="AJ2321" i="1"/>
  <c r="AK2321" i="1"/>
  <c r="AG2322" i="1"/>
  <c r="AH2322" i="1"/>
  <c r="AI2322" i="1"/>
  <c r="AJ2322" i="1"/>
  <c r="AK2322" i="1"/>
  <c r="AG2323" i="1"/>
  <c r="AH2323" i="1"/>
  <c r="AI2323" i="1"/>
  <c r="AK2323" i="1"/>
  <c r="AG2324" i="1"/>
  <c r="AH2324" i="1"/>
  <c r="AI2324" i="1"/>
  <c r="AJ2324" i="1"/>
  <c r="AK2324" i="1"/>
  <c r="AG2325" i="1"/>
  <c r="AH2325" i="1"/>
  <c r="AI2325" i="1"/>
  <c r="AJ2325" i="1"/>
  <c r="AK2325" i="1"/>
  <c r="AG2326" i="1"/>
  <c r="AH2326" i="1"/>
  <c r="AI2326" i="1"/>
  <c r="AK2326" i="1"/>
  <c r="AG2327" i="1"/>
  <c r="AH2327" i="1"/>
  <c r="AI2327" i="1"/>
  <c r="AK2327" i="1"/>
  <c r="AG2328" i="1"/>
  <c r="AH2328" i="1"/>
  <c r="AI2328" i="1"/>
  <c r="AK2328" i="1"/>
  <c r="AG2329" i="1"/>
  <c r="AH2329" i="1"/>
  <c r="AI2329" i="1"/>
  <c r="AK2329" i="1"/>
  <c r="AG2330" i="1"/>
  <c r="AH2330" i="1"/>
  <c r="AI2330" i="1"/>
  <c r="AJ2330" i="1"/>
  <c r="AK2330" i="1"/>
  <c r="AG2331" i="1"/>
  <c r="AH2331" i="1"/>
  <c r="AI2331" i="1"/>
  <c r="AJ2331" i="1"/>
  <c r="AK2331" i="1"/>
  <c r="AG2332" i="1"/>
  <c r="AH2332" i="1"/>
  <c r="AI2332" i="1"/>
  <c r="AK2332" i="1"/>
  <c r="AG2333" i="1"/>
  <c r="AH2333" i="1"/>
  <c r="AI2333" i="1"/>
  <c r="AJ2333" i="1"/>
  <c r="AK2333" i="1"/>
  <c r="AG2334" i="1"/>
  <c r="AH2334" i="1"/>
  <c r="AI2334" i="1"/>
  <c r="AJ2334" i="1"/>
  <c r="AK2334" i="1"/>
  <c r="AG2335" i="1"/>
  <c r="AH2335" i="1"/>
  <c r="AI2335" i="1"/>
  <c r="AJ2335" i="1"/>
  <c r="AK2335" i="1"/>
  <c r="AG2336" i="1"/>
  <c r="AH2336" i="1"/>
  <c r="AI2336" i="1"/>
  <c r="AJ2336" i="1"/>
  <c r="AK2336" i="1"/>
  <c r="AG2337" i="1"/>
  <c r="AH2337" i="1"/>
  <c r="AI2337" i="1"/>
  <c r="AJ2337" i="1"/>
  <c r="AK2337" i="1"/>
  <c r="AG2338" i="1"/>
  <c r="AH2338" i="1"/>
  <c r="AI2338" i="1"/>
  <c r="AJ2338" i="1"/>
  <c r="AK2338" i="1"/>
  <c r="AG2339" i="1"/>
  <c r="AH2339" i="1"/>
  <c r="AI2339" i="1"/>
  <c r="AJ2339" i="1"/>
  <c r="AK2339" i="1"/>
  <c r="AG2340" i="1"/>
  <c r="AH2340" i="1"/>
  <c r="AI2340" i="1"/>
  <c r="AK2340" i="1"/>
  <c r="AG2341" i="1"/>
  <c r="AH2341" i="1"/>
  <c r="AI2341" i="1"/>
  <c r="AK2341" i="1"/>
  <c r="AG2342" i="1"/>
  <c r="AH2342" i="1"/>
  <c r="AI2342" i="1"/>
  <c r="AK2342" i="1"/>
  <c r="AG2343" i="1"/>
  <c r="AH2343" i="1"/>
  <c r="AI2343" i="1"/>
  <c r="AJ2343" i="1"/>
  <c r="AK2343" i="1"/>
  <c r="AG2344" i="1"/>
  <c r="AH2344" i="1"/>
  <c r="AI2344" i="1"/>
  <c r="AJ2344" i="1"/>
  <c r="AK2344" i="1"/>
  <c r="AG2345" i="1"/>
  <c r="AH2345" i="1"/>
  <c r="AI2345" i="1"/>
  <c r="AJ2345" i="1"/>
  <c r="AK2345" i="1"/>
  <c r="AG2346" i="1"/>
  <c r="AH2346" i="1"/>
  <c r="AI2346" i="1"/>
  <c r="AJ2346" i="1"/>
  <c r="AK2346" i="1"/>
  <c r="AG2347" i="1"/>
  <c r="AH2347" i="1"/>
  <c r="AI2347" i="1"/>
  <c r="AJ2347" i="1"/>
  <c r="AK2347" i="1"/>
  <c r="AG2348" i="1"/>
  <c r="AH2348" i="1"/>
  <c r="AI2348" i="1"/>
  <c r="AJ2348" i="1"/>
  <c r="AK2348" i="1"/>
  <c r="AG2349" i="1"/>
  <c r="AH2349" i="1"/>
  <c r="AI2349" i="1"/>
  <c r="AJ2349" i="1"/>
  <c r="AK2349" i="1"/>
  <c r="AG2350" i="1"/>
  <c r="AH2350" i="1"/>
  <c r="AI2350" i="1"/>
  <c r="AJ2350" i="1"/>
  <c r="AK2350" i="1"/>
  <c r="AG2351" i="1"/>
  <c r="AH2351" i="1"/>
  <c r="AI2351" i="1"/>
  <c r="AK2351" i="1"/>
  <c r="AG2352" i="1"/>
  <c r="AH2352" i="1"/>
  <c r="AI2352" i="1"/>
  <c r="AJ2352" i="1"/>
  <c r="AK2352" i="1"/>
  <c r="AG2353" i="1"/>
  <c r="AH2353" i="1"/>
  <c r="AI2353" i="1"/>
  <c r="AJ2353" i="1"/>
  <c r="AK2353" i="1"/>
  <c r="AG2354" i="1"/>
  <c r="AH2354" i="1"/>
  <c r="AI2354" i="1"/>
  <c r="AK2354" i="1"/>
  <c r="AG2355" i="1"/>
  <c r="AH2355" i="1"/>
  <c r="AI2355" i="1"/>
  <c r="AJ2355" i="1"/>
  <c r="AK2355" i="1"/>
  <c r="AG2356" i="1"/>
  <c r="AH2356" i="1"/>
  <c r="AI2356" i="1"/>
  <c r="AK2356" i="1"/>
  <c r="AG2357" i="1"/>
  <c r="AH2357" i="1"/>
  <c r="AI2357" i="1"/>
  <c r="AK2357" i="1"/>
  <c r="AG2358" i="1"/>
  <c r="AH2358" i="1"/>
  <c r="AI2358" i="1"/>
  <c r="AJ2358" i="1"/>
  <c r="AK2358" i="1"/>
  <c r="AG2359" i="1"/>
  <c r="AH2359" i="1"/>
  <c r="AI2359" i="1"/>
  <c r="AJ2359" i="1"/>
  <c r="AK2359" i="1"/>
  <c r="AG2360" i="1"/>
  <c r="AH2360" i="1"/>
  <c r="AI2360" i="1"/>
  <c r="AK2360" i="1"/>
  <c r="AG2361" i="1"/>
  <c r="AH2361" i="1"/>
  <c r="AI2361" i="1"/>
  <c r="AJ2361" i="1"/>
  <c r="AK2361" i="1"/>
  <c r="AG2362" i="1"/>
  <c r="AH2362" i="1"/>
  <c r="AI2362" i="1"/>
  <c r="AJ2362" i="1"/>
  <c r="AK2362" i="1"/>
  <c r="AG2363" i="1"/>
  <c r="AH2363" i="1"/>
  <c r="AI2363" i="1"/>
  <c r="AJ2363" i="1"/>
  <c r="AK2363" i="1"/>
  <c r="AG2364" i="1"/>
  <c r="AH2364" i="1"/>
  <c r="AI2364" i="1"/>
  <c r="AJ2364" i="1"/>
  <c r="AK2364" i="1"/>
  <c r="AG2365" i="1"/>
  <c r="AH2365" i="1"/>
  <c r="AI2365" i="1"/>
  <c r="AJ2365" i="1"/>
  <c r="AK2365" i="1"/>
  <c r="AG2366" i="1"/>
  <c r="AH2366" i="1"/>
  <c r="AI2366" i="1"/>
  <c r="AJ2366" i="1"/>
  <c r="AK2366" i="1"/>
  <c r="AG2367" i="1"/>
  <c r="AH2367" i="1"/>
  <c r="AI2367" i="1"/>
  <c r="AK2367" i="1"/>
  <c r="AG2368" i="1"/>
  <c r="AH2368" i="1"/>
  <c r="AI2368" i="1"/>
  <c r="AK2368" i="1"/>
  <c r="AG2369" i="1"/>
  <c r="AH2369" i="1"/>
  <c r="AI2369" i="1"/>
  <c r="AK2369" i="1"/>
  <c r="AG2370" i="1"/>
  <c r="AH2370" i="1"/>
  <c r="AI2370" i="1"/>
  <c r="AK2370" i="1"/>
  <c r="AG2371" i="1"/>
  <c r="AH2371" i="1"/>
  <c r="AI2371" i="1"/>
  <c r="AJ2371" i="1"/>
  <c r="AK2371" i="1"/>
  <c r="AG2372" i="1"/>
  <c r="AH2372" i="1"/>
  <c r="AI2372" i="1"/>
  <c r="AJ2372" i="1"/>
  <c r="AK2372" i="1"/>
  <c r="AG2373" i="1"/>
  <c r="AH2373" i="1"/>
  <c r="AI2373" i="1"/>
  <c r="AJ2373" i="1"/>
  <c r="AK2373" i="1"/>
  <c r="AG2374" i="1"/>
  <c r="AH2374" i="1"/>
  <c r="AI2374" i="1"/>
  <c r="AJ2374" i="1"/>
  <c r="AK2374" i="1"/>
  <c r="AG2375" i="1"/>
  <c r="AH2375" i="1"/>
  <c r="AI2375" i="1"/>
  <c r="AJ2375" i="1"/>
  <c r="AK2375" i="1"/>
  <c r="AG2376" i="1"/>
  <c r="AH2376" i="1"/>
  <c r="AI2376" i="1"/>
  <c r="AJ2376" i="1"/>
  <c r="AK2376" i="1"/>
  <c r="AG2377" i="1"/>
  <c r="AH2377" i="1"/>
  <c r="AI2377" i="1"/>
  <c r="AJ2377" i="1"/>
  <c r="AK2377" i="1"/>
  <c r="AG2378" i="1"/>
  <c r="AH2378" i="1"/>
  <c r="AI2378" i="1"/>
  <c r="AK2378" i="1"/>
  <c r="AG2379" i="1"/>
  <c r="AH2379" i="1"/>
  <c r="AI2379" i="1"/>
  <c r="AJ2379" i="1"/>
  <c r="AK2379" i="1"/>
  <c r="AG2380" i="1"/>
  <c r="AH2380" i="1"/>
  <c r="AI2380" i="1"/>
  <c r="AK2380" i="1"/>
  <c r="AG2381" i="1"/>
  <c r="AH2381" i="1"/>
  <c r="AI2381" i="1"/>
  <c r="AJ2381" i="1"/>
  <c r="AK2381" i="1"/>
  <c r="AG2382" i="1"/>
  <c r="AH2382" i="1"/>
  <c r="AI2382" i="1"/>
  <c r="AK2382" i="1"/>
  <c r="AG2383" i="1"/>
  <c r="AH2383" i="1"/>
  <c r="AI2383" i="1"/>
  <c r="AK2383" i="1"/>
  <c r="AG2384" i="1"/>
  <c r="AH2384" i="1"/>
  <c r="AI2384" i="1"/>
  <c r="AK2384" i="1"/>
  <c r="AG2385" i="1"/>
  <c r="AH2385" i="1"/>
  <c r="AI2385" i="1"/>
  <c r="AK2385" i="1"/>
  <c r="AG2386" i="1"/>
  <c r="AH2386" i="1"/>
  <c r="AI2386" i="1"/>
  <c r="AJ2386" i="1"/>
  <c r="AK2386" i="1"/>
  <c r="AG2387" i="1"/>
  <c r="AH2387" i="1"/>
  <c r="AI2387" i="1"/>
  <c r="AJ2387" i="1"/>
  <c r="AK2387" i="1"/>
  <c r="AG2388" i="1"/>
  <c r="AH2388" i="1"/>
  <c r="AI2388" i="1"/>
  <c r="AK2388" i="1"/>
  <c r="AG2389" i="1"/>
  <c r="AH2389" i="1"/>
  <c r="AI2389" i="1"/>
  <c r="AJ2389" i="1"/>
  <c r="AK2389" i="1"/>
  <c r="AG2390" i="1"/>
  <c r="AH2390" i="1"/>
  <c r="AI2390" i="1"/>
  <c r="AK2390" i="1"/>
  <c r="AG2391" i="1"/>
  <c r="AH2391" i="1"/>
  <c r="AI2391" i="1"/>
  <c r="AJ2391" i="1"/>
  <c r="AK2391" i="1"/>
  <c r="AG2392" i="1"/>
  <c r="AH2392" i="1"/>
  <c r="AI2392" i="1"/>
  <c r="AJ2392" i="1"/>
  <c r="AK2392" i="1"/>
  <c r="AG2393" i="1"/>
  <c r="AH2393" i="1"/>
  <c r="AI2393" i="1"/>
  <c r="AJ2393" i="1"/>
  <c r="AK2393" i="1"/>
  <c r="AG2394" i="1"/>
  <c r="AH2394" i="1"/>
  <c r="AI2394" i="1"/>
  <c r="AJ2394" i="1"/>
  <c r="AK2394" i="1"/>
  <c r="AG2395" i="1"/>
  <c r="AH2395" i="1"/>
  <c r="AI2395" i="1"/>
  <c r="AK2395" i="1"/>
  <c r="AG2396" i="1"/>
  <c r="AH2396" i="1"/>
  <c r="AI2396" i="1"/>
  <c r="AK2396" i="1"/>
  <c r="AG2397" i="1"/>
  <c r="AH2397" i="1"/>
  <c r="AI2397" i="1"/>
  <c r="AK2397" i="1"/>
  <c r="AG2398" i="1"/>
  <c r="AH2398" i="1"/>
  <c r="AI2398" i="1"/>
  <c r="AK2398" i="1"/>
  <c r="AG2399" i="1"/>
  <c r="AH2399" i="1"/>
  <c r="AI2399" i="1"/>
  <c r="AJ2399" i="1"/>
  <c r="AK2399" i="1"/>
  <c r="AG2400" i="1"/>
  <c r="AH2400" i="1"/>
  <c r="AI2400" i="1"/>
  <c r="AJ2400" i="1"/>
  <c r="AK2400" i="1"/>
  <c r="AG2401" i="1"/>
  <c r="AH2401" i="1"/>
  <c r="AI2401" i="1"/>
  <c r="AJ2401" i="1"/>
  <c r="AK2401" i="1"/>
  <c r="AG2402" i="1"/>
  <c r="AH2402" i="1"/>
  <c r="AI2402" i="1"/>
  <c r="AJ2402" i="1"/>
  <c r="AK2402" i="1"/>
  <c r="AG2403" i="1"/>
  <c r="AH2403" i="1"/>
  <c r="AI2403" i="1"/>
  <c r="AK2403" i="1"/>
  <c r="AG2404" i="1"/>
  <c r="AH2404" i="1"/>
  <c r="AI2404" i="1"/>
  <c r="AJ2404" i="1"/>
  <c r="AK2404" i="1"/>
  <c r="AG2405" i="1"/>
  <c r="AH2405" i="1"/>
  <c r="AI2405" i="1"/>
  <c r="AJ2405" i="1"/>
  <c r="AK2405" i="1"/>
  <c r="AG2406" i="1"/>
  <c r="AH2406" i="1"/>
  <c r="AI2406" i="1"/>
  <c r="AJ2406" i="1"/>
  <c r="AK2406" i="1"/>
  <c r="AG2407" i="1"/>
  <c r="AH2407" i="1"/>
  <c r="AI2407" i="1"/>
  <c r="AJ2407" i="1"/>
  <c r="AK2407" i="1"/>
  <c r="AG2408" i="1"/>
  <c r="AH2408" i="1"/>
  <c r="AI2408" i="1"/>
  <c r="AJ2408" i="1"/>
  <c r="AK2408" i="1"/>
  <c r="AG2409" i="1"/>
  <c r="AH2409" i="1"/>
  <c r="AI2409" i="1"/>
  <c r="AJ2409" i="1"/>
  <c r="AK2409" i="1"/>
  <c r="AG2410" i="1"/>
  <c r="AH2410" i="1"/>
  <c r="AI2410" i="1"/>
  <c r="AK2410" i="1"/>
  <c r="AG2411" i="1"/>
  <c r="AH2411" i="1"/>
  <c r="AI2411" i="1"/>
  <c r="AK2411" i="1"/>
  <c r="AG2412" i="1"/>
  <c r="AH2412" i="1"/>
  <c r="AI2412" i="1"/>
  <c r="AK2412" i="1"/>
  <c r="AG2413" i="1"/>
  <c r="AH2413" i="1"/>
  <c r="AI2413" i="1"/>
  <c r="AK2413" i="1"/>
  <c r="AG2414" i="1"/>
  <c r="AH2414" i="1"/>
  <c r="AI2414" i="1"/>
  <c r="AJ2414" i="1"/>
  <c r="AK2414" i="1"/>
  <c r="AG2415" i="1"/>
  <c r="AH2415" i="1"/>
  <c r="AI2415" i="1"/>
  <c r="AJ2415" i="1"/>
  <c r="AK2415" i="1"/>
  <c r="AG2416" i="1"/>
  <c r="AH2416" i="1"/>
  <c r="AI2416" i="1"/>
  <c r="AK2416" i="1"/>
  <c r="AG2417" i="1"/>
  <c r="AH2417" i="1"/>
  <c r="AI2417" i="1"/>
  <c r="AJ2417" i="1"/>
  <c r="AK2417" i="1"/>
  <c r="AG2418" i="1"/>
  <c r="AH2418" i="1"/>
  <c r="AI2418" i="1"/>
  <c r="AJ2418" i="1"/>
  <c r="AK2418" i="1"/>
  <c r="AG2419" i="1"/>
  <c r="AH2419" i="1"/>
  <c r="AI2419" i="1"/>
  <c r="AJ2419" i="1"/>
  <c r="AK2419" i="1"/>
  <c r="AG2420" i="1"/>
  <c r="AH2420" i="1"/>
  <c r="AI2420" i="1"/>
  <c r="AJ2420" i="1"/>
  <c r="AK2420" i="1"/>
  <c r="AG2421" i="1"/>
  <c r="AH2421" i="1"/>
  <c r="AI2421" i="1"/>
  <c r="AJ2421" i="1"/>
  <c r="AK2421" i="1"/>
  <c r="AG2422" i="1"/>
  <c r="AH2422" i="1"/>
  <c r="AI2422" i="1"/>
  <c r="AJ2422" i="1"/>
  <c r="AK2422" i="1"/>
  <c r="AG2423" i="1"/>
  <c r="AH2423" i="1"/>
  <c r="AI2423" i="1"/>
  <c r="AK2423" i="1"/>
  <c r="AG2424" i="1"/>
  <c r="AH2424" i="1"/>
  <c r="AI2424" i="1"/>
  <c r="AK2424" i="1"/>
  <c r="AG2425" i="1"/>
  <c r="AH2425" i="1"/>
  <c r="AI2425" i="1"/>
  <c r="AK2425" i="1"/>
  <c r="AG2426" i="1"/>
  <c r="AH2426" i="1"/>
  <c r="AI2426" i="1"/>
  <c r="AK2426" i="1"/>
  <c r="AG2427" i="1"/>
  <c r="AH2427" i="1"/>
  <c r="AI2427" i="1"/>
  <c r="AJ2427" i="1"/>
  <c r="AK2427" i="1"/>
  <c r="AG2428" i="1"/>
  <c r="AH2428" i="1"/>
  <c r="AI2428" i="1"/>
  <c r="AJ2428" i="1"/>
  <c r="AK2428" i="1"/>
  <c r="AG2429" i="1"/>
  <c r="AH2429" i="1"/>
  <c r="AI2429" i="1"/>
  <c r="AJ2429" i="1"/>
  <c r="AK2429" i="1"/>
  <c r="AG2430" i="1"/>
  <c r="AH2430" i="1"/>
  <c r="AI2430" i="1"/>
  <c r="AJ2430" i="1"/>
  <c r="AK2430" i="1"/>
  <c r="AG2431" i="1"/>
  <c r="AH2431" i="1"/>
  <c r="AI2431" i="1"/>
  <c r="AK2431" i="1"/>
  <c r="AG2432" i="1"/>
  <c r="AH2432" i="1"/>
  <c r="AI2432" i="1"/>
  <c r="AJ2432" i="1"/>
  <c r="AK2432" i="1"/>
  <c r="AG2433" i="1"/>
  <c r="AH2433" i="1"/>
  <c r="AI2433" i="1"/>
  <c r="AJ2433" i="1"/>
  <c r="AK2433" i="1"/>
  <c r="AG2434" i="1"/>
  <c r="AH2434" i="1"/>
  <c r="AI2434" i="1"/>
  <c r="AJ2434" i="1"/>
  <c r="AK2434" i="1"/>
  <c r="AG2435" i="1"/>
  <c r="AH2435" i="1"/>
  <c r="AI2435" i="1"/>
  <c r="AK2435" i="1"/>
  <c r="AG2436" i="1"/>
  <c r="AH2436" i="1"/>
  <c r="AI2436" i="1"/>
  <c r="AJ2436" i="1"/>
  <c r="AK2436" i="1"/>
  <c r="AG2437" i="1"/>
  <c r="AH2437" i="1"/>
  <c r="AI2437" i="1"/>
  <c r="AK2437" i="1"/>
  <c r="AG2438" i="1"/>
  <c r="AH2438" i="1"/>
  <c r="AI2438" i="1"/>
  <c r="AK2438" i="1"/>
  <c r="AG2439" i="1"/>
  <c r="AH2439" i="1"/>
  <c r="AI2439" i="1"/>
  <c r="AJ2439" i="1"/>
  <c r="AK2439" i="1"/>
  <c r="AG2440" i="1"/>
  <c r="AH2440" i="1"/>
  <c r="AI2440" i="1"/>
  <c r="AK2440" i="1"/>
  <c r="AG2441" i="1"/>
  <c r="AH2441" i="1"/>
  <c r="AI2441" i="1"/>
  <c r="AK2441" i="1"/>
  <c r="AG2442" i="1"/>
  <c r="AH2442" i="1"/>
  <c r="AI2442" i="1"/>
  <c r="AJ2442" i="1"/>
  <c r="AK2442" i="1"/>
  <c r="AG2443" i="1"/>
  <c r="AH2443" i="1"/>
  <c r="AI2443" i="1"/>
  <c r="AJ2443" i="1"/>
  <c r="AK2443" i="1"/>
  <c r="AG2444" i="1"/>
  <c r="AH2444" i="1"/>
  <c r="AI2444" i="1"/>
  <c r="AJ2444" i="1"/>
  <c r="AK2444" i="1"/>
  <c r="AG2445" i="1"/>
  <c r="AH2445" i="1"/>
  <c r="AI2445" i="1"/>
  <c r="AJ2445" i="1"/>
  <c r="AK2445" i="1"/>
  <c r="AG2446" i="1"/>
  <c r="AH2446" i="1"/>
  <c r="AI2446" i="1"/>
  <c r="AJ2446" i="1"/>
  <c r="AK2446" i="1"/>
  <c r="AG2447" i="1"/>
  <c r="AH2447" i="1"/>
  <c r="AI2447" i="1"/>
  <c r="AJ2447" i="1"/>
  <c r="AK2447" i="1"/>
  <c r="AG2448" i="1"/>
  <c r="AH2448" i="1"/>
  <c r="AI2448" i="1"/>
  <c r="AJ2448" i="1"/>
  <c r="AK2448" i="1"/>
  <c r="AG2449" i="1"/>
  <c r="AH2449" i="1"/>
  <c r="AI2449" i="1"/>
  <c r="AJ2449" i="1"/>
  <c r="AK2449" i="1"/>
  <c r="AG2450" i="1"/>
  <c r="AH2450" i="1"/>
  <c r="AI2450" i="1"/>
  <c r="AJ2450" i="1"/>
  <c r="AK2450" i="1"/>
  <c r="AG2451" i="1"/>
  <c r="AH2451" i="1"/>
  <c r="AI2451" i="1"/>
  <c r="AK2451" i="1"/>
  <c r="AG2452" i="1"/>
  <c r="AH2452" i="1"/>
  <c r="AI2452" i="1"/>
  <c r="AK2452" i="1"/>
  <c r="AG2453" i="1"/>
  <c r="AH2453" i="1"/>
  <c r="AI2453" i="1"/>
  <c r="AK2453" i="1"/>
  <c r="AG2454" i="1"/>
  <c r="AH2454" i="1"/>
  <c r="AI2454" i="1"/>
  <c r="AK2454" i="1"/>
  <c r="AG2455" i="1"/>
  <c r="AH2455" i="1"/>
  <c r="AI2455" i="1"/>
  <c r="AJ2455" i="1"/>
  <c r="AK2455" i="1"/>
  <c r="AG2456" i="1"/>
  <c r="AH2456" i="1"/>
  <c r="AI2456" i="1"/>
  <c r="AJ2456" i="1"/>
  <c r="AK2456" i="1"/>
  <c r="AG2457" i="1"/>
  <c r="AH2457" i="1"/>
  <c r="AI2457" i="1"/>
  <c r="AJ2457" i="1"/>
  <c r="AK2457" i="1"/>
  <c r="AG2458" i="1"/>
  <c r="AH2458" i="1"/>
  <c r="AI2458" i="1"/>
  <c r="AJ2458" i="1"/>
  <c r="AK2458" i="1"/>
  <c r="AG2459" i="1"/>
  <c r="AH2459" i="1"/>
  <c r="AI2459" i="1"/>
  <c r="AK2459" i="1"/>
  <c r="AG2460" i="1"/>
  <c r="AH2460" i="1"/>
  <c r="AI2460" i="1"/>
  <c r="AJ2460" i="1"/>
  <c r="AK2460" i="1"/>
  <c r="AG2461" i="1"/>
  <c r="AH2461" i="1"/>
  <c r="AI2461" i="1"/>
  <c r="AJ2461" i="1"/>
  <c r="AK2461" i="1"/>
  <c r="AG2462" i="1"/>
  <c r="AH2462" i="1"/>
  <c r="AI2462" i="1"/>
  <c r="AJ2462" i="1"/>
  <c r="AK2462" i="1"/>
  <c r="AG2463" i="1"/>
  <c r="AH2463" i="1"/>
  <c r="AI2463" i="1"/>
  <c r="AK2463" i="1"/>
  <c r="AG2464" i="1"/>
  <c r="AH2464" i="1"/>
  <c r="AI2464" i="1"/>
  <c r="AJ2464" i="1"/>
  <c r="AK2464" i="1"/>
  <c r="AG2465" i="1"/>
  <c r="AH2465" i="1"/>
  <c r="AI2465" i="1"/>
  <c r="AK2465" i="1"/>
  <c r="AG2466" i="1"/>
  <c r="AH2466" i="1"/>
  <c r="AI2466" i="1"/>
  <c r="AK2466" i="1"/>
  <c r="AG2467" i="1"/>
  <c r="AH2467" i="1"/>
  <c r="AI2467" i="1"/>
  <c r="AK2467" i="1"/>
  <c r="AG2468" i="1"/>
  <c r="AH2468" i="1"/>
  <c r="AI2468" i="1"/>
  <c r="AK2468" i="1"/>
  <c r="AG2469" i="1"/>
  <c r="AH2469" i="1"/>
  <c r="AI2469" i="1"/>
  <c r="AK2469" i="1"/>
  <c r="AG2470" i="1"/>
  <c r="AH2470" i="1"/>
  <c r="AI2470" i="1"/>
  <c r="AJ2470" i="1"/>
  <c r="AK2470" i="1"/>
  <c r="AG2471" i="1"/>
  <c r="AH2471" i="1"/>
  <c r="AI2471" i="1"/>
  <c r="AJ2471" i="1"/>
  <c r="AK2471" i="1"/>
  <c r="AG2472" i="1"/>
  <c r="AH2472" i="1"/>
  <c r="AI2472" i="1"/>
  <c r="AJ2472" i="1"/>
  <c r="AK2472" i="1"/>
  <c r="AG2473" i="1"/>
  <c r="AH2473" i="1"/>
  <c r="AI2473" i="1"/>
  <c r="AJ2473" i="1"/>
  <c r="AK2473" i="1"/>
  <c r="AG2474" i="1"/>
  <c r="AH2474" i="1"/>
  <c r="AI2474" i="1"/>
  <c r="AJ2474" i="1"/>
  <c r="AK2474" i="1"/>
  <c r="AG2475" i="1"/>
  <c r="AH2475" i="1"/>
  <c r="AI2475" i="1"/>
  <c r="AJ2475" i="1"/>
  <c r="AK2475" i="1"/>
  <c r="AG2476" i="1"/>
  <c r="AH2476" i="1"/>
  <c r="AI2476" i="1"/>
  <c r="AJ2476" i="1"/>
  <c r="AK2476" i="1"/>
  <c r="AG2477" i="1"/>
  <c r="AH2477" i="1"/>
  <c r="AI2477" i="1"/>
  <c r="AJ2477" i="1"/>
  <c r="AK2477" i="1"/>
  <c r="AG2478" i="1"/>
  <c r="AH2478" i="1"/>
  <c r="AI2478" i="1"/>
  <c r="AJ2478" i="1"/>
  <c r="AK2478" i="1"/>
  <c r="AG2479" i="1"/>
  <c r="AH2479" i="1"/>
  <c r="AI2479" i="1"/>
  <c r="AK2479" i="1"/>
  <c r="AG2480" i="1"/>
  <c r="AH2480" i="1"/>
  <c r="AI2480" i="1"/>
  <c r="AK2480" i="1"/>
  <c r="AG2481" i="1"/>
  <c r="AH2481" i="1"/>
  <c r="AI2481" i="1"/>
  <c r="AK2481" i="1"/>
  <c r="AG2482" i="1"/>
  <c r="AH2482" i="1"/>
  <c r="AI2482" i="1"/>
  <c r="AK2482" i="1"/>
  <c r="AG2483" i="1"/>
  <c r="AH2483" i="1"/>
  <c r="AI2483" i="1"/>
  <c r="AJ2483" i="1"/>
  <c r="AK2483" i="1"/>
  <c r="AG2484" i="1"/>
  <c r="AH2484" i="1"/>
  <c r="AI2484" i="1"/>
  <c r="AJ2484" i="1"/>
  <c r="AK2484" i="1"/>
  <c r="AG2485" i="1"/>
  <c r="AH2485" i="1"/>
  <c r="AI2485" i="1"/>
  <c r="AJ2485" i="1"/>
  <c r="AK2485" i="1"/>
  <c r="AG2486" i="1"/>
  <c r="AH2486" i="1"/>
  <c r="AI2486" i="1"/>
  <c r="AJ2486" i="1"/>
  <c r="AK2486" i="1"/>
  <c r="AG2487" i="1"/>
  <c r="AH2487" i="1"/>
  <c r="AI2487" i="1"/>
  <c r="AK2487" i="1"/>
  <c r="AG2488" i="1"/>
  <c r="AH2488" i="1"/>
  <c r="AI2488" i="1"/>
  <c r="AJ2488" i="1"/>
  <c r="AK2488" i="1"/>
  <c r="AG2489" i="1"/>
  <c r="AH2489" i="1"/>
  <c r="AI2489" i="1"/>
  <c r="AJ2489" i="1"/>
  <c r="AK2489" i="1"/>
  <c r="AG2490" i="1"/>
  <c r="AH2490" i="1"/>
  <c r="AI2490" i="1"/>
  <c r="AJ2490" i="1"/>
  <c r="AK2490" i="1"/>
  <c r="AG2491" i="1"/>
  <c r="AH2491" i="1"/>
  <c r="AI2491" i="1"/>
  <c r="AK2491" i="1"/>
  <c r="AG2492" i="1"/>
  <c r="AH2492" i="1"/>
  <c r="AI2492" i="1"/>
  <c r="AJ2492" i="1"/>
  <c r="AK2492" i="1"/>
  <c r="AG2493" i="1"/>
  <c r="AH2493" i="1"/>
  <c r="AI2493" i="1"/>
  <c r="AK2493" i="1"/>
  <c r="AG2494" i="1"/>
  <c r="AH2494" i="1"/>
  <c r="AI2494" i="1"/>
  <c r="AK2494" i="1"/>
  <c r="AG2495" i="1"/>
  <c r="AH2495" i="1"/>
  <c r="AI2495" i="1"/>
  <c r="AJ2495" i="1"/>
  <c r="AK2495" i="1"/>
  <c r="AG2496" i="1"/>
  <c r="AH2496" i="1"/>
  <c r="AI2496" i="1"/>
  <c r="AJ2496" i="1"/>
  <c r="AK2496" i="1"/>
  <c r="AG2497" i="1"/>
  <c r="AH2497" i="1"/>
  <c r="AI2497" i="1"/>
  <c r="AK2497" i="1"/>
  <c r="AG2498" i="1"/>
  <c r="AH2498" i="1"/>
  <c r="AI2498" i="1"/>
  <c r="AJ2498" i="1"/>
  <c r="AK2498" i="1"/>
  <c r="AG2499" i="1"/>
  <c r="AH2499" i="1"/>
  <c r="AI2499" i="1"/>
  <c r="AJ2499" i="1"/>
  <c r="AK2499" i="1"/>
  <c r="AG2500" i="1"/>
  <c r="AH2500" i="1"/>
  <c r="AI2500" i="1"/>
  <c r="AJ2500" i="1"/>
  <c r="AK2500" i="1"/>
  <c r="AG2501" i="1"/>
  <c r="AH2501" i="1"/>
  <c r="AI2501" i="1"/>
  <c r="AJ2501" i="1"/>
  <c r="AK2501" i="1"/>
  <c r="AG2502" i="1"/>
  <c r="AH2502" i="1"/>
  <c r="AI2502" i="1"/>
  <c r="AJ2502" i="1"/>
  <c r="AK2502" i="1"/>
  <c r="AG2503" i="1"/>
  <c r="AH2503" i="1"/>
  <c r="AI2503" i="1"/>
  <c r="AJ2503" i="1"/>
  <c r="AK2503" i="1"/>
  <c r="AG2504" i="1"/>
  <c r="AH2504" i="1"/>
  <c r="AI2504" i="1"/>
  <c r="AJ2504" i="1"/>
  <c r="AK2504" i="1"/>
  <c r="AG2505" i="1"/>
  <c r="AH2505" i="1"/>
  <c r="AI2505" i="1"/>
  <c r="AJ2505" i="1"/>
  <c r="AK2505" i="1"/>
  <c r="AG2506" i="1"/>
  <c r="AH2506" i="1"/>
  <c r="AI2506" i="1"/>
  <c r="AJ2506" i="1"/>
  <c r="AK2506" i="1"/>
  <c r="AG2507" i="1"/>
  <c r="AH2507" i="1"/>
  <c r="AI2507" i="1"/>
  <c r="AK2507" i="1"/>
  <c r="AG2508" i="1"/>
  <c r="AH2508" i="1"/>
  <c r="AI2508" i="1"/>
  <c r="AK2508" i="1"/>
  <c r="AG2509" i="1"/>
  <c r="AH2509" i="1"/>
  <c r="AI2509" i="1"/>
  <c r="AK2509" i="1"/>
  <c r="AG2510" i="1"/>
  <c r="AH2510" i="1"/>
  <c r="AI2510" i="1"/>
  <c r="AK2510" i="1"/>
  <c r="AG2511" i="1"/>
  <c r="AH2511" i="1"/>
  <c r="AI2511" i="1"/>
  <c r="AJ2511" i="1"/>
  <c r="AK2511" i="1"/>
  <c r="AG2512" i="1"/>
  <c r="AH2512" i="1"/>
  <c r="AI2512" i="1"/>
  <c r="AJ2512" i="1"/>
  <c r="AK2512" i="1"/>
  <c r="AG2513" i="1"/>
  <c r="AH2513" i="1"/>
  <c r="AI2513" i="1"/>
  <c r="AJ2513" i="1"/>
  <c r="AK2513" i="1"/>
  <c r="AG2514" i="1"/>
  <c r="AH2514" i="1"/>
  <c r="AI2514" i="1"/>
  <c r="AJ2514" i="1"/>
  <c r="AK2514" i="1"/>
  <c r="AG2515" i="1"/>
  <c r="AH2515" i="1"/>
  <c r="AI2515" i="1"/>
  <c r="AK2515" i="1"/>
  <c r="AG2516" i="1"/>
  <c r="AH2516" i="1"/>
  <c r="AI2516" i="1"/>
  <c r="AJ2516" i="1"/>
  <c r="AK2516" i="1"/>
  <c r="AG2517" i="1"/>
  <c r="AH2517" i="1"/>
  <c r="AI2517" i="1"/>
  <c r="AJ2517" i="1"/>
  <c r="AK2517" i="1"/>
  <c r="AG2518" i="1"/>
  <c r="AH2518" i="1"/>
  <c r="AI2518" i="1"/>
  <c r="AJ2518" i="1"/>
  <c r="AK2518" i="1"/>
  <c r="AG2519" i="1"/>
  <c r="AH2519" i="1"/>
  <c r="AI2519" i="1"/>
  <c r="AK2519" i="1"/>
  <c r="AG2520" i="1"/>
  <c r="AH2520" i="1"/>
  <c r="AI2520" i="1"/>
  <c r="AJ2520" i="1"/>
  <c r="AK2520" i="1"/>
  <c r="AG2521" i="1"/>
  <c r="AH2521" i="1"/>
  <c r="AI2521" i="1"/>
  <c r="AK2521" i="1"/>
  <c r="AG2522" i="1"/>
  <c r="AH2522" i="1"/>
  <c r="AI2522" i="1"/>
  <c r="AK2522" i="1"/>
  <c r="AG2523" i="1"/>
  <c r="AH2523" i="1"/>
  <c r="AI2523" i="1"/>
  <c r="AJ2523" i="1"/>
  <c r="AK2523" i="1"/>
  <c r="AG2524" i="1"/>
  <c r="AH2524" i="1"/>
  <c r="AI2524" i="1"/>
  <c r="AJ2524" i="1"/>
  <c r="AK2524" i="1"/>
  <c r="AG2525" i="1"/>
  <c r="AH2525" i="1"/>
  <c r="AI2525" i="1"/>
  <c r="AK2525" i="1"/>
  <c r="AG2526" i="1"/>
  <c r="AH2526" i="1"/>
  <c r="AI2526" i="1"/>
  <c r="AJ2526" i="1"/>
  <c r="AK2526" i="1"/>
  <c r="AG2527" i="1"/>
  <c r="AH2527" i="1"/>
  <c r="AI2527" i="1"/>
  <c r="AJ2527" i="1"/>
  <c r="AK2527" i="1"/>
  <c r="AG2528" i="1"/>
  <c r="AH2528" i="1"/>
  <c r="AI2528" i="1"/>
  <c r="AJ2528" i="1"/>
  <c r="AK2528" i="1"/>
  <c r="AG2529" i="1"/>
  <c r="AH2529" i="1"/>
  <c r="AI2529" i="1"/>
  <c r="AJ2529" i="1"/>
  <c r="AK2529" i="1"/>
  <c r="AG2530" i="1"/>
  <c r="AH2530" i="1"/>
  <c r="AI2530" i="1"/>
  <c r="AJ2530" i="1"/>
  <c r="AK2530" i="1"/>
  <c r="AG2531" i="1"/>
  <c r="AH2531" i="1"/>
  <c r="AI2531" i="1"/>
  <c r="AJ2531" i="1"/>
  <c r="AK2531" i="1"/>
  <c r="AG2532" i="1"/>
  <c r="AH2532" i="1"/>
  <c r="AI2532" i="1"/>
  <c r="AJ2532" i="1"/>
  <c r="AK2532" i="1"/>
  <c r="AG2533" i="1"/>
  <c r="AH2533" i="1"/>
  <c r="AI2533" i="1"/>
  <c r="AJ2533" i="1"/>
  <c r="AK2533" i="1"/>
  <c r="AG2534" i="1"/>
  <c r="AH2534" i="1"/>
  <c r="AI2534" i="1"/>
  <c r="AJ2534" i="1"/>
  <c r="AK2534" i="1"/>
  <c r="AG2535" i="1"/>
  <c r="AH2535" i="1"/>
  <c r="AI2535" i="1"/>
  <c r="AK2535" i="1"/>
  <c r="AG2536" i="1"/>
  <c r="AH2536" i="1"/>
  <c r="AI2536" i="1"/>
  <c r="AK2536" i="1"/>
  <c r="AG2537" i="1"/>
  <c r="AH2537" i="1"/>
  <c r="AI2537" i="1"/>
  <c r="AK2537" i="1"/>
  <c r="AG2538" i="1"/>
  <c r="AH2538" i="1"/>
  <c r="AI2538" i="1"/>
  <c r="AK2538" i="1"/>
  <c r="AG2539" i="1"/>
  <c r="AH2539" i="1"/>
  <c r="AI2539" i="1"/>
  <c r="AJ2539" i="1"/>
  <c r="AK2539" i="1"/>
  <c r="AG2540" i="1"/>
  <c r="AH2540" i="1"/>
  <c r="AI2540" i="1"/>
  <c r="AJ2540" i="1"/>
  <c r="AK2540" i="1"/>
  <c r="AG2541" i="1"/>
  <c r="AH2541" i="1"/>
  <c r="AI2541" i="1"/>
  <c r="AJ2541" i="1"/>
  <c r="AK2541" i="1"/>
  <c r="AG2542" i="1"/>
  <c r="AH2542" i="1"/>
  <c r="AI2542" i="1"/>
  <c r="AJ2542" i="1"/>
  <c r="AK2542" i="1"/>
  <c r="AG2543" i="1"/>
  <c r="AH2543" i="1"/>
  <c r="AI2543" i="1"/>
  <c r="AK2543" i="1"/>
  <c r="AG2544" i="1"/>
  <c r="AH2544" i="1"/>
  <c r="AI2544" i="1"/>
  <c r="AJ2544" i="1"/>
  <c r="AK2544" i="1"/>
  <c r="AG2545" i="1"/>
  <c r="AH2545" i="1"/>
  <c r="AI2545" i="1"/>
  <c r="AJ2545" i="1"/>
  <c r="AK2545" i="1"/>
  <c r="AG2546" i="1"/>
  <c r="AH2546" i="1"/>
  <c r="AI2546" i="1"/>
  <c r="AJ2546" i="1"/>
  <c r="AK2546" i="1"/>
  <c r="AG2547" i="1"/>
  <c r="AH2547" i="1"/>
  <c r="AI2547" i="1"/>
  <c r="AK2547" i="1"/>
  <c r="AG2548" i="1"/>
  <c r="AH2548" i="1"/>
  <c r="AI2548" i="1"/>
  <c r="AJ2548" i="1"/>
  <c r="AK2548" i="1"/>
  <c r="AG2549" i="1"/>
  <c r="AH2549" i="1"/>
  <c r="AI2549" i="1"/>
  <c r="AK2549" i="1"/>
  <c r="AG2550" i="1"/>
  <c r="AH2550" i="1"/>
  <c r="AI2550" i="1"/>
  <c r="AK2550" i="1"/>
  <c r="AG2551" i="1"/>
  <c r="AH2551" i="1"/>
  <c r="AI2551" i="1"/>
  <c r="AK2551" i="1"/>
  <c r="AG2552" i="1"/>
  <c r="AH2552" i="1"/>
  <c r="AI2552" i="1"/>
  <c r="AK2552" i="1"/>
  <c r="AG2553" i="1"/>
  <c r="AH2553" i="1"/>
  <c r="AI2553" i="1"/>
  <c r="AK2553" i="1"/>
  <c r="AG2554" i="1"/>
  <c r="AH2554" i="1"/>
  <c r="AI2554" i="1"/>
  <c r="AJ2554" i="1"/>
  <c r="AK2554" i="1"/>
  <c r="AG2555" i="1"/>
  <c r="AH2555" i="1"/>
  <c r="AI2555" i="1"/>
  <c r="AJ2555" i="1"/>
  <c r="AK2555" i="1"/>
  <c r="AG2556" i="1"/>
  <c r="AH2556" i="1"/>
  <c r="AI2556" i="1"/>
  <c r="AJ2556" i="1"/>
  <c r="AK2556" i="1"/>
  <c r="AG2557" i="1"/>
  <c r="AH2557" i="1"/>
  <c r="AI2557" i="1"/>
  <c r="AJ2557" i="1"/>
  <c r="AK2557" i="1"/>
  <c r="AG2558" i="1"/>
  <c r="AH2558" i="1"/>
  <c r="AI2558" i="1"/>
  <c r="AJ2558" i="1"/>
  <c r="AK2558" i="1"/>
  <c r="AG2559" i="1"/>
  <c r="AH2559" i="1"/>
  <c r="AI2559" i="1"/>
  <c r="AJ2559" i="1"/>
  <c r="AK2559" i="1"/>
  <c r="AG2560" i="1"/>
  <c r="AH2560" i="1"/>
  <c r="AI2560" i="1"/>
  <c r="AJ2560" i="1"/>
  <c r="AK2560" i="1"/>
  <c r="AG2561" i="1"/>
  <c r="AH2561" i="1"/>
  <c r="AI2561" i="1"/>
  <c r="AJ2561" i="1"/>
  <c r="AK2561" i="1"/>
  <c r="AG2562" i="1"/>
  <c r="AH2562" i="1"/>
  <c r="AI2562" i="1"/>
  <c r="AJ2562" i="1"/>
  <c r="AK2562" i="1"/>
  <c r="AG2563" i="1"/>
  <c r="AH2563" i="1"/>
  <c r="AI2563" i="1"/>
  <c r="AK2563" i="1"/>
  <c r="AG2564" i="1"/>
  <c r="AH2564" i="1"/>
  <c r="AI2564" i="1"/>
  <c r="AK2564" i="1"/>
  <c r="AG2565" i="1"/>
  <c r="AH2565" i="1"/>
  <c r="AI2565" i="1"/>
  <c r="AK2565" i="1"/>
  <c r="AG2566" i="1"/>
  <c r="AH2566" i="1"/>
  <c r="AI2566" i="1"/>
  <c r="AK2566" i="1"/>
  <c r="AG2567" i="1"/>
  <c r="AH2567" i="1"/>
  <c r="AI2567" i="1"/>
  <c r="AJ2567" i="1"/>
  <c r="AK2567" i="1"/>
  <c r="AG2568" i="1"/>
  <c r="AH2568" i="1"/>
  <c r="AI2568" i="1"/>
  <c r="AJ2568" i="1"/>
  <c r="AK2568" i="1"/>
  <c r="AG2569" i="1"/>
  <c r="AH2569" i="1"/>
  <c r="AI2569" i="1"/>
  <c r="AJ2569" i="1"/>
  <c r="AK2569" i="1"/>
  <c r="AG2570" i="1"/>
  <c r="AH2570" i="1"/>
  <c r="AI2570" i="1"/>
  <c r="AJ2570" i="1"/>
  <c r="AK2570" i="1"/>
  <c r="AG2571" i="1"/>
  <c r="AH2571" i="1"/>
  <c r="AI2571" i="1"/>
  <c r="AK2571" i="1"/>
  <c r="AG2572" i="1"/>
  <c r="AH2572" i="1"/>
  <c r="AI2572" i="1"/>
  <c r="AJ2572" i="1"/>
  <c r="AK2572" i="1"/>
  <c r="AG2573" i="1"/>
  <c r="AH2573" i="1"/>
  <c r="AI2573" i="1"/>
  <c r="AJ2573" i="1"/>
  <c r="AK2573" i="1"/>
  <c r="AG2574" i="1"/>
  <c r="AH2574" i="1"/>
  <c r="AI2574" i="1"/>
  <c r="AJ2574" i="1"/>
  <c r="AK2574" i="1"/>
  <c r="AG2575" i="1"/>
  <c r="AH2575" i="1"/>
  <c r="AI2575" i="1"/>
  <c r="AK2575" i="1"/>
  <c r="AG2576" i="1"/>
  <c r="AH2576" i="1"/>
  <c r="AI2576" i="1"/>
  <c r="AJ2576" i="1"/>
  <c r="AK2576" i="1"/>
  <c r="AG2577" i="1"/>
  <c r="AH2577" i="1"/>
  <c r="AI2577" i="1"/>
  <c r="AK2577" i="1"/>
  <c r="AG2578" i="1"/>
  <c r="AH2578" i="1"/>
  <c r="AI2578" i="1"/>
  <c r="AK2578" i="1"/>
  <c r="AG2579" i="1"/>
  <c r="AH2579" i="1"/>
  <c r="AI2579" i="1"/>
  <c r="AJ2579" i="1"/>
  <c r="AK2579" i="1"/>
  <c r="AG2580" i="1"/>
  <c r="AH2580" i="1"/>
  <c r="AI2580" i="1"/>
  <c r="AK2580" i="1"/>
  <c r="AG2581" i="1"/>
  <c r="AH2581" i="1"/>
  <c r="AI2581" i="1"/>
  <c r="AK2581" i="1"/>
  <c r="AG2582" i="1"/>
  <c r="AH2582" i="1"/>
  <c r="AI2582" i="1"/>
  <c r="AJ2582" i="1"/>
  <c r="AK2582" i="1"/>
  <c r="AG2583" i="1"/>
  <c r="AH2583" i="1"/>
  <c r="AI2583" i="1"/>
  <c r="AJ2583" i="1"/>
  <c r="AK2583" i="1"/>
  <c r="AG2584" i="1"/>
  <c r="AH2584" i="1"/>
  <c r="AI2584" i="1"/>
  <c r="AJ2584" i="1"/>
  <c r="AK2584" i="1"/>
  <c r="AG2585" i="1"/>
  <c r="AH2585" i="1"/>
  <c r="AI2585" i="1"/>
  <c r="AJ2585" i="1"/>
  <c r="AK2585" i="1"/>
  <c r="AG2586" i="1"/>
  <c r="AH2586" i="1"/>
  <c r="AI2586" i="1"/>
  <c r="AJ2586" i="1"/>
  <c r="AK2586" i="1"/>
  <c r="AG2587" i="1"/>
  <c r="AH2587" i="1"/>
  <c r="AI2587" i="1"/>
  <c r="AJ2587" i="1"/>
  <c r="AK2587" i="1"/>
  <c r="AG2588" i="1"/>
  <c r="AH2588" i="1"/>
  <c r="AI2588" i="1"/>
  <c r="AJ2588" i="1"/>
  <c r="AK2588" i="1"/>
  <c r="AG2589" i="1"/>
  <c r="AH2589" i="1"/>
  <c r="AI2589" i="1"/>
  <c r="AJ2589" i="1"/>
  <c r="AK2589" i="1"/>
  <c r="AG2590" i="1"/>
  <c r="AH2590" i="1"/>
  <c r="AI2590" i="1"/>
  <c r="AJ2590" i="1"/>
  <c r="AK2590" i="1"/>
  <c r="AG2591" i="1"/>
  <c r="AH2591" i="1"/>
  <c r="AI2591" i="1"/>
  <c r="AK2591" i="1"/>
  <c r="AG2592" i="1"/>
  <c r="AH2592" i="1"/>
  <c r="AI2592" i="1"/>
  <c r="AK2592" i="1"/>
  <c r="AG2593" i="1"/>
  <c r="AH2593" i="1"/>
  <c r="AI2593" i="1"/>
  <c r="AK2593" i="1"/>
  <c r="AG2594" i="1"/>
  <c r="AH2594" i="1"/>
  <c r="AI2594" i="1"/>
  <c r="AK2594" i="1"/>
  <c r="AG2595" i="1"/>
  <c r="AH2595" i="1"/>
  <c r="AI2595" i="1"/>
  <c r="AJ2595" i="1"/>
  <c r="AK2595" i="1"/>
  <c r="AG2596" i="1"/>
  <c r="AH2596" i="1"/>
  <c r="AI2596" i="1"/>
  <c r="AJ2596" i="1"/>
  <c r="AK2596" i="1"/>
  <c r="AG2597" i="1"/>
  <c r="AH2597" i="1"/>
  <c r="AI2597" i="1"/>
  <c r="AJ2597" i="1"/>
  <c r="AK2597" i="1"/>
  <c r="AG2598" i="1"/>
  <c r="AH2598" i="1"/>
  <c r="AI2598" i="1"/>
  <c r="AJ2598" i="1"/>
  <c r="AK2598" i="1"/>
  <c r="AG2599" i="1"/>
  <c r="AH2599" i="1"/>
  <c r="AI2599" i="1"/>
  <c r="AK2599" i="1"/>
  <c r="AG2600" i="1"/>
  <c r="AH2600" i="1"/>
  <c r="AI2600" i="1"/>
  <c r="AJ2600" i="1"/>
  <c r="AK2600" i="1"/>
  <c r="AG2601" i="1"/>
  <c r="AH2601" i="1"/>
  <c r="AI2601" i="1"/>
  <c r="AJ2601" i="1"/>
  <c r="AK2601" i="1"/>
  <c r="AG2602" i="1"/>
  <c r="AH2602" i="1"/>
  <c r="AI2602" i="1"/>
  <c r="AJ2602" i="1"/>
  <c r="AK2602" i="1"/>
  <c r="AG2603" i="1"/>
  <c r="AH2603" i="1"/>
  <c r="AI2603" i="1"/>
  <c r="AK2603" i="1"/>
  <c r="AG2604" i="1"/>
  <c r="AH2604" i="1"/>
  <c r="AI2604" i="1"/>
  <c r="AJ2604" i="1"/>
  <c r="AK2604" i="1"/>
  <c r="AG2605" i="1"/>
  <c r="AH2605" i="1"/>
  <c r="AI2605" i="1"/>
  <c r="AK2605" i="1"/>
  <c r="AG2606" i="1"/>
  <c r="AH2606" i="1"/>
  <c r="AI2606" i="1"/>
  <c r="AK2606" i="1"/>
  <c r="AG2607" i="1"/>
  <c r="AH2607" i="1"/>
  <c r="AI2607" i="1"/>
  <c r="AJ2607" i="1"/>
  <c r="AK2607" i="1"/>
  <c r="AG2608" i="1"/>
  <c r="AH2608" i="1"/>
  <c r="AI2608" i="1"/>
  <c r="AK2608" i="1"/>
  <c r="AG2609" i="1"/>
  <c r="AH2609" i="1"/>
  <c r="AI2609" i="1"/>
  <c r="AK2609" i="1"/>
  <c r="AG2610" i="1"/>
  <c r="AH2610" i="1"/>
  <c r="AI2610" i="1"/>
  <c r="AJ2610" i="1"/>
  <c r="AK2610" i="1"/>
  <c r="AG2611" i="1"/>
  <c r="AH2611" i="1"/>
  <c r="AI2611" i="1"/>
  <c r="AJ2611" i="1"/>
  <c r="AK2611" i="1"/>
  <c r="AG2612" i="1"/>
  <c r="AH2612" i="1"/>
  <c r="AI2612" i="1"/>
  <c r="AJ2612" i="1"/>
  <c r="AK2612" i="1"/>
  <c r="AG2613" i="1"/>
  <c r="AH2613" i="1"/>
  <c r="AI2613" i="1"/>
  <c r="AJ2613" i="1"/>
  <c r="AK2613" i="1"/>
  <c r="AG2614" i="1"/>
  <c r="AH2614" i="1"/>
  <c r="AI2614" i="1"/>
  <c r="AJ2614" i="1"/>
  <c r="AK2614" i="1"/>
  <c r="AG2615" i="1"/>
  <c r="AH2615" i="1"/>
  <c r="AI2615" i="1"/>
  <c r="AJ2615" i="1"/>
  <c r="AK2615" i="1"/>
  <c r="AG2616" i="1"/>
  <c r="AH2616" i="1"/>
  <c r="AI2616" i="1"/>
  <c r="AJ2616" i="1"/>
  <c r="AK2616" i="1"/>
  <c r="AG2617" i="1"/>
  <c r="AH2617" i="1"/>
  <c r="AI2617" i="1"/>
  <c r="AJ2617" i="1"/>
  <c r="AK2617" i="1"/>
  <c r="AG2618" i="1"/>
  <c r="AH2618" i="1"/>
  <c r="AI2618" i="1"/>
  <c r="AJ2618" i="1"/>
  <c r="AK2618" i="1"/>
  <c r="AG2619" i="1"/>
  <c r="AH2619" i="1"/>
  <c r="AI2619" i="1"/>
  <c r="AK2619" i="1"/>
  <c r="AG2620" i="1"/>
  <c r="AH2620" i="1"/>
  <c r="AI2620" i="1"/>
  <c r="AK2620" i="1"/>
  <c r="AG2621" i="1"/>
  <c r="AH2621" i="1"/>
  <c r="AI2621" i="1"/>
  <c r="AK2621" i="1"/>
  <c r="AG2622" i="1"/>
  <c r="AH2622" i="1"/>
  <c r="AI2622" i="1"/>
  <c r="AK2622" i="1"/>
  <c r="AG2623" i="1"/>
  <c r="AH2623" i="1"/>
  <c r="AI2623" i="1"/>
  <c r="AJ2623" i="1"/>
  <c r="AK2623" i="1"/>
  <c r="AG2624" i="1"/>
  <c r="AH2624" i="1"/>
  <c r="AI2624" i="1"/>
  <c r="AJ2624" i="1"/>
  <c r="AK2624" i="1"/>
  <c r="AG2625" i="1"/>
  <c r="AH2625" i="1"/>
  <c r="AI2625" i="1"/>
  <c r="AJ2625" i="1"/>
  <c r="AK2625" i="1"/>
  <c r="AG2626" i="1"/>
  <c r="AH2626" i="1"/>
  <c r="AI2626" i="1"/>
  <c r="AJ2626" i="1"/>
  <c r="AK2626" i="1"/>
  <c r="AG2627" i="1"/>
  <c r="AH2627" i="1"/>
  <c r="AI2627" i="1"/>
  <c r="AK2627" i="1"/>
  <c r="AG2628" i="1"/>
  <c r="AH2628" i="1"/>
  <c r="AI2628" i="1"/>
  <c r="AJ2628" i="1"/>
  <c r="AK2628" i="1"/>
  <c r="AG2629" i="1"/>
  <c r="AH2629" i="1"/>
  <c r="AI2629" i="1"/>
  <c r="AJ2629" i="1"/>
  <c r="AK2629" i="1"/>
  <c r="AG2630" i="1"/>
  <c r="AH2630" i="1"/>
  <c r="AI2630" i="1"/>
  <c r="AJ2630" i="1"/>
  <c r="AK2630" i="1"/>
  <c r="AG2631" i="1"/>
  <c r="AH2631" i="1"/>
  <c r="AI2631" i="1"/>
  <c r="AK2631" i="1"/>
  <c r="AG2632" i="1"/>
  <c r="AH2632" i="1"/>
  <c r="AI2632" i="1"/>
  <c r="AJ2632" i="1"/>
  <c r="AK2632" i="1"/>
  <c r="AG2633" i="1"/>
  <c r="AH2633" i="1"/>
  <c r="AI2633" i="1"/>
  <c r="AK2633" i="1"/>
  <c r="AG2634" i="1"/>
  <c r="AH2634" i="1"/>
  <c r="AI2634" i="1"/>
  <c r="AK2634" i="1"/>
  <c r="AG2635" i="1"/>
  <c r="AH2635" i="1"/>
  <c r="AI2635" i="1"/>
  <c r="AJ2635" i="1"/>
  <c r="AK2635" i="1"/>
  <c r="AG2636" i="1"/>
  <c r="AH2636" i="1"/>
  <c r="AI2636" i="1"/>
  <c r="AK2636" i="1"/>
  <c r="AG2637" i="1"/>
  <c r="AH2637" i="1"/>
  <c r="AI2637" i="1"/>
  <c r="AK2637" i="1"/>
  <c r="AG2638" i="1"/>
  <c r="AH2638" i="1"/>
  <c r="AI2638" i="1"/>
  <c r="AJ2638" i="1"/>
  <c r="AK2638" i="1"/>
  <c r="AG2639" i="1"/>
  <c r="AH2639" i="1"/>
  <c r="AI2639" i="1"/>
  <c r="AJ2639" i="1"/>
  <c r="AK2639" i="1"/>
  <c r="AG2640" i="1"/>
  <c r="AH2640" i="1"/>
  <c r="AI2640" i="1"/>
  <c r="AJ2640" i="1"/>
  <c r="AK2640" i="1"/>
  <c r="AG2641" i="1"/>
  <c r="AH2641" i="1"/>
  <c r="AI2641" i="1"/>
  <c r="AJ2641" i="1"/>
  <c r="AK2641" i="1"/>
  <c r="AG2642" i="1"/>
  <c r="AH2642" i="1"/>
  <c r="AI2642" i="1"/>
  <c r="AJ2642" i="1"/>
  <c r="AK2642" i="1"/>
  <c r="AG2643" i="1"/>
  <c r="AH2643" i="1"/>
  <c r="AI2643" i="1"/>
  <c r="AJ2643" i="1"/>
  <c r="AK2643" i="1"/>
  <c r="AG2644" i="1"/>
  <c r="AH2644" i="1"/>
  <c r="AI2644" i="1"/>
  <c r="AJ2644" i="1"/>
  <c r="AK2644" i="1"/>
  <c r="AG2645" i="1"/>
  <c r="AH2645" i="1"/>
  <c r="AI2645" i="1"/>
  <c r="AJ2645" i="1"/>
  <c r="AK2645" i="1"/>
  <c r="AG2646" i="1"/>
  <c r="AH2646" i="1"/>
  <c r="AI2646" i="1"/>
  <c r="AJ2646" i="1"/>
  <c r="AK2646" i="1"/>
  <c r="AG2647" i="1"/>
  <c r="AH2647" i="1"/>
  <c r="AI2647" i="1"/>
  <c r="AK2647" i="1"/>
  <c r="AG2648" i="1"/>
  <c r="AH2648" i="1"/>
  <c r="AI2648" i="1"/>
  <c r="AK2648" i="1"/>
  <c r="AG2649" i="1"/>
  <c r="AH2649" i="1"/>
  <c r="AI2649" i="1"/>
  <c r="AK2649" i="1"/>
  <c r="AG2650" i="1"/>
  <c r="AH2650" i="1"/>
  <c r="AI2650" i="1"/>
  <c r="AK2650" i="1"/>
  <c r="AG2651" i="1"/>
  <c r="AH2651" i="1"/>
  <c r="AI2651" i="1"/>
  <c r="AJ2651" i="1"/>
  <c r="AK2651" i="1"/>
  <c r="AG2652" i="1"/>
  <c r="AH2652" i="1"/>
  <c r="AI2652" i="1"/>
  <c r="AJ2652" i="1"/>
  <c r="AK2652" i="1"/>
  <c r="AG2653" i="1"/>
  <c r="AH2653" i="1"/>
  <c r="AI2653" i="1"/>
  <c r="AJ2653" i="1"/>
  <c r="AK2653" i="1"/>
  <c r="AG2654" i="1"/>
  <c r="AH2654" i="1"/>
  <c r="AI2654" i="1"/>
  <c r="AJ2654" i="1"/>
  <c r="AK2654" i="1"/>
  <c r="AG2655" i="1"/>
  <c r="AH2655" i="1"/>
  <c r="AI2655" i="1"/>
  <c r="AK2655" i="1"/>
  <c r="AG2656" i="1"/>
  <c r="AH2656" i="1"/>
  <c r="AI2656" i="1"/>
  <c r="AJ2656" i="1"/>
  <c r="AK2656" i="1"/>
  <c r="AG2657" i="1"/>
  <c r="AH2657" i="1"/>
  <c r="AI2657" i="1"/>
  <c r="AJ2657" i="1"/>
  <c r="AK2657" i="1"/>
  <c r="AG2658" i="1"/>
  <c r="AH2658" i="1"/>
  <c r="AI2658" i="1"/>
  <c r="AJ2658" i="1"/>
  <c r="AK2658" i="1"/>
  <c r="AG2659" i="1"/>
  <c r="AH2659" i="1"/>
  <c r="AI2659" i="1"/>
  <c r="AK2659" i="1"/>
  <c r="AG2660" i="1"/>
  <c r="AH2660" i="1"/>
  <c r="AI2660" i="1"/>
  <c r="AJ2660" i="1"/>
  <c r="AK2660" i="1"/>
  <c r="AG2661" i="1"/>
  <c r="AH2661" i="1"/>
  <c r="AI2661" i="1"/>
  <c r="AK2661" i="1"/>
  <c r="AG2662" i="1"/>
  <c r="AH2662" i="1"/>
  <c r="AI2662" i="1"/>
  <c r="AK2662" i="1"/>
  <c r="AG2663" i="1"/>
  <c r="AH2663" i="1"/>
  <c r="AI2663" i="1"/>
  <c r="AK2663" i="1"/>
  <c r="AG2664" i="1"/>
  <c r="AH2664" i="1"/>
  <c r="AI2664" i="1"/>
  <c r="AK2664" i="1"/>
  <c r="AG2665" i="1"/>
  <c r="AH2665" i="1"/>
  <c r="AI2665" i="1"/>
  <c r="AK2665" i="1"/>
  <c r="AG2666" i="1"/>
  <c r="AH2666" i="1"/>
  <c r="AI2666" i="1"/>
  <c r="AJ2666" i="1"/>
  <c r="AK2666" i="1"/>
  <c r="AG2667" i="1"/>
  <c r="AH2667" i="1"/>
  <c r="AI2667" i="1"/>
  <c r="AJ2667" i="1"/>
  <c r="AK2667" i="1"/>
  <c r="AG2668" i="1"/>
  <c r="AH2668" i="1"/>
  <c r="AI2668" i="1"/>
  <c r="AJ2668" i="1"/>
  <c r="AK2668" i="1"/>
  <c r="AG2669" i="1"/>
  <c r="AH2669" i="1"/>
  <c r="AI2669" i="1"/>
  <c r="AJ2669" i="1"/>
  <c r="AK2669" i="1"/>
  <c r="AG2670" i="1"/>
  <c r="AH2670" i="1"/>
  <c r="AI2670" i="1"/>
  <c r="AJ2670" i="1"/>
  <c r="AK2670" i="1"/>
  <c r="AG2671" i="1"/>
  <c r="AH2671" i="1"/>
  <c r="AI2671" i="1"/>
  <c r="AJ2671" i="1"/>
  <c r="AK2671" i="1"/>
  <c r="AG2672" i="1"/>
  <c r="AH2672" i="1"/>
  <c r="AI2672" i="1"/>
  <c r="AJ2672" i="1"/>
  <c r="AK2672" i="1"/>
  <c r="AG2673" i="1"/>
  <c r="AH2673" i="1"/>
  <c r="AI2673" i="1"/>
  <c r="AJ2673" i="1"/>
  <c r="AK2673" i="1"/>
  <c r="AG2674" i="1"/>
  <c r="AH2674" i="1"/>
  <c r="AI2674" i="1"/>
  <c r="AJ2674" i="1"/>
  <c r="AK2674" i="1"/>
  <c r="AG2675" i="1"/>
  <c r="AH2675" i="1"/>
  <c r="AI2675" i="1"/>
  <c r="AK2675" i="1"/>
  <c r="AG2676" i="1"/>
  <c r="AH2676" i="1"/>
  <c r="AI2676" i="1"/>
  <c r="AK2676" i="1"/>
  <c r="AG2677" i="1"/>
  <c r="AH2677" i="1"/>
  <c r="AI2677" i="1"/>
  <c r="AK2677" i="1"/>
  <c r="AG2678" i="1"/>
  <c r="AH2678" i="1"/>
  <c r="AI2678" i="1"/>
  <c r="AK2678" i="1"/>
  <c r="AG2679" i="1"/>
  <c r="AH2679" i="1"/>
  <c r="AI2679" i="1"/>
  <c r="AJ2679" i="1"/>
  <c r="AK2679" i="1"/>
  <c r="AG2680" i="1"/>
  <c r="AH2680" i="1"/>
  <c r="AI2680" i="1"/>
  <c r="AJ2680" i="1"/>
  <c r="AK2680" i="1"/>
  <c r="AG2681" i="1"/>
  <c r="AH2681" i="1"/>
  <c r="AI2681" i="1"/>
  <c r="AJ2681" i="1"/>
  <c r="AK2681" i="1"/>
  <c r="AG2682" i="1"/>
  <c r="AH2682" i="1"/>
  <c r="AI2682" i="1"/>
  <c r="AJ2682" i="1"/>
  <c r="AK2682" i="1"/>
  <c r="AG2683" i="1"/>
  <c r="AH2683" i="1"/>
  <c r="AI2683" i="1"/>
  <c r="AK2683" i="1"/>
  <c r="AG2684" i="1"/>
  <c r="AH2684" i="1"/>
  <c r="AI2684" i="1"/>
  <c r="AJ2684" i="1"/>
  <c r="AK2684" i="1"/>
  <c r="AG2685" i="1"/>
  <c r="AH2685" i="1"/>
  <c r="AI2685" i="1"/>
  <c r="AJ2685" i="1"/>
  <c r="AK2685" i="1"/>
  <c r="AG2686" i="1"/>
  <c r="AH2686" i="1"/>
  <c r="AI2686" i="1"/>
  <c r="AJ2686" i="1"/>
  <c r="AK2686" i="1"/>
  <c r="AG2687" i="1"/>
  <c r="AH2687" i="1"/>
  <c r="AI2687" i="1"/>
  <c r="AK2687" i="1"/>
  <c r="AG2688" i="1"/>
  <c r="AH2688" i="1"/>
  <c r="AI2688" i="1"/>
  <c r="AJ2688" i="1"/>
  <c r="AK2688" i="1"/>
  <c r="AG2689" i="1"/>
  <c r="AH2689" i="1"/>
  <c r="AI2689" i="1"/>
  <c r="AK2689" i="1"/>
  <c r="AG2690" i="1"/>
  <c r="AH2690" i="1"/>
  <c r="AI2690" i="1"/>
  <c r="AK2690" i="1"/>
  <c r="AG2691" i="1"/>
  <c r="AH2691" i="1"/>
  <c r="AI2691" i="1"/>
  <c r="AJ2691" i="1"/>
  <c r="AK2691" i="1"/>
  <c r="AG2692" i="1"/>
  <c r="AH2692" i="1"/>
  <c r="AI2692" i="1"/>
  <c r="AJ2692" i="1"/>
  <c r="AK2692" i="1"/>
  <c r="AG2693" i="1"/>
  <c r="AH2693" i="1"/>
  <c r="AI2693" i="1"/>
  <c r="AK2693" i="1"/>
  <c r="AG2694" i="1"/>
  <c r="AH2694" i="1"/>
  <c r="AI2694" i="1"/>
  <c r="AJ2694" i="1"/>
  <c r="AK2694" i="1"/>
  <c r="AG2695" i="1"/>
  <c r="AH2695" i="1"/>
  <c r="AI2695" i="1"/>
  <c r="AJ2695" i="1"/>
  <c r="AK2695" i="1"/>
  <c r="AG2696" i="1"/>
  <c r="AH2696" i="1"/>
  <c r="AI2696" i="1"/>
  <c r="AJ2696" i="1"/>
  <c r="AK2696" i="1"/>
  <c r="AG2697" i="1"/>
  <c r="AH2697" i="1"/>
  <c r="AI2697" i="1"/>
  <c r="AJ2697" i="1"/>
  <c r="AK2697" i="1"/>
  <c r="AG2698" i="1"/>
  <c r="AH2698" i="1"/>
  <c r="AI2698" i="1"/>
  <c r="AJ2698" i="1"/>
  <c r="AK2698" i="1"/>
  <c r="AG2699" i="1"/>
  <c r="AH2699" i="1"/>
  <c r="AI2699" i="1"/>
  <c r="AJ2699" i="1"/>
  <c r="AK2699" i="1"/>
  <c r="AG2700" i="1"/>
  <c r="AH2700" i="1"/>
  <c r="AI2700" i="1"/>
  <c r="AJ2700" i="1"/>
  <c r="AK2700" i="1"/>
  <c r="AG2701" i="1"/>
  <c r="AH2701" i="1"/>
  <c r="AI2701" i="1"/>
  <c r="AJ2701" i="1"/>
  <c r="AK2701" i="1"/>
  <c r="AG2702" i="1"/>
  <c r="AH2702" i="1"/>
  <c r="AI2702" i="1"/>
  <c r="AJ2702" i="1"/>
  <c r="AK2702" i="1"/>
  <c r="AG2703" i="1"/>
  <c r="AH2703" i="1"/>
  <c r="AI2703" i="1"/>
  <c r="AK2703" i="1"/>
  <c r="AG2704" i="1"/>
  <c r="AH2704" i="1"/>
  <c r="AI2704" i="1"/>
  <c r="AK2704" i="1"/>
  <c r="AG2705" i="1"/>
  <c r="AH2705" i="1"/>
  <c r="AI2705" i="1"/>
  <c r="AK2705" i="1"/>
  <c r="AG2706" i="1"/>
  <c r="AH2706" i="1"/>
  <c r="AI2706" i="1"/>
  <c r="AK2706" i="1"/>
  <c r="AG2707" i="1"/>
  <c r="AH2707" i="1"/>
  <c r="AI2707" i="1"/>
  <c r="AJ2707" i="1"/>
  <c r="AK2707" i="1"/>
  <c r="AG2708" i="1"/>
  <c r="AH2708" i="1"/>
  <c r="AI2708" i="1"/>
  <c r="AJ2708" i="1"/>
  <c r="AK2708" i="1"/>
  <c r="AG2709" i="1"/>
  <c r="AH2709" i="1"/>
  <c r="AI2709" i="1"/>
  <c r="AJ2709" i="1"/>
  <c r="AK2709" i="1"/>
  <c r="AG2710" i="1"/>
  <c r="AH2710" i="1"/>
  <c r="AI2710" i="1"/>
  <c r="AJ2710" i="1"/>
  <c r="AK2710" i="1"/>
  <c r="AG2711" i="1"/>
  <c r="AH2711" i="1"/>
  <c r="AI2711" i="1"/>
  <c r="AK2711" i="1"/>
  <c r="AG2712" i="1"/>
  <c r="AH2712" i="1"/>
  <c r="AI2712" i="1"/>
  <c r="AJ2712" i="1"/>
  <c r="AK2712" i="1"/>
  <c r="AG2713" i="1"/>
  <c r="AH2713" i="1"/>
  <c r="AI2713" i="1"/>
  <c r="AJ2713" i="1"/>
  <c r="AK2713" i="1"/>
  <c r="AG2714" i="1"/>
  <c r="AH2714" i="1"/>
  <c r="AI2714" i="1"/>
  <c r="AJ2714" i="1"/>
  <c r="AK2714" i="1"/>
  <c r="AG2715" i="1"/>
  <c r="AH2715" i="1"/>
  <c r="AI2715" i="1"/>
  <c r="AK2715" i="1"/>
  <c r="AG2716" i="1"/>
  <c r="AH2716" i="1"/>
  <c r="AI2716" i="1"/>
  <c r="AJ2716" i="1"/>
  <c r="AK2716" i="1"/>
  <c r="AG2717" i="1"/>
  <c r="AH2717" i="1"/>
  <c r="AI2717" i="1"/>
  <c r="AK2717" i="1"/>
  <c r="AG2718" i="1"/>
  <c r="AH2718" i="1"/>
  <c r="AI2718" i="1"/>
  <c r="AK2718" i="1"/>
  <c r="AG2719" i="1"/>
  <c r="AH2719" i="1"/>
  <c r="AI2719" i="1"/>
  <c r="AJ2719" i="1"/>
  <c r="AK2719" i="1"/>
  <c r="AG2720" i="1"/>
  <c r="AH2720" i="1"/>
  <c r="AI2720" i="1"/>
  <c r="AJ2720" i="1"/>
  <c r="AK2720" i="1"/>
  <c r="AG2721" i="1"/>
  <c r="AH2721" i="1"/>
  <c r="AI2721" i="1"/>
  <c r="AK2721" i="1"/>
  <c r="AG2722" i="1"/>
  <c r="AH2722" i="1"/>
  <c r="AI2722" i="1"/>
  <c r="AJ2722" i="1"/>
  <c r="AK2722" i="1"/>
  <c r="AG2723" i="1"/>
  <c r="AH2723" i="1"/>
  <c r="AI2723" i="1"/>
  <c r="AJ2723" i="1"/>
  <c r="AK2723" i="1"/>
  <c r="AG2724" i="1"/>
  <c r="AH2724" i="1"/>
  <c r="AI2724" i="1"/>
  <c r="AJ2724" i="1"/>
  <c r="AK2724" i="1"/>
  <c r="AG2725" i="1"/>
  <c r="AH2725" i="1"/>
  <c r="AI2725" i="1"/>
  <c r="AJ2725" i="1"/>
  <c r="AK2725" i="1"/>
  <c r="AG2726" i="1"/>
  <c r="AH2726" i="1"/>
  <c r="AI2726" i="1"/>
  <c r="AJ2726" i="1"/>
  <c r="AK2726" i="1"/>
  <c r="AG2727" i="1"/>
  <c r="AH2727" i="1"/>
  <c r="AI2727" i="1"/>
  <c r="AJ2727" i="1"/>
  <c r="AK2727" i="1"/>
  <c r="AG2728" i="1"/>
  <c r="AH2728" i="1"/>
  <c r="AI2728" i="1"/>
  <c r="AJ2728" i="1"/>
  <c r="AK2728" i="1"/>
  <c r="AG2729" i="1"/>
  <c r="AH2729" i="1"/>
  <c r="AI2729" i="1"/>
  <c r="AJ2729" i="1"/>
  <c r="AK2729" i="1"/>
  <c r="AG2730" i="1"/>
  <c r="AH2730" i="1"/>
  <c r="AI2730" i="1"/>
  <c r="AJ2730" i="1"/>
  <c r="AK2730" i="1"/>
  <c r="AG2731" i="1"/>
  <c r="AH2731" i="1"/>
  <c r="AI2731" i="1"/>
  <c r="AK2731" i="1"/>
  <c r="AG2732" i="1"/>
  <c r="AH2732" i="1"/>
  <c r="AI2732" i="1"/>
  <c r="AK2732" i="1"/>
  <c r="AG2733" i="1"/>
  <c r="AH2733" i="1"/>
  <c r="AI2733" i="1"/>
  <c r="AK2733" i="1"/>
  <c r="AG2734" i="1"/>
  <c r="AH2734" i="1"/>
  <c r="AI2734" i="1"/>
  <c r="AK2734" i="1"/>
  <c r="AG2735" i="1"/>
  <c r="AH2735" i="1"/>
  <c r="AI2735" i="1"/>
  <c r="AJ2735" i="1"/>
  <c r="AK2735" i="1"/>
  <c r="AG2736" i="1"/>
  <c r="AH2736" i="1"/>
  <c r="AI2736" i="1"/>
  <c r="AJ2736" i="1"/>
  <c r="AK2736" i="1"/>
  <c r="AG2737" i="1"/>
  <c r="AH2737" i="1"/>
  <c r="AI2737" i="1"/>
  <c r="AJ2737" i="1"/>
  <c r="AK2737" i="1"/>
  <c r="AG2738" i="1"/>
  <c r="AH2738" i="1"/>
  <c r="AI2738" i="1"/>
  <c r="AJ2738" i="1"/>
  <c r="AK2738" i="1"/>
  <c r="AG2739" i="1"/>
  <c r="AH2739" i="1"/>
  <c r="AI2739" i="1"/>
  <c r="AK2739" i="1"/>
  <c r="AG2740" i="1"/>
  <c r="AH2740" i="1"/>
  <c r="AI2740" i="1"/>
  <c r="AJ2740" i="1"/>
  <c r="AK2740" i="1"/>
  <c r="AG2741" i="1"/>
  <c r="AH2741" i="1"/>
  <c r="AI2741" i="1"/>
  <c r="AJ2741" i="1"/>
  <c r="AK2741" i="1"/>
  <c r="AG2742" i="1"/>
  <c r="AH2742" i="1"/>
  <c r="AI2742" i="1"/>
  <c r="AJ2742" i="1"/>
  <c r="AK2742" i="1"/>
  <c r="AG2743" i="1"/>
  <c r="AH2743" i="1"/>
  <c r="AI2743" i="1"/>
  <c r="AK2743" i="1"/>
  <c r="AG2744" i="1"/>
  <c r="AH2744" i="1"/>
  <c r="AI2744" i="1"/>
  <c r="AJ2744" i="1"/>
  <c r="AK2744" i="1"/>
  <c r="AG2745" i="1"/>
  <c r="AH2745" i="1"/>
  <c r="AI2745" i="1"/>
  <c r="AK2745" i="1"/>
  <c r="AG2746" i="1"/>
  <c r="AH2746" i="1"/>
  <c r="AI2746" i="1"/>
  <c r="AK2746" i="1"/>
  <c r="AG2747" i="1"/>
  <c r="AH2747" i="1"/>
  <c r="AI2747" i="1"/>
  <c r="AK2747" i="1"/>
  <c r="AG2748" i="1"/>
  <c r="AH2748" i="1"/>
  <c r="AI2748" i="1"/>
  <c r="AK2748" i="1"/>
  <c r="AG2749" i="1"/>
  <c r="AH2749" i="1"/>
  <c r="AI2749" i="1"/>
  <c r="AK2749" i="1"/>
  <c r="AG2750" i="1"/>
  <c r="AH2750" i="1"/>
  <c r="AI2750" i="1"/>
  <c r="AJ2750" i="1"/>
  <c r="AK2750" i="1"/>
  <c r="AG2751" i="1"/>
  <c r="AH2751" i="1"/>
  <c r="AI2751" i="1"/>
  <c r="AJ2751" i="1"/>
  <c r="AK2751" i="1"/>
  <c r="AG2752" i="1"/>
  <c r="AH2752" i="1"/>
  <c r="AI2752" i="1"/>
  <c r="AJ2752" i="1"/>
  <c r="AK2752" i="1"/>
  <c r="AG2753" i="1"/>
  <c r="AH2753" i="1"/>
  <c r="AI2753" i="1"/>
  <c r="AJ2753" i="1"/>
  <c r="AK2753" i="1"/>
  <c r="AG2754" i="1"/>
  <c r="AH2754" i="1"/>
  <c r="AI2754" i="1"/>
  <c r="AJ2754" i="1"/>
  <c r="AK2754" i="1"/>
  <c r="AG2755" i="1"/>
  <c r="AH2755" i="1"/>
  <c r="AI2755" i="1"/>
  <c r="AJ2755" i="1"/>
  <c r="AK2755" i="1"/>
  <c r="AG2756" i="1"/>
  <c r="AH2756" i="1"/>
  <c r="AI2756" i="1"/>
  <c r="AJ2756" i="1"/>
  <c r="AK2756" i="1"/>
  <c r="AG2757" i="1"/>
  <c r="AH2757" i="1"/>
  <c r="AI2757" i="1"/>
  <c r="AJ2757" i="1"/>
  <c r="AK2757" i="1"/>
  <c r="AG2758" i="1"/>
  <c r="AH2758" i="1"/>
  <c r="AI2758" i="1"/>
  <c r="AJ2758" i="1"/>
  <c r="AK2758" i="1"/>
  <c r="AG2759" i="1"/>
  <c r="AH2759" i="1"/>
  <c r="AI2759" i="1"/>
  <c r="AK2759" i="1"/>
  <c r="AG2760" i="1"/>
  <c r="AH2760" i="1"/>
  <c r="AI2760" i="1"/>
  <c r="AK2760" i="1"/>
  <c r="AG2761" i="1"/>
  <c r="AH2761" i="1"/>
  <c r="AI2761" i="1"/>
  <c r="AK2761" i="1"/>
  <c r="AG2762" i="1"/>
  <c r="AH2762" i="1"/>
  <c r="AI2762" i="1"/>
  <c r="AK2762" i="1"/>
  <c r="AG2763" i="1"/>
  <c r="AH2763" i="1"/>
  <c r="AI2763" i="1"/>
  <c r="AJ2763" i="1"/>
  <c r="AK2763" i="1"/>
  <c r="AG2764" i="1"/>
  <c r="AH2764" i="1"/>
  <c r="AI2764" i="1"/>
  <c r="AJ2764" i="1"/>
  <c r="AK2764" i="1"/>
  <c r="AG2765" i="1"/>
  <c r="AH2765" i="1"/>
  <c r="AI2765" i="1"/>
  <c r="AJ2765" i="1"/>
  <c r="AK2765" i="1"/>
  <c r="AG2766" i="1"/>
  <c r="AH2766" i="1"/>
  <c r="AI2766" i="1"/>
  <c r="AJ2766" i="1"/>
  <c r="AK2766" i="1"/>
  <c r="AG2767" i="1"/>
  <c r="AH2767" i="1"/>
  <c r="AI2767" i="1"/>
  <c r="AK2767" i="1"/>
  <c r="AG2768" i="1"/>
  <c r="AH2768" i="1"/>
  <c r="AI2768" i="1"/>
  <c r="AJ2768" i="1"/>
  <c r="AK2768" i="1"/>
  <c r="AG2769" i="1"/>
  <c r="AH2769" i="1"/>
  <c r="AI2769" i="1"/>
  <c r="AJ2769" i="1"/>
  <c r="AK2769" i="1"/>
  <c r="AG2770" i="1"/>
  <c r="AH2770" i="1"/>
  <c r="AI2770" i="1"/>
  <c r="AJ2770" i="1"/>
  <c r="AK2770" i="1"/>
  <c r="AG2771" i="1"/>
  <c r="AH2771" i="1"/>
  <c r="AI2771" i="1"/>
  <c r="AK2771" i="1"/>
  <c r="AG2772" i="1"/>
  <c r="AH2772" i="1"/>
  <c r="AI2772" i="1"/>
  <c r="AJ2772" i="1"/>
  <c r="AK2772" i="1"/>
  <c r="AG2773" i="1"/>
  <c r="AH2773" i="1"/>
  <c r="AI2773" i="1"/>
  <c r="AK2773" i="1"/>
  <c r="AG2774" i="1"/>
  <c r="AH2774" i="1"/>
  <c r="AI2774" i="1"/>
  <c r="AK2774" i="1"/>
  <c r="AG2775" i="1"/>
  <c r="AH2775" i="1"/>
  <c r="AI2775" i="1"/>
  <c r="AJ2775" i="1"/>
  <c r="AK2775" i="1"/>
  <c r="AG2776" i="1"/>
  <c r="AH2776" i="1"/>
  <c r="AI2776" i="1"/>
  <c r="AK2776" i="1"/>
  <c r="AG2777" i="1"/>
  <c r="AH2777" i="1"/>
  <c r="AI2777" i="1"/>
  <c r="AK2777" i="1"/>
  <c r="AG2778" i="1"/>
  <c r="AH2778" i="1"/>
  <c r="AI2778" i="1"/>
  <c r="AJ2778" i="1"/>
  <c r="AK2778" i="1"/>
  <c r="AG2779" i="1"/>
  <c r="AH2779" i="1"/>
  <c r="AI2779" i="1"/>
  <c r="AJ2779" i="1"/>
  <c r="AK2779" i="1"/>
  <c r="AG2780" i="1"/>
  <c r="AH2780" i="1"/>
  <c r="AI2780" i="1"/>
  <c r="AJ2780" i="1"/>
  <c r="AK2780" i="1"/>
  <c r="AG2781" i="1"/>
  <c r="AH2781" i="1"/>
  <c r="AI2781" i="1"/>
  <c r="AJ2781" i="1"/>
  <c r="AK2781" i="1"/>
  <c r="AG2782" i="1"/>
  <c r="AH2782" i="1"/>
  <c r="AI2782" i="1"/>
  <c r="AJ2782" i="1"/>
  <c r="AK2782" i="1"/>
  <c r="AG2783" i="1"/>
  <c r="AH2783" i="1"/>
  <c r="AI2783" i="1"/>
  <c r="AJ2783" i="1"/>
  <c r="AK2783" i="1"/>
  <c r="AG2784" i="1"/>
  <c r="AH2784" i="1"/>
  <c r="AI2784" i="1"/>
  <c r="AJ2784" i="1"/>
  <c r="AK2784" i="1"/>
  <c r="AG2785" i="1"/>
  <c r="AH2785" i="1"/>
  <c r="AI2785" i="1"/>
  <c r="AJ2785" i="1"/>
  <c r="AK2785" i="1"/>
  <c r="AG2786" i="1"/>
  <c r="AH2786" i="1"/>
  <c r="AI2786" i="1"/>
  <c r="AJ2786" i="1"/>
  <c r="AK2786" i="1"/>
  <c r="AG2787" i="1"/>
  <c r="AH2787" i="1"/>
  <c r="AI2787" i="1"/>
  <c r="AK2787" i="1"/>
  <c r="AG2788" i="1"/>
  <c r="AH2788" i="1"/>
  <c r="AI2788" i="1"/>
  <c r="AK2788" i="1"/>
  <c r="AG2789" i="1"/>
  <c r="AH2789" i="1"/>
  <c r="AI2789" i="1"/>
  <c r="AK2789" i="1"/>
  <c r="AG2790" i="1"/>
  <c r="AH2790" i="1"/>
  <c r="AI2790" i="1"/>
  <c r="AK2790" i="1"/>
  <c r="AG2791" i="1"/>
  <c r="AH2791" i="1"/>
  <c r="AI2791" i="1"/>
  <c r="AJ2791" i="1"/>
  <c r="AK2791" i="1"/>
  <c r="AG2792" i="1"/>
  <c r="AH2792" i="1"/>
  <c r="AI2792" i="1"/>
  <c r="AJ2792" i="1"/>
  <c r="AK2792" i="1"/>
  <c r="AG2793" i="1"/>
  <c r="AH2793" i="1"/>
  <c r="AI2793" i="1"/>
  <c r="AJ2793" i="1"/>
  <c r="AK2793" i="1"/>
  <c r="AG2794" i="1"/>
  <c r="AH2794" i="1"/>
  <c r="AI2794" i="1"/>
  <c r="AJ2794" i="1"/>
  <c r="AK2794" i="1"/>
  <c r="AG2795" i="1"/>
  <c r="AH2795" i="1"/>
  <c r="AI2795" i="1"/>
  <c r="AK2795" i="1"/>
  <c r="AG2796" i="1"/>
  <c r="AH2796" i="1"/>
  <c r="AI2796" i="1"/>
  <c r="AJ2796" i="1"/>
  <c r="AK2796" i="1"/>
  <c r="AG2797" i="1"/>
  <c r="AH2797" i="1"/>
  <c r="AI2797" i="1"/>
  <c r="AJ2797" i="1"/>
  <c r="AK2797" i="1"/>
  <c r="AG2798" i="1"/>
  <c r="AH2798" i="1"/>
  <c r="AI2798" i="1"/>
  <c r="AJ2798" i="1"/>
  <c r="AK2798" i="1"/>
  <c r="AG2799" i="1"/>
  <c r="AH2799" i="1"/>
  <c r="AI2799" i="1"/>
  <c r="AK2799" i="1"/>
  <c r="AG2800" i="1"/>
  <c r="AH2800" i="1"/>
  <c r="AI2800" i="1"/>
  <c r="AJ2800" i="1"/>
  <c r="AK2800" i="1"/>
  <c r="AG2801" i="1"/>
  <c r="AH2801" i="1"/>
  <c r="AI2801" i="1"/>
  <c r="AK2801" i="1"/>
  <c r="AG2802" i="1"/>
  <c r="AH2802" i="1"/>
  <c r="AI2802" i="1"/>
  <c r="AK2802" i="1"/>
  <c r="AG2803" i="1"/>
  <c r="AH2803" i="1"/>
  <c r="AI2803" i="1"/>
  <c r="AK2803" i="1"/>
  <c r="AG2804" i="1"/>
  <c r="AH2804" i="1"/>
  <c r="AI2804" i="1"/>
  <c r="AK2804" i="1"/>
  <c r="AG2805" i="1"/>
  <c r="AH2805" i="1"/>
  <c r="AI2805" i="1"/>
  <c r="AK2805" i="1"/>
  <c r="AG2806" i="1"/>
  <c r="AH2806" i="1"/>
  <c r="AI2806" i="1"/>
  <c r="AJ2806" i="1"/>
  <c r="AK2806" i="1"/>
  <c r="AG2807" i="1"/>
  <c r="AH2807" i="1"/>
  <c r="AI2807" i="1"/>
  <c r="AJ2807" i="1"/>
  <c r="AK2807" i="1"/>
  <c r="AG2808" i="1"/>
  <c r="AH2808" i="1"/>
  <c r="AI2808" i="1"/>
  <c r="AJ2808" i="1"/>
  <c r="AK2808" i="1"/>
  <c r="AG2809" i="1"/>
  <c r="AH2809" i="1"/>
  <c r="AI2809" i="1"/>
  <c r="AJ2809" i="1"/>
  <c r="AK2809" i="1"/>
  <c r="AG2810" i="1"/>
  <c r="AH2810" i="1"/>
  <c r="AI2810" i="1"/>
  <c r="AJ2810" i="1"/>
  <c r="AK2810" i="1"/>
  <c r="AG2811" i="1"/>
  <c r="AH2811" i="1"/>
  <c r="AI2811" i="1"/>
  <c r="AJ2811" i="1"/>
  <c r="AK2811" i="1"/>
  <c r="AG2812" i="1"/>
  <c r="AH2812" i="1"/>
  <c r="AI2812" i="1"/>
  <c r="AJ2812" i="1"/>
  <c r="AK2812" i="1"/>
  <c r="AG2813" i="1"/>
  <c r="AH2813" i="1"/>
  <c r="AI2813" i="1"/>
  <c r="AJ2813" i="1"/>
  <c r="AK2813" i="1"/>
  <c r="AG2814" i="1"/>
  <c r="AH2814" i="1"/>
  <c r="AI2814" i="1"/>
  <c r="AJ2814" i="1"/>
  <c r="AK2814" i="1"/>
  <c r="AG2815" i="1"/>
  <c r="AH2815" i="1"/>
  <c r="AI2815" i="1"/>
  <c r="AK2815" i="1"/>
  <c r="AG2816" i="1"/>
  <c r="AH2816" i="1"/>
  <c r="AI2816" i="1"/>
  <c r="AK2816" i="1"/>
  <c r="AG2817" i="1"/>
  <c r="AH2817" i="1"/>
  <c r="AI2817" i="1"/>
  <c r="AK2817" i="1"/>
  <c r="AG2818" i="1"/>
  <c r="AH2818" i="1"/>
  <c r="AI2818" i="1"/>
  <c r="AK2818" i="1"/>
  <c r="AG2819" i="1"/>
  <c r="AH2819" i="1"/>
  <c r="AI2819" i="1"/>
  <c r="AJ2819" i="1"/>
  <c r="AK2819" i="1"/>
  <c r="AG2820" i="1"/>
  <c r="AH2820" i="1"/>
  <c r="AI2820" i="1"/>
  <c r="AJ2820" i="1"/>
  <c r="AK2820" i="1"/>
  <c r="AG2821" i="1"/>
  <c r="AH2821" i="1"/>
  <c r="AI2821" i="1"/>
  <c r="AJ2821" i="1"/>
  <c r="AK2821" i="1"/>
  <c r="AG2822" i="1"/>
  <c r="AH2822" i="1"/>
  <c r="AI2822" i="1"/>
  <c r="AJ2822" i="1"/>
  <c r="AK2822" i="1"/>
  <c r="AG2823" i="1"/>
  <c r="AH2823" i="1"/>
  <c r="AI2823" i="1"/>
  <c r="AK2823" i="1"/>
  <c r="AG2824" i="1"/>
  <c r="AH2824" i="1"/>
  <c r="AI2824" i="1"/>
  <c r="AJ2824" i="1"/>
  <c r="AK2824" i="1"/>
  <c r="AG2825" i="1"/>
  <c r="AH2825" i="1"/>
  <c r="AI2825" i="1"/>
  <c r="AJ2825" i="1"/>
  <c r="AK2825" i="1"/>
  <c r="AG2826" i="1"/>
  <c r="AH2826" i="1"/>
  <c r="AI2826" i="1"/>
  <c r="AJ2826" i="1"/>
  <c r="AK2826" i="1"/>
  <c r="AG2827" i="1"/>
  <c r="AH2827" i="1"/>
  <c r="AI2827" i="1"/>
  <c r="AK2827" i="1"/>
  <c r="AG2828" i="1"/>
  <c r="AH2828" i="1"/>
  <c r="AI2828" i="1"/>
  <c r="AJ2828" i="1"/>
  <c r="AK2828" i="1"/>
  <c r="AG2829" i="1"/>
  <c r="AH2829" i="1"/>
  <c r="AI2829" i="1"/>
  <c r="AK2829" i="1"/>
  <c r="AG2830" i="1"/>
  <c r="AH2830" i="1"/>
  <c r="AI2830" i="1"/>
  <c r="AK2830" i="1"/>
  <c r="AG2831" i="1"/>
  <c r="AH2831" i="1"/>
  <c r="AI2831" i="1"/>
  <c r="AJ2831" i="1"/>
  <c r="AK2831" i="1"/>
  <c r="AG2832" i="1"/>
  <c r="AH2832" i="1"/>
  <c r="AI2832" i="1"/>
  <c r="AK2832" i="1"/>
  <c r="AG2833" i="1"/>
  <c r="AH2833" i="1"/>
  <c r="AI2833" i="1"/>
  <c r="AK2833" i="1"/>
  <c r="AG2834" i="1"/>
  <c r="AH2834" i="1"/>
  <c r="AI2834" i="1"/>
  <c r="AJ2834" i="1"/>
  <c r="AK2834" i="1"/>
  <c r="AG2835" i="1"/>
  <c r="AH2835" i="1"/>
  <c r="AI2835" i="1"/>
  <c r="AJ2835" i="1"/>
  <c r="AK2835" i="1"/>
  <c r="AG2836" i="1"/>
  <c r="AH2836" i="1"/>
  <c r="AI2836" i="1"/>
  <c r="AJ2836" i="1"/>
  <c r="AK2836" i="1"/>
  <c r="AG2837" i="1"/>
  <c r="AH2837" i="1"/>
  <c r="AI2837" i="1"/>
  <c r="AJ2837" i="1"/>
  <c r="AK2837" i="1"/>
  <c r="AG2838" i="1"/>
  <c r="AH2838" i="1"/>
  <c r="AI2838" i="1"/>
  <c r="AJ2838" i="1"/>
  <c r="AK2838" i="1"/>
  <c r="AG2839" i="1"/>
  <c r="AH2839" i="1"/>
  <c r="AI2839" i="1"/>
  <c r="AJ2839" i="1"/>
  <c r="AK2839" i="1"/>
  <c r="AG2840" i="1"/>
  <c r="AH2840" i="1"/>
  <c r="AI2840" i="1"/>
  <c r="AJ2840" i="1"/>
  <c r="AK2840" i="1"/>
  <c r="AG2841" i="1"/>
  <c r="AH2841" i="1"/>
  <c r="AI2841" i="1"/>
  <c r="AJ2841" i="1"/>
  <c r="AK2841" i="1"/>
  <c r="AG2842" i="1"/>
  <c r="AH2842" i="1"/>
  <c r="AI2842" i="1"/>
  <c r="AJ2842" i="1"/>
  <c r="AK2842" i="1"/>
  <c r="AG2843" i="1"/>
  <c r="AH2843" i="1"/>
  <c r="AI2843" i="1"/>
  <c r="AK2843" i="1"/>
  <c r="AG2844" i="1"/>
  <c r="AH2844" i="1"/>
  <c r="AI2844" i="1"/>
  <c r="AK2844" i="1"/>
  <c r="AG2845" i="1"/>
  <c r="AH2845" i="1"/>
  <c r="AI2845" i="1"/>
  <c r="AK2845" i="1"/>
  <c r="AG2846" i="1"/>
  <c r="AH2846" i="1"/>
  <c r="AI2846" i="1"/>
  <c r="AK2846" i="1"/>
  <c r="AG2847" i="1"/>
  <c r="AH2847" i="1"/>
  <c r="AI2847" i="1"/>
  <c r="AJ2847" i="1"/>
  <c r="AK2847" i="1"/>
  <c r="AG2848" i="1"/>
  <c r="AH2848" i="1"/>
  <c r="AI2848" i="1"/>
  <c r="AJ2848" i="1"/>
  <c r="AK2848" i="1"/>
  <c r="AG2849" i="1"/>
  <c r="AH2849" i="1"/>
  <c r="AI2849" i="1"/>
  <c r="AJ2849" i="1"/>
  <c r="AK2849" i="1"/>
  <c r="AG2850" i="1"/>
  <c r="AH2850" i="1"/>
  <c r="AI2850" i="1"/>
  <c r="AJ2850" i="1"/>
  <c r="AK2850" i="1"/>
  <c r="AG2851" i="1"/>
  <c r="AH2851" i="1"/>
  <c r="AI2851" i="1"/>
  <c r="AK2851" i="1"/>
  <c r="AG2852" i="1"/>
  <c r="AH2852" i="1"/>
  <c r="AI2852" i="1"/>
  <c r="AJ2852" i="1"/>
  <c r="AK2852" i="1"/>
  <c r="AG2853" i="1"/>
  <c r="AH2853" i="1"/>
  <c r="AI2853" i="1"/>
  <c r="AJ2853" i="1"/>
  <c r="AK2853" i="1"/>
  <c r="AG2854" i="1"/>
  <c r="AH2854" i="1"/>
  <c r="AI2854" i="1"/>
  <c r="AJ2854" i="1"/>
  <c r="AK2854" i="1"/>
  <c r="AG2855" i="1"/>
  <c r="AH2855" i="1"/>
  <c r="AI2855" i="1"/>
  <c r="AK2855" i="1"/>
  <c r="AG2856" i="1"/>
  <c r="AH2856" i="1"/>
  <c r="AI2856" i="1"/>
  <c r="AJ2856" i="1"/>
  <c r="AK2856" i="1"/>
  <c r="AG2857" i="1"/>
  <c r="AH2857" i="1"/>
  <c r="AI2857" i="1"/>
  <c r="AK2857" i="1"/>
  <c r="AG2858" i="1"/>
  <c r="AH2858" i="1"/>
  <c r="AI2858" i="1"/>
  <c r="AK2858" i="1"/>
  <c r="AG2859" i="1"/>
  <c r="AH2859" i="1"/>
  <c r="AI2859" i="1"/>
  <c r="AK2859" i="1"/>
  <c r="AG2860" i="1"/>
  <c r="AH2860" i="1"/>
  <c r="AI2860" i="1"/>
  <c r="AK2860" i="1"/>
  <c r="AG2861" i="1"/>
  <c r="AH2861" i="1"/>
  <c r="AI2861" i="1"/>
  <c r="AK2861" i="1"/>
  <c r="AG2862" i="1"/>
  <c r="AH2862" i="1"/>
  <c r="AI2862" i="1"/>
  <c r="AJ2862" i="1"/>
  <c r="AK2862" i="1"/>
  <c r="AG2863" i="1"/>
  <c r="AH2863" i="1"/>
  <c r="AI2863" i="1"/>
  <c r="AJ2863" i="1"/>
  <c r="AK2863" i="1"/>
  <c r="AG2864" i="1"/>
  <c r="AH2864" i="1"/>
  <c r="AI2864" i="1"/>
  <c r="AJ2864" i="1"/>
  <c r="AK2864" i="1"/>
  <c r="AG2865" i="1"/>
  <c r="AH2865" i="1"/>
  <c r="AI2865" i="1"/>
  <c r="AJ2865" i="1"/>
  <c r="AK2865" i="1"/>
  <c r="AG2866" i="1"/>
  <c r="AH2866" i="1"/>
  <c r="AI2866" i="1"/>
  <c r="AJ2866" i="1"/>
  <c r="AK2866" i="1"/>
  <c r="AG2867" i="1"/>
  <c r="AH2867" i="1"/>
  <c r="AI2867" i="1"/>
  <c r="AJ2867" i="1"/>
  <c r="AK2867" i="1"/>
  <c r="AG2868" i="1"/>
  <c r="AH2868" i="1"/>
  <c r="AI2868" i="1"/>
  <c r="AJ2868" i="1"/>
  <c r="AK2868" i="1"/>
  <c r="AG2869" i="1"/>
  <c r="AH2869" i="1"/>
  <c r="AI2869" i="1"/>
  <c r="AJ2869" i="1"/>
  <c r="AK2869" i="1"/>
  <c r="AG2870" i="1"/>
  <c r="AH2870" i="1"/>
  <c r="AI2870" i="1"/>
  <c r="AJ2870" i="1"/>
  <c r="AK2870" i="1"/>
  <c r="AG2871" i="1"/>
  <c r="AH2871" i="1"/>
  <c r="AI2871" i="1"/>
  <c r="AK2871" i="1"/>
  <c r="AG2872" i="1"/>
  <c r="AH2872" i="1"/>
  <c r="AI2872" i="1"/>
  <c r="AK2872" i="1"/>
  <c r="AG2873" i="1"/>
  <c r="AH2873" i="1"/>
  <c r="AI2873" i="1"/>
  <c r="AK2873" i="1"/>
  <c r="AG2874" i="1"/>
  <c r="AH2874" i="1"/>
  <c r="AI2874" i="1"/>
  <c r="AK2874" i="1"/>
  <c r="AG2875" i="1"/>
  <c r="AH2875" i="1"/>
  <c r="AI2875" i="1"/>
  <c r="AJ2875" i="1"/>
  <c r="AK2875" i="1"/>
  <c r="AG2876" i="1"/>
  <c r="AH2876" i="1"/>
  <c r="AI2876" i="1"/>
  <c r="AJ2876" i="1"/>
  <c r="AK2876" i="1"/>
  <c r="AG2877" i="1"/>
  <c r="AH2877" i="1"/>
  <c r="AI2877" i="1"/>
  <c r="AJ2877" i="1"/>
  <c r="AK2877" i="1"/>
  <c r="AG2878" i="1"/>
  <c r="AH2878" i="1"/>
  <c r="AI2878" i="1"/>
  <c r="AJ2878" i="1"/>
  <c r="AK2878" i="1"/>
  <c r="AG2879" i="1"/>
  <c r="AH2879" i="1"/>
  <c r="AI2879" i="1"/>
  <c r="AK2879" i="1"/>
  <c r="AG2880" i="1"/>
  <c r="AH2880" i="1"/>
  <c r="AI2880" i="1"/>
  <c r="AJ2880" i="1"/>
  <c r="AK2880" i="1"/>
  <c r="AG2881" i="1"/>
  <c r="AH2881" i="1"/>
  <c r="AI2881" i="1"/>
  <c r="AJ2881" i="1"/>
  <c r="AK2881" i="1"/>
  <c r="AG2882" i="1"/>
  <c r="AH2882" i="1"/>
  <c r="AI2882" i="1"/>
  <c r="AJ2882" i="1"/>
  <c r="AK2882" i="1"/>
  <c r="AG2883" i="1"/>
  <c r="AH2883" i="1"/>
  <c r="AI2883" i="1"/>
  <c r="AK2883" i="1"/>
  <c r="AG2884" i="1"/>
  <c r="AH2884" i="1"/>
  <c r="AI2884" i="1"/>
  <c r="AJ2884" i="1"/>
  <c r="AK2884" i="1"/>
  <c r="AG2885" i="1"/>
  <c r="AH2885" i="1"/>
  <c r="AI2885" i="1"/>
  <c r="AK2885" i="1"/>
  <c r="AG2886" i="1"/>
  <c r="AH2886" i="1"/>
  <c r="AI2886" i="1"/>
  <c r="AJ2886" i="1"/>
  <c r="AK2886" i="1"/>
  <c r="AG2887" i="1"/>
  <c r="AH2887" i="1"/>
  <c r="AI2887" i="1"/>
  <c r="AJ2887" i="1"/>
  <c r="AK2887" i="1"/>
  <c r="AG2888" i="1"/>
  <c r="AH2888" i="1"/>
  <c r="AI2888" i="1"/>
  <c r="AK2888" i="1"/>
  <c r="AG2889" i="1"/>
  <c r="AH2889" i="1"/>
  <c r="AI2889" i="1"/>
  <c r="AK2889" i="1"/>
  <c r="AG2890" i="1"/>
  <c r="AH2890" i="1"/>
  <c r="AI2890" i="1"/>
  <c r="AJ2890" i="1"/>
  <c r="AK2890" i="1"/>
  <c r="AG2891" i="1"/>
  <c r="AH2891" i="1"/>
  <c r="AI2891" i="1"/>
  <c r="AJ2891" i="1"/>
  <c r="AK2891" i="1"/>
  <c r="AG2892" i="1"/>
  <c r="AH2892" i="1"/>
  <c r="AI2892" i="1"/>
  <c r="AJ2892" i="1"/>
  <c r="AK2892" i="1"/>
  <c r="AG2893" i="1"/>
  <c r="AH2893" i="1"/>
  <c r="AI2893" i="1"/>
  <c r="AJ2893" i="1"/>
  <c r="AK2893" i="1"/>
  <c r="AG2894" i="1"/>
  <c r="AH2894" i="1"/>
  <c r="AI2894" i="1"/>
  <c r="AJ2894" i="1"/>
  <c r="AK2894" i="1"/>
  <c r="AG2895" i="1"/>
  <c r="AH2895" i="1"/>
  <c r="AI2895" i="1"/>
  <c r="AJ2895" i="1"/>
  <c r="AK2895" i="1"/>
  <c r="AG2896" i="1"/>
  <c r="AH2896" i="1"/>
  <c r="AI2896" i="1"/>
  <c r="AJ2896" i="1"/>
  <c r="AK2896" i="1"/>
  <c r="AG2897" i="1"/>
  <c r="AH2897" i="1"/>
  <c r="AI2897" i="1"/>
  <c r="AJ2897" i="1"/>
  <c r="AK2897" i="1"/>
  <c r="AG2898" i="1"/>
  <c r="AH2898" i="1"/>
  <c r="AI2898" i="1"/>
  <c r="AJ2898" i="1"/>
  <c r="AK2898" i="1"/>
  <c r="AG2899" i="1"/>
  <c r="AH2899" i="1"/>
  <c r="AI2899" i="1"/>
  <c r="AK2899" i="1"/>
  <c r="AG2900" i="1"/>
  <c r="AH2900" i="1"/>
  <c r="AI2900" i="1"/>
  <c r="AK2900" i="1"/>
  <c r="AG2901" i="1"/>
  <c r="AH2901" i="1"/>
  <c r="AI2901" i="1"/>
  <c r="AK2901" i="1"/>
  <c r="AG2902" i="1"/>
  <c r="AH2902" i="1"/>
  <c r="AI2902" i="1"/>
  <c r="AK2902" i="1"/>
  <c r="AG2903" i="1"/>
  <c r="AH2903" i="1"/>
  <c r="AI2903" i="1"/>
  <c r="AJ2903" i="1"/>
  <c r="AK2903" i="1"/>
  <c r="AG2904" i="1"/>
  <c r="AH2904" i="1"/>
  <c r="AI2904" i="1"/>
  <c r="AJ2904" i="1"/>
  <c r="AK2904" i="1"/>
  <c r="AG2905" i="1"/>
  <c r="AH2905" i="1"/>
  <c r="AI2905" i="1"/>
  <c r="AJ2905" i="1"/>
  <c r="AK2905" i="1"/>
  <c r="AG2906" i="1"/>
  <c r="AH2906" i="1"/>
  <c r="AI2906" i="1"/>
  <c r="AJ2906" i="1"/>
  <c r="AK2906" i="1"/>
  <c r="AG2907" i="1"/>
  <c r="AH2907" i="1"/>
  <c r="AI2907" i="1"/>
  <c r="AJ2907" i="1"/>
  <c r="AK2907" i="1"/>
  <c r="AG2908" i="1"/>
  <c r="AH2908" i="1"/>
  <c r="AI2908" i="1"/>
  <c r="AJ2908" i="1"/>
  <c r="AK2908" i="1"/>
  <c r="AG2909" i="1"/>
  <c r="AH2909" i="1"/>
  <c r="AI2909" i="1"/>
  <c r="AJ2909" i="1"/>
  <c r="AK2909" i="1"/>
  <c r="AG2910" i="1"/>
  <c r="AH2910" i="1"/>
  <c r="AI2910" i="1"/>
  <c r="AJ2910" i="1"/>
  <c r="AK2910" i="1"/>
  <c r="AG2911" i="1"/>
  <c r="AH2911" i="1"/>
  <c r="AI2911" i="1"/>
  <c r="AK2911" i="1"/>
  <c r="AG2912" i="1"/>
  <c r="AH2912" i="1"/>
  <c r="AI2912" i="1"/>
  <c r="AJ2912" i="1"/>
  <c r="AK2912" i="1"/>
  <c r="AG2913" i="1"/>
  <c r="AH2913" i="1"/>
  <c r="AI2913" i="1"/>
  <c r="AK2913" i="1"/>
  <c r="AG2914" i="1"/>
  <c r="AH2914" i="1"/>
  <c r="AI2914" i="1"/>
  <c r="AJ2914" i="1"/>
  <c r="AK2914" i="1"/>
  <c r="AG2915" i="1"/>
  <c r="AH2915" i="1"/>
  <c r="AI2915" i="1"/>
  <c r="AJ2915" i="1"/>
  <c r="AK2915" i="1"/>
  <c r="AG2916" i="1"/>
  <c r="AH2916" i="1"/>
  <c r="AI2916" i="1"/>
  <c r="AJ2916" i="1"/>
  <c r="AK2916" i="1"/>
  <c r="AG2917" i="1"/>
  <c r="AH2917" i="1"/>
  <c r="AI2917" i="1"/>
  <c r="AK2917" i="1"/>
  <c r="AG2918" i="1"/>
  <c r="AH2918" i="1"/>
  <c r="AI2918" i="1"/>
  <c r="AJ2918" i="1"/>
  <c r="AK2918" i="1"/>
  <c r="AG2919" i="1"/>
  <c r="AH2919" i="1"/>
  <c r="AI2919" i="1"/>
  <c r="AJ2919" i="1"/>
  <c r="AK2919" i="1"/>
  <c r="AG2920" i="1"/>
  <c r="AH2920" i="1"/>
  <c r="AI2920" i="1"/>
  <c r="AJ2920" i="1"/>
  <c r="AK2920" i="1"/>
  <c r="AG2921" i="1"/>
  <c r="AH2921" i="1"/>
  <c r="AI2921" i="1"/>
  <c r="AJ2921" i="1"/>
  <c r="AK2921" i="1"/>
  <c r="AG2922" i="1"/>
  <c r="AH2922" i="1"/>
  <c r="AI2922" i="1"/>
  <c r="AJ2922" i="1"/>
  <c r="AK2922" i="1"/>
  <c r="AG2923" i="1"/>
  <c r="AH2923" i="1"/>
  <c r="AI2923" i="1"/>
  <c r="AJ2923" i="1"/>
  <c r="AK2923" i="1"/>
  <c r="AG2924" i="1"/>
  <c r="AH2924" i="1"/>
  <c r="AI2924" i="1"/>
  <c r="AJ2924" i="1"/>
  <c r="AK2924" i="1"/>
  <c r="AG2925" i="1"/>
  <c r="AH2925" i="1"/>
  <c r="AI2925" i="1"/>
  <c r="AJ2925" i="1"/>
  <c r="AK2925" i="1"/>
  <c r="AG2926" i="1"/>
  <c r="AH2926" i="1"/>
  <c r="AI2926" i="1"/>
  <c r="AJ2926" i="1"/>
  <c r="AK2926" i="1"/>
  <c r="AG2927" i="1"/>
  <c r="AH2927" i="1"/>
  <c r="AI2927" i="1"/>
  <c r="AK2927" i="1"/>
  <c r="AG2928" i="1"/>
  <c r="AH2928" i="1"/>
  <c r="AI2928" i="1"/>
  <c r="AK2928" i="1"/>
  <c r="AG2929" i="1"/>
  <c r="AH2929" i="1"/>
  <c r="AI2929" i="1"/>
  <c r="AK2929" i="1"/>
  <c r="AG2930" i="1"/>
  <c r="AH2930" i="1"/>
  <c r="AI2930" i="1"/>
  <c r="AK2930" i="1"/>
  <c r="AG2931" i="1"/>
  <c r="AH2931" i="1"/>
  <c r="AI2931" i="1"/>
  <c r="AJ2931" i="1"/>
  <c r="AK2931" i="1"/>
  <c r="AG2932" i="1"/>
  <c r="AH2932" i="1"/>
  <c r="AI2932" i="1"/>
  <c r="AJ2932" i="1"/>
  <c r="AK2932" i="1"/>
  <c r="AG2933" i="1"/>
  <c r="AH2933" i="1"/>
  <c r="AI2933" i="1"/>
  <c r="AJ2933" i="1"/>
  <c r="AK2933" i="1"/>
  <c r="AG2934" i="1"/>
  <c r="AH2934" i="1"/>
  <c r="AI2934" i="1"/>
  <c r="AJ2934" i="1"/>
  <c r="AK2934" i="1"/>
  <c r="AG2935" i="1"/>
  <c r="AH2935" i="1"/>
  <c r="AI2935" i="1"/>
  <c r="AJ2935" i="1"/>
  <c r="AK2935" i="1"/>
  <c r="AG2936" i="1"/>
  <c r="AH2936" i="1"/>
  <c r="AI2936" i="1"/>
  <c r="AJ2936" i="1"/>
  <c r="AK2936" i="1"/>
  <c r="AG2937" i="1"/>
  <c r="AH2937" i="1"/>
  <c r="AI2937" i="1"/>
  <c r="AJ2937" i="1"/>
  <c r="AK2937" i="1"/>
  <c r="AG2938" i="1"/>
  <c r="AH2938" i="1"/>
  <c r="AI2938" i="1"/>
  <c r="AJ2938" i="1"/>
  <c r="AK2938" i="1"/>
  <c r="AG2939" i="1"/>
  <c r="AH2939" i="1"/>
  <c r="AI2939" i="1"/>
  <c r="AK2939" i="1"/>
  <c r="AG2940" i="1"/>
  <c r="AH2940" i="1"/>
  <c r="AI2940" i="1"/>
  <c r="AJ2940" i="1"/>
  <c r="AK2940" i="1"/>
  <c r="AG2941" i="1"/>
  <c r="AH2941" i="1"/>
  <c r="AI2941" i="1"/>
  <c r="AK2941" i="1"/>
  <c r="AG2942" i="1"/>
  <c r="AH2942" i="1"/>
  <c r="AI2942" i="1"/>
  <c r="AJ2942" i="1"/>
  <c r="AK2942" i="1"/>
  <c r="AG2943" i="1"/>
  <c r="AH2943" i="1"/>
  <c r="AI2943" i="1"/>
  <c r="AK2943" i="1"/>
  <c r="AG2944" i="1"/>
  <c r="AH2944" i="1"/>
  <c r="AI2944" i="1"/>
  <c r="AK2944" i="1"/>
  <c r="AG2945" i="1"/>
  <c r="AH2945" i="1"/>
  <c r="AI2945" i="1"/>
  <c r="AK2945" i="1"/>
  <c r="AG2946" i="1"/>
  <c r="AH2946" i="1"/>
  <c r="AI2946" i="1"/>
  <c r="AJ2946" i="1"/>
  <c r="AK2946" i="1"/>
  <c r="AG2947" i="1"/>
  <c r="AH2947" i="1"/>
  <c r="AI2947" i="1"/>
  <c r="AJ2947" i="1"/>
  <c r="AK2947" i="1"/>
  <c r="AG2948" i="1"/>
  <c r="AH2948" i="1"/>
  <c r="AI2948" i="1"/>
  <c r="AJ2948" i="1"/>
  <c r="AK2948" i="1"/>
  <c r="AG2949" i="1"/>
  <c r="AH2949" i="1"/>
  <c r="AI2949" i="1"/>
  <c r="AJ2949" i="1"/>
  <c r="AK2949" i="1"/>
  <c r="AG2950" i="1"/>
  <c r="AH2950" i="1"/>
  <c r="AI2950" i="1"/>
  <c r="AJ2950" i="1"/>
  <c r="AK2950" i="1"/>
  <c r="AG2951" i="1"/>
  <c r="AH2951" i="1"/>
  <c r="AI2951" i="1"/>
  <c r="AJ2951" i="1"/>
  <c r="AK2951" i="1"/>
  <c r="AG2952" i="1"/>
  <c r="AH2952" i="1"/>
  <c r="AI2952" i="1"/>
  <c r="AJ2952" i="1"/>
  <c r="AK2952" i="1"/>
  <c r="AG2953" i="1"/>
  <c r="AH2953" i="1"/>
  <c r="AI2953" i="1"/>
  <c r="AJ2953" i="1"/>
  <c r="AK2953" i="1"/>
  <c r="AG2954" i="1"/>
  <c r="AH2954" i="1"/>
  <c r="AI2954" i="1"/>
  <c r="AJ2954" i="1"/>
  <c r="AK2954" i="1"/>
  <c r="AG2955" i="1"/>
  <c r="AH2955" i="1"/>
  <c r="AI2955" i="1"/>
  <c r="AK2955" i="1"/>
  <c r="AG2956" i="1"/>
  <c r="AH2956" i="1"/>
  <c r="AI2956" i="1"/>
  <c r="AK2956" i="1"/>
  <c r="AG2957" i="1"/>
  <c r="AH2957" i="1"/>
  <c r="AI2957" i="1"/>
  <c r="AK2957" i="1"/>
  <c r="AG2958" i="1"/>
  <c r="AH2958" i="1"/>
  <c r="AI2958" i="1"/>
  <c r="AK2958" i="1"/>
  <c r="AG2959" i="1"/>
  <c r="AH2959" i="1"/>
  <c r="AI2959" i="1"/>
  <c r="AJ2959" i="1"/>
  <c r="AK2959" i="1"/>
  <c r="AG2960" i="1"/>
  <c r="AH2960" i="1"/>
  <c r="AI2960" i="1"/>
  <c r="AJ2960" i="1"/>
  <c r="AK2960" i="1"/>
  <c r="AG2961" i="1"/>
  <c r="AH2961" i="1"/>
  <c r="AI2961" i="1"/>
  <c r="AJ2961" i="1"/>
  <c r="AK2961" i="1"/>
  <c r="AG2962" i="1"/>
  <c r="AH2962" i="1"/>
  <c r="AI2962" i="1"/>
  <c r="AJ2962" i="1"/>
  <c r="AK2962" i="1"/>
  <c r="AG2963" i="1"/>
  <c r="AH2963" i="1"/>
  <c r="AI2963" i="1"/>
  <c r="AJ2963" i="1"/>
  <c r="AK2963" i="1"/>
  <c r="AG2964" i="1"/>
  <c r="AH2964" i="1"/>
  <c r="AI2964" i="1"/>
  <c r="AJ2964" i="1"/>
  <c r="AK2964" i="1"/>
  <c r="AG2965" i="1"/>
  <c r="AH2965" i="1"/>
  <c r="AI2965" i="1"/>
  <c r="AJ2965" i="1"/>
  <c r="AK2965" i="1"/>
  <c r="AG2966" i="1"/>
  <c r="AH2966" i="1"/>
  <c r="AI2966" i="1"/>
  <c r="AJ2966" i="1"/>
  <c r="AK2966" i="1"/>
  <c r="AG2967" i="1"/>
  <c r="AH2967" i="1"/>
  <c r="AI2967" i="1"/>
  <c r="AK2967" i="1"/>
  <c r="AG2968" i="1"/>
  <c r="AH2968" i="1"/>
  <c r="AI2968" i="1"/>
  <c r="AJ2968" i="1"/>
  <c r="AK2968" i="1"/>
  <c r="AG2969" i="1"/>
  <c r="AH2969" i="1"/>
  <c r="AI2969" i="1"/>
  <c r="AK2969" i="1"/>
  <c r="AG2970" i="1"/>
  <c r="AH2970" i="1"/>
  <c r="AI2970" i="1"/>
  <c r="AK2970" i="1"/>
  <c r="AG18" i="1"/>
  <c r="AK18" i="1"/>
  <c r="AJ18" i="1"/>
  <c r="AI18" i="1"/>
  <c r="AH18" i="1"/>
  <c r="AD7" i="1"/>
  <c r="AD6" i="1"/>
  <c r="AD5" i="1"/>
  <c r="AD4" i="1"/>
  <c r="AF5" i="1"/>
  <c r="AG5" i="1"/>
  <c r="AH5" i="1"/>
  <c r="AF6" i="1"/>
  <c r="AG6" i="1"/>
  <c r="AH6" i="1"/>
  <c r="AF7" i="1"/>
  <c r="AG7" i="1"/>
  <c r="AH7" i="1"/>
  <c r="AG4" i="1"/>
  <c r="AH4" i="1"/>
  <c r="AF4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F2405" i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2473" i="1"/>
  <c r="AF2474" i="1"/>
  <c r="AF2475" i="1"/>
  <c r="AF2476" i="1"/>
  <c r="AF2477" i="1"/>
  <c r="AF2478" i="1"/>
  <c r="AF2479" i="1"/>
  <c r="AF2480" i="1"/>
  <c r="AF2481" i="1"/>
  <c r="AF2482" i="1"/>
  <c r="AF2483" i="1"/>
  <c r="AF2484" i="1"/>
  <c r="AF2485" i="1"/>
  <c r="AF2486" i="1"/>
  <c r="AF2487" i="1"/>
  <c r="AF2488" i="1"/>
  <c r="AF2489" i="1"/>
  <c r="AF2490" i="1"/>
  <c r="AF2491" i="1"/>
  <c r="AF2492" i="1"/>
  <c r="AF2493" i="1"/>
  <c r="AF2494" i="1"/>
  <c r="AF2495" i="1"/>
  <c r="AF2496" i="1"/>
  <c r="AF2497" i="1"/>
  <c r="AF2498" i="1"/>
  <c r="AF2499" i="1"/>
  <c r="AF2500" i="1"/>
  <c r="AF2501" i="1"/>
  <c r="AF2502" i="1"/>
  <c r="AF2503" i="1"/>
  <c r="AF2504" i="1"/>
  <c r="AF2505" i="1"/>
  <c r="AF2506" i="1"/>
  <c r="AF2507" i="1"/>
  <c r="AF2508" i="1"/>
  <c r="AF2509" i="1"/>
  <c r="AF2510" i="1"/>
  <c r="AF2511" i="1"/>
  <c r="AF2512" i="1"/>
  <c r="AF2513" i="1"/>
  <c r="AF2514" i="1"/>
  <c r="AF2515" i="1"/>
  <c r="AF2516" i="1"/>
  <c r="AF2517" i="1"/>
  <c r="AF2518" i="1"/>
  <c r="AF2519" i="1"/>
  <c r="AF2520" i="1"/>
  <c r="AF2521" i="1"/>
  <c r="AF2522" i="1"/>
  <c r="AF2523" i="1"/>
  <c r="AF2524" i="1"/>
  <c r="AF2525" i="1"/>
  <c r="AF2526" i="1"/>
  <c r="AF2527" i="1"/>
  <c r="AF2528" i="1"/>
  <c r="AF2529" i="1"/>
  <c r="AF2530" i="1"/>
  <c r="AF2531" i="1"/>
  <c r="AF2532" i="1"/>
  <c r="AF2533" i="1"/>
  <c r="AF2534" i="1"/>
  <c r="AF2535" i="1"/>
  <c r="AF2536" i="1"/>
  <c r="AF2537" i="1"/>
  <c r="AF2538" i="1"/>
  <c r="AF2539" i="1"/>
  <c r="AF2540" i="1"/>
  <c r="AF2541" i="1"/>
  <c r="AF2542" i="1"/>
  <c r="AF2543" i="1"/>
  <c r="AF2544" i="1"/>
  <c r="AF2545" i="1"/>
  <c r="AF2546" i="1"/>
  <c r="AF2547" i="1"/>
  <c r="AF2548" i="1"/>
  <c r="AF2549" i="1"/>
  <c r="AF2550" i="1"/>
  <c r="AF2551" i="1"/>
  <c r="AF2552" i="1"/>
  <c r="AF2553" i="1"/>
  <c r="AF2554" i="1"/>
  <c r="AF2555" i="1"/>
  <c r="AF2556" i="1"/>
  <c r="AF2557" i="1"/>
  <c r="AF2558" i="1"/>
  <c r="AF2559" i="1"/>
  <c r="AF2560" i="1"/>
  <c r="AF2561" i="1"/>
  <c r="AF2562" i="1"/>
  <c r="AF2563" i="1"/>
  <c r="AF2564" i="1"/>
  <c r="AF2565" i="1"/>
  <c r="AF2566" i="1"/>
  <c r="AF2567" i="1"/>
  <c r="AF2568" i="1"/>
  <c r="AF2569" i="1"/>
  <c r="AF2570" i="1"/>
  <c r="AF2571" i="1"/>
  <c r="AF2572" i="1"/>
  <c r="AF2573" i="1"/>
  <c r="AF2574" i="1"/>
  <c r="AF2575" i="1"/>
  <c r="AF2576" i="1"/>
  <c r="AF2577" i="1"/>
  <c r="AF2578" i="1"/>
  <c r="AF2579" i="1"/>
  <c r="AF2580" i="1"/>
  <c r="AF2581" i="1"/>
  <c r="AF2582" i="1"/>
  <c r="AF2583" i="1"/>
  <c r="AF2584" i="1"/>
  <c r="AF2585" i="1"/>
  <c r="AF2586" i="1"/>
  <c r="AF2587" i="1"/>
  <c r="AF2588" i="1"/>
  <c r="AF2589" i="1"/>
  <c r="AF2590" i="1"/>
  <c r="AF2591" i="1"/>
  <c r="AF2592" i="1"/>
  <c r="AF2593" i="1"/>
  <c r="AF2594" i="1"/>
  <c r="AF2595" i="1"/>
  <c r="AF2596" i="1"/>
  <c r="AF2597" i="1"/>
  <c r="AF2598" i="1"/>
  <c r="AF2599" i="1"/>
  <c r="AF2600" i="1"/>
  <c r="AF2601" i="1"/>
  <c r="AF2602" i="1"/>
  <c r="AF2603" i="1"/>
  <c r="AF2604" i="1"/>
  <c r="AF2605" i="1"/>
  <c r="AF2606" i="1"/>
  <c r="AF2607" i="1"/>
  <c r="AF2608" i="1"/>
  <c r="AF2609" i="1"/>
  <c r="AF2610" i="1"/>
  <c r="AF2611" i="1"/>
  <c r="AF2612" i="1"/>
  <c r="AF2613" i="1"/>
  <c r="AF2614" i="1"/>
  <c r="AF2615" i="1"/>
  <c r="AF2616" i="1"/>
  <c r="AF2617" i="1"/>
  <c r="AF2618" i="1"/>
  <c r="AF2619" i="1"/>
  <c r="AF2620" i="1"/>
  <c r="AF2621" i="1"/>
  <c r="AF2622" i="1"/>
  <c r="AF2623" i="1"/>
  <c r="AF2624" i="1"/>
  <c r="AF2625" i="1"/>
  <c r="AF2626" i="1"/>
  <c r="AF2627" i="1"/>
  <c r="AF2628" i="1"/>
  <c r="AF2629" i="1"/>
  <c r="AF2630" i="1"/>
  <c r="AF2631" i="1"/>
  <c r="AF2632" i="1"/>
  <c r="AF2633" i="1"/>
  <c r="AF2634" i="1"/>
  <c r="AF2635" i="1"/>
  <c r="AF2636" i="1"/>
  <c r="AF2637" i="1"/>
  <c r="AF2638" i="1"/>
  <c r="AF2639" i="1"/>
  <c r="AF2640" i="1"/>
  <c r="AF2641" i="1"/>
  <c r="AF2642" i="1"/>
  <c r="AF2643" i="1"/>
  <c r="AF2644" i="1"/>
  <c r="AF2645" i="1"/>
  <c r="AF2646" i="1"/>
  <c r="AF2647" i="1"/>
  <c r="AF2648" i="1"/>
  <c r="AF2649" i="1"/>
  <c r="AF2650" i="1"/>
  <c r="AF2651" i="1"/>
  <c r="AF2652" i="1"/>
  <c r="AF2653" i="1"/>
  <c r="AF2654" i="1"/>
  <c r="AF2655" i="1"/>
  <c r="AF2656" i="1"/>
  <c r="AF2657" i="1"/>
  <c r="AF2658" i="1"/>
  <c r="AF2659" i="1"/>
  <c r="AF2660" i="1"/>
  <c r="AF2661" i="1"/>
  <c r="AF2662" i="1"/>
  <c r="AF2663" i="1"/>
  <c r="AF2664" i="1"/>
  <c r="AF2665" i="1"/>
  <c r="AF2666" i="1"/>
  <c r="AF2667" i="1"/>
  <c r="AF2668" i="1"/>
  <c r="AF2669" i="1"/>
  <c r="AF2670" i="1"/>
  <c r="AF2671" i="1"/>
  <c r="AF2672" i="1"/>
  <c r="AF2673" i="1"/>
  <c r="AF2674" i="1"/>
  <c r="AF2675" i="1"/>
  <c r="AF2676" i="1"/>
  <c r="AF2677" i="1"/>
  <c r="AF2678" i="1"/>
  <c r="AF2679" i="1"/>
  <c r="AF2680" i="1"/>
  <c r="AF2681" i="1"/>
  <c r="AF2682" i="1"/>
  <c r="AF2683" i="1"/>
  <c r="AF2684" i="1"/>
  <c r="AF2685" i="1"/>
  <c r="AF2686" i="1"/>
  <c r="AF2687" i="1"/>
  <c r="AF2688" i="1"/>
  <c r="AF2689" i="1"/>
  <c r="AF2690" i="1"/>
  <c r="AF2691" i="1"/>
  <c r="AF2692" i="1"/>
  <c r="AF2693" i="1"/>
  <c r="AF2694" i="1"/>
  <c r="AF2695" i="1"/>
  <c r="AF2696" i="1"/>
  <c r="AF2697" i="1"/>
  <c r="AF2698" i="1"/>
  <c r="AF2699" i="1"/>
  <c r="AF2700" i="1"/>
  <c r="AF2701" i="1"/>
  <c r="AF2702" i="1"/>
  <c r="AF2703" i="1"/>
  <c r="AF2704" i="1"/>
  <c r="AF2705" i="1"/>
  <c r="AF2706" i="1"/>
  <c r="AF2707" i="1"/>
  <c r="AF2708" i="1"/>
  <c r="AF2709" i="1"/>
  <c r="AF2710" i="1"/>
  <c r="AF2711" i="1"/>
  <c r="AF2712" i="1"/>
  <c r="AF2713" i="1"/>
  <c r="AF2714" i="1"/>
  <c r="AF2715" i="1"/>
  <c r="AF2716" i="1"/>
  <c r="AF2717" i="1"/>
  <c r="AF2718" i="1"/>
  <c r="AF2719" i="1"/>
  <c r="AF2720" i="1"/>
  <c r="AF2721" i="1"/>
  <c r="AF2722" i="1"/>
  <c r="AF2723" i="1"/>
  <c r="AF2724" i="1"/>
  <c r="AF2725" i="1"/>
  <c r="AF2726" i="1"/>
  <c r="AF2727" i="1"/>
  <c r="AF2728" i="1"/>
  <c r="AF2729" i="1"/>
  <c r="AF2730" i="1"/>
  <c r="AF2731" i="1"/>
  <c r="AF2732" i="1"/>
  <c r="AF2733" i="1"/>
  <c r="AF2734" i="1"/>
  <c r="AF2735" i="1"/>
  <c r="AF2736" i="1"/>
  <c r="AF2737" i="1"/>
  <c r="AF2738" i="1"/>
  <c r="AF2739" i="1"/>
  <c r="AF2740" i="1"/>
  <c r="AF2741" i="1"/>
  <c r="AF2742" i="1"/>
  <c r="AF2743" i="1"/>
  <c r="AF2744" i="1"/>
  <c r="AF2745" i="1"/>
  <c r="AF2746" i="1"/>
  <c r="AF2747" i="1"/>
  <c r="AF2748" i="1"/>
  <c r="AF2749" i="1"/>
  <c r="AF2750" i="1"/>
  <c r="AF2751" i="1"/>
  <c r="AF2752" i="1"/>
  <c r="AF2753" i="1"/>
  <c r="AF2754" i="1"/>
  <c r="AF2755" i="1"/>
  <c r="AF2756" i="1"/>
  <c r="AF2757" i="1"/>
  <c r="AF2758" i="1"/>
  <c r="AF2759" i="1"/>
  <c r="AF2760" i="1"/>
  <c r="AF2761" i="1"/>
  <c r="AF2762" i="1"/>
  <c r="AF2763" i="1"/>
  <c r="AF2764" i="1"/>
  <c r="AF2765" i="1"/>
  <c r="AF2766" i="1"/>
  <c r="AF2767" i="1"/>
  <c r="AF2768" i="1"/>
  <c r="AF2769" i="1"/>
  <c r="AF2770" i="1"/>
  <c r="AF2771" i="1"/>
  <c r="AF2772" i="1"/>
  <c r="AF2773" i="1"/>
  <c r="AF2774" i="1"/>
  <c r="AF2775" i="1"/>
  <c r="AF2776" i="1"/>
  <c r="AF2777" i="1"/>
  <c r="AF2778" i="1"/>
  <c r="AF2779" i="1"/>
  <c r="AF2780" i="1"/>
  <c r="AF2781" i="1"/>
  <c r="AF2782" i="1"/>
  <c r="AF2783" i="1"/>
  <c r="AF2784" i="1"/>
  <c r="AF2785" i="1"/>
  <c r="AF2786" i="1"/>
  <c r="AF2787" i="1"/>
  <c r="AF2788" i="1"/>
  <c r="AF2789" i="1"/>
  <c r="AF2790" i="1"/>
  <c r="AF2791" i="1"/>
  <c r="AF2792" i="1"/>
  <c r="AF2793" i="1"/>
  <c r="AF2794" i="1"/>
  <c r="AF2795" i="1"/>
  <c r="AF2796" i="1"/>
  <c r="AF2797" i="1"/>
  <c r="AF2798" i="1"/>
  <c r="AF2799" i="1"/>
  <c r="AF2800" i="1"/>
  <c r="AF2801" i="1"/>
  <c r="AF2802" i="1"/>
  <c r="AF2803" i="1"/>
  <c r="AF2804" i="1"/>
  <c r="AF2805" i="1"/>
  <c r="AF2806" i="1"/>
  <c r="AF2807" i="1"/>
  <c r="AF2808" i="1"/>
  <c r="AF2809" i="1"/>
  <c r="AF2810" i="1"/>
  <c r="AF2811" i="1"/>
  <c r="AF2812" i="1"/>
  <c r="AF2813" i="1"/>
  <c r="AF2814" i="1"/>
  <c r="AF2815" i="1"/>
  <c r="AF2816" i="1"/>
  <c r="AF2817" i="1"/>
  <c r="AF2818" i="1"/>
  <c r="AF2819" i="1"/>
  <c r="AF2820" i="1"/>
  <c r="AF2821" i="1"/>
  <c r="AF2822" i="1"/>
  <c r="AF2823" i="1"/>
  <c r="AF2824" i="1"/>
  <c r="AF2825" i="1"/>
  <c r="AF2826" i="1"/>
  <c r="AF2827" i="1"/>
  <c r="AF2828" i="1"/>
  <c r="AF2829" i="1"/>
  <c r="AF2830" i="1"/>
  <c r="AF2831" i="1"/>
  <c r="AF2832" i="1"/>
  <c r="AF2833" i="1"/>
  <c r="AF2834" i="1"/>
  <c r="AF2835" i="1"/>
  <c r="AF2836" i="1"/>
  <c r="AF2837" i="1"/>
  <c r="AF2838" i="1"/>
  <c r="AF2839" i="1"/>
  <c r="AF2840" i="1"/>
  <c r="AF2841" i="1"/>
  <c r="AF2842" i="1"/>
  <c r="AF2843" i="1"/>
  <c r="AF2844" i="1"/>
  <c r="AF2845" i="1"/>
  <c r="AF2846" i="1"/>
  <c r="AF2847" i="1"/>
  <c r="AF2848" i="1"/>
  <c r="AF2849" i="1"/>
  <c r="AF2850" i="1"/>
  <c r="AF2851" i="1"/>
  <c r="AF2852" i="1"/>
  <c r="AF2853" i="1"/>
  <c r="AF2854" i="1"/>
  <c r="AF2855" i="1"/>
  <c r="AF2856" i="1"/>
  <c r="AF2857" i="1"/>
  <c r="AF2858" i="1"/>
  <c r="AF2859" i="1"/>
  <c r="AF2860" i="1"/>
  <c r="AF2861" i="1"/>
  <c r="AF2862" i="1"/>
  <c r="AF2863" i="1"/>
  <c r="AF2864" i="1"/>
  <c r="AF2865" i="1"/>
  <c r="AF2866" i="1"/>
  <c r="AF2867" i="1"/>
  <c r="AF2868" i="1"/>
  <c r="AF2869" i="1"/>
  <c r="AF2870" i="1"/>
  <c r="AF2871" i="1"/>
  <c r="AF2872" i="1"/>
  <c r="AF2873" i="1"/>
  <c r="AF2874" i="1"/>
  <c r="AF2875" i="1"/>
  <c r="AF2876" i="1"/>
  <c r="AF2877" i="1"/>
  <c r="AF2878" i="1"/>
  <c r="AF2879" i="1"/>
  <c r="AF2880" i="1"/>
  <c r="AF2881" i="1"/>
  <c r="AF2882" i="1"/>
  <c r="AF2883" i="1"/>
  <c r="AF2884" i="1"/>
  <c r="AF2885" i="1"/>
  <c r="AF2886" i="1"/>
  <c r="AF2887" i="1"/>
  <c r="AF2888" i="1"/>
  <c r="AF2889" i="1"/>
  <c r="AF2890" i="1"/>
  <c r="AF2891" i="1"/>
  <c r="AF2892" i="1"/>
  <c r="AF2893" i="1"/>
  <c r="AF2894" i="1"/>
  <c r="AF2895" i="1"/>
  <c r="AF2896" i="1"/>
  <c r="AF2897" i="1"/>
  <c r="AF2898" i="1"/>
  <c r="AF2899" i="1"/>
  <c r="AF2900" i="1"/>
  <c r="AF2901" i="1"/>
  <c r="AF2902" i="1"/>
  <c r="AF2903" i="1"/>
  <c r="AF2904" i="1"/>
  <c r="AF2905" i="1"/>
  <c r="AF2906" i="1"/>
  <c r="AF2907" i="1"/>
  <c r="AF2908" i="1"/>
  <c r="AF2909" i="1"/>
  <c r="AF2910" i="1"/>
  <c r="AF2911" i="1"/>
  <c r="AF2912" i="1"/>
  <c r="AF2913" i="1"/>
  <c r="AF2914" i="1"/>
  <c r="AF2915" i="1"/>
  <c r="AF2916" i="1"/>
  <c r="AF2917" i="1"/>
  <c r="AF2918" i="1"/>
  <c r="AF2919" i="1"/>
  <c r="AF2920" i="1"/>
  <c r="AF2921" i="1"/>
  <c r="AF2922" i="1"/>
  <c r="AF2923" i="1"/>
  <c r="AF2924" i="1"/>
  <c r="AF2925" i="1"/>
  <c r="AF2926" i="1"/>
  <c r="AF2927" i="1"/>
  <c r="AF2928" i="1"/>
  <c r="AF2929" i="1"/>
  <c r="AF2930" i="1"/>
  <c r="AF2931" i="1"/>
  <c r="AF2932" i="1"/>
  <c r="AF2933" i="1"/>
  <c r="AF2934" i="1"/>
  <c r="AF2935" i="1"/>
  <c r="AF2936" i="1"/>
  <c r="AF2937" i="1"/>
  <c r="AF2938" i="1"/>
  <c r="AF2939" i="1"/>
  <c r="AF2940" i="1"/>
  <c r="AF2941" i="1"/>
  <c r="AF2942" i="1"/>
  <c r="AF2943" i="1"/>
  <c r="AF2944" i="1"/>
  <c r="AF2945" i="1"/>
  <c r="AF2946" i="1"/>
  <c r="AF2947" i="1"/>
  <c r="AF2948" i="1"/>
  <c r="AF2949" i="1"/>
  <c r="AF2950" i="1"/>
  <c r="AF2951" i="1"/>
  <c r="AF2952" i="1"/>
  <c r="AF2953" i="1"/>
  <c r="AF2954" i="1"/>
  <c r="AF2955" i="1"/>
  <c r="AF2956" i="1"/>
  <c r="AF2957" i="1"/>
  <c r="AF2958" i="1"/>
  <c r="AF2959" i="1"/>
  <c r="AF2960" i="1"/>
  <c r="AF2961" i="1"/>
  <c r="AF2962" i="1"/>
  <c r="AF2963" i="1"/>
  <c r="AF2964" i="1"/>
  <c r="AF2965" i="1"/>
  <c r="AF2966" i="1"/>
  <c r="AF2967" i="1"/>
  <c r="AF2968" i="1"/>
  <c r="AF2969" i="1"/>
  <c r="AF2970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18" i="1"/>
  <c r="P10" i="1" l="1"/>
  <c r="W18" i="1"/>
  <c r="D5" i="11"/>
  <c r="D7" i="11" s="1"/>
  <c r="D10" i="11" s="1"/>
  <c r="D16" i="4"/>
  <c r="D26" i="3"/>
  <c r="J23" i="10"/>
  <c r="H23" i="10"/>
  <c r="J22" i="10"/>
  <c r="H22" i="10"/>
  <c r="E22" i="10"/>
  <c r="I22" i="10" s="1"/>
  <c r="J21" i="10"/>
  <c r="H21" i="10"/>
  <c r="E21" i="10"/>
  <c r="I21" i="10" s="1"/>
  <c r="J20" i="10"/>
  <c r="H20" i="10"/>
  <c r="E20" i="10"/>
  <c r="I20" i="10" s="1"/>
  <c r="J19" i="10"/>
  <c r="H19" i="10"/>
  <c r="E19" i="10"/>
  <c r="I19" i="10" s="1"/>
  <c r="J18" i="10"/>
  <c r="H18" i="10"/>
  <c r="E18" i="10"/>
  <c r="I18" i="10" s="1"/>
  <c r="J17" i="10"/>
  <c r="H17" i="10"/>
  <c r="E17" i="10"/>
  <c r="I17" i="10" s="1"/>
  <c r="J16" i="10"/>
  <c r="H16" i="10"/>
  <c r="E16" i="10"/>
  <c r="I16" i="10" s="1"/>
  <c r="J15" i="10"/>
  <c r="I15" i="10"/>
  <c r="H15" i="10"/>
  <c r="E15" i="10"/>
  <c r="J14" i="10"/>
  <c r="H14" i="10"/>
  <c r="E14" i="10"/>
  <c r="I14" i="10" s="1"/>
  <c r="J13" i="10"/>
  <c r="H13" i="10"/>
  <c r="E13" i="10"/>
  <c r="I13" i="10" s="1"/>
  <c r="J12" i="10"/>
  <c r="H12" i="10"/>
  <c r="E12" i="10"/>
  <c r="I12" i="10" s="1"/>
  <c r="J11" i="10"/>
  <c r="H11" i="10"/>
  <c r="E11" i="10"/>
  <c r="I11" i="10" s="1"/>
  <c r="J10" i="10"/>
  <c r="H10" i="10"/>
  <c r="E10" i="10"/>
  <c r="I10" i="10" s="1"/>
  <c r="I9" i="10"/>
  <c r="H9" i="10"/>
  <c r="F9" i="10"/>
  <c r="Q9" i="10" s="1"/>
  <c r="H8" i="10"/>
  <c r="F8" i="10"/>
  <c r="Q8" i="10" s="1"/>
  <c r="I7" i="10"/>
  <c r="H7" i="10"/>
  <c r="F7" i="10"/>
  <c r="Q7" i="10" s="1"/>
  <c r="J23" i="9"/>
  <c r="H23" i="9"/>
  <c r="J22" i="9"/>
  <c r="H22" i="9"/>
  <c r="E22" i="9"/>
  <c r="I22" i="9" s="1"/>
  <c r="J21" i="9"/>
  <c r="H21" i="9"/>
  <c r="E21" i="9"/>
  <c r="I21" i="9" s="1"/>
  <c r="J20" i="9"/>
  <c r="H20" i="9"/>
  <c r="E20" i="9"/>
  <c r="I20" i="9" s="1"/>
  <c r="J19" i="9"/>
  <c r="H19" i="9"/>
  <c r="E19" i="9"/>
  <c r="I19" i="9" s="1"/>
  <c r="J18" i="9"/>
  <c r="H18" i="9"/>
  <c r="E18" i="9"/>
  <c r="I18" i="9" s="1"/>
  <c r="J17" i="9"/>
  <c r="H17" i="9"/>
  <c r="E17" i="9"/>
  <c r="I17" i="9" s="1"/>
  <c r="J16" i="9"/>
  <c r="I16" i="9"/>
  <c r="H16" i="9"/>
  <c r="E16" i="9"/>
  <c r="J15" i="9"/>
  <c r="H15" i="9"/>
  <c r="E15" i="9"/>
  <c r="I15" i="9" s="1"/>
  <c r="J14" i="9"/>
  <c r="H14" i="9"/>
  <c r="E14" i="9"/>
  <c r="I14" i="9" s="1"/>
  <c r="J13" i="9"/>
  <c r="H13" i="9"/>
  <c r="E13" i="9"/>
  <c r="I13" i="9" s="1"/>
  <c r="J12" i="9"/>
  <c r="H12" i="9"/>
  <c r="E12" i="9"/>
  <c r="I12" i="9" s="1"/>
  <c r="J11" i="9"/>
  <c r="H11" i="9"/>
  <c r="E11" i="9"/>
  <c r="I11" i="9" s="1"/>
  <c r="J10" i="9"/>
  <c r="H10" i="9"/>
  <c r="E10" i="9"/>
  <c r="I10" i="9" s="1"/>
  <c r="I9" i="9"/>
  <c r="H9" i="9"/>
  <c r="F9" i="9"/>
  <c r="Q9" i="9" s="1"/>
  <c r="H8" i="9"/>
  <c r="F8" i="9"/>
  <c r="Q8" i="9" s="1"/>
  <c r="I7" i="9"/>
  <c r="H7" i="9"/>
  <c r="F7" i="9"/>
  <c r="Q7" i="9" s="1"/>
  <c r="J23" i="8"/>
  <c r="H23" i="8"/>
  <c r="J22" i="8"/>
  <c r="H22" i="8"/>
  <c r="E22" i="8"/>
  <c r="I22" i="8" s="1"/>
  <c r="J21" i="8"/>
  <c r="H21" i="8"/>
  <c r="E21" i="8"/>
  <c r="I21" i="8" s="1"/>
  <c r="J20" i="8"/>
  <c r="I20" i="8"/>
  <c r="H20" i="8"/>
  <c r="E20" i="8"/>
  <c r="J19" i="8"/>
  <c r="H19" i="8"/>
  <c r="E19" i="8"/>
  <c r="I19" i="8" s="1"/>
  <c r="J18" i="8"/>
  <c r="H18" i="8"/>
  <c r="E18" i="8"/>
  <c r="I18" i="8" s="1"/>
  <c r="J17" i="8"/>
  <c r="H17" i="8"/>
  <c r="E17" i="8"/>
  <c r="I17" i="8" s="1"/>
  <c r="J16" i="8"/>
  <c r="H16" i="8"/>
  <c r="E16" i="8"/>
  <c r="I16" i="8" s="1"/>
  <c r="J15" i="8"/>
  <c r="H15" i="8"/>
  <c r="E15" i="8"/>
  <c r="I15" i="8" s="1"/>
  <c r="J14" i="8"/>
  <c r="H14" i="8"/>
  <c r="E14" i="8"/>
  <c r="I14" i="8" s="1"/>
  <c r="J13" i="8"/>
  <c r="I13" i="8"/>
  <c r="H13" i="8"/>
  <c r="E13" i="8"/>
  <c r="J12" i="8"/>
  <c r="I12" i="8"/>
  <c r="H12" i="8"/>
  <c r="E12" i="8"/>
  <c r="J11" i="8"/>
  <c r="H11" i="8"/>
  <c r="E11" i="8"/>
  <c r="I11" i="8" s="1"/>
  <c r="J10" i="8"/>
  <c r="H10" i="8"/>
  <c r="E10" i="8"/>
  <c r="I10" i="8" s="1"/>
  <c r="I9" i="8"/>
  <c r="H9" i="8"/>
  <c r="F9" i="8"/>
  <c r="Q9" i="8" s="1"/>
  <c r="H8" i="8"/>
  <c r="F8" i="8"/>
  <c r="Q8" i="8" s="1"/>
  <c r="I7" i="8"/>
  <c r="H7" i="8"/>
  <c r="F7" i="8"/>
  <c r="Q7" i="8" s="1"/>
  <c r="J23" i="7"/>
  <c r="H23" i="7"/>
  <c r="J22" i="7"/>
  <c r="H22" i="7"/>
  <c r="E22" i="7"/>
  <c r="I22" i="7" s="1"/>
  <c r="J21" i="7"/>
  <c r="I21" i="7"/>
  <c r="H21" i="7"/>
  <c r="E21" i="7"/>
  <c r="J20" i="7"/>
  <c r="I20" i="7"/>
  <c r="H20" i="7"/>
  <c r="E20" i="7"/>
  <c r="J19" i="7"/>
  <c r="H19" i="7"/>
  <c r="E19" i="7"/>
  <c r="I19" i="7" s="1"/>
  <c r="J18" i="7"/>
  <c r="H18" i="7"/>
  <c r="E18" i="7"/>
  <c r="I18" i="7" s="1"/>
  <c r="J17" i="7"/>
  <c r="I17" i="7"/>
  <c r="H17" i="7"/>
  <c r="E17" i="7"/>
  <c r="J16" i="7"/>
  <c r="H16" i="7"/>
  <c r="E16" i="7"/>
  <c r="I16" i="7" s="1"/>
  <c r="J15" i="7"/>
  <c r="H15" i="7"/>
  <c r="E15" i="7"/>
  <c r="I15" i="7" s="1"/>
  <c r="J14" i="7"/>
  <c r="H14" i="7"/>
  <c r="E14" i="7"/>
  <c r="I14" i="7" s="1"/>
  <c r="J13" i="7"/>
  <c r="I13" i="7"/>
  <c r="H13" i="7"/>
  <c r="E13" i="7"/>
  <c r="J12" i="7"/>
  <c r="I12" i="7"/>
  <c r="H12" i="7"/>
  <c r="E12" i="7"/>
  <c r="J11" i="7"/>
  <c r="H11" i="7"/>
  <c r="E11" i="7"/>
  <c r="I11" i="7" s="1"/>
  <c r="J10" i="7"/>
  <c r="H10" i="7"/>
  <c r="E10" i="7"/>
  <c r="I10" i="7" s="1"/>
  <c r="I9" i="7"/>
  <c r="H9" i="7"/>
  <c r="F9" i="7"/>
  <c r="Q9" i="7" s="1"/>
  <c r="H8" i="7"/>
  <c r="F8" i="7"/>
  <c r="Q8" i="7" s="1"/>
  <c r="I7" i="7"/>
  <c r="H7" i="7"/>
  <c r="F7" i="7"/>
  <c r="Q7" i="7" s="1"/>
  <c r="J23" i="6"/>
  <c r="H23" i="6"/>
  <c r="J22" i="6"/>
  <c r="I22" i="6"/>
  <c r="H22" i="6"/>
  <c r="E22" i="6"/>
  <c r="J21" i="6"/>
  <c r="I21" i="6"/>
  <c r="H21" i="6"/>
  <c r="E21" i="6"/>
  <c r="J20" i="6"/>
  <c r="H20" i="6"/>
  <c r="E20" i="6"/>
  <c r="I20" i="6" s="1"/>
  <c r="J19" i="6"/>
  <c r="H19" i="6"/>
  <c r="E19" i="6"/>
  <c r="I19" i="6" s="1"/>
  <c r="J18" i="6"/>
  <c r="I18" i="6"/>
  <c r="H18" i="6"/>
  <c r="E18" i="6"/>
  <c r="J17" i="6"/>
  <c r="I17" i="6"/>
  <c r="H17" i="6"/>
  <c r="E17" i="6"/>
  <c r="J16" i="6"/>
  <c r="H16" i="6"/>
  <c r="E16" i="6"/>
  <c r="I16" i="6" s="1"/>
  <c r="J15" i="6"/>
  <c r="H15" i="6"/>
  <c r="E15" i="6"/>
  <c r="I15" i="6" s="1"/>
  <c r="J14" i="6"/>
  <c r="I14" i="6"/>
  <c r="H14" i="6"/>
  <c r="E14" i="6"/>
  <c r="J13" i="6"/>
  <c r="I13" i="6"/>
  <c r="H13" i="6"/>
  <c r="E13" i="6"/>
  <c r="J12" i="6"/>
  <c r="H12" i="6"/>
  <c r="E12" i="6"/>
  <c r="I12" i="6" s="1"/>
  <c r="J11" i="6"/>
  <c r="H11" i="6"/>
  <c r="E11" i="6"/>
  <c r="I11" i="6" s="1"/>
  <c r="J10" i="6"/>
  <c r="I10" i="6"/>
  <c r="H10" i="6"/>
  <c r="E10" i="6"/>
  <c r="I9" i="6"/>
  <c r="H9" i="6"/>
  <c r="F9" i="6"/>
  <c r="Q9" i="6" s="1"/>
  <c r="H8" i="6"/>
  <c r="F8" i="6"/>
  <c r="Q8" i="6" s="1"/>
  <c r="I7" i="6"/>
  <c r="H7" i="6"/>
  <c r="F7" i="6"/>
  <c r="Q7" i="6" s="1"/>
  <c r="D29" i="3"/>
  <c r="X18" i="1" l="1"/>
  <c r="D6" i="11"/>
  <c r="D13" i="4"/>
  <c r="E25" i="3" s="1"/>
  <c r="D24" i="3"/>
  <c r="D23" i="3"/>
  <c r="E18" i="1" l="1"/>
  <c r="D9" i="11"/>
  <c r="D25" i="3"/>
  <c r="D22" i="3" s="1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10" i="5"/>
  <c r="I7" i="5"/>
  <c r="I9" i="5"/>
  <c r="H8" i="5"/>
  <c r="H7" i="5"/>
  <c r="H9" i="5"/>
  <c r="F7" i="5"/>
  <c r="F8" i="5"/>
  <c r="F9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10" i="5"/>
  <c r="E20" i="5"/>
  <c r="I20" i="5" s="1"/>
  <c r="E21" i="5"/>
  <c r="I21" i="5" s="1"/>
  <c r="E22" i="5"/>
  <c r="I22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19" i="5"/>
  <c r="I19" i="5" s="1"/>
  <c r="E10" i="5"/>
  <c r="I10" i="5" s="1"/>
  <c r="H25" i="4"/>
  <c r="H41" i="4" s="1"/>
  <c r="H26" i="4"/>
  <c r="H42" i="4" s="1"/>
  <c r="H27" i="4"/>
  <c r="H43" i="4" s="1"/>
  <c r="H28" i="4"/>
  <c r="H44" i="4" s="1"/>
  <c r="H29" i="4"/>
  <c r="H45" i="4" s="1"/>
  <c r="H30" i="4"/>
  <c r="H46" i="4" s="1"/>
  <c r="H31" i="4"/>
  <c r="H47" i="4" s="1"/>
  <c r="H32" i="4"/>
  <c r="H48" i="4" s="1"/>
  <c r="H33" i="4"/>
  <c r="H49" i="4" s="1"/>
  <c r="H34" i="4"/>
  <c r="H50" i="4" s="1"/>
  <c r="H35" i="4"/>
  <c r="H51" i="4" s="1"/>
  <c r="H36" i="4"/>
  <c r="H52" i="4" s="1"/>
  <c r="H37" i="4"/>
  <c r="H53" i="4" s="1"/>
  <c r="H24" i="4"/>
  <c r="H40" i="4" s="1"/>
  <c r="J7" i="4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Q18" i="1"/>
  <c r="AC18" i="1" s="1"/>
  <c r="M18" i="1"/>
  <c r="P6" i="1"/>
  <c r="P8" i="1"/>
  <c r="D5" i="4"/>
  <c r="D18" i="4" s="1"/>
  <c r="D19" i="4" s="1"/>
  <c r="N32" i="4"/>
  <c r="O31" i="4"/>
  <c r="P28" i="4"/>
  <c r="M34" i="4"/>
  <c r="P36" i="4"/>
  <c r="O28" i="4"/>
  <c r="O36" i="4"/>
  <c r="P35" i="4"/>
  <c r="P37" i="4"/>
  <c r="L30" i="4"/>
  <c r="P29" i="4"/>
  <c r="P26" i="4"/>
  <c r="M25" i="4"/>
  <c r="M30" i="4"/>
  <c r="O34" i="4"/>
  <c r="K31" i="4"/>
  <c r="P25" i="4"/>
  <c r="N25" i="4"/>
  <c r="P33" i="4"/>
  <c r="P31" i="4"/>
  <c r="O33" i="4"/>
  <c r="P30" i="4"/>
  <c r="O30" i="4"/>
  <c r="M26" i="4"/>
  <c r="L31" i="4"/>
  <c r="O27" i="4"/>
  <c r="L28" i="4"/>
  <c r="L36" i="4"/>
  <c r="L25" i="4"/>
  <c r="L33" i="4"/>
  <c r="P32" i="4"/>
  <c r="P34" i="4"/>
  <c r="K26" i="4"/>
  <c r="K24" i="4"/>
  <c r="K29" i="4"/>
  <c r="K25" i="4"/>
  <c r="K36" i="4"/>
  <c r="N30" i="4"/>
  <c r="O35" i="4"/>
  <c r="P27" i="4"/>
  <c r="M27" i="4"/>
  <c r="M24" i="4"/>
  <c r="N27" i="4"/>
  <c r="O25" i="4"/>
  <c r="L37" i="4"/>
  <c r="N24" i="4"/>
  <c r="O37" i="4"/>
  <c r="L34" i="4"/>
  <c r="M37" i="4"/>
  <c r="K37" i="4"/>
  <c r="O29" i="4"/>
  <c r="L27" i="4"/>
  <c r="M29" i="4"/>
  <c r="L35" i="4"/>
  <c r="O24" i="4"/>
  <c r="N36" i="4"/>
  <c r="K30" i="4"/>
  <c r="N34" i="4"/>
  <c r="L26" i="4"/>
  <c r="K27" i="4"/>
  <c r="N28" i="4"/>
  <c r="P24" i="4"/>
  <c r="K28" i="4"/>
  <c r="N35" i="4"/>
  <c r="K34" i="4"/>
  <c r="L24" i="4"/>
  <c r="N29" i="4"/>
  <c r="O32" i="4"/>
  <c r="M35" i="4"/>
  <c r="N26" i="4"/>
  <c r="M32" i="4"/>
  <c r="O26" i="4"/>
  <c r="M36" i="4"/>
  <c r="M33" i="4"/>
  <c r="N37" i="4"/>
  <c r="K35" i="4"/>
  <c r="K32" i="4"/>
  <c r="N31" i="4"/>
  <c r="M28" i="4"/>
  <c r="M31" i="4"/>
  <c r="K33" i="4"/>
  <c r="L32" i="4"/>
  <c r="L29" i="4"/>
  <c r="N33" i="4"/>
  <c r="AA18" i="1" l="1"/>
  <c r="Z18" i="1"/>
  <c r="AB18" i="1"/>
  <c r="G12" i="9"/>
  <c r="G18" i="9"/>
  <c r="G10" i="10"/>
  <c r="G10" i="9"/>
  <c r="G15" i="9"/>
  <c r="G23" i="9"/>
  <c r="G11" i="9"/>
  <c r="G13" i="10"/>
  <c r="G21" i="9"/>
  <c r="G20" i="10"/>
  <c r="G18" i="10"/>
  <c r="G13" i="9"/>
  <c r="G16" i="9"/>
  <c r="G16" i="10"/>
  <c r="G19" i="9"/>
  <c r="G17" i="10"/>
  <c r="G19" i="10"/>
  <c r="G11" i="10"/>
  <c r="G20" i="9"/>
  <c r="G12" i="10"/>
  <c r="G15" i="10"/>
  <c r="G23" i="10"/>
  <c r="G21" i="10"/>
  <c r="G22" i="9"/>
  <c r="G14" i="9"/>
  <c r="G22" i="10"/>
  <c r="G14" i="10"/>
  <c r="G17" i="9"/>
  <c r="S18" i="1"/>
  <c r="R18" i="1" s="1"/>
  <c r="F19" i="10"/>
  <c r="F15" i="10"/>
  <c r="F11" i="10"/>
  <c r="F20" i="10"/>
  <c r="F16" i="10"/>
  <c r="F12" i="10"/>
  <c r="L2" i="10"/>
  <c r="F21" i="10"/>
  <c r="F17" i="10"/>
  <c r="F13" i="10"/>
  <c r="F22" i="10"/>
  <c r="F18" i="10"/>
  <c r="F14" i="10"/>
  <c r="F10" i="10"/>
  <c r="G21" i="8"/>
  <c r="G14" i="8"/>
  <c r="K14" i="8" s="1"/>
  <c r="G17" i="8"/>
  <c r="K17" i="8" s="1"/>
  <c r="G20" i="8"/>
  <c r="G23" i="8"/>
  <c r="G11" i="8"/>
  <c r="P11" i="8" s="1"/>
  <c r="G19" i="8"/>
  <c r="K19" i="8" s="1"/>
  <c r="G22" i="8"/>
  <c r="K22" i="8" s="1"/>
  <c r="G10" i="8"/>
  <c r="P10" i="8" s="1"/>
  <c r="G13" i="8"/>
  <c r="K13" i="8" s="1"/>
  <c r="G16" i="8"/>
  <c r="K16" i="8" s="1"/>
  <c r="G18" i="8"/>
  <c r="K18" i="8" s="1"/>
  <c r="G12" i="8"/>
  <c r="K12" i="8" s="1"/>
  <c r="G15" i="8"/>
  <c r="F19" i="9"/>
  <c r="F15" i="9"/>
  <c r="F11" i="9"/>
  <c r="F14" i="9"/>
  <c r="F20" i="9"/>
  <c r="F16" i="9"/>
  <c r="F12" i="9"/>
  <c r="F22" i="9"/>
  <c r="L2" i="9"/>
  <c r="F21" i="9"/>
  <c r="F17" i="9"/>
  <c r="F13" i="9"/>
  <c r="F18" i="9"/>
  <c r="F10" i="9"/>
  <c r="G16" i="7"/>
  <c r="K16" i="7" s="1"/>
  <c r="K15" i="8"/>
  <c r="G12" i="7"/>
  <c r="K12" i="7" s="1"/>
  <c r="K20" i="8"/>
  <c r="G15" i="7"/>
  <c r="G18" i="7"/>
  <c r="K18" i="7" s="1"/>
  <c r="G21" i="7"/>
  <c r="K21" i="7" s="1"/>
  <c r="K11" i="8"/>
  <c r="G20" i="7"/>
  <c r="K20" i="7" s="1"/>
  <c r="G14" i="7"/>
  <c r="K14" i="7" s="1"/>
  <c r="K21" i="8"/>
  <c r="G23" i="7"/>
  <c r="G11" i="7"/>
  <c r="G17" i="7"/>
  <c r="K17" i="7" s="1"/>
  <c r="G19" i="7"/>
  <c r="K19" i="7" s="1"/>
  <c r="G22" i="7"/>
  <c r="K22" i="7" s="1"/>
  <c r="G10" i="7"/>
  <c r="P10" i="7" s="1"/>
  <c r="G13" i="7"/>
  <c r="K13" i="7" s="1"/>
  <c r="F19" i="8"/>
  <c r="F15" i="8"/>
  <c r="F11" i="8"/>
  <c r="F20" i="8"/>
  <c r="F16" i="8"/>
  <c r="F12" i="8"/>
  <c r="L2" i="8"/>
  <c r="F21" i="8"/>
  <c r="F17" i="8"/>
  <c r="F13" i="8"/>
  <c r="F22" i="8"/>
  <c r="F18" i="8"/>
  <c r="F14" i="8"/>
  <c r="F10" i="8"/>
  <c r="G16" i="6"/>
  <c r="K16" i="6" s="1"/>
  <c r="G19" i="6"/>
  <c r="K19" i="6" s="1"/>
  <c r="G22" i="6"/>
  <c r="K22" i="6" s="1"/>
  <c r="G10" i="6"/>
  <c r="K10" i="6" s="1"/>
  <c r="K11" i="7"/>
  <c r="G15" i="6"/>
  <c r="K15" i="6" s="1"/>
  <c r="G18" i="6"/>
  <c r="K18" i="6" s="1"/>
  <c r="G12" i="6"/>
  <c r="G21" i="6"/>
  <c r="K21" i="6" s="1"/>
  <c r="G11" i="6"/>
  <c r="G14" i="6"/>
  <c r="G17" i="6"/>
  <c r="K17" i="6" s="1"/>
  <c r="G13" i="6"/>
  <c r="K13" i="6" s="1"/>
  <c r="G20" i="6"/>
  <c r="K20" i="6" s="1"/>
  <c r="G23" i="6"/>
  <c r="F19" i="7"/>
  <c r="F15" i="7"/>
  <c r="F11" i="7"/>
  <c r="F20" i="7"/>
  <c r="F16" i="7"/>
  <c r="F12" i="7"/>
  <c r="L2" i="7"/>
  <c r="F21" i="7"/>
  <c r="F17" i="7"/>
  <c r="F13" i="7"/>
  <c r="F22" i="7"/>
  <c r="F18" i="7"/>
  <c r="F14" i="7"/>
  <c r="F10" i="7"/>
  <c r="O50" i="4"/>
  <c r="M46" i="4"/>
  <c r="K45" i="4"/>
  <c r="G15" i="5"/>
  <c r="K15" i="5" s="1"/>
  <c r="K12" i="6"/>
  <c r="K42" i="4"/>
  <c r="G12" i="5"/>
  <c r="K12" i="5" s="1"/>
  <c r="L46" i="4"/>
  <c r="L49" i="4"/>
  <c r="L52" i="4"/>
  <c r="O44" i="4"/>
  <c r="M42" i="4"/>
  <c r="P46" i="4"/>
  <c r="P49" i="4"/>
  <c r="P52" i="4"/>
  <c r="L40" i="4"/>
  <c r="K50" i="4"/>
  <c r="G20" i="5"/>
  <c r="K20" i="5" s="1"/>
  <c r="N51" i="4"/>
  <c r="K49" i="4"/>
  <c r="G19" i="5"/>
  <c r="N44" i="4"/>
  <c r="N47" i="4"/>
  <c r="N50" i="4"/>
  <c r="O40" i="4"/>
  <c r="M45" i="4"/>
  <c r="M48" i="4"/>
  <c r="M51" i="4"/>
  <c r="G23" i="5"/>
  <c r="O41" i="4"/>
  <c r="K47" i="4"/>
  <c r="G17" i="5"/>
  <c r="K17" i="5" s="1"/>
  <c r="K52" i="4"/>
  <c r="G22" i="5"/>
  <c r="K22" i="5" s="1"/>
  <c r="K41" i="4"/>
  <c r="K11" i="6"/>
  <c r="G11" i="5"/>
  <c r="K11" i="5" s="1"/>
  <c r="P42" i="4"/>
  <c r="P45" i="4"/>
  <c r="P48" i="4"/>
  <c r="P51" i="4"/>
  <c r="O52" i="4"/>
  <c r="O43" i="4"/>
  <c r="O46" i="4"/>
  <c r="O49" i="4"/>
  <c r="N41" i="4"/>
  <c r="M50" i="4"/>
  <c r="N49" i="4"/>
  <c r="L45" i="4"/>
  <c r="L48" i="4"/>
  <c r="P40" i="4"/>
  <c r="M44" i="4"/>
  <c r="L42" i="4"/>
  <c r="K51" i="4"/>
  <c r="G21" i="5"/>
  <c r="K21" i="5" s="1"/>
  <c r="N52" i="4"/>
  <c r="L51" i="4"/>
  <c r="O42" i="4"/>
  <c r="O45" i="4"/>
  <c r="O48" i="4"/>
  <c r="N40" i="4"/>
  <c r="N43" i="4"/>
  <c r="N46" i="4"/>
  <c r="P43" i="4"/>
  <c r="M41" i="4"/>
  <c r="K40" i="4"/>
  <c r="G10" i="5"/>
  <c r="P50" i="4"/>
  <c r="L41" i="4"/>
  <c r="L44" i="4"/>
  <c r="L47" i="4"/>
  <c r="O51" i="4"/>
  <c r="P47" i="4"/>
  <c r="P41" i="4"/>
  <c r="P44" i="4"/>
  <c r="O47" i="4"/>
  <c r="N48" i="4"/>
  <c r="K14" i="6"/>
  <c r="K44" i="4"/>
  <c r="G14" i="5"/>
  <c r="K14" i="5" s="1"/>
  <c r="M47" i="4"/>
  <c r="K43" i="4"/>
  <c r="G13" i="5"/>
  <c r="K13" i="5" s="1"/>
  <c r="K48" i="4"/>
  <c r="G18" i="5"/>
  <c r="K18" i="5" s="1"/>
  <c r="K46" i="4"/>
  <c r="G16" i="5"/>
  <c r="K16" i="5" s="1"/>
  <c r="M49" i="4"/>
  <c r="M52" i="4"/>
  <c r="L43" i="4"/>
  <c r="N42" i="4"/>
  <c r="N45" i="4"/>
  <c r="L50" i="4"/>
  <c r="M40" i="4"/>
  <c r="M43" i="4"/>
  <c r="F18" i="5"/>
  <c r="F19" i="6"/>
  <c r="F15" i="6"/>
  <c r="F11" i="6"/>
  <c r="F20" i="6"/>
  <c r="F16" i="6"/>
  <c r="F12" i="6"/>
  <c r="L2" i="6"/>
  <c r="F22" i="6"/>
  <c r="F10" i="6"/>
  <c r="F21" i="6"/>
  <c r="F17" i="6"/>
  <c r="F13" i="6"/>
  <c r="L2" i="5"/>
  <c r="F18" i="6"/>
  <c r="F14" i="6"/>
  <c r="Q8" i="5"/>
  <c r="Q7" i="5"/>
  <c r="Q9" i="5"/>
  <c r="G18" i="1"/>
  <c r="H18" i="1"/>
  <c r="O18" i="1"/>
  <c r="F10" i="5"/>
  <c r="F16" i="5"/>
  <c r="F17" i="5"/>
  <c r="F15" i="5"/>
  <c r="F22" i="5"/>
  <c r="F21" i="5"/>
  <c r="F13" i="5"/>
  <c r="F20" i="5"/>
  <c r="F12" i="5"/>
  <c r="F14" i="5"/>
  <c r="I20" i="4"/>
  <c r="F19" i="5"/>
  <c r="F11" i="5"/>
  <c r="K19" i="5"/>
  <c r="K10" i="5"/>
  <c r="D7" i="3"/>
  <c r="K10" i="7" l="1"/>
  <c r="K10" i="8"/>
  <c r="K19" i="10"/>
  <c r="E23" i="9"/>
  <c r="I23" i="9" s="1"/>
  <c r="K23" i="9" s="1"/>
  <c r="M23" i="9" s="1"/>
  <c r="E23" i="10"/>
  <c r="I23" i="10" s="1"/>
  <c r="K23" i="10" s="1"/>
  <c r="M23" i="10" s="1"/>
  <c r="K15" i="10"/>
  <c r="P11" i="10"/>
  <c r="Q11" i="10" s="1"/>
  <c r="K11" i="10"/>
  <c r="K12" i="10"/>
  <c r="K18" i="10"/>
  <c r="K20" i="10"/>
  <c r="K22" i="10"/>
  <c r="K16" i="10"/>
  <c r="K17" i="10"/>
  <c r="K13" i="10"/>
  <c r="K14" i="10"/>
  <c r="P10" i="10"/>
  <c r="K10" i="10"/>
  <c r="K21" i="10"/>
  <c r="K22" i="9"/>
  <c r="K18" i="9"/>
  <c r="K19" i="9"/>
  <c r="K16" i="9"/>
  <c r="K17" i="9"/>
  <c r="M22" i="9"/>
  <c r="K15" i="9"/>
  <c r="K13" i="9"/>
  <c r="P11" i="9"/>
  <c r="Q11" i="9" s="1"/>
  <c r="K11" i="9"/>
  <c r="K14" i="9"/>
  <c r="K20" i="9"/>
  <c r="P10" i="9"/>
  <c r="K10" i="9"/>
  <c r="K21" i="9"/>
  <c r="K12" i="9"/>
  <c r="E23" i="7"/>
  <c r="I23" i="7" s="1"/>
  <c r="K23" i="7" s="1"/>
  <c r="M23" i="7" s="1"/>
  <c r="M22" i="7" s="1"/>
  <c r="E23" i="8"/>
  <c r="I23" i="8" s="1"/>
  <c r="K23" i="8" s="1"/>
  <c r="M23" i="8" s="1"/>
  <c r="K15" i="7"/>
  <c r="M53" i="4"/>
  <c r="M54" i="4" s="1"/>
  <c r="K53" i="4"/>
  <c r="K54" i="4" s="1"/>
  <c r="G20" i="4"/>
  <c r="E23" i="6"/>
  <c r="I23" i="6" s="1"/>
  <c r="K23" i="6" s="1"/>
  <c r="M23" i="6" s="1"/>
  <c r="N53" i="4"/>
  <c r="N54" i="4" s="1"/>
  <c r="O53" i="4"/>
  <c r="O54" i="4" s="1"/>
  <c r="P53" i="4"/>
  <c r="P54" i="4" s="1"/>
  <c r="L53" i="4"/>
  <c r="L54" i="4" s="1"/>
  <c r="J20" i="4"/>
  <c r="E23" i="5"/>
  <c r="I23" i="5" s="1"/>
  <c r="K23" i="5" s="1"/>
  <c r="M23" i="5" s="1"/>
  <c r="D6" i="3"/>
  <c r="M9" i="1"/>
  <c r="I10" i="1"/>
  <c r="D9" i="3" s="1"/>
  <c r="M6" i="1"/>
  <c r="I18" i="1"/>
  <c r="C18" i="1"/>
  <c r="D18" i="1" s="1"/>
  <c r="T18" i="1" s="1"/>
  <c r="Q19" i="1" s="1"/>
  <c r="AC19" i="1" s="1"/>
  <c r="B19" i="1"/>
  <c r="B20" i="1" l="1"/>
  <c r="B21" i="1" s="1"/>
  <c r="M22" i="10"/>
  <c r="Q10" i="10"/>
  <c r="F23" i="10"/>
  <c r="F24" i="10" s="1"/>
  <c r="I8" i="9"/>
  <c r="I8" i="10"/>
  <c r="F23" i="9"/>
  <c r="F24" i="9" s="1"/>
  <c r="M21" i="9"/>
  <c r="Q10" i="9"/>
  <c r="M22" i="8"/>
  <c r="I8" i="7"/>
  <c r="I8" i="8"/>
  <c r="F23" i="8"/>
  <c r="F24" i="8" s="1"/>
  <c r="F23" i="7"/>
  <c r="F24" i="7" s="1"/>
  <c r="M21" i="7"/>
  <c r="T5" i="2" a="1"/>
  <c r="M22" i="6"/>
  <c r="I8" i="5"/>
  <c r="I8" i="6"/>
  <c r="F23" i="5"/>
  <c r="F24" i="5" s="1"/>
  <c r="F23" i="6"/>
  <c r="F24" i="6" s="1"/>
  <c r="M22" i="5"/>
  <c r="K18" i="1"/>
  <c r="F18" i="1"/>
  <c r="M7" i="1"/>
  <c r="M8" i="1" s="1"/>
  <c r="P7" i="1"/>
  <c r="M11" i="1"/>
  <c r="C20" i="1"/>
  <c r="D20" i="1" s="1"/>
  <c r="C19" i="1"/>
  <c r="D19" i="1" s="1"/>
  <c r="E19" i="1" l="1"/>
  <c r="C21" i="1"/>
  <c r="D21" i="1" s="1"/>
  <c r="E20" i="1"/>
  <c r="M21" i="10"/>
  <c r="M20" i="9"/>
  <c r="M21" i="8"/>
  <c r="M20" i="7"/>
  <c r="M21" i="6"/>
  <c r="T5" i="2"/>
  <c r="T8" i="2"/>
  <c r="T7" i="2"/>
  <c r="T9" i="2"/>
  <c r="T6" i="2"/>
  <c r="T10" i="2"/>
  <c r="M21" i="5"/>
  <c r="N18" i="1"/>
  <c r="P18" i="1" s="1"/>
  <c r="M19" i="1" s="1"/>
  <c r="J18" i="1"/>
  <c r="L18" i="1" s="1"/>
  <c r="Y18" i="1" s="1"/>
  <c r="W19" i="1" s="1"/>
  <c r="B22" i="1"/>
  <c r="H19" i="1"/>
  <c r="M10" i="1"/>
  <c r="M12" i="1" s="1"/>
  <c r="X19" i="1" l="1"/>
  <c r="AB19" i="1"/>
  <c r="Z19" i="1"/>
  <c r="AA19" i="1"/>
  <c r="C22" i="1"/>
  <c r="D22" i="1" s="1"/>
  <c r="E22" i="1"/>
  <c r="E21" i="1"/>
  <c r="M20" i="10"/>
  <c r="M19" i="9"/>
  <c r="M20" i="8"/>
  <c r="M19" i="7"/>
  <c r="M20" i="6"/>
  <c r="B23" i="1"/>
  <c r="M20" i="5"/>
  <c r="I19" i="1"/>
  <c r="G19" i="1"/>
  <c r="S19" i="1"/>
  <c r="O19" i="1"/>
  <c r="C23" i="1" l="1"/>
  <c r="D23" i="1" s="1"/>
  <c r="E23" i="1"/>
  <c r="M19" i="10"/>
  <c r="M18" i="9"/>
  <c r="M19" i="8"/>
  <c r="M18" i="7"/>
  <c r="B24" i="1"/>
  <c r="M19" i="6"/>
  <c r="M19" i="5"/>
  <c r="R19" i="1"/>
  <c r="T19" i="1" s="1"/>
  <c r="N19" i="1"/>
  <c r="P19" i="1" s="1"/>
  <c r="C24" i="1" l="1"/>
  <c r="D24" i="1" s="1"/>
  <c r="E24" i="1"/>
  <c r="Q20" i="1"/>
  <c r="M18" i="10"/>
  <c r="B25" i="1"/>
  <c r="M17" i="9"/>
  <c r="M18" i="8"/>
  <c r="M17" i="7"/>
  <c r="M18" i="6"/>
  <c r="M18" i="5"/>
  <c r="M20" i="1"/>
  <c r="G20" i="1" s="1"/>
  <c r="S20" i="1"/>
  <c r="H20" i="1" l="1"/>
  <c r="AC20" i="1"/>
  <c r="C25" i="1"/>
  <c r="D25" i="1" s="1"/>
  <c r="E25" i="1"/>
  <c r="M17" i="10"/>
  <c r="B26" i="1"/>
  <c r="M16" i="9"/>
  <c r="M17" i="8"/>
  <c r="M16" i="7"/>
  <c r="M17" i="6"/>
  <c r="M17" i="5"/>
  <c r="R20" i="1"/>
  <c r="T20" i="1" s="1"/>
  <c r="O20" i="1"/>
  <c r="N20" i="1" s="1"/>
  <c r="P20" i="1" s="1"/>
  <c r="C26" i="1" l="1"/>
  <c r="D26" i="1" s="1"/>
  <c r="E26" i="1"/>
  <c r="Q21" i="1"/>
  <c r="M16" i="10"/>
  <c r="B27" i="1"/>
  <c r="M15" i="9"/>
  <c r="M16" i="8"/>
  <c r="M15" i="7"/>
  <c r="M16" i="6"/>
  <c r="M16" i="5"/>
  <c r="M21" i="1"/>
  <c r="O21" i="1" s="1"/>
  <c r="S21" i="1" l="1"/>
  <c r="AC21" i="1"/>
  <c r="C27" i="1"/>
  <c r="D27" i="1" s="1"/>
  <c r="E27" i="1"/>
  <c r="H21" i="1"/>
  <c r="M15" i="10"/>
  <c r="B28" i="1"/>
  <c r="M14" i="9"/>
  <c r="M15" i="8"/>
  <c r="M14" i="7"/>
  <c r="M15" i="6"/>
  <c r="M15" i="5"/>
  <c r="R21" i="1"/>
  <c r="T21" i="1" s="1"/>
  <c r="G21" i="1"/>
  <c r="N21" i="1"/>
  <c r="P21" i="1" s="1"/>
  <c r="M22" i="1" s="1"/>
  <c r="C28" i="1" l="1"/>
  <c r="D28" i="1" s="1"/>
  <c r="E28" i="1"/>
  <c r="Q22" i="1"/>
  <c r="M14" i="10"/>
  <c r="B29" i="1"/>
  <c r="M13" i="9"/>
  <c r="M14" i="8"/>
  <c r="M13" i="7"/>
  <c r="M14" i="6"/>
  <c r="M14" i="5"/>
  <c r="G22" i="1"/>
  <c r="O22" i="1"/>
  <c r="S22" i="1" l="1"/>
  <c r="AC22" i="1"/>
  <c r="C29" i="1"/>
  <c r="D29" i="1" s="1"/>
  <c r="E29" i="1"/>
  <c r="H22" i="1"/>
  <c r="M13" i="10"/>
  <c r="B30" i="1"/>
  <c r="M12" i="9"/>
  <c r="M13" i="8"/>
  <c r="M12" i="7"/>
  <c r="M13" i="6"/>
  <c r="M13" i="5"/>
  <c r="R22" i="1"/>
  <c r="T22" i="1" s="1"/>
  <c r="N22" i="1"/>
  <c r="P22" i="1" s="1"/>
  <c r="C30" i="1" l="1"/>
  <c r="D30" i="1" s="1"/>
  <c r="E30" i="1"/>
  <c r="Q23" i="1"/>
  <c r="M12" i="10"/>
  <c r="B31" i="1"/>
  <c r="M11" i="9"/>
  <c r="M12" i="8"/>
  <c r="M11" i="7"/>
  <c r="M12" i="6"/>
  <c r="M12" i="5"/>
  <c r="M23" i="1"/>
  <c r="B32" i="1"/>
  <c r="S23" i="1" l="1"/>
  <c r="AC23" i="1"/>
  <c r="C32" i="1"/>
  <c r="D32" i="1" s="1"/>
  <c r="E32" i="1"/>
  <c r="C31" i="1"/>
  <c r="D31" i="1" s="1"/>
  <c r="E31" i="1"/>
  <c r="H23" i="1"/>
  <c r="M11" i="10"/>
  <c r="M10" i="9"/>
  <c r="M11" i="8"/>
  <c r="M10" i="7"/>
  <c r="M11" i="6"/>
  <c r="M11" i="5"/>
  <c r="R23" i="1"/>
  <c r="T23" i="1" s="1"/>
  <c r="Q24" i="1" s="1"/>
  <c r="AC24" i="1" s="1"/>
  <c r="O23" i="1"/>
  <c r="N23" i="1" s="1"/>
  <c r="P23" i="1" s="1"/>
  <c r="M24" i="1" s="1"/>
  <c r="G23" i="1"/>
  <c r="B33" i="1"/>
  <c r="C33" i="1" l="1"/>
  <c r="D33" i="1" s="1"/>
  <c r="E33" i="1"/>
  <c r="H24" i="1"/>
  <c r="M10" i="10"/>
  <c r="M10" i="8"/>
  <c r="M10" i="6"/>
  <c r="M10" i="5"/>
  <c r="G24" i="1"/>
  <c r="O24" i="1"/>
  <c r="S24" i="1"/>
  <c r="B34" i="1"/>
  <c r="C34" i="1" l="1"/>
  <c r="D34" i="1" s="1"/>
  <c r="E34" i="1"/>
  <c r="R24" i="1"/>
  <c r="T24" i="1" s="1"/>
  <c r="N24" i="1"/>
  <c r="P24" i="1" s="1"/>
  <c r="M25" i="1" s="1"/>
  <c r="B35" i="1"/>
  <c r="C35" i="1" l="1"/>
  <c r="D35" i="1" s="1"/>
  <c r="E35" i="1"/>
  <c r="Q25" i="1"/>
  <c r="O25" i="1"/>
  <c r="G25" i="1"/>
  <c r="B36" i="1"/>
  <c r="S25" i="1" l="1"/>
  <c r="AC25" i="1"/>
  <c r="C36" i="1"/>
  <c r="D36" i="1" s="1"/>
  <c r="E36" i="1"/>
  <c r="H25" i="1"/>
  <c r="R25" i="1"/>
  <c r="T25" i="1" s="1"/>
  <c r="Q26" i="1" s="1"/>
  <c r="AC26" i="1" s="1"/>
  <c r="N25" i="1"/>
  <c r="P25" i="1" s="1"/>
  <c r="M26" i="1" s="1"/>
  <c r="B37" i="1"/>
  <c r="C37" i="1" l="1"/>
  <c r="D37" i="1" s="1"/>
  <c r="E37" i="1"/>
  <c r="S26" i="1"/>
  <c r="H26" i="1"/>
  <c r="B38" i="1"/>
  <c r="C38" i="1" l="1"/>
  <c r="D38" i="1" s="1"/>
  <c r="E38" i="1"/>
  <c r="R26" i="1"/>
  <c r="T26" i="1" s="1"/>
  <c r="G26" i="1"/>
  <c r="O26" i="1"/>
  <c r="B39" i="1"/>
  <c r="C39" i="1" l="1"/>
  <c r="D39" i="1" s="1"/>
  <c r="E39" i="1"/>
  <c r="Q27" i="1"/>
  <c r="AC27" i="1" s="1"/>
  <c r="N26" i="1"/>
  <c r="P26" i="1" s="1"/>
  <c r="M27" i="1" s="1"/>
  <c r="B40" i="1"/>
  <c r="S27" i="1" l="1"/>
  <c r="H27" i="1"/>
  <c r="R27" i="1"/>
  <c r="T27" i="1" s="1"/>
  <c r="Q28" i="1" s="1"/>
  <c r="AC28" i="1" s="1"/>
  <c r="G27" i="1"/>
  <c r="O27" i="1"/>
  <c r="C40" i="1"/>
  <c r="D40" i="1" s="1"/>
  <c r="B41" i="1"/>
  <c r="E40" i="1" l="1"/>
  <c r="H28" i="1"/>
  <c r="S28" i="1"/>
  <c r="N27" i="1"/>
  <c r="P27" i="1" s="1"/>
  <c r="M28" i="1" s="1"/>
  <c r="C41" i="1"/>
  <c r="D41" i="1" s="1"/>
  <c r="B42" i="1"/>
  <c r="E41" i="1" l="1"/>
  <c r="R28" i="1"/>
  <c r="T28" i="1" s="1"/>
  <c r="G28" i="1"/>
  <c r="O28" i="1"/>
  <c r="C42" i="1"/>
  <c r="D42" i="1" s="1"/>
  <c r="B43" i="1"/>
  <c r="E42" i="1" l="1"/>
  <c r="Q29" i="1"/>
  <c r="N28" i="1"/>
  <c r="P28" i="1" s="1"/>
  <c r="M29" i="1" s="1"/>
  <c r="C43" i="1"/>
  <c r="D43" i="1" s="1"/>
  <c r="B44" i="1"/>
  <c r="S29" i="1" l="1"/>
  <c r="AC29" i="1"/>
  <c r="E43" i="1"/>
  <c r="H29" i="1"/>
  <c r="R29" i="1"/>
  <c r="T29" i="1" s="1"/>
  <c r="G29" i="1"/>
  <c r="O29" i="1"/>
  <c r="C44" i="1"/>
  <c r="D44" i="1" s="1"/>
  <c r="B45" i="1"/>
  <c r="E44" i="1" l="1"/>
  <c r="Q30" i="1"/>
  <c r="N29" i="1"/>
  <c r="P29" i="1" s="1"/>
  <c r="M30" i="1" s="1"/>
  <c r="C45" i="1"/>
  <c r="D45" i="1" s="1"/>
  <c r="B46" i="1"/>
  <c r="S30" i="1" l="1"/>
  <c r="AC30" i="1"/>
  <c r="E45" i="1"/>
  <c r="H30" i="1"/>
  <c r="R30" i="1"/>
  <c r="T30" i="1" s="1"/>
  <c r="Q31" i="1" s="1"/>
  <c r="AC31" i="1" s="1"/>
  <c r="G30" i="1"/>
  <c r="O30" i="1"/>
  <c r="C46" i="1"/>
  <c r="D46" i="1" s="1"/>
  <c r="B47" i="1"/>
  <c r="E46" i="1" l="1"/>
  <c r="H31" i="1"/>
  <c r="S31" i="1"/>
  <c r="N30" i="1"/>
  <c r="P30" i="1" s="1"/>
  <c r="M31" i="1" s="1"/>
  <c r="B48" i="1"/>
  <c r="C47" i="1"/>
  <c r="D47" i="1" s="1"/>
  <c r="E47" i="1" l="1"/>
  <c r="R31" i="1"/>
  <c r="T31" i="1" s="1"/>
  <c r="Q32" i="1" s="1"/>
  <c r="AC32" i="1" s="1"/>
  <c r="G31" i="1"/>
  <c r="O31" i="1"/>
  <c r="B49" i="1"/>
  <c r="C48" i="1"/>
  <c r="D48" i="1" s="1"/>
  <c r="E48" i="1" l="1"/>
  <c r="H32" i="1"/>
  <c r="S32" i="1"/>
  <c r="N31" i="1"/>
  <c r="P31" i="1" s="1"/>
  <c r="M32" i="1" s="1"/>
  <c r="C49" i="1"/>
  <c r="D49" i="1" s="1"/>
  <c r="B50" i="1"/>
  <c r="E49" i="1" l="1"/>
  <c r="R32" i="1"/>
  <c r="T32" i="1" s="1"/>
  <c r="Q33" i="1" s="1"/>
  <c r="AC33" i="1" s="1"/>
  <c r="G32" i="1"/>
  <c r="O32" i="1"/>
  <c r="B51" i="1"/>
  <c r="C50" i="1"/>
  <c r="D50" i="1" s="1"/>
  <c r="E50" i="1" l="1"/>
  <c r="H33" i="1"/>
  <c r="S33" i="1"/>
  <c r="N32" i="1"/>
  <c r="P32" i="1" s="1"/>
  <c r="M33" i="1" s="1"/>
  <c r="B52" i="1"/>
  <c r="C51" i="1"/>
  <c r="D51" i="1" s="1"/>
  <c r="E51" i="1" l="1"/>
  <c r="R33" i="1"/>
  <c r="T33" i="1" s="1"/>
  <c r="Q34" i="1" s="1"/>
  <c r="AC34" i="1" s="1"/>
  <c r="G33" i="1"/>
  <c r="O33" i="1"/>
  <c r="C52" i="1"/>
  <c r="D52" i="1" s="1"/>
  <c r="B53" i="1"/>
  <c r="E52" i="1" l="1"/>
  <c r="H34" i="1"/>
  <c r="S34" i="1"/>
  <c r="N33" i="1"/>
  <c r="P33" i="1" s="1"/>
  <c r="M34" i="1" s="1"/>
  <c r="C53" i="1"/>
  <c r="D53" i="1" s="1"/>
  <c r="B54" i="1"/>
  <c r="E53" i="1" l="1"/>
  <c r="R34" i="1"/>
  <c r="T34" i="1" s="1"/>
  <c r="Q35" i="1" s="1"/>
  <c r="AC35" i="1" s="1"/>
  <c r="G34" i="1"/>
  <c r="O34" i="1"/>
  <c r="C54" i="1"/>
  <c r="D54" i="1" s="1"/>
  <c r="B55" i="1"/>
  <c r="E54" i="1" l="1"/>
  <c r="H35" i="1"/>
  <c r="S35" i="1"/>
  <c r="N34" i="1"/>
  <c r="P34" i="1" s="1"/>
  <c r="M35" i="1" s="1"/>
  <c r="C55" i="1"/>
  <c r="D55" i="1" s="1"/>
  <c r="B56" i="1"/>
  <c r="E55" i="1" l="1"/>
  <c r="R35" i="1"/>
  <c r="T35" i="1" s="1"/>
  <c r="Q36" i="1" s="1"/>
  <c r="AC36" i="1" s="1"/>
  <c r="G35" i="1"/>
  <c r="O35" i="1"/>
  <c r="B57" i="1"/>
  <c r="C56" i="1"/>
  <c r="D56" i="1" s="1"/>
  <c r="E56" i="1" l="1"/>
  <c r="H36" i="1"/>
  <c r="S36" i="1"/>
  <c r="N35" i="1"/>
  <c r="P35" i="1" s="1"/>
  <c r="M36" i="1" s="1"/>
  <c r="C57" i="1"/>
  <c r="D57" i="1" s="1"/>
  <c r="B58" i="1"/>
  <c r="E57" i="1" l="1"/>
  <c r="R36" i="1"/>
  <c r="T36" i="1" s="1"/>
  <c r="Q37" i="1" s="1"/>
  <c r="AC37" i="1" s="1"/>
  <c r="G36" i="1"/>
  <c r="O36" i="1"/>
  <c r="C58" i="1"/>
  <c r="D58" i="1" s="1"/>
  <c r="B59" i="1"/>
  <c r="E58" i="1" l="1"/>
  <c r="H37" i="1"/>
  <c r="S37" i="1"/>
  <c r="N36" i="1"/>
  <c r="P36" i="1" s="1"/>
  <c r="M37" i="1" s="1"/>
  <c r="C59" i="1"/>
  <c r="D59" i="1" s="1"/>
  <c r="B60" i="1"/>
  <c r="E59" i="1" l="1"/>
  <c r="R37" i="1"/>
  <c r="T37" i="1" s="1"/>
  <c r="Q38" i="1" s="1"/>
  <c r="AC38" i="1" s="1"/>
  <c r="C60" i="1"/>
  <c r="D60" i="1" s="1"/>
  <c r="B61" i="1"/>
  <c r="E60" i="1" l="1"/>
  <c r="S38" i="1"/>
  <c r="H38" i="1"/>
  <c r="O37" i="1"/>
  <c r="G37" i="1"/>
  <c r="C61" i="1"/>
  <c r="D61" i="1" s="1"/>
  <c r="B62" i="1"/>
  <c r="E61" i="1" l="1"/>
  <c r="R38" i="1"/>
  <c r="T38" i="1" s="1"/>
  <c r="Q39" i="1" s="1"/>
  <c r="AC39" i="1" s="1"/>
  <c r="N37" i="1"/>
  <c r="P37" i="1" s="1"/>
  <c r="M38" i="1" s="1"/>
  <c r="C62" i="1"/>
  <c r="D62" i="1" s="1"/>
  <c r="B63" i="1"/>
  <c r="E62" i="1" l="1"/>
  <c r="S39" i="1"/>
  <c r="H39" i="1"/>
  <c r="C63" i="1"/>
  <c r="D63" i="1" s="1"/>
  <c r="B64" i="1"/>
  <c r="E63" i="1" l="1"/>
  <c r="R39" i="1"/>
  <c r="T39" i="1" s="1"/>
  <c r="Q40" i="1" s="1"/>
  <c r="AC40" i="1" s="1"/>
  <c r="G38" i="1"/>
  <c r="O38" i="1"/>
  <c r="C64" i="1"/>
  <c r="D64" i="1" s="1"/>
  <c r="B65" i="1"/>
  <c r="E64" i="1" l="1"/>
  <c r="H40" i="1"/>
  <c r="S40" i="1"/>
  <c r="N38" i="1"/>
  <c r="P38" i="1" s="1"/>
  <c r="M39" i="1" s="1"/>
  <c r="C65" i="1"/>
  <c r="D65" i="1" s="1"/>
  <c r="B66" i="1"/>
  <c r="E65" i="1" l="1"/>
  <c r="R40" i="1"/>
  <c r="T40" i="1" s="1"/>
  <c r="Q41" i="1" s="1"/>
  <c r="AC41" i="1" s="1"/>
  <c r="G39" i="1"/>
  <c r="O39" i="1"/>
  <c r="C66" i="1"/>
  <c r="D66" i="1" s="1"/>
  <c r="B67" i="1"/>
  <c r="E66" i="1" l="1"/>
  <c r="H41" i="1"/>
  <c r="S41" i="1"/>
  <c r="N39" i="1"/>
  <c r="P39" i="1" s="1"/>
  <c r="M40" i="1" s="1"/>
  <c r="C67" i="1"/>
  <c r="D67" i="1" s="1"/>
  <c r="B68" i="1"/>
  <c r="E67" i="1" l="1"/>
  <c r="R41" i="1"/>
  <c r="T41" i="1" s="1"/>
  <c r="Q42" i="1" s="1"/>
  <c r="AC42" i="1" s="1"/>
  <c r="C68" i="1"/>
  <c r="D68" i="1" s="1"/>
  <c r="B69" i="1"/>
  <c r="E68" i="1" l="1"/>
  <c r="H42" i="1"/>
  <c r="S42" i="1"/>
  <c r="G40" i="1"/>
  <c r="O40" i="1"/>
  <c r="B70" i="1"/>
  <c r="C69" i="1"/>
  <c r="D69" i="1" s="1"/>
  <c r="E69" i="1" l="1"/>
  <c r="R42" i="1"/>
  <c r="T42" i="1" s="1"/>
  <c r="Q43" i="1" s="1"/>
  <c r="AC43" i="1" s="1"/>
  <c r="N40" i="1"/>
  <c r="P40" i="1" s="1"/>
  <c r="M41" i="1" s="1"/>
  <c r="C70" i="1"/>
  <c r="D70" i="1" s="1"/>
  <c r="B71" i="1"/>
  <c r="E70" i="1" l="1"/>
  <c r="H43" i="1"/>
  <c r="S43" i="1"/>
  <c r="G41" i="1"/>
  <c r="O41" i="1"/>
  <c r="C71" i="1"/>
  <c r="D71" i="1" s="1"/>
  <c r="B72" i="1"/>
  <c r="E71" i="1" l="1"/>
  <c r="R43" i="1"/>
  <c r="T43" i="1" s="1"/>
  <c r="Q44" i="1" s="1"/>
  <c r="AC44" i="1" s="1"/>
  <c r="N41" i="1"/>
  <c r="P41" i="1" s="1"/>
  <c r="M42" i="1" s="1"/>
  <c r="C72" i="1"/>
  <c r="D72" i="1" s="1"/>
  <c r="B73" i="1"/>
  <c r="E72" i="1" l="1"/>
  <c r="H44" i="1"/>
  <c r="S44" i="1"/>
  <c r="G42" i="1"/>
  <c r="O42" i="1"/>
  <c r="C73" i="1"/>
  <c r="D73" i="1" s="1"/>
  <c r="B74" i="1"/>
  <c r="E73" i="1" l="1"/>
  <c r="R44" i="1"/>
  <c r="N42" i="1"/>
  <c r="P42" i="1" s="1"/>
  <c r="M43" i="1" s="1"/>
  <c r="C74" i="1"/>
  <c r="D74" i="1" s="1"/>
  <c r="B75" i="1"/>
  <c r="E74" i="1" l="1"/>
  <c r="T44" i="1"/>
  <c r="Q45" i="1" s="1"/>
  <c r="AC45" i="1" s="1"/>
  <c r="G43" i="1"/>
  <c r="O43" i="1"/>
  <c r="C75" i="1"/>
  <c r="D75" i="1" s="1"/>
  <c r="B76" i="1"/>
  <c r="E75" i="1" l="1"/>
  <c r="H45" i="1"/>
  <c r="S45" i="1"/>
  <c r="N43" i="1"/>
  <c r="P43" i="1" s="1"/>
  <c r="M44" i="1" s="1"/>
  <c r="C76" i="1"/>
  <c r="D76" i="1" s="1"/>
  <c r="B77" i="1"/>
  <c r="E76" i="1" l="1"/>
  <c r="R45" i="1"/>
  <c r="T45" i="1" s="1"/>
  <c r="Q46" i="1" s="1"/>
  <c r="AC46" i="1" s="1"/>
  <c r="G44" i="1"/>
  <c r="O44" i="1"/>
  <c r="B78" i="1"/>
  <c r="C77" i="1"/>
  <c r="D77" i="1" s="1"/>
  <c r="E77" i="1" l="1"/>
  <c r="N44" i="1"/>
  <c r="P44" i="1" s="1"/>
  <c r="M45" i="1" s="1"/>
  <c r="C78" i="1"/>
  <c r="D78" i="1" s="1"/>
  <c r="B79" i="1"/>
  <c r="E78" i="1" l="1"/>
  <c r="H46" i="1"/>
  <c r="S46" i="1"/>
  <c r="G45" i="1"/>
  <c r="O45" i="1"/>
  <c r="C79" i="1"/>
  <c r="D79" i="1" s="1"/>
  <c r="B80" i="1"/>
  <c r="E79" i="1" l="1"/>
  <c r="R46" i="1"/>
  <c r="T46" i="1" s="1"/>
  <c r="Q47" i="1" s="1"/>
  <c r="AC47" i="1" s="1"/>
  <c r="N45" i="1"/>
  <c r="P45" i="1" s="1"/>
  <c r="M46" i="1" s="1"/>
  <c r="C80" i="1"/>
  <c r="D80" i="1" s="1"/>
  <c r="B81" i="1"/>
  <c r="E80" i="1" l="1"/>
  <c r="H47" i="1"/>
  <c r="S47" i="1"/>
  <c r="G46" i="1"/>
  <c r="O46" i="1"/>
  <c r="B82" i="1"/>
  <c r="C81" i="1"/>
  <c r="D81" i="1" s="1"/>
  <c r="E81" i="1" l="1"/>
  <c r="R47" i="1"/>
  <c r="T47" i="1" s="1"/>
  <c r="Q48" i="1" s="1"/>
  <c r="AC48" i="1" s="1"/>
  <c r="N46" i="1"/>
  <c r="P46" i="1" s="1"/>
  <c r="M47" i="1" s="1"/>
  <c r="C82" i="1"/>
  <c r="D82" i="1" s="1"/>
  <c r="B83" i="1"/>
  <c r="E82" i="1" l="1"/>
  <c r="H48" i="1"/>
  <c r="S48" i="1"/>
  <c r="G47" i="1"/>
  <c r="O47" i="1"/>
  <c r="C83" i="1"/>
  <c r="D83" i="1" s="1"/>
  <c r="B84" i="1"/>
  <c r="E83" i="1" l="1"/>
  <c r="R48" i="1"/>
  <c r="T48" i="1" s="1"/>
  <c r="Q49" i="1" s="1"/>
  <c r="AC49" i="1" s="1"/>
  <c r="N47" i="1"/>
  <c r="P47" i="1" s="1"/>
  <c r="M48" i="1" s="1"/>
  <c r="C84" i="1"/>
  <c r="D84" i="1" s="1"/>
  <c r="B85" i="1"/>
  <c r="E84" i="1" l="1"/>
  <c r="H49" i="1"/>
  <c r="S49" i="1"/>
  <c r="G48" i="1"/>
  <c r="O48" i="1"/>
  <c r="C85" i="1"/>
  <c r="D85" i="1" s="1"/>
  <c r="B86" i="1"/>
  <c r="E85" i="1" l="1"/>
  <c r="R49" i="1"/>
  <c r="T49" i="1" s="1"/>
  <c r="Q50" i="1" s="1"/>
  <c r="AC50" i="1" s="1"/>
  <c r="N48" i="1"/>
  <c r="P48" i="1" s="1"/>
  <c r="M49" i="1" s="1"/>
  <c r="C86" i="1"/>
  <c r="D86" i="1" s="1"/>
  <c r="B87" i="1"/>
  <c r="E86" i="1" l="1"/>
  <c r="H50" i="1"/>
  <c r="S50" i="1"/>
  <c r="G49" i="1"/>
  <c r="O49" i="1"/>
  <c r="C87" i="1"/>
  <c r="D87" i="1" s="1"/>
  <c r="B88" i="1"/>
  <c r="E87" i="1" l="1"/>
  <c r="R50" i="1"/>
  <c r="T50" i="1" s="1"/>
  <c r="Q51" i="1" s="1"/>
  <c r="AC51" i="1" s="1"/>
  <c r="N49" i="1"/>
  <c r="P49" i="1"/>
  <c r="M50" i="1" s="1"/>
  <c r="C88" i="1"/>
  <c r="D88" i="1" s="1"/>
  <c r="B89" i="1"/>
  <c r="E88" i="1" l="1"/>
  <c r="H51" i="1"/>
  <c r="S51" i="1"/>
  <c r="G50" i="1"/>
  <c r="O50" i="1"/>
  <c r="B90" i="1"/>
  <c r="C89" i="1"/>
  <c r="D89" i="1" s="1"/>
  <c r="E89" i="1" l="1"/>
  <c r="R51" i="1"/>
  <c r="T51" i="1" s="1"/>
  <c r="Q52" i="1" s="1"/>
  <c r="AC52" i="1" s="1"/>
  <c r="N50" i="1"/>
  <c r="P50" i="1" s="1"/>
  <c r="M51" i="1" s="1"/>
  <c r="C90" i="1"/>
  <c r="D90" i="1" s="1"/>
  <c r="B91" i="1"/>
  <c r="E90" i="1" l="1"/>
  <c r="H52" i="1"/>
  <c r="S52" i="1"/>
  <c r="G51" i="1"/>
  <c r="O51" i="1"/>
  <c r="B92" i="1"/>
  <c r="C91" i="1"/>
  <c r="D91" i="1" s="1"/>
  <c r="E91" i="1" l="1"/>
  <c r="R52" i="1"/>
  <c r="T52" i="1" s="1"/>
  <c r="Q53" i="1" s="1"/>
  <c r="AC53" i="1" s="1"/>
  <c r="N51" i="1"/>
  <c r="P51" i="1" s="1"/>
  <c r="M52" i="1" s="1"/>
  <c r="C92" i="1"/>
  <c r="D92" i="1" s="1"/>
  <c r="B93" i="1"/>
  <c r="E92" i="1" l="1"/>
  <c r="H53" i="1"/>
  <c r="S53" i="1"/>
  <c r="O52" i="1"/>
  <c r="G52" i="1"/>
  <c r="B94" i="1"/>
  <c r="C93" i="1"/>
  <c r="D93" i="1" s="1"/>
  <c r="E93" i="1" l="1"/>
  <c r="R53" i="1"/>
  <c r="T53" i="1" s="1"/>
  <c r="Q54" i="1" s="1"/>
  <c r="AC54" i="1" s="1"/>
  <c r="N52" i="1"/>
  <c r="P52" i="1" s="1"/>
  <c r="M53" i="1" s="1"/>
  <c r="C94" i="1"/>
  <c r="D94" i="1" s="1"/>
  <c r="B95" i="1"/>
  <c r="E94" i="1" l="1"/>
  <c r="H54" i="1"/>
  <c r="S54" i="1"/>
  <c r="C95" i="1"/>
  <c r="D95" i="1" s="1"/>
  <c r="B96" i="1"/>
  <c r="E95" i="1" l="1"/>
  <c r="R54" i="1"/>
  <c r="T54" i="1" s="1"/>
  <c r="Q55" i="1" s="1"/>
  <c r="AC55" i="1" s="1"/>
  <c r="G53" i="1"/>
  <c r="O53" i="1"/>
  <c r="C96" i="1"/>
  <c r="D96" i="1" s="1"/>
  <c r="B97" i="1"/>
  <c r="E96" i="1" l="1"/>
  <c r="H55" i="1"/>
  <c r="S55" i="1"/>
  <c r="N53" i="1"/>
  <c r="P53" i="1" s="1"/>
  <c r="M54" i="1" s="1"/>
  <c r="B98" i="1"/>
  <c r="C97" i="1"/>
  <c r="D97" i="1" s="1"/>
  <c r="E97" i="1" l="1"/>
  <c r="R55" i="1"/>
  <c r="T55" i="1" s="1"/>
  <c r="Q56" i="1" s="1"/>
  <c r="AC56" i="1" s="1"/>
  <c r="G54" i="1"/>
  <c r="O54" i="1"/>
  <c r="B99" i="1"/>
  <c r="C98" i="1"/>
  <c r="D98" i="1" s="1"/>
  <c r="E98" i="1" l="1"/>
  <c r="H56" i="1"/>
  <c r="S56" i="1"/>
  <c r="N54" i="1"/>
  <c r="P54" i="1" s="1"/>
  <c r="M55" i="1" s="1"/>
  <c r="B100" i="1"/>
  <c r="C99" i="1"/>
  <c r="D99" i="1" s="1"/>
  <c r="E99" i="1" l="1"/>
  <c r="R56" i="1"/>
  <c r="T56" i="1" s="1"/>
  <c r="Q57" i="1" s="1"/>
  <c r="AC57" i="1" s="1"/>
  <c r="G55" i="1"/>
  <c r="O55" i="1"/>
  <c r="C100" i="1"/>
  <c r="D100" i="1" s="1"/>
  <c r="B101" i="1"/>
  <c r="E100" i="1" l="1"/>
  <c r="H57" i="1"/>
  <c r="S57" i="1"/>
  <c r="N55" i="1"/>
  <c r="P55" i="1" s="1"/>
  <c r="M56" i="1" s="1"/>
  <c r="C101" i="1"/>
  <c r="D101" i="1" s="1"/>
  <c r="B102" i="1"/>
  <c r="E101" i="1" l="1"/>
  <c r="R57" i="1"/>
  <c r="T57" i="1" s="1"/>
  <c r="Q58" i="1" s="1"/>
  <c r="AC58" i="1" s="1"/>
  <c r="G56" i="1"/>
  <c r="O56" i="1"/>
  <c r="C102" i="1"/>
  <c r="D102" i="1" s="1"/>
  <c r="B103" i="1"/>
  <c r="E102" i="1" l="1"/>
  <c r="H58" i="1"/>
  <c r="S58" i="1"/>
  <c r="N56" i="1"/>
  <c r="P56" i="1" s="1"/>
  <c r="M57" i="1" s="1"/>
  <c r="B104" i="1"/>
  <c r="C103" i="1"/>
  <c r="D103" i="1" s="1"/>
  <c r="E103" i="1" l="1"/>
  <c r="R58" i="1"/>
  <c r="T58" i="1" s="1"/>
  <c r="Q59" i="1" s="1"/>
  <c r="AC59" i="1" s="1"/>
  <c r="G57" i="1"/>
  <c r="O57" i="1"/>
  <c r="C104" i="1"/>
  <c r="D104" i="1" s="1"/>
  <c r="B105" i="1"/>
  <c r="E104" i="1" l="1"/>
  <c r="N57" i="1"/>
  <c r="P57" i="1"/>
  <c r="M58" i="1" s="1"/>
  <c r="B106" i="1"/>
  <c r="C105" i="1"/>
  <c r="D105" i="1" s="1"/>
  <c r="E105" i="1" l="1"/>
  <c r="H59" i="1"/>
  <c r="S59" i="1"/>
  <c r="G58" i="1"/>
  <c r="O58" i="1"/>
  <c r="B107" i="1"/>
  <c r="C106" i="1"/>
  <c r="D106" i="1" s="1"/>
  <c r="E106" i="1" l="1"/>
  <c r="R59" i="1"/>
  <c r="T59" i="1" s="1"/>
  <c r="Q60" i="1" s="1"/>
  <c r="AC60" i="1" s="1"/>
  <c r="N58" i="1"/>
  <c r="P58" i="1" s="1"/>
  <c r="M59" i="1" s="1"/>
  <c r="B108" i="1"/>
  <c r="C107" i="1"/>
  <c r="D107" i="1" s="1"/>
  <c r="E107" i="1" l="1"/>
  <c r="H60" i="1"/>
  <c r="S60" i="1"/>
  <c r="G59" i="1"/>
  <c r="O59" i="1"/>
  <c r="C108" i="1"/>
  <c r="D108" i="1" s="1"/>
  <c r="B109" i="1"/>
  <c r="E108" i="1" l="1"/>
  <c r="R60" i="1"/>
  <c r="T60" i="1" s="1"/>
  <c r="Q61" i="1" s="1"/>
  <c r="AC61" i="1" s="1"/>
  <c r="N59" i="1"/>
  <c r="P59" i="1" s="1"/>
  <c r="M60" i="1" s="1"/>
  <c r="B110" i="1"/>
  <c r="C109" i="1"/>
  <c r="D109" i="1" s="1"/>
  <c r="E109" i="1" l="1"/>
  <c r="H61" i="1"/>
  <c r="S61" i="1"/>
  <c r="G60" i="1"/>
  <c r="O60" i="1"/>
  <c r="C110" i="1"/>
  <c r="D110" i="1" s="1"/>
  <c r="B111" i="1"/>
  <c r="E110" i="1" l="1"/>
  <c r="R61" i="1"/>
  <c r="T61" i="1" s="1"/>
  <c r="Q62" i="1" s="1"/>
  <c r="AC62" i="1" s="1"/>
  <c r="N60" i="1"/>
  <c r="P60" i="1" s="1"/>
  <c r="M61" i="1" s="1"/>
  <c r="C111" i="1"/>
  <c r="D111" i="1" s="1"/>
  <c r="B112" i="1"/>
  <c r="E111" i="1" l="1"/>
  <c r="H62" i="1"/>
  <c r="S62" i="1"/>
  <c r="B113" i="1"/>
  <c r="C112" i="1"/>
  <c r="D112" i="1" s="1"/>
  <c r="E112" i="1" l="1"/>
  <c r="R62" i="1"/>
  <c r="T62" i="1" s="1"/>
  <c r="Q63" i="1" s="1"/>
  <c r="AC63" i="1" s="1"/>
  <c r="O61" i="1"/>
  <c r="G61" i="1"/>
  <c r="C113" i="1"/>
  <c r="D113" i="1" s="1"/>
  <c r="B114" i="1"/>
  <c r="E113" i="1" l="1"/>
  <c r="H63" i="1"/>
  <c r="S63" i="1"/>
  <c r="N61" i="1"/>
  <c r="P61" i="1" s="1"/>
  <c r="M62" i="1" s="1"/>
  <c r="C114" i="1"/>
  <c r="D114" i="1" s="1"/>
  <c r="B115" i="1"/>
  <c r="E114" i="1" l="1"/>
  <c r="R63" i="1"/>
  <c r="T63" i="1" s="1"/>
  <c r="Q64" i="1" s="1"/>
  <c r="AC64" i="1" s="1"/>
  <c r="G62" i="1"/>
  <c r="O62" i="1"/>
  <c r="C115" i="1"/>
  <c r="D115" i="1" s="1"/>
  <c r="B116" i="1"/>
  <c r="E115" i="1" l="1"/>
  <c r="H64" i="1"/>
  <c r="S64" i="1"/>
  <c r="N62" i="1"/>
  <c r="P62" i="1" s="1"/>
  <c r="M63" i="1" s="1"/>
  <c r="B117" i="1"/>
  <c r="C116" i="1"/>
  <c r="D116" i="1" s="1"/>
  <c r="E116" i="1" l="1"/>
  <c r="R64" i="1"/>
  <c r="T64" i="1" s="1"/>
  <c r="Q65" i="1" s="1"/>
  <c r="AC65" i="1" s="1"/>
  <c r="G63" i="1"/>
  <c r="O63" i="1"/>
  <c r="C117" i="1"/>
  <c r="D117" i="1" s="1"/>
  <c r="B118" i="1"/>
  <c r="E117" i="1" l="1"/>
  <c r="H65" i="1"/>
  <c r="S65" i="1"/>
  <c r="N63" i="1"/>
  <c r="B119" i="1"/>
  <c r="C118" i="1"/>
  <c r="D118" i="1" s="1"/>
  <c r="E118" i="1" l="1"/>
  <c r="R65" i="1"/>
  <c r="T65" i="1" s="1"/>
  <c r="Q66" i="1" s="1"/>
  <c r="AC66" i="1" s="1"/>
  <c r="P63" i="1"/>
  <c r="M64" i="1" s="1"/>
  <c r="C119" i="1"/>
  <c r="D119" i="1" s="1"/>
  <c r="B120" i="1"/>
  <c r="E119" i="1" l="1"/>
  <c r="H66" i="1"/>
  <c r="S66" i="1"/>
  <c r="G64" i="1"/>
  <c r="O64" i="1"/>
  <c r="B121" i="1"/>
  <c r="C120" i="1"/>
  <c r="D120" i="1" s="1"/>
  <c r="E120" i="1" l="1"/>
  <c r="R66" i="1"/>
  <c r="T66" i="1" s="1"/>
  <c r="Q67" i="1" s="1"/>
  <c r="AC67" i="1" s="1"/>
  <c r="N64" i="1"/>
  <c r="C121" i="1"/>
  <c r="D121" i="1" s="1"/>
  <c r="B122" i="1"/>
  <c r="E121" i="1" l="1"/>
  <c r="H67" i="1"/>
  <c r="S67" i="1"/>
  <c r="P64" i="1"/>
  <c r="M65" i="1" s="1"/>
  <c r="C122" i="1"/>
  <c r="D122" i="1" s="1"/>
  <c r="B123" i="1"/>
  <c r="E122" i="1" l="1"/>
  <c r="R67" i="1"/>
  <c r="T67" i="1" s="1"/>
  <c r="Q68" i="1" s="1"/>
  <c r="AC68" i="1" s="1"/>
  <c r="O65" i="1"/>
  <c r="G65" i="1"/>
  <c r="B124" i="1"/>
  <c r="C123" i="1"/>
  <c r="D123" i="1" s="1"/>
  <c r="E123" i="1" l="1"/>
  <c r="H68" i="1"/>
  <c r="S68" i="1"/>
  <c r="N65" i="1"/>
  <c r="C124" i="1"/>
  <c r="D124" i="1" s="1"/>
  <c r="B125" i="1"/>
  <c r="E124" i="1" l="1"/>
  <c r="R68" i="1"/>
  <c r="T68" i="1" s="1"/>
  <c r="Q69" i="1" s="1"/>
  <c r="AC69" i="1" s="1"/>
  <c r="P65" i="1"/>
  <c r="M66" i="1" s="1"/>
  <c r="B126" i="1"/>
  <c r="C125" i="1"/>
  <c r="D125" i="1" s="1"/>
  <c r="E125" i="1" l="1"/>
  <c r="H69" i="1"/>
  <c r="S69" i="1"/>
  <c r="O66" i="1"/>
  <c r="G66" i="1"/>
  <c r="C126" i="1"/>
  <c r="D126" i="1" s="1"/>
  <c r="B127" i="1"/>
  <c r="E126" i="1" l="1"/>
  <c r="R69" i="1"/>
  <c r="T69" i="1"/>
  <c r="Q70" i="1" s="1"/>
  <c r="AC70" i="1" s="1"/>
  <c r="N66" i="1"/>
  <c r="B128" i="1"/>
  <c r="C127" i="1"/>
  <c r="D127" i="1" s="1"/>
  <c r="E127" i="1" l="1"/>
  <c r="H70" i="1"/>
  <c r="S70" i="1"/>
  <c r="P66" i="1"/>
  <c r="M67" i="1" s="1"/>
  <c r="B129" i="1"/>
  <c r="C128" i="1"/>
  <c r="D128" i="1" s="1"/>
  <c r="E128" i="1" l="1"/>
  <c r="R70" i="1"/>
  <c r="T70" i="1" s="1"/>
  <c r="Q71" i="1" s="1"/>
  <c r="AC71" i="1" s="1"/>
  <c r="G67" i="1"/>
  <c r="O67" i="1"/>
  <c r="C129" i="1"/>
  <c r="D129" i="1" s="1"/>
  <c r="B130" i="1"/>
  <c r="E129" i="1" l="1"/>
  <c r="H71" i="1"/>
  <c r="S71" i="1"/>
  <c r="N67" i="1"/>
  <c r="C130" i="1"/>
  <c r="D130" i="1" s="1"/>
  <c r="B131" i="1"/>
  <c r="E130" i="1" l="1"/>
  <c r="R71" i="1"/>
  <c r="T71" i="1" s="1"/>
  <c r="Q72" i="1" s="1"/>
  <c r="AC72" i="1" s="1"/>
  <c r="P67" i="1"/>
  <c r="M68" i="1" s="1"/>
  <c r="C131" i="1"/>
  <c r="D131" i="1" s="1"/>
  <c r="B132" i="1"/>
  <c r="E131" i="1" l="1"/>
  <c r="H72" i="1"/>
  <c r="S72" i="1"/>
  <c r="G68" i="1"/>
  <c r="O68" i="1"/>
  <c r="C132" i="1"/>
  <c r="D132" i="1" s="1"/>
  <c r="B133" i="1"/>
  <c r="E132" i="1" l="1"/>
  <c r="R72" i="1"/>
  <c r="T72" i="1" s="1"/>
  <c r="Q73" i="1" s="1"/>
  <c r="AC73" i="1" s="1"/>
  <c r="N68" i="1"/>
  <c r="C133" i="1"/>
  <c r="D133" i="1" s="1"/>
  <c r="B134" i="1"/>
  <c r="E133" i="1" l="1"/>
  <c r="H73" i="1"/>
  <c r="S73" i="1"/>
  <c r="P68" i="1"/>
  <c r="M69" i="1" s="1"/>
  <c r="C134" i="1"/>
  <c r="D134" i="1" s="1"/>
  <c r="B135" i="1"/>
  <c r="E134" i="1" l="1"/>
  <c r="R73" i="1"/>
  <c r="T73" i="1" s="1"/>
  <c r="Q74" i="1" s="1"/>
  <c r="AC74" i="1" s="1"/>
  <c r="G69" i="1"/>
  <c r="O69" i="1"/>
  <c r="C135" i="1"/>
  <c r="D135" i="1" s="1"/>
  <c r="B136" i="1"/>
  <c r="E135" i="1" l="1"/>
  <c r="H74" i="1"/>
  <c r="S74" i="1"/>
  <c r="N69" i="1"/>
  <c r="C136" i="1"/>
  <c r="D136" i="1" s="1"/>
  <c r="B137" i="1"/>
  <c r="E136" i="1" l="1"/>
  <c r="R74" i="1"/>
  <c r="T74" i="1" s="1"/>
  <c r="Q75" i="1" s="1"/>
  <c r="AC75" i="1" s="1"/>
  <c r="P69" i="1"/>
  <c r="M70" i="1" s="1"/>
  <c r="C137" i="1"/>
  <c r="D137" i="1" s="1"/>
  <c r="B138" i="1"/>
  <c r="E137" i="1" l="1"/>
  <c r="H75" i="1"/>
  <c r="S75" i="1"/>
  <c r="G70" i="1"/>
  <c r="O70" i="1"/>
  <c r="B139" i="1"/>
  <c r="C138" i="1"/>
  <c r="D138" i="1" s="1"/>
  <c r="E138" i="1" l="1"/>
  <c r="R75" i="1"/>
  <c r="T75" i="1" s="1"/>
  <c r="Q76" i="1" s="1"/>
  <c r="AC76" i="1" s="1"/>
  <c r="N70" i="1"/>
  <c r="P70" i="1" s="1"/>
  <c r="M71" i="1" s="1"/>
  <c r="B140" i="1"/>
  <c r="C139" i="1"/>
  <c r="D139" i="1" s="1"/>
  <c r="E139" i="1" l="1"/>
  <c r="S76" i="1"/>
  <c r="H76" i="1"/>
  <c r="G71" i="1"/>
  <c r="O71" i="1"/>
  <c r="C140" i="1"/>
  <c r="D140" i="1" s="1"/>
  <c r="B141" i="1"/>
  <c r="E140" i="1" l="1"/>
  <c r="R76" i="1"/>
  <c r="T76" i="1" s="1"/>
  <c r="Q77" i="1" s="1"/>
  <c r="AC77" i="1" s="1"/>
  <c r="N71" i="1"/>
  <c r="C141" i="1"/>
  <c r="D141" i="1" s="1"/>
  <c r="B142" i="1"/>
  <c r="E141" i="1" l="1"/>
  <c r="S77" i="1"/>
  <c r="H77" i="1"/>
  <c r="P71" i="1"/>
  <c r="M72" i="1" s="1"/>
  <c r="C142" i="1"/>
  <c r="D142" i="1" s="1"/>
  <c r="B143" i="1"/>
  <c r="E142" i="1" l="1"/>
  <c r="R77" i="1"/>
  <c r="T77" i="1" s="1"/>
  <c r="Q78" i="1" s="1"/>
  <c r="AC78" i="1" s="1"/>
  <c r="G72" i="1"/>
  <c r="O72" i="1"/>
  <c r="C143" i="1"/>
  <c r="D143" i="1" s="1"/>
  <c r="B144" i="1"/>
  <c r="E143" i="1" l="1"/>
  <c r="H78" i="1"/>
  <c r="S78" i="1"/>
  <c r="N72" i="1"/>
  <c r="C144" i="1"/>
  <c r="D144" i="1" s="1"/>
  <c r="B145" i="1"/>
  <c r="E144" i="1" l="1"/>
  <c r="R78" i="1"/>
  <c r="T78" i="1" s="1"/>
  <c r="Q79" i="1" s="1"/>
  <c r="AC79" i="1" s="1"/>
  <c r="P72" i="1"/>
  <c r="M73" i="1" s="1"/>
  <c r="C145" i="1"/>
  <c r="D145" i="1" s="1"/>
  <c r="B146" i="1"/>
  <c r="E145" i="1" l="1"/>
  <c r="S79" i="1"/>
  <c r="H79" i="1"/>
  <c r="G73" i="1"/>
  <c r="O73" i="1"/>
  <c r="B147" i="1"/>
  <c r="C146" i="1"/>
  <c r="D146" i="1" s="1"/>
  <c r="E146" i="1" l="1"/>
  <c r="R79" i="1"/>
  <c r="T79" i="1" s="1"/>
  <c r="Q80" i="1" s="1"/>
  <c r="AC80" i="1" s="1"/>
  <c r="N73" i="1"/>
  <c r="C147" i="1"/>
  <c r="D147" i="1" s="1"/>
  <c r="B148" i="1"/>
  <c r="E147" i="1" l="1"/>
  <c r="H80" i="1"/>
  <c r="S80" i="1"/>
  <c r="P73" i="1"/>
  <c r="M74" i="1" s="1"/>
  <c r="C148" i="1"/>
  <c r="D148" i="1" s="1"/>
  <c r="B149" i="1"/>
  <c r="E148" i="1" l="1"/>
  <c r="R80" i="1"/>
  <c r="T80" i="1" s="1"/>
  <c r="Q81" i="1" s="1"/>
  <c r="AC81" i="1" s="1"/>
  <c r="G74" i="1"/>
  <c r="O74" i="1"/>
  <c r="C149" i="1"/>
  <c r="D149" i="1" s="1"/>
  <c r="B150" i="1"/>
  <c r="E149" i="1" l="1"/>
  <c r="H81" i="1"/>
  <c r="S81" i="1"/>
  <c r="N74" i="1"/>
  <c r="P74" i="1" s="1"/>
  <c r="M75" i="1" s="1"/>
  <c r="C150" i="1"/>
  <c r="D150" i="1" s="1"/>
  <c r="B151" i="1"/>
  <c r="E150" i="1" l="1"/>
  <c r="R81" i="1"/>
  <c r="T81" i="1" s="1"/>
  <c r="Q82" i="1" s="1"/>
  <c r="AC82" i="1" s="1"/>
  <c r="G75" i="1"/>
  <c r="O75" i="1"/>
  <c r="C151" i="1"/>
  <c r="D151" i="1" s="1"/>
  <c r="B152" i="1"/>
  <c r="E151" i="1" l="1"/>
  <c r="H82" i="1"/>
  <c r="S82" i="1"/>
  <c r="N75" i="1"/>
  <c r="C152" i="1"/>
  <c r="D152" i="1" s="1"/>
  <c r="B153" i="1"/>
  <c r="E152" i="1" l="1"/>
  <c r="R82" i="1"/>
  <c r="T82" i="1" s="1"/>
  <c r="Q83" i="1" s="1"/>
  <c r="AC83" i="1" s="1"/>
  <c r="P75" i="1"/>
  <c r="M76" i="1" s="1"/>
  <c r="C153" i="1"/>
  <c r="D153" i="1" s="1"/>
  <c r="B154" i="1"/>
  <c r="E153" i="1" l="1"/>
  <c r="H83" i="1"/>
  <c r="S83" i="1"/>
  <c r="G76" i="1"/>
  <c r="O76" i="1"/>
  <c r="B155" i="1"/>
  <c r="C154" i="1"/>
  <c r="D154" i="1" s="1"/>
  <c r="E154" i="1" l="1"/>
  <c r="R83" i="1"/>
  <c r="T83" i="1" s="1"/>
  <c r="Q84" i="1" s="1"/>
  <c r="AC84" i="1" s="1"/>
  <c r="N76" i="1"/>
  <c r="P76" i="1" s="1"/>
  <c r="M77" i="1" s="1"/>
  <c r="C155" i="1"/>
  <c r="D155" i="1" s="1"/>
  <c r="B156" i="1"/>
  <c r="E155" i="1" l="1"/>
  <c r="H84" i="1"/>
  <c r="S84" i="1"/>
  <c r="G77" i="1"/>
  <c r="O77" i="1"/>
  <c r="C156" i="1"/>
  <c r="D156" i="1" s="1"/>
  <c r="B157" i="1"/>
  <c r="E156" i="1" l="1"/>
  <c r="R84" i="1"/>
  <c r="T84" i="1" s="1"/>
  <c r="Q85" i="1" s="1"/>
  <c r="AC85" i="1" s="1"/>
  <c r="N77" i="1"/>
  <c r="P77" i="1" s="1"/>
  <c r="M78" i="1" s="1"/>
  <c r="C157" i="1"/>
  <c r="D157" i="1" s="1"/>
  <c r="B158" i="1"/>
  <c r="E157" i="1" l="1"/>
  <c r="H85" i="1"/>
  <c r="S85" i="1"/>
  <c r="O78" i="1"/>
  <c r="G78" i="1"/>
  <c r="C158" i="1"/>
  <c r="D158" i="1" s="1"/>
  <c r="B159" i="1"/>
  <c r="E158" i="1" l="1"/>
  <c r="R85" i="1"/>
  <c r="T85" i="1" s="1"/>
  <c r="Q86" i="1" s="1"/>
  <c r="AC86" i="1" s="1"/>
  <c r="N78" i="1"/>
  <c r="P78" i="1" s="1"/>
  <c r="M79" i="1" s="1"/>
  <c r="C159" i="1"/>
  <c r="D159" i="1" s="1"/>
  <c r="B160" i="1"/>
  <c r="E159" i="1" l="1"/>
  <c r="S86" i="1"/>
  <c r="H86" i="1"/>
  <c r="G79" i="1"/>
  <c r="O79" i="1"/>
  <c r="B161" i="1"/>
  <c r="C160" i="1"/>
  <c r="D160" i="1" s="1"/>
  <c r="E160" i="1" l="1"/>
  <c r="R86" i="1"/>
  <c r="T86" i="1" s="1"/>
  <c r="Q87" i="1" s="1"/>
  <c r="AC87" i="1" s="1"/>
  <c r="N79" i="1"/>
  <c r="P79" i="1" s="1"/>
  <c r="M80" i="1" s="1"/>
  <c r="C161" i="1"/>
  <c r="D161" i="1" s="1"/>
  <c r="B162" i="1"/>
  <c r="E161" i="1" l="1"/>
  <c r="H87" i="1"/>
  <c r="S87" i="1"/>
  <c r="O80" i="1"/>
  <c r="G80" i="1"/>
  <c r="C162" i="1"/>
  <c r="D162" i="1" s="1"/>
  <c r="B163" i="1"/>
  <c r="E162" i="1" l="1"/>
  <c r="R87" i="1"/>
  <c r="T87" i="1" s="1"/>
  <c r="Q88" i="1" s="1"/>
  <c r="AC88" i="1" s="1"/>
  <c r="N80" i="1"/>
  <c r="P80" i="1" s="1"/>
  <c r="M81" i="1" s="1"/>
  <c r="C163" i="1"/>
  <c r="D163" i="1" s="1"/>
  <c r="B164" i="1"/>
  <c r="E163" i="1" l="1"/>
  <c r="H88" i="1"/>
  <c r="S88" i="1"/>
  <c r="G81" i="1"/>
  <c r="O81" i="1"/>
  <c r="C164" i="1"/>
  <c r="D164" i="1" s="1"/>
  <c r="B165" i="1"/>
  <c r="E164" i="1" l="1"/>
  <c r="R88" i="1"/>
  <c r="T88" i="1" s="1"/>
  <c r="Q89" i="1" s="1"/>
  <c r="AC89" i="1" s="1"/>
  <c r="N81" i="1"/>
  <c r="C165" i="1"/>
  <c r="D165" i="1" s="1"/>
  <c r="B166" i="1"/>
  <c r="E165" i="1" l="1"/>
  <c r="H89" i="1"/>
  <c r="S89" i="1"/>
  <c r="P81" i="1"/>
  <c r="M82" i="1" s="1"/>
  <c r="C166" i="1"/>
  <c r="D166" i="1" s="1"/>
  <c r="B167" i="1"/>
  <c r="E166" i="1" l="1"/>
  <c r="R89" i="1"/>
  <c r="T89" i="1" s="1"/>
  <c r="Q90" i="1" s="1"/>
  <c r="AC90" i="1" s="1"/>
  <c r="G82" i="1"/>
  <c r="O82" i="1"/>
  <c r="C167" i="1"/>
  <c r="D167" i="1" s="1"/>
  <c r="B168" i="1"/>
  <c r="E167" i="1" l="1"/>
  <c r="H90" i="1"/>
  <c r="S90" i="1"/>
  <c r="N82" i="1"/>
  <c r="C168" i="1"/>
  <c r="D168" i="1" s="1"/>
  <c r="B169" i="1"/>
  <c r="E168" i="1" l="1"/>
  <c r="R90" i="1"/>
  <c r="T90" i="1" s="1"/>
  <c r="Q91" i="1" s="1"/>
  <c r="AC91" i="1" s="1"/>
  <c r="P82" i="1"/>
  <c r="M83" i="1" s="1"/>
  <c r="C169" i="1"/>
  <c r="D169" i="1" s="1"/>
  <c r="B170" i="1"/>
  <c r="E169" i="1" l="1"/>
  <c r="H91" i="1"/>
  <c r="S91" i="1"/>
  <c r="G83" i="1"/>
  <c r="O83" i="1"/>
  <c r="C170" i="1"/>
  <c r="D170" i="1" s="1"/>
  <c r="B171" i="1"/>
  <c r="E170" i="1" l="1"/>
  <c r="R91" i="1"/>
  <c r="T91" i="1" s="1"/>
  <c r="Q92" i="1" s="1"/>
  <c r="AC92" i="1" s="1"/>
  <c r="N83" i="1"/>
  <c r="P83" i="1" s="1"/>
  <c r="M84" i="1" s="1"/>
  <c r="C171" i="1"/>
  <c r="D171" i="1" s="1"/>
  <c r="B172" i="1"/>
  <c r="E171" i="1" l="1"/>
  <c r="H92" i="1"/>
  <c r="S92" i="1"/>
  <c r="O84" i="1"/>
  <c r="G84" i="1"/>
  <c r="C172" i="1"/>
  <c r="D172" i="1" s="1"/>
  <c r="B173" i="1"/>
  <c r="E172" i="1" l="1"/>
  <c r="R92" i="1"/>
  <c r="T92" i="1" s="1"/>
  <c r="Q93" i="1" s="1"/>
  <c r="AC93" i="1" s="1"/>
  <c r="N84" i="1"/>
  <c r="C173" i="1"/>
  <c r="D173" i="1" s="1"/>
  <c r="B174" i="1"/>
  <c r="E173" i="1" l="1"/>
  <c r="H93" i="1"/>
  <c r="S93" i="1"/>
  <c r="P84" i="1"/>
  <c r="M85" i="1" s="1"/>
  <c r="B175" i="1"/>
  <c r="C174" i="1"/>
  <c r="D174" i="1" s="1"/>
  <c r="E174" i="1" l="1"/>
  <c r="R93" i="1"/>
  <c r="T93" i="1" s="1"/>
  <c r="Q94" i="1" s="1"/>
  <c r="AC94" i="1" s="1"/>
  <c r="G85" i="1"/>
  <c r="O85" i="1"/>
  <c r="C175" i="1"/>
  <c r="D175" i="1" s="1"/>
  <c r="B176" i="1"/>
  <c r="E175" i="1" l="1"/>
  <c r="S94" i="1"/>
  <c r="H94" i="1"/>
  <c r="N85" i="1"/>
  <c r="C176" i="1"/>
  <c r="D176" i="1" s="1"/>
  <c r="B177" i="1"/>
  <c r="E176" i="1" l="1"/>
  <c r="R94" i="1"/>
  <c r="T94" i="1" s="1"/>
  <c r="Q95" i="1" s="1"/>
  <c r="AC95" i="1" s="1"/>
  <c r="P85" i="1"/>
  <c r="M86" i="1" s="1"/>
  <c r="C177" i="1"/>
  <c r="D177" i="1" s="1"/>
  <c r="B178" i="1"/>
  <c r="E177" i="1" l="1"/>
  <c r="H95" i="1"/>
  <c r="S95" i="1"/>
  <c r="G86" i="1"/>
  <c r="O86" i="1"/>
  <c r="C178" i="1"/>
  <c r="D178" i="1" s="1"/>
  <c r="B179" i="1"/>
  <c r="E178" i="1" l="1"/>
  <c r="R95" i="1"/>
  <c r="T95" i="1" s="1"/>
  <c r="Q96" i="1" s="1"/>
  <c r="AC96" i="1" s="1"/>
  <c r="N86" i="1"/>
  <c r="P86" i="1" s="1"/>
  <c r="M87" i="1" s="1"/>
  <c r="C179" i="1"/>
  <c r="D179" i="1" s="1"/>
  <c r="B180" i="1"/>
  <c r="E179" i="1" l="1"/>
  <c r="H96" i="1"/>
  <c r="S96" i="1"/>
  <c r="G87" i="1"/>
  <c r="O87" i="1"/>
  <c r="C180" i="1"/>
  <c r="D180" i="1" s="1"/>
  <c r="B181" i="1"/>
  <c r="E180" i="1" l="1"/>
  <c r="R96" i="1"/>
  <c r="T96" i="1" s="1"/>
  <c r="Q97" i="1" s="1"/>
  <c r="AC97" i="1" s="1"/>
  <c r="N87" i="1"/>
  <c r="C181" i="1"/>
  <c r="D181" i="1" s="1"/>
  <c r="B182" i="1"/>
  <c r="E181" i="1" l="1"/>
  <c r="H97" i="1"/>
  <c r="S97" i="1"/>
  <c r="P87" i="1"/>
  <c r="M88" i="1" s="1"/>
  <c r="C182" i="1"/>
  <c r="D182" i="1" s="1"/>
  <c r="B183" i="1"/>
  <c r="E182" i="1" l="1"/>
  <c r="R97" i="1"/>
  <c r="T97" i="1" s="1"/>
  <c r="Q98" i="1" s="1"/>
  <c r="AC98" i="1" s="1"/>
  <c r="O88" i="1"/>
  <c r="G88" i="1"/>
  <c r="C183" i="1"/>
  <c r="D183" i="1" s="1"/>
  <c r="B184" i="1"/>
  <c r="E183" i="1" l="1"/>
  <c r="H98" i="1"/>
  <c r="S98" i="1"/>
  <c r="N88" i="1"/>
  <c r="P88" i="1" s="1"/>
  <c r="M89" i="1" s="1"/>
  <c r="C184" i="1"/>
  <c r="D184" i="1" s="1"/>
  <c r="B185" i="1"/>
  <c r="E184" i="1" l="1"/>
  <c r="R98" i="1"/>
  <c r="T98" i="1" s="1"/>
  <c r="Q99" i="1" s="1"/>
  <c r="AC99" i="1" s="1"/>
  <c r="G89" i="1"/>
  <c r="O89" i="1"/>
  <c r="C185" i="1"/>
  <c r="D185" i="1" s="1"/>
  <c r="B186" i="1"/>
  <c r="E185" i="1" l="1"/>
  <c r="H99" i="1"/>
  <c r="S99" i="1"/>
  <c r="N89" i="1"/>
  <c r="P89" i="1" s="1"/>
  <c r="M90" i="1" s="1"/>
  <c r="C186" i="1"/>
  <c r="D186" i="1" s="1"/>
  <c r="B187" i="1"/>
  <c r="E186" i="1" l="1"/>
  <c r="R99" i="1"/>
  <c r="T99" i="1" s="1"/>
  <c r="Q100" i="1" s="1"/>
  <c r="AC100" i="1" s="1"/>
  <c r="G90" i="1"/>
  <c r="O90" i="1"/>
  <c r="C187" i="1"/>
  <c r="D187" i="1" s="1"/>
  <c r="B188" i="1"/>
  <c r="E187" i="1" l="1"/>
  <c r="H100" i="1"/>
  <c r="S100" i="1"/>
  <c r="N90" i="1"/>
  <c r="C188" i="1"/>
  <c r="D188" i="1" s="1"/>
  <c r="B189" i="1"/>
  <c r="E188" i="1" l="1"/>
  <c r="R100" i="1"/>
  <c r="T100" i="1" s="1"/>
  <c r="Q101" i="1" s="1"/>
  <c r="AC101" i="1" s="1"/>
  <c r="P90" i="1"/>
  <c r="M91" i="1" s="1"/>
  <c r="B190" i="1"/>
  <c r="C189" i="1"/>
  <c r="D189" i="1" s="1"/>
  <c r="E189" i="1" l="1"/>
  <c r="H101" i="1"/>
  <c r="S101" i="1"/>
  <c r="O91" i="1"/>
  <c r="G91" i="1"/>
  <c r="B191" i="1"/>
  <c r="C190" i="1"/>
  <c r="D190" i="1" s="1"/>
  <c r="E190" i="1" l="1"/>
  <c r="R101" i="1"/>
  <c r="T101" i="1" s="1"/>
  <c r="Q102" i="1" s="1"/>
  <c r="AC102" i="1" s="1"/>
  <c r="N91" i="1"/>
  <c r="C191" i="1"/>
  <c r="D191" i="1" s="1"/>
  <c r="B192" i="1"/>
  <c r="E191" i="1" l="1"/>
  <c r="H102" i="1"/>
  <c r="S102" i="1"/>
  <c r="P91" i="1"/>
  <c r="M92" i="1" s="1"/>
  <c r="B193" i="1"/>
  <c r="C192" i="1"/>
  <c r="D192" i="1" s="1"/>
  <c r="E192" i="1" l="1"/>
  <c r="R102" i="1"/>
  <c r="T102" i="1" s="1"/>
  <c r="Q103" i="1" s="1"/>
  <c r="AC103" i="1" s="1"/>
  <c r="O92" i="1"/>
  <c r="G92" i="1"/>
  <c r="C193" i="1"/>
  <c r="D193" i="1" s="1"/>
  <c r="B194" i="1"/>
  <c r="E193" i="1" l="1"/>
  <c r="H103" i="1"/>
  <c r="S103" i="1"/>
  <c r="N92" i="1"/>
  <c r="C194" i="1"/>
  <c r="D194" i="1" s="1"/>
  <c r="B195" i="1"/>
  <c r="E194" i="1" l="1"/>
  <c r="R103" i="1"/>
  <c r="T103" i="1" s="1"/>
  <c r="Q104" i="1" s="1"/>
  <c r="AC104" i="1" s="1"/>
  <c r="P92" i="1"/>
  <c r="M93" i="1" s="1"/>
  <c r="C195" i="1"/>
  <c r="D195" i="1" s="1"/>
  <c r="B196" i="1"/>
  <c r="E195" i="1" l="1"/>
  <c r="H104" i="1"/>
  <c r="S104" i="1"/>
  <c r="G93" i="1"/>
  <c r="O93" i="1"/>
  <c r="C196" i="1"/>
  <c r="D196" i="1" s="1"/>
  <c r="B197" i="1"/>
  <c r="E196" i="1" l="1"/>
  <c r="R104" i="1"/>
  <c r="T104" i="1" s="1"/>
  <c r="Q105" i="1" s="1"/>
  <c r="AC105" i="1" s="1"/>
  <c r="N93" i="1"/>
  <c r="P93" i="1" s="1"/>
  <c r="M94" i="1" s="1"/>
  <c r="B198" i="1"/>
  <c r="C197" i="1"/>
  <c r="D197" i="1" s="1"/>
  <c r="E197" i="1" l="1"/>
  <c r="H105" i="1"/>
  <c r="S105" i="1"/>
  <c r="O94" i="1"/>
  <c r="G94" i="1"/>
  <c r="C198" i="1"/>
  <c r="D198" i="1" s="1"/>
  <c r="B199" i="1"/>
  <c r="E198" i="1" l="1"/>
  <c r="R105" i="1"/>
  <c r="T105" i="1" s="1"/>
  <c r="Q106" i="1" s="1"/>
  <c r="AC106" i="1" s="1"/>
  <c r="N94" i="1"/>
  <c r="C199" i="1"/>
  <c r="D199" i="1" s="1"/>
  <c r="B200" i="1"/>
  <c r="E199" i="1" l="1"/>
  <c r="S106" i="1"/>
  <c r="H106" i="1"/>
  <c r="P94" i="1"/>
  <c r="M95" i="1" s="1"/>
  <c r="C200" i="1"/>
  <c r="D200" i="1" s="1"/>
  <c r="B201" i="1"/>
  <c r="E200" i="1" l="1"/>
  <c r="R106" i="1"/>
  <c r="G95" i="1"/>
  <c r="O95" i="1"/>
  <c r="C201" i="1"/>
  <c r="D201" i="1" s="1"/>
  <c r="B202" i="1"/>
  <c r="E201" i="1" l="1"/>
  <c r="T106" i="1"/>
  <c r="Q107" i="1" s="1"/>
  <c r="AC107" i="1" s="1"/>
  <c r="N95" i="1"/>
  <c r="C202" i="1"/>
  <c r="D202" i="1" s="1"/>
  <c r="B203" i="1"/>
  <c r="E202" i="1" l="1"/>
  <c r="H107" i="1"/>
  <c r="S107" i="1"/>
  <c r="P95" i="1"/>
  <c r="M96" i="1" s="1"/>
  <c r="B204" i="1"/>
  <c r="C203" i="1"/>
  <c r="D203" i="1" s="1"/>
  <c r="E203" i="1" l="1"/>
  <c r="R107" i="1"/>
  <c r="T107" i="1" s="1"/>
  <c r="Q108" i="1" s="1"/>
  <c r="AC108" i="1" s="1"/>
  <c r="G96" i="1"/>
  <c r="O96" i="1"/>
  <c r="C204" i="1"/>
  <c r="D204" i="1" s="1"/>
  <c r="B205" i="1"/>
  <c r="E204" i="1" l="1"/>
  <c r="H108" i="1"/>
  <c r="S108" i="1"/>
  <c r="N96" i="1"/>
  <c r="C205" i="1"/>
  <c r="D205" i="1" s="1"/>
  <c r="B206" i="1"/>
  <c r="E205" i="1" l="1"/>
  <c r="R108" i="1"/>
  <c r="T108" i="1" s="1"/>
  <c r="Q109" i="1" s="1"/>
  <c r="AC109" i="1" s="1"/>
  <c r="P96" i="1"/>
  <c r="M97" i="1" s="1"/>
  <c r="C206" i="1"/>
  <c r="D206" i="1" s="1"/>
  <c r="B207" i="1"/>
  <c r="E206" i="1" l="1"/>
  <c r="O97" i="1"/>
  <c r="G97" i="1"/>
  <c r="C207" i="1"/>
  <c r="D207" i="1" s="1"/>
  <c r="B208" i="1"/>
  <c r="E207" i="1" l="1"/>
  <c r="H109" i="1"/>
  <c r="S109" i="1"/>
  <c r="N97" i="1"/>
  <c r="C208" i="1"/>
  <c r="D208" i="1" s="1"/>
  <c r="B209" i="1"/>
  <c r="E208" i="1" l="1"/>
  <c r="R109" i="1"/>
  <c r="T109" i="1" s="1"/>
  <c r="Q110" i="1" s="1"/>
  <c r="AC110" i="1" s="1"/>
  <c r="P97" i="1"/>
  <c r="M98" i="1" s="1"/>
  <c r="C209" i="1"/>
  <c r="D209" i="1" s="1"/>
  <c r="B210" i="1"/>
  <c r="E209" i="1" l="1"/>
  <c r="S110" i="1"/>
  <c r="H110" i="1"/>
  <c r="G98" i="1"/>
  <c r="O98" i="1"/>
  <c r="B211" i="1"/>
  <c r="C210" i="1"/>
  <c r="D210" i="1" s="1"/>
  <c r="E210" i="1" l="1"/>
  <c r="R110" i="1"/>
  <c r="T110" i="1" s="1"/>
  <c r="Q111" i="1" s="1"/>
  <c r="AC111" i="1" s="1"/>
  <c r="N98" i="1"/>
  <c r="P98" i="1" s="1"/>
  <c r="M99" i="1" s="1"/>
  <c r="B212" i="1"/>
  <c r="C211" i="1"/>
  <c r="D211" i="1" s="1"/>
  <c r="E211" i="1" l="1"/>
  <c r="H111" i="1"/>
  <c r="S111" i="1"/>
  <c r="O99" i="1"/>
  <c r="G99" i="1"/>
  <c r="C212" i="1"/>
  <c r="D212" i="1" s="1"/>
  <c r="B213" i="1"/>
  <c r="E212" i="1" l="1"/>
  <c r="R111" i="1"/>
  <c r="T111" i="1" s="1"/>
  <c r="Q112" i="1" s="1"/>
  <c r="AC112" i="1" s="1"/>
  <c r="N99" i="1"/>
  <c r="C213" i="1"/>
  <c r="D213" i="1" s="1"/>
  <c r="B214" i="1"/>
  <c r="E213" i="1" l="1"/>
  <c r="H112" i="1"/>
  <c r="S112" i="1"/>
  <c r="P99" i="1"/>
  <c r="M100" i="1" s="1"/>
  <c r="C214" i="1"/>
  <c r="D214" i="1" s="1"/>
  <c r="B215" i="1"/>
  <c r="E214" i="1" l="1"/>
  <c r="R112" i="1"/>
  <c r="T112" i="1" s="1"/>
  <c r="Q113" i="1" s="1"/>
  <c r="AC113" i="1" s="1"/>
  <c r="O100" i="1"/>
  <c r="G100" i="1"/>
  <c r="C215" i="1"/>
  <c r="D215" i="1" s="1"/>
  <c r="B216" i="1"/>
  <c r="E215" i="1" l="1"/>
  <c r="H113" i="1"/>
  <c r="S113" i="1"/>
  <c r="N100" i="1"/>
  <c r="C216" i="1"/>
  <c r="D216" i="1" s="1"/>
  <c r="B217" i="1"/>
  <c r="E216" i="1" l="1"/>
  <c r="R113" i="1"/>
  <c r="T113" i="1" s="1"/>
  <c r="Q114" i="1" s="1"/>
  <c r="AC114" i="1" s="1"/>
  <c r="P100" i="1"/>
  <c r="M101" i="1" s="1"/>
  <c r="C217" i="1"/>
  <c r="D217" i="1" s="1"/>
  <c r="B218" i="1"/>
  <c r="E217" i="1" l="1"/>
  <c r="S114" i="1"/>
  <c r="H114" i="1"/>
  <c r="G101" i="1"/>
  <c r="O101" i="1"/>
  <c r="C218" i="1"/>
  <c r="D218" i="1" s="1"/>
  <c r="B219" i="1"/>
  <c r="E218" i="1" l="1"/>
  <c r="R114" i="1"/>
  <c r="T114" i="1"/>
  <c r="Q115" i="1" s="1"/>
  <c r="AC115" i="1" s="1"/>
  <c r="N101" i="1"/>
  <c r="P101" i="1" s="1"/>
  <c r="M102" i="1" s="1"/>
  <c r="C219" i="1"/>
  <c r="D219" i="1" s="1"/>
  <c r="B220" i="1"/>
  <c r="E219" i="1" l="1"/>
  <c r="H115" i="1"/>
  <c r="S115" i="1"/>
  <c r="G102" i="1"/>
  <c r="O102" i="1"/>
  <c r="C220" i="1"/>
  <c r="D220" i="1" s="1"/>
  <c r="B221" i="1"/>
  <c r="E220" i="1" l="1"/>
  <c r="R115" i="1"/>
  <c r="T115" i="1" s="1"/>
  <c r="Q116" i="1" s="1"/>
  <c r="AC116" i="1" s="1"/>
  <c r="N102" i="1"/>
  <c r="C221" i="1"/>
  <c r="D221" i="1" s="1"/>
  <c r="B222" i="1"/>
  <c r="E221" i="1" l="1"/>
  <c r="H116" i="1"/>
  <c r="S116" i="1"/>
  <c r="P102" i="1"/>
  <c r="M103" i="1" s="1"/>
  <c r="C222" i="1"/>
  <c r="D222" i="1" s="1"/>
  <c r="B223" i="1"/>
  <c r="E222" i="1" l="1"/>
  <c r="R116" i="1"/>
  <c r="T116" i="1"/>
  <c r="Q117" i="1" s="1"/>
  <c r="AC117" i="1" s="1"/>
  <c r="O103" i="1"/>
  <c r="G103" i="1"/>
  <c r="C223" i="1"/>
  <c r="D223" i="1" s="1"/>
  <c r="B224" i="1"/>
  <c r="E223" i="1" l="1"/>
  <c r="H117" i="1"/>
  <c r="S117" i="1"/>
  <c r="N103" i="1"/>
  <c r="C224" i="1"/>
  <c r="D224" i="1" s="1"/>
  <c r="B225" i="1"/>
  <c r="E224" i="1" l="1"/>
  <c r="R117" i="1"/>
  <c r="T117" i="1" s="1"/>
  <c r="Q118" i="1" s="1"/>
  <c r="AC118" i="1" s="1"/>
  <c r="P103" i="1"/>
  <c r="M104" i="1" s="1"/>
  <c r="C225" i="1"/>
  <c r="D225" i="1" s="1"/>
  <c r="B226" i="1"/>
  <c r="E225" i="1" l="1"/>
  <c r="H118" i="1"/>
  <c r="S118" i="1"/>
  <c r="G104" i="1"/>
  <c r="O104" i="1"/>
  <c r="C226" i="1"/>
  <c r="D226" i="1" s="1"/>
  <c r="B227" i="1"/>
  <c r="E226" i="1" l="1"/>
  <c r="R118" i="1"/>
  <c r="T118" i="1" s="1"/>
  <c r="Q119" i="1" s="1"/>
  <c r="AC119" i="1" s="1"/>
  <c r="N104" i="1"/>
  <c r="B228" i="1"/>
  <c r="C227" i="1"/>
  <c r="D227" i="1" s="1"/>
  <c r="E227" i="1" l="1"/>
  <c r="H119" i="1"/>
  <c r="S119" i="1"/>
  <c r="P104" i="1"/>
  <c r="M105" i="1" s="1"/>
  <c r="B229" i="1"/>
  <c r="C228" i="1"/>
  <c r="D228" i="1" s="1"/>
  <c r="E228" i="1" l="1"/>
  <c r="R119" i="1"/>
  <c r="T119" i="1" s="1"/>
  <c r="Q120" i="1" s="1"/>
  <c r="AC120" i="1" s="1"/>
  <c r="O105" i="1"/>
  <c r="G105" i="1"/>
  <c r="C229" i="1"/>
  <c r="D229" i="1" s="1"/>
  <c r="B230" i="1"/>
  <c r="E229" i="1" l="1"/>
  <c r="H120" i="1"/>
  <c r="S120" i="1"/>
  <c r="N105" i="1"/>
  <c r="C230" i="1"/>
  <c r="D230" i="1" s="1"/>
  <c r="B231" i="1"/>
  <c r="E230" i="1" l="1"/>
  <c r="R120" i="1"/>
  <c r="T120" i="1" s="1"/>
  <c r="Q121" i="1" s="1"/>
  <c r="AC121" i="1" s="1"/>
  <c r="P105" i="1"/>
  <c r="M106" i="1" s="1"/>
  <c r="C231" i="1"/>
  <c r="D231" i="1" s="1"/>
  <c r="B232" i="1"/>
  <c r="E231" i="1" l="1"/>
  <c r="H121" i="1"/>
  <c r="S121" i="1"/>
  <c r="G106" i="1"/>
  <c r="O106" i="1"/>
  <c r="C232" i="1"/>
  <c r="D232" i="1" s="1"/>
  <c r="B233" i="1"/>
  <c r="E232" i="1" l="1"/>
  <c r="R121" i="1"/>
  <c r="T121" i="1"/>
  <c r="Q122" i="1" s="1"/>
  <c r="AC122" i="1" s="1"/>
  <c r="N106" i="1"/>
  <c r="B234" i="1"/>
  <c r="C233" i="1"/>
  <c r="D233" i="1" s="1"/>
  <c r="E233" i="1" l="1"/>
  <c r="H122" i="1"/>
  <c r="S122" i="1"/>
  <c r="P106" i="1"/>
  <c r="M107" i="1" s="1"/>
  <c r="C234" i="1"/>
  <c r="D234" i="1" s="1"/>
  <c r="B235" i="1"/>
  <c r="E234" i="1" l="1"/>
  <c r="R122" i="1"/>
  <c r="T122" i="1" s="1"/>
  <c r="Q123" i="1" s="1"/>
  <c r="AC123" i="1" s="1"/>
  <c r="O107" i="1"/>
  <c r="G107" i="1"/>
  <c r="B236" i="1"/>
  <c r="C235" i="1"/>
  <c r="D235" i="1" s="1"/>
  <c r="E235" i="1" l="1"/>
  <c r="H123" i="1"/>
  <c r="S123" i="1"/>
  <c r="N107" i="1"/>
  <c r="P107" i="1" s="1"/>
  <c r="M108" i="1" s="1"/>
  <c r="C236" i="1"/>
  <c r="D236" i="1" s="1"/>
  <c r="B237" i="1"/>
  <c r="E236" i="1" l="1"/>
  <c r="R123" i="1"/>
  <c r="T123" i="1" s="1"/>
  <c r="Q124" i="1" s="1"/>
  <c r="AC124" i="1" s="1"/>
  <c r="G108" i="1"/>
  <c r="O108" i="1"/>
  <c r="C237" i="1"/>
  <c r="D237" i="1" s="1"/>
  <c r="B238" i="1"/>
  <c r="E237" i="1" l="1"/>
  <c r="S124" i="1"/>
  <c r="H124" i="1"/>
  <c r="N108" i="1"/>
  <c r="C238" i="1"/>
  <c r="D238" i="1" s="1"/>
  <c r="B239" i="1"/>
  <c r="E238" i="1" l="1"/>
  <c r="R124" i="1"/>
  <c r="T124" i="1" s="1"/>
  <c r="Q125" i="1" s="1"/>
  <c r="AC125" i="1" s="1"/>
  <c r="P108" i="1"/>
  <c r="M109" i="1" s="1"/>
  <c r="C239" i="1"/>
  <c r="D239" i="1" s="1"/>
  <c r="B240" i="1"/>
  <c r="E239" i="1" l="1"/>
  <c r="H125" i="1"/>
  <c r="S125" i="1"/>
  <c r="G109" i="1"/>
  <c r="O109" i="1"/>
  <c r="C240" i="1"/>
  <c r="D240" i="1" s="1"/>
  <c r="B241" i="1"/>
  <c r="E240" i="1" l="1"/>
  <c r="R125" i="1"/>
  <c r="T125" i="1" s="1"/>
  <c r="Q126" i="1" s="1"/>
  <c r="AC126" i="1" s="1"/>
  <c r="N109" i="1"/>
  <c r="C241" i="1"/>
  <c r="D241" i="1" s="1"/>
  <c r="B242" i="1"/>
  <c r="E241" i="1" l="1"/>
  <c r="S126" i="1"/>
  <c r="H126" i="1"/>
  <c r="P109" i="1"/>
  <c r="M110" i="1" s="1"/>
  <c r="C242" i="1"/>
  <c r="D242" i="1" s="1"/>
  <c r="B243" i="1"/>
  <c r="E242" i="1" l="1"/>
  <c r="R126" i="1"/>
  <c r="T126" i="1"/>
  <c r="Q127" i="1" s="1"/>
  <c r="AC127" i="1" s="1"/>
  <c r="G110" i="1"/>
  <c r="O110" i="1"/>
  <c r="C243" i="1"/>
  <c r="D243" i="1" s="1"/>
  <c r="B244" i="1"/>
  <c r="E243" i="1" l="1"/>
  <c r="S127" i="1"/>
  <c r="H127" i="1"/>
  <c r="N110" i="1"/>
  <c r="C244" i="1"/>
  <c r="D244" i="1" s="1"/>
  <c r="B245" i="1"/>
  <c r="E244" i="1" l="1"/>
  <c r="R127" i="1"/>
  <c r="P110" i="1"/>
  <c r="M111" i="1" s="1"/>
  <c r="B246" i="1"/>
  <c r="C245" i="1"/>
  <c r="D245" i="1" s="1"/>
  <c r="E245" i="1" l="1"/>
  <c r="T127" i="1"/>
  <c r="Q128" i="1" s="1"/>
  <c r="AC128" i="1" s="1"/>
  <c r="G111" i="1"/>
  <c r="O111" i="1"/>
  <c r="C246" i="1"/>
  <c r="D246" i="1" s="1"/>
  <c r="B247" i="1"/>
  <c r="E246" i="1" l="1"/>
  <c r="H128" i="1"/>
  <c r="S128" i="1"/>
  <c r="N111" i="1"/>
  <c r="B248" i="1"/>
  <c r="C247" i="1"/>
  <c r="D247" i="1" s="1"/>
  <c r="E247" i="1" l="1"/>
  <c r="R128" i="1"/>
  <c r="T128" i="1" s="1"/>
  <c r="Q129" i="1" s="1"/>
  <c r="AC129" i="1" s="1"/>
  <c r="P111" i="1"/>
  <c r="M112" i="1" s="1"/>
  <c r="C248" i="1"/>
  <c r="D248" i="1" s="1"/>
  <c r="B249" i="1"/>
  <c r="E248" i="1" l="1"/>
  <c r="G112" i="1"/>
  <c r="O112" i="1"/>
  <c r="B250" i="1"/>
  <c r="C249" i="1"/>
  <c r="D249" i="1" s="1"/>
  <c r="E249" i="1" l="1"/>
  <c r="H129" i="1"/>
  <c r="S129" i="1"/>
  <c r="N112" i="1"/>
  <c r="P112" i="1" s="1"/>
  <c r="M113" i="1" s="1"/>
  <c r="B251" i="1"/>
  <c r="C250" i="1"/>
  <c r="D250" i="1" s="1"/>
  <c r="E250" i="1" l="1"/>
  <c r="R129" i="1"/>
  <c r="T129" i="1" s="1"/>
  <c r="Q130" i="1" s="1"/>
  <c r="AC130" i="1" s="1"/>
  <c r="G113" i="1"/>
  <c r="O113" i="1"/>
  <c r="C251" i="1"/>
  <c r="D251" i="1" s="1"/>
  <c r="B252" i="1"/>
  <c r="E251" i="1" l="1"/>
  <c r="S130" i="1"/>
  <c r="H130" i="1"/>
  <c r="N113" i="1"/>
  <c r="C252" i="1"/>
  <c r="D252" i="1" s="1"/>
  <c r="B253" i="1"/>
  <c r="E252" i="1" l="1"/>
  <c r="R130" i="1"/>
  <c r="T130" i="1" s="1"/>
  <c r="Q131" i="1" s="1"/>
  <c r="AC131" i="1" s="1"/>
  <c r="P113" i="1"/>
  <c r="M114" i="1" s="1"/>
  <c r="B254" i="1"/>
  <c r="C253" i="1"/>
  <c r="D253" i="1" s="1"/>
  <c r="E253" i="1" l="1"/>
  <c r="H131" i="1"/>
  <c r="S131" i="1"/>
  <c r="G114" i="1"/>
  <c r="O114" i="1"/>
  <c r="C254" i="1"/>
  <c r="D254" i="1" s="1"/>
  <c r="B255" i="1"/>
  <c r="E254" i="1" l="1"/>
  <c r="R131" i="1"/>
  <c r="T131" i="1"/>
  <c r="Q132" i="1" s="1"/>
  <c r="AC132" i="1" s="1"/>
  <c r="N114" i="1"/>
  <c r="B256" i="1"/>
  <c r="C255" i="1"/>
  <c r="D255" i="1" s="1"/>
  <c r="E255" i="1" l="1"/>
  <c r="S132" i="1"/>
  <c r="H132" i="1"/>
  <c r="P114" i="1"/>
  <c r="M115" i="1" s="1"/>
  <c r="B257" i="1"/>
  <c r="C256" i="1"/>
  <c r="D256" i="1" s="1"/>
  <c r="E256" i="1" l="1"/>
  <c r="R132" i="1"/>
  <c r="T132" i="1" s="1"/>
  <c r="Q133" i="1" s="1"/>
  <c r="AC133" i="1" s="1"/>
  <c r="G115" i="1"/>
  <c r="O115" i="1"/>
  <c r="C257" i="1"/>
  <c r="D257" i="1" s="1"/>
  <c r="B258" i="1"/>
  <c r="E257" i="1" l="1"/>
  <c r="H133" i="1"/>
  <c r="S133" i="1"/>
  <c r="N115" i="1"/>
  <c r="B259" i="1"/>
  <c r="C258" i="1"/>
  <c r="D258" i="1" s="1"/>
  <c r="E258" i="1" l="1"/>
  <c r="R133" i="1"/>
  <c r="T133" i="1" s="1"/>
  <c r="Q134" i="1" s="1"/>
  <c r="AC134" i="1" s="1"/>
  <c r="P115" i="1"/>
  <c r="M116" i="1" s="1"/>
  <c r="B260" i="1"/>
  <c r="C259" i="1"/>
  <c r="D259" i="1" s="1"/>
  <c r="E259" i="1" l="1"/>
  <c r="H134" i="1"/>
  <c r="S134" i="1"/>
  <c r="G116" i="1"/>
  <c r="O116" i="1"/>
  <c r="C260" i="1"/>
  <c r="D260" i="1" s="1"/>
  <c r="B261" i="1"/>
  <c r="E260" i="1" l="1"/>
  <c r="R134" i="1"/>
  <c r="T134" i="1" s="1"/>
  <c r="Q135" i="1" s="1"/>
  <c r="AC135" i="1" s="1"/>
  <c r="N116" i="1"/>
  <c r="C261" i="1"/>
  <c r="D261" i="1" s="1"/>
  <c r="B262" i="1"/>
  <c r="E261" i="1" l="1"/>
  <c r="H135" i="1"/>
  <c r="S135" i="1"/>
  <c r="P116" i="1"/>
  <c r="M117" i="1" s="1"/>
  <c r="C262" i="1"/>
  <c r="D262" i="1" s="1"/>
  <c r="B263" i="1"/>
  <c r="E262" i="1" l="1"/>
  <c r="R135" i="1"/>
  <c r="T135" i="1" s="1"/>
  <c r="Q136" i="1" s="1"/>
  <c r="AC136" i="1" s="1"/>
  <c r="G117" i="1"/>
  <c r="O117" i="1"/>
  <c r="C263" i="1"/>
  <c r="D263" i="1" s="1"/>
  <c r="B264" i="1"/>
  <c r="E263" i="1" l="1"/>
  <c r="H136" i="1"/>
  <c r="S136" i="1"/>
  <c r="N117" i="1"/>
  <c r="C264" i="1"/>
  <c r="D264" i="1" s="1"/>
  <c r="B265" i="1"/>
  <c r="E264" i="1" l="1"/>
  <c r="R136" i="1"/>
  <c r="T136" i="1" s="1"/>
  <c r="Q137" i="1" s="1"/>
  <c r="AC137" i="1" s="1"/>
  <c r="P117" i="1"/>
  <c r="M118" i="1" s="1"/>
  <c r="B266" i="1"/>
  <c r="C265" i="1"/>
  <c r="D265" i="1" s="1"/>
  <c r="E265" i="1" l="1"/>
  <c r="H137" i="1"/>
  <c r="S137" i="1"/>
  <c r="G118" i="1"/>
  <c r="O118" i="1"/>
  <c r="B267" i="1"/>
  <c r="C266" i="1"/>
  <c r="D266" i="1" s="1"/>
  <c r="E266" i="1" l="1"/>
  <c r="R137" i="1"/>
  <c r="T137" i="1" s="1"/>
  <c r="Q138" i="1" s="1"/>
  <c r="AC138" i="1" s="1"/>
  <c r="N118" i="1"/>
  <c r="C267" i="1"/>
  <c r="D267" i="1" s="1"/>
  <c r="B268" i="1"/>
  <c r="E267" i="1" l="1"/>
  <c r="H138" i="1"/>
  <c r="S138" i="1"/>
  <c r="P118" i="1"/>
  <c r="M119" i="1" s="1"/>
  <c r="C268" i="1"/>
  <c r="D268" i="1" s="1"/>
  <c r="B269" i="1"/>
  <c r="E268" i="1" l="1"/>
  <c r="R138" i="1"/>
  <c r="T138" i="1" s="1"/>
  <c r="Q139" i="1" s="1"/>
  <c r="AC139" i="1" s="1"/>
  <c r="G119" i="1"/>
  <c r="O119" i="1"/>
  <c r="B270" i="1"/>
  <c r="C269" i="1"/>
  <c r="D269" i="1" s="1"/>
  <c r="E269" i="1" l="1"/>
  <c r="H139" i="1"/>
  <c r="S139" i="1"/>
  <c r="N119" i="1"/>
  <c r="C270" i="1"/>
  <c r="D270" i="1" s="1"/>
  <c r="B271" i="1"/>
  <c r="E270" i="1" l="1"/>
  <c r="R139" i="1"/>
  <c r="T139" i="1" s="1"/>
  <c r="Q140" i="1" s="1"/>
  <c r="AC140" i="1" s="1"/>
  <c r="P119" i="1"/>
  <c r="M120" i="1" s="1"/>
  <c r="B272" i="1"/>
  <c r="C271" i="1"/>
  <c r="D271" i="1" s="1"/>
  <c r="E271" i="1" l="1"/>
  <c r="H140" i="1"/>
  <c r="S140" i="1"/>
  <c r="G120" i="1"/>
  <c r="O120" i="1"/>
  <c r="C272" i="1"/>
  <c r="D272" i="1" s="1"/>
  <c r="B273" i="1"/>
  <c r="E272" i="1" l="1"/>
  <c r="R140" i="1"/>
  <c r="T140" i="1"/>
  <c r="Q141" i="1" s="1"/>
  <c r="AC141" i="1" s="1"/>
  <c r="N120" i="1"/>
  <c r="P120" i="1" s="1"/>
  <c r="M121" i="1" s="1"/>
  <c r="B274" i="1"/>
  <c r="C273" i="1"/>
  <c r="D273" i="1" s="1"/>
  <c r="E273" i="1" l="1"/>
  <c r="H141" i="1"/>
  <c r="S141" i="1"/>
  <c r="O121" i="1"/>
  <c r="G121" i="1"/>
  <c r="C274" i="1"/>
  <c r="D274" i="1" s="1"/>
  <c r="B275" i="1"/>
  <c r="E274" i="1" l="1"/>
  <c r="R141" i="1"/>
  <c r="T141" i="1" s="1"/>
  <c r="Q142" i="1" s="1"/>
  <c r="AC142" i="1" s="1"/>
  <c r="N121" i="1"/>
  <c r="P121" i="1" s="1"/>
  <c r="M122" i="1" s="1"/>
  <c r="B276" i="1"/>
  <c r="C275" i="1"/>
  <c r="D275" i="1" s="1"/>
  <c r="E275" i="1" l="1"/>
  <c r="S142" i="1"/>
  <c r="H142" i="1"/>
  <c r="G122" i="1"/>
  <c r="O122" i="1"/>
  <c r="C276" i="1"/>
  <c r="D276" i="1" s="1"/>
  <c r="B277" i="1"/>
  <c r="E276" i="1" l="1"/>
  <c r="R142" i="1"/>
  <c r="T142" i="1"/>
  <c r="Q143" i="1" s="1"/>
  <c r="AC143" i="1" s="1"/>
  <c r="N122" i="1"/>
  <c r="P122" i="1" s="1"/>
  <c r="M123" i="1" s="1"/>
  <c r="B278" i="1"/>
  <c r="C277" i="1"/>
  <c r="D277" i="1" s="1"/>
  <c r="E277" i="1" l="1"/>
  <c r="H143" i="1"/>
  <c r="S143" i="1"/>
  <c r="G123" i="1"/>
  <c r="O123" i="1"/>
  <c r="C278" i="1"/>
  <c r="D278" i="1" s="1"/>
  <c r="B279" i="1"/>
  <c r="E278" i="1" l="1"/>
  <c r="R143" i="1"/>
  <c r="T143" i="1"/>
  <c r="Q144" i="1" s="1"/>
  <c r="AC144" i="1" s="1"/>
  <c r="N123" i="1"/>
  <c r="C279" i="1"/>
  <c r="D279" i="1" s="1"/>
  <c r="B280" i="1"/>
  <c r="E279" i="1" l="1"/>
  <c r="H144" i="1"/>
  <c r="S144" i="1"/>
  <c r="P123" i="1"/>
  <c r="M124" i="1" s="1"/>
  <c r="C280" i="1"/>
  <c r="D280" i="1" s="1"/>
  <c r="B281" i="1"/>
  <c r="E280" i="1" l="1"/>
  <c r="R144" i="1"/>
  <c r="T144" i="1"/>
  <c r="Q145" i="1" s="1"/>
  <c r="AC145" i="1" s="1"/>
  <c r="O124" i="1"/>
  <c r="G124" i="1"/>
  <c r="C281" i="1"/>
  <c r="D281" i="1" s="1"/>
  <c r="B282" i="1"/>
  <c r="E281" i="1" l="1"/>
  <c r="N124" i="1"/>
  <c r="P124" i="1" s="1"/>
  <c r="M125" i="1" s="1"/>
  <c r="C282" i="1"/>
  <c r="D282" i="1" s="1"/>
  <c r="B283" i="1"/>
  <c r="E282" i="1" l="1"/>
  <c r="H145" i="1"/>
  <c r="S145" i="1"/>
  <c r="G125" i="1"/>
  <c r="O125" i="1"/>
  <c r="B284" i="1"/>
  <c r="C283" i="1"/>
  <c r="D283" i="1" s="1"/>
  <c r="E283" i="1" l="1"/>
  <c r="R145" i="1"/>
  <c r="T145" i="1" s="1"/>
  <c r="Q146" i="1" s="1"/>
  <c r="AC146" i="1" s="1"/>
  <c r="N125" i="1"/>
  <c r="C284" i="1"/>
  <c r="D284" i="1" s="1"/>
  <c r="B285" i="1"/>
  <c r="E284" i="1" l="1"/>
  <c r="S146" i="1"/>
  <c r="H146" i="1"/>
  <c r="P125" i="1"/>
  <c r="M126" i="1" s="1"/>
  <c r="B286" i="1"/>
  <c r="C285" i="1"/>
  <c r="D285" i="1" s="1"/>
  <c r="E285" i="1" l="1"/>
  <c r="R146" i="1"/>
  <c r="T146" i="1" s="1"/>
  <c r="Q147" i="1" s="1"/>
  <c r="AC147" i="1" s="1"/>
  <c r="G126" i="1"/>
  <c r="O126" i="1"/>
  <c r="C286" i="1"/>
  <c r="D286" i="1" s="1"/>
  <c r="B287" i="1"/>
  <c r="E286" i="1" l="1"/>
  <c r="H147" i="1"/>
  <c r="S147" i="1"/>
  <c r="N126" i="1"/>
  <c r="B288" i="1"/>
  <c r="C287" i="1"/>
  <c r="D287" i="1" s="1"/>
  <c r="E287" i="1" l="1"/>
  <c r="R147" i="1"/>
  <c r="T147" i="1" s="1"/>
  <c r="Q148" i="1" s="1"/>
  <c r="AC148" i="1" s="1"/>
  <c r="P126" i="1"/>
  <c r="M127" i="1" s="1"/>
  <c r="C288" i="1"/>
  <c r="D288" i="1" s="1"/>
  <c r="B289" i="1"/>
  <c r="E288" i="1" l="1"/>
  <c r="O127" i="1"/>
  <c r="G127" i="1"/>
  <c r="C289" i="1"/>
  <c r="D289" i="1" s="1"/>
  <c r="B290" i="1"/>
  <c r="E289" i="1" l="1"/>
  <c r="H148" i="1"/>
  <c r="S148" i="1"/>
  <c r="N127" i="1"/>
  <c r="B291" i="1"/>
  <c r="C290" i="1"/>
  <c r="D290" i="1" s="1"/>
  <c r="E290" i="1" l="1"/>
  <c r="R148" i="1"/>
  <c r="T148" i="1" s="1"/>
  <c r="Q149" i="1" s="1"/>
  <c r="AC149" i="1" s="1"/>
  <c r="P127" i="1"/>
  <c r="M128" i="1" s="1"/>
  <c r="B292" i="1"/>
  <c r="C291" i="1"/>
  <c r="D291" i="1" s="1"/>
  <c r="E291" i="1" l="1"/>
  <c r="H149" i="1"/>
  <c r="S149" i="1"/>
  <c r="G128" i="1"/>
  <c r="O128" i="1"/>
  <c r="C292" i="1"/>
  <c r="D292" i="1" s="1"/>
  <c r="B293" i="1"/>
  <c r="E292" i="1" l="1"/>
  <c r="R149" i="1"/>
  <c r="T149" i="1" s="1"/>
  <c r="Q150" i="1" s="1"/>
  <c r="AC150" i="1" s="1"/>
  <c r="N128" i="1"/>
  <c r="C293" i="1"/>
  <c r="D293" i="1" s="1"/>
  <c r="B294" i="1"/>
  <c r="E293" i="1" l="1"/>
  <c r="S150" i="1"/>
  <c r="H150" i="1"/>
  <c r="P128" i="1"/>
  <c r="M129" i="1" s="1"/>
  <c r="B295" i="1"/>
  <c r="C294" i="1"/>
  <c r="D294" i="1" s="1"/>
  <c r="E294" i="1" l="1"/>
  <c r="R150" i="1"/>
  <c r="T150" i="1" s="1"/>
  <c r="Q151" i="1" s="1"/>
  <c r="AC151" i="1" s="1"/>
  <c r="G129" i="1"/>
  <c r="O129" i="1"/>
  <c r="B296" i="1"/>
  <c r="C295" i="1"/>
  <c r="D295" i="1" s="1"/>
  <c r="E295" i="1" l="1"/>
  <c r="H151" i="1"/>
  <c r="S151" i="1"/>
  <c r="N129" i="1"/>
  <c r="C296" i="1"/>
  <c r="D296" i="1" s="1"/>
  <c r="B297" i="1"/>
  <c r="E296" i="1" l="1"/>
  <c r="R151" i="1"/>
  <c r="T151" i="1" s="1"/>
  <c r="Q152" i="1" s="1"/>
  <c r="AC152" i="1" s="1"/>
  <c r="P129" i="1"/>
  <c r="M130" i="1" s="1"/>
  <c r="B298" i="1"/>
  <c r="C297" i="1"/>
  <c r="D297" i="1" s="1"/>
  <c r="E297" i="1" l="1"/>
  <c r="G130" i="1"/>
  <c r="O130" i="1"/>
  <c r="C298" i="1"/>
  <c r="D298" i="1" s="1"/>
  <c r="B299" i="1"/>
  <c r="E298" i="1" l="1"/>
  <c r="H152" i="1"/>
  <c r="S152" i="1"/>
  <c r="N130" i="1"/>
  <c r="B300" i="1"/>
  <c r="C299" i="1"/>
  <c r="D299" i="1" s="1"/>
  <c r="E299" i="1" l="1"/>
  <c r="R152" i="1"/>
  <c r="T152" i="1" s="1"/>
  <c r="Q153" i="1" s="1"/>
  <c r="AC153" i="1" s="1"/>
  <c r="P130" i="1"/>
  <c r="M131" i="1" s="1"/>
  <c r="B301" i="1"/>
  <c r="C300" i="1"/>
  <c r="D300" i="1" s="1"/>
  <c r="E300" i="1" l="1"/>
  <c r="H153" i="1"/>
  <c r="S153" i="1"/>
  <c r="G131" i="1"/>
  <c r="O131" i="1"/>
  <c r="C301" i="1"/>
  <c r="D301" i="1" s="1"/>
  <c r="B302" i="1"/>
  <c r="E301" i="1" l="1"/>
  <c r="R153" i="1"/>
  <c r="T153" i="1" s="1"/>
  <c r="Q154" i="1" s="1"/>
  <c r="AC154" i="1" s="1"/>
  <c r="N131" i="1"/>
  <c r="C302" i="1"/>
  <c r="D302" i="1" s="1"/>
  <c r="B303" i="1"/>
  <c r="E302" i="1" l="1"/>
  <c r="H154" i="1"/>
  <c r="S154" i="1"/>
  <c r="P131" i="1"/>
  <c r="M132" i="1" s="1"/>
  <c r="B304" i="1"/>
  <c r="C303" i="1"/>
  <c r="D303" i="1" s="1"/>
  <c r="E303" i="1" l="1"/>
  <c r="R154" i="1"/>
  <c r="T154" i="1" s="1"/>
  <c r="Q155" i="1" s="1"/>
  <c r="AC155" i="1" s="1"/>
  <c r="O132" i="1"/>
  <c r="G132" i="1"/>
  <c r="B305" i="1"/>
  <c r="C304" i="1"/>
  <c r="D304" i="1" s="1"/>
  <c r="E304" i="1" l="1"/>
  <c r="H155" i="1"/>
  <c r="S155" i="1"/>
  <c r="N132" i="1"/>
  <c r="C305" i="1"/>
  <c r="D305" i="1" s="1"/>
  <c r="B306" i="1"/>
  <c r="E305" i="1" l="1"/>
  <c r="R155" i="1"/>
  <c r="T155" i="1" s="1"/>
  <c r="Q156" i="1" s="1"/>
  <c r="AC156" i="1" s="1"/>
  <c r="P132" i="1"/>
  <c r="M133" i="1" s="1"/>
  <c r="C306" i="1"/>
  <c r="D306" i="1" s="1"/>
  <c r="B307" i="1"/>
  <c r="E306" i="1" l="1"/>
  <c r="H156" i="1"/>
  <c r="S156" i="1"/>
  <c r="G133" i="1"/>
  <c r="O133" i="1"/>
  <c r="B308" i="1"/>
  <c r="C307" i="1"/>
  <c r="D307" i="1" s="1"/>
  <c r="E307" i="1" l="1"/>
  <c r="R156" i="1"/>
  <c r="T156" i="1" s="1"/>
  <c r="Q157" i="1" s="1"/>
  <c r="AC157" i="1" s="1"/>
  <c r="N133" i="1"/>
  <c r="C308" i="1"/>
  <c r="D308" i="1" s="1"/>
  <c r="B309" i="1"/>
  <c r="E308" i="1" l="1"/>
  <c r="H157" i="1"/>
  <c r="S157" i="1"/>
  <c r="P133" i="1"/>
  <c r="M134" i="1" s="1"/>
  <c r="B310" i="1"/>
  <c r="C309" i="1"/>
  <c r="D309" i="1" s="1"/>
  <c r="E309" i="1" l="1"/>
  <c r="R157" i="1"/>
  <c r="T157" i="1" s="1"/>
  <c r="Q158" i="1" s="1"/>
  <c r="AC158" i="1" s="1"/>
  <c r="G134" i="1"/>
  <c r="O134" i="1"/>
  <c r="B311" i="1"/>
  <c r="C310" i="1"/>
  <c r="D310" i="1" s="1"/>
  <c r="E310" i="1" l="1"/>
  <c r="H158" i="1"/>
  <c r="S158" i="1"/>
  <c r="N134" i="1"/>
  <c r="P134" i="1" s="1"/>
  <c r="M135" i="1" s="1"/>
  <c r="C311" i="1"/>
  <c r="D311" i="1" s="1"/>
  <c r="B312" i="1"/>
  <c r="E311" i="1" l="1"/>
  <c r="R158" i="1"/>
  <c r="T158" i="1" s="1"/>
  <c r="Q159" i="1" s="1"/>
  <c r="AC159" i="1" s="1"/>
  <c r="G135" i="1"/>
  <c r="O135" i="1"/>
  <c r="C312" i="1"/>
  <c r="D312" i="1" s="1"/>
  <c r="B313" i="1"/>
  <c r="E312" i="1" l="1"/>
  <c r="H159" i="1"/>
  <c r="S159" i="1"/>
  <c r="N135" i="1"/>
  <c r="C313" i="1"/>
  <c r="D313" i="1" s="1"/>
  <c r="B314" i="1"/>
  <c r="E313" i="1" l="1"/>
  <c r="R159" i="1"/>
  <c r="T159" i="1" s="1"/>
  <c r="Q160" i="1" s="1"/>
  <c r="AC160" i="1" s="1"/>
  <c r="P135" i="1"/>
  <c r="M136" i="1" s="1"/>
  <c r="C314" i="1"/>
  <c r="D314" i="1" s="1"/>
  <c r="B315" i="1"/>
  <c r="E314" i="1" l="1"/>
  <c r="H160" i="1"/>
  <c r="S160" i="1"/>
  <c r="G136" i="1"/>
  <c r="O136" i="1"/>
  <c r="C315" i="1"/>
  <c r="D315" i="1" s="1"/>
  <c r="B316" i="1"/>
  <c r="E315" i="1" l="1"/>
  <c r="R160" i="1"/>
  <c r="T160" i="1" s="1"/>
  <c r="Q161" i="1" s="1"/>
  <c r="AC161" i="1" s="1"/>
  <c r="N136" i="1"/>
  <c r="P136" i="1" s="1"/>
  <c r="M137" i="1" s="1"/>
  <c r="C316" i="1"/>
  <c r="D316" i="1" s="1"/>
  <c r="B317" i="1"/>
  <c r="E316" i="1" l="1"/>
  <c r="H161" i="1"/>
  <c r="S161" i="1"/>
  <c r="O137" i="1"/>
  <c r="G137" i="1"/>
  <c r="C317" i="1"/>
  <c r="D317" i="1" s="1"/>
  <c r="B318" i="1"/>
  <c r="E317" i="1" l="1"/>
  <c r="R161" i="1"/>
  <c r="T161" i="1" s="1"/>
  <c r="Q162" i="1" s="1"/>
  <c r="AC162" i="1" s="1"/>
  <c r="N137" i="1"/>
  <c r="C318" i="1"/>
  <c r="D318" i="1" s="1"/>
  <c r="B319" i="1"/>
  <c r="E318" i="1" l="1"/>
  <c r="H162" i="1"/>
  <c r="S162" i="1"/>
  <c r="P137" i="1"/>
  <c r="M138" i="1" s="1"/>
  <c r="C319" i="1"/>
  <c r="D319" i="1" s="1"/>
  <c r="B320" i="1"/>
  <c r="E319" i="1" l="1"/>
  <c r="R162" i="1"/>
  <c r="T162" i="1" s="1"/>
  <c r="Q163" i="1" s="1"/>
  <c r="AC163" i="1" s="1"/>
  <c r="G138" i="1"/>
  <c r="O138" i="1"/>
  <c r="C320" i="1"/>
  <c r="D320" i="1" s="1"/>
  <c r="B321" i="1"/>
  <c r="E320" i="1" l="1"/>
  <c r="H163" i="1"/>
  <c r="S163" i="1"/>
  <c r="N138" i="1"/>
  <c r="C321" i="1"/>
  <c r="D321" i="1" s="1"/>
  <c r="B322" i="1"/>
  <c r="E321" i="1" l="1"/>
  <c r="R163" i="1"/>
  <c r="T163" i="1" s="1"/>
  <c r="Q164" i="1" s="1"/>
  <c r="AC164" i="1" s="1"/>
  <c r="P138" i="1"/>
  <c r="M139" i="1" s="1"/>
  <c r="C322" i="1"/>
  <c r="D322" i="1" s="1"/>
  <c r="B323" i="1"/>
  <c r="E322" i="1" l="1"/>
  <c r="H164" i="1"/>
  <c r="S164" i="1"/>
  <c r="G139" i="1"/>
  <c r="O139" i="1"/>
  <c r="C323" i="1"/>
  <c r="D323" i="1" s="1"/>
  <c r="B324" i="1"/>
  <c r="E323" i="1" l="1"/>
  <c r="R164" i="1"/>
  <c r="T164" i="1" s="1"/>
  <c r="Q165" i="1" s="1"/>
  <c r="AC165" i="1" s="1"/>
  <c r="N139" i="1"/>
  <c r="C324" i="1"/>
  <c r="D324" i="1" s="1"/>
  <c r="B325" i="1"/>
  <c r="E324" i="1" l="1"/>
  <c r="H165" i="1"/>
  <c r="S165" i="1"/>
  <c r="P139" i="1"/>
  <c r="M140" i="1" s="1"/>
  <c r="B326" i="1"/>
  <c r="C325" i="1"/>
  <c r="D325" i="1" s="1"/>
  <c r="E325" i="1" l="1"/>
  <c r="R165" i="1"/>
  <c r="T165" i="1" s="1"/>
  <c r="Q166" i="1" s="1"/>
  <c r="AC166" i="1" s="1"/>
  <c r="G140" i="1"/>
  <c r="O140" i="1"/>
  <c r="C326" i="1"/>
  <c r="D326" i="1" s="1"/>
  <c r="B327" i="1"/>
  <c r="E326" i="1" l="1"/>
  <c r="S166" i="1"/>
  <c r="H166" i="1"/>
  <c r="N140" i="1"/>
  <c r="P140" i="1" s="1"/>
  <c r="M141" i="1" s="1"/>
  <c r="B328" i="1"/>
  <c r="C327" i="1"/>
  <c r="D327" i="1" s="1"/>
  <c r="E327" i="1" l="1"/>
  <c r="R166" i="1"/>
  <c r="O141" i="1"/>
  <c r="G141" i="1"/>
  <c r="C328" i="1"/>
  <c r="D328" i="1" s="1"/>
  <c r="B329" i="1"/>
  <c r="E328" i="1" l="1"/>
  <c r="T166" i="1"/>
  <c r="Q167" i="1" s="1"/>
  <c r="AC167" i="1" s="1"/>
  <c r="N141" i="1"/>
  <c r="P141" i="1" s="1"/>
  <c r="M142" i="1" s="1"/>
  <c r="C329" i="1"/>
  <c r="D329" i="1" s="1"/>
  <c r="B330" i="1"/>
  <c r="E329" i="1" l="1"/>
  <c r="H167" i="1"/>
  <c r="S167" i="1"/>
  <c r="G142" i="1"/>
  <c r="O142" i="1"/>
  <c r="B331" i="1"/>
  <c r="C330" i="1"/>
  <c r="D330" i="1" s="1"/>
  <c r="E330" i="1" l="1"/>
  <c r="R167" i="1"/>
  <c r="T167" i="1" s="1"/>
  <c r="Q168" i="1" s="1"/>
  <c r="AC168" i="1" s="1"/>
  <c r="N142" i="1"/>
  <c r="B332" i="1"/>
  <c r="C331" i="1"/>
  <c r="D331" i="1" s="1"/>
  <c r="E331" i="1" l="1"/>
  <c r="H168" i="1"/>
  <c r="S168" i="1"/>
  <c r="P142" i="1"/>
  <c r="M143" i="1" s="1"/>
  <c r="C332" i="1"/>
  <c r="D332" i="1" s="1"/>
  <c r="B333" i="1"/>
  <c r="E332" i="1" l="1"/>
  <c r="R168" i="1"/>
  <c r="O143" i="1"/>
  <c r="G143" i="1"/>
  <c r="C333" i="1"/>
  <c r="D333" i="1" s="1"/>
  <c r="B334" i="1"/>
  <c r="E333" i="1" l="1"/>
  <c r="T168" i="1"/>
  <c r="Q169" i="1" s="1"/>
  <c r="AC169" i="1" s="1"/>
  <c r="N143" i="1"/>
  <c r="C334" i="1"/>
  <c r="D334" i="1" s="1"/>
  <c r="B335" i="1"/>
  <c r="E334" i="1" l="1"/>
  <c r="S169" i="1"/>
  <c r="H169" i="1"/>
  <c r="P143" i="1"/>
  <c r="M144" i="1" s="1"/>
  <c r="C335" i="1"/>
  <c r="D335" i="1" s="1"/>
  <c r="B336" i="1"/>
  <c r="E335" i="1" l="1"/>
  <c r="R169" i="1"/>
  <c r="T169" i="1" s="1"/>
  <c r="Q170" i="1" s="1"/>
  <c r="AC170" i="1" s="1"/>
  <c r="G144" i="1"/>
  <c r="O144" i="1"/>
  <c r="B337" i="1"/>
  <c r="C336" i="1"/>
  <c r="D336" i="1" s="1"/>
  <c r="E336" i="1" l="1"/>
  <c r="N144" i="1"/>
  <c r="P144" i="1" s="1"/>
  <c r="M145" i="1" s="1"/>
  <c r="C337" i="1"/>
  <c r="D337" i="1" s="1"/>
  <c r="B338" i="1"/>
  <c r="E337" i="1" l="1"/>
  <c r="H170" i="1"/>
  <c r="S170" i="1"/>
  <c r="G145" i="1"/>
  <c r="O145" i="1"/>
  <c r="C338" i="1"/>
  <c r="D338" i="1" s="1"/>
  <c r="B339" i="1"/>
  <c r="E338" i="1" l="1"/>
  <c r="R170" i="1"/>
  <c r="T170" i="1" s="1"/>
  <c r="Q171" i="1" s="1"/>
  <c r="AC171" i="1" s="1"/>
  <c r="N145" i="1"/>
  <c r="C339" i="1"/>
  <c r="D339" i="1" s="1"/>
  <c r="B340" i="1"/>
  <c r="E339" i="1" l="1"/>
  <c r="H171" i="1"/>
  <c r="S171" i="1"/>
  <c r="P145" i="1"/>
  <c r="M146" i="1" s="1"/>
  <c r="C340" i="1"/>
  <c r="D340" i="1" s="1"/>
  <c r="B341" i="1"/>
  <c r="E340" i="1" l="1"/>
  <c r="R171" i="1"/>
  <c r="T171" i="1" s="1"/>
  <c r="Q172" i="1" s="1"/>
  <c r="AC172" i="1" s="1"/>
  <c r="G146" i="1"/>
  <c r="O146" i="1"/>
  <c r="C341" i="1"/>
  <c r="D341" i="1" s="1"/>
  <c r="B342" i="1"/>
  <c r="E341" i="1" l="1"/>
  <c r="H172" i="1"/>
  <c r="S172" i="1"/>
  <c r="N146" i="1"/>
  <c r="P146" i="1" s="1"/>
  <c r="M147" i="1" s="1"/>
  <c r="B343" i="1"/>
  <c r="C342" i="1"/>
  <c r="D342" i="1" s="1"/>
  <c r="E342" i="1" l="1"/>
  <c r="R172" i="1"/>
  <c r="T172" i="1" s="1"/>
  <c r="Q173" i="1" s="1"/>
  <c r="AC173" i="1" s="1"/>
  <c r="G147" i="1"/>
  <c r="O147" i="1"/>
  <c r="C343" i="1"/>
  <c r="D343" i="1" s="1"/>
  <c r="B344" i="1"/>
  <c r="E343" i="1" l="1"/>
  <c r="H173" i="1"/>
  <c r="S173" i="1"/>
  <c r="N147" i="1"/>
  <c r="P147" i="1" s="1"/>
  <c r="M148" i="1" s="1"/>
  <c r="C344" i="1"/>
  <c r="D344" i="1" s="1"/>
  <c r="B345" i="1"/>
  <c r="E344" i="1" l="1"/>
  <c r="R173" i="1"/>
  <c r="T173" i="1" s="1"/>
  <c r="Q174" i="1" s="1"/>
  <c r="AC174" i="1" s="1"/>
  <c r="G148" i="1"/>
  <c r="O148" i="1"/>
  <c r="B346" i="1"/>
  <c r="C345" i="1"/>
  <c r="D345" i="1" s="1"/>
  <c r="E345" i="1" l="1"/>
  <c r="H174" i="1"/>
  <c r="S174" i="1"/>
  <c r="N148" i="1"/>
  <c r="C346" i="1"/>
  <c r="D346" i="1" s="1"/>
  <c r="B347" i="1"/>
  <c r="E346" i="1" l="1"/>
  <c r="R174" i="1"/>
  <c r="T174" i="1" s="1"/>
  <c r="Q175" i="1" s="1"/>
  <c r="AC175" i="1" s="1"/>
  <c r="P148" i="1"/>
  <c r="M149" i="1" s="1"/>
  <c r="C347" i="1"/>
  <c r="D347" i="1" s="1"/>
  <c r="B348" i="1"/>
  <c r="E347" i="1" l="1"/>
  <c r="H175" i="1"/>
  <c r="S175" i="1"/>
  <c r="G149" i="1"/>
  <c r="O149" i="1"/>
  <c r="C348" i="1"/>
  <c r="D348" i="1" s="1"/>
  <c r="B349" i="1"/>
  <c r="E348" i="1" l="1"/>
  <c r="R175" i="1"/>
  <c r="T175" i="1" s="1"/>
  <c r="Q176" i="1" s="1"/>
  <c r="AC176" i="1" s="1"/>
  <c r="N149" i="1"/>
  <c r="P149" i="1" s="1"/>
  <c r="M150" i="1" s="1"/>
  <c r="C349" i="1"/>
  <c r="D349" i="1" s="1"/>
  <c r="B350" i="1"/>
  <c r="E349" i="1" l="1"/>
  <c r="H176" i="1"/>
  <c r="S176" i="1"/>
  <c r="G150" i="1"/>
  <c r="O150" i="1"/>
  <c r="C350" i="1"/>
  <c r="D350" i="1" s="1"/>
  <c r="B351" i="1"/>
  <c r="E350" i="1" l="1"/>
  <c r="R176" i="1"/>
  <c r="T176" i="1" s="1"/>
  <c r="Q177" i="1" s="1"/>
  <c r="AC177" i="1" s="1"/>
  <c r="N150" i="1"/>
  <c r="C351" i="1"/>
  <c r="D351" i="1" s="1"/>
  <c r="B352" i="1"/>
  <c r="E351" i="1" l="1"/>
  <c r="H177" i="1"/>
  <c r="S177" i="1"/>
  <c r="P150" i="1"/>
  <c r="M151" i="1" s="1"/>
  <c r="C352" i="1"/>
  <c r="D352" i="1" s="1"/>
  <c r="B353" i="1"/>
  <c r="E352" i="1" l="1"/>
  <c r="R177" i="1"/>
  <c r="T177" i="1"/>
  <c r="Q178" i="1" s="1"/>
  <c r="AC178" i="1" s="1"/>
  <c r="G151" i="1"/>
  <c r="O151" i="1"/>
  <c r="B354" i="1"/>
  <c r="C353" i="1"/>
  <c r="D353" i="1" s="1"/>
  <c r="E353" i="1" l="1"/>
  <c r="H178" i="1"/>
  <c r="S178" i="1"/>
  <c r="N151" i="1"/>
  <c r="C354" i="1"/>
  <c r="D354" i="1" s="1"/>
  <c r="B355" i="1"/>
  <c r="E354" i="1" l="1"/>
  <c r="R178" i="1"/>
  <c r="T178" i="1" s="1"/>
  <c r="Q179" i="1" s="1"/>
  <c r="AC179" i="1" s="1"/>
  <c r="P151" i="1"/>
  <c r="M152" i="1" s="1"/>
  <c r="C355" i="1"/>
  <c r="D355" i="1" s="1"/>
  <c r="B356" i="1"/>
  <c r="E355" i="1" l="1"/>
  <c r="H179" i="1"/>
  <c r="S179" i="1"/>
  <c r="G152" i="1"/>
  <c r="O152" i="1"/>
  <c r="C356" i="1"/>
  <c r="D356" i="1" s="1"/>
  <c r="B357" i="1"/>
  <c r="E356" i="1" l="1"/>
  <c r="R179" i="1"/>
  <c r="T179" i="1" s="1"/>
  <c r="Q180" i="1" s="1"/>
  <c r="AC180" i="1" s="1"/>
  <c r="N152" i="1"/>
  <c r="C357" i="1"/>
  <c r="D357" i="1" s="1"/>
  <c r="B358" i="1"/>
  <c r="E357" i="1" l="1"/>
  <c r="H180" i="1"/>
  <c r="S180" i="1"/>
  <c r="P152" i="1"/>
  <c r="M153" i="1" s="1"/>
  <c r="C358" i="1"/>
  <c r="D358" i="1" s="1"/>
  <c r="B359" i="1"/>
  <c r="E358" i="1" l="1"/>
  <c r="R180" i="1"/>
  <c r="T180" i="1" s="1"/>
  <c r="Q181" i="1" s="1"/>
  <c r="AC181" i="1" s="1"/>
  <c r="O153" i="1"/>
  <c r="G153" i="1"/>
  <c r="C359" i="1"/>
  <c r="D359" i="1" s="1"/>
  <c r="B360" i="1"/>
  <c r="E359" i="1" l="1"/>
  <c r="H181" i="1"/>
  <c r="S181" i="1"/>
  <c r="N153" i="1"/>
  <c r="P153" i="1" s="1"/>
  <c r="M154" i="1" s="1"/>
  <c r="C360" i="1"/>
  <c r="D360" i="1" s="1"/>
  <c r="B361" i="1"/>
  <c r="E360" i="1" l="1"/>
  <c r="R181" i="1"/>
  <c r="G154" i="1"/>
  <c r="O154" i="1"/>
  <c r="B362" i="1"/>
  <c r="C361" i="1"/>
  <c r="D361" i="1" s="1"/>
  <c r="E361" i="1" l="1"/>
  <c r="T181" i="1"/>
  <c r="Q182" i="1" s="1"/>
  <c r="AC182" i="1" s="1"/>
  <c r="N154" i="1"/>
  <c r="C362" i="1"/>
  <c r="D362" i="1" s="1"/>
  <c r="B363" i="1"/>
  <c r="E362" i="1" l="1"/>
  <c r="S182" i="1"/>
  <c r="H182" i="1"/>
  <c r="P154" i="1"/>
  <c r="M155" i="1" s="1"/>
  <c r="B364" i="1"/>
  <c r="C363" i="1"/>
  <c r="D363" i="1" s="1"/>
  <c r="E363" i="1" l="1"/>
  <c r="R182" i="1"/>
  <c r="T182" i="1" s="1"/>
  <c r="Q183" i="1" s="1"/>
  <c r="AC183" i="1" s="1"/>
  <c r="O155" i="1"/>
  <c r="G155" i="1"/>
  <c r="C364" i="1"/>
  <c r="D364" i="1" s="1"/>
  <c r="B365" i="1"/>
  <c r="E364" i="1" l="1"/>
  <c r="N155" i="1"/>
  <c r="P155" i="1" s="1"/>
  <c r="M156" i="1" s="1"/>
  <c r="C365" i="1"/>
  <c r="D365" i="1" s="1"/>
  <c r="B366" i="1"/>
  <c r="E365" i="1" l="1"/>
  <c r="H183" i="1"/>
  <c r="S183" i="1"/>
  <c r="G156" i="1"/>
  <c r="O156" i="1"/>
  <c r="C366" i="1"/>
  <c r="D366" i="1" s="1"/>
  <c r="B367" i="1"/>
  <c r="E366" i="1" l="1"/>
  <c r="R183" i="1"/>
  <c r="T183" i="1" s="1"/>
  <c r="Q184" i="1" s="1"/>
  <c r="AC184" i="1" s="1"/>
  <c r="N156" i="1"/>
  <c r="C367" i="1"/>
  <c r="D367" i="1" s="1"/>
  <c r="B368" i="1"/>
  <c r="E367" i="1" l="1"/>
  <c r="H184" i="1"/>
  <c r="S184" i="1"/>
  <c r="P156" i="1"/>
  <c r="M157" i="1" s="1"/>
  <c r="B369" i="1"/>
  <c r="C368" i="1"/>
  <c r="D368" i="1" s="1"/>
  <c r="E368" i="1" l="1"/>
  <c r="R184" i="1"/>
  <c r="T184" i="1" s="1"/>
  <c r="Q185" i="1" s="1"/>
  <c r="AC185" i="1" s="1"/>
  <c r="O157" i="1"/>
  <c r="G157" i="1"/>
  <c r="B370" i="1"/>
  <c r="C369" i="1"/>
  <c r="D369" i="1" s="1"/>
  <c r="E369" i="1" l="1"/>
  <c r="H185" i="1"/>
  <c r="S185" i="1"/>
  <c r="N157" i="1"/>
  <c r="B371" i="1"/>
  <c r="C370" i="1"/>
  <c r="D370" i="1" s="1"/>
  <c r="E370" i="1" l="1"/>
  <c r="R185" i="1"/>
  <c r="T185" i="1" s="1"/>
  <c r="Q186" i="1" s="1"/>
  <c r="AC186" i="1" s="1"/>
  <c r="P157" i="1"/>
  <c r="M158" i="1" s="1"/>
  <c r="C371" i="1"/>
  <c r="D371" i="1" s="1"/>
  <c r="B372" i="1"/>
  <c r="E371" i="1" l="1"/>
  <c r="H186" i="1"/>
  <c r="S186" i="1"/>
  <c r="G158" i="1"/>
  <c r="O158" i="1"/>
  <c r="B373" i="1"/>
  <c r="C372" i="1"/>
  <c r="D372" i="1" s="1"/>
  <c r="E372" i="1" l="1"/>
  <c r="R186" i="1"/>
  <c r="T186" i="1"/>
  <c r="Q187" i="1" s="1"/>
  <c r="AC187" i="1" s="1"/>
  <c r="N158" i="1"/>
  <c r="C373" i="1"/>
  <c r="D373" i="1" s="1"/>
  <c r="B374" i="1"/>
  <c r="E373" i="1" l="1"/>
  <c r="H187" i="1"/>
  <c r="S187" i="1"/>
  <c r="P158" i="1"/>
  <c r="M159" i="1" s="1"/>
  <c r="C374" i="1"/>
  <c r="D374" i="1" s="1"/>
  <c r="B375" i="1"/>
  <c r="E374" i="1" l="1"/>
  <c r="R187" i="1"/>
  <c r="T187" i="1" s="1"/>
  <c r="Q188" i="1" s="1"/>
  <c r="AC188" i="1" s="1"/>
  <c r="G159" i="1"/>
  <c r="O159" i="1"/>
  <c r="C375" i="1"/>
  <c r="D375" i="1" s="1"/>
  <c r="B376" i="1"/>
  <c r="E375" i="1" l="1"/>
  <c r="H188" i="1"/>
  <c r="S188" i="1"/>
  <c r="N159" i="1"/>
  <c r="P159" i="1" s="1"/>
  <c r="M160" i="1" s="1"/>
  <c r="C376" i="1"/>
  <c r="D376" i="1" s="1"/>
  <c r="B377" i="1"/>
  <c r="E376" i="1" l="1"/>
  <c r="R188" i="1"/>
  <c r="T188" i="1" s="1"/>
  <c r="Q189" i="1" s="1"/>
  <c r="AC189" i="1" s="1"/>
  <c r="G160" i="1"/>
  <c r="O160" i="1"/>
  <c r="C377" i="1"/>
  <c r="D377" i="1" s="1"/>
  <c r="B378" i="1"/>
  <c r="E377" i="1" l="1"/>
  <c r="H189" i="1"/>
  <c r="S189" i="1"/>
  <c r="N160" i="1"/>
  <c r="P160" i="1" s="1"/>
  <c r="M161" i="1" s="1"/>
  <c r="C378" i="1"/>
  <c r="D378" i="1" s="1"/>
  <c r="B379" i="1"/>
  <c r="E378" i="1" l="1"/>
  <c r="R189" i="1"/>
  <c r="T189" i="1" s="1"/>
  <c r="Q190" i="1" s="1"/>
  <c r="AC190" i="1" s="1"/>
  <c r="G161" i="1"/>
  <c r="O161" i="1"/>
  <c r="C379" i="1"/>
  <c r="D379" i="1" s="1"/>
  <c r="B380" i="1"/>
  <c r="E379" i="1" l="1"/>
  <c r="H190" i="1"/>
  <c r="S190" i="1"/>
  <c r="N161" i="1"/>
  <c r="B381" i="1"/>
  <c r="C380" i="1"/>
  <c r="D380" i="1" s="1"/>
  <c r="E380" i="1" l="1"/>
  <c r="R190" i="1"/>
  <c r="T190" i="1" s="1"/>
  <c r="Q191" i="1" s="1"/>
  <c r="AC191" i="1" s="1"/>
  <c r="P161" i="1"/>
  <c r="M162" i="1" s="1"/>
  <c r="C381" i="1"/>
  <c r="D381" i="1" s="1"/>
  <c r="B382" i="1"/>
  <c r="E381" i="1" l="1"/>
  <c r="G162" i="1"/>
  <c r="O162" i="1"/>
  <c r="C382" i="1"/>
  <c r="D382" i="1" s="1"/>
  <c r="B383" i="1"/>
  <c r="E382" i="1" l="1"/>
  <c r="H191" i="1"/>
  <c r="S191" i="1"/>
  <c r="N162" i="1"/>
  <c r="C383" i="1"/>
  <c r="D383" i="1" s="1"/>
  <c r="B384" i="1"/>
  <c r="E383" i="1" l="1"/>
  <c r="R191" i="1"/>
  <c r="T191" i="1" s="1"/>
  <c r="Q192" i="1" s="1"/>
  <c r="AC192" i="1" s="1"/>
  <c r="P162" i="1"/>
  <c r="M163" i="1" s="1"/>
  <c r="C384" i="1"/>
  <c r="D384" i="1" s="1"/>
  <c r="B385" i="1"/>
  <c r="E384" i="1" l="1"/>
  <c r="H192" i="1"/>
  <c r="S192" i="1"/>
  <c r="O163" i="1"/>
  <c r="G163" i="1"/>
  <c r="B386" i="1"/>
  <c r="C385" i="1"/>
  <c r="D385" i="1" s="1"/>
  <c r="E385" i="1" l="1"/>
  <c r="R192" i="1"/>
  <c r="T192" i="1"/>
  <c r="Q193" i="1" s="1"/>
  <c r="AC193" i="1" s="1"/>
  <c r="N163" i="1"/>
  <c r="B387" i="1"/>
  <c r="C386" i="1"/>
  <c r="D386" i="1" s="1"/>
  <c r="E386" i="1" l="1"/>
  <c r="P163" i="1"/>
  <c r="M164" i="1" s="1"/>
  <c r="C387" i="1"/>
  <c r="D387" i="1" s="1"/>
  <c r="B388" i="1"/>
  <c r="E387" i="1" l="1"/>
  <c r="H193" i="1"/>
  <c r="S193" i="1"/>
  <c r="G164" i="1"/>
  <c r="O164" i="1"/>
  <c r="C388" i="1"/>
  <c r="D388" i="1" s="1"/>
  <c r="B389" i="1"/>
  <c r="E388" i="1" l="1"/>
  <c r="R193" i="1"/>
  <c r="T193" i="1"/>
  <c r="Q194" i="1" s="1"/>
  <c r="AC194" i="1" s="1"/>
  <c r="N164" i="1"/>
  <c r="C389" i="1"/>
  <c r="D389" i="1" s="1"/>
  <c r="B390" i="1"/>
  <c r="E389" i="1" l="1"/>
  <c r="S194" i="1"/>
  <c r="H194" i="1"/>
  <c r="P164" i="1"/>
  <c r="M165" i="1" s="1"/>
  <c r="C390" i="1"/>
  <c r="D390" i="1" s="1"/>
  <c r="B391" i="1"/>
  <c r="E390" i="1" l="1"/>
  <c r="R194" i="1"/>
  <c r="T194" i="1" s="1"/>
  <c r="Q195" i="1" s="1"/>
  <c r="AC195" i="1" s="1"/>
  <c r="G165" i="1"/>
  <c r="O165" i="1"/>
  <c r="C391" i="1"/>
  <c r="D391" i="1" s="1"/>
  <c r="B392" i="1"/>
  <c r="E391" i="1" l="1"/>
  <c r="N165" i="1"/>
  <c r="P165" i="1" s="1"/>
  <c r="M166" i="1" s="1"/>
  <c r="C392" i="1"/>
  <c r="D392" i="1" s="1"/>
  <c r="B393" i="1"/>
  <c r="E392" i="1" l="1"/>
  <c r="H195" i="1"/>
  <c r="S195" i="1"/>
  <c r="O166" i="1"/>
  <c r="G166" i="1"/>
  <c r="C393" i="1"/>
  <c r="D393" i="1" s="1"/>
  <c r="B394" i="1"/>
  <c r="E393" i="1" l="1"/>
  <c r="R195" i="1"/>
  <c r="T195" i="1" s="1"/>
  <c r="Q196" i="1" s="1"/>
  <c r="AC196" i="1" s="1"/>
  <c r="N166" i="1"/>
  <c r="C394" i="1"/>
  <c r="D394" i="1" s="1"/>
  <c r="B395" i="1"/>
  <c r="E394" i="1" l="1"/>
  <c r="S196" i="1"/>
  <c r="H196" i="1"/>
  <c r="P166" i="1"/>
  <c r="M167" i="1" s="1"/>
  <c r="C395" i="1"/>
  <c r="D395" i="1" s="1"/>
  <c r="B396" i="1"/>
  <c r="E395" i="1" l="1"/>
  <c r="R196" i="1"/>
  <c r="T196" i="1" s="1"/>
  <c r="Q197" i="1" s="1"/>
  <c r="AC197" i="1" s="1"/>
  <c r="G167" i="1"/>
  <c r="O167" i="1"/>
  <c r="B397" i="1"/>
  <c r="C396" i="1"/>
  <c r="D396" i="1" s="1"/>
  <c r="E396" i="1" l="1"/>
  <c r="H197" i="1"/>
  <c r="S197" i="1"/>
  <c r="N167" i="1"/>
  <c r="B398" i="1"/>
  <c r="C397" i="1"/>
  <c r="D397" i="1" s="1"/>
  <c r="E397" i="1" l="1"/>
  <c r="R197" i="1"/>
  <c r="T197" i="1" s="1"/>
  <c r="Q198" i="1" s="1"/>
  <c r="AC198" i="1" s="1"/>
  <c r="P167" i="1"/>
  <c r="M168" i="1" s="1"/>
  <c r="C398" i="1"/>
  <c r="D398" i="1" s="1"/>
  <c r="B399" i="1"/>
  <c r="E398" i="1" l="1"/>
  <c r="H198" i="1"/>
  <c r="S198" i="1"/>
  <c r="O168" i="1"/>
  <c r="G168" i="1"/>
  <c r="C399" i="1"/>
  <c r="D399" i="1" s="1"/>
  <c r="B400" i="1"/>
  <c r="E399" i="1" l="1"/>
  <c r="R198" i="1"/>
  <c r="T198" i="1" s="1"/>
  <c r="Q199" i="1" s="1"/>
  <c r="AC199" i="1" s="1"/>
  <c r="N168" i="1"/>
  <c r="C400" i="1"/>
  <c r="D400" i="1" s="1"/>
  <c r="B401" i="1"/>
  <c r="E400" i="1" l="1"/>
  <c r="H199" i="1"/>
  <c r="S199" i="1"/>
  <c r="P168" i="1"/>
  <c r="M169" i="1" s="1"/>
  <c r="B402" i="1"/>
  <c r="C401" i="1"/>
  <c r="D401" i="1" s="1"/>
  <c r="E401" i="1" l="1"/>
  <c r="R199" i="1"/>
  <c r="T199" i="1"/>
  <c r="Q200" i="1" s="1"/>
  <c r="AC200" i="1" s="1"/>
  <c r="O169" i="1"/>
  <c r="G169" i="1"/>
  <c r="B403" i="1"/>
  <c r="C402" i="1"/>
  <c r="D402" i="1" s="1"/>
  <c r="E402" i="1" l="1"/>
  <c r="N169" i="1"/>
  <c r="P169" i="1" s="1"/>
  <c r="M170" i="1" s="1"/>
  <c r="B404" i="1"/>
  <c r="C403" i="1"/>
  <c r="D403" i="1" s="1"/>
  <c r="E403" i="1" l="1"/>
  <c r="S200" i="1"/>
  <c r="H200" i="1"/>
  <c r="G170" i="1"/>
  <c r="O170" i="1"/>
  <c r="C404" i="1"/>
  <c r="D404" i="1" s="1"/>
  <c r="B405" i="1"/>
  <c r="E404" i="1" l="1"/>
  <c r="R200" i="1"/>
  <c r="T200" i="1"/>
  <c r="Q201" i="1" s="1"/>
  <c r="AC201" i="1" s="1"/>
  <c r="N170" i="1"/>
  <c r="P170" i="1" s="1"/>
  <c r="M171" i="1" s="1"/>
  <c r="C405" i="1"/>
  <c r="D405" i="1" s="1"/>
  <c r="B406" i="1"/>
  <c r="E405" i="1" l="1"/>
  <c r="H201" i="1"/>
  <c r="S201" i="1"/>
  <c r="G171" i="1"/>
  <c r="O171" i="1"/>
  <c r="C406" i="1"/>
  <c r="D406" i="1" s="1"/>
  <c r="B407" i="1"/>
  <c r="E406" i="1" l="1"/>
  <c r="R201" i="1"/>
  <c r="T201" i="1"/>
  <c r="Q202" i="1" s="1"/>
  <c r="AC202" i="1" s="1"/>
  <c r="N171" i="1"/>
  <c r="P171" i="1" s="1"/>
  <c r="M172" i="1" s="1"/>
  <c r="B408" i="1"/>
  <c r="C407" i="1"/>
  <c r="D407" i="1" s="1"/>
  <c r="E407" i="1" l="1"/>
  <c r="H202" i="1"/>
  <c r="S202" i="1"/>
  <c r="G172" i="1"/>
  <c r="O172" i="1"/>
  <c r="C408" i="1"/>
  <c r="D408" i="1" s="1"/>
  <c r="B409" i="1"/>
  <c r="E408" i="1" l="1"/>
  <c r="R202" i="1"/>
  <c r="T202" i="1" s="1"/>
  <c r="Q203" i="1" s="1"/>
  <c r="AC203" i="1" s="1"/>
  <c r="N172" i="1"/>
  <c r="P172" i="1" s="1"/>
  <c r="M173" i="1" s="1"/>
  <c r="C409" i="1"/>
  <c r="D409" i="1" s="1"/>
  <c r="B410" i="1"/>
  <c r="E409" i="1" l="1"/>
  <c r="H203" i="1"/>
  <c r="S203" i="1"/>
  <c r="G173" i="1"/>
  <c r="O173" i="1"/>
  <c r="C410" i="1"/>
  <c r="D410" i="1" s="1"/>
  <c r="B411" i="1"/>
  <c r="E410" i="1" l="1"/>
  <c r="R203" i="1"/>
  <c r="T203" i="1" s="1"/>
  <c r="Q204" i="1" s="1"/>
  <c r="AC204" i="1" s="1"/>
  <c r="N173" i="1"/>
  <c r="P173" i="1" s="1"/>
  <c r="M174" i="1" s="1"/>
  <c r="C411" i="1"/>
  <c r="D411" i="1" s="1"/>
  <c r="B412" i="1"/>
  <c r="E411" i="1" l="1"/>
  <c r="H204" i="1"/>
  <c r="S204" i="1"/>
  <c r="O174" i="1"/>
  <c r="G174" i="1"/>
  <c r="B413" i="1"/>
  <c r="C412" i="1"/>
  <c r="D412" i="1" s="1"/>
  <c r="E412" i="1" l="1"/>
  <c r="R204" i="1"/>
  <c r="T204" i="1" s="1"/>
  <c r="Q205" i="1" s="1"/>
  <c r="AC205" i="1" s="1"/>
  <c r="N174" i="1"/>
  <c r="P174" i="1" s="1"/>
  <c r="M175" i="1" s="1"/>
  <c r="B414" i="1"/>
  <c r="C413" i="1"/>
  <c r="D413" i="1" s="1"/>
  <c r="E413" i="1" l="1"/>
  <c r="H205" i="1"/>
  <c r="S205" i="1"/>
  <c r="G175" i="1"/>
  <c r="O175" i="1"/>
  <c r="B415" i="1"/>
  <c r="C414" i="1"/>
  <c r="D414" i="1" s="1"/>
  <c r="E414" i="1" l="1"/>
  <c r="R205" i="1"/>
  <c r="T205" i="1" s="1"/>
  <c r="Q206" i="1" s="1"/>
  <c r="AC206" i="1" s="1"/>
  <c r="N175" i="1"/>
  <c r="C415" i="1"/>
  <c r="D415" i="1" s="1"/>
  <c r="B416" i="1"/>
  <c r="E415" i="1" l="1"/>
  <c r="H206" i="1"/>
  <c r="S206" i="1"/>
  <c r="P175" i="1"/>
  <c r="M176" i="1" s="1"/>
  <c r="B417" i="1"/>
  <c r="C416" i="1"/>
  <c r="D416" i="1" s="1"/>
  <c r="E416" i="1" l="1"/>
  <c r="R206" i="1"/>
  <c r="T206" i="1" s="1"/>
  <c r="Q207" i="1" s="1"/>
  <c r="AC207" i="1" s="1"/>
  <c r="G176" i="1"/>
  <c r="O176" i="1"/>
  <c r="C417" i="1"/>
  <c r="D417" i="1" s="1"/>
  <c r="B418" i="1"/>
  <c r="E417" i="1" l="1"/>
  <c r="H207" i="1"/>
  <c r="S207" i="1"/>
  <c r="N176" i="1"/>
  <c r="P176" i="1" s="1"/>
  <c r="M177" i="1" s="1"/>
  <c r="B419" i="1"/>
  <c r="C418" i="1"/>
  <c r="D418" i="1" s="1"/>
  <c r="E418" i="1" l="1"/>
  <c r="R207" i="1"/>
  <c r="T207" i="1"/>
  <c r="Q208" i="1" s="1"/>
  <c r="AC208" i="1" s="1"/>
  <c r="O177" i="1"/>
  <c r="G177" i="1"/>
  <c r="B420" i="1"/>
  <c r="C419" i="1"/>
  <c r="D419" i="1" s="1"/>
  <c r="E419" i="1" l="1"/>
  <c r="H208" i="1"/>
  <c r="S208" i="1"/>
  <c r="N177" i="1"/>
  <c r="B421" i="1"/>
  <c r="C420" i="1"/>
  <c r="D420" i="1" s="1"/>
  <c r="E420" i="1" l="1"/>
  <c r="R208" i="1"/>
  <c r="T208" i="1" s="1"/>
  <c r="Q209" i="1" s="1"/>
  <c r="AC209" i="1" s="1"/>
  <c r="P177" i="1"/>
  <c r="M178" i="1" s="1"/>
  <c r="B422" i="1"/>
  <c r="C421" i="1"/>
  <c r="D421" i="1" s="1"/>
  <c r="E421" i="1" l="1"/>
  <c r="H209" i="1"/>
  <c r="S209" i="1"/>
  <c r="O178" i="1"/>
  <c r="G178" i="1"/>
  <c r="C422" i="1"/>
  <c r="D422" i="1" s="1"/>
  <c r="B423" i="1"/>
  <c r="E422" i="1" l="1"/>
  <c r="R209" i="1"/>
  <c r="T209" i="1" s="1"/>
  <c r="Q210" i="1" s="1"/>
  <c r="AC210" i="1" s="1"/>
  <c r="N178" i="1"/>
  <c r="C423" i="1"/>
  <c r="D423" i="1" s="1"/>
  <c r="B424" i="1"/>
  <c r="E423" i="1" l="1"/>
  <c r="P178" i="1"/>
  <c r="M179" i="1" s="1"/>
  <c r="B425" i="1"/>
  <c r="C424" i="1"/>
  <c r="D424" i="1" s="1"/>
  <c r="E424" i="1" l="1"/>
  <c r="H210" i="1"/>
  <c r="S210" i="1"/>
  <c r="G179" i="1"/>
  <c r="O179" i="1"/>
  <c r="C425" i="1"/>
  <c r="D425" i="1" s="1"/>
  <c r="B426" i="1"/>
  <c r="E425" i="1" l="1"/>
  <c r="R210" i="1"/>
  <c r="T210" i="1"/>
  <c r="Q211" i="1" s="1"/>
  <c r="AC211" i="1" s="1"/>
  <c r="N179" i="1"/>
  <c r="P179" i="1" s="1"/>
  <c r="M180" i="1" s="1"/>
  <c r="C426" i="1"/>
  <c r="D426" i="1" s="1"/>
  <c r="B427" i="1"/>
  <c r="E426" i="1" l="1"/>
  <c r="H211" i="1"/>
  <c r="S211" i="1"/>
  <c r="G180" i="1"/>
  <c r="O180" i="1"/>
  <c r="C427" i="1"/>
  <c r="D427" i="1" s="1"/>
  <c r="B428" i="1"/>
  <c r="E427" i="1" l="1"/>
  <c r="R211" i="1"/>
  <c r="T211" i="1" s="1"/>
  <c r="Q212" i="1" s="1"/>
  <c r="AC212" i="1" s="1"/>
  <c r="N180" i="1"/>
  <c r="P180" i="1" s="1"/>
  <c r="M181" i="1" s="1"/>
  <c r="B429" i="1"/>
  <c r="C428" i="1"/>
  <c r="D428" i="1" s="1"/>
  <c r="E428" i="1" l="1"/>
  <c r="H212" i="1"/>
  <c r="S212" i="1"/>
  <c r="O181" i="1"/>
  <c r="G181" i="1"/>
  <c r="C429" i="1"/>
  <c r="D429" i="1" s="1"/>
  <c r="B430" i="1"/>
  <c r="E429" i="1" l="1"/>
  <c r="R212" i="1"/>
  <c r="T212" i="1" s="1"/>
  <c r="Q213" i="1" s="1"/>
  <c r="AC213" i="1" s="1"/>
  <c r="N181" i="1"/>
  <c r="C430" i="1"/>
  <c r="D430" i="1" s="1"/>
  <c r="B431" i="1"/>
  <c r="E430" i="1" l="1"/>
  <c r="H213" i="1"/>
  <c r="S213" i="1"/>
  <c r="P181" i="1"/>
  <c r="M182" i="1" s="1"/>
  <c r="C431" i="1"/>
  <c r="D431" i="1" s="1"/>
  <c r="B432" i="1"/>
  <c r="E431" i="1" l="1"/>
  <c r="R213" i="1"/>
  <c r="T213" i="1" s="1"/>
  <c r="Q214" i="1" s="1"/>
  <c r="AC214" i="1" s="1"/>
  <c r="O182" i="1"/>
  <c r="G182" i="1"/>
  <c r="C432" i="1"/>
  <c r="D432" i="1" s="1"/>
  <c r="B433" i="1"/>
  <c r="E432" i="1" l="1"/>
  <c r="H214" i="1"/>
  <c r="S214" i="1"/>
  <c r="N182" i="1"/>
  <c r="B434" i="1"/>
  <c r="C433" i="1"/>
  <c r="D433" i="1" s="1"/>
  <c r="E433" i="1" l="1"/>
  <c r="R214" i="1"/>
  <c r="T214" i="1" s="1"/>
  <c r="Q215" i="1" s="1"/>
  <c r="AC215" i="1" s="1"/>
  <c r="P182" i="1"/>
  <c r="M183" i="1" s="1"/>
  <c r="B435" i="1"/>
  <c r="C434" i="1"/>
  <c r="D434" i="1" s="1"/>
  <c r="E434" i="1" l="1"/>
  <c r="H215" i="1"/>
  <c r="S215" i="1"/>
  <c r="O183" i="1"/>
  <c r="G183" i="1"/>
  <c r="C435" i="1"/>
  <c r="D435" i="1" s="1"/>
  <c r="B436" i="1"/>
  <c r="E435" i="1" l="1"/>
  <c r="R215" i="1"/>
  <c r="T215" i="1" s="1"/>
  <c r="Q216" i="1" s="1"/>
  <c r="AC216" i="1" s="1"/>
  <c r="N183" i="1"/>
  <c r="C436" i="1"/>
  <c r="D436" i="1" s="1"/>
  <c r="B437" i="1"/>
  <c r="E436" i="1" l="1"/>
  <c r="H216" i="1"/>
  <c r="S216" i="1"/>
  <c r="P183" i="1"/>
  <c r="M184" i="1" s="1"/>
  <c r="B438" i="1"/>
  <c r="C437" i="1"/>
  <c r="D437" i="1" s="1"/>
  <c r="E437" i="1" l="1"/>
  <c r="R216" i="1"/>
  <c r="T216" i="1" s="1"/>
  <c r="Q217" i="1" s="1"/>
  <c r="AC217" i="1" s="1"/>
  <c r="G184" i="1"/>
  <c r="O184" i="1"/>
  <c r="C438" i="1"/>
  <c r="D438" i="1" s="1"/>
  <c r="B439" i="1"/>
  <c r="E438" i="1" l="1"/>
  <c r="S217" i="1"/>
  <c r="H217" i="1"/>
  <c r="N184" i="1"/>
  <c r="B440" i="1"/>
  <c r="C439" i="1"/>
  <c r="D439" i="1" s="1"/>
  <c r="E439" i="1" l="1"/>
  <c r="R217" i="1"/>
  <c r="T217" i="1" s="1"/>
  <c r="Q218" i="1" s="1"/>
  <c r="AC218" i="1" s="1"/>
  <c r="P184" i="1"/>
  <c r="M185" i="1" s="1"/>
  <c r="B441" i="1"/>
  <c r="C440" i="1"/>
  <c r="D440" i="1" s="1"/>
  <c r="E440" i="1" l="1"/>
  <c r="S218" i="1"/>
  <c r="H218" i="1"/>
  <c r="G185" i="1"/>
  <c r="O185" i="1"/>
  <c r="C441" i="1"/>
  <c r="D441" i="1" s="1"/>
  <c r="B442" i="1"/>
  <c r="E441" i="1" l="1"/>
  <c r="R218" i="1"/>
  <c r="T218" i="1" s="1"/>
  <c r="Q219" i="1" s="1"/>
  <c r="AC219" i="1" s="1"/>
  <c r="N185" i="1"/>
  <c r="P185" i="1" s="1"/>
  <c r="M186" i="1" s="1"/>
  <c r="C442" i="1"/>
  <c r="D442" i="1" s="1"/>
  <c r="B443" i="1"/>
  <c r="E442" i="1" l="1"/>
  <c r="H219" i="1"/>
  <c r="S219" i="1"/>
  <c r="G186" i="1"/>
  <c r="O186" i="1"/>
  <c r="C443" i="1"/>
  <c r="D443" i="1" s="1"/>
  <c r="B444" i="1"/>
  <c r="E443" i="1" l="1"/>
  <c r="R219" i="1"/>
  <c r="T219" i="1" s="1"/>
  <c r="Q220" i="1" s="1"/>
  <c r="AC220" i="1" s="1"/>
  <c r="N186" i="1"/>
  <c r="C444" i="1"/>
  <c r="D444" i="1" s="1"/>
  <c r="B445" i="1"/>
  <c r="E444" i="1" l="1"/>
  <c r="P186" i="1"/>
  <c r="M187" i="1" s="1"/>
  <c r="C445" i="1"/>
  <c r="D445" i="1" s="1"/>
  <c r="B446" i="1"/>
  <c r="E445" i="1" l="1"/>
  <c r="H220" i="1"/>
  <c r="S220" i="1"/>
  <c r="G187" i="1"/>
  <c r="O187" i="1"/>
  <c r="C446" i="1"/>
  <c r="D446" i="1" s="1"/>
  <c r="B447" i="1"/>
  <c r="E446" i="1" l="1"/>
  <c r="R220" i="1"/>
  <c r="T220" i="1" s="1"/>
  <c r="Q221" i="1" s="1"/>
  <c r="AC221" i="1" s="1"/>
  <c r="N187" i="1"/>
  <c r="C447" i="1"/>
  <c r="D447" i="1" s="1"/>
  <c r="B448" i="1"/>
  <c r="E447" i="1" l="1"/>
  <c r="H221" i="1"/>
  <c r="S221" i="1"/>
  <c r="P187" i="1"/>
  <c r="M188" i="1" s="1"/>
  <c r="C448" i="1"/>
  <c r="D448" i="1" s="1"/>
  <c r="B449" i="1"/>
  <c r="E448" i="1" l="1"/>
  <c r="R221" i="1"/>
  <c r="G188" i="1"/>
  <c r="O188" i="1"/>
  <c r="B450" i="1"/>
  <c r="C449" i="1"/>
  <c r="D449" i="1" s="1"/>
  <c r="E449" i="1" l="1"/>
  <c r="T221" i="1"/>
  <c r="Q222" i="1" s="1"/>
  <c r="AC222" i="1" s="1"/>
  <c r="N188" i="1"/>
  <c r="C450" i="1"/>
  <c r="D450" i="1" s="1"/>
  <c r="B451" i="1"/>
  <c r="E450" i="1" l="1"/>
  <c r="S222" i="1"/>
  <c r="H222" i="1"/>
  <c r="P188" i="1"/>
  <c r="M189" i="1" s="1"/>
  <c r="C451" i="1"/>
  <c r="D451" i="1" s="1"/>
  <c r="B452" i="1"/>
  <c r="E451" i="1" l="1"/>
  <c r="R222" i="1"/>
  <c r="T222" i="1" s="1"/>
  <c r="Q223" i="1" s="1"/>
  <c r="AC223" i="1" s="1"/>
  <c r="G189" i="1"/>
  <c r="O189" i="1"/>
  <c r="C452" i="1"/>
  <c r="D452" i="1" s="1"/>
  <c r="B453" i="1"/>
  <c r="E452" i="1" l="1"/>
  <c r="N189" i="1"/>
  <c r="P189" i="1" s="1"/>
  <c r="M190" i="1" s="1"/>
  <c r="C453" i="1"/>
  <c r="D453" i="1" s="1"/>
  <c r="B454" i="1"/>
  <c r="E453" i="1" l="1"/>
  <c r="H223" i="1"/>
  <c r="S223" i="1"/>
  <c r="O190" i="1"/>
  <c r="G190" i="1"/>
  <c r="C454" i="1"/>
  <c r="D454" i="1" s="1"/>
  <c r="B455" i="1"/>
  <c r="E454" i="1" l="1"/>
  <c r="R223" i="1"/>
  <c r="T223" i="1" s="1"/>
  <c r="Q224" i="1" s="1"/>
  <c r="AC224" i="1" s="1"/>
  <c r="N190" i="1"/>
  <c r="B456" i="1"/>
  <c r="C455" i="1"/>
  <c r="D455" i="1" s="1"/>
  <c r="E455" i="1" l="1"/>
  <c r="H224" i="1"/>
  <c r="S224" i="1"/>
  <c r="P190" i="1"/>
  <c r="M191" i="1" s="1"/>
  <c r="B457" i="1"/>
  <c r="C456" i="1"/>
  <c r="D456" i="1" s="1"/>
  <c r="E456" i="1" l="1"/>
  <c r="R224" i="1"/>
  <c r="T224" i="1" s="1"/>
  <c r="Q225" i="1" s="1"/>
  <c r="AC225" i="1" s="1"/>
  <c r="G191" i="1"/>
  <c r="O191" i="1"/>
  <c r="B458" i="1"/>
  <c r="C457" i="1"/>
  <c r="D457" i="1" s="1"/>
  <c r="E457" i="1" l="1"/>
  <c r="H225" i="1"/>
  <c r="S225" i="1"/>
  <c r="N191" i="1"/>
  <c r="B459" i="1"/>
  <c r="C458" i="1"/>
  <c r="D458" i="1" s="1"/>
  <c r="E458" i="1" l="1"/>
  <c r="R225" i="1"/>
  <c r="T225" i="1"/>
  <c r="Q226" i="1" s="1"/>
  <c r="AC226" i="1" s="1"/>
  <c r="P191" i="1"/>
  <c r="M192" i="1" s="1"/>
  <c r="C459" i="1"/>
  <c r="D459" i="1" s="1"/>
  <c r="B460" i="1"/>
  <c r="E459" i="1" l="1"/>
  <c r="S226" i="1"/>
  <c r="H226" i="1"/>
  <c r="O192" i="1"/>
  <c r="G192" i="1"/>
  <c r="B461" i="1"/>
  <c r="C460" i="1"/>
  <c r="D460" i="1" s="1"/>
  <c r="E460" i="1" l="1"/>
  <c r="R226" i="1"/>
  <c r="T226" i="1" s="1"/>
  <c r="Q227" i="1" s="1"/>
  <c r="AC227" i="1" s="1"/>
  <c r="N192" i="1"/>
  <c r="C461" i="1"/>
  <c r="D461" i="1" s="1"/>
  <c r="B462" i="1"/>
  <c r="E461" i="1" l="1"/>
  <c r="H227" i="1"/>
  <c r="S227" i="1"/>
  <c r="P192" i="1"/>
  <c r="M193" i="1" s="1"/>
  <c r="B463" i="1"/>
  <c r="C462" i="1"/>
  <c r="D462" i="1" s="1"/>
  <c r="E462" i="1" l="1"/>
  <c r="R227" i="1"/>
  <c r="T227" i="1" s="1"/>
  <c r="Q228" i="1" s="1"/>
  <c r="AC228" i="1" s="1"/>
  <c r="G193" i="1"/>
  <c r="O193" i="1"/>
  <c r="C463" i="1"/>
  <c r="D463" i="1" s="1"/>
  <c r="B464" i="1"/>
  <c r="E463" i="1" l="1"/>
  <c r="N193" i="1"/>
  <c r="P193" i="1" s="1"/>
  <c r="M194" i="1" s="1"/>
  <c r="C464" i="1"/>
  <c r="D464" i="1" s="1"/>
  <c r="B465" i="1"/>
  <c r="E464" i="1" l="1"/>
  <c r="H228" i="1"/>
  <c r="S228" i="1"/>
  <c r="G194" i="1"/>
  <c r="O194" i="1"/>
  <c r="C465" i="1"/>
  <c r="D465" i="1" s="1"/>
  <c r="B466" i="1"/>
  <c r="E465" i="1" l="1"/>
  <c r="R228" i="1"/>
  <c r="T228" i="1"/>
  <c r="Q229" i="1" s="1"/>
  <c r="AC229" i="1" s="1"/>
  <c r="N194" i="1"/>
  <c r="P194" i="1" s="1"/>
  <c r="M195" i="1" s="1"/>
  <c r="B467" i="1"/>
  <c r="C466" i="1"/>
  <c r="D466" i="1" s="1"/>
  <c r="E466" i="1" l="1"/>
  <c r="H229" i="1"/>
  <c r="S229" i="1"/>
  <c r="G195" i="1"/>
  <c r="O195" i="1"/>
  <c r="C467" i="1"/>
  <c r="D467" i="1" s="1"/>
  <c r="B468" i="1"/>
  <c r="E467" i="1" l="1"/>
  <c r="R229" i="1"/>
  <c r="T229" i="1" s="1"/>
  <c r="Q230" i="1" s="1"/>
  <c r="AC230" i="1" s="1"/>
  <c r="N195" i="1"/>
  <c r="C468" i="1"/>
  <c r="D468" i="1" s="1"/>
  <c r="B469" i="1"/>
  <c r="E468" i="1" l="1"/>
  <c r="H230" i="1"/>
  <c r="S230" i="1"/>
  <c r="P195" i="1"/>
  <c r="M196" i="1" s="1"/>
  <c r="C469" i="1"/>
  <c r="D469" i="1" s="1"/>
  <c r="B470" i="1"/>
  <c r="E469" i="1" l="1"/>
  <c r="R230" i="1"/>
  <c r="T230" i="1" s="1"/>
  <c r="Q231" i="1" s="1"/>
  <c r="AC231" i="1" s="1"/>
  <c r="G196" i="1"/>
  <c r="O196" i="1"/>
  <c r="C470" i="1"/>
  <c r="D470" i="1" s="1"/>
  <c r="B471" i="1"/>
  <c r="E470" i="1" l="1"/>
  <c r="H231" i="1"/>
  <c r="S231" i="1"/>
  <c r="N196" i="1"/>
  <c r="C471" i="1"/>
  <c r="D471" i="1" s="1"/>
  <c r="B472" i="1"/>
  <c r="E471" i="1" l="1"/>
  <c r="R231" i="1"/>
  <c r="T231" i="1" s="1"/>
  <c r="Q232" i="1" s="1"/>
  <c r="AC232" i="1" s="1"/>
  <c r="P196" i="1"/>
  <c r="M197" i="1" s="1"/>
  <c r="B473" i="1"/>
  <c r="C472" i="1"/>
  <c r="D472" i="1" s="1"/>
  <c r="E472" i="1" l="1"/>
  <c r="H232" i="1"/>
  <c r="S232" i="1"/>
  <c r="G197" i="1"/>
  <c r="O197" i="1"/>
  <c r="B474" i="1"/>
  <c r="C473" i="1"/>
  <c r="D473" i="1" s="1"/>
  <c r="E473" i="1" l="1"/>
  <c r="R232" i="1"/>
  <c r="T232" i="1"/>
  <c r="Q233" i="1" s="1"/>
  <c r="AC233" i="1" s="1"/>
  <c r="N197" i="1"/>
  <c r="P197" i="1" s="1"/>
  <c r="M198" i="1" s="1"/>
  <c r="B475" i="1"/>
  <c r="C474" i="1"/>
  <c r="D474" i="1" s="1"/>
  <c r="E474" i="1" l="1"/>
  <c r="H233" i="1"/>
  <c r="S233" i="1"/>
  <c r="G198" i="1"/>
  <c r="O198" i="1"/>
  <c r="C475" i="1"/>
  <c r="D475" i="1" s="1"/>
  <c r="B476" i="1"/>
  <c r="E475" i="1" l="1"/>
  <c r="R233" i="1"/>
  <c r="T233" i="1" s="1"/>
  <c r="Q234" i="1" s="1"/>
  <c r="AC234" i="1" s="1"/>
  <c r="N198" i="1"/>
  <c r="B477" i="1"/>
  <c r="C476" i="1"/>
  <c r="D476" i="1" s="1"/>
  <c r="E476" i="1" l="1"/>
  <c r="H234" i="1"/>
  <c r="S234" i="1"/>
  <c r="P198" i="1"/>
  <c r="M199" i="1" s="1"/>
  <c r="C477" i="1"/>
  <c r="D477" i="1" s="1"/>
  <c r="B478" i="1"/>
  <c r="E477" i="1" l="1"/>
  <c r="R234" i="1"/>
  <c r="T234" i="1" s="1"/>
  <c r="Q235" i="1" s="1"/>
  <c r="AC235" i="1" s="1"/>
  <c r="O199" i="1"/>
  <c r="G199" i="1"/>
  <c r="B479" i="1"/>
  <c r="C478" i="1"/>
  <c r="D478" i="1" s="1"/>
  <c r="E478" i="1" l="1"/>
  <c r="H235" i="1"/>
  <c r="S235" i="1"/>
  <c r="N199" i="1"/>
  <c r="P199" i="1" s="1"/>
  <c r="M200" i="1" s="1"/>
  <c r="B480" i="1"/>
  <c r="C479" i="1"/>
  <c r="D479" i="1" s="1"/>
  <c r="E479" i="1" l="1"/>
  <c r="R235" i="1"/>
  <c r="T235" i="1" s="1"/>
  <c r="Q236" i="1" s="1"/>
  <c r="AC236" i="1" s="1"/>
  <c r="G200" i="1"/>
  <c r="O200" i="1"/>
  <c r="C480" i="1"/>
  <c r="D480" i="1" s="1"/>
  <c r="B481" i="1"/>
  <c r="E480" i="1" l="1"/>
  <c r="H236" i="1"/>
  <c r="S236" i="1"/>
  <c r="N200" i="1"/>
  <c r="C481" i="1"/>
  <c r="D481" i="1" s="1"/>
  <c r="B482" i="1"/>
  <c r="E481" i="1" l="1"/>
  <c r="R236" i="1"/>
  <c r="T236" i="1" s="1"/>
  <c r="Q237" i="1" s="1"/>
  <c r="AC237" i="1" s="1"/>
  <c r="P200" i="1"/>
  <c r="M201" i="1" s="1"/>
  <c r="C482" i="1"/>
  <c r="D482" i="1" s="1"/>
  <c r="B483" i="1"/>
  <c r="E482" i="1" l="1"/>
  <c r="H237" i="1"/>
  <c r="S237" i="1"/>
  <c r="G201" i="1"/>
  <c r="O201" i="1"/>
  <c r="C483" i="1"/>
  <c r="D483" i="1" s="1"/>
  <c r="B484" i="1"/>
  <c r="E483" i="1" l="1"/>
  <c r="R237" i="1"/>
  <c r="T237" i="1" s="1"/>
  <c r="Q238" i="1" s="1"/>
  <c r="AC238" i="1" s="1"/>
  <c r="N201" i="1"/>
  <c r="P201" i="1" s="1"/>
  <c r="M202" i="1" s="1"/>
  <c r="B485" i="1"/>
  <c r="C484" i="1"/>
  <c r="D484" i="1" s="1"/>
  <c r="E484" i="1" l="1"/>
  <c r="S238" i="1"/>
  <c r="H238" i="1"/>
  <c r="G202" i="1"/>
  <c r="O202" i="1"/>
  <c r="C485" i="1"/>
  <c r="D485" i="1" s="1"/>
  <c r="B486" i="1"/>
  <c r="E485" i="1" l="1"/>
  <c r="R238" i="1"/>
  <c r="N202" i="1"/>
  <c r="C486" i="1"/>
  <c r="D486" i="1" s="1"/>
  <c r="B487" i="1"/>
  <c r="E486" i="1" l="1"/>
  <c r="T238" i="1"/>
  <c r="Q239" i="1" s="1"/>
  <c r="AC239" i="1" s="1"/>
  <c r="P202" i="1"/>
  <c r="M203" i="1" s="1"/>
  <c r="B488" i="1"/>
  <c r="C487" i="1"/>
  <c r="D487" i="1" s="1"/>
  <c r="E487" i="1" l="1"/>
  <c r="H239" i="1"/>
  <c r="S239" i="1"/>
  <c r="G203" i="1"/>
  <c r="O203" i="1"/>
  <c r="B489" i="1"/>
  <c r="C488" i="1"/>
  <c r="D488" i="1" s="1"/>
  <c r="E488" i="1" l="1"/>
  <c r="R239" i="1"/>
  <c r="T239" i="1"/>
  <c r="Q240" i="1" s="1"/>
  <c r="AC240" i="1" s="1"/>
  <c r="N203" i="1"/>
  <c r="P203" i="1" s="1"/>
  <c r="M204" i="1" s="1"/>
  <c r="C489" i="1"/>
  <c r="D489" i="1" s="1"/>
  <c r="B490" i="1"/>
  <c r="E489" i="1" l="1"/>
  <c r="O204" i="1"/>
  <c r="G204" i="1"/>
  <c r="B491" i="1"/>
  <c r="C490" i="1"/>
  <c r="D490" i="1" s="1"/>
  <c r="E490" i="1" l="1"/>
  <c r="H240" i="1"/>
  <c r="S240" i="1"/>
  <c r="N204" i="1"/>
  <c r="C491" i="1"/>
  <c r="D491" i="1" s="1"/>
  <c r="B492" i="1"/>
  <c r="E491" i="1" l="1"/>
  <c r="R240" i="1"/>
  <c r="T240" i="1" s="1"/>
  <c r="Q241" i="1" s="1"/>
  <c r="AC241" i="1" s="1"/>
  <c r="P204" i="1"/>
  <c r="M205" i="1" s="1"/>
  <c r="B493" i="1"/>
  <c r="C492" i="1"/>
  <c r="D492" i="1" s="1"/>
  <c r="E492" i="1" l="1"/>
  <c r="H241" i="1"/>
  <c r="S241" i="1"/>
  <c r="O205" i="1"/>
  <c r="G205" i="1"/>
  <c r="B494" i="1"/>
  <c r="C493" i="1"/>
  <c r="D493" i="1" s="1"/>
  <c r="E493" i="1" l="1"/>
  <c r="R241" i="1"/>
  <c r="T241" i="1" s="1"/>
  <c r="Q242" i="1" s="1"/>
  <c r="AC242" i="1" s="1"/>
  <c r="N205" i="1"/>
  <c r="P205" i="1" s="1"/>
  <c r="M206" i="1" s="1"/>
  <c r="C494" i="1"/>
  <c r="D494" i="1" s="1"/>
  <c r="B495" i="1"/>
  <c r="E494" i="1" l="1"/>
  <c r="H242" i="1"/>
  <c r="S242" i="1"/>
  <c r="G206" i="1"/>
  <c r="O206" i="1"/>
  <c r="B496" i="1"/>
  <c r="C495" i="1"/>
  <c r="D495" i="1" s="1"/>
  <c r="E495" i="1" l="1"/>
  <c r="R242" i="1"/>
  <c r="T242" i="1" s="1"/>
  <c r="Q243" i="1" s="1"/>
  <c r="AC243" i="1" s="1"/>
  <c r="N206" i="1"/>
  <c r="B497" i="1"/>
  <c r="C496" i="1"/>
  <c r="D496" i="1" s="1"/>
  <c r="E496" i="1" l="1"/>
  <c r="H243" i="1"/>
  <c r="S243" i="1"/>
  <c r="P206" i="1"/>
  <c r="M207" i="1" s="1"/>
  <c r="B498" i="1"/>
  <c r="C497" i="1"/>
  <c r="D497" i="1" s="1"/>
  <c r="E497" i="1" l="1"/>
  <c r="R243" i="1"/>
  <c r="T243" i="1"/>
  <c r="Q244" i="1" s="1"/>
  <c r="AC244" i="1" s="1"/>
  <c r="G207" i="1"/>
  <c r="O207" i="1"/>
  <c r="B499" i="1"/>
  <c r="C498" i="1"/>
  <c r="D498" i="1" s="1"/>
  <c r="E498" i="1" l="1"/>
  <c r="H244" i="1"/>
  <c r="S244" i="1"/>
  <c r="N207" i="1"/>
  <c r="P207" i="1" s="1"/>
  <c r="M208" i="1" s="1"/>
  <c r="C499" i="1"/>
  <c r="D499" i="1" s="1"/>
  <c r="B500" i="1"/>
  <c r="E499" i="1" l="1"/>
  <c r="R244" i="1"/>
  <c r="T244" i="1" s="1"/>
  <c r="Q245" i="1" s="1"/>
  <c r="AC245" i="1" s="1"/>
  <c r="G208" i="1"/>
  <c r="O208" i="1"/>
  <c r="C500" i="1"/>
  <c r="D500" i="1" s="1"/>
  <c r="B501" i="1"/>
  <c r="E500" i="1" l="1"/>
  <c r="H245" i="1"/>
  <c r="S245" i="1"/>
  <c r="N208" i="1"/>
  <c r="P208" i="1" s="1"/>
  <c r="M209" i="1" s="1"/>
  <c r="B502" i="1"/>
  <c r="C501" i="1"/>
  <c r="D501" i="1" s="1"/>
  <c r="E501" i="1" l="1"/>
  <c r="R245" i="1"/>
  <c r="T245" i="1" s="1"/>
  <c r="Q246" i="1" s="1"/>
  <c r="AC246" i="1" s="1"/>
  <c r="G209" i="1"/>
  <c r="O209" i="1"/>
  <c r="B503" i="1"/>
  <c r="C502" i="1"/>
  <c r="D502" i="1" s="1"/>
  <c r="E502" i="1" l="1"/>
  <c r="S246" i="1"/>
  <c r="H246" i="1"/>
  <c r="N209" i="1"/>
  <c r="C503" i="1"/>
  <c r="D503" i="1" s="1"/>
  <c r="B504" i="1"/>
  <c r="E503" i="1" l="1"/>
  <c r="R246" i="1"/>
  <c r="T246" i="1" s="1"/>
  <c r="Q247" i="1" s="1"/>
  <c r="AC247" i="1" s="1"/>
  <c r="P209" i="1"/>
  <c r="M210" i="1" s="1"/>
  <c r="C504" i="1"/>
  <c r="D504" i="1" s="1"/>
  <c r="B505" i="1"/>
  <c r="E504" i="1" l="1"/>
  <c r="H247" i="1"/>
  <c r="S247" i="1"/>
  <c r="O210" i="1"/>
  <c r="G210" i="1"/>
  <c r="B506" i="1"/>
  <c r="C505" i="1"/>
  <c r="D505" i="1" s="1"/>
  <c r="E505" i="1" l="1"/>
  <c r="R247" i="1"/>
  <c r="T247" i="1" s="1"/>
  <c r="Q248" i="1" s="1"/>
  <c r="AC248" i="1" s="1"/>
  <c r="N210" i="1"/>
  <c r="P210" i="1" s="1"/>
  <c r="M211" i="1" s="1"/>
  <c r="B507" i="1"/>
  <c r="C506" i="1"/>
  <c r="D506" i="1" s="1"/>
  <c r="E506" i="1" l="1"/>
  <c r="H248" i="1"/>
  <c r="S248" i="1"/>
  <c r="O211" i="1"/>
  <c r="G211" i="1"/>
  <c r="C507" i="1"/>
  <c r="D507" i="1" s="1"/>
  <c r="B508" i="1"/>
  <c r="E507" i="1" l="1"/>
  <c r="R248" i="1"/>
  <c r="T248" i="1" s="1"/>
  <c r="Q249" i="1" s="1"/>
  <c r="AC249" i="1" s="1"/>
  <c r="N211" i="1"/>
  <c r="B509" i="1"/>
  <c r="C508" i="1"/>
  <c r="D508" i="1" s="1"/>
  <c r="E508" i="1" l="1"/>
  <c r="H249" i="1"/>
  <c r="S249" i="1"/>
  <c r="P211" i="1"/>
  <c r="M212" i="1" s="1"/>
  <c r="B510" i="1"/>
  <c r="C509" i="1"/>
  <c r="D509" i="1" s="1"/>
  <c r="E509" i="1" l="1"/>
  <c r="R249" i="1"/>
  <c r="T249" i="1" s="1"/>
  <c r="Q250" i="1" s="1"/>
  <c r="AC250" i="1" s="1"/>
  <c r="O212" i="1"/>
  <c r="G212" i="1"/>
  <c r="B511" i="1"/>
  <c r="C510" i="1"/>
  <c r="D510" i="1" s="1"/>
  <c r="E510" i="1" l="1"/>
  <c r="H250" i="1"/>
  <c r="S250" i="1"/>
  <c r="N212" i="1"/>
  <c r="C511" i="1"/>
  <c r="D511" i="1" s="1"/>
  <c r="B512" i="1"/>
  <c r="E511" i="1" l="1"/>
  <c r="R250" i="1"/>
  <c r="P212" i="1"/>
  <c r="M213" i="1" s="1"/>
  <c r="B513" i="1"/>
  <c r="C512" i="1"/>
  <c r="D512" i="1" s="1"/>
  <c r="E512" i="1" l="1"/>
  <c r="T250" i="1"/>
  <c r="Q251" i="1" s="1"/>
  <c r="AC251" i="1" s="1"/>
  <c r="G213" i="1"/>
  <c r="O213" i="1"/>
  <c r="C513" i="1"/>
  <c r="D513" i="1" s="1"/>
  <c r="B514" i="1"/>
  <c r="E513" i="1" l="1"/>
  <c r="H251" i="1"/>
  <c r="S251" i="1"/>
  <c r="N213" i="1"/>
  <c r="P213" i="1" s="1"/>
  <c r="M214" i="1" s="1"/>
  <c r="C514" i="1"/>
  <c r="D514" i="1" s="1"/>
  <c r="B515" i="1"/>
  <c r="E514" i="1" l="1"/>
  <c r="R251" i="1"/>
  <c r="T251" i="1" s="1"/>
  <c r="Q252" i="1" s="1"/>
  <c r="AC252" i="1" s="1"/>
  <c r="O214" i="1"/>
  <c r="G214" i="1"/>
  <c r="C515" i="1"/>
  <c r="D515" i="1" s="1"/>
  <c r="B516" i="1"/>
  <c r="E515" i="1" l="1"/>
  <c r="N214" i="1"/>
  <c r="P214" i="1" s="1"/>
  <c r="M215" i="1" s="1"/>
  <c r="C516" i="1"/>
  <c r="D516" i="1" s="1"/>
  <c r="B517" i="1"/>
  <c r="E516" i="1" l="1"/>
  <c r="H252" i="1"/>
  <c r="S252" i="1"/>
  <c r="G215" i="1"/>
  <c r="O215" i="1"/>
  <c r="C517" i="1"/>
  <c r="D517" i="1" s="1"/>
  <c r="B518" i="1"/>
  <c r="E517" i="1" l="1"/>
  <c r="R252" i="1"/>
  <c r="T252" i="1" s="1"/>
  <c r="Q253" i="1" s="1"/>
  <c r="AC253" i="1" s="1"/>
  <c r="N215" i="1"/>
  <c r="B519" i="1"/>
  <c r="C518" i="1"/>
  <c r="D518" i="1" s="1"/>
  <c r="E518" i="1" l="1"/>
  <c r="H253" i="1"/>
  <c r="S253" i="1"/>
  <c r="P215" i="1"/>
  <c r="M216" i="1" s="1"/>
  <c r="C519" i="1"/>
  <c r="D519" i="1" s="1"/>
  <c r="B520" i="1"/>
  <c r="E519" i="1" l="1"/>
  <c r="R253" i="1"/>
  <c r="T253" i="1" s="1"/>
  <c r="Q254" i="1" s="1"/>
  <c r="AC254" i="1" s="1"/>
  <c r="G216" i="1"/>
  <c r="O216" i="1"/>
  <c r="C520" i="1"/>
  <c r="D520" i="1" s="1"/>
  <c r="B521" i="1"/>
  <c r="E520" i="1" l="1"/>
  <c r="H254" i="1"/>
  <c r="S254" i="1"/>
  <c r="N216" i="1"/>
  <c r="P216" i="1" s="1"/>
  <c r="M217" i="1" s="1"/>
  <c r="B522" i="1"/>
  <c r="C521" i="1"/>
  <c r="D521" i="1" s="1"/>
  <c r="E521" i="1" l="1"/>
  <c r="R254" i="1"/>
  <c r="T254" i="1" s="1"/>
  <c r="Q255" i="1" s="1"/>
  <c r="AC255" i="1" s="1"/>
  <c r="G217" i="1"/>
  <c r="O217" i="1"/>
  <c r="C522" i="1"/>
  <c r="D522" i="1" s="1"/>
  <c r="B523" i="1"/>
  <c r="E522" i="1" l="1"/>
  <c r="H255" i="1"/>
  <c r="S255" i="1"/>
  <c r="N217" i="1"/>
  <c r="B524" i="1"/>
  <c r="C523" i="1"/>
  <c r="D523" i="1" s="1"/>
  <c r="E523" i="1" l="1"/>
  <c r="R255" i="1"/>
  <c r="T255" i="1" s="1"/>
  <c r="Q256" i="1" s="1"/>
  <c r="AC256" i="1" s="1"/>
  <c r="P217" i="1"/>
  <c r="M218" i="1" s="1"/>
  <c r="B525" i="1"/>
  <c r="C524" i="1"/>
  <c r="D524" i="1" s="1"/>
  <c r="E524" i="1" l="1"/>
  <c r="H256" i="1"/>
  <c r="S256" i="1"/>
  <c r="G218" i="1"/>
  <c r="O218" i="1"/>
  <c r="C525" i="1"/>
  <c r="D525" i="1" s="1"/>
  <c r="B526" i="1"/>
  <c r="E525" i="1" l="1"/>
  <c r="R256" i="1"/>
  <c r="T256" i="1"/>
  <c r="Q257" i="1" s="1"/>
  <c r="AC257" i="1" s="1"/>
  <c r="N218" i="1"/>
  <c r="C526" i="1"/>
  <c r="D526" i="1" s="1"/>
  <c r="B527" i="1"/>
  <c r="E526" i="1" l="1"/>
  <c r="H257" i="1"/>
  <c r="S257" i="1"/>
  <c r="P218" i="1"/>
  <c r="M219" i="1" s="1"/>
  <c r="C527" i="1"/>
  <c r="D527" i="1" s="1"/>
  <c r="B528" i="1"/>
  <c r="E527" i="1" l="1"/>
  <c r="R257" i="1"/>
  <c r="T257" i="1"/>
  <c r="Q258" i="1" s="1"/>
  <c r="AC258" i="1" s="1"/>
  <c r="O219" i="1"/>
  <c r="G219" i="1"/>
  <c r="C528" i="1"/>
  <c r="D528" i="1" s="1"/>
  <c r="B529" i="1"/>
  <c r="E528" i="1" l="1"/>
  <c r="H258" i="1"/>
  <c r="S258" i="1"/>
  <c r="N219" i="1"/>
  <c r="B530" i="1"/>
  <c r="C529" i="1"/>
  <c r="D529" i="1" s="1"/>
  <c r="E529" i="1" l="1"/>
  <c r="R258" i="1"/>
  <c r="T258" i="1" s="1"/>
  <c r="Q259" i="1" s="1"/>
  <c r="AC259" i="1" s="1"/>
  <c r="P219" i="1"/>
  <c r="M220" i="1" s="1"/>
  <c r="C530" i="1"/>
  <c r="D530" i="1" s="1"/>
  <c r="B531" i="1"/>
  <c r="E530" i="1" l="1"/>
  <c r="H259" i="1"/>
  <c r="S259" i="1"/>
  <c r="G220" i="1"/>
  <c r="O220" i="1"/>
  <c r="B532" i="1"/>
  <c r="C531" i="1"/>
  <c r="D531" i="1" s="1"/>
  <c r="E531" i="1" l="1"/>
  <c r="R259" i="1"/>
  <c r="T259" i="1" s="1"/>
  <c r="Q260" i="1" s="1"/>
  <c r="AC260" i="1" s="1"/>
  <c r="N220" i="1"/>
  <c r="C532" i="1"/>
  <c r="D532" i="1" s="1"/>
  <c r="B533" i="1"/>
  <c r="E532" i="1" l="1"/>
  <c r="H260" i="1"/>
  <c r="S260" i="1"/>
  <c r="P220" i="1"/>
  <c r="M221" i="1" s="1"/>
  <c r="C533" i="1"/>
  <c r="D533" i="1" s="1"/>
  <c r="B534" i="1"/>
  <c r="E533" i="1" l="1"/>
  <c r="R260" i="1"/>
  <c r="T260" i="1" s="1"/>
  <c r="Q261" i="1" s="1"/>
  <c r="AC261" i="1" s="1"/>
  <c r="O221" i="1"/>
  <c r="G221" i="1"/>
  <c r="C534" i="1"/>
  <c r="D534" i="1" s="1"/>
  <c r="B535" i="1"/>
  <c r="E534" i="1" l="1"/>
  <c r="H261" i="1"/>
  <c r="S261" i="1"/>
  <c r="N221" i="1"/>
  <c r="B536" i="1"/>
  <c r="C535" i="1"/>
  <c r="D535" i="1" s="1"/>
  <c r="E535" i="1" l="1"/>
  <c r="R261" i="1"/>
  <c r="T261" i="1" s="1"/>
  <c r="Q262" i="1" s="1"/>
  <c r="AC262" i="1" s="1"/>
  <c r="P221" i="1"/>
  <c r="M222" i="1" s="1"/>
  <c r="C536" i="1"/>
  <c r="D536" i="1" s="1"/>
  <c r="B537" i="1"/>
  <c r="E536" i="1" l="1"/>
  <c r="S262" i="1"/>
  <c r="H262" i="1"/>
  <c r="O222" i="1"/>
  <c r="G222" i="1"/>
  <c r="C537" i="1"/>
  <c r="D537" i="1" s="1"/>
  <c r="B538" i="1"/>
  <c r="E537" i="1" l="1"/>
  <c r="R262" i="1"/>
  <c r="T262" i="1" s="1"/>
  <c r="Q263" i="1" s="1"/>
  <c r="AC263" i="1" s="1"/>
  <c r="N222" i="1"/>
  <c r="C538" i="1"/>
  <c r="D538" i="1" s="1"/>
  <c r="B539" i="1"/>
  <c r="E538" i="1" l="1"/>
  <c r="H263" i="1"/>
  <c r="S263" i="1"/>
  <c r="P222" i="1"/>
  <c r="M223" i="1" s="1"/>
  <c r="B540" i="1"/>
  <c r="C539" i="1"/>
  <c r="D539" i="1" s="1"/>
  <c r="E539" i="1" l="1"/>
  <c r="R263" i="1"/>
  <c r="T263" i="1" s="1"/>
  <c r="Q264" i="1" s="1"/>
  <c r="AC264" i="1" s="1"/>
  <c r="G223" i="1"/>
  <c r="O223" i="1"/>
  <c r="C540" i="1"/>
  <c r="D540" i="1" s="1"/>
  <c r="B541" i="1"/>
  <c r="E540" i="1" l="1"/>
  <c r="H264" i="1"/>
  <c r="S264" i="1"/>
  <c r="N223" i="1"/>
  <c r="B542" i="1"/>
  <c r="C541" i="1"/>
  <c r="D541" i="1" s="1"/>
  <c r="E541" i="1" l="1"/>
  <c r="R264" i="1"/>
  <c r="T264" i="1" s="1"/>
  <c r="Q265" i="1" s="1"/>
  <c r="AC265" i="1" s="1"/>
  <c r="P223" i="1"/>
  <c r="M224" i="1" s="1"/>
  <c r="C542" i="1"/>
  <c r="D542" i="1" s="1"/>
  <c r="B543" i="1"/>
  <c r="E542" i="1" l="1"/>
  <c r="H265" i="1"/>
  <c r="S265" i="1"/>
  <c r="G224" i="1"/>
  <c r="O224" i="1"/>
  <c r="C543" i="1"/>
  <c r="D543" i="1" s="1"/>
  <c r="B544" i="1"/>
  <c r="E543" i="1" l="1"/>
  <c r="R265" i="1"/>
  <c r="T265" i="1" s="1"/>
  <c r="Q266" i="1" s="1"/>
  <c r="AC266" i="1" s="1"/>
  <c r="N224" i="1"/>
  <c r="B545" i="1"/>
  <c r="C544" i="1"/>
  <c r="D544" i="1" s="1"/>
  <c r="E544" i="1" l="1"/>
  <c r="H266" i="1"/>
  <c r="S266" i="1"/>
  <c r="P224" i="1"/>
  <c r="M225" i="1" s="1"/>
  <c r="B546" i="1"/>
  <c r="C545" i="1"/>
  <c r="D545" i="1" s="1"/>
  <c r="E545" i="1" l="1"/>
  <c r="R266" i="1"/>
  <c r="T266" i="1" s="1"/>
  <c r="Q267" i="1" s="1"/>
  <c r="AC267" i="1" s="1"/>
  <c r="O225" i="1"/>
  <c r="G225" i="1"/>
  <c r="B547" i="1"/>
  <c r="C546" i="1"/>
  <c r="D546" i="1" s="1"/>
  <c r="E546" i="1" l="1"/>
  <c r="H267" i="1"/>
  <c r="S267" i="1"/>
  <c r="N225" i="1"/>
  <c r="P225" i="1" s="1"/>
  <c r="M226" i="1" s="1"/>
  <c r="C547" i="1"/>
  <c r="D547" i="1" s="1"/>
  <c r="B548" i="1"/>
  <c r="E547" i="1" l="1"/>
  <c r="R267" i="1"/>
  <c r="T267" i="1" s="1"/>
  <c r="Q268" i="1" s="1"/>
  <c r="AC268" i="1" s="1"/>
  <c r="G226" i="1"/>
  <c r="O226" i="1"/>
  <c r="C548" i="1"/>
  <c r="D548" i="1" s="1"/>
  <c r="B549" i="1"/>
  <c r="E548" i="1" l="1"/>
  <c r="H268" i="1"/>
  <c r="S268" i="1"/>
  <c r="N226" i="1"/>
  <c r="P226" i="1" s="1"/>
  <c r="M227" i="1" s="1"/>
  <c r="B550" i="1"/>
  <c r="C549" i="1"/>
  <c r="D549" i="1" s="1"/>
  <c r="E549" i="1" l="1"/>
  <c r="R268" i="1"/>
  <c r="T268" i="1" s="1"/>
  <c r="Q269" i="1" s="1"/>
  <c r="AC269" i="1" s="1"/>
  <c r="O227" i="1"/>
  <c r="G227" i="1"/>
  <c r="C550" i="1"/>
  <c r="D550" i="1" s="1"/>
  <c r="B551" i="1"/>
  <c r="E550" i="1" l="1"/>
  <c r="H269" i="1"/>
  <c r="S269" i="1"/>
  <c r="N227" i="1"/>
  <c r="C551" i="1"/>
  <c r="D551" i="1" s="1"/>
  <c r="B552" i="1"/>
  <c r="E551" i="1" l="1"/>
  <c r="R269" i="1"/>
  <c r="T269" i="1" s="1"/>
  <c r="Q270" i="1" s="1"/>
  <c r="AC270" i="1" s="1"/>
  <c r="P227" i="1"/>
  <c r="M228" i="1" s="1"/>
  <c r="B553" i="1"/>
  <c r="C552" i="1"/>
  <c r="D552" i="1" s="1"/>
  <c r="E552" i="1" l="1"/>
  <c r="H270" i="1"/>
  <c r="S270" i="1"/>
  <c r="G228" i="1"/>
  <c r="O228" i="1"/>
  <c r="B554" i="1"/>
  <c r="C553" i="1"/>
  <c r="D553" i="1" s="1"/>
  <c r="E553" i="1" l="1"/>
  <c r="R270" i="1"/>
  <c r="T270" i="1" s="1"/>
  <c r="Q271" i="1" s="1"/>
  <c r="AC271" i="1" s="1"/>
  <c r="N228" i="1"/>
  <c r="B555" i="1"/>
  <c r="C554" i="1"/>
  <c r="D554" i="1" s="1"/>
  <c r="E554" i="1" l="1"/>
  <c r="H271" i="1"/>
  <c r="S271" i="1"/>
  <c r="P228" i="1"/>
  <c r="M229" i="1" s="1"/>
  <c r="B556" i="1"/>
  <c r="C555" i="1"/>
  <c r="D555" i="1" s="1"/>
  <c r="E555" i="1" l="1"/>
  <c r="R271" i="1"/>
  <c r="T271" i="1"/>
  <c r="Q272" i="1" s="1"/>
  <c r="AC272" i="1" s="1"/>
  <c r="G229" i="1"/>
  <c r="O229" i="1"/>
  <c r="B557" i="1"/>
  <c r="C556" i="1"/>
  <c r="D556" i="1" s="1"/>
  <c r="E556" i="1" l="1"/>
  <c r="H272" i="1"/>
  <c r="S272" i="1"/>
  <c r="N229" i="1"/>
  <c r="P229" i="1" s="1"/>
  <c r="M230" i="1" s="1"/>
  <c r="C557" i="1"/>
  <c r="D557" i="1" s="1"/>
  <c r="B558" i="1"/>
  <c r="E557" i="1" l="1"/>
  <c r="R272" i="1"/>
  <c r="T272" i="1" s="1"/>
  <c r="Q273" i="1" s="1"/>
  <c r="AC273" i="1" s="1"/>
  <c r="G230" i="1"/>
  <c r="O230" i="1"/>
  <c r="C558" i="1"/>
  <c r="D558" i="1" s="1"/>
  <c r="B559" i="1"/>
  <c r="E558" i="1" l="1"/>
  <c r="H273" i="1"/>
  <c r="S273" i="1"/>
  <c r="N230" i="1"/>
  <c r="C559" i="1"/>
  <c r="D559" i="1" s="1"/>
  <c r="B560" i="1"/>
  <c r="E559" i="1" l="1"/>
  <c r="R273" i="1"/>
  <c r="T273" i="1" s="1"/>
  <c r="Q274" i="1" s="1"/>
  <c r="AC274" i="1" s="1"/>
  <c r="P230" i="1"/>
  <c r="M231" i="1" s="1"/>
  <c r="B561" i="1"/>
  <c r="C560" i="1"/>
  <c r="D560" i="1" s="1"/>
  <c r="E560" i="1" l="1"/>
  <c r="H274" i="1"/>
  <c r="S274" i="1"/>
  <c r="G231" i="1"/>
  <c r="O231" i="1"/>
  <c r="C561" i="1"/>
  <c r="D561" i="1" s="1"/>
  <c r="B562" i="1"/>
  <c r="E561" i="1" l="1"/>
  <c r="R274" i="1"/>
  <c r="T274" i="1" s="1"/>
  <c r="Q275" i="1" s="1"/>
  <c r="AC275" i="1" s="1"/>
  <c r="N231" i="1"/>
  <c r="B563" i="1"/>
  <c r="C562" i="1"/>
  <c r="D562" i="1" s="1"/>
  <c r="E562" i="1" l="1"/>
  <c r="H275" i="1"/>
  <c r="S275" i="1"/>
  <c r="P231" i="1"/>
  <c r="M232" i="1" s="1"/>
  <c r="C563" i="1"/>
  <c r="D563" i="1" s="1"/>
  <c r="B564" i="1"/>
  <c r="E563" i="1" l="1"/>
  <c r="R275" i="1"/>
  <c r="T275" i="1" s="1"/>
  <c r="Q276" i="1" s="1"/>
  <c r="AC276" i="1" s="1"/>
  <c r="G232" i="1"/>
  <c r="O232" i="1"/>
  <c r="C564" i="1"/>
  <c r="D564" i="1" s="1"/>
  <c r="B565" i="1"/>
  <c r="E564" i="1" l="1"/>
  <c r="H276" i="1"/>
  <c r="S276" i="1"/>
  <c r="N232" i="1"/>
  <c r="B566" i="1"/>
  <c r="C565" i="1"/>
  <c r="D565" i="1" s="1"/>
  <c r="E565" i="1" l="1"/>
  <c r="R276" i="1"/>
  <c r="T276" i="1" s="1"/>
  <c r="Q277" i="1" s="1"/>
  <c r="AC277" i="1" s="1"/>
  <c r="P232" i="1"/>
  <c r="M233" i="1" s="1"/>
  <c r="B567" i="1"/>
  <c r="C566" i="1"/>
  <c r="D566" i="1" s="1"/>
  <c r="E566" i="1" l="1"/>
  <c r="H277" i="1"/>
  <c r="S277" i="1"/>
  <c r="G233" i="1"/>
  <c r="O233" i="1"/>
  <c r="C567" i="1"/>
  <c r="D567" i="1" s="1"/>
  <c r="B568" i="1"/>
  <c r="E567" i="1" l="1"/>
  <c r="R277" i="1"/>
  <c r="T277" i="1" s="1"/>
  <c r="Q278" i="1" s="1"/>
  <c r="AC278" i="1" s="1"/>
  <c r="N233" i="1"/>
  <c r="C568" i="1"/>
  <c r="D568" i="1" s="1"/>
  <c r="B569" i="1"/>
  <c r="E568" i="1" l="1"/>
  <c r="H278" i="1"/>
  <c r="S278" i="1"/>
  <c r="P233" i="1"/>
  <c r="M234" i="1" s="1"/>
  <c r="C569" i="1"/>
  <c r="D569" i="1" s="1"/>
  <c r="B570" i="1"/>
  <c r="E569" i="1" l="1"/>
  <c r="R278" i="1"/>
  <c r="T278" i="1" s="1"/>
  <c r="Q279" i="1" s="1"/>
  <c r="AC279" i="1" s="1"/>
  <c r="G234" i="1"/>
  <c r="O234" i="1"/>
  <c r="B571" i="1"/>
  <c r="C570" i="1"/>
  <c r="D570" i="1" s="1"/>
  <c r="E570" i="1" l="1"/>
  <c r="H279" i="1"/>
  <c r="S279" i="1"/>
  <c r="N234" i="1"/>
  <c r="P234" i="1" s="1"/>
  <c r="M235" i="1" s="1"/>
  <c r="B572" i="1"/>
  <c r="C571" i="1"/>
  <c r="D571" i="1" s="1"/>
  <c r="E571" i="1" l="1"/>
  <c r="R279" i="1"/>
  <c r="T279" i="1" s="1"/>
  <c r="Q280" i="1" s="1"/>
  <c r="AC280" i="1" s="1"/>
  <c r="G235" i="1"/>
  <c r="O235" i="1"/>
  <c r="C572" i="1"/>
  <c r="D572" i="1" s="1"/>
  <c r="B573" i="1"/>
  <c r="E572" i="1" l="1"/>
  <c r="H280" i="1"/>
  <c r="S280" i="1"/>
  <c r="N235" i="1"/>
  <c r="C573" i="1"/>
  <c r="D573" i="1" s="1"/>
  <c r="B574" i="1"/>
  <c r="E573" i="1" l="1"/>
  <c r="R280" i="1"/>
  <c r="T280" i="1" s="1"/>
  <c r="Q281" i="1" s="1"/>
  <c r="AC281" i="1" s="1"/>
  <c r="P235" i="1"/>
  <c r="M236" i="1" s="1"/>
  <c r="B575" i="1"/>
  <c r="C574" i="1"/>
  <c r="D574" i="1" s="1"/>
  <c r="E574" i="1" l="1"/>
  <c r="H281" i="1"/>
  <c r="S281" i="1"/>
  <c r="G236" i="1"/>
  <c r="O236" i="1"/>
  <c r="C575" i="1"/>
  <c r="D575" i="1" s="1"/>
  <c r="B576" i="1"/>
  <c r="E575" i="1" l="1"/>
  <c r="R281" i="1"/>
  <c r="T281" i="1" s="1"/>
  <c r="Q282" i="1" s="1"/>
  <c r="AC282" i="1" s="1"/>
  <c r="N236" i="1"/>
  <c r="C576" i="1"/>
  <c r="D576" i="1" s="1"/>
  <c r="B577" i="1"/>
  <c r="E576" i="1" l="1"/>
  <c r="H282" i="1"/>
  <c r="S282" i="1"/>
  <c r="P236" i="1"/>
  <c r="M237" i="1" s="1"/>
  <c r="B578" i="1"/>
  <c r="C577" i="1"/>
  <c r="D577" i="1" s="1"/>
  <c r="E577" i="1" l="1"/>
  <c r="R282" i="1"/>
  <c r="T282" i="1" s="1"/>
  <c r="Q283" i="1" s="1"/>
  <c r="AC283" i="1" s="1"/>
  <c r="G237" i="1"/>
  <c r="O237" i="1"/>
  <c r="B579" i="1"/>
  <c r="C578" i="1"/>
  <c r="D578" i="1" s="1"/>
  <c r="E578" i="1" l="1"/>
  <c r="H283" i="1"/>
  <c r="S283" i="1"/>
  <c r="N237" i="1"/>
  <c r="P237" i="1" s="1"/>
  <c r="M238" i="1" s="1"/>
  <c r="C579" i="1"/>
  <c r="D579" i="1" s="1"/>
  <c r="B580" i="1"/>
  <c r="E579" i="1" l="1"/>
  <c r="R283" i="1"/>
  <c r="T283" i="1" s="1"/>
  <c r="Q284" i="1" s="1"/>
  <c r="AC284" i="1" s="1"/>
  <c r="G238" i="1"/>
  <c r="O238" i="1"/>
  <c r="C580" i="1"/>
  <c r="D580" i="1" s="1"/>
  <c r="B581" i="1"/>
  <c r="E580" i="1" l="1"/>
  <c r="H284" i="1"/>
  <c r="S284" i="1"/>
  <c r="N238" i="1"/>
  <c r="P238" i="1" s="1"/>
  <c r="M239" i="1" s="1"/>
  <c r="C581" i="1"/>
  <c r="D581" i="1" s="1"/>
  <c r="B582" i="1"/>
  <c r="E581" i="1" l="1"/>
  <c r="R284" i="1"/>
  <c r="T284" i="1" s="1"/>
  <c r="Q285" i="1" s="1"/>
  <c r="AC285" i="1" s="1"/>
  <c r="G239" i="1"/>
  <c r="O239" i="1"/>
  <c r="C582" i="1"/>
  <c r="D582" i="1" s="1"/>
  <c r="B583" i="1"/>
  <c r="E582" i="1" l="1"/>
  <c r="S285" i="1"/>
  <c r="H285" i="1"/>
  <c r="N239" i="1"/>
  <c r="C583" i="1"/>
  <c r="D583" i="1" s="1"/>
  <c r="B584" i="1"/>
  <c r="E583" i="1" l="1"/>
  <c r="R285" i="1"/>
  <c r="T285" i="1" s="1"/>
  <c r="Q286" i="1" s="1"/>
  <c r="AC286" i="1" s="1"/>
  <c r="P239" i="1"/>
  <c r="M240" i="1" s="1"/>
  <c r="C584" i="1"/>
  <c r="D584" i="1" s="1"/>
  <c r="B585" i="1"/>
  <c r="E584" i="1" l="1"/>
  <c r="S286" i="1"/>
  <c r="H286" i="1"/>
  <c r="G240" i="1"/>
  <c r="O240" i="1"/>
  <c r="B586" i="1"/>
  <c r="C585" i="1"/>
  <c r="D585" i="1" s="1"/>
  <c r="E585" i="1" l="1"/>
  <c r="R286" i="1"/>
  <c r="T286" i="1" s="1"/>
  <c r="Q287" i="1" s="1"/>
  <c r="AC287" i="1" s="1"/>
  <c r="N240" i="1"/>
  <c r="C586" i="1"/>
  <c r="D586" i="1" s="1"/>
  <c r="B587" i="1"/>
  <c r="E586" i="1" l="1"/>
  <c r="H287" i="1"/>
  <c r="S287" i="1"/>
  <c r="P240" i="1"/>
  <c r="M241" i="1" s="1"/>
  <c r="C587" i="1"/>
  <c r="D587" i="1" s="1"/>
  <c r="B588" i="1"/>
  <c r="E587" i="1" l="1"/>
  <c r="R287" i="1"/>
  <c r="T287" i="1" s="1"/>
  <c r="Q288" i="1" s="1"/>
  <c r="AC288" i="1" s="1"/>
  <c r="G241" i="1"/>
  <c r="O241" i="1"/>
  <c r="C588" i="1"/>
  <c r="D588" i="1" s="1"/>
  <c r="B589" i="1"/>
  <c r="E588" i="1" l="1"/>
  <c r="H288" i="1"/>
  <c r="S288" i="1"/>
  <c r="N241" i="1"/>
  <c r="P241" i="1" s="1"/>
  <c r="M242" i="1" s="1"/>
  <c r="B590" i="1"/>
  <c r="C589" i="1"/>
  <c r="D589" i="1" s="1"/>
  <c r="E589" i="1" l="1"/>
  <c r="R288" i="1"/>
  <c r="T288" i="1" s="1"/>
  <c r="Q289" i="1" s="1"/>
  <c r="AC289" i="1" s="1"/>
  <c r="G242" i="1"/>
  <c r="O242" i="1"/>
  <c r="B591" i="1"/>
  <c r="C590" i="1"/>
  <c r="D590" i="1" s="1"/>
  <c r="E590" i="1" l="1"/>
  <c r="H289" i="1"/>
  <c r="S289" i="1"/>
  <c r="N242" i="1"/>
  <c r="P242" i="1" s="1"/>
  <c r="M243" i="1" s="1"/>
  <c r="C591" i="1"/>
  <c r="D591" i="1" s="1"/>
  <c r="B592" i="1"/>
  <c r="E591" i="1" l="1"/>
  <c r="R289" i="1"/>
  <c r="T289" i="1" s="1"/>
  <c r="Q290" i="1" s="1"/>
  <c r="AC290" i="1" s="1"/>
  <c r="G243" i="1"/>
  <c r="O243" i="1"/>
  <c r="C592" i="1"/>
  <c r="D592" i="1" s="1"/>
  <c r="B593" i="1"/>
  <c r="E592" i="1" l="1"/>
  <c r="H290" i="1"/>
  <c r="S290" i="1"/>
  <c r="N243" i="1"/>
  <c r="B594" i="1"/>
  <c r="C593" i="1"/>
  <c r="D593" i="1" s="1"/>
  <c r="E593" i="1" l="1"/>
  <c r="R290" i="1"/>
  <c r="T290" i="1" s="1"/>
  <c r="Q291" i="1" s="1"/>
  <c r="AC291" i="1" s="1"/>
  <c r="P243" i="1"/>
  <c r="M244" i="1" s="1"/>
  <c r="C594" i="1"/>
  <c r="D594" i="1" s="1"/>
  <c r="B595" i="1"/>
  <c r="E594" i="1" l="1"/>
  <c r="H291" i="1"/>
  <c r="S291" i="1"/>
  <c r="G244" i="1"/>
  <c r="O244" i="1"/>
  <c r="C595" i="1"/>
  <c r="D595" i="1" s="1"/>
  <c r="B596" i="1"/>
  <c r="E595" i="1" l="1"/>
  <c r="R291" i="1"/>
  <c r="T291" i="1" s="1"/>
  <c r="Q292" i="1" s="1"/>
  <c r="AC292" i="1" s="1"/>
  <c r="N244" i="1"/>
  <c r="B597" i="1"/>
  <c r="C596" i="1"/>
  <c r="D596" i="1" s="1"/>
  <c r="E596" i="1" l="1"/>
  <c r="H292" i="1"/>
  <c r="S292" i="1"/>
  <c r="P244" i="1"/>
  <c r="M245" i="1" s="1"/>
  <c r="C597" i="1"/>
  <c r="D597" i="1" s="1"/>
  <c r="B598" i="1"/>
  <c r="E597" i="1" l="1"/>
  <c r="R292" i="1"/>
  <c r="T292" i="1" s="1"/>
  <c r="Q293" i="1" s="1"/>
  <c r="AC293" i="1" s="1"/>
  <c r="G245" i="1"/>
  <c r="O245" i="1"/>
  <c r="C598" i="1"/>
  <c r="D598" i="1" s="1"/>
  <c r="B599" i="1"/>
  <c r="E598" i="1" l="1"/>
  <c r="H293" i="1"/>
  <c r="S293" i="1"/>
  <c r="N245" i="1"/>
  <c r="B600" i="1"/>
  <c r="C599" i="1"/>
  <c r="D599" i="1" s="1"/>
  <c r="E599" i="1" l="1"/>
  <c r="R293" i="1"/>
  <c r="T293" i="1" s="1"/>
  <c r="Q294" i="1" s="1"/>
  <c r="AC294" i="1" s="1"/>
  <c r="P245" i="1"/>
  <c r="M246" i="1" s="1"/>
  <c r="B601" i="1"/>
  <c r="C600" i="1"/>
  <c r="D600" i="1" s="1"/>
  <c r="E600" i="1" l="1"/>
  <c r="H294" i="1"/>
  <c r="S294" i="1"/>
  <c r="O246" i="1"/>
  <c r="G246" i="1"/>
  <c r="C601" i="1"/>
  <c r="D601" i="1" s="1"/>
  <c r="B602" i="1"/>
  <c r="E601" i="1" l="1"/>
  <c r="R294" i="1"/>
  <c r="T294" i="1" s="1"/>
  <c r="Q295" i="1" s="1"/>
  <c r="AC295" i="1" s="1"/>
  <c r="N246" i="1"/>
  <c r="B603" i="1"/>
  <c r="C602" i="1"/>
  <c r="D602" i="1" s="1"/>
  <c r="E602" i="1" l="1"/>
  <c r="H295" i="1"/>
  <c r="S295" i="1"/>
  <c r="P246" i="1"/>
  <c r="M247" i="1" s="1"/>
  <c r="C603" i="1"/>
  <c r="D603" i="1" s="1"/>
  <c r="B604" i="1"/>
  <c r="E603" i="1" l="1"/>
  <c r="R295" i="1"/>
  <c r="T295" i="1" s="1"/>
  <c r="Q296" i="1" s="1"/>
  <c r="AC296" i="1" s="1"/>
  <c r="G247" i="1"/>
  <c r="O247" i="1"/>
  <c r="C604" i="1"/>
  <c r="D604" i="1" s="1"/>
  <c r="B605" i="1"/>
  <c r="E604" i="1" l="1"/>
  <c r="H296" i="1"/>
  <c r="S296" i="1"/>
  <c r="N247" i="1"/>
  <c r="C605" i="1"/>
  <c r="D605" i="1" s="1"/>
  <c r="B606" i="1"/>
  <c r="E605" i="1" l="1"/>
  <c r="R296" i="1"/>
  <c r="T296" i="1" s="1"/>
  <c r="Q297" i="1" s="1"/>
  <c r="AC297" i="1" s="1"/>
  <c r="P247" i="1"/>
  <c r="M248" i="1" s="1"/>
  <c r="B607" i="1"/>
  <c r="C606" i="1"/>
  <c r="D606" i="1" s="1"/>
  <c r="E606" i="1" l="1"/>
  <c r="H297" i="1"/>
  <c r="S297" i="1"/>
  <c r="G248" i="1"/>
  <c r="O248" i="1"/>
  <c r="B608" i="1"/>
  <c r="C607" i="1"/>
  <c r="D607" i="1" s="1"/>
  <c r="E607" i="1" l="1"/>
  <c r="R297" i="1"/>
  <c r="T297" i="1" s="1"/>
  <c r="Q298" i="1" s="1"/>
  <c r="AC298" i="1" s="1"/>
  <c r="N248" i="1"/>
  <c r="C608" i="1"/>
  <c r="D608" i="1" s="1"/>
  <c r="B609" i="1"/>
  <c r="E608" i="1" l="1"/>
  <c r="H298" i="1"/>
  <c r="S298" i="1"/>
  <c r="P248" i="1"/>
  <c r="M249" i="1" s="1"/>
  <c r="C609" i="1"/>
  <c r="D609" i="1" s="1"/>
  <c r="B610" i="1"/>
  <c r="E609" i="1" l="1"/>
  <c r="R298" i="1"/>
  <c r="T298" i="1"/>
  <c r="Q299" i="1" s="1"/>
  <c r="AC299" i="1" s="1"/>
  <c r="O249" i="1"/>
  <c r="G249" i="1"/>
  <c r="C610" i="1"/>
  <c r="D610" i="1" s="1"/>
  <c r="B611" i="1"/>
  <c r="E610" i="1" l="1"/>
  <c r="H299" i="1"/>
  <c r="S299" i="1"/>
  <c r="N249" i="1"/>
  <c r="P249" i="1" s="1"/>
  <c r="M250" i="1" s="1"/>
  <c r="C611" i="1"/>
  <c r="D611" i="1" s="1"/>
  <c r="B612" i="1"/>
  <c r="E611" i="1" l="1"/>
  <c r="R299" i="1"/>
  <c r="T299" i="1"/>
  <c r="Q300" i="1" s="1"/>
  <c r="AC300" i="1" s="1"/>
  <c r="O250" i="1"/>
  <c r="G250" i="1"/>
  <c r="C612" i="1"/>
  <c r="D612" i="1" s="1"/>
  <c r="B613" i="1"/>
  <c r="E612" i="1" l="1"/>
  <c r="H300" i="1"/>
  <c r="S300" i="1"/>
  <c r="N250" i="1"/>
  <c r="P250" i="1" s="1"/>
  <c r="M251" i="1" s="1"/>
  <c r="C613" i="1"/>
  <c r="D613" i="1" s="1"/>
  <c r="B614" i="1"/>
  <c r="E613" i="1" l="1"/>
  <c r="R300" i="1"/>
  <c r="T300" i="1" s="1"/>
  <c r="Q301" i="1" s="1"/>
  <c r="AC301" i="1" s="1"/>
  <c r="G251" i="1"/>
  <c r="O251" i="1"/>
  <c r="B615" i="1"/>
  <c r="C614" i="1"/>
  <c r="D614" i="1" s="1"/>
  <c r="E614" i="1" l="1"/>
  <c r="H301" i="1"/>
  <c r="S301" i="1"/>
  <c r="N251" i="1"/>
  <c r="P251" i="1" s="1"/>
  <c r="M252" i="1" s="1"/>
  <c r="B616" i="1"/>
  <c r="C615" i="1"/>
  <c r="D615" i="1" s="1"/>
  <c r="E615" i="1" l="1"/>
  <c r="R301" i="1"/>
  <c r="T301" i="1"/>
  <c r="Q302" i="1" s="1"/>
  <c r="AC302" i="1" s="1"/>
  <c r="G252" i="1"/>
  <c r="O252" i="1"/>
  <c r="B617" i="1"/>
  <c r="C616" i="1"/>
  <c r="D616" i="1" s="1"/>
  <c r="E616" i="1" l="1"/>
  <c r="H302" i="1"/>
  <c r="S302" i="1"/>
  <c r="N252" i="1"/>
  <c r="C617" i="1"/>
  <c r="D617" i="1" s="1"/>
  <c r="B618" i="1"/>
  <c r="E617" i="1" l="1"/>
  <c r="R302" i="1"/>
  <c r="T302" i="1" s="1"/>
  <c r="Q303" i="1" s="1"/>
  <c r="AC303" i="1" s="1"/>
  <c r="P252" i="1"/>
  <c r="M253" i="1" s="1"/>
  <c r="C618" i="1"/>
  <c r="D618" i="1" s="1"/>
  <c r="B619" i="1"/>
  <c r="E618" i="1" l="1"/>
  <c r="H303" i="1"/>
  <c r="S303" i="1"/>
  <c r="G253" i="1"/>
  <c r="O253" i="1"/>
  <c r="C619" i="1"/>
  <c r="D619" i="1" s="1"/>
  <c r="B620" i="1"/>
  <c r="E619" i="1" l="1"/>
  <c r="R303" i="1"/>
  <c r="T303" i="1" s="1"/>
  <c r="Q304" i="1" s="1"/>
  <c r="AC304" i="1" s="1"/>
  <c r="N253" i="1"/>
  <c r="B621" i="1"/>
  <c r="C620" i="1"/>
  <c r="D620" i="1" s="1"/>
  <c r="E620" i="1" l="1"/>
  <c r="H304" i="1"/>
  <c r="S304" i="1"/>
  <c r="P253" i="1"/>
  <c r="M254" i="1" s="1"/>
  <c r="B622" i="1"/>
  <c r="C621" i="1"/>
  <c r="D621" i="1" s="1"/>
  <c r="E621" i="1" l="1"/>
  <c r="R304" i="1"/>
  <c r="T304" i="1" s="1"/>
  <c r="Q305" i="1" s="1"/>
  <c r="AC305" i="1" s="1"/>
  <c r="O254" i="1"/>
  <c r="G254" i="1"/>
  <c r="C622" i="1"/>
  <c r="D622" i="1" s="1"/>
  <c r="B623" i="1"/>
  <c r="E622" i="1" l="1"/>
  <c r="H305" i="1"/>
  <c r="S305" i="1"/>
  <c r="N254" i="1"/>
  <c r="C623" i="1"/>
  <c r="D623" i="1" s="1"/>
  <c r="B624" i="1"/>
  <c r="E623" i="1" l="1"/>
  <c r="R305" i="1"/>
  <c r="T305" i="1" s="1"/>
  <c r="Q306" i="1" s="1"/>
  <c r="AC306" i="1" s="1"/>
  <c r="P254" i="1"/>
  <c r="M255" i="1" s="1"/>
  <c r="B625" i="1"/>
  <c r="C624" i="1"/>
  <c r="D624" i="1" s="1"/>
  <c r="E624" i="1" l="1"/>
  <c r="H306" i="1"/>
  <c r="S306" i="1"/>
  <c r="G255" i="1"/>
  <c r="O255" i="1"/>
  <c r="B626" i="1"/>
  <c r="C625" i="1"/>
  <c r="D625" i="1" s="1"/>
  <c r="E625" i="1" l="1"/>
  <c r="R306" i="1"/>
  <c r="T306" i="1" s="1"/>
  <c r="Q307" i="1" s="1"/>
  <c r="AC307" i="1" s="1"/>
  <c r="N255" i="1"/>
  <c r="C626" i="1"/>
  <c r="D626" i="1" s="1"/>
  <c r="B627" i="1"/>
  <c r="E626" i="1" l="1"/>
  <c r="H307" i="1"/>
  <c r="S307" i="1"/>
  <c r="P255" i="1"/>
  <c r="M256" i="1" s="1"/>
  <c r="B628" i="1"/>
  <c r="C627" i="1"/>
  <c r="D627" i="1" s="1"/>
  <c r="E627" i="1" l="1"/>
  <c r="R307" i="1"/>
  <c r="T307" i="1" s="1"/>
  <c r="Q308" i="1" s="1"/>
  <c r="AC308" i="1" s="1"/>
  <c r="G256" i="1"/>
  <c r="O256" i="1"/>
  <c r="B629" i="1"/>
  <c r="C628" i="1"/>
  <c r="D628" i="1" s="1"/>
  <c r="E628" i="1" l="1"/>
  <c r="H308" i="1"/>
  <c r="S308" i="1"/>
  <c r="N256" i="1"/>
  <c r="P256" i="1" s="1"/>
  <c r="M257" i="1" s="1"/>
  <c r="C629" i="1"/>
  <c r="D629" i="1" s="1"/>
  <c r="B630" i="1"/>
  <c r="E629" i="1" l="1"/>
  <c r="R308" i="1"/>
  <c r="T308" i="1" s="1"/>
  <c r="Q309" i="1" s="1"/>
  <c r="AC309" i="1" s="1"/>
  <c r="G257" i="1"/>
  <c r="O257" i="1"/>
  <c r="C630" i="1"/>
  <c r="D630" i="1" s="1"/>
  <c r="B631" i="1"/>
  <c r="E630" i="1" l="1"/>
  <c r="H309" i="1"/>
  <c r="S309" i="1"/>
  <c r="N257" i="1"/>
  <c r="P257" i="1" s="1"/>
  <c r="M258" i="1" s="1"/>
  <c r="B632" i="1"/>
  <c r="C631" i="1"/>
  <c r="D631" i="1" s="1"/>
  <c r="E631" i="1" l="1"/>
  <c r="R309" i="1"/>
  <c r="T309" i="1"/>
  <c r="Q310" i="1" s="1"/>
  <c r="AC310" i="1" s="1"/>
  <c r="G258" i="1"/>
  <c r="O258" i="1"/>
  <c r="C632" i="1"/>
  <c r="D632" i="1" s="1"/>
  <c r="B633" i="1"/>
  <c r="E632" i="1" l="1"/>
  <c r="H310" i="1"/>
  <c r="S310" i="1"/>
  <c r="N258" i="1"/>
  <c r="B634" i="1"/>
  <c r="C633" i="1"/>
  <c r="D633" i="1" s="1"/>
  <c r="E633" i="1" l="1"/>
  <c r="R310" i="1"/>
  <c r="T310" i="1" s="1"/>
  <c r="Q311" i="1" s="1"/>
  <c r="AC311" i="1" s="1"/>
  <c r="P258" i="1"/>
  <c r="M259" i="1" s="1"/>
  <c r="C634" i="1"/>
  <c r="D634" i="1" s="1"/>
  <c r="B635" i="1"/>
  <c r="E634" i="1" l="1"/>
  <c r="H311" i="1"/>
  <c r="S311" i="1"/>
  <c r="G259" i="1"/>
  <c r="O259" i="1"/>
  <c r="B636" i="1"/>
  <c r="C635" i="1"/>
  <c r="D635" i="1" s="1"/>
  <c r="E635" i="1" l="1"/>
  <c r="R311" i="1"/>
  <c r="T311" i="1"/>
  <c r="Q312" i="1" s="1"/>
  <c r="AC312" i="1" s="1"/>
  <c r="N259" i="1"/>
  <c r="P259" i="1" s="1"/>
  <c r="M260" i="1" s="1"/>
  <c r="C636" i="1"/>
  <c r="D636" i="1" s="1"/>
  <c r="B637" i="1"/>
  <c r="E636" i="1" l="1"/>
  <c r="H312" i="1"/>
  <c r="S312" i="1"/>
  <c r="G260" i="1"/>
  <c r="O260" i="1"/>
  <c r="B638" i="1"/>
  <c r="C637" i="1"/>
  <c r="D637" i="1" s="1"/>
  <c r="E637" i="1" l="1"/>
  <c r="R312" i="1"/>
  <c r="T312" i="1" s="1"/>
  <c r="Q313" i="1" s="1"/>
  <c r="AC313" i="1" s="1"/>
  <c r="N260" i="1"/>
  <c r="C638" i="1"/>
  <c r="D638" i="1" s="1"/>
  <c r="B639" i="1"/>
  <c r="E638" i="1" l="1"/>
  <c r="H313" i="1"/>
  <c r="S313" i="1"/>
  <c r="P260" i="1"/>
  <c r="M261" i="1" s="1"/>
  <c r="B640" i="1"/>
  <c r="C639" i="1"/>
  <c r="D639" i="1" s="1"/>
  <c r="E639" i="1" l="1"/>
  <c r="R313" i="1"/>
  <c r="T313" i="1" s="1"/>
  <c r="Q314" i="1" s="1"/>
  <c r="AC314" i="1" s="1"/>
  <c r="G261" i="1"/>
  <c r="O261" i="1"/>
  <c r="B641" i="1"/>
  <c r="C640" i="1"/>
  <c r="D640" i="1" s="1"/>
  <c r="E640" i="1" l="1"/>
  <c r="H314" i="1"/>
  <c r="S314" i="1"/>
  <c r="N261" i="1"/>
  <c r="P261" i="1" s="1"/>
  <c r="M262" i="1" s="1"/>
  <c r="B642" i="1"/>
  <c r="C641" i="1"/>
  <c r="D641" i="1" s="1"/>
  <c r="E641" i="1" l="1"/>
  <c r="R314" i="1"/>
  <c r="T314" i="1" s="1"/>
  <c r="Q315" i="1" s="1"/>
  <c r="AC315" i="1" s="1"/>
  <c r="O262" i="1"/>
  <c r="G262" i="1"/>
  <c r="B643" i="1"/>
  <c r="C642" i="1"/>
  <c r="D642" i="1" s="1"/>
  <c r="E642" i="1" l="1"/>
  <c r="H315" i="1"/>
  <c r="S315" i="1"/>
  <c r="N262" i="1"/>
  <c r="C643" i="1"/>
  <c r="D643" i="1" s="1"/>
  <c r="B644" i="1"/>
  <c r="E643" i="1" l="1"/>
  <c r="R315" i="1"/>
  <c r="T315" i="1" s="1"/>
  <c r="Q316" i="1" s="1"/>
  <c r="AC316" i="1" s="1"/>
  <c r="P262" i="1"/>
  <c r="M263" i="1" s="1"/>
  <c r="B645" i="1"/>
  <c r="C644" i="1"/>
  <c r="D644" i="1" s="1"/>
  <c r="E644" i="1" l="1"/>
  <c r="H316" i="1"/>
  <c r="S316" i="1"/>
  <c r="O263" i="1"/>
  <c r="G263" i="1"/>
  <c r="B646" i="1"/>
  <c r="C645" i="1"/>
  <c r="D645" i="1" s="1"/>
  <c r="E645" i="1" l="1"/>
  <c r="R316" i="1"/>
  <c r="T316" i="1"/>
  <c r="Q317" i="1" s="1"/>
  <c r="AC317" i="1" s="1"/>
  <c r="N263" i="1"/>
  <c r="B647" i="1"/>
  <c r="C646" i="1"/>
  <c r="D646" i="1" s="1"/>
  <c r="E646" i="1" l="1"/>
  <c r="H317" i="1"/>
  <c r="S317" i="1"/>
  <c r="P263" i="1"/>
  <c r="M264" i="1" s="1"/>
  <c r="B648" i="1"/>
  <c r="C647" i="1"/>
  <c r="D647" i="1" s="1"/>
  <c r="E647" i="1" l="1"/>
  <c r="R317" i="1"/>
  <c r="T317" i="1" s="1"/>
  <c r="Q318" i="1" s="1"/>
  <c r="AC318" i="1" s="1"/>
  <c r="O264" i="1"/>
  <c r="G264" i="1"/>
  <c r="B649" i="1"/>
  <c r="C648" i="1"/>
  <c r="D648" i="1" s="1"/>
  <c r="E648" i="1" l="1"/>
  <c r="H318" i="1"/>
  <c r="S318" i="1"/>
  <c r="N264" i="1"/>
  <c r="B650" i="1"/>
  <c r="C649" i="1"/>
  <c r="D649" i="1" s="1"/>
  <c r="E649" i="1" l="1"/>
  <c r="R318" i="1"/>
  <c r="T318" i="1"/>
  <c r="Q319" i="1" s="1"/>
  <c r="AC319" i="1" s="1"/>
  <c r="P264" i="1"/>
  <c r="M265" i="1" s="1"/>
  <c r="C650" i="1"/>
  <c r="D650" i="1" s="1"/>
  <c r="B651" i="1"/>
  <c r="E650" i="1" l="1"/>
  <c r="H319" i="1"/>
  <c r="S319" i="1"/>
  <c r="G265" i="1"/>
  <c r="O265" i="1"/>
  <c r="C651" i="1"/>
  <c r="D651" i="1" s="1"/>
  <c r="B652" i="1"/>
  <c r="E651" i="1" l="1"/>
  <c r="R319" i="1"/>
  <c r="T319" i="1" s="1"/>
  <c r="Q320" i="1" s="1"/>
  <c r="AC320" i="1" s="1"/>
  <c r="N265" i="1"/>
  <c r="B653" i="1"/>
  <c r="C652" i="1"/>
  <c r="D652" i="1" s="1"/>
  <c r="E652" i="1" l="1"/>
  <c r="H320" i="1"/>
  <c r="S320" i="1"/>
  <c r="P265" i="1"/>
  <c r="M266" i="1" s="1"/>
  <c r="C653" i="1"/>
  <c r="D653" i="1" s="1"/>
  <c r="B654" i="1"/>
  <c r="E653" i="1" l="1"/>
  <c r="R320" i="1"/>
  <c r="T320" i="1" s="1"/>
  <c r="Q321" i="1" s="1"/>
  <c r="AC321" i="1" s="1"/>
  <c r="O266" i="1"/>
  <c r="G266" i="1"/>
  <c r="C654" i="1"/>
  <c r="D654" i="1" s="1"/>
  <c r="B655" i="1"/>
  <c r="E654" i="1" l="1"/>
  <c r="H321" i="1"/>
  <c r="S321" i="1"/>
  <c r="N266" i="1"/>
  <c r="P266" i="1" s="1"/>
  <c r="M267" i="1" s="1"/>
  <c r="C655" i="1"/>
  <c r="D655" i="1" s="1"/>
  <c r="B656" i="1"/>
  <c r="E655" i="1" l="1"/>
  <c r="R321" i="1"/>
  <c r="T321" i="1" s="1"/>
  <c r="Q322" i="1" s="1"/>
  <c r="AC322" i="1" s="1"/>
  <c r="G267" i="1"/>
  <c r="O267" i="1"/>
  <c r="B657" i="1"/>
  <c r="C656" i="1"/>
  <c r="D656" i="1" s="1"/>
  <c r="E656" i="1" l="1"/>
  <c r="H322" i="1"/>
  <c r="S322" i="1"/>
  <c r="N267" i="1"/>
  <c r="P267" i="1" s="1"/>
  <c r="M268" i="1" s="1"/>
  <c r="B658" i="1"/>
  <c r="C657" i="1"/>
  <c r="D657" i="1" s="1"/>
  <c r="E657" i="1" l="1"/>
  <c r="R322" i="1"/>
  <c r="T322" i="1" s="1"/>
  <c r="Q323" i="1" s="1"/>
  <c r="AC323" i="1" s="1"/>
  <c r="O268" i="1"/>
  <c r="G268" i="1"/>
  <c r="B659" i="1"/>
  <c r="C658" i="1"/>
  <c r="D658" i="1" s="1"/>
  <c r="E658" i="1" l="1"/>
  <c r="H323" i="1"/>
  <c r="S323" i="1"/>
  <c r="N268" i="1"/>
  <c r="P268" i="1" s="1"/>
  <c r="M269" i="1" s="1"/>
  <c r="C659" i="1"/>
  <c r="D659" i="1" s="1"/>
  <c r="B660" i="1"/>
  <c r="E659" i="1" l="1"/>
  <c r="R323" i="1"/>
  <c r="T323" i="1" s="1"/>
  <c r="Q324" i="1" s="1"/>
  <c r="AC324" i="1" s="1"/>
  <c r="G269" i="1"/>
  <c r="O269" i="1"/>
  <c r="C660" i="1"/>
  <c r="D660" i="1" s="1"/>
  <c r="B661" i="1"/>
  <c r="E660" i="1" l="1"/>
  <c r="H324" i="1"/>
  <c r="S324" i="1"/>
  <c r="N269" i="1"/>
  <c r="C661" i="1"/>
  <c r="D661" i="1" s="1"/>
  <c r="B662" i="1"/>
  <c r="E661" i="1" l="1"/>
  <c r="R324" i="1"/>
  <c r="T324" i="1" s="1"/>
  <c r="Q325" i="1" s="1"/>
  <c r="AC325" i="1" s="1"/>
  <c r="P269" i="1"/>
  <c r="M270" i="1" s="1"/>
  <c r="C662" i="1"/>
  <c r="D662" i="1" s="1"/>
  <c r="B663" i="1"/>
  <c r="E662" i="1" l="1"/>
  <c r="H325" i="1"/>
  <c r="S325" i="1"/>
  <c r="G270" i="1"/>
  <c r="O270" i="1"/>
  <c r="B664" i="1"/>
  <c r="C663" i="1"/>
  <c r="D663" i="1" s="1"/>
  <c r="E663" i="1" l="1"/>
  <c r="R325" i="1"/>
  <c r="T325" i="1" s="1"/>
  <c r="Q326" i="1" s="1"/>
  <c r="AC326" i="1" s="1"/>
  <c r="N270" i="1"/>
  <c r="B665" i="1"/>
  <c r="C664" i="1"/>
  <c r="D664" i="1" s="1"/>
  <c r="E664" i="1" l="1"/>
  <c r="H326" i="1"/>
  <c r="S326" i="1"/>
  <c r="P270" i="1"/>
  <c r="M271" i="1" s="1"/>
  <c r="C665" i="1"/>
  <c r="D665" i="1" s="1"/>
  <c r="B666" i="1"/>
  <c r="E665" i="1" l="1"/>
  <c r="R326" i="1"/>
  <c r="T326" i="1" s="1"/>
  <c r="Q327" i="1" s="1"/>
  <c r="AC327" i="1" s="1"/>
  <c r="O271" i="1"/>
  <c r="G271" i="1"/>
  <c r="B667" i="1"/>
  <c r="C666" i="1"/>
  <c r="D666" i="1" s="1"/>
  <c r="E666" i="1" l="1"/>
  <c r="H327" i="1"/>
  <c r="S327" i="1"/>
  <c r="N271" i="1"/>
  <c r="C667" i="1"/>
  <c r="D667" i="1" s="1"/>
  <c r="B668" i="1"/>
  <c r="E667" i="1" l="1"/>
  <c r="R327" i="1"/>
  <c r="T327" i="1"/>
  <c r="Q328" i="1" s="1"/>
  <c r="AC328" i="1" s="1"/>
  <c r="P271" i="1"/>
  <c r="M272" i="1" s="1"/>
  <c r="B669" i="1"/>
  <c r="C668" i="1"/>
  <c r="D668" i="1" s="1"/>
  <c r="E668" i="1" l="1"/>
  <c r="H328" i="1"/>
  <c r="S328" i="1"/>
  <c r="O272" i="1"/>
  <c r="G272" i="1"/>
  <c r="B670" i="1"/>
  <c r="C669" i="1"/>
  <c r="D669" i="1" s="1"/>
  <c r="E669" i="1" l="1"/>
  <c r="R328" i="1"/>
  <c r="T328" i="1" s="1"/>
  <c r="Q329" i="1" s="1"/>
  <c r="AC329" i="1" s="1"/>
  <c r="N272" i="1"/>
  <c r="P272" i="1" s="1"/>
  <c r="M273" i="1" s="1"/>
  <c r="B671" i="1"/>
  <c r="C670" i="1"/>
  <c r="D670" i="1" s="1"/>
  <c r="E670" i="1" l="1"/>
  <c r="H329" i="1"/>
  <c r="S329" i="1"/>
  <c r="O273" i="1"/>
  <c r="G273" i="1"/>
  <c r="C671" i="1"/>
  <c r="D671" i="1" s="1"/>
  <c r="B672" i="1"/>
  <c r="E671" i="1" l="1"/>
  <c r="R329" i="1"/>
  <c r="T329" i="1"/>
  <c r="Q330" i="1" s="1"/>
  <c r="AC330" i="1" s="1"/>
  <c r="N273" i="1"/>
  <c r="C672" i="1"/>
  <c r="D672" i="1" s="1"/>
  <c r="B673" i="1"/>
  <c r="E672" i="1" l="1"/>
  <c r="H330" i="1"/>
  <c r="S330" i="1"/>
  <c r="P273" i="1"/>
  <c r="M274" i="1" s="1"/>
  <c r="C673" i="1"/>
  <c r="D673" i="1" s="1"/>
  <c r="B674" i="1"/>
  <c r="E673" i="1" l="1"/>
  <c r="R330" i="1"/>
  <c r="T330" i="1" s="1"/>
  <c r="Q331" i="1" s="1"/>
  <c r="AC331" i="1" s="1"/>
  <c r="G274" i="1"/>
  <c r="O274" i="1"/>
  <c r="B675" i="1"/>
  <c r="C674" i="1"/>
  <c r="D674" i="1" s="1"/>
  <c r="E674" i="1" l="1"/>
  <c r="H331" i="1"/>
  <c r="S331" i="1"/>
  <c r="N274" i="1"/>
  <c r="C675" i="1"/>
  <c r="D675" i="1" s="1"/>
  <c r="B676" i="1"/>
  <c r="E675" i="1" l="1"/>
  <c r="R331" i="1"/>
  <c r="T331" i="1" s="1"/>
  <c r="Q332" i="1" s="1"/>
  <c r="AC332" i="1" s="1"/>
  <c r="P274" i="1"/>
  <c r="M275" i="1" s="1"/>
  <c r="B677" i="1"/>
  <c r="C676" i="1"/>
  <c r="D676" i="1" s="1"/>
  <c r="E676" i="1" l="1"/>
  <c r="H332" i="1"/>
  <c r="S332" i="1"/>
  <c r="O275" i="1"/>
  <c r="G275" i="1"/>
  <c r="C677" i="1"/>
  <c r="D677" i="1" s="1"/>
  <c r="B678" i="1"/>
  <c r="E677" i="1" l="1"/>
  <c r="R332" i="1"/>
  <c r="T332" i="1" s="1"/>
  <c r="Q333" i="1" s="1"/>
  <c r="AC333" i="1" s="1"/>
  <c r="N275" i="1"/>
  <c r="B679" i="1"/>
  <c r="C678" i="1"/>
  <c r="D678" i="1" s="1"/>
  <c r="E678" i="1" l="1"/>
  <c r="H333" i="1"/>
  <c r="S333" i="1"/>
  <c r="P275" i="1"/>
  <c r="M276" i="1" s="1"/>
  <c r="C679" i="1"/>
  <c r="D679" i="1" s="1"/>
  <c r="B680" i="1"/>
  <c r="E679" i="1" l="1"/>
  <c r="R333" i="1"/>
  <c r="T333" i="1" s="1"/>
  <c r="Q334" i="1" s="1"/>
  <c r="AC334" i="1" s="1"/>
  <c r="G276" i="1"/>
  <c r="O276" i="1"/>
  <c r="C680" i="1"/>
  <c r="D680" i="1" s="1"/>
  <c r="B681" i="1"/>
  <c r="E680" i="1" l="1"/>
  <c r="H334" i="1"/>
  <c r="S334" i="1"/>
  <c r="N276" i="1"/>
  <c r="B682" i="1"/>
  <c r="C681" i="1"/>
  <c r="D681" i="1" s="1"/>
  <c r="E681" i="1" l="1"/>
  <c r="R334" i="1"/>
  <c r="T334" i="1"/>
  <c r="Q335" i="1" s="1"/>
  <c r="AC335" i="1" s="1"/>
  <c r="P276" i="1"/>
  <c r="M277" i="1" s="1"/>
  <c r="C682" i="1"/>
  <c r="D682" i="1" s="1"/>
  <c r="B683" i="1"/>
  <c r="E682" i="1" l="1"/>
  <c r="H335" i="1"/>
  <c r="S335" i="1"/>
  <c r="G277" i="1"/>
  <c r="O277" i="1"/>
  <c r="C683" i="1"/>
  <c r="D683" i="1" s="1"/>
  <c r="B684" i="1"/>
  <c r="E683" i="1" l="1"/>
  <c r="R335" i="1"/>
  <c r="T335" i="1" s="1"/>
  <c r="Q336" i="1" s="1"/>
  <c r="AC336" i="1" s="1"/>
  <c r="N277" i="1"/>
  <c r="B685" i="1"/>
  <c r="C684" i="1"/>
  <c r="D684" i="1" s="1"/>
  <c r="E684" i="1" l="1"/>
  <c r="H336" i="1"/>
  <c r="S336" i="1"/>
  <c r="P277" i="1"/>
  <c r="M278" i="1" s="1"/>
  <c r="C685" i="1"/>
  <c r="D685" i="1" s="1"/>
  <c r="B686" i="1"/>
  <c r="E685" i="1" l="1"/>
  <c r="R336" i="1"/>
  <c r="T336" i="1" s="1"/>
  <c r="Q337" i="1" s="1"/>
  <c r="AC337" i="1" s="1"/>
  <c r="G278" i="1"/>
  <c r="O278" i="1"/>
  <c r="B687" i="1"/>
  <c r="C686" i="1"/>
  <c r="D686" i="1" s="1"/>
  <c r="E686" i="1" l="1"/>
  <c r="H337" i="1"/>
  <c r="S337" i="1"/>
  <c r="N278" i="1"/>
  <c r="P278" i="1" s="1"/>
  <c r="M279" i="1" s="1"/>
  <c r="B688" i="1"/>
  <c r="C687" i="1"/>
  <c r="D687" i="1" s="1"/>
  <c r="E687" i="1" l="1"/>
  <c r="R337" i="1"/>
  <c r="T337" i="1" s="1"/>
  <c r="Q338" i="1" s="1"/>
  <c r="AC338" i="1" s="1"/>
  <c r="O279" i="1"/>
  <c r="G279" i="1"/>
  <c r="B689" i="1"/>
  <c r="C688" i="1"/>
  <c r="D688" i="1" s="1"/>
  <c r="E688" i="1" l="1"/>
  <c r="H338" i="1"/>
  <c r="S338" i="1"/>
  <c r="N279" i="1"/>
  <c r="P279" i="1" s="1"/>
  <c r="M280" i="1" s="1"/>
  <c r="C689" i="1"/>
  <c r="D689" i="1" s="1"/>
  <c r="B690" i="1"/>
  <c r="E689" i="1" l="1"/>
  <c r="R338" i="1"/>
  <c r="T338" i="1" s="1"/>
  <c r="Q339" i="1" s="1"/>
  <c r="AC339" i="1" s="1"/>
  <c r="G280" i="1"/>
  <c r="O280" i="1"/>
  <c r="C690" i="1"/>
  <c r="D690" i="1" s="1"/>
  <c r="B691" i="1"/>
  <c r="E690" i="1" l="1"/>
  <c r="H339" i="1"/>
  <c r="S339" i="1"/>
  <c r="N280" i="1"/>
  <c r="C691" i="1"/>
  <c r="D691" i="1" s="1"/>
  <c r="B692" i="1"/>
  <c r="E691" i="1" l="1"/>
  <c r="R339" i="1"/>
  <c r="T339" i="1"/>
  <c r="Q340" i="1" s="1"/>
  <c r="AC340" i="1" s="1"/>
  <c r="P280" i="1"/>
  <c r="M281" i="1" s="1"/>
  <c r="C692" i="1"/>
  <c r="D692" i="1" s="1"/>
  <c r="B693" i="1"/>
  <c r="E692" i="1" l="1"/>
  <c r="H340" i="1"/>
  <c r="S340" i="1"/>
  <c r="O281" i="1"/>
  <c r="G281" i="1"/>
  <c r="C693" i="1"/>
  <c r="D693" i="1" s="1"/>
  <c r="B694" i="1"/>
  <c r="E693" i="1" l="1"/>
  <c r="R340" i="1"/>
  <c r="T340" i="1"/>
  <c r="Q341" i="1" s="1"/>
  <c r="AC341" i="1" s="1"/>
  <c r="N281" i="1"/>
  <c r="B695" i="1"/>
  <c r="C694" i="1"/>
  <c r="D694" i="1" s="1"/>
  <c r="E694" i="1" l="1"/>
  <c r="H341" i="1"/>
  <c r="S341" i="1"/>
  <c r="P281" i="1"/>
  <c r="M282" i="1" s="1"/>
  <c r="C695" i="1"/>
  <c r="D695" i="1" s="1"/>
  <c r="B696" i="1"/>
  <c r="E695" i="1" l="1"/>
  <c r="R341" i="1"/>
  <c r="T341" i="1" s="1"/>
  <c r="Q342" i="1" s="1"/>
  <c r="AC342" i="1" s="1"/>
  <c r="G282" i="1"/>
  <c r="O282" i="1"/>
  <c r="C696" i="1"/>
  <c r="D696" i="1" s="1"/>
  <c r="B697" i="1"/>
  <c r="E696" i="1" l="1"/>
  <c r="N282" i="1"/>
  <c r="B698" i="1"/>
  <c r="C697" i="1"/>
  <c r="D697" i="1" s="1"/>
  <c r="E697" i="1" l="1"/>
  <c r="H342" i="1"/>
  <c r="S342" i="1"/>
  <c r="P282" i="1"/>
  <c r="M283" i="1" s="1"/>
  <c r="C698" i="1"/>
  <c r="D698" i="1" s="1"/>
  <c r="B699" i="1"/>
  <c r="E698" i="1" l="1"/>
  <c r="R342" i="1"/>
  <c r="T342" i="1" s="1"/>
  <c r="Q343" i="1" s="1"/>
  <c r="AC343" i="1" s="1"/>
  <c r="G283" i="1"/>
  <c r="O283" i="1"/>
  <c r="B700" i="1"/>
  <c r="C699" i="1"/>
  <c r="D699" i="1" s="1"/>
  <c r="E699" i="1" l="1"/>
  <c r="H343" i="1"/>
  <c r="S343" i="1"/>
  <c r="N283" i="1"/>
  <c r="B701" i="1"/>
  <c r="C700" i="1"/>
  <c r="D700" i="1" s="1"/>
  <c r="E700" i="1" l="1"/>
  <c r="R343" i="1"/>
  <c r="T343" i="1" s="1"/>
  <c r="Q344" i="1" s="1"/>
  <c r="AC344" i="1" s="1"/>
  <c r="P283" i="1"/>
  <c r="M284" i="1" s="1"/>
  <c r="B702" i="1"/>
  <c r="C701" i="1"/>
  <c r="D701" i="1" s="1"/>
  <c r="E701" i="1" l="1"/>
  <c r="H344" i="1"/>
  <c r="S344" i="1"/>
  <c r="O284" i="1"/>
  <c r="G284" i="1"/>
  <c r="C702" i="1"/>
  <c r="D702" i="1" s="1"/>
  <c r="B703" i="1"/>
  <c r="E702" i="1" l="1"/>
  <c r="R344" i="1"/>
  <c r="T344" i="1" s="1"/>
  <c r="Q345" i="1" s="1"/>
  <c r="AC345" i="1" s="1"/>
  <c r="N284" i="1"/>
  <c r="C703" i="1"/>
  <c r="D703" i="1" s="1"/>
  <c r="B704" i="1"/>
  <c r="E703" i="1" l="1"/>
  <c r="H345" i="1"/>
  <c r="S345" i="1"/>
  <c r="P284" i="1"/>
  <c r="M285" i="1" s="1"/>
  <c r="B705" i="1"/>
  <c r="C704" i="1"/>
  <c r="D704" i="1" s="1"/>
  <c r="E704" i="1" l="1"/>
  <c r="R345" i="1"/>
  <c r="T345" i="1" s="1"/>
  <c r="Q346" i="1" s="1"/>
  <c r="AC346" i="1" s="1"/>
  <c r="O285" i="1"/>
  <c r="G285" i="1"/>
  <c r="B706" i="1"/>
  <c r="C705" i="1"/>
  <c r="D705" i="1" s="1"/>
  <c r="E705" i="1" l="1"/>
  <c r="H346" i="1"/>
  <c r="S346" i="1"/>
  <c r="N285" i="1"/>
  <c r="P285" i="1" s="1"/>
  <c r="M286" i="1" s="1"/>
  <c r="C706" i="1"/>
  <c r="D706" i="1" s="1"/>
  <c r="B707" i="1"/>
  <c r="E706" i="1" l="1"/>
  <c r="R346" i="1"/>
  <c r="T346" i="1"/>
  <c r="Q347" i="1" s="1"/>
  <c r="AC347" i="1" s="1"/>
  <c r="G286" i="1"/>
  <c r="O286" i="1"/>
  <c r="C707" i="1"/>
  <c r="D707" i="1" s="1"/>
  <c r="B708" i="1"/>
  <c r="E707" i="1" l="1"/>
  <c r="H347" i="1"/>
  <c r="S347" i="1"/>
  <c r="N286" i="1"/>
  <c r="P286" i="1" s="1"/>
  <c r="M287" i="1" s="1"/>
  <c r="B709" i="1"/>
  <c r="C708" i="1"/>
  <c r="D708" i="1" s="1"/>
  <c r="E708" i="1" l="1"/>
  <c r="R347" i="1"/>
  <c r="T347" i="1" s="1"/>
  <c r="Q348" i="1" s="1"/>
  <c r="AC348" i="1" s="1"/>
  <c r="G287" i="1"/>
  <c r="O287" i="1"/>
  <c r="C709" i="1"/>
  <c r="D709" i="1" s="1"/>
  <c r="B710" i="1"/>
  <c r="E709" i="1" l="1"/>
  <c r="H348" i="1"/>
  <c r="S348" i="1"/>
  <c r="N287" i="1"/>
  <c r="P287" i="1" s="1"/>
  <c r="M288" i="1" s="1"/>
  <c r="B711" i="1"/>
  <c r="C710" i="1"/>
  <c r="D710" i="1" s="1"/>
  <c r="E710" i="1" l="1"/>
  <c r="R348" i="1"/>
  <c r="T348" i="1" s="1"/>
  <c r="Q349" i="1" s="1"/>
  <c r="AC349" i="1" s="1"/>
  <c r="O288" i="1"/>
  <c r="G288" i="1"/>
  <c r="B712" i="1"/>
  <c r="C711" i="1"/>
  <c r="D711" i="1" s="1"/>
  <c r="E711" i="1" l="1"/>
  <c r="H349" i="1"/>
  <c r="S349" i="1"/>
  <c r="N288" i="1"/>
  <c r="P288" i="1" s="1"/>
  <c r="M289" i="1" s="1"/>
  <c r="C712" i="1"/>
  <c r="D712" i="1" s="1"/>
  <c r="B713" i="1"/>
  <c r="E712" i="1" l="1"/>
  <c r="R349" i="1"/>
  <c r="T349" i="1" s="1"/>
  <c r="Q350" i="1" s="1"/>
  <c r="AC350" i="1" s="1"/>
  <c r="G289" i="1"/>
  <c r="O289" i="1"/>
  <c r="C713" i="1"/>
  <c r="D713" i="1" s="1"/>
  <c r="B714" i="1"/>
  <c r="E713" i="1" l="1"/>
  <c r="H350" i="1"/>
  <c r="S350" i="1"/>
  <c r="N289" i="1"/>
  <c r="B715" i="1"/>
  <c r="C714" i="1"/>
  <c r="D714" i="1" s="1"/>
  <c r="E714" i="1" l="1"/>
  <c r="R350" i="1"/>
  <c r="T350" i="1" s="1"/>
  <c r="Q351" i="1" s="1"/>
  <c r="AC351" i="1" s="1"/>
  <c r="P289" i="1"/>
  <c r="M290" i="1" s="1"/>
  <c r="B716" i="1"/>
  <c r="C715" i="1"/>
  <c r="D715" i="1" s="1"/>
  <c r="E715" i="1" l="1"/>
  <c r="H351" i="1"/>
  <c r="S351" i="1"/>
  <c r="G290" i="1"/>
  <c r="O290" i="1"/>
  <c r="B717" i="1"/>
  <c r="C716" i="1"/>
  <c r="D716" i="1" s="1"/>
  <c r="E716" i="1" l="1"/>
  <c r="R351" i="1"/>
  <c r="T351" i="1" s="1"/>
  <c r="Q352" i="1" s="1"/>
  <c r="AC352" i="1" s="1"/>
  <c r="N290" i="1"/>
  <c r="C717" i="1"/>
  <c r="D717" i="1" s="1"/>
  <c r="B718" i="1"/>
  <c r="E717" i="1" l="1"/>
  <c r="H352" i="1"/>
  <c r="S352" i="1"/>
  <c r="P290" i="1"/>
  <c r="M291" i="1" s="1"/>
  <c r="C718" i="1"/>
  <c r="D718" i="1" s="1"/>
  <c r="B719" i="1"/>
  <c r="E718" i="1" l="1"/>
  <c r="R352" i="1"/>
  <c r="T352" i="1" s="1"/>
  <c r="Q353" i="1" s="1"/>
  <c r="AC353" i="1" s="1"/>
  <c r="O291" i="1"/>
  <c r="G291" i="1"/>
  <c r="B720" i="1"/>
  <c r="C719" i="1"/>
  <c r="D719" i="1" s="1"/>
  <c r="E719" i="1" l="1"/>
  <c r="H353" i="1"/>
  <c r="S353" i="1"/>
  <c r="N291" i="1"/>
  <c r="B721" i="1"/>
  <c r="C720" i="1"/>
  <c r="D720" i="1" s="1"/>
  <c r="E720" i="1" l="1"/>
  <c r="R353" i="1"/>
  <c r="T353" i="1" s="1"/>
  <c r="Q354" i="1" s="1"/>
  <c r="AC354" i="1" s="1"/>
  <c r="P291" i="1"/>
  <c r="M292" i="1" s="1"/>
  <c r="B722" i="1"/>
  <c r="C721" i="1"/>
  <c r="D721" i="1" s="1"/>
  <c r="E721" i="1" l="1"/>
  <c r="H354" i="1"/>
  <c r="S354" i="1"/>
  <c r="O292" i="1"/>
  <c r="G292" i="1"/>
  <c r="C722" i="1"/>
  <c r="D722" i="1" s="1"/>
  <c r="B723" i="1"/>
  <c r="E722" i="1" l="1"/>
  <c r="R354" i="1"/>
  <c r="T354" i="1" s="1"/>
  <c r="Q355" i="1" s="1"/>
  <c r="AC355" i="1" s="1"/>
  <c r="N292" i="1"/>
  <c r="P292" i="1" s="1"/>
  <c r="M293" i="1" s="1"/>
  <c r="B724" i="1"/>
  <c r="C723" i="1"/>
  <c r="D723" i="1" s="1"/>
  <c r="E723" i="1" l="1"/>
  <c r="H355" i="1"/>
  <c r="S355" i="1"/>
  <c r="G293" i="1"/>
  <c r="O293" i="1"/>
  <c r="C724" i="1"/>
  <c r="D724" i="1" s="1"/>
  <c r="B725" i="1"/>
  <c r="E724" i="1" l="1"/>
  <c r="R355" i="1"/>
  <c r="T355" i="1" s="1"/>
  <c r="Q356" i="1" s="1"/>
  <c r="AC356" i="1" s="1"/>
  <c r="N293" i="1"/>
  <c r="C725" i="1"/>
  <c r="D725" i="1" s="1"/>
  <c r="B726" i="1"/>
  <c r="E725" i="1" l="1"/>
  <c r="H356" i="1"/>
  <c r="S356" i="1"/>
  <c r="P293" i="1"/>
  <c r="M294" i="1" s="1"/>
  <c r="C726" i="1"/>
  <c r="D726" i="1" s="1"/>
  <c r="B727" i="1"/>
  <c r="E726" i="1" l="1"/>
  <c r="R356" i="1"/>
  <c r="G294" i="1"/>
  <c r="O294" i="1"/>
  <c r="C727" i="1"/>
  <c r="D727" i="1" s="1"/>
  <c r="B728" i="1"/>
  <c r="E727" i="1" l="1"/>
  <c r="T356" i="1"/>
  <c r="Q357" i="1" s="1"/>
  <c r="AC357" i="1" s="1"/>
  <c r="N294" i="1"/>
  <c r="B729" i="1"/>
  <c r="C728" i="1"/>
  <c r="D728" i="1" s="1"/>
  <c r="E728" i="1" l="1"/>
  <c r="H357" i="1"/>
  <c r="S357" i="1"/>
  <c r="P294" i="1"/>
  <c r="M295" i="1" s="1"/>
  <c r="C729" i="1"/>
  <c r="D729" i="1" s="1"/>
  <c r="B730" i="1"/>
  <c r="E729" i="1" l="1"/>
  <c r="R357" i="1"/>
  <c r="T357" i="1" s="1"/>
  <c r="Q358" i="1" s="1"/>
  <c r="AC358" i="1" s="1"/>
  <c r="G295" i="1"/>
  <c r="O295" i="1"/>
  <c r="B731" i="1"/>
  <c r="C730" i="1"/>
  <c r="D730" i="1" s="1"/>
  <c r="E730" i="1" l="1"/>
  <c r="N295" i="1"/>
  <c r="P295" i="1" s="1"/>
  <c r="M296" i="1" s="1"/>
  <c r="B732" i="1"/>
  <c r="C731" i="1"/>
  <c r="D731" i="1" s="1"/>
  <c r="E731" i="1" l="1"/>
  <c r="H358" i="1"/>
  <c r="S358" i="1"/>
  <c r="G296" i="1"/>
  <c r="O296" i="1"/>
  <c r="C732" i="1"/>
  <c r="D732" i="1" s="1"/>
  <c r="B733" i="1"/>
  <c r="E732" i="1" l="1"/>
  <c r="R358" i="1"/>
  <c r="N296" i="1"/>
  <c r="P296" i="1" s="1"/>
  <c r="M297" i="1" s="1"/>
  <c r="C733" i="1"/>
  <c r="D733" i="1" s="1"/>
  <c r="B734" i="1"/>
  <c r="E733" i="1" l="1"/>
  <c r="T358" i="1"/>
  <c r="Q359" i="1" s="1"/>
  <c r="AC359" i="1" s="1"/>
  <c r="G297" i="1"/>
  <c r="O297" i="1"/>
  <c r="B735" i="1"/>
  <c r="C734" i="1"/>
  <c r="D734" i="1" s="1"/>
  <c r="E734" i="1" l="1"/>
  <c r="S359" i="1"/>
  <c r="H359" i="1"/>
  <c r="N297" i="1"/>
  <c r="P297" i="1" s="1"/>
  <c r="M298" i="1" s="1"/>
  <c r="C735" i="1"/>
  <c r="D735" i="1" s="1"/>
  <c r="B736" i="1"/>
  <c r="E735" i="1" l="1"/>
  <c r="R359" i="1"/>
  <c r="T359" i="1" s="1"/>
  <c r="Q360" i="1" s="1"/>
  <c r="AC360" i="1" s="1"/>
  <c r="G298" i="1"/>
  <c r="O298" i="1"/>
  <c r="C736" i="1"/>
  <c r="D736" i="1" s="1"/>
  <c r="B737" i="1"/>
  <c r="E736" i="1" l="1"/>
  <c r="N298" i="1"/>
  <c r="C737" i="1"/>
  <c r="D737" i="1" s="1"/>
  <c r="B738" i="1"/>
  <c r="E737" i="1" l="1"/>
  <c r="H360" i="1"/>
  <c r="S360" i="1"/>
  <c r="P298" i="1"/>
  <c r="M299" i="1" s="1"/>
  <c r="C738" i="1"/>
  <c r="D738" i="1" s="1"/>
  <c r="B739" i="1"/>
  <c r="E738" i="1" l="1"/>
  <c r="R360" i="1"/>
  <c r="T360" i="1" s="1"/>
  <c r="Q361" i="1" s="1"/>
  <c r="AC361" i="1" s="1"/>
  <c r="O299" i="1"/>
  <c r="G299" i="1"/>
  <c r="C739" i="1"/>
  <c r="D739" i="1" s="1"/>
  <c r="B740" i="1"/>
  <c r="E739" i="1" l="1"/>
  <c r="H361" i="1"/>
  <c r="S361" i="1"/>
  <c r="N299" i="1"/>
  <c r="C740" i="1"/>
  <c r="D740" i="1" s="1"/>
  <c r="B741" i="1"/>
  <c r="E740" i="1" l="1"/>
  <c r="R361" i="1"/>
  <c r="T361" i="1" s="1"/>
  <c r="Q362" i="1" s="1"/>
  <c r="AC362" i="1" s="1"/>
  <c r="P299" i="1"/>
  <c r="M300" i="1" s="1"/>
  <c r="B742" i="1"/>
  <c r="C741" i="1"/>
  <c r="D741" i="1" s="1"/>
  <c r="E741" i="1" l="1"/>
  <c r="H362" i="1"/>
  <c r="S362" i="1"/>
  <c r="O300" i="1"/>
  <c r="G300" i="1"/>
  <c r="B743" i="1"/>
  <c r="C742" i="1"/>
  <c r="D742" i="1" s="1"/>
  <c r="E742" i="1" l="1"/>
  <c r="R362" i="1"/>
  <c r="T362" i="1"/>
  <c r="Q363" i="1" s="1"/>
  <c r="AC363" i="1" s="1"/>
  <c r="N300" i="1"/>
  <c r="C743" i="1"/>
  <c r="D743" i="1" s="1"/>
  <c r="B744" i="1"/>
  <c r="E743" i="1" l="1"/>
  <c r="H363" i="1"/>
  <c r="S363" i="1"/>
  <c r="P300" i="1"/>
  <c r="M301" i="1" s="1"/>
  <c r="C744" i="1"/>
  <c r="D744" i="1" s="1"/>
  <c r="B745" i="1"/>
  <c r="E744" i="1" l="1"/>
  <c r="R363" i="1"/>
  <c r="T363" i="1" s="1"/>
  <c r="Q364" i="1" s="1"/>
  <c r="AC364" i="1" s="1"/>
  <c r="G301" i="1"/>
  <c r="O301" i="1"/>
  <c r="C745" i="1"/>
  <c r="D745" i="1" s="1"/>
  <c r="B746" i="1"/>
  <c r="E745" i="1" l="1"/>
  <c r="H364" i="1"/>
  <c r="S364" i="1"/>
  <c r="N301" i="1"/>
  <c r="P301" i="1" s="1"/>
  <c r="M302" i="1" s="1"/>
  <c r="B747" i="1"/>
  <c r="C746" i="1"/>
  <c r="D746" i="1" s="1"/>
  <c r="E746" i="1" l="1"/>
  <c r="R364" i="1"/>
  <c r="T364" i="1" s="1"/>
  <c r="Q365" i="1" s="1"/>
  <c r="AC365" i="1" s="1"/>
  <c r="O302" i="1"/>
  <c r="G302" i="1"/>
  <c r="B748" i="1"/>
  <c r="C747" i="1"/>
  <c r="D747" i="1" s="1"/>
  <c r="E747" i="1" l="1"/>
  <c r="H365" i="1"/>
  <c r="S365" i="1"/>
  <c r="N302" i="1"/>
  <c r="P302" i="1" s="1"/>
  <c r="M303" i="1" s="1"/>
  <c r="B749" i="1"/>
  <c r="C748" i="1"/>
  <c r="D748" i="1" s="1"/>
  <c r="E748" i="1" l="1"/>
  <c r="R365" i="1"/>
  <c r="T365" i="1" s="1"/>
  <c r="Q366" i="1" s="1"/>
  <c r="AC366" i="1" s="1"/>
  <c r="O303" i="1"/>
  <c r="G303" i="1"/>
  <c r="B750" i="1"/>
  <c r="C749" i="1"/>
  <c r="D749" i="1" s="1"/>
  <c r="E749" i="1" l="1"/>
  <c r="S366" i="1"/>
  <c r="H366" i="1"/>
  <c r="N303" i="1"/>
  <c r="C750" i="1"/>
  <c r="D750" i="1" s="1"/>
  <c r="B751" i="1"/>
  <c r="E750" i="1" l="1"/>
  <c r="R366" i="1"/>
  <c r="T366" i="1"/>
  <c r="Q367" i="1" s="1"/>
  <c r="AC367" i="1" s="1"/>
  <c r="P303" i="1"/>
  <c r="M304" i="1" s="1"/>
  <c r="B752" i="1"/>
  <c r="C751" i="1"/>
  <c r="D751" i="1" s="1"/>
  <c r="E751" i="1" l="1"/>
  <c r="H367" i="1"/>
  <c r="S367" i="1"/>
  <c r="O304" i="1"/>
  <c r="G304" i="1"/>
  <c r="C752" i="1"/>
  <c r="D752" i="1" s="1"/>
  <c r="B753" i="1"/>
  <c r="E752" i="1" l="1"/>
  <c r="R367" i="1"/>
  <c r="T367" i="1" s="1"/>
  <c r="Q368" i="1" s="1"/>
  <c r="AC368" i="1" s="1"/>
  <c r="N304" i="1"/>
  <c r="C753" i="1"/>
  <c r="D753" i="1" s="1"/>
  <c r="B754" i="1"/>
  <c r="E753" i="1" l="1"/>
  <c r="H368" i="1"/>
  <c r="S368" i="1"/>
  <c r="P304" i="1"/>
  <c r="M305" i="1" s="1"/>
  <c r="C754" i="1"/>
  <c r="D754" i="1" s="1"/>
  <c r="B755" i="1"/>
  <c r="E754" i="1" l="1"/>
  <c r="R368" i="1"/>
  <c r="T368" i="1" s="1"/>
  <c r="Q369" i="1" s="1"/>
  <c r="AC369" i="1" s="1"/>
  <c r="G305" i="1"/>
  <c r="O305" i="1"/>
  <c r="C755" i="1"/>
  <c r="D755" i="1" s="1"/>
  <c r="B756" i="1"/>
  <c r="E755" i="1" l="1"/>
  <c r="H369" i="1"/>
  <c r="S369" i="1"/>
  <c r="N305" i="1"/>
  <c r="B757" i="1"/>
  <c r="C756" i="1"/>
  <c r="D756" i="1" s="1"/>
  <c r="E756" i="1" l="1"/>
  <c r="R369" i="1"/>
  <c r="T369" i="1" s="1"/>
  <c r="Q370" i="1" s="1"/>
  <c r="AC370" i="1" s="1"/>
  <c r="P305" i="1"/>
  <c r="M306" i="1" s="1"/>
  <c r="C757" i="1"/>
  <c r="D757" i="1" s="1"/>
  <c r="B758" i="1"/>
  <c r="E757" i="1" l="1"/>
  <c r="G306" i="1"/>
  <c r="O306" i="1"/>
  <c r="B759" i="1"/>
  <c r="C758" i="1"/>
  <c r="D758" i="1" s="1"/>
  <c r="E758" i="1" l="1"/>
  <c r="H370" i="1"/>
  <c r="S370" i="1"/>
  <c r="N306" i="1"/>
  <c r="B760" i="1"/>
  <c r="C759" i="1"/>
  <c r="D759" i="1" s="1"/>
  <c r="E759" i="1" l="1"/>
  <c r="R370" i="1"/>
  <c r="P306" i="1"/>
  <c r="M307" i="1" s="1"/>
  <c r="B761" i="1"/>
  <c r="C760" i="1"/>
  <c r="D760" i="1" s="1"/>
  <c r="E760" i="1" l="1"/>
  <c r="T370" i="1"/>
  <c r="Q371" i="1" s="1"/>
  <c r="AC371" i="1" s="1"/>
  <c r="O307" i="1"/>
  <c r="G307" i="1"/>
  <c r="C761" i="1"/>
  <c r="D761" i="1" s="1"/>
  <c r="B762" i="1"/>
  <c r="E761" i="1" l="1"/>
  <c r="H371" i="1"/>
  <c r="S371" i="1"/>
  <c r="N307" i="1"/>
  <c r="C762" i="1"/>
  <c r="D762" i="1" s="1"/>
  <c r="B763" i="1"/>
  <c r="E762" i="1" l="1"/>
  <c r="R371" i="1"/>
  <c r="T371" i="1" s="1"/>
  <c r="Q372" i="1" s="1"/>
  <c r="AC372" i="1" s="1"/>
  <c r="P307" i="1"/>
  <c r="M308" i="1" s="1"/>
  <c r="B764" i="1"/>
  <c r="C763" i="1"/>
  <c r="D763" i="1" s="1"/>
  <c r="E763" i="1" l="1"/>
  <c r="G308" i="1"/>
  <c r="O308" i="1"/>
  <c r="C764" i="1"/>
  <c r="D764" i="1" s="1"/>
  <c r="B765" i="1"/>
  <c r="E764" i="1" l="1"/>
  <c r="H372" i="1"/>
  <c r="S372" i="1"/>
  <c r="N308" i="1"/>
  <c r="C765" i="1"/>
  <c r="D765" i="1" s="1"/>
  <c r="B766" i="1"/>
  <c r="E765" i="1" l="1"/>
  <c r="R372" i="1"/>
  <c r="T372" i="1" s="1"/>
  <c r="Q373" i="1" s="1"/>
  <c r="AC373" i="1" s="1"/>
  <c r="P308" i="1"/>
  <c r="M309" i="1" s="1"/>
  <c r="C766" i="1"/>
  <c r="D766" i="1" s="1"/>
  <c r="B767" i="1"/>
  <c r="E766" i="1" l="1"/>
  <c r="O309" i="1"/>
  <c r="G309" i="1"/>
  <c r="B768" i="1"/>
  <c r="C767" i="1"/>
  <c r="D767" i="1" s="1"/>
  <c r="E767" i="1" l="1"/>
  <c r="H373" i="1"/>
  <c r="S373" i="1"/>
  <c r="N309" i="1"/>
  <c r="C768" i="1"/>
  <c r="D768" i="1" s="1"/>
  <c r="B769" i="1"/>
  <c r="E768" i="1" l="1"/>
  <c r="R373" i="1"/>
  <c r="T373" i="1" s="1"/>
  <c r="Q374" i="1" s="1"/>
  <c r="AC374" i="1" s="1"/>
  <c r="P309" i="1"/>
  <c r="M310" i="1" s="1"/>
  <c r="C769" i="1"/>
  <c r="D769" i="1" s="1"/>
  <c r="B770" i="1"/>
  <c r="E769" i="1" l="1"/>
  <c r="S374" i="1"/>
  <c r="H374" i="1"/>
  <c r="G310" i="1"/>
  <c r="O310" i="1"/>
  <c r="C770" i="1"/>
  <c r="D770" i="1" s="1"/>
  <c r="B771" i="1"/>
  <c r="E770" i="1" l="1"/>
  <c r="R374" i="1"/>
  <c r="N310" i="1"/>
  <c r="C771" i="1"/>
  <c r="D771" i="1" s="1"/>
  <c r="B772" i="1"/>
  <c r="E771" i="1" l="1"/>
  <c r="T374" i="1"/>
  <c r="Q375" i="1" s="1"/>
  <c r="AC375" i="1" s="1"/>
  <c r="P310" i="1"/>
  <c r="M311" i="1" s="1"/>
  <c r="B773" i="1"/>
  <c r="C772" i="1"/>
  <c r="D772" i="1" s="1"/>
  <c r="E772" i="1" l="1"/>
  <c r="H375" i="1"/>
  <c r="S375" i="1"/>
  <c r="O311" i="1"/>
  <c r="G311" i="1"/>
  <c r="B774" i="1"/>
  <c r="C773" i="1"/>
  <c r="D773" i="1" s="1"/>
  <c r="E773" i="1" l="1"/>
  <c r="R375" i="1"/>
  <c r="T375" i="1"/>
  <c r="Q376" i="1" s="1"/>
  <c r="AC376" i="1" s="1"/>
  <c r="N311" i="1"/>
  <c r="P311" i="1" s="1"/>
  <c r="M312" i="1" s="1"/>
  <c r="C774" i="1"/>
  <c r="D774" i="1" s="1"/>
  <c r="B775" i="1"/>
  <c r="E774" i="1" l="1"/>
  <c r="H376" i="1"/>
  <c r="S376" i="1"/>
  <c r="G312" i="1"/>
  <c r="O312" i="1"/>
  <c r="C775" i="1"/>
  <c r="D775" i="1" s="1"/>
  <c r="B776" i="1"/>
  <c r="E775" i="1" l="1"/>
  <c r="R376" i="1"/>
  <c r="T376" i="1"/>
  <c r="Q377" i="1" s="1"/>
  <c r="AC377" i="1" s="1"/>
  <c r="N312" i="1"/>
  <c r="C776" i="1"/>
  <c r="D776" i="1" s="1"/>
  <c r="B777" i="1"/>
  <c r="E776" i="1" l="1"/>
  <c r="H377" i="1"/>
  <c r="S377" i="1"/>
  <c r="P312" i="1"/>
  <c r="M313" i="1" s="1"/>
  <c r="B778" i="1"/>
  <c r="C777" i="1"/>
  <c r="D777" i="1" s="1"/>
  <c r="E777" i="1" l="1"/>
  <c r="R377" i="1"/>
  <c r="T377" i="1"/>
  <c r="Q378" i="1" s="1"/>
  <c r="AC378" i="1" s="1"/>
  <c r="G313" i="1"/>
  <c r="O313" i="1"/>
  <c r="B779" i="1"/>
  <c r="C778" i="1"/>
  <c r="D778" i="1" s="1"/>
  <c r="E778" i="1" l="1"/>
  <c r="H378" i="1"/>
  <c r="S378" i="1"/>
  <c r="N313" i="1"/>
  <c r="P313" i="1" s="1"/>
  <c r="M314" i="1" s="1"/>
  <c r="B780" i="1"/>
  <c r="C779" i="1"/>
  <c r="D779" i="1" s="1"/>
  <c r="E779" i="1" l="1"/>
  <c r="R378" i="1"/>
  <c r="T378" i="1"/>
  <c r="Q379" i="1" s="1"/>
  <c r="AC379" i="1" s="1"/>
  <c r="G314" i="1"/>
  <c r="O314" i="1"/>
  <c r="C780" i="1"/>
  <c r="D780" i="1" s="1"/>
  <c r="B781" i="1"/>
  <c r="E780" i="1" l="1"/>
  <c r="H379" i="1"/>
  <c r="S379" i="1"/>
  <c r="N314" i="1"/>
  <c r="C781" i="1"/>
  <c r="D781" i="1" s="1"/>
  <c r="B782" i="1"/>
  <c r="E781" i="1" l="1"/>
  <c r="R379" i="1"/>
  <c r="T379" i="1"/>
  <c r="Q380" i="1" s="1"/>
  <c r="AC380" i="1" s="1"/>
  <c r="P314" i="1"/>
  <c r="M315" i="1" s="1"/>
  <c r="C782" i="1"/>
  <c r="D782" i="1" s="1"/>
  <c r="B783" i="1"/>
  <c r="E782" i="1" l="1"/>
  <c r="G315" i="1"/>
  <c r="O315" i="1"/>
  <c r="C783" i="1"/>
  <c r="D783" i="1" s="1"/>
  <c r="B784" i="1"/>
  <c r="E783" i="1" l="1"/>
  <c r="S380" i="1"/>
  <c r="H380" i="1"/>
  <c r="N315" i="1"/>
  <c r="B785" i="1"/>
  <c r="C784" i="1"/>
  <c r="D784" i="1" s="1"/>
  <c r="E784" i="1" l="1"/>
  <c r="R380" i="1"/>
  <c r="T380" i="1" s="1"/>
  <c r="Q381" i="1" s="1"/>
  <c r="AC381" i="1" s="1"/>
  <c r="P315" i="1"/>
  <c r="M316" i="1" s="1"/>
  <c r="C785" i="1"/>
  <c r="D785" i="1" s="1"/>
  <c r="B786" i="1"/>
  <c r="E785" i="1" l="1"/>
  <c r="H381" i="1"/>
  <c r="S381" i="1"/>
  <c r="G316" i="1"/>
  <c r="O316" i="1"/>
  <c r="C786" i="1"/>
  <c r="D786" i="1" s="1"/>
  <c r="B787" i="1"/>
  <c r="E786" i="1" l="1"/>
  <c r="R381" i="1"/>
  <c r="T381" i="1"/>
  <c r="Q382" i="1" s="1"/>
  <c r="AC382" i="1" s="1"/>
  <c r="N316" i="1"/>
  <c r="B788" i="1"/>
  <c r="C787" i="1"/>
  <c r="D787" i="1" s="1"/>
  <c r="E787" i="1" l="1"/>
  <c r="H382" i="1"/>
  <c r="S382" i="1"/>
  <c r="P316" i="1"/>
  <c r="M317" i="1" s="1"/>
  <c r="C788" i="1"/>
  <c r="D788" i="1" s="1"/>
  <c r="B789" i="1"/>
  <c r="E788" i="1" l="1"/>
  <c r="R382" i="1"/>
  <c r="T382" i="1" s="1"/>
  <c r="Q383" i="1" s="1"/>
  <c r="AC383" i="1" s="1"/>
  <c r="G317" i="1"/>
  <c r="O317" i="1"/>
  <c r="C789" i="1"/>
  <c r="D789" i="1" s="1"/>
  <c r="B790" i="1"/>
  <c r="E789" i="1" l="1"/>
  <c r="H383" i="1"/>
  <c r="S383" i="1"/>
  <c r="N317" i="1"/>
  <c r="P317" i="1" s="1"/>
  <c r="M318" i="1" s="1"/>
  <c r="B791" i="1"/>
  <c r="C790" i="1"/>
  <c r="D790" i="1" s="1"/>
  <c r="E790" i="1" l="1"/>
  <c r="R383" i="1"/>
  <c r="T383" i="1" s="1"/>
  <c r="Q384" i="1" s="1"/>
  <c r="AC384" i="1" s="1"/>
  <c r="G318" i="1"/>
  <c r="O318" i="1"/>
  <c r="C791" i="1"/>
  <c r="D791" i="1" s="1"/>
  <c r="B792" i="1"/>
  <c r="E791" i="1" l="1"/>
  <c r="H384" i="1"/>
  <c r="S384" i="1"/>
  <c r="N318" i="1"/>
  <c r="P318" i="1" s="1"/>
  <c r="M319" i="1" s="1"/>
  <c r="C792" i="1"/>
  <c r="D792" i="1" s="1"/>
  <c r="B793" i="1"/>
  <c r="E792" i="1" l="1"/>
  <c r="R384" i="1"/>
  <c r="T384" i="1" s="1"/>
  <c r="Q385" i="1" s="1"/>
  <c r="AC385" i="1" s="1"/>
  <c r="G319" i="1"/>
  <c r="O319" i="1"/>
  <c r="C793" i="1"/>
  <c r="D793" i="1" s="1"/>
  <c r="B794" i="1"/>
  <c r="E793" i="1" l="1"/>
  <c r="H385" i="1"/>
  <c r="S385" i="1"/>
  <c r="N319" i="1"/>
  <c r="B795" i="1"/>
  <c r="C794" i="1"/>
  <c r="D794" i="1" s="1"/>
  <c r="E794" i="1" l="1"/>
  <c r="R385" i="1"/>
  <c r="T385" i="1" s="1"/>
  <c r="Q386" i="1" s="1"/>
  <c r="AC386" i="1" s="1"/>
  <c r="P319" i="1"/>
  <c r="M320" i="1" s="1"/>
  <c r="C795" i="1"/>
  <c r="D795" i="1" s="1"/>
  <c r="B796" i="1"/>
  <c r="E795" i="1" l="1"/>
  <c r="S386" i="1"/>
  <c r="H386" i="1"/>
  <c r="O320" i="1"/>
  <c r="G320" i="1"/>
  <c r="C796" i="1"/>
  <c r="D796" i="1" s="1"/>
  <c r="B797" i="1"/>
  <c r="E796" i="1" l="1"/>
  <c r="R386" i="1"/>
  <c r="T386" i="1" s="1"/>
  <c r="Q387" i="1" s="1"/>
  <c r="AC387" i="1" s="1"/>
  <c r="N320" i="1"/>
  <c r="C797" i="1"/>
  <c r="D797" i="1" s="1"/>
  <c r="B798" i="1"/>
  <c r="E797" i="1" l="1"/>
  <c r="H387" i="1"/>
  <c r="S387" i="1"/>
  <c r="P320" i="1"/>
  <c r="M321" i="1" s="1"/>
  <c r="C798" i="1"/>
  <c r="D798" i="1" s="1"/>
  <c r="B799" i="1"/>
  <c r="E798" i="1" l="1"/>
  <c r="R387" i="1"/>
  <c r="T387" i="1" s="1"/>
  <c r="Q388" i="1" s="1"/>
  <c r="AC388" i="1" s="1"/>
  <c r="O321" i="1"/>
  <c r="G321" i="1"/>
  <c r="B800" i="1"/>
  <c r="C799" i="1"/>
  <c r="D799" i="1" s="1"/>
  <c r="E799" i="1" l="1"/>
  <c r="N321" i="1"/>
  <c r="P321" i="1" s="1"/>
  <c r="M322" i="1" s="1"/>
  <c r="C800" i="1"/>
  <c r="D800" i="1" s="1"/>
  <c r="B801" i="1"/>
  <c r="E800" i="1" l="1"/>
  <c r="H388" i="1"/>
  <c r="S388" i="1"/>
  <c r="G322" i="1"/>
  <c r="O322" i="1"/>
  <c r="C801" i="1"/>
  <c r="D801" i="1" s="1"/>
  <c r="B802" i="1"/>
  <c r="E801" i="1" l="1"/>
  <c r="R388" i="1"/>
  <c r="T388" i="1" s="1"/>
  <c r="Q389" i="1" s="1"/>
  <c r="AC389" i="1" s="1"/>
  <c r="N322" i="1"/>
  <c r="P322" i="1" s="1"/>
  <c r="M323" i="1" s="1"/>
  <c r="B803" i="1"/>
  <c r="C802" i="1"/>
  <c r="D802" i="1" s="1"/>
  <c r="E802" i="1" l="1"/>
  <c r="H389" i="1"/>
  <c r="S389" i="1"/>
  <c r="O323" i="1"/>
  <c r="G323" i="1"/>
  <c r="C803" i="1"/>
  <c r="D803" i="1" s="1"/>
  <c r="B804" i="1"/>
  <c r="E803" i="1" l="1"/>
  <c r="R389" i="1"/>
  <c r="T389" i="1" s="1"/>
  <c r="Q390" i="1" s="1"/>
  <c r="AC390" i="1" s="1"/>
  <c r="N323" i="1"/>
  <c r="C804" i="1"/>
  <c r="D804" i="1" s="1"/>
  <c r="B805" i="1"/>
  <c r="E804" i="1" l="1"/>
  <c r="H390" i="1"/>
  <c r="S390" i="1"/>
  <c r="P323" i="1"/>
  <c r="M324" i="1" s="1"/>
  <c r="B806" i="1"/>
  <c r="C805" i="1"/>
  <c r="D805" i="1" s="1"/>
  <c r="E805" i="1" l="1"/>
  <c r="R390" i="1"/>
  <c r="T390" i="1"/>
  <c r="Q391" i="1" s="1"/>
  <c r="AC391" i="1" s="1"/>
  <c r="O324" i="1"/>
  <c r="G324" i="1"/>
  <c r="B807" i="1"/>
  <c r="C806" i="1"/>
  <c r="D806" i="1" s="1"/>
  <c r="E806" i="1" l="1"/>
  <c r="H391" i="1"/>
  <c r="S391" i="1"/>
  <c r="N324" i="1"/>
  <c r="B808" i="1"/>
  <c r="C807" i="1"/>
  <c r="D807" i="1" s="1"/>
  <c r="E807" i="1" l="1"/>
  <c r="R391" i="1"/>
  <c r="T391" i="1" s="1"/>
  <c r="Q392" i="1" s="1"/>
  <c r="AC392" i="1" s="1"/>
  <c r="P324" i="1"/>
  <c r="M325" i="1" s="1"/>
  <c r="C808" i="1"/>
  <c r="D808" i="1" s="1"/>
  <c r="B809" i="1"/>
  <c r="E808" i="1" l="1"/>
  <c r="H392" i="1"/>
  <c r="S392" i="1"/>
  <c r="G325" i="1"/>
  <c r="O325" i="1"/>
  <c r="B810" i="1"/>
  <c r="C809" i="1"/>
  <c r="D809" i="1" s="1"/>
  <c r="E809" i="1" l="1"/>
  <c r="R392" i="1"/>
  <c r="T392" i="1" s="1"/>
  <c r="Q393" i="1" s="1"/>
  <c r="AC393" i="1" s="1"/>
  <c r="N325" i="1"/>
  <c r="C810" i="1"/>
  <c r="D810" i="1" s="1"/>
  <c r="B811" i="1"/>
  <c r="E810" i="1" l="1"/>
  <c r="P325" i="1"/>
  <c r="M326" i="1" s="1"/>
  <c r="B812" i="1"/>
  <c r="C811" i="1"/>
  <c r="D811" i="1" s="1"/>
  <c r="E811" i="1" l="1"/>
  <c r="H393" i="1"/>
  <c r="S393" i="1"/>
  <c r="G326" i="1"/>
  <c r="O326" i="1"/>
  <c r="B813" i="1"/>
  <c r="C812" i="1"/>
  <c r="D812" i="1" s="1"/>
  <c r="E812" i="1" l="1"/>
  <c r="R393" i="1"/>
  <c r="T393" i="1" s="1"/>
  <c r="Q394" i="1" s="1"/>
  <c r="AC394" i="1" s="1"/>
  <c r="N326" i="1"/>
  <c r="B814" i="1"/>
  <c r="C813" i="1"/>
  <c r="D813" i="1" s="1"/>
  <c r="E813" i="1" l="1"/>
  <c r="H394" i="1"/>
  <c r="S394" i="1"/>
  <c r="P326" i="1"/>
  <c r="M327" i="1" s="1"/>
  <c r="C814" i="1"/>
  <c r="D814" i="1" s="1"/>
  <c r="B815" i="1"/>
  <c r="E814" i="1" l="1"/>
  <c r="R394" i="1"/>
  <c r="T394" i="1" s="1"/>
  <c r="Q395" i="1" s="1"/>
  <c r="AC395" i="1" s="1"/>
  <c r="G327" i="1"/>
  <c r="O327" i="1"/>
  <c r="B816" i="1"/>
  <c r="C815" i="1"/>
  <c r="D815" i="1" s="1"/>
  <c r="E815" i="1" l="1"/>
  <c r="H395" i="1"/>
  <c r="S395" i="1"/>
  <c r="N327" i="1"/>
  <c r="P327" i="1" s="1"/>
  <c r="M328" i="1" s="1"/>
  <c r="C816" i="1"/>
  <c r="D816" i="1" s="1"/>
  <c r="B817" i="1"/>
  <c r="E816" i="1" l="1"/>
  <c r="R395" i="1"/>
  <c r="T395" i="1" s="1"/>
  <c r="Q396" i="1" s="1"/>
  <c r="AC396" i="1" s="1"/>
  <c r="O328" i="1"/>
  <c r="G328" i="1"/>
  <c r="C817" i="1"/>
  <c r="D817" i="1" s="1"/>
  <c r="B818" i="1"/>
  <c r="E817" i="1" l="1"/>
  <c r="H396" i="1"/>
  <c r="S396" i="1"/>
  <c r="N328" i="1"/>
  <c r="P328" i="1" s="1"/>
  <c r="M329" i="1" s="1"/>
  <c r="B819" i="1"/>
  <c r="C818" i="1"/>
  <c r="D818" i="1" s="1"/>
  <c r="E818" i="1" l="1"/>
  <c r="R396" i="1"/>
  <c r="T396" i="1" s="1"/>
  <c r="Q397" i="1" s="1"/>
  <c r="AC397" i="1" s="1"/>
  <c r="G329" i="1"/>
  <c r="O329" i="1"/>
  <c r="B820" i="1"/>
  <c r="C819" i="1"/>
  <c r="D819" i="1" s="1"/>
  <c r="E819" i="1" l="1"/>
  <c r="H397" i="1"/>
  <c r="S397" i="1"/>
  <c r="N329" i="1"/>
  <c r="B821" i="1"/>
  <c r="C820" i="1"/>
  <c r="D820" i="1" s="1"/>
  <c r="E820" i="1" l="1"/>
  <c r="R397" i="1"/>
  <c r="T397" i="1" s="1"/>
  <c r="Q398" i="1" s="1"/>
  <c r="AC398" i="1" s="1"/>
  <c r="P329" i="1"/>
  <c r="M330" i="1" s="1"/>
  <c r="C821" i="1"/>
  <c r="D821" i="1" s="1"/>
  <c r="B822" i="1"/>
  <c r="E821" i="1" l="1"/>
  <c r="H398" i="1"/>
  <c r="S398" i="1"/>
  <c r="G330" i="1"/>
  <c r="O330" i="1"/>
  <c r="B823" i="1"/>
  <c r="C822" i="1"/>
  <c r="D822" i="1" s="1"/>
  <c r="E822" i="1" l="1"/>
  <c r="R398" i="1"/>
  <c r="N330" i="1"/>
  <c r="P330" i="1" s="1"/>
  <c r="M331" i="1" s="1"/>
  <c r="B824" i="1"/>
  <c r="C823" i="1"/>
  <c r="D823" i="1" s="1"/>
  <c r="E823" i="1" l="1"/>
  <c r="T398" i="1"/>
  <c r="Q399" i="1" s="1"/>
  <c r="AC399" i="1" s="1"/>
  <c r="G331" i="1"/>
  <c r="O331" i="1"/>
  <c r="C824" i="1"/>
  <c r="D824" i="1" s="1"/>
  <c r="B825" i="1"/>
  <c r="E824" i="1" l="1"/>
  <c r="H399" i="1"/>
  <c r="S399" i="1"/>
  <c r="N331" i="1"/>
  <c r="P331" i="1" s="1"/>
  <c r="M332" i="1" s="1"/>
  <c r="C825" i="1"/>
  <c r="D825" i="1" s="1"/>
  <c r="B826" i="1"/>
  <c r="E825" i="1" l="1"/>
  <c r="R399" i="1"/>
  <c r="T399" i="1" s="1"/>
  <c r="Q400" i="1" s="1"/>
  <c r="AC400" i="1" s="1"/>
  <c r="O332" i="1"/>
  <c r="G332" i="1"/>
  <c r="C826" i="1"/>
  <c r="D826" i="1" s="1"/>
  <c r="B827" i="1"/>
  <c r="E826" i="1" l="1"/>
  <c r="N332" i="1"/>
  <c r="P332" i="1" s="1"/>
  <c r="M333" i="1" s="1"/>
  <c r="B828" i="1"/>
  <c r="C827" i="1"/>
  <c r="D827" i="1" s="1"/>
  <c r="E827" i="1" l="1"/>
  <c r="H400" i="1"/>
  <c r="S400" i="1"/>
  <c r="O333" i="1"/>
  <c r="G333" i="1"/>
  <c r="C828" i="1"/>
  <c r="D828" i="1" s="1"/>
  <c r="B829" i="1"/>
  <c r="E828" i="1" l="1"/>
  <c r="R400" i="1"/>
  <c r="T400" i="1" s="1"/>
  <c r="Q401" i="1" s="1"/>
  <c r="AC401" i="1" s="1"/>
  <c r="N333" i="1"/>
  <c r="B830" i="1"/>
  <c r="C829" i="1"/>
  <c r="D829" i="1" s="1"/>
  <c r="E829" i="1" l="1"/>
  <c r="P333" i="1"/>
  <c r="M334" i="1" s="1"/>
  <c r="B831" i="1"/>
  <c r="C830" i="1"/>
  <c r="D830" i="1" s="1"/>
  <c r="E830" i="1" l="1"/>
  <c r="H401" i="1"/>
  <c r="S401" i="1"/>
  <c r="O334" i="1"/>
  <c r="G334" i="1"/>
  <c r="C831" i="1"/>
  <c r="D831" i="1" s="1"/>
  <c r="B832" i="1"/>
  <c r="E831" i="1" l="1"/>
  <c r="R401" i="1"/>
  <c r="T401" i="1" s="1"/>
  <c r="Q402" i="1" s="1"/>
  <c r="AC402" i="1" s="1"/>
  <c r="N334" i="1"/>
  <c r="C832" i="1"/>
  <c r="D832" i="1" s="1"/>
  <c r="B833" i="1"/>
  <c r="E832" i="1" l="1"/>
  <c r="H402" i="1"/>
  <c r="S402" i="1"/>
  <c r="P334" i="1"/>
  <c r="M335" i="1" s="1"/>
  <c r="C833" i="1"/>
  <c r="D833" i="1" s="1"/>
  <c r="B834" i="1"/>
  <c r="E833" i="1" l="1"/>
  <c r="R402" i="1"/>
  <c r="T402" i="1" s="1"/>
  <c r="Q403" i="1" s="1"/>
  <c r="AC403" i="1" s="1"/>
  <c r="G335" i="1"/>
  <c r="O335" i="1"/>
  <c r="C834" i="1"/>
  <c r="D834" i="1" s="1"/>
  <c r="B835" i="1"/>
  <c r="E834" i="1" l="1"/>
  <c r="H403" i="1"/>
  <c r="S403" i="1"/>
  <c r="N335" i="1"/>
  <c r="P335" i="1" s="1"/>
  <c r="M336" i="1" s="1"/>
  <c r="B836" i="1"/>
  <c r="C835" i="1"/>
  <c r="D835" i="1" s="1"/>
  <c r="E835" i="1" l="1"/>
  <c r="R403" i="1"/>
  <c r="T403" i="1" s="1"/>
  <c r="Q404" i="1" s="1"/>
  <c r="AC404" i="1" s="1"/>
  <c r="O336" i="1"/>
  <c r="G336" i="1"/>
  <c r="C836" i="1"/>
  <c r="D836" i="1" s="1"/>
  <c r="B837" i="1"/>
  <c r="E836" i="1" l="1"/>
  <c r="H404" i="1"/>
  <c r="S404" i="1"/>
  <c r="N336" i="1"/>
  <c r="P336" i="1" s="1"/>
  <c r="M337" i="1" s="1"/>
  <c r="B838" i="1"/>
  <c r="C837" i="1"/>
  <c r="D837" i="1" s="1"/>
  <c r="E837" i="1" l="1"/>
  <c r="R404" i="1"/>
  <c r="T404" i="1" s="1"/>
  <c r="Q405" i="1" s="1"/>
  <c r="AC405" i="1" s="1"/>
  <c r="G337" i="1"/>
  <c r="O337" i="1"/>
  <c r="C838" i="1"/>
  <c r="D838" i="1" s="1"/>
  <c r="B839" i="1"/>
  <c r="E838" i="1" l="1"/>
  <c r="H405" i="1"/>
  <c r="S405" i="1"/>
  <c r="N337" i="1"/>
  <c r="P337" i="1" s="1"/>
  <c r="M338" i="1" s="1"/>
  <c r="C839" i="1"/>
  <c r="D839" i="1" s="1"/>
  <c r="B840" i="1"/>
  <c r="E839" i="1" l="1"/>
  <c r="R405" i="1"/>
  <c r="T405" i="1" s="1"/>
  <c r="Q406" i="1" s="1"/>
  <c r="AC406" i="1" s="1"/>
  <c r="G338" i="1"/>
  <c r="O338" i="1"/>
  <c r="C840" i="1"/>
  <c r="D840" i="1" s="1"/>
  <c r="B841" i="1"/>
  <c r="E840" i="1" l="1"/>
  <c r="H406" i="1"/>
  <c r="S406" i="1"/>
  <c r="N338" i="1"/>
  <c r="B842" i="1"/>
  <c r="C841" i="1"/>
  <c r="D841" i="1" s="1"/>
  <c r="E841" i="1" l="1"/>
  <c r="R406" i="1"/>
  <c r="T406" i="1" s="1"/>
  <c r="Q407" i="1" s="1"/>
  <c r="AC407" i="1" s="1"/>
  <c r="P338" i="1"/>
  <c r="M339" i="1" s="1"/>
  <c r="C842" i="1"/>
  <c r="D842" i="1" s="1"/>
  <c r="B843" i="1"/>
  <c r="E842" i="1" l="1"/>
  <c r="H407" i="1"/>
  <c r="S407" i="1"/>
  <c r="G339" i="1"/>
  <c r="O339" i="1"/>
  <c r="C843" i="1"/>
  <c r="D843" i="1" s="1"/>
  <c r="B844" i="1"/>
  <c r="E843" i="1" l="1"/>
  <c r="R407" i="1"/>
  <c r="T407" i="1" s="1"/>
  <c r="Q408" i="1" s="1"/>
  <c r="AC408" i="1" s="1"/>
  <c r="N339" i="1"/>
  <c r="C844" i="1"/>
  <c r="D844" i="1" s="1"/>
  <c r="B845" i="1"/>
  <c r="E844" i="1" l="1"/>
  <c r="H408" i="1"/>
  <c r="S408" i="1"/>
  <c r="P339" i="1"/>
  <c r="M340" i="1" s="1"/>
  <c r="C845" i="1"/>
  <c r="D845" i="1" s="1"/>
  <c r="B846" i="1"/>
  <c r="E845" i="1" l="1"/>
  <c r="R408" i="1"/>
  <c r="T408" i="1" s="1"/>
  <c r="Q409" i="1" s="1"/>
  <c r="AC409" i="1" s="1"/>
  <c r="O340" i="1"/>
  <c r="G340" i="1"/>
  <c r="B847" i="1"/>
  <c r="C846" i="1"/>
  <c r="D846" i="1" s="1"/>
  <c r="E846" i="1" l="1"/>
  <c r="H409" i="1"/>
  <c r="S409" i="1"/>
  <c r="N340" i="1"/>
  <c r="C847" i="1"/>
  <c r="D847" i="1" s="1"/>
  <c r="B848" i="1"/>
  <c r="E847" i="1" l="1"/>
  <c r="R409" i="1"/>
  <c r="T409" i="1" s="1"/>
  <c r="Q410" i="1" s="1"/>
  <c r="AC410" i="1" s="1"/>
  <c r="P340" i="1"/>
  <c r="M341" i="1" s="1"/>
  <c r="B849" i="1"/>
  <c r="C848" i="1"/>
  <c r="D848" i="1" s="1"/>
  <c r="E848" i="1" l="1"/>
  <c r="H410" i="1"/>
  <c r="S410" i="1"/>
  <c r="G341" i="1"/>
  <c r="O341" i="1"/>
  <c r="B850" i="1"/>
  <c r="C849" i="1"/>
  <c r="D849" i="1" s="1"/>
  <c r="E849" i="1" l="1"/>
  <c r="R410" i="1"/>
  <c r="T410" i="1" s="1"/>
  <c r="Q411" i="1" s="1"/>
  <c r="AC411" i="1" s="1"/>
  <c r="N341" i="1"/>
  <c r="B851" i="1"/>
  <c r="C850" i="1"/>
  <c r="D850" i="1" s="1"/>
  <c r="E850" i="1" l="1"/>
  <c r="H411" i="1"/>
  <c r="S411" i="1"/>
  <c r="P341" i="1"/>
  <c r="M342" i="1" s="1"/>
  <c r="B852" i="1"/>
  <c r="C851" i="1"/>
  <c r="D851" i="1" s="1"/>
  <c r="E851" i="1" l="1"/>
  <c r="R411" i="1"/>
  <c r="T411" i="1"/>
  <c r="Q412" i="1" s="1"/>
  <c r="AC412" i="1" s="1"/>
  <c r="G342" i="1"/>
  <c r="O342" i="1"/>
  <c r="B853" i="1"/>
  <c r="C852" i="1"/>
  <c r="D852" i="1" s="1"/>
  <c r="E852" i="1" l="1"/>
  <c r="H412" i="1"/>
  <c r="S412" i="1"/>
  <c r="N342" i="1"/>
  <c r="B854" i="1"/>
  <c r="C853" i="1"/>
  <c r="D853" i="1" s="1"/>
  <c r="E853" i="1" l="1"/>
  <c r="R412" i="1"/>
  <c r="T412" i="1"/>
  <c r="Q413" i="1" s="1"/>
  <c r="AC413" i="1" s="1"/>
  <c r="P342" i="1"/>
  <c r="M343" i="1" s="1"/>
  <c r="B855" i="1"/>
  <c r="C854" i="1"/>
  <c r="D854" i="1" s="1"/>
  <c r="E854" i="1" l="1"/>
  <c r="H413" i="1"/>
  <c r="S413" i="1"/>
  <c r="G343" i="1"/>
  <c r="O343" i="1"/>
  <c r="C855" i="1"/>
  <c r="D855" i="1" s="1"/>
  <c r="B856" i="1"/>
  <c r="E855" i="1" l="1"/>
  <c r="R413" i="1"/>
  <c r="T413" i="1"/>
  <c r="Q414" i="1" s="1"/>
  <c r="AC414" i="1" s="1"/>
  <c r="N343" i="1"/>
  <c r="P343" i="1" s="1"/>
  <c r="M344" i="1" s="1"/>
  <c r="C856" i="1"/>
  <c r="D856" i="1" s="1"/>
  <c r="B857" i="1"/>
  <c r="E856" i="1" l="1"/>
  <c r="H414" i="1"/>
  <c r="S414" i="1"/>
  <c r="G344" i="1"/>
  <c r="O344" i="1"/>
  <c r="C857" i="1"/>
  <c r="D857" i="1" s="1"/>
  <c r="B858" i="1"/>
  <c r="E857" i="1" l="1"/>
  <c r="R414" i="1"/>
  <c r="T414" i="1"/>
  <c r="Q415" i="1" s="1"/>
  <c r="AC415" i="1" s="1"/>
  <c r="N344" i="1"/>
  <c r="B859" i="1"/>
  <c r="C858" i="1"/>
  <c r="D858" i="1" s="1"/>
  <c r="E858" i="1" l="1"/>
  <c r="H415" i="1"/>
  <c r="S415" i="1"/>
  <c r="P344" i="1"/>
  <c r="M345" i="1" s="1"/>
  <c r="C859" i="1"/>
  <c r="D859" i="1" s="1"/>
  <c r="B860" i="1"/>
  <c r="E859" i="1" l="1"/>
  <c r="R415" i="1"/>
  <c r="T415" i="1"/>
  <c r="Q416" i="1" s="1"/>
  <c r="AC416" i="1" s="1"/>
  <c r="G345" i="1"/>
  <c r="O345" i="1"/>
  <c r="C860" i="1"/>
  <c r="D860" i="1" s="1"/>
  <c r="B861" i="1"/>
  <c r="E860" i="1" l="1"/>
  <c r="H416" i="1"/>
  <c r="S416" i="1"/>
  <c r="N345" i="1"/>
  <c r="C861" i="1"/>
  <c r="D861" i="1" s="1"/>
  <c r="B862" i="1"/>
  <c r="E861" i="1" l="1"/>
  <c r="R416" i="1"/>
  <c r="T416" i="1"/>
  <c r="Q417" i="1" s="1"/>
  <c r="AC417" i="1" s="1"/>
  <c r="P345" i="1"/>
  <c r="M346" i="1" s="1"/>
  <c r="C862" i="1"/>
  <c r="D862" i="1" s="1"/>
  <c r="B863" i="1"/>
  <c r="E862" i="1" l="1"/>
  <c r="H417" i="1"/>
  <c r="S417" i="1"/>
  <c r="G346" i="1"/>
  <c r="O346" i="1"/>
  <c r="B864" i="1"/>
  <c r="C863" i="1"/>
  <c r="D863" i="1" s="1"/>
  <c r="E863" i="1" l="1"/>
  <c r="R417" i="1"/>
  <c r="T417" i="1" s="1"/>
  <c r="Q418" i="1" s="1"/>
  <c r="AC418" i="1" s="1"/>
  <c r="N346" i="1"/>
  <c r="P346" i="1" s="1"/>
  <c r="M347" i="1" s="1"/>
  <c r="C864" i="1"/>
  <c r="D864" i="1" s="1"/>
  <c r="B865" i="1"/>
  <c r="E864" i="1" l="1"/>
  <c r="H418" i="1"/>
  <c r="S418" i="1"/>
  <c r="O347" i="1"/>
  <c r="G347" i="1"/>
  <c r="B866" i="1"/>
  <c r="C865" i="1"/>
  <c r="D865" i="1" s="1"/>
  <c r="E865" i="1" l="1"/>
  <c r="R418" i="1"/>
  <c r="T418" i="1" s="1"/>
  <c r="Q419" i="1" s="1"/>
  <c r="AC419" i="1" s="1"/>
  <c r="N347" i="1"/>
  <c r="P347" i="1" s="1"/>
  <c r="M348" i="1" s="1"/>
  <c r="B867" i="1"/>
  <c r="C866" i="1"/>
  <c r="D866" i="1" s="1"/>
  <c r="E866" i="1" l="1"/>
  <c r="S419" i="1"/>
  <c r="H419" i="1"/>
  <c r="G348" i="1"/>
  <c r="O348" i="1"/>
  <c r="C867" i="1"/>
  <c r="D867" i="1" s="1"/>
  <c r="B868" i="1"/>
  <c r="E867" i="1" l="1"/>
  <c r="R419" i="1"/>
  <c r="T419" i="1" s="1"/>
  <c r="Q420" i="1" s="1"/>
  <c r="AC420" i="1" s="1"/>
  <c r="N348" i="1"/>
  <c r="C868" i="1"/>
  <c r="D868" i="1" s="1"/>
  <c r="B869" i="1"/>
  <c r="E868" i="1" l="1"/>
  <c r="H420" i="1"/>
  <c r="S420" i="1"/>
  <c r="P348" i="1"/>
  <c r="M349" i="1" s="1"/>
  <c r="B870" i="1"/>
  <c r="C869" i="1"/>
  <c r="D869" i="1" s="1"/>
  <c r="E869" i="1" l="1"/>
  <c r="R420" i="1"/>
  <c r="T420" i="1" s="1"/>
  <c r="Q421" i="1" s="1"/>
  <c r="AC421" i="1" s="1"/>
  <c r="G349" i="1"/>
  <c r="O349" i="1"/>
  <c r="C870" i="1"/>
  <c r="D870" i="1" s="1"/>
  <c r="B871" i="1"/>
  <c r="E870" i="1" l="1"/>
  <c r="H421" i="1"/>
  <c r="S421" i="1"/>
  <c r="N349" i="1"/>
  <c r="B872" i="1"/>
  <c r="C871" i="1"/>
  <c r="D871" i="1" s="1"/>
  <c r="E871" i="1" l="1"/>
  <c r="R421" i="1"/>
  <c r="T421" i="1" s="1"/>
  <c r="Q422" i="1" s="1"/>
  <c r="AC422" i="1" s="1"/>
  <c r="P349" i="1"/>
  <c r="M350" i="1" s="1"/>
  <c r="B873" i="1"/>
  <c r="C872" i="1"/>
  <c r="D872" i="1" s="1"/>
  <c r="E872" i="1" l="1"/>
  <c r="S422" i="1"/>
  <c r="H422" i="1"/>
  <c r="G350" i="1"/>
  <c r="O350" i="1"/>
  <c r="C873" i="1"/>
  <c r="D873" i="1" s="1"/>
  <c r="B874" i="1"/>
  <c r="E873" i="1" l="1"/>
  <c r="R422" i="1"/>
  <c r="T422" i="1" s="1"/>
  <c r="Q423" i="1" s="1"/>
  <c r="AC423" i="1" s="1"/>
  <c r="N350" i="1"/>
  <c r="P350" i="1" s="1"/>
  <c r="M351" i="1" s="1"/>
  <c r="B875" i="1"/>
  <c r="C874" i="1"/>
  <c r="D874" i="1" s="1"/>
  <c r="E874" i="1" l="1"/>
  <c r="H423" i="1"/>
  <c r="S423" i="1"/>
  <c r="G351" i="1"/>
  <c r="O351" i="1"/>
  <c r="B876" i="1"/>
  <c r="C875" i="1"/>
  <c r="D875" i="1" s="1"/>
  <c r="E875" i="1" l="1"/>
  <c r="R423" i="1"/>
  <c r="T423" i="1" s="1"/>
  <c r="Q424" i="1" s="1"/>
  <c r="AC424" i="1" s="1"/>
  <c r="N351" i="1"/>
  <c r="C876" i="1"/>
  <c r="D876" i="1" s="1"/>
  <c r="B877" i="1"/>
  <c r="E876" i="1" l="1"/>
  <c r="S424" i="1"/>
  <c r="H424" i="1"/>
  <c r="P351" i="1"/>
  <c r="M352" i="1" s="1"/>
  <c r="B878" i="1"/>
  <c r="C877" i="1"/>
  <c r="D877" i="1" s="1"/>
  <c r="E877" i="1" l="1"/>
  <c r="R424" i="1"/>
  <c r="T424" i="1" s="1"/>
  <c r="Q425" i="1" s="1"/>
  <c r="AC425" i="1" s="1"/>
  <c r="O352" i="1"/>
  <c r="G352" i="1"/>
  <c r="B879" i="1"/>
  <c r="C878" i="1"/>
  <c r="D878" i="1" s="1"/>
  <c r="E878" i="1" l="1"/>
  <c r="H425" i="1"/>
  <c r="S425" i="1"/>
  <c r="N352" i="1"/>
  <c r="B880" i="1"/>
  <c r="C879" i="1"/>
  <c r="D879" i="1" s="1"/>
  <c r="E879" i="1" l="1"/>
  <c r="R425" i="1"/>
  <c r="T425" i="1" s="1"/>
  <c r="Q426" i="1" s="1"/>
  <c r="AC426" i="1" s="1"/>
  <c r="P352" i="1"/>
  <c r="M353" i="1" s="1"/>
  <c r="B881" i="1"/>
  <c r="C880" i="1"/>
  <c r="D880" i="1" s="1"/>
  <c r="E880" i="1" l="1"/>
  <c r="H426" i="1"/>
  <c r="S426" i="1"/>
  <c r="G353" i="1"/>
  <c r="O353" i="1"/>
  <c r="C881" i="1"/>
  <c r="D881" i="1" s="1"/>
  <c r="B882" i="1"/>
  <c r="E881" i="1" l="1"/>
  <c r="R426" i="1"/>
  <c r="T426" i="1" s="1"/>
  <c r="Q427" i="1" s="1"/>
  <c r="AC427" i="1" s="1"/>
  <c r="N353" i="1"/>
  <c r="C882" i="1"/>
  <c r="D882" i="1" s="1"/>
  <c r="B883" i="1"/>
  <c r="E882" i="1" l="1"/>
  <c r="H427" i="1"/>
  <c r="S427" i="1"/>
  <c r="P353" i="1"/>
  <c r="M354" i="1" s="1"/>
  <c r="C883" i="1"/>
  <c r="D883" i="1" s="1"/>
  <c r="B884" i="1"/>
  <c r="E883" i="1" l="1"/>
  <c r="R427" i="1"/>
  <c r="T427" i="1"/>
  <c r="Q428" i="1" s="1"/>
  <c r="AC428" i="1" s="1"/>
  <c r="G354" i="1"/>
  <c r="O354" i="1"/>
  <c r="B885" i="1"/>
  <c r="C884" i="1"/>
  <c r="D884" i="1" s="1"/>
  <c r="E884" i="1" l="1"/>
  <c r="H428" i="1"/>
  <c r="S428" i="1"/>
  <c r="N354" i="1"/>
  <c r="P354" i="1" s="1"/>
  <c r="M355" i="1" s="1"/>
  <c r="C885" i="1"/>
  <c r="D885" i="1" s="1"/>
  <c r="B886" i="1"/>
  <c r="E885" i="1" l="1"/>
  <c r="R428" i="1"/>
  <c r="T428" i="1" s="1"/>
  <c r="Q429" i="1" s="1"/>
  <c r="AC429" i="1" s="1"/>
  <c r="G355" i="1"/>
  <c r="O355" i="1"/>
  <c r="C886" i="1"/>
  <c r="D886" i="1" s="1"/>
  <c r="B887" i="1"/>
  <c r="E886" i="1" l="1"/>
  <c r="H429" i="1"/>
  <c r="S429" i="1"/>
  <c r="N355" i="1"/>
  <c r="C887" i="1"/>
  <c r="D887" i="1" s="1"/>
  <c r="B888" i="1"/>
  <c r="E887" i="1" l="1"/>
  <c r="R429" i="1"/>
  <c r="T429" i="1" s="1"/>
  <c r="Q430" i="1" s="1"/>
  <c r="AC430" i="1" s="1"/>
  <c r="P355" i="1"/>
  <c r="M356" i="1" s="1"/>
  <c r="B889" i="1"/>
  <c r="C888" i="1"/>
  <c r="D888" i="1" s="1"/>
  <c r="E888" i="1" l="1"/>
  <c r="H430" i="1"/>
  <c r="S430" i="1"/>
  <c r="G356" i="1"/>
  <c r="O356" i="1"/>
  <c r="B890" i="1"/>
  <c r="C889" i="1"/>
  <c r="D889" i="1" s="1"/>
  <c r="E889" i="1" l="1"/>
  <c r="R430" i="1"/>
  <c r="T430" i="1" s="1"/>
  <c r="Q431" i="1" s="1"/>
  <c r="AC431" i="1" s="1"/>
  <c r="N356" i="1"/>
  <c r="P356" i="1" s="1"/>
  <c r="M357" i="1" s="1"/>
  <c r="B891" i="1"/>
  <c r="C890" i="1"/>
  <c r="D890" i="1" s="1"/>
  <c r="E890" i="1" l="1"/>
  <c r="H431" i="1"/>
  <c r="S431" i="1"/>
  <c r="G357" i="1"/>
  <c r="O357" i="1"/>
  <c r="B892" i="1"/>
  <c r="C891" i="1"/>
  <c r="D891" i="1" s="1"/>
  <c r="E891" i="1" l="1"/>
  <c r="R431" i="1"/>
  <c r="T431" i="1" s="1"/>
  <c r="Q432" i="1" s="1"/>
  <c r="AC432" i="1" s="1"/>
  <c r="N357" i="1"/>
  <c r="P357" i="1" s="1"/>
  <c r="M358" i="1" s="1"/>
  <c r="C892" i="1"/>
  <c r="D892" i="1" s="1"/>
  <c r="B893" i="1"/>
  <c r="E892" i="1" l="1"/>
  <c r="H432" i="1"/>
  <c r="S432" i="1"/>
  <c r="G358" i="1"/>
  <c r="O358" i="1"/>
  <c r="C893" i="1"/>
  <c r="D893" i="1" s="1"/>
  <c r="B894" i="1"/>
  <c r="E893" i="1" l="1"/>
  <c r="R432" i="1"/>
  <c r="T432" i="1" s="1"/>
  <c r="Q433" i="1" s="1"/>
  <c r="AC433" i="1" s="1"/>
  <c r="N358" i="1"/>
  <c r="P358" i="1" s="1"/>
  <c r="M359" i="1" s="1"/>
  <c r="C894" i="1"/>
  <c r="D894" i="1" s="1"/>
  <c r="B895" i="1"/>
  <c r="E894" i="1" l="1"/>
  <c r="H433" i="1"/>
  <c r="S433" i="1"/>
  <c r="O359" i="1"/>
  <c r="G359" i="1"/>
  <c r="C895" i="1"/>
  <c r="D895" i="1" s="1"/>
  <c r="B896" i="1"/>
  <c r="E895" i="1" l="1"/>
  <c r="R433" i="1"/>
  <c r="T433" i="1" s="1"/>
  <c r="Q434" i="1" s="1"/>
  <c r="AC434" i="1" s="1"/>
  <c r="N359" i="1"/>
  <c r="C896" i="1"/>
  <c r="D896" i="1" s="1"/>
  <c r="B897" i="1"/>
  <c r="E896" i="1" l="1"/>
  <c r="S434" i="1"/>
  <c r="H434" i="1"/>
  <c r="P359" i="1"/>
  <c r="M360" i="1" s="1"/>
  <c r="C897" i="1"/>
  <c r="D897" i="1" s="1"/>
  <c r="B898" i="1"/>
  <c r="E897" i="1" l="1"/>
  <c r="R434" i="1"/>
  <c r="T434" i="1" s="1"/>
  <c r="Q435" i="1" s="1"/>
  <c r="AC435" i="1" s="1"/>
  <c r="O360" i="1"/>
  <c r="G360" i="1"/>
  <c r="B899" i="1"/>
  <c r="C898" i="1"/>
  <c r="D898" i="1" s="1"/>
  <c r="E898" i="1" l="1"/>
  <c r="S435" i="1"/>
  <c r="H435" i="1"/>
  <c r="N360" i="1"/>
  <c r="B900" i="1"/>
  <c r="C899" i="1"/>
  <c r="D899" i="1" s="1"/>
  <c r="E899" i="1" l="1"/>
  <c r="R435" i="1"/>
  <c r="T435" i="1" s="1"/>
  <c r="Q436" i="1" s="1"/>
  <c r="AC436" i="1" s="1"/>
  <c r="P360" i="1"/>
  <c r="M361" i="1" s="1"/>
  <c r="B901" i="1"/>
  <c r="C900" i="1"/>
  <c r="D900" i="1" s="1"/>
  <c r="E900" i="1" l="1"/>
  <c r="H436" i="1"/>
  <c r="S436" i="1"/>
  <c r="G361" i="1"/>
  <c r="O361" i="1"/>
  <c r="C901" i="1"/>
  <c r="D901" i="1" s="1"/>
  <c r="B902" i="1"/>
  <c r="E901" i="1" l="1"/>
  <c r="R436" i="1"/>
  <c r="T436" i="1" s="1"/>
  <c r="Q437" i="1" s="1"/>
  <c r="AC437" i="1" s="1"/>
  <c r="N361" i="1"/>
  <c r="P361" i="1" s="1"/>
  <c r="M362" i="1" s="1"/>
  <c r="C902" i="1"/>
  <c r="D902" i="1" s="1"/>
  <c r="B903" i="1"/>
  <c r="E902" i="1" l="1"/>
  <c r="H437" i="1"/>
  <c r="S437" i="1"/>
  <c r="G362" i="1"/>
  <c r="O362" i="1"/>
  <c r="C903" i="1"/>
  <c r="D903" i="1" s="1"/>
  <c r="B904" i="1"/>
  <c r="E903" i="1" l="1"/>
  <c r="R437" i="1"/>
  <c r="T437" i="1" s="1"/>
  <c r="Q438" i="1" s="1"/>
  <c r="AC438" i="1" s="1"/>
  <c r="N362" i="1"/>
  <c r="B905" i="1"/>
  <c r="C904" i="1"/>
  <c r="D904" i="1" s="1"/>
  <c r="E904" i="1" l="1"/>
  <c r="H438" i="1"/>
  <c r="S438" i="1"/>
  <c r="P362" i="1"/>
  <c r="M363" i="1" s="1"/>
  <c r="B906" i="1"/>
  <c r="C905" i="1"/>
  <c r="D905" i="1" s="1"/>
  <c r="E905" i="1" l="1"/>
  <c r="R438" i="1"/>
  <c r="T438" i="1" s="1"/>
  <c r="Q439" i="1" s="1"/>
  <c r="AC439" i="1" s="1"/>
  <c r="O363" i="1"/>
  <c r="G363" i="1"/>
  <c r="C906" i="1"/>
  <c r="D906" i="1" s="1"/>
  <c r="B907" i="1"/>
  <c r="E906" i="1" l="1"/>
  <c r="H439" i="1"/>
  <c r="S439" i="1"/>
  <c r="N363" i="1"/>
  <c r="P363" i="1" s="1"/>
  <c r="M364" i="1" s="1"/>
  <c r="C907" i="1"/>
  <c r="D907" i="1" s="1"/>
  <c r="B908" i="1"/>
  <c r="E907" i="1" l="1"/>
  <c r="R439" i="1"/>
  <c r="T439" i="1"/>
  <c r="Q440" i="1" s="1"/>
  <c r="AC440" i="1" s="1"/>
  <c r="O364" i="1"/>
  <c r="G364" i="1"/>
  <c r="B909" i="1"/>
  <c r="C908" i="1"/>
  <c r="D908" i="1" s="1"/>
  <c r="E908" i="1" l="1"/>
  <c r="H440" i="1"/>
  <c r="S440" i="1"/>
  <c r="N364" i="1"/>
  <c r="P364" i="1" s="1"/>
  <c r="M365" i="1" s="1"/>
  <c r="C909" i="1"/>
  <c r="D909" i="1" s="1"/>
  <c r="B910" i="1"/>
  <c r="E909" i="1" l="1"/>
  <c r="R440" i="1"/>
  <c r="T440" i="1" s="1"/>
  <c r="Q441" i="1" s="1"/>
  <c r="AC441" i="1" s="1"/>
  <c r="O365" i="1"/>
  <c r="G365" i="1"/>
  <c r="C910" i="1"/>
  <c r="D910" i="1" s="1"/>
  <c r="B911" i="1"/>
  <c r="E910" i="1" l="1"/>
  <c r="H441" i="1"/>
  <c r="S441" i="1"/>
  <c r="N365" i="1"/>
  <c r="C911" i="1"/>
  <c r="D911" i="1" s="1"/>
  <c r="B912" i="1"/>
  <c r="E911" i="1" l="1"/>
  <c r="R441" i="1"/>
  <c r="T441" i="1" s="1"/>
  <c r="Q442" i="1" s="1"/>
  <c r="AC442" i="1" s="1"/>
  <c r="P365" i="1"/>
  <c r="M366" i="1" s="1"/>
  <c r="B913" i="1"/>
  <c r="C912" i="1"/>
  <c r="D912" i="1" s="1"/>
  <c r="E912" i="1" l="1"/>
  <c r="S442" i="1"/>
  <c r="H442" i="1"/>
  <c r="G366" i="1"/>
  <c r="O366" i="1"/>
  <c r="B914" i="1"/>
  <c r="C913" i="1"/>
  <c r="D913" i="1" s="1"/>
  <c r="E913" i="1" l="1"/>
  <c r="R442" i="1"/>
  <c r="T442" i="1" s="1"/>
  <c r="Q443" i="1" s="1"/>
  <c r="AC443" i="1" s="1"/>
  <c r="N366" i="1"/>
  <c r="B915" i="1"/>
  <c r="C914" i="1"/>
  <c r="D914" i="1" s="1"/>
  <c r="E914" i="1" l="1"/>
  <c r="H443" i="1"/>
  <c r="S443" i="1"/>
  <c r="P366" i="1"/>
  <c r="M367" i="1" s="1"/>
  <c r="C915" i="1"/>
  <c r="D915" i="1" s="1"/>
  <c r="B916" i="1"/>
  <c r="E915" i="1" l="1"/>
  <c r="R443" i="1"/>
  <c r="T443" i="1" s="1"/>
  <c r="Q444" i="1" s="1"/>
  <c r="AC444" i="1" s="1"/>
  <c r="G367" i="1"/>
  <c r="O367" i="1"/>
  <c r="C916" i="1"/>
  <c r="D916" i="1" s="1"/>
  <c r="B917" i="1"/>
  <c r="E916" i="1" l="1"/>
  <c r="S444" i="1"/>
  <c r="H444" i="1"/>
  <c r="N367" i="1"/>
  <c r="B918" i="1"/>
  <c r="C917" i="1"/>
  <c r="D917" i="1" s="1"/>
  <c r="E917" i="1" l="1"/>
  <c r="R444" i="1"/>
  <c r="T444" i="1" s="1"/>
  <c r="Q445" i="1" s="1"/>
  <c r="AC445" i="1" s="1"/>
  <c r="P367" i="1"/>
  <c r="M368" i="1" s="1"/>
  <c r="B919" i="1"/>
  <c r="C918" i="1"/>
  <c r="D918" i="1" s="1"/>
  <c r="E918" i="1" l="1"/>
  <c r="H445" i="1"/>
  <c r="S445" i="1"/>
  <c r="G368" i="1"/>
  <c r="O368" i="1"/>
  <c r="B920" i="1"/>
  <c r="C919" i="1"/>
  <c r="D919" i="1" s="1"/>
  <c r="E919" i="1" l="1"/>
  <c r="R445" i="1"/>
  <c r="T445" i="1" s="1"/>
  <c r="Q446" i="1" s="1"/>
  <c r="AC446" i="1" s="1"/>
  <c r="N368" i="1"/>
  <c r="P368" i="1" s="1"/>
  <c r="M369" i="1" s="1"/>
  <c r="B921" i="1"/>
  <c r="C920" i="1"/>
  <c r="D920" i="1" s="1"/>
  <c r="E920" i="1" l="1"/>
  <c r="H446" i="1"/>
  <c r="S446" i="1"/>
  <c r="G369" i="1"/>
  <c r="O369" i="1"/>
  <c r="C921" i="1"/>
  <c r="D921" i="1" s="1"/>
  <c r="B922" i="1"/>
  <c r="E921" i="1" l="1"/>
  <c r="R446" i="1"/>
  <c r="T446" i="1" s="1"/>
  <c r="Q447" i="1" s="1"/>
  <c r="AC447" i="1" s="1"/>
  <c r="N369" i="1"/>
  <c r="P369" i="1" s="1"/>
  <c r="M370" i="1" s="1"/>
  <c r="C922" i="1"/>
  <c r="D922" i="1" s="1"/>
  <c r="B923" i="1"/>
  <c r="E922" i="1" l="1"/>
  <c r="H447" i="1"/>
  <c r="S447" i="1"/>
  <c r="G370" i="1"/>
  <c r="O370" i="1"/>
  <c r="B924" i="1"/>
  <c r="C923" i="1"/>
  <c r="D923" i="1" s="1"/>
  <c r="E923" i="1" l="1"/>
  <c r="R447" i="1"/>
  <c r="T447" i="1" s="1"/>
  <c r="Q448" i="1" s="1"/>
  <c r="AC448" i="1" s="1"/>
  <c r="N370" i="1"/>
  <c r="P370" i="1" s="1"/>
  <c r="M371" i="1" s="1"/>
  <c r="B925" i="1"/>
  <c r="C924" i="1"/>
  <c r="D924" i="1" s="1"/>
  <c r="E924" i="1" l="1"/>
  <c r="H448" i="1"/>
  <c r="S448" i="1"/>
  <c r="O371" i="1"/>
  <c r="G371" i="1"/>
  <c r="C925" i="1"/>
  <c r="D925" i="1" s="1"/>
  <c r="B926" i="1"/>
  <c r="E925" i="1" l="1"/>
  <c r="R448" i="1"/>
  <c r="T448" i="1" s="1"/>
  <c r="Q449" i="1" s="1"/>
  <c r="AC449" i="1" s="1"/>
  <c r="N371" i="1"/>
  <c r="B927" i="1"/>
  <c r="C926" i="1"/>
  <c r="D926" i="1" s="1"/>
  <c r="E926" i="1" l="1"/>
  <c r="S449" i="1"/>
  <c r="H449" i="1"/>
  <c r="P371" i="1"/>
  <c r="M372" i="1" s="1"/>
  <c r="B928" i="1"/>
  <c r="C927" i="1"/>
  <c r="D927" i="1" s="1"/>
  <c r="E927" i="1" l="1"/>
  <c r="R449" i="1"/>
  <c r="T449" i="1"/>
  <c r="Q450" i="1" s="1"/>
  <c r="AC450" i="1" s="1"/>
  <c r="O372" i="1"/>
  <c r="G372" i="1"/>
  <c r="C928" i="1"/>
  <c r="D928" i="1" s="1"/>
  <c r="B929" i="1"/>
  <c r="E928" i="1" l="1"/>
  <c r="H450" i="1"/>
  <c r="S450" i="1"/>
  <c r="N372" i="1"/>
  <c r="P372" i="1" s="1"/>
  <c r="M373" i="1" s="1"/>
  <c r="B930" i="1"/>
  <c r="C929" i="1"/>
  <c r="D929" i="1" s="1"/>
  <c r="E929" i="1" l="1"/>
  <c r="R450" i="1"/>
  <c r="T450" i="1"/>
  <c r="Q451" i="1" s="1"/>
  <c r="AC451" i="1" s="1"/>
  <c r="O373" i="1"/>
  <c r="G373" i="1"/>
  <c r="B931" i="1"/>
  <c r="C930" i="1"/>
  <c r="D930" i="1" s="1"/>
  <c r="E930" i="1" l="1"/>
  <c r="S451" i="1"/>
  <c r="H451" i="1"/>
  <c r="N373" i="1"/>
  <c r="P373" i="1" s="1"/>
  <c r="M374" i="1" s="1"/>
  <c r="C931" i="1"/>
  <c r="D931" i="1" s="1"/>
  <c r="B932" i="1"/>
  <c r="E931" i="1" l="1"/>
  <c r="R451" i="1"/>
  <c r="T451" i="1" s="1"/>
  <c r="Q452" i="1" s="1"/>
  <c r="AC452" i="1" s="1"/>
  <c r="G374" i="1"/>
  <c r="O374" i="1"/>
  <c r="C932" i="1"/>
  <c r="D932" i="1" s="1"/>
  <c r="B933" i="1"/>
  <c r="E932" i="1" l="1"/>
  <c r="S452" i="1"/>
  <c r="H452" i="1"/>
  <c r="N374" i="1"/>
  <c r="B934" i="1"/>
  <c r="C933" i="1"/>
  <c r="D933" i="1" s="1"/>
  <c r="E933" i="1" l="1"/>
  <c r="R452" i="1"/>
  <c r="T452" i="1"/>
  <c r="Q453" i="1" s="1"/>
  <c r="AC453" i="1" s="1"/>
  <c r="P374" i="1"/>
  <c r="M375" i="1" s="1"/>
  <c r="C934" i="1"/>
  <c r="D934" i="1" s="1"/>
  <c r="B935" i="1"/>
  <c r="E934" i="1" l="1"/>
  <c r="H453" i="1"/>
  <c r="S453" i="1"/>
  <c r="G375" i="1"/>
  <c r="O375" i="1"/>
  <c r="B936" i="1"/>
  <c r="C935" i="1"/>
  <c r="D935" i="1" s="1"/>
  <c r="E935" i="1" l="1"/>
  <c r="R453" i="1"/>
  <c r="T453" i="1" s="1"/>
  <c r="Q454" i="1" s="1"/>
  <c r="AC454" i="1" s="1"/>
  <c r="N375" i="1"/>
  <c r="B937" i="1"/>
  <c r="C936" i="1"/>
  <c r="D936" i="1" s="1"/>
  <c r="E936" i="1" l="1"/>
  <c r="P375" i="1"/>
  <c r="M376" i="1" s="1"/>
  <c r="C937" i="1"/>
  <c r="D937" i="1" s="1"/>
  <c r="B938" i="1"/>
  <c r="E937" i="1" l="1"/>
  <c r="S454" i="1"/>
  <c r="H454" i="1"/>
  <c r="G376" i="1"/>
  <c r="O376" i="1"/>
  <c r="B939" i="1"/>
  <c r="C938" i="1"/>
  <c r="D938" i="1" s="1"/>
  <c r="E938" i="1" l="1"/>
  <c r="R454" i="1"/>
  <c r="T454" i="1" s="1"/>
  <c r="Q455" i="1" s="1"/>
  <c r="AC455" i="1" s="1"/>
  <c r="N376" i="1"/>
  <c r="B940" i="1"/>
  <c r="C939" i="1"/>
  <c r="D939" i="1" s="1"/>
  <c r="E939" i="1" l="1"/>
  <c r="S455" i="1"/>
  <c r="H455" i="1"/>
  <c r="P376" i="1"/>
  <c r="M377" i="1" s="1"/>
  <c r="B941" i="1"/>
  <c r="C940" i="1"/>
  <c r="D940" i="1" s="1"/>
  <c r="E940" i="1" l="1"/>
  <c r="R455" i="1"/>
  <c r="T455" i="1"/>
  <c r="Q456" i="1" s="1"/>
  <c r="AC456" i="1" s="1"/>
  <c r="O377" i="1"/>
  <c r="G377" i="1"/>
  <c r="C941" i="1"/>
  <c r="D941" i="1" s="1"/>
  <c r="B942" i="1"/>
  <c r="E941" i="1" l="1"/>
  <c r="H456" i="1"/>
  <c r="S456" i="1"/>
  <c r="N377" i="1"/>
  <c r="P377" i="1" s="1"/>
  <c r="M378" i="1" s="1"/>
  <c r="C942" i="1"/>
  <c r="D942" i="1" s="1"/>
  <c r="B943" i="1"/>
  <c r="E942" i="1" l="1"/>
  <c r="R456" i="1"/>
  <c r="T456" i="1" s="1"/>
  <c r="Q457" i="1" s="1"/>
  <c r="AC457" i="1" s="1"/>
  <c r="G378" i="1"/>
  <c r="O378" i="1"/>
  <c r="C943" i="1"/>
  <c r="D943" i="1" s="1"/>
  <c r="B944" i="1"/>
  <c r="E943" i="1" l="1"/>
  <c r="N378" i="1"/>
  <c r="B945" i="1"/>
  <c r="C944" i="1"/>
  <c r="D944" i="1" s="1"/>
  <c r="E944" i="1" l="1"/>
  <c r="H457" i="1"/>
  <c r="S457" i="1"/>
  <c r="P378" i="1"/>
  <c r="M379" i="1" s="1"/>
  <c r="B946" i="1"/>
  <c r="C945" i="1"/>
  <c r="D945" i="1" s="1"/>
  <c r="E945" i="1" l="1"/>
  <c r="R457" i="1"/>
  <c r="T457" i="1" s="1"/>
  <c r="Q458" i="1" s="1"/>
  <c r="AC458" i="1" s="1"/>
  <c r="G379" i="1"/>
  <c r="O379" i="1"/>
  <c r="B947" i="1"/>
  <c r="C946" i="1"/>
  <c r="D946" i="1" s="1"/>
  <c r="E946" i="1" l="1"/>
  <c r="S458" i="1"/>
  <c r="H458" i="1"/>
  <c r="N379" i="1"/>
  <c r="P379" i="1" s="1"/>
  <c r="M380" i="1" s="1"/>
  <c r="B948" i="1"/>
  <c r="C947" i="1"/>
  <c r="D947" i="1" s="1"/>
  <c r="E947" i="1" l="1"/>
  <c r="R458" i="1"/>
  <c r="T458" i="1" s="1"/>
  <c r="Q459" i="1" s="1"/>
  <c r="AC459" i="1" s="1"/>
  <c r="G380" i="1"/>
  <c r="O380" i="1"/>
  <c r="B949" i="1"/>
  <c r="C948" i="1"/>
  <c r="D948" i="1" s="1"/>
  <c r="E948" i="1" l="1"/>
  <c r="H459" i="1"/>
  <c r="S459" i="1"/>
  <c r="N380" i="1"/>
  <c r="P380" i="1" s="1"/>
  <c r="M381" i="1" s="1"/>
  <c r="B950" i="1"/>
  <c r="C949" i="1"/>
  <c r="D949" i="1" s="1"/>
  <c r="E949" i="1" l="1"/>
  <c r="R459" i="1"/>
  <c r="T459" i="1"/>
  <c r="Q460" i="1" s="1"/>
  <c r="AC460" i="1" s="1"/>
  <c r="G381" i="1"/>
  <c r="O381" i="1"/>
  <c r="B951" i="1"/>
  <c r="C950" i="1"/>
  <c r="D950" i="1" s="1"/>
  <c r="E950" i="1" l="1"/>
  <c r="S460" i="1"/>
  <c r="H460" i="1"/>
  <c r="N381" i="1"/>
  <c r="P381" i="1" s="1"/>
  <c r="M382" i="1" s="1"/>
  <c r="B952" i="1"/>
  <c r="C951" i="1"/>
  <c r="D951" i="1" s="1"/>
  <c r="E951" i="1" l="1"/>
  <c r="R460" i="1"/>
  <c r="T460" i="1" s="1"/>
  <c r="Q461" i="1" s="1"/>
  <c r="AC461" i="1" s="1"/>
  <c r="O382" i="1"/>
  <c r="G382" i="1"/>
  <c r="C952" i="1"/>
  <c r="D952" i="1" s="1"/>
  <c r="B953" i="1"/>
  <c r="E952" i="1" l="1"/>
  <c r="H461" i="1"/>
  <c r="S461" i="1"/>
  <c r="N382" i="1"/>
  <c r="P382" i="1" s="1"/>
  <c r="M383" i="1" s="1"/>
  <c r="C953" i="1"/>
  <c r="D953" i="1" s="1"/>
  <c r="B954" i="1"/>
  <c r="E953" i="1" l="1"/>
  <c r="R461" i="1"/>
  <c r="T461" i="1"/>
  <c r="Q462" i="1" s="1"/>
  <c r="AC462" i="1" s="1"/>
  <c r="O383" i="1"/>
  <c r="G383" i="1"/>
  <c r="C954" i="1"/>
  <c r="D954" i="1" s="1"/>
  <c r="B955" i="1"/>
  <c r="E954" i="1" l="1"/>
  <c r="H462" i="1"/>
  <c r="S462" i="1"/>
  <c r="N383" i="1"/>
  <c r="P383" i="1" s="1"/>
  <c r="M384" i="1" s="1"/>
  <c r="C955" i="1"/>
  <c r="D955" i="1" s="1"/>
  <c r="B956" i="1"/>
  <c r="E955" i="1" l="1"/>
  <c r="R462" i="1"/>
  <c r="T462" i="1" s="1"/>
  <c r="Q463" i="1" s="1"/>
  <c r="AC463" i="1" s="1"/>
  <c r="G384" i="1"/>
  <c r="O384" i="1"/>
  <c r="C956" i="1"/>
  <c r="D956" i="1" s="1"/>
  <c r="B957" i="1"/>
  <c r="E956" i="1" l="1"/>
  <c r="H463" i="1"/>
  <c r="S463" i="1"/>
  <c r="N384" i="1"/>
  <c r="P384" i="1" s="1"/>
  <c r="M385" i="1" s="1"/>
  <c r="C957" i="1"/>
  <c r="D957" i="1" s="1"/>
  <c r="B958" i="1"/>
  <c r="E957" i="1" l="1"/>
  <c r="R463" i="1"/>
  <c r="T463" i="1" s="1"/>
  <c r="Q464" i="1" s="1"/>
  <c r="AC464" i="1" s="1"/>
  <c r="G385" i="1"/>
  <c r="O385" i="1"/>
  <c r="C958" i="1"/>
  <c r="D958" i="1" s="1"/>
  <c r="B959" i="1"/>
  <c r="E958" i="1" l="1"/>
  <c r="N385" i="1"/>
  <c r="P385" i="1" s="1"/>
  <c r="M386" i="1" s="1"/>
  <c r="C959" i="1"/>
  <c r="D959" i="1" s="1"/>
  <c r="B960" i="1"/>
  <c r="E959" i="1" l="1"/>
  <c r="S464" i="1"/>
  <c r="H464" i="1"/>
  <c r="G386" i="1"/>
  <c r="O386" i="1"/>
  <c r="C960" i="1"/>
  <c r="D960" i="1" s="1"/>
  <c r="B961" i="1"/>
  <c r="E960" i="1" l="1"/>
  <c r="R464" i="1"/>
  <c r="T464" i="1" s="1"/>
  <c r="Q465" i="1" s="1"/>
  <c r="AC465" i="1" s="1"/>
  <c r="N386" i="1"/>
  <c r="P386" i="1" s="1"/>
  <c r="M387" i="1" s="1"/>
  <c r="C961" i="1"/>
  <c r="D961" i="1" s="1"/>
  <c r="B962" i="1"/>
  <c r="E961" i="1" l="1"/>
  <c r="G387" i="1"/>
  <c r="O387" i="1"/>
  <c r="B963" i="1"/>
  <c r="C962" i="1"/>
  <c r="D962" i="1" s="1"/>
  <c r="E962" i="1" l="1"/>
  <c r="H465" i="1"/>
  <c r="S465" i="1"/>
  <c r="N387" i="1"/>
  <c r="C963" i="1"/>
  <c r="D963" i="1" s="1"/>
  <c r="B964" i="1"/>
  <c r="E963" i="1" l="1"/>
  <c r="R465" i="1"/>
  <c r="T465" i="1" s="1"/>
  <c r="Q466" i="1" s="1"/>
  <c r="AC466" i="1" s="1"/>
  <c r="P387" i="1"/>
  <c r="M388" i="1" s="1"/>
  <c r="C964" i="1"/>
  <c r="D964" i="1" s="1"/>
  <c r="B965" i="1"/>
  <c r="E964" i="1" l="1"/>
  <c r="H466" i="1"/>
  <c r="S466" i="1"/>
  <c r="O388" i="1"/>
  <c r="G388" i="1"/>
  <c r="C965" i="1"/>
  <c r="D965" i="1" s="1"/>
  <c r="B966" i="1"/>
  <c r="E965" i="1" l="1"/>
  <c r="R466" i="1"/>
  <c r="T466" i="1" s="1"/>
  <c r="Q467" i="1" s="1"/>
  <c r="AC467" i="1" s="1"/>
  <c r="N388" i="1"/>
  <c r="P388" i="1" s="1"/>
  <c r="M389" i="1" s="1"/>
  <c r="C966" i="1"/>
  <c r="D966" i="1" s="1"/>
  <c r="B967" i="1"/>
  <c r="E966" i="1" l="1"/>
  <c r="H467" i="1"/>
  <c r="S467" i="1"/>
  <c r="O389" i="1"/>
  <c r="G389" i="1"/>
  <c r="C967" i="1"/>
  <c r="D967" i="1" s="1"/>
  <c r="B968" i="1"/>
  <c r="E967" i="1" l="1"/>
  <c r="R467" i="1"/>
  <c r="T467" i="1" s="1"/>
  <c r="Q468" i="1" s="1"/>
  <c r="AC468" i="1" s="1"/>
  <c r="N389" i="1"/>
  <c r="P389" i="1" s="1"/>
  <c r="M390" i="1" s="1"/>
  <c r="C968" i="1"/>
  <c r="D968" i="1" s="1"/>
  <c r="B969" i="1"/>
  <c r="E968" i="1" l="1"/>
  <c r="S468" i="1"/>
  <c r="H468" i="1"/>
  <c r="O390" i="1"/>
  <c r="G390" i="1"/>
  <c r="C969" i="1"/>
  <c r="D969" i="1" s="1"/>
  <c r="B970" i="1"/>
  <c r="E969" i="1" l="1"/>
  <c r="R468" i="1"/>
  <c r="T468" i="1" s="1"/>
  <c r="Q469" i="1" s="1"/>
  <c r="AC469" i="1" s="1"/>
  <c r="N390" i="1"/>
  <c r="P390" i="1" s="1"/>
  <c r="M391" i="1" s="1"/>
  <c r="C970" i="1"/>
  <c r="D970" i="1" s="1"/>
  <c r="B971" i="1"/>
  <c r="E970" i="1" l="1"/>
  <c r="S469" i="1"/>
  <c r="H469" i="1"/>
  <c r="O391" i="1"/>
  <c r="G391" i="1"/>
  <c r="C971" i="1"/>
  <c r="D971" i="1" s="1"/>
  <c r="B972" i="1"/>
  <c r="E971" i="1" l="1"/>
  <c r="R469" i="1"/>
  <c r="T469" i="1" s="1"/>
  <c r="Q470" i="1" s="1"/>
  <c r="AC470" i="1" s="1"/>
  <c r="N391" i="1"/>
  <c r="P391" i="1" s="1"/>
  <c r="M392" i="1" s="1"/>
  <c r="C972" i="1"/>
  <c r="D972" i="1" s="1"/>
  <c r="B973" i="1"/>
  <c r="E972" i="1" l="1"/>
  <c r="S470" i="1"/>
  <c r="H470" i="1"/>
  <c r="O392" i="1"/>
  <c r="G392" i="1"/>
  <c r="B974" i="1"/>
  <c r="C973" i="1"/>
  <c r="D973" i="1" s="1"/>
  <c r="E973" i="1" l="1"/>
  <c r="R470" i="1"/>
  <c r="T470" i="1"/>
  <c r="Q471" i="1" s="1"/>
  <c r="AC471" i="1" s="1"/>
  <c r="N392" i="1"/>
  <c r="C974" i="1"/>
  <c r="D974" i="1" s="1"/>
  <c r="B975" i="1"/>
  <c r="E974" i="1" l="1"/>
  <c r="H471" i="1"/>
  <c r="S471" i="1"/>
  <c r="P392" i="1"/>
  <c r="M393" i="1" s="1"/>
  <c r="C975" i="1"/>
  <c r="D975" i="1" s="1"/>
  <c r="B976" i="1"/>
  <c r="E975" i="1" l="1"/>
  <c r="R471" i="1"/>
  <c r="T471" i="1"/>
  <c r="Q472" i="1" s="1"/>
  <c r="AC472" i="1" s="1"/>
  <c r="O393" i="1"/>
  <c r="G393" i="1"/>
  <c r="B977" i="1"/>
  <c r="C976" i="1"/>
  <c r="D976" i="1" s="1"/>
  <c r="E976" i="1" l="1"/>
  <c r="H472" i="1"/>
  <c r="S472" i="1"/>
  <c r="N393" i="1"/>
  <c r="C977" i="1"/>
  <c r="D977" i="1" s="1"/>
  <c r="B978" i="1"/>
  <c r="E977" i="1" l="1"/>
  <c r="R472" i="1"/>
  <c r="T472" i="1" s="1"/>
  <c r="Q473" i="1" s="1"/>
  <c r="AC473" i="1" s="1"/>
  <c r="P393" i="1"/>
  <c r="M394" i="1" s="1"/>
  <c r="C978" i="1"/>
  <c r="D978" i="1" s="1"/>
  <c r="B979" i="1"/>
  <c r="E978" i="1" l="1"/>
  <c r="H473" i="1"/>
  <c r="S473" i="1"/>
  <c r="O394" i="1"/>
  <c r="G394" i="1"/>
  <c r="C979" i="1"/>
  <c r="D979" i="1" s="1"/>
  <c r="B980" i="1"/>
  <c r="E979" i="1" l="1"/>
  <c r="R473" i="1"/>
  <c r="T473" i="1"/>
  <c r="Q474" i="1" s="1"/>
  <c r="AC474" i="1" s="1"/>
  <c r="N394" i="1"/>
  <c r="C980" i="1"/>
  <c r="D980" i="1" s="1"/>
  <c r="B981" i="1"/>
  <c r="E980" i="1" l="1"/>
  <c r="H474" i="1"/>
  <c r="S474" i="1"/>
  <c r="P394" i="1"/>
  <c r="M395" i="1" s="1"/>
  <c r="B982" i="1"/>
  <c r="C981" i="1"/>
  <c r="D981" i="1" s="1"/>
  <c r="E981" i="1" l="1"/>
  <c r="R474" i="1"/>
  <c r="T474" i="1" s="1"/>
  <c r="Q475" i="1" s="1"/>
  <c r="AC475" i="1" s="1"/>
  <c r="O395" i="1"/>
  <c r="G395" i="1"/>
  <c r="C982" i="1"/>
  <c r="D982" i="1" s="1"/>
  <c r="B983" i="1"/>
  <c r="E982" i="1" l="1"/>
  <c r="N395" i="1"/>
  <c r="P395" i="1" s="1"/>
  <c r="M396" i="1" s="1"/>
  <c r="C983" i="1"/>
  <c r="D983" i="1" s="1"/>
  <c r="B984" i="1"/>
  <c r="E983" i="1" l="1"/>
  <c r="H475" i="1"/>
  <c r="S475" i="1"/>
  <c r="G396" i="1"/>
  <c r="O396" i="1"/>
  <c r="C984" i="1"/>
  <c r="D984" i="1" s="1"/>
  <c r="B985" i="1"/>
  <c r="E984" i="1" l="1"/>
  <c r="R475" i="1"/>
  <c r="T475" i="1"/>
  <c r="Q476" i="1" s="1"/>
  <c r="AC476" i="1" s="1"/>
  <c r="N396" i="1"/>
  <c r="P396" i="1" s="1"/>
  <c r="M397" i="1" s="1"/>
  <c r="C985" i="1"/>
  <c r="D985" i="1" s="1"/>
  <c r="B986" i="1"/>
  <c r="E985" i="1" l="1"/>
  <c r="H476" i="1"/>
  <c r="S476" i="1"/>
  <c r="G397" i="1"/>
  <c r="O397" i="1"/>
  <c r="C986" i="1"/>
  <c r="D986" i="1" s="1"/>
  <c r="B987" i="1"/>
  <c r="E986" i="1" l="1"/>
  <c r="R476" i="1"/>
  <c r="T476" i="1" s="1"/>
  <c r="Q477" i="1" s="1"/>
  <c r="AC477" i="1" s="1"/>
  <c r="N397" i="1"/>
  <c r="P397" i="1" s="1"/>
  <c r="M398" i="1" s="1"/>
  <c r="C987" i="1"/>
  <c r="D987" i="1" s="1"/>
  <c r="B988" i="1"/>
  <c r="E987" i="1" l="1"/>
  <c r="H477" i="1"/>
  <c r="S477" i="1"/>
  <c r="G398" i="1"/>
  <c r="O398" i="1"/>
  <c r="B989" i="1"/>
  <c r="C988" i="1"/>
  <c r="D988" i="1" s="1"/>
  <c r="E988" i="1" l="1"/>
  <c r="R477" i="1"/>
  <c r="T477" i="1" s="1"/>
  <c r="Q478" i="1" s="1"/>
  <c r="AC478" i="1" s="1"/>
  <c r="N398" i="1"/>
  <c r="B990" i="1"/>
  <c r="C989" i="1"/>
  <c r="D989" i="1" s="1"/>
  <c r="E989" i="1" l="1"/>
  <c r="H478" i="1"/>
  <c r="S478" i="1"/>
  <c r="P398" i="1"/>
  <c r="M399" i="1" s="1"/>
  <c r="C990" i="1"/>
  <c r="D990" i="1" s="1"/>
  <c r="B991" i="1"/>
  <c r="E990" i="1" l="1"/>
  <c r="R478" i="1"/>
  <c r="T478" i="1" s="1"/>
  <c r="Q479" i="1" s="1"/>
  <c r="AC479" i="1" s="1"/>
  <c r="G399" i="1"/>
  <c r="O399" i="1"/>
  <c r="C991" i="1"/>
  <c r="D991" i="1" s="1"/>
  <c r="B992" i="1"/>
  <c r="E991" i="1" l="1"/>
  <c r="S479" i="1"/>
  <c r="H479" i="1"/>
  <c r="N399" i="1"/>
  <c r="C992" i="1"/>
  <c r="D992" i="1" s="1"/>
  <c r="B993" i="1"/>
  <c r="E992" i="1" l="1"/>
  <c r="R479" i="1"/>
  <c r="T479" i="1"/>
  <c r="Q480" i="1" s="1"/>
  <c r="AC480" i="1" s="1"/>
  <c r="P399" i="1"/>
  <c r="M400" i="1" s="1"/>
  <c r="B994" i="1"/>
  <c r="C993" i="1"/>
  <c r="D993" i="1" s="1"/>
  <c r="E993" i="1" l="1"/>
  <c r="S480" i="1"/>
  <c r="H480" i="1"/>
  <c r="G400" i="1"/>
  <c r="O400" i="1"/>
  <c r="B995" i="1"/>
  <c r="C994" i="1"/>
  <c r="D994" i="1" s="1"/>
  <c r="E994" i="1" l="1"/>
  <c r="R480" i="1"/>
  <c r="T480" i="1" s="1"/>
  <c r="Q481" i="1" s="1"/>
  <c r="AC481" i="1" s="1"/>
  <c r="N400" i="1"/>
  <c r="P400" i="1" s="1"/>
  <c r="M401" i="1" s="1"/>
  <c r="C995" i="1"/>
  <c r="D995" i="1" s="1"/>
  <c r="B996" i="1"/>
  <c r="E995" i="1" l="1"/>
  <c r="H481" i="1"/>
  <c r="S481" i="1"/>
  <c r="G401" i="1"/>
  <c r="O401" i="1"/>
  <c r="C996" i="1"/>
  <c r="D996" i="1" s="1"/>
  <c r="B997" i="1"/>
  <c r="E996" i="1" l="1"/>
  <c r="R481" i="1"/>
  <c r="T481" i="1" s="1"/>
  <c r="Q482" i="1" s="1"/>
  <c r="AC482" i="1" s="1"/>
  <c r="N401" i="1"/>
  <c r="P401" i="1" s="1"/>
  <c r="M402" i="1" s="1"/>
  <c r="C997" i="1"/>
  <c r="D997" i="1" s="1"/>
  <c r="B998" i="1"/>
  <c r="E997" i="1" l="1"/>
  <c r="S482" i="1"/>
  <c r="H482" i="1"/>
  <c r="O402" i="1"/>
  <c r="G402" i="1"/>
  <c r="B999" i="1"/>
  <c r="C998" i="1"/>
  <c r="D998" i="1" s="1"/>
  <c r="E998" i="1" l="1"/>
  <c r="R482" i="1"/>
  <c r="T482" i="1" s="1"/>
  <c r="Q483" i="1" s="1"/>
  <c r="AC483" i="1" s="1"/>
  <c r="N402" i="1"/>
  <c r="C999" i="1"/>
  <c r="D999" i="1" s="1"/>
  <c r="B1000" i="1"/>
  <c r="E999" i="1" l="1"/>
  <c r="H483" i="1"/>
  <c r="S483" i="1"/>
  <c r="P402" i="1"/>
  <c r="M403" i="1" s="1"/>
  <c r="B1001" i="1"/>
  <c r="C1000" i="1"/>
  <c r="D1000" i="1" s="1"/>
  <c r="E1000" i="1" l="1"/>
  <c r="R483" i="1"/>
  <c r="T483" i="1" s="1"/>
  <c r="Q484" i="1" s="1"/>
  <c r="AC484" i="1" s="1"/>
  <c r="O403" i="1"/>
  <c r="G403" i="1"/>
  <c r="B1002" i="1"/>
  <c r="C1001" i="1"/>
  <c r="D1001" i="1" s="1"/>
  <c r="E1001" i="1" l="1"/>
  <c r="H484" i="1"/>
  <c r="S484" i="1"/>
  <c r="N403" i="1"/>
  <c r="C1002" i="1"/>
  <c r="D1002" i="1" s="1"/>
  <c r="B1003" i="1"/>
  <c r="E1002" i="1" l="1"/>
  <c r="R484" i="1"/>
  <c r="T484" i="1" s="1"/>
  <c r="Q485" i="1" s="1"/>
  <c r="AC485" i="1" s="1"/>
  <c r="P403" i="1"/>
  <c r="M404" i="1" s="1"/>
  <c r="C1003" i="1"/>
  <c r="D1003" i="1" s="1"/>
  <c r="B1004" i="1"/>
  <c r="E1003" i="1" l="1"/>
  <c r="H485" i="1"/>
  <c r="S485" i="1"/>
  <c r="G404" i="1"/>
  <c r="O404" i="1"/>
  <c r="B1005" i="1"/>
  <c r="C1004" i="1"/>
  <c r="D1004" i="1" s="1"/>
  <c r="E1004" i="1" l="1"/>
  <c r="R485" i="1"/>
  <c r="T485" i="1"/>
  <c r="Q486" i="1" s="1"/>
  <c r="AC486" i="1" s="1"/>
  <c r="N404" i="1"/>
  <c r="C1005" i="1"/>
  <c r="D1005" i="1" s="1"/>
  <c r="B1006" i="1"/>
  <c r="E1005" i="1" l="1"/>
  <c r="P404" i="1"/>
  <c r="M405" i="1" s="1"/>
  <c r="C1006" i="1"/>
  <c r="D1006" i="1" s="1"/>
  <c r="B1007" i="1"/>
  <c r="E1006" i="1" l="1"/>
  <c r="H486" i="1"/>
  <c r="S486" i="1"/>
  <c r="O405" i="1"/>
  <c r="G405" i="1"/>
  <c r="B1008" i="1"/>
  <c r="C1007" i="1"/>
  <c r="D1007" i="1" s="1"/>
  <c r="E1007" i="1" l="1"/>
  <c r="R486" i="1"/>
  <c r="T486" i="1" s="1"/>
  <c r="Q487" i="1" s="1"/>
  <c r="AC487" i="1" s="1"/>
  <c r="N405" i="1"/>
  <c r="P405" i="1" s="1"/>
  <c r="M406" i="1" s="1"/>
  <c r="B1009" i="1"/>
  <c r="C1008" i="1"/>
  <c r="D1008" i="1" s="1"/>
  <c r="E1008" i="1" l="1"/>
  <c r="S487" i="1"/>
  <c r="H487" i="1"/>
  <c r="G406" i="1"/>
  <c r="O406" i="1"/>
  <c r="B1010" i="1"/>
  <c r="C1009" i="1"/>
  <c r="D1009" i="1" s="1"/>
  <c r="E1009" i="1" l="1"/>
  <c r="R487" i="1"/>
  <c r="T487" i="1" s="1"/>
  <c r="Q488" i="1" s="1"/>
  <c r="AC488" i="1" s="1"/>
  <c r="N406" i="1"/>
  <c r="C1010" i="1"/>
  <c r="D1010" i="1" s="1"/>
  <c r="B1011" i="1"/>
  <c r="E1010" i="1" l="1"/>
  <c r="H488" i="1"/>
  <c r="S488" i="1"/>
  <c r="P406" i="1"/>
  <c r="M407" i="1" s="1"/>
  <c r="C1011" i="1"/>
  <c r="D1011" i="1" s="1"/>
  <c r="B1012" i="1"/>
  <c r="E1011" i="1" l="1"/>
  <c r="R488" i="1"/>
  <c r="T488" i="1" s="1"/>
  <c r="Q489" i="1" s="1"/>
  <c r="AC489" i="1" s="1"/>
  <c r="G407" i="1"/>
  <c r="O407" i="1"/>
  <c r="C1012" i="1"/>
  <c r="D1012" i="1" s="1"/>
  <c r="B1013" i="1"/>
  <c r="E1012" i="1" l="1"/>
  <c r="H489" i="1"/>
  <c r="S489" i="1"/>
  <c r="N407" i="1"/>
  <c r="C1013" i="1"/>
  <c r="D1013" i="1" s="1"/>
  <c r="B1014" i="1"/>
  <c r="E1013" i="1" l="1"/>
  <c r="R489" i="1"/>
  <c r="T489" i="1" s="1"/>
  <c r="Q490" i="1" s="1"/>
  <c r="AC490" i="1" s="1"/>
  <c r="P407" i="1"/>
  <c r="M408" i="1" s="1"/>
  <c r="B1015" i="1"/>
  <c r="C1014" i="1"/>
  <c r="D1014" i="1" s="1"/>
  <c r="E1014" i="1" l="1"/>
  <c r="S490" i="1"/>
  <c r="H490" i="1"/>
  <c r="G408" i="1"/>
  <c r="O408" i="1"/>
  <c r="C1015" i="1"/>
  <c r="D1015" i="1" s="1"/>
  <c r="B1016" i="1"/>
  <c r="E1015" i="1" l="1"/>
  <c r="R490" i="1"/>
  <c r="T490" i="1" s="1"/>
  <c r="Q491" i="1" s="1"/>
  <c r="AC491" i="1" s="1"/>
  <c r="N408" i="1"/>
  <c r="P408" i="1" s="1"/>
  <c r="M409" i="1" s="1"/>
  <c r="C1016" i="1"/>
  <c r="D1016" i="1" s="1"/>
  <c r="B1017" i="1"/>
  <c r="E1016" i="1" l="1"/>
  <c r="H491" i="1"/>
  <c r="S491" i="1"/>
  <c r="G409" i="1"/>
  <c r="O409" i="1"/>
  <c r="B1018" i="1"/>
  <c r="C1017" i="1"/>
  <c r="D1017" i="1" s="1"/>
  <c r="E1017" i="1" l="1"/>
  <c r="R491" i="1"/>
  <c r="T491" i="1" s="1"/>
  <c r="Q492" i="1" s="1"/>
  <c r="AC492" i="1" s="1"/>
  <c r="N409" i="1"/>
  <c r="B1019" i="1"/>
  <c r="C1018" i="1"/>
  <c r="D1018" i="1" s="1"/>
  <c r="E1018" i="1" l="1"/>
  <c r="S492" i="1"/>
  <c r="H492" i="1"/>
  <c r="P409" i="1"/>
  <c r="M410" i="1" s="1"/>
  <c r="C1019" i="1"/>
  <c r="D1019" i="1" s="1"/>
  <c r="B1020" i="1"/>
  <c r="E1019" i="1" l="1"/>
  <c r="R492" i="1"/>
  <c r="T492" i="1"/>
  <c r="Q493" i="1" s="1"/>
  <c r="AC493" i="1" s="1"/>
  <c r="G410" i="1"/>
  <c r="O410" i="1"/>
  <c r="C1020" i="1"/>
  <c r="D1020" i="1" s="1"/>
  <c r="B1021" i="1"/>
  <c r="E1020" i="1" l="1"/>
  <c r="S493" i="1"/>
  <c r="H493" i="1"/>
  <c r="N410" i="1"/>
  <c r="C1021" i="1"/>
  <c r="D1021" i="1" s="1"/>
  <c r="B1022" i="1"/>
  <c r="E1021" i="1" l="1"/>
  <c r="R493" i="1"/>
  <c r="T493" i="1"/>
  <c r="Q494" i="1" s="1"/>
  <c r="AC494" i="1" s="1"/>
  <c r="P410" i="1"/>
  <c r="M411" i="1" s="1"/>
  <c r="B1023" i="1"/>
  <c r="C1022" i="1"/>
  <c r="D1022" i="1" s="1"/>
  <c r="E1022" i="1" l="1"/>
  <c r="S494" i="1"/>
  <c r="H494" i="1"/>
  <c r="G411" i="1"/>
  <c r="O411" i="1"/>
  <c r="B1024" i="1"/>
  <c r="C1023" i="1"/>
  <c r="D1023" i="1" s="1"/>
  <c r="E1023" i="1" l="1"/>
  <c r="R494" i="1"/>
  <c r="T494" i="1" s="1"/>
  <c r="Q495" i="1" s="1"/>
  <c r="AC495" i="1" s="1"/>
  <c r="N411" i="1"/>
  <c r="P411" i="1" s="1"/>
  <c r="M412" i="1" s="1"/>
  <c r="C1024" i="1"/>
  <c r="D1024" i="1" s="1"/>
  <c r="B1025" i="1"/>
  <c r="E1024" i="1" l="1"/>
  <c r="H495" i="1"/>
  <c r="S495" i="1"/>
  <c r="G412" i="1"/>
  <c r="O412" i="1"/>
  <c r="B1026" i="1"/>
  <c r="C1025" i="1"/>
  <c r="D1025" i="1" s="1"/>
  <c r="E1025" i="1" l="1"/>
  <c r="R495" i="1"/>
  <c r="T495" i="1" s="1"/>
  <c r="Q496" i="1" s="1"/>
  <c r="AC496" i="1" s="1"/>
  <c r="N412" i="1"/>
  <c r="C1026" i="1"/>
  <c r="D1026" i="1" s="1"/>
  <c r="B1027" i="1"/>
  <c r="E1026" i="1" l="1"/>
  <c r="H496" i="1"/>
  <c r="S496" i="1"/>
  <c r="P412" i="1"/>
  <c r="M413" i="1" s="1"/>
  <c r="C1027" i="1"/>
  <c r="D1027" i="1" s="1"/>
  <c r="B1028" i="1"/>
  <c r="E1027" i="1" l="1"/>
  <c r="R496" i="1"/>
  <c r="T496" i="1" s="1"/>
  <c r="Q497" i="1" s="1"/>
  <c r="AC497" i="1" s="1"/>
  <c r="G413" i="1"/>
  <c r="O413" i="1"/>
  <c r="B1029" i="1"/>
  <c r="C1028" i="1"/>
  <c r="D1028" i="1" s="1"/>
  <c r="E1028" i="1" l="1"/>
  <c r="S497" i="1"/>
  <c r="H497" i="1"/>
  <c r="N413" i="1"/>
  <c r="B1030" i="1"/>
  <c r="C1029" i="1"/>
  <c r="D1029" i="1" s="1"/>
  <c r="E1029" i="1" l="1"/>
  <c r="R497" i="1"/>
  <c r="T497" i="1" s="1"/>
  <c r="Q498" i="1" s="1"/>
  <c r="AC498" i="1" s="1"/>
  <c r="P413" i="1"/>
  <c r="M414" i="1" s="1"/>
  <c r="C1030" i="1"/>
  <c r="D1030" i="1" s="1"/>
  <c r="B1031" i="1"/>
  <c r="E1030" i="1" l="1"/>
  <c r="H498" i="1"/>
  <c r="S498" i="1"/>
  <c r="G414" i="1"/>
  <c r="O414" i="1"/>
  <c r="C1031" i="1"/>
  <c r="D1031" i="1" s="1"/>
  <c r="B1032" i="1"/>
  <c r="E1031" i="1" l="1"/>
  <c r="R498" i="1"/>
  <c r="T498" i="1" s="1"/>
  <c r="Q499" i="1" s="1"/>
  <c r="AC499" i="1" s="1"/>
  <c r="N414" i="1"/>
  <c r="B1033" i="1"/>
  <c r="C1032" i="1"/>
  <c r="D1032" i="1" s="1"/>
  <c r="E1032" i="1" l="1"/>
  <c r="H499" i="1"/>
  <c r="S499" i="1"/>
  <c r="P414" i="1"/>
  <c r="M415" i="1" s="1"/>
  <c r="B1034" i="1"/>
  <c r="C1033" i="1"/>
  <c r="D1033" i="1" s="1"/>
  <c r="E1033" i="1" l="1"/>
  <c r="R499" i="1"/>
  <c r="T499" i="1" s="1"/>
  <c r="Q500" i="1" s="1"/>
  <c r="AC500" i="1" s="1"/>
  <c r="G415" i="1"/>
  <c r="O415" i="1"/>
  <c r="C1034" i="1"/>
  <c r="D1034" i="1" s="1"/>
  <c r="B1035" i="1"/>
  <c r="E1034" i="1" l="1"/>
  <c r="H500" i="1"/>
  <c r="S500" i="1"/>
  <c r="N415" i="1"/>
  <c r="P415" i="1" s="1"/>
  <c r="M416" i="1" s="1"/>
  <c r="C1035" i="1"/>
  <c r="D1035" i="1" s="1"/>
  <c r="B1036" i="1"/>
  <c r="E1035" i="1" l="1"/>
  <c r="R500" i="1"/>
  <c r="T500" i="1"/>
  <c r="Q501" i="1" s="1"/>
  <c r="AC501" i="1" s="1"/>
  <c r="G416" i="1"/>
  <c r="O416" i="1"/>
  <c r="B1037" i="1"/>
  <c r="C1036" i="1"/>
  <c r="D1036" i="1" s="1"/>
  <c r="E1036" i="1" l="1"/>
  <c r="H501" i="1"/>
  <c r="S501" i="1"/>
  <c r="N416" i="1"/>
  <c r="B1038" i="1"/>
  <c r="C1037" i="1"/>
  <c r="D1037" i="1" s="1"/>
  <c r="E1037" i="1" l="1"/>
  <c r="R501" i="1"/>
  <c r="T501" i="1" s="1"/>
  <c r="Q502" i="1" s="1"/>
  <c r="AC502" i="1" s="1"/>
  <c r="P416" i="1"/>
  <c r="M417" i="1" s="1"/>
  <c r="C1038" i="1"/>
  <c r="D1038" i="1" s="1"/>
  <c r="B1039" i="1"/>
  <c r="E1038" i="1" l="1"/>
  <c r="H502" i="1"/>
  <c r="S502" i="1"/>
  <c r="O417" i="1"/>
  <c r="G417" i="1"/>
  <c r="B1040" i="1"/>
  <c r="C1039" i="1"/>
  <c r="D1039" i="1" s="1"/>
  <c r="E1039" i="1" l="1"/>
  <c r="R502" i="1"/>
  <c r="T502" i="1" s="1"/>
  <c r="Q503" i="1" s="1"/>
  <c r="AC503" i="1" s="1"/>
  <c r="N417" i="1"/>
  <c r="C1040" i="1"/>
  <c r="D1040" i="1" s="1"/>
  <c r="B1041" i="1"/>
  <c r="E1040" i="1" l="1"/>
  <c r="H503" i="1"/>
  <c r="S503" i="1"/>
  <c r="P417" i="1"/>
  <c r="M418" i="1" s="1"/>
  <c r="C1041" i="1"/>
  <c r="D1041" i="1" s="1"/>
  <c r="B1042" i="1"/>
  <c r="E1041" i="1" l="1"/>
  <c r="R503" i="1"/>
  <c r="T503" i="1" s="1"/>
  <c r="Q504" i="1" s="1"/>
  <c r="AC504" i="1" s="1"/>
  <c r="O418" i="1"/>
  <c r="G418" i="1"/>
  <c r="B1043" i="1"/>
  <c r="C1042" i="1"/>
  <c r="D1042" i="1" s="1"/>
  <c r="E1042" i="1" l="1"/>
  <c r="H504" i="1"/>
  <c r="S504" i="1"/>
  <c r="N418" i="1"/>
  <c r="P418" i="1" s="1"/>
  <c r="M419" i="1" s="1"/>
  <c r="C1043" i="1"/>
  <c r="D1043" i="1" s="1"/>
  <c r="B1044" i="1"/>
  <c r="E1043" i="1" l="1"/>
  <c r="R504" i="1"/>
  <c r="T504" i="1" s="1"/>
  <c r="Q505" i="1" s="1"/>
  <c r="AC505" i="1" s="1"/>
  <c r="O419" i="1"/>
  <c r="G419" i="1"/>
  <c r="C1044" i="1"/>
  <c r="D1044" i="1" s="1"/>
  <c r="B1045" i="1"/>
  <c r="E1044" i="1" l="1"/>
  <c r="H505" i="1"/>
  <c r="S505" i="1"/>
  <c r="N419" i="1"/>
  <c r="P419" i="1" s="1"/>
  <c r="M420" i="1" s="1"/>
  <c r="C1045" i="1"/>
  <c r="D1045" i="1" s="1"/>
  <c r="B1046" i="1"/>
  <c r="E1045" i="1" l="1"/>
  <c r="R505" i="1"/>
  <c r="T505" i="1" s="1"/>
  <c r="Q506" i="1" s="1"/>
  <c r="AC506" i="1" s="1"/>
  <c r="O420" i="1"/>
  <c r="G420" i="1"/>
  <c r="B1047" i="1"/>
  <c r="C1046" i="1"/>
  <c r="D1046" i="1" s="1"/>
  <c r="E1046" i="1" l="1"/>
  <c r="H506" i="1"/>
  <c r="S506" i="1"/>
  <c r="N420" i="1"/>
  <c r="C1047" i="1"/>
  <c r="D1047" i="1" s="1"/>
  <c r="B1048" i="1"/>
  <c r="E1047" i="1" l="1"/>
  <c r="R506" i="1"/>
  <c r="T506" i="1" s="1"/>
  <c r="Q507" i="1" s="1"/>
  <c r="AC507" i="1" s="1"/>
  <c r="P420" i="1"/>
  <c r="M421" i="1" s="1"/>
  <c r="B1049" i="1"/>
  <c r="C1048" i="1"/>
  <c r="D1048" i="1" s="1"/>
  <c r="E1048" i="1" l="1"/>
  <c r="H507" i="1"/>
  <c r="S507" i="1"/>
  <c r="G421" i="1"/>
  <c r="O421" i="1"/>
  <c r="B1050" i="1"/>
  <c r="C1049" i="1"/>
  <c r="D1049" i="1" s="1"/>
  <c r="E1049" i="1" l="1"/>
  <c r="R507" i="1"/>
  <c r="T507" i="1" s="1"/>
  <c r="Q508" i="1" s="1"/>
  <c r="AC508" i="1" s="1"/>
  <c r="N421" i="1"/>
  <c r="C1050" i="1"/>
  <c r="D1050" i="1" s="1"/>
  <c r="B1051" i="1"/>
  <c r="E1050" i="1" l="1"/>
  <c r="H508" i="1"/>
  <c r="S508" i="1"/>
  <c r="P421" i="1"/>
  <c r="M422" i="1" s="1"/>
  <c r="B1052" i="1"/>
  <c r="C1051" i="1"/>
  <c r="D1051" i="1" s="1"/>
  <c r="E1051" i="1" l="1"/>
  <c r="R508" i="1"/>
  <c r="T508" i="1"/>
  <c r="Q509" i="1" s="1"/>
  <c r="AC509" i="1" s="1"/>
  <c r="G422" i="1"/>
  <c r="O422" i="1"/>
  <c r="B1053" i="1"/>
  <c r="C1052" i="1"/>
  <c r="D1052" i="1" s="1"/>
  <c r="E1052" i="1" l="1"/>
  <c r="H509" i="1"/>
  <c r="S509" i="1"/>
  <c r="N422" i="1"/>
  <c r="P422" i="1" s="1"/>
  <c r="M423" i="1" s="1"/>
  <c r="B1054" i="1"/>
  <c r="C1053" i="1"/>
  <c r="D1053" i="1" s="1"/>
  <c r="E1053" i="1" l="1"/>
  <c r="R509" i="1"/>
  <c r="T509" i="1" s="1"/>
  <c r="Q510" i="1" s="1"/>
  <c r="AC510" i="1" s="1"/>
  <c r="G423" i="1"/>
  <c r="O423" i="1"/>
  <c r="C1054" i="1"/>
  <c r="D1054" i="1" s="1"/>
  <c r="B1055" i="1"/>
  <c r="E1054" i="1" l="1"/>
  <c r="H510" i="1"/>
  <c r="S510" i="1"/>
  <c r="N423" i="1"/>
  <c r="B1056" i="1"/>
  <c r="C1055" i="1"/>
  <c r="D1055" i="1" s="1"/>
  <c r="E1055" i="1" l="1"/>
  <c r="R510" i="1"/>
  <c r="T510" i="1" s="1"/>
  <c r="Q511" i="1" s="1"/>
  <c r="AC511" i="1" s="1"/>
  <c r="P423" i="1"/>
  <c r="M424" i="1" s="1"/>
  <c r="B1057" i="1"/>
  <c r="C1056" i="1"/>
  <c r="D1056" i="1" s="1"/>
  <c r="E1056" i="1" l="1"/>
  <c r="H511" i="1"/>
  <c r="S511" i="1"/>
  <c r="G424" i="1"/>
  <c r="O424" i="1"/>
  <c r="C1057" i="1"/>
  <c r="D1057" i="1" s="1"/>
  <c r="B1058" i="1"/>
  <c r="E1057" i="1" l="1"/>
  <c r="R511" i="1"/>
  <c r="N424" i="1"/>
  <c r="C1058" i="1"/>
  <c r="D1058" i="1" s="1"/>
  <c r="B1059" i="1"/>
  <c r="E1058" i="1" l="1"/>
  <c r="T511" i="1"/>
  <c r="Q512" i="1" s="1"/>
  <c r="AC512" i="1" s="1"/>
  <c r="P424" i="1"/>
  <c r="M425" i="1" s="1"/>
  <c r="C1059" i="1"/>
  <c r="D1059" i="1" s="1"/>
  <c r="B1060" i="1"/>
  <c r="E1059" i="1" l="1"/>
  <c r="H512" i="1"/>
  <c r="S512" i="1"/>
  <c r="G425" i="1"/>
  <c r="O425" i="1"/>
  <c r="B1061" i="1"/>
  <c r="C1060" i="1"/>
  <c r="D1060" i="1" s="1"/>
  <c r="E1060" i="1" l="1"/>
  <c r="R512" i="1"/>
  <c r="T512" i="1"/>
  <c r="Q513" i="1" s="1"/>
  <c r="AC513" i="1" s="1"/>
  <c r="N425" i="1"/>
  <c r="C1061" i="1"/>
  <c r="D1061" i="1" s="1"/>
  <c r="B1062" i="1"/>
  <c r="E1061" i="1" l="1"/>
  <c r="P425" i="1"/>
  <c r="M426" i="1" s="1"/>
  <c r="B1063" i="1"/>
  <c r="C1062" i="1"/>
  <c r="D1062" i="1" s="1"/>
  <c r="E1062" i="1" l="1"/>
  <c r="H513" i="1"/>
  <c r="S513" i="1"/>
  <c r="O426" i="1"/>
  <c r="G426" i="1"/>
  <c r="C1063" i="1"/>
  <c r="D1063" i="1" s="1"/>
  <c r="B1064" i="1"/>
  <c r="E1063" i="1" l="1"/>
  <c r="R513" i="1"/>
  <c r="T513" i="1" s="1"/>
  <c r="Q514" i="1" s="1"/>
  <c r="AC514" i="1" s="1"/>
  <c r="N426" i="1"/>
  <c r="B1065" i="1"/>
  <c r="C1064" i="1"/>
  <c r="D1064" i="1" s="1"/>
  <c r="E1064" i="1" l="1"/>
  <c r="S514" i="1"/>
  <c r="H514" i="1"/>
  <c r="P426" i="1"/>
  <c r="M427" i="1" s="1"/>
  <c r="B1066" i="1"/>
  <c r="C1065" i="1"/>
  <c r="D1065" i="1" s="1"/>
  <c r="E1065" i="1" l="1"/>
  <c r="R514" i="1"/>
  <c r="T514" i="1"/>
  <c r="Q515" i="1" s="1"/>
  <c r="AC515" i="1" s="1"/>
  <c r="G427" i="1"/>
  <c r="O427" i="1"/>
  <c r="B1067" i="1"/>
  <c r="C1066" i="1"/>
  <c r="D1066" i="1" s="1"/>
  <c r="E1066" i="1" l="1"/>
  <c r="H515" i="1"/>
  <c r="S515" i="1"/>
  <c r="N427" i="1"/>
  <c r="B1068" i="1"/>
  <c r="C1067" i="1"/>
  <c r="D1067" i="1" s="1"/>
  <c r="E1067" i="1" l="1"/>
  <c r="R515" i="1"/>
  <c r="T515" i="1"/>
  <c r="Q516" i="1" s="1"/>
  <c r="AC516" i="1" s="1"/>
  <c r="P427" i="1"/>
  <c r="M428" i="1" s="1"/>
  <c r="B1069" i="1"/>
  <c r="C1068" i="1"/>
  <c r="D1068" i="1" s="1"/>
  <c r="E1068" i="1" l="1"/>
  <c r="H516" i="1"/>
  <c r="S516" i="1"/>
  <c r="G428" i="1"/>
  <c r="O428" i="1"/>
  <c r="B1070" i="1"/>
  <c r="C1069" i="1"/>
  <c r="D1069" i="1" s="1"/>
  <c r="E1069" i="1" l="1"/>
  <c r="R516" i="1"/>
  <c r="T516" i="1" s="1"/>
  <c r="Q517" i="1" s="1"/>
  <c r="AC517" i="1" s="1"/>
  <c r="N428" i="1"/>
  <c r="B1071" i="1"/>
  <c r="C1070" i="1"/>
  <c r="D1070" i="1" s="1"/>
  <c r="E1070" i="1" l="1"/>
  <c r="H517" i="1"/>
  <c r="S517" i="1"/>
  <c r="P428" i="1"/>
  <c r="M429" i="1" s="1"/>
  <c r="C1071" i="1"/>
  <c r="D1071" i="1" s="1"/>
  <c r="B1072" i="1"/>
  <c r="E1071" i="1" l="1"/>
  <c r="R517" i="1"/>
  <c r="T517" i="1" s="1"/>
  <c r="Q518" i="1" s="1"/>
  <c r="AC518" i="1" s="1"/>
  <c r="G429" i="1"/>
  <c r="O429" i="1"/>
  <c r="B1073" i="1"/>
  <c r="C1072" i="1"/>
  <c r="D1072" i="1" s="1"/>
  <c r="E1072" i="1" l="1"/>
  <c r="N429" i="1"/>
  <c r="C1073" i="1"/>
  <c r="D1073" i="1" s="1"/>
  <c r="B1074" i="1"/>
  <c r="E1073" i="1" l="1"/>
  <c r="H518" i="1"/>
  <c r="S518" i="1"/>
  <c r="P429" i="1"/>
  <c r="M430" i="1" s="1"/>
  <c r="B1075" i="1"/>
  <c r="C1074" i="1"/>
  <c r="D1074" i="1" s="1"/>
  <c r="E1074" i="1" l="1"/>
  <c r="R518" i="1"/>
  <c r="T518" i="1" s="1"/>
  <c r="Q519" i="1" s="1"/>
  <c r="AC519" i="1" s="1"/>
  <c r="O430" i="1"/>
  <c r="G430" i="1"/>
  <c r="B1076" i="1"/>
  <c r="C1075" i="1"/>
  <c r="D1075" i="1" s="1"/>
  <c r="E1075" i="1" l="1"/>
  <c r="N430" i="1"/>
  <c r="B1077" i="1"/>
  <c r="C1076" i="1"/>
  <c r="D1076" i="1" s="1"/>
  <c r="E1076" i="1" l="1"/>
  <c r="H519" i="1"/>
  <c r="S519" i="1"/>
  <c r="P430" i="1"/>
  <c r="M431" i="1" s="1"/>
  <c r="C1077" i="1"/>
  <c r="D1077" i="1" s="1"/>
  <c r="B1078" i="1"/>
  <c r="E1077" i="1" l="1"/>
  <c r="R519" i="1"/>
  <c r="T519" i="1" s="1"/>
  <c r="Q520" i="1" s="1"/>
  <c r="AC520" i="1" s="1"/>
  <c r="G431" i="1"/>
  <c r="O431" i="1"/>
  <c r="B1079" i="1"/>
  <c r="C1078" i="1"/>
  <c r="D1078" i="1" s="1"/>
  <c r="E1078" i="1" l="1"/>
  <c r="H520" i="1"/>
  <c r="S520" i="1"/>
  <c r="N431" i="1"/>
  <c r="C1079" i="1"/>
  <c r="D1079" i="1" s="1"/>
  <c r="B1080" i="1"/>
  <c r="E1079" i="1" l="1"/>
  <c r="R520" i="1"/>
  <c r="T520" i="1" s="1"/>
  <c r="Q521" i="1" s="1"/>
  <c r="AC521" i="1" s="1"/>
  <c r="P431" i="1"/>
  <c r="M432" i="1" s="1"/>
  <c r="B1081" i="1"/>
  <c r="C1080" i="1"/>
  <c r="D1080" i="1" s="1"/>
  <c r="E1080" i="1" l="1"/>
  <c r="H521" i="1"/>
  <c r="S521" i="1"/>
  <c r="G432" i="1"/>
  <c r="O432" i="1"/>
  <c r="C1081" i="1"/>
  <c r="D1081" i="1" s="1"/>
  <c r="B1082" i="1"/>
  <c r="E1081" i="1" l="1"/>
  <c r="R521" i="1"/>
  <c r="T521" i="1"/>
  <c r="Q522" i="1" s="1"/>
  <c r="AC522" i="1" s="1"/>
  <c r="N432" i="1"/>
  <c r="P432" i="1" s="1"/>
  <c r="M433" i="1" s="1"/>
  <c r="B1083" i="1"/>
  <c r="C1082" i="1"/>
  <c r="D1082" i="1" s="1"/>
  <c r="E1082" i="1" l="1"/>
  <c r="H522" i="1"/>
  <c r="S522" i="1"/>
  <c r="O433" i="1"/>
  <c r="G433" i="1"/>
  <c r="C1083" i="1"/>
  <c r="D1083" i="1" s="1"/>
  <c r="B1084" i="1"/>
  <c r="E1083" i="1" l="1"/>
  <c r="R522" i="1"/>
  <c r="T522" i="1" s="1"/>
  <c r="Q523" i="1" s="1"/>
  <c r="AC523" i="1" s="1"/>
  <c r="N433" i="1"/>
  <c r="B1085" i="1"/>
  <c r="C1084" i="1"/>
  <c r="D1084" i="1" s="1"/>
  <c r="E1084" i="1" l="1"/>
  <c r="H523" i="1"/>
  <c r="S523" i="1"/>
  <c r="P433" i="1"/>
  <c r="M434" i="1" s="1"/>
  <c r="C1085" i="1"/>
  <c r="D1085" i="1" s="1"/>
  <c r="B1086" i="1"/>
  <c r="E1085" i="1" l="1"/>
  <c r="R523" i="1"/>
  <c r="T523" i="1" s="1"/>
  <c r="Q524" i="1" s="1"/>
  <c r="AC524" i="1" s="1"/>
  <c r="G434" i="1"/>
  <c r="O434" i="1"/>
  <c r="B1087" i="1"/>
  <c r="C1086" i="1"/>
  <c r="D1086" i="1" s="1"/>
  <c r="E1086" i="1" l="1"/>
  <c r="H524" i="1"/>
  <c r="S524" i="1"/>
  <c r="N434" i="1"/>
  <c r="C1087" i="1"/>
  <c r="D1087" i="1" s="1"/>
  <c r="B1088" i="1"/>
  <c r="E1087" i="1" l="1"/>
  <c r="R524" i="1"/>
  <c r="T524" i="1" s="1"/>
  <c r="Q525" i="1" s="1"/>
  <c r="AC525" i="1" s="1"/>
  <c r="P434" i="1"/>
  <c r="M435" i="1" s="1"/>
  <c r="B1089" i="1"/>
  <c r="C1088" i="1"/>
  <c r="D1088" i="1" s="1"/>
  <c r="E1088" i="1" l="1"/>
  <c r="H525" i="1"/>
  <c r="S525" i="1"/>
  <c r="G435" i="1"/>
  <c r="O435" i="1"/>
  <c r="C1089" i="1"/>
  <c r="D1089" i="1" s="1"/>
  <c r="B1090" i="1"/>
  <c r="E1089" i="1" l="1"/>
  <c r="R525" i="1"/>
  <c r="T525" i="1" s="1"/>
  <c r="Q526" i="1" s="1"/>
  <c r="AC526" i="1" s="1"/>
  <c r="N435" i="1"/>
  <c r="B1091" i="1"/>
  <c r="C1090" i="1"/>
  <c r="D1090" i="1" s="1"/>
  <c r="E1090" i="1" l="1"/>
  <c r="H526" i="1"/>
  <c r="S526" i="1"/>
  <c r="P435" i="1"/>
  <c r="M436" i="1" s="1"/>
  <c r="B1092" i="1"/>
  <c r="C1091" i="1"/>
  <c r="D1091" i="1" s="1"/>
  <c r="E1091" i="1" l="1"/>
  <c r="R526" i="1"/>
  <c r="T526" i="1" s="1"/>
  <c r="Q527" i="1" s="1"/>
  <c r="AC527" i="1" s="1"/>
  <c r="G436" i="1"/>
  <c r="O436" i="1"/>
  <c r="B1093" i="1"/>
  <c r="C1092" i="1"/>
  <c r="D1092" i="1" s="1"/>
  <c r="E1092" i="1" l="1"/>
  <c r="S527" i="1"/>
  <c r="H527" i="1"/>
  <c r="N436" i="1"/>
  <c r="P436" i="1" s="1"/>
  <c r="M437" i="1" s="1"/>
  <c r="C1093" i="1"/>
  <c r="D1093" i="1" s="1"/>
  <c r="B1094" i="1"/>
  <c r="E1093" i="1" l="1"/>
  <c r="R527" i="1"/>
  <c r="T527" i="1" s="1"/>
  <c r="Q528" i="1" s="1"/>
  <c r="AC528" i="1" s="1"/>
  <c r="O437" i="1"/>
  <c r="G437" i="1"/>
  <c r="B1095" i="1"/>
  <c r="C1094" i="1"/>
  <c r="D1094" i="1" s="1"/>
  <c r="E1094" i="1" l="1"/>
  <c r="H528" i="1"/>
  <c r="S528" i="1"/>
  <c r="N437" i="1"/>
  <c r="C1095" i="1"/>
  <c r="D1095" i="1" s="1"/>
  <c r="B1096" i="1"/>
  <c r="E1095" i="1" l="1"/>
  <c r="R528" i="1"/>
  <c r="T528" i="1" s="1"/>
  <c r="Q529" i="1" s="1"/>
  <c r="AC529" i="1" s="1"/>
  <c r="P437" i="1"/>
  <c r="M438" i="1" s="1"/>
  <c r="C1096" i="1"/>
  <c r="D1096" i="1" s="1"/>
  <c r="B1097" i="1"/>
  <c r="E1096" i="1" l="1"/>
  <c r="H529" i="1"/>
  <c r="S529" i="1"/>
  <c r="O438" i="1"/>
  <c r="G438" i="1"/>
  <c r="B1098" i="1"/>
  <c r="C1097" i="1"/>
  <c r="D1097" i="1" s="1"/>
  <c r="E1097" i="1" l="1"/>
  <c r="R529" i="1"/>
  <c r="N438" i="1"/>
  <c r="P438" i="1" s="1"/>
  <c r="M439" i="1" s="1"/>
  <c r="B1099" i="1"/>
  <c r="C1098" i="1"/>
  <c r="D1098" i="1" s="1"/>
  <c r="E1098" i="1" l="1"/>
  <c r="T529" i="1"/>
  <c r="Q530" i="1" s="1"/>
  <c r="AC530" i="1" s="1"/>
  <c r="G439" i="1"/>
  <c r="O439" i="1"/>
  <c r="B1100" i="1"/>
  <c r="C1099" i="1"/>
  <c r="D1099" i="1" s="1"/>
  <c r="E1099" i="1" l="1"/>
  <c r="H530" i="1"/>
  <c r="S530" i="1"/>
  <c r="N439" i="1"/>
  <c r="C1100" i="1"/>
  <c r="D1100" i="1" s="1"/>
  <c r="B1101" i="1"/>
  <c r="E1100" i="1" l="1"/>
  <c r="R530" i="1"/>
  <c r="T530" i="1" s="1"/>
  <c r="Q531" i="1" s="1"/>
  <c r="AC531" i="1" s="1"/>
  <c r="P439" i="1"/>
  <c r="M440" i="1" s="1"/>
  <c r="C1101" i="1"/>
  <c r="D1101" i="1" s="1"/>
  <c r="B1102" i="1"/>
  <c r="E1101" i="1" l="1"/>
  <c r="O440" i="1"/>
  <c r="G440" i="1"/>
  <c r="B1103" i="1"/>
  <c r="C1102" i="1"/>
  <c r="D1102" i="1" s="1"/>
  <c r="E1102" i="1" l="1"/>
  <c r="H531" i="1"/>
  <c r="S531" i="1"/>
  <c r="N440" i="1"/>
  <c r="P440" i="1" s="1"/>
  <c r="M441" i="1" s="1"/>
  <c r="C1103" i="1"/>
  <c r="D1103" i="1" s="1"/>
  <c r="B1104" i="1"/>
  <c r="E1103" i="1" l="1"/>
  <c r="R531" i="1"/>
  <c r="T531" i="1" s="1"/>
  <c r="Q532" i="1" s="1"/>
  <c r="AC532" i="1" s="1"/>
  <c r="O441" i="1"/>
  <c r="G441" i="1"/>
  <c r="B1105" i="1"/>
  <c r="C1104" i="1"/>
  <c r="D1104" i="1" s="1"/>
  <c r="E1104" i="1" l="1"/>
  <c r="H532" i="1"/>
  <c r="S532" i="1"/>
  <c r="N441" i="1"/>
  <c r="C1105" i="1"/>
  <c r="D1105" i="1" s="1"/>
  <c r="B1106" i="1"/>
  <c r="E1105" i="1" l="1"/>
  <c r="R532" i="1"/>
  <c r="T532" i="1" s="1"/>
  <c r="Q533" i="1" s="1"/>
  <c r="AC533" i="1" s="1"/>
  <c r="P441" i="1"/>
  <c r="M442" i="1" s="1"/>
  <c r="B1107" i="1"/>
  <c r="C1106" i="1"/>
  <c r="D1106" i="1" s="1"/>
  <c r="E1106" i="1" l="1"/>
  <c r="H533" i="1"/>
  <c r="S533" i="1"/>
  <c r="O442" i="1"/>
  <c r="G442" i="1"/>
  <c r="C1107" i="1"/>
  <c r="D1107" i="1" s="1"/>
  <c r="B1108" i="1"/>
  <c r="E1107" i="1" l="1"/>
  <c r="R533" i="1"/>
  <c r="T533" i="1" s="1"/>
  <c r="Q534" i="1" s="1"/>
  <c r="AC534" i="1" s="1"/>
  <c r="N442" i="1"/>
  <c r="C1108" i="1"/>
  <c r="D1108" i="1" s="1"/>
  <c r="B1109" i="1"/>
  <c r="E1108" i="1" l="1"/>
  <c r="H534" i="1"/>
  <c r="S534" i="1"/>
  <c r="P442" i="1"/>
  <c r="M443" i="1" s="1"/>
  <c r="C1109" i="1"/>
  <c r="D1109" i="1" s="1"/>
  <c r="B1110" i="1"/>
  <c r="E1109" i="1" l="1"/>
  <c r="R534" i="1"/>
  <c r="T534" i="1" s="1"/>
  <c r="Q535" i="1" s="1"/>
  <c r="AC535" i="1" s="1"/>
  <c r="G443" i="1"/>
  <c r="O443" i="1"/>
  <c r="C1110" i="1"/>
  <c r="D1110" i="1" s="1"/>
  <c r="B1111" i="1"/>
  <c r="E1110" i="1" l="1"/>
  <c r="H535" i="1"/>
  <c r="S535" i="1"/>
  <c r="N443" i="1"/>
  <c r="P443" i="1" s="1"/>
  <c r="M444" i="1" s="1"/>
  <c r="C1111" i="1"/>
  <c r="D1111" i="1" s="1"/>
  <c r="B1112" i="1"/>
  <c r="E1111" i="1" l="1"/>
  <c r="R535" i="1"/>
  <c r="T535" i="1"/>
  <c r="Q536" i="1" s="1"/>
  <c r="AC536" i="1" s="1"/>
  <c r="G444" i="1"/>
  <c r="O444" i="1"/>
  <c r="C1112" i="1"/>
  <c r="D1112" i="1" s="1"/>
  <c r="B1113" i="1"/>
  <c r="E1112" i="1" l="1"/>
  <c r="H536" i="1"/>
  <c r="S536" i="1"/>
  <c r="N444" i="1"/>
  <c r="C1113" i="1"/>
  <c r="D1113" i="1" s="1"/>
  <c r="B1114" i="1"/>
  <c r="E1113" i="1" l="1"/>
  <c r="R536" i="1"/>
  <c r="T536" i="1"/>
  <c r="Q537" i="1" s="1"/>
  <c r="AC537" i="1" s="1"/>
  <c r="P444" i="1"/>
  <c r="M445" i="1" s="1"/>
  <c r="C1114" i="1"/>
  <c r="D1114" i="1" s="1"/>
  <c r="B1115" i="1"/>
  <c r="E1114" i="1" l="1"/>
  <c r="H537" i="1"/>
  <c r="S537" i="1"/>
  <c r="O445" i="1"/>
  <c r="G445" i="1"/>
  <c r="C1115" i="1"/>
  <c r="D1115" i="1" s="1"/>
  <c r="B1116" i="1"/>
  <c r="E1115" i="1" l="1"/>
  <c r="R537" i="1"/>
  <c r="T537" i="1"/>
  <c r="Q538" i="1" s="1"/>
  <c r="AC538" i="1" s="1"/>
  <c r="N445" i="1"/>
  <c r="B1117" i="1"/>
  <c r="C1116" i="1"/>
  <c r="D1116" i="1" s="1"/>
  <c r="E1116" i="1" l="1"/>
  <c r="H538" i="1"/>
  <c r="S538" i="1"/>
  <c r="P445" i="1"/>
  <c r="M446" i="1" s="1"/>
  <c r="C1117" i="1"/>
  <c r="D1117" i="1" s="1"/>
  <c r="B1118" i="1"/>
  <c r="E1117" i="1" l="1"/>
  <c r="R538" i="1"/>
  <c r="T538" i="1" s="1"/>
  <c r="Q539" i="1" s="1"/>
  <c r="AC539" i="1" s="1"/>
  <c r="G446" i="1"/>
  <c r="O446" i="1"/>
  <c r="B1119" i="1"/>
  <c r="C1118" i="1"/>
  <c r="D1118" i="1" s="1"/>
  <c r="E1118" i="1" l="1"/>
  <c r="H539" i="1"/>
  <c r="S539" i="1"/>
  <c r="N446" i="1"/>
  <c r="C1119" i="1"/>
  <c r="D1119" i="1" s="1"/>
  <c r="B1120" i="1"/>
  <c r="E1119" i="1" l="1"/>
  <c r="R539" i="1"/>
  <c r="T539" i="1" s="1"/>
  <c r="Q540" i="1" s="1"/>
  <c r="AC540" i="1" s="1"/>
  <c r="P446" i="1"/>
  <c r="M447" i="1" s="1"/>
  <c r="B1121" i="1"/>
  <c r="C1120" i="1"/>
  <c r="D1120" i="1" s="1"/>
  <c r="E1120" i="1" l="1"/>
  <c r="H540" i="1"/>
  <c r="S540" i="1"/>
  <c r="G447" i="1"/>
  <c r="O447" i="1"/>
  <c r="C1121" i="1"/>
  <c r="D1121" i="1" s="1"/>
  <c r="B1122" i="1"/>
  <c r="E1121" i="1" l="1"/>
  <c r="R540" i="1"/>
  <c r="T540" i="1" s="1"/>
  <c r="Q541" i="1" s="1"/>
  <c r="AC541" i="1" s="1"/>
  <c r="N447" i="1"/>
  <c r="P447" i="1" s="1"/>
  <c r="M448" i="1" s="1"/>
  <c r="C1122" i="1"/>
  <c r="D1122" i="1" s="1"/>
  <c r="B1123" i="1"/>
  <c r="E1122" i="1" l="1"/>
  <c r="H541" i="1"/>
  <c r="S541" i="1"/>
  <c r="G448" i="1"/>
  <c r="O448" i="1"/>
  <c r="C1123" i="1"/>
  <c r="D1123" i="1" s="1"/>
  <c r="B1124" i="1"/>
  <c r="E1123" i="1" l="1"/>
  <c r="R541" i="1"/>
  <c r="T541" i="1"/>
  <c r="Q542" i="1" s="1"/>
  <c r="AC542" i="1" s="1"/>
  <c r="N448" i="1"/>
  <c r="B1125" i="1"/>
  <c r="C1124" i="1"/>
  <c r="D1124" i="1" s="1"/>
  <c r="E1124" i="1" l="1"/>
  <c r="H542" i="1"/>
  <c r="S542" i="1"/>
  <c r="P448" i="1"/>
  <c r="M449" i="1" s="1"/>
  <c r="C1125" i="1"/>
  <c r="D1125" i="1" s="1"/>
  <c r="B1126" i="1"/>
  <c r="E1125" i="1" l="1"/>
  <c r="R542" i="1"/>
  <c r="T542" i="1"/>
  <c r="Q543" i="1" s="1"/>
  <c r="AC543" i="1" s="1"/>
  <c r="G449" i="1"/>
  <c r="O449" i="1"/>
  <c r="B1127" i="1"/>
  <c r="C1126" i="1"/>
  <c r="D1126" i="1" s="1"/>
  <c r="E1126" i="1" l="1"/>
  <c r="H543" i="1"/>
  <c r="S543" i="1"/>
  <c r="N449" i="1"/>
  <c r="C1127" i="1"/>
  <c r="D1127" i="1" s="1"/>
  <c r="B1128" i="1"/>
  <c r="E1127" i="1" l="1"/>
  <c r="R543" i="1"/>
  <c r="T543" i="1" s="1"/>
  <c r="Q544" i="1" s="1"/>
  <c r="AC544" i="1" s="1"/>
  <c r="P449" i="1"/>
  <c r="M450" i="1" s="1"/>
  <c r="C1128" i="1"/>
  <c r="D1128" i="1" s="1"/>
  <c r="B1129" i="1"/>
  <c r="E1128" i="1" l="1"/>
  <c r="G450" i="1"/>
  <c r="O450" i="1"/>
  <c r="B1130" i="1"/>
  <c r="C1129" i="1"/>
  <c r="D1129" i="1" s="1"/>
  <c r="E1129" i="1" l="1"/>
  <c r="H544" i="1"/>
  <c r="S544" i="1"/>
  <c r="N450" i="1"/>
  <c r="C1130" i="1"/>
  <c r="D1130" i="1" s="1"/>
  <c r="B1131" i="1"/>
  <c r="E1130" i="1" l="1"/>
  <c r="R544" i="1"/>
  <c r="T544" i="1" s="1"/>
  <c r="Q545" i="1" s="1"/>
  <c r="AC545" i="1" s="1"/>
  <c r="P450" i="1"/>
  <c r="M451" i="1" s="1"/>
  <c r="B1132" i="1"/>
  <c r="C1131" i="1"/>
  <c r="D1131" i="1" s="1"/>
  <c r="E1131" i="1" l="1"/>
  <c r="H545" i="1"/>
  <c r="S545" i="1"/>
  <c r="G451" i="1"/>
  <c r="O451" i="1"/>
  <c r="B1133" i="1"/>
  <c r="C1132" i="1"/>
  <c r="D1132" i="1" s="1"/>
  <c r="E1132" i="1" l="1"/>
  <c r="R545" i="1"/>
  <c r="T545" i="1"/>
  <c r="Q546" i="1" s="1"/>
  <c r="AC546" i="1" s="1"/>
  <c r="N451" i="1"/>
  <c r="B1134" i="1"/>
  <c r="C1133" i="1"/>
  <c r="D1133" i="1" s="1"/>
  <c r="E1133" i="1" l="1"/>
  <c r="H546" i="1"/>
  <c r="S546" i="1"/>
  <c r="P451" i="1"/>
  <c r="M452" i="1" s="1"/>
  <c r="B1135" i="1"/>
  <c r="C1134" i="1"/>
  <c r="D1134" i="1" s="1"/>
  <c r="E1134" i="1" l="1"/>
  <c r="R546" i="1"/>
  <c r="T546" i="1" s="1"/>
  <c r="Q547" i="1" s="1"/>
  <c r="AC547" i="1" s="1"/>
  <c r="O452" i="1"/>
  <c r="G452" i="1"/>
  <c r="B1136" i="1"/>
  <c r="C1135" i="1"/>
  <c r="D1135" i="1" s="1"/>
  <c r="E1135" i="1" l="1"/>
  <c r="H547" i="1"/>
  <c r="S547" i="1"/>
  <c r="N452" i="1"/>
  <c r="P452" i="1" s="1"/>
  <c r="M453" i="1" s="1"/>
  <c r="B1137" i="1"/>
  <c r="C1136" i="1"/>
  <c r="D1136" i="1" s="1"/>
  <c r="E1136" i="1" l="1"/>
  <c r="R547" i="1"/>
  <c r="T547" i="1" s="1"/>
  <c r="Q548" i="1" s="1"/>
  <c r="AC548" i="1" s="1"/>
  <c r="O453" i="1"/>
  <c r="G453" i="1"/>
  <c r="B1138" i="1"/>
  <c r="C1137" i="1"/>
  <c r="D1137" i="1" s="1"/>
  <c r="E1137" i="1" l="1"/>
  <c r="H548" i="1"/>
  <c r="S548" i="1"/>
  <c r="N453" i="1"/>
  <c r="C1138" i="1"/>
  <c r="D1138" i="1" s="1"/>
  <c r="B1139" i="1"/>
  <c r="E1138" i="1" l="1"/>
  <c r="R548" i="1"/>
  <c r="T548" i="1" s="1"/>
  <c r="Q549" i="1" s="1"/>
  <c r="AC549" i="1" s="1"/>
  <c r="P453" i="1"/>
  <c r="M454" i="1" s="1"/>
  <c r="C1139" i="1"/>
  <c r="D1139" i="1" s="1"/>
  <c r="B1140" i="1"/>
  <c r="E1139" i="1" l="1"/>
  <c r="H549" i="1"/>
  <c r="S549" i="1"/>
  <c r="G454" i="1"/>
  <c r="O454" i="1"/>
  <c r="C1140" i="1"/>
  <c r="D1140" i="1" s="1"/>
  <c r="B1141" i="1"/>
  <c r="E1140" i="1" l="1"/>
  <c r="R549" i="1"/>
  <c r="T549" i="1"/>
  <c r="Q550" i="1" s="1"/>
  <c r="AC550" i="1" s="1"/>
  <c r="N454" i="1"/>
  <c r="C1141" i="1"/>
  <c r="D1141" i="1" s="1"/>
  <c r="B1142" i="1"/>
  <c r="E1141" i="1" l="1"/>
  <c r="H550" i="1"/>
  <c r="S550" i="1"/>
  <c r="P454" i="1"/>
  <c r="M455" i="1" s="1"/>
  <c r="B1143" i="1"/>
  <c r="C1142" i="1"/>
  <c r="D1142" i="1" s="1"/>
  <c r="E1142" i="1" l="1"/>
  <c r="R550" i="1"/>
  <c r="T550" i="1" s="1"/>
  <c r="Q551" i="1" s="1"/>
  <c r="AC551" i="1" s="1"/>
  <c r="G455" i="1"/>
  <c r="O455" i="1"/>
  <c r="B1144" i="1"/>
  <c r="C1143" i="1"/>
  <c r="D1143" i="1" s="1"/>
  <c r="E1143" i="1" l="1"/>
  <c r="H551" i="1"/>
  <c r="S551" i="1"/>
  <c r="N455" i="1"/>
  <c r="P455" i="1" s="1"/>
  <c r="M456" i="1" s="1"/>
  <c r="B1145" i="1"/>
  <c r="C1144" i="1"/>
  <c r="D1144" i="1" s="1"/>
  <c r="E1144" i="1" l="1"/>
  <c r="R551" i="1"/>
  <c r="T551" i="1" s="1"/>
  <c r="Q552" i="1" s="1"/>
  <c r="AC552" i="1" s="1"/>
  <c r="G456" i="1"/>
  <c r="O456" i="1"/>
  <c r="B1146" i="1"/>
  <c r="C1145" i="1"/>
  <c r="D1145" i="1" s="1"/>
  <c r="E1145" i="1" l="1"/>
  <c r="H552" i="1"/>
  <c r="S552" i="1"/>
  <c r="N456" i="1"/>
  <c r="P456" i="1" s="1"/>
  <c r="M457" i="1" s="1"/>
  <c r="B1147" i="1"/>
  <c r="C1146" i="1"/>
  <c r="D1146" i="1" s="1"/>
  <c r="E1146" i="1" l="1"/>
  <c r="R552" i="1"/>
  <c r="T552" i="1" s="1"/>
  <c r="Q553" i="1" s="1"/>
  <c r="AC553" i="1" s="1"/>
  <c r="O457" i="1"/>
  <c r="G457" i="1"/>
  <c r="C1147" i="1"/>
  <c r="D1147" i="1" s="1"/>
  <c r="B1148" i="1"/>
  <c r="E1147" i="1" l="1"/>
  <c r="H553" i="1"/>
  <c r="S553" i="1"/>
  <c r="N457" i="1"/>
  <c r="P457" i="1" s="1"/>
  <c r="M458" i="1" s="1"/>
  <c r="B1149" i="1"/>
  <c r="C1148" i="1"/>
  <c r="D1148" i="1" s="1"/>
  <c r="E1148" i="1" l="1"/>
  <c r="R553" i="1"/>
  <c r="T553" i="1"/>
  <c r="Q554" i="1" s="1"/>
  <c r="AC554" i="1" s="1"/>
  <c r="G458" i="1"/>
  <c r="O458" i="1"/>
  <c r="C1149" i="1"/>
  <c r="D1149" i="1" s="1"/>
  <c r="B1150" i="1"/>
  <c r="E1149" i="1" l="1"/>
  <c r="H554" i="1"/>
  <c r="S554" i="1"/>
  <c r="N458" i="1"/>
  <c r="C1150" i="1"/>
  <c r="D1150" i="1" s="1"/>
  <c r="B1151" i="1"/>
  <c r="E1150" i="1" l="1"/>
  <c r="R554" i="1"/>
  <c r="T554" i="1"/>
  <c r="Q555" i="1" s="1"/>
  <c r="AC555" i="1" s="1"/>
  <c r="P458" i="1"/>
  <c r="M459" i="1" s="1"/>
  <c r="C1151" i="1"/>
  <c r="D1151" i="1" s="1"/>
  <c r="B1152" i="1"/>
  <c r="E1151" i="1" l="1"/>
  <c r="H555" i="1"/>
  <c r="S555" i="1"/>
  <c r="G459" i="1"/>
  <c r="O459" i="1"/>
  <c r="B1153" i="1"/>
  <c r="C1152" i="1"/>
  <c r="D1152" i="1" s="1"/>
  <c r="E1152" i="1" l="1"/>
  <c r="R555" i="1"/>
  <c r="T555" i="1"/>
  <c r="Q556" i="1" s="1"/>
  <c r="AC556" i="1" s="1"/>
  <c r="N459" i="1"/>
  <c r="P459" i="1" s="1"/>
  <c r="M460" i="1" s="1"/>
  <c r="C1153" i="1"/>
  <c r="D1153" i="1" s="1"/>
  <c r="B1154" i="1"/>
  <c r="E1153" i="1" l="1"/>
  <c r="H556" i="1"/>
  <c r="S556" i="1"/>
  <c r="O460" i="1"/>
  <c r="G460" i="1"/>
  <c r="B1155" i="1"/>
  <c r="C1154" i="1"/>
  <c r="D1154" i="1" s="1"/>
  <c r="E1154" i="1" l="1"/>
  <c r="R556" i="1"/>
  <c r="T556" i="1"/>
  <c r="Q557" i="1" s="1"/>
  <c r="AC557" i="1" s="1"/>
  <c r="N460" i="1"/>
  <c r="C1155" i="1"/>
  <c r="D1155" i="1" s="1"/>
  <c r="B1156" i="1"/>
  <c r="E1155" i="1" l="1"/>
  <c r="H557" i="1"/>
  <c r="S557" i="1"/>
  <c r="P460" i="1"/>
  <c r="M461" i="1" s="1"/>
  <c r="B1157" i="1"/>
  <c r="C1156" i="1"/>
  <c r="D1156" i="1" s="1"/>
  <c r="E1156" i="1" l="1"/>
  <c r="R557" i="1"/>
  <c r="T557" i="1" s="1"/>
  <c r="Q558" i="1" s="1"/>
  <c r="AC558" i="1" s="1"/>
  <c r="O461" i="1"/>
  <c r="G461" i="1"/>
  <c r="C1157" i="1"/>
  <c r="D1157" i="1" s="1"/>
  <c r="B1158" i="1"/>
  <c r="E1157" i="1" l="1"/>
  <c r="H558" i="1"/>
  <c r="S558" i="1"/>
  <c r="N461" i="1"/>
  <c r="P461" i="1" s="1"/>
  <c r="M462" i="1" s="1"/>
  <c r="C1158" i="1"/>
  <c r="D1158" i="1" s="1"/>
  <c r="B1159" i="1"/>
  <c r="E1158" i="1" l="1"/>
  <c r="R558" i="1"/>
  <c r="T558" i="1" s="1"/>
  <c r="Q559" i="1" s="1"/>
  <c r="AC559" i="1" s="1"/>
  <c r="O462" i="1"/>
  <c r="G462" i="1"/>
  <c r="B1160" i="1"/>
  <c r="C1159" i="1"/>
  <c r="D1159" i="1" s="1"/>
  <c r="E1159" i="1" l="1"/>
  <c r="H559" i="1"/>
  <c r="S559" i="1"/>
  <c r="N462" i="1"/>
  <c r="B1161" i="1"/>
  <c r="C1160" i="1"/>
  <c r="D1160" i="1" s="1"/>
  <c r="E1160" i="1" l="1"/>
  <c r="R559" i="1"/>
  <c r="T559" i="1"/>
  <c r="Q560" i="1" s="1"/>
  <c r="AC560" i="1" s="1"/>
  <c r="P462" i="1"/>
  <c r="M463" i="1" s="1"/>
  <c r="C1161" i="1"/>
  <c r="D1161" i="1" s="1"/>
  <c r="B1162" i="1"/>
  <c r="E1161" i="1" l="1"/>
  <c r="H560" i="1"/>
  <c r="S560" i="1"/>
  <c r="O463" i="1"/>
  <c r="G463" i="1"/>
  <c r="B1163" i="1"/>
  <c r="C1162" i="1"/>
  <c r="D1162" i="1" s="1"/>
  <c r="E1162" i="1" l="1"/>
  <c r="R560" i="1"/>
  <c r="T560" i="1" s="1"/>
  <c r="Q561" i="1" s="1"/>
  <c r="AC561" i="1" s="1"/>
  <c r="N463" i="1"/>
  <c r="C1163" i="1"/>
  <c r="D1163" i="1" s="1"/>
  <c r="B1164" i="1"/>
  <c r="E1163" i="1" l="1"/>
  <c r="H561" i="1"/>
  <c r="S561" i="1"/>
  <c r="P463" i="1"/>
  <c r="M464" i="1" s="1"/>
  <c r="B1165" i="1"/>
  <c r="C1164" i="1"/>
  <c r="D1164" i="1" s="1"/>
  <c r="E1164" i="1" l="1"/>
  <c r="R561" i="1"/>
  <c r="T561" i="1"/>
  <c r="Q562" i="1" s="1"/>
  <c r="AC562" i="1" s="1"/>
  <c r="O464" i="1"/>
  <c r="G464" i="1"/>
  <c r="B1166" i="1"/>
  <c r="C1165" i="1"/>
  <c r="D1165" i="1" s="1"/>
  <c r="E1165" i="1" l="1"/>
  <c r="H562" i="1"/>
  <c r="S562" i="1"/>
  <c r="N464" i="1"/>
  <c r="B1167" i="1"/>
  <c r="C1166" i="1"/>
  <c r="D1166" i="1" s="1"/>
  <c r="E1166" i="1" l="1"/>
  <c r="R562" i="1"/>
  <c r="T562" i="1" s="1"/>
  <c r="Q563" i="1" s="1"/>
  <c r="AC563" i="1" s="1"/>
  <c r="P464" i="1"/>
  <c r="M465" i="1" s="1"/>
  <c r="B1168" i="1"/>
  <c r="C1167" i="1"/>
  <c r="D1167" i="1" s="1"/>
  <c r="E1167" i="1" l="1"/>
  <c r="H563" i="1"/>
  <c r="S563" i="1"/>
  <c r="G465" i="1"/>
  <c r="O465" i="1"/>
  <c r="B1169" i="1"/>
  <c r="C1168" i="1"/>
  <c r="D1168" i="1" s="1"/>
  <c r="E1168" i="1" l="1"/>
  <c r="R563" i="1"/>
  <c r="T563" i="1" s="1"/>
  <c r="Q564" i="1" s="1"/>
  <c r="AC564" i="1" s="1"/>
  <c r="N465" i="1"/>
  <c r="P465" i="1" s="1"/>
  <c r="M466" i="1" s="1"/>
  <c r="C1169" i="1"/>
  <c r="D1169" i="1" s="1"/>
  <c r="B1170" i="1"/>
  <c r="E1169" i="1" l="1"/>
  <c r="H564" i="1"/>
  <c r="S564" i="1"/>
  <c r="O466" i="1"/>
  <c r="G466" i="1"/>
  <c r="B1171" i="1"/>
  <c r="C1170" i="1"/>
  <c r="D1170" i="1" s="1"/>
  <c r="E1170" i="1" l="1"/>
  <c r="R564" i="1"/>
  <c r="T564" i="1" s="1"/>
  <c r="Q565" i="1" s="1"/>
  <c r="AC565" i="1" s="1"/>
  <c r="N466" i="1"/>
  <c r="P466" i="1" s="1"/>
  <c r="M467" i="1" s="1"/>
  <c r="C1171" i="1"/>
  <c r="D1171" i="1" s="1"/>
  <c r="B1172" i="1"/>
  <c r="E1171" i="1" l="1"/>
  <c r="H565" i="1"/>
  <c r="S565" i="1"/>
  <c r="O467" i="1"/>
  <c r="G467" i="1"/>
  <c r="B1173" i="1"/>
  <c r="C1172" i="1"/>
  <c r="D1172" i="1" s="1"/>
  <c r="E1172" i="1" l="1"/>
  <c r="R565" i="1"/>
  <c r="T565" i="1" s="1"/>
  <c r="Q566" i="1" s="1"/>
  <c r="AC566" i="1" s="1"/>
  <c r="N467" i="1"/>
  <c r="P467" i="1" s="1"/>
  <c r="M468" i="1" s="1"/>
  <c r="B1174" i="1"/>
  <c r="C1173" i="1"/>
  <c r="D1173" i="1" s="1"/>
  <c r="E1173" i="1" l="1"/>
  <c r="G468" i="1"/>
  <c r="O468" i="1"/>
  <c r="C1174" i="1"/>
  <c r="D1174" i="1" s="1"/>
  <c r="B1175" i="1"/>
  <c r="E1174" i="1" l="1"/>
  <c r="H566" i="1"/>
  <c r="S566" i="1"/>
  <c r="N468" i="1"/>
  <c r="P468" i="1" s="1"/>
  <c r="M469" i="1" s="1"/>
  <c r="C1175" i="1"/>
  <c r="D1175" i="1" s="1"/>
  <c r="B1176" i="1"/>
  <c r="E1175" i="1" l="1"/>
  <c r="R566" i="1"/>
  <c r="T566" i="1" s="1"/>
  <c r="Q567" i="1" s="1"/>
  <c r="AC567" i="1" s="1"/>
  <c r="G469" i="1"/>
  <c r="O469" i="1"/>
  <c r="C1176" i="1"/>
  <c r="D1176" i="1" s="1"/>
  <c r="B1177" i="1"/>
  <c r="E1176" i="1" l="1"/>
  <c r="H567" i="1"/>
  <c r="S567" i="1"/>
  <c r="N469" i="1"/>
  <c r="B1178" i="1"/>
  <c r="C1177" i="1"/>
  <c r="D1177" i="1" s="1"/>
  <c r="E1177" i="1" l="1"/>
  <c r="R567" i="1"/>
  <c r="T567" i="1" s="1"/>
  <c r="Q568" i="1" s="1"/>
  <c r="AC568" i="1" s="1"/>
  <c r="P469" i="1"/>
  <c r="M470" i="1" s="1"/>
  <c r="C1178" i="1"/>
  <c r="D1178" i="1" s="1"/>
  <c r="B1179" i="1"/>
  <c r="E1178" i="1" l="1"/>
  <c r="H568" i="1"/>
  <c r="S568" i="1"/>
  <c r="G470" i="1"/>
  <c r="O470" i="1"/>
  <c r="C1179" i="1"/>
  <c r="D1179" i="1" s="1"/>
  <c r="B1180" i="1"/>
  <c r="E1179" i="1" l="1"/>
  <c r="R568" i="1"/>
  <c r="T568" i="1" s="1"/>
  <c r="Q569" i="1" s="1"/>
  <c r="AC569" i="1" s="1"/>
  <c r="N470" i="1"/>
  <c r="B1181" i="1"/>
  <c r="C1180" i="1"/>
  <c r="D1180" i="1" s="1"/>
  <c r="E1180" i="1" l="1"/>
  <c r="H569" i="1"/>
  <c r="S569" i="1"/>
  <c r="P470" i="1"/>
  <c r="M471" i="1" s="1"/>
  <c r="C1181" i="1"/>
  <c r="D1181" i="1" s="1"/>
  <c r="B1182" i="1"/>
  <c r="E1181" i="1" l="1"/>
  <c r="R569" i="1"/>
  <c r="T569" i="1" s="1"/>
  <c r="Q570" i="1" s="1"/>
  <c r="AC570" i="1" s="1"/>
  <c r="G471" i="1"/>
  <c r="O471" i="1"/>
  <c r="C1182" i="1"/>
  <c r="D1182" i="1" s="1"/>
  <c r="B1183" i="1"/>
  <c r="E1182" i="1" l="1"/>
  <c r="N471" i="1"/>
  <c r="B1184" i="1"/>
  <c r="C1183" i="1"/>
  <c r="D1183" i="1" s="1"/>
  <c r="E1183" i="1" l="1"/>
  <c r="H570" i="1"/>
  <c r="S570" i="1"/>
  <c r="P471" i="1"/>
  <c r="M472" i="1" s="1"/>
  <c r="B1185" i="1"/>
  <c r="C1184" i="1"/>
  <c r="D1184" i="1" s="1"/>
  <c r="E1184" i="1" l="1"/>
  <c r="R570" i="1"/>
  <c r="T570" i="1"/>
  <c r="Q571" i="1" s="1"/>
  <c r="AC571" i="1" s="1"/>
  <c r="O472" i="1"/>
  <c r="G472" i="1"/>
  <c r="C1185" i="1"/>
  <c r="D1185" i="1" s="1"/>
  <c r="B1186" i="1"/>
  <c r="E1185" i="1" l="1"/>
  <c r="S571" i="1"/>
  <c r="H571" i="1"/>
  <c r="N472" i="1"/>
  <c r="P472" i="1" s="1"/>
  <c r="M473" i="1" s="1"/>
  <c r="C1186" i="1"/>
  <c r="D1186" i="1" s="1"/>
  <c r="B1187" i="1"/>
  <c r="E1186" i="1" l="1"/>
  <c r="R571" i="1"/>
  <c r="T571" i="1" s="1"/>
  <c r="Q572" i="1" s="1"/>
  <c r="AC572" i="1" s="1"/>
  <c r="G473" i="1"/>
  <c r="O473" i="1"/>
  <c r="C1187" i="1"/>
  <c r="D1187" i="1" s="1"/>
  <c r="B1188" i="1"/>
  <c r="E1187" i="1" l="1"/>
  <c r="H572" i="1"/>
  <c r="S572" i="1"/>
  <c r="N473" i="1"/>
  <c r="B1189" i="1"/>
  <c r="C1188" i="1"/>
  <c r="D1188" i="1" s="1"/>
  <c r="E1188" i="1" l="1"/>
  <c r="R572" i="1"/>
  <c r="T572" i="1" s="1"/>
  <c r="Q573" i="1" s="1"/>
  <c r="AC573" i="1" s="1"/>
  <c r="P473" i="1"/>
  <c r="M474" i="1" s="1"/>
  <c r="C1189" i="1"/>
  <c r="D1189" i="1" s="1"/>
  <c r="B1190" i="1"/>
  <c r="E1189" i="1" l="1"/>
  <c r="H573" i="1"/>
  <c r="S573" i="1"/>
  <c r="G474" i="1"/>
  <c r="O474" i="1"/>
  <c r="C1190" i="1"/>
  <c r="D1190" i="1" s="1"/>
  <c r="B1191" i="1"/>
  <c r="E1190" i="1" l="1"/>
  <c r="R573" i="1"/>
  <c r="T573" i="1" s="1"/>
  <c r="Q574" i="1" s="1"/>
  <c r="AC574" i="1" s="1"/>
  <c r="N474" i="1"/>
  <c r="C1191" i="1"/>
  <c r="D1191" i="1" s="1"/>
  <c r="B1192" i="1"/>
  <c r="E1191" i="1" l="1"/>
  <c r="P474" i="1"/>
  <c r="M475" i="1" s="1"/>
  <c r="B1193" i="1"/>
  <c r="C1192" i="1"/>
  <c r="D1192" i="1" s="1"/>
  <c r="E1192" i="1" l="1"/>
  <c r="S574" i="1"/>
  <c r="H574" i="1"/>
  <c r="G475" i="1"/>
  <c r="O475" i="1"/>
  <c r="C1193" i="1"/>
  <c r="D1193" i="1" s="1"/>
  <c r="B1194" i="1"/>
  <c r="E1193" i="1" l="1"/>
  <c r="R574" i="1"/>
  <c r="T574" i="1" s="1"/>
  <c r="Q575" i="1" s="1"/>
  <c r="AC575" i="1" s="1"/>
  <c r="N475" i="1"/>
  <c r="P475" i="1" s="1"/>
  <c r="M476" i="1" s="1"/>
  <c r="B1195" i="1"/>
  <c r="C1194" i="1"/>
  <c r="D1194" i="1" s="1"/>
  <c r="E1194" i="1" l="1"/>
  <c r="O476" i="1"/>
  <c r="G476" i="1"/>
  <c r="C1195" i="1"/>
  <c r="D1195" i="1" s="1"/>
  <c r="B1196" i="1"/>
  <c r="E1195" i="1" l="1"/>
  <c r="H575" i="1"/>
  <c r="S575" i="1"/>
  <c r="N476" i="1"/>
  <c r="B1197" i="1"/>
  <c r="C1196" i="1"/>
  <c r="D1196" i="1" s="1"/>
  <c r="E1196" i="1" l="1"/>
  <c r="R575" i="1"/>
  <c r="T575" i="1" s="1"/>
  <c r="Q576" i="1" s="1"/>
  <c r="AC576" i="1" s="1"/>
  <c r="P476" i="1"/>
  <c r="M477" i="1" s="1"/>
  <c r="B1198" i="1"/>
  <c r="C1197" i="1"/>
  <c r="D1197" i="1" s="1"/>
  <c r="E1197" i="1" l="1"/>
  <c r="H576" i="1"/>
  <c r="S576" i="1"/>
  <c r="O477" i="1"/>
  <c r="G477" i="1"/>
  <c r="C1198" i="1"/>
  <c r="D1198" i="1" s="1"/>
  <c r="B1199" i="1"/>
  <c r="E1198" i="1" l="1"/>
  <c r="R576" i="1"/>
  <c r="T576" i="1" s="1"/>
  <c r="Q577" i="1" s="1"/>
  <c r="AC577" i="1" s="1"/>
  <c r="N477" i="1"/>
  <c r="B1200" i="1"/>
  <c r="C1199" i="1"/>
  <c r="D1199" i="1" s="1"/>
  <c r="E1199" i="1" l="1"/>
  <c r="P477" i="1"/>
  <c r="M478" i="1" s="1"/>
  <c r="B1201" i="1"/>
  <c r="C1200" i="1"/>
  <c r="D1200" i="1" s="1"/>
  <c r="E1200" i="1" l="1"/>
  <c r="H577" i="1"/>
  <c r="S577" i="1"/>
  <c r="O478" i="1"/>
  <c r="G478" i="1"/>
  <c r="B1202" i="1"/>
  <c r="C1201" i="1"/>
  <c r="D1201" i="1" s="1"/>
  <c r="E1201" i="1" l="1"/>
  <c r="R577" i="1"/>
  <c r="T577" i="1" s="1"/>
  <c r="Q578" i="1" s="1"/>
  <c r="AC578" i="1" s="1"/>
  <c r="N478" i="1"/>
  <c r="B1203" i="1"/>
  <c r="C1202" i="1"/>
  <c r="D1202" i="1" s="1"/>
  <c r="E1202" i="1" l="1"/>
  <c r="H578" i="1"/>
  <c r="S578" i="1"/>
  <c r="P478" i="1"/>
  <c r="M479" i="1" s="1"/>
  <c r="C1203" i="1"/>
  <c r="D1203" i="1" s="1"/>
  <c r="B1204" i="1"/>
  <c r="E1203" i="1" l="1"/>
  <c r="R578" i="1"/>
  <c r="G479" i="1"/>
  <c r="O479" i="1"/>
  <c r="C1204" i="1"/>
  <c r="D1204" i="1" s="1"/>
  <c r="B1205" i="1"/>
  <c r="E1204" i="1" l="1"/>
  <c r="T578" i="1"/>
  <c r="Q579" i="1" s="1"/>
  <c r="AC579" i="1" s="1"/>
  <c r="N479" i="1"/>
  <c r="P479" i="1" s="1"/>
  <c r="M480" i="1" s="1"/>
  <c r="B1206" i="1"/>
  <c r="C1205" i="1"/>
  <c r="D1205" i="1" s="1"/>
  <c r="E1205" i="1" l="1"/>
  <c r="H579" i="1"/>
  <c r="S579" i="1"/>
  <c r="O480" i="1"/>
  <c r="G480" i="1"/>
  <c r="C1206" i="1"/>
  <c r="D1206" i="1" s="1"/>
  <c r="B1207" i="1"/>
  <c r="E1206" i="1" l="1"/>
  <c r="R579" i="1"/>
  <c r="T579" i="1" s="1"/>
  <c r="Q580" i="1" s="1"/>
  <c r="AC580" i="1" s="1"/>
  <c r="N480" i="1"/>
  <c r="C1207" i="1"/>
  <c r="D1207" i="1" s="1"/>
  <c r="B1208" i="1"/>
  <c r="E1207" i="1" l="1"/>
  <c r="H580" i="1"/>
  <c r="S580" i="1"/>
  <c r="P480" i="1"/>
  <c r="M481" i="1" s="1"/>
  <c r="C1208" i="1"/>
  <c r="D1208" i="1" s="1"/>
  <c r="B1209" i="1"/>
  <c r="E1208" i="1" l="1"/>
  <c r="R580" i="1"/>
  <c r="T580" i="1" s="1"/>
  <c r="Q581" i="1" s="1"/>
  <c r="AC581" i="1" s="1"/>
  <c r="G481" i="1"/>
  <c r="O481" i="1"/>
  <c r="B1210" i="1"/>
  <c r="C1209" i="1"/>
  <c r="D1209" i="1" s="1"/>
  <c r="E1209" i="1" l="1"/>
  <c r="H581" i="1"/>
  <c r="S581" i="1"/>
  <c r="N481" i="1"/>
  <c r="C1210" i="1"/>
  <c r="D1210" i="1" s="1"/>
  <c r="B1211" i="1"/>
  <c r="E1210" i="1" l="1"/>
  <c r="R581" i="1"/>
  <c r="P481" i="1"/>
  <c r="M482" i="1" s="1"/>
  <c r="C1211" i="1"/>
  <c r="D1211" i="1" s="1"/>
  <c r="B1212" i="1"/>
  <c r="E1211" i="1" l="1"/>
  <c r="T581" i="1"/>
  <c r="Q582" i="1" s="1"/>
  <c r="AC582" i="1" s="1"/>
  <c r="G482" i="1"/>
  <c r="O482" i="1"/>
  <c r="B1213" i="1"/>
  <c r="C1212" i="1"/>
  <c r="D1212" i="1" s="1"/>
  <c r="E1212" i="1" l="1"/>
  <c r="H582" i="1"/>
  <c r="S582" i="1"/>
  <c r="N482" i="1"/>
  <c r="B1214" i="1"/>
  <c r="C1213" i="1"/>
  <c r="D1213" i="1" s="1"/>
  <c r="E1213" i="1" l="1"/>
  <c r="R582" i="1"/>
  <c r="P482" i="1"/>
  <c r="M483" i="1" s="1"/>
  <c r="C1214" i="1"/>
  <c r="D1214" i="1" s="1"/>
  <c r="B1215" i="1"/>
  <c r="E1214" i="1" l="1"/>
  <c r="T582" i="1"/>
  <c r="Q583" i="1" s="1"/>
  <c r="AC583" i="1" s="1"/>
  <c r="G483" i="1"/>
  <c r="O483" i="1"/>
  <c r="B1216" i="1"/>
  <c r="C1215" i="1"/>
  <c r="D1215" i="1" s="1"/>
  <c r="E1215" i="1" l="1"/>
  <c r="S583" i="1"/>
  <c r="H583" i="1"/>
  <c r="N483" i="1"/>
  <c r="C1216" i="1"/>
  <c r="D1216" i="1" s="1"/>
  <c r="B1217" i="1"/>
  <c r="E1216" i="1" l="1"/>
  <c r="R583" i="1"/>
  <c r="T583" i="1" s="1"/>
  <c r="Q584" i="1" s="1"/>
  <c r="AC584" i="1" s="1"/>
  <c r="P483" i="1"/>
  <c r="M484" i="1" s="1"/>
  <c r="C1217" i="1"/>
  <c r="D1217" i="1" s="1"/>
  <c r="B1218" i="1"/>
  <c r="E1217" i="1" l="1"/>
  <c r="H584" i="1"/>
  <c r="S584" i="1"/>
  <c r="G484" i="1"/>
  <c r="O484" i="1"/>
  <c r="C1218" i="1"/>
  <c r="D1218" i="1" s="1"/>
  <c r="B1219" i="1"/>
  <c r="E1218" i="1" l="1"/>
  <c r="R584" i="1"/>
  <c r="T584" i="1" s="1"/>
  <c r="Q585" i="1" s="1"/>
  <c r="AC585" i="1" s="1"/>
  <c r="N484" i="1"/>
  <c r="B1220" i="1"/>
  <c r="C1219" i="1"/>
  <c r="D1219" i="1" s="1"/>
  <c r="E1219" i="1" l="1"/>
  <c r="H585" i="1"/>
  <c r="S585" i="1"/>
  <c r="P484" i="1"/>
  <c r="M485" i="1" s="1"/>
  <c r="C1220" i="1"/>
  <c r="D1220" i="1" s="1"/>
  <c r="B1221" i="1"/>
  <c r="E1220" i="1" l="1"/>
  <c r="R585" i="1"/>
  <c r="G485" i="1"/>
  <c r="O485" i="1"/>
  <c r="C1221" i="1"/>
  <c r="D1221" i="1" s="1"/>
  <c r="B1222" i="1"/>
  <c r="E1221" i="1" l="1"/>
  <c r="T585" i="1"/>
  <c r="Q586" i="1" s="1"/>
  <c r="AC586" i="1" s="1"/>
  <c r="N485" i="1"/>
  <c r="P485" i="1" s="1"/>
  <c r="M486" i="1" s="1"/>
  <c r="B1223" i="1"/>
  <c r="C1222" i="1"/>
  <c r="D1222" i="1" s="1"/>
  <c r="E1222" i="1" l="1"/>
  <c r="H586" i="1"/>
  <c r="S586" i="1"/>
  <c r="O486" i="1"/>
  <c r="G486" i="1"/>
  <c r="B1224" i="1"/>
  <c r="C1223" i="1"/>
  <c r="D1223" i="1" s="1"/>
  <c r="E1223" i="1" l="1"/>
  <c r="R586" i="1"/>
  <c r="N486" i="1"/>
  <c r="P486" i="1" s="1"/>
  <c r="M487" i="1" s="1"/>
  <c r="B1225" i="1"/>
  <c r="C1224" i="1"/>
  <c r="D1224" i="1" s="1"/>
  <c r="E1224" i="1" l="1"/>
  <c r="T586" i="1"/>
  <c r="Q587" i="1" s="1"/>
  <c r="AC587" i="1" s="1"/>
  <c r="O487" i="1"/>
  <c r="G487" i="1"/>
  <c r="B1226" i="1"/>
  <c r="C1225" i="1"/>
  <c r="D1225" i="1" s="1"/>
  <c r="E1225" i="1" l="1"/>
  <c r="H587" i="1"/>
  <c r="S587" i="1"/>
  <c r="N487" i="1"/>
  <c r="B1227" i="1"/>
  <c r="C1226" i="1"/>
  <c r="D1226" i="1" s="1"/>
  <c r="E1226" i="1" l="1"/>
  <c r="R587" i="1"/>
  <c r="P487" i="1"/>
  <c r="M488" i="1" s="1"/>
  <c r="C1227" i="1"/>
  <c r="D1227" i="1" s="1"/>
  <c r="B1228" i="1"/>
  <c r="E1227" i="1" l="1"/>
  <c r="T587" i="1"/>
  <c r="Q588" i="1" s="1"/>
  <c r="AC588" i="1" s="1"/>
  <c r="G488" i="1"/>
  <c r="O488" i="1"/>
  <c r="C1228" i="1"/>
  <c r="D1228" i="1" s="1"/>
  <c r="B1229" i="1"/>
  <c r="E1228" i="1" l="1"/>
  <c r="H588" i="1"/>
  <c r="S588" i="1"/>
  <c r="N488" i="1"/>
  <c r="B1230" i="1"/>
  <c r="C1229" i="1"/>
  <c r="D1229" i="1" s="1"/>
  <c r="E1229" i="1" l="1"/>
  <c r="R588" i="1"/>
  <c r="P488" i="1"/>
  <c r="M489" i="1" s="1"/>
  <c r="C1230" i="1"/>
  <c r="D1230" i="1" s="1"/>
  <c r="B1231" i="1"/>
  <c r="E1230" i="1" l="1"/>
  <c r="T588" i="1"/>
  <c r="Q589" i="1" s="1"/>
  <c r="AC589" i="1" s="1"/>
  <c r="G489" i="1"/>
  <c r="O489" i="1"/>
  <c r="B1232" i="1"/>
  <c r="C1231" i="1"/>
  <c r="D1231" i="1" s="1"/>
  <c r="E1231" i="1" l="1"/>
  <c r="H589" i="1"/>
  <c r="S589" i="1"/>
  <c r="N489" i="1"/>
  <c r="P489" i="1" s="1"/>
  <c r="M490" i="1" s="1"/>
  <c r="C1232" i="1"/>
  <c r="D1232" i="1" s="1"/>
  <c r="B1233" i="1"/>
  <c r="E1232" i="1" l="1"/>
  <c r="R589" i="1"/>
  <c r="T589" i="1" s="1"/>
  <c r="Q590" i="1" s="1"/>
  <c r="AC590" i="1" s="1"/>
  <c r="G490" i="1"/>
  <c r="O490" i="1"/>
  <c r="C1233" i="1"/>
  <c r="D1233" i="1" s="1"/>
  <c r="B1234" i="1"/>
  <c r="E1233" i="1" l="1"/>
  <c r="H590" i="1"/>
  <c r="S590" i="1"/>
  <c r="N490" i="1"/>
  <c r="C1234" i="1"/>
  <c r="D1234" i="1" s="1"/>
  <c r="B1235" i="1"/>
  <c r="E1234" i="1" l="1"/>
  <c r="R590" i="1"/>
  <c r="P490" i="1"/>
  <c r="M491" i="1" s="1"/>
  <c r="C1235" i="1"/>
  <c r="D1235" i="1" s="1"/>
  <c r="B1236" i="1"/>
  <c r="E1235" i="1" l="1"/>
  <c r="T590" i="1"/>
  <c r="Q591" i="1" s="1"/>
  <c r="AC591" i="1" s="1"/>
  <c r="O491" i="1"/>
  <c r="G491" i="1"/>
  <c r="C1236" i="1"/>
  <c r="D1236" i="1" s="1"/>
  <c r="B1237" i="1"/>
  <c r="E1236" i="1" l="1"/>
  <c r="H591" i="1"/>
  <c r="S591" i="1"/>
  <c r="N491" i="1"/>
  <c r="P491" i="1" s="1"/>
  <c r="M492" i="1" s="1"/>
  <c r="C1237" i="1"/>
  <c r="D1237" i="1" s="1"/>
  <c r="B1238" i="1"/>
  <c r="E1237" i="1" l="1"/>
  <c r="R591" i="1"/>
  <c r="G492" i="1"/>
  <c r="O492" i="1"/>
  <c r="C1238" i="1"/>
  <c r="D1238" i="1" s="1"/>
  <c r="B1239" i="1"/>
  <c r="E1238" i="1" l="1"/>
  <c r="T591" i="1"/>
  <c r="Q592" i="1" s="1"/>
  <c r="AC592" i="1" s="1"/>
  <c r="N492" i="1"/>
  <c r="C1239" i="1"/>
  <c r="D1239" i="1" s="1"/>
  <c r="B1240" i="1"/>
  <c r="E1239" i="1" l="1"/>
  <c r="H592" i="1"/>
  <c r="S592" i="1"/>
  <c r="P492" i="1"/>
  <c r="M493" i="1" s="1"/>
  <c r="C1240" i="1"/>
  <c r="D1240" i="1" s="1"/>
  <c r="B1241" i="1"/>
  <c r="E1240" i="1" l="1"/>
  <c r="R592" i="1"/>
  <c r="O493" i="1"/>
  <c r="G493" i="1"/>
  <c r="B1242" i="1"/>
  <c r="C1241" i="1"/>
  <c r="D1241" i="1" s="1"/>
  <c r="E1241" i="1" l="1"/>
  <c r="T592" i="1"/>
  <c r="Q593" i="1" s="1"/>
  <c r="AC593" i="1" s="1"/>
  <c r="N493" i="1"/>
  <c r="B1243" i="1"/>
  <c r="C1242" i="1"/>
  <c r="D1242" i="1" s="1"/>
  <c r="E1242" i="1" l="1"/>
  <c r="H593" i="1"/>
  <c r="S593" i="1"/>
  <c r="P493" i="1"/>
  <c r="M494" i="1" s="1"/>
  <c r="C1243" i="1"/>
  <c r="D1243" i="1" s="1"/>
  <c r="B1244" i="1"/>
  <c r="E1243" i="1" l="1"/>
  <c r="R593" i="1"/>
  <c r="O494" i="1"/>
  <c r="G494" i="1"/>
  <c r="C1244" i="1"/>
  <c r="D1244" i="1" s="1"/>
  <c r="B1245" i="1"/>
  <c r="E1244" i="1" l="1"/>
  <c r="T593" i="1"/>
  <c r="Q594" i="1" s="1"/>
  <c r="AC594" i="1" s="1"/>
  <c r="N494" i="1"/>
  <c r="C1245" i="1"/>
  <c r="D1245" i="1" s="1"/>
  <c r="B1246" i="1"/>
  <c r="E1245" i="1" l="1"/>
  <c r="H594" i="1"/>
  <c r="S594" i="1"/>
  <c r="P494" i="1"/>
  <c r="M495" i="1" s="1"/>
  <c r="C1246" i="1"/>
  <c r="D1246" i="1" s="1"/>
  <c r="B1247" i="1"/>
  <c r="E1246" i="1" l="1"/>
  <c r="R594" i="1"/>
  <c r="G495" i="1"/>
  <c r="O495" i="1"/>
  <c r="C1247" i="1"/>
  <c r="D1247" i="1" s="1"/>
  <c r="B1248" i="1"/>
  <c r="E1247" i="1" l="1"/>
  <c r="T594" i="1"/>
  <c r="Q595" i="1" s="1"/>
  <c r="AC595" i="1" s="1"/>
  <c r="N495" i="1"/>
  <c r="P495" i="1" s="1"/>
  <c r="M496" i="1" s="1"/>
  <c r="B1249" i="1"/>
  <c r="C1248" i="1"/>
  <c r="D1248" i="1" s="1"/>
  <c r="E1248" i="1" l="1"/>
  <c r="S595" i="1"/>
  <c r="H595" i="1"/>
  <c r="O496" i="1"/>
  <c r="G496" i="1"/>
  <c r="B1250" i="1"/>
  <c r="C1249" i="1"/>
  <c r="D1249" i="1" s="1"/>
  <c r="E1249" i="1" l="1"/>
  <c r="R595" i="1"/>
  <c r="T595" i="1" s="1"/>
  <c r="Q596" i="1" s="1"/>
  <c r="AC596" i="1" s="1"/>
  <c r="N496" i="1"/>
  <c r="C1250" i="1"/>
  <c r="D1250" i="1" s="1"/>
  <c r="B1251" i="1"/>
  <c r="E1250" i="1" l="1"/>
  <c r="H596" i="1"/>
  <c r="S596" i="1"/>
  <c r="P496" i="1"/>
  <c r="M497" i="1" s="1"/>
  <c r="C1251" i="1"/>
  <c r="D1251" i="1" s="1"/>
  <c r="B1252" i="1"/>
  <c r="E1251" i="1" l="1"/>
  <c r="R596" i="1"/>
  <c r="T596" i="1" s="1"/>
  <c r="Q597" i="1" s="1"/>
  <c r="AC597" i="1" s="1"/>
  <c r="O497" i="1"/>
  <c r="G497" i="1"/>
  <c r="B1253" i="1"/>
  <c r="C1252" i="1"/>
  <c r="D1252" i="1" s="1"/>
  <c r="E1252" i="1" l="1"/>
  <c r="H597" i="1"/>
  <c r="S597" i="1"/>
  <c r="N497" i="1"/>
  <c r="C1253" i="1"/>
  <c r="D1253" i="1" s="1"/>
  <c r="B1254" i="1"/>
  <c r="E1253" i="1" l="1"/>
  <c r="R597" i="1"/>
  <c r="T597" i="1" s="1"/>
  <c r="Q598" i="1" s="1"/>
  <c r="AC598" i="1" s="1"/>
  <c r="P497" i="1"/>
  <c r="M498" i="1" s="1"/>
  <c r="C1254" i="1"/>
  <c r="D1254" i="1" s="1"/>
  <c r="B1255" i="1"/>
  <c r="E1254" i="1" l="1"/>
  <c r="H598" i="1"/>
  <c r="S598" i="1"/>
  <c r="G498" i="1"/>
  <c r="O498" i="1"/>
  <c r="C1255" i="1"/>
  <c r="D1255" i="1" s="1"/>
  <c r="B1256" i="1"/>
  <c r="E1255" i="1" l="1"/>
  <c r="R598" i="1"/>
  <c r="T598" i="1" s="1"/>
  <c r="Q599" i="1" s="1"/>
  <c r="AC599" i="1" s="1"/>
  <c r="N498" i="1"/>
  <c r="B1257" i="1"/>
  <c r="C1256" i="1"/>
  <c r="D1256" i="1" s="1"/>
  <c r="E1256" i="1" l="1"/>
  <c r="S599" i="1"/>
  <c r="H599" i="1"/>
  <c r="P498" i="1"/>
  <c r="M499" i="1" s="1"/>
  <c r="B1258" i="1"/>
  <c r="C1257" i="1"/>
  <c r="D1257" i="1" s="1"/>
  <c r="E1257" i="1" l="1"/>
  <c r="R599" i="1"/>
  <c r="T599" i="1" s="1"/>
  <c r="Q600" i="1" s="1"/>
  <c r="AC600" i="1" s="1"/>
  <c r="G499" i="1"/>
  <c r="O499" i="1"/>
  <c r="C1258" i="1"/>
  <c r="D1258" i="1" s="1"/>
  <c r="B1259" i="1"/>
  <c r="E1258" i="1" l="1"/>
  <c r="H600" i="1"/>
  <c r="S600" i="1"/>
  <c r="N499" i="1"/>
  <c r="C1259" i="1"/>
  <c r="D1259" i="1" s="1"/>
  <c r="B1260" i="1"/>
  <c r="E1259" i="1" l="1"/>
  <c r="R600" i="1"/>
  <c r="P499" i="1"/>
  <c r="M500" i="1" s="1"/>
  <c r="C1260" i="1"/>
  <c r="D1260" i="1" s="1"/>
  <c r="B1261" i="1"/>
  <c r="E1260" i="1" l="1"/>
  <c r="T600" i="1"/>
  <c r="Q601" i="1" s="1"/>
  <c r="AC601" i="1" s="1"/>
  <c r="G500" i="1"/>
  <c r="O500" i="1"/>
  <c r="C1261" i="1"/>
  <c r="D1261" i="1" s="1"/>
  <c r="B1262" i="1"/>
  <c r="E1261" i="1" l="1"/>
  <c r="H601" i="1"/>
  <c r="S601" i="1"/>
  <c r="N500" i="1"/>
  <c r="B1263" i="1"/>
  <c r="C1262" i="1"/>
  <c r="D1262" i="1" s="1"/>
  <c r="E1262" i="1" l="1"/>
  <c r="R601" i="1"/>
  <c r="T601" i="1" s="1"/>
  <c r="Q602" i="1" s="1"/>
  <c r="AC602" i="1" s="1"/>
  <c r="P500" i="1"/>
  <c r="M501" i="1" s="1"/>
  <c r="C1263" i="1"/>
  <c r="D1263" i="1" s="1"/>
  <c r="B1264" i="1"/>
  <c r="E1263" i="1" l="1"/>
  <c r="H602" i="1"/>
  <c r="S602" i="1"/>
  <c r="G501" i="1"/>
  <c r="O501" i="1"/>
  <c r="B1265" i="1"/>
  <c r="C1264" i="1"/>
  <c r="D1264" i="1" s="1"/>
  <c r="E1264" i="1" l="1"/>
  <c r="R602" i="1"/>
  <c r="N501" i="1"/>
  <c r="C1265" i="1"/>
  <c r="D1265" i="1" s="1"/>
  <c r="B1266" i="1"/>
  <c r="E1265" i="1" l="1"/>
  <c r="T602" i="1"/>
  <c r="Q603" i="1" s="1"/>
  <c r="AC603" i="1" s="1"/>
  <c r="P501" i="1"/>
  <c r="M502" i="1" s="1"/>
  <c r="B1267" i="1"/>
  <c r="C1266" i="1"/>
  <c r="D1266" i="1" s="1"/>
  <c r="E1266" i="1" l="1"/>
  <c r="S603" i="1"/>
  <c r="H603" i="1"/>
  <c r="G502" i="1"/>
  <c r="O502" i="1"/>
  <c r="C1267" i="1"/>
  <c r="D1267" i="1" s="1"/>
  <c r="B1268" i="1"/>
  <c r="E1267" i="1" l="1"/>
  <c r="R603" i="1"/>
  <c r="T603" i="1" s="1"/>
  <c r="Q604" i="1" s="1"/>
  <c r="AC604" i="1" s="1"/>
  <c r="N502" i="1"/>
  <c r="P502" i="1" s="1"/>
  <c r="M503" i="1" s="1"/>
  <c r="B1269" i="1"/>
  <c r="C1268" i="1"/>
  <c r="D1268" i="1" s="1"/>
  <c r="E1268" i="1" l="1"/>
  <c r="H604" i="1"/>
  <c r="S604" i="1"/>
  <c r="G503" i="1"/>
  <c r="O503" i="1"/>
  <c r="C1269" i="1"/>
  <c r="D1269" i="1" s="1"/>
  <c r="B1270" i="1"/>
  <c r="E1269" i="1" l="1"/>
  <c r="R604" i="1"/>
  <c r="T604" i="1" s="1"/>
  <c r="Q605" i="1" s="1"/>
  <c r="AC605" i="1" s="1"/>
  <c r="N503" i="1"/>
  <c r="B1271" i="1"/>
  <c r="C1270" i="1"/>
  <c r="D1270" i="1" s="1"/>
  <c r="E1270" i="1" l="1"/>
  <c r="H605" i="1"/>
  <c r="S605" i="1"/>
  <c r="P503" i="1"/>
  <c r="M504" i="1" s="1"/>
  <c r="C1271" i="1"/>
  <c r="D1271" i="1" s="1"/>
  <c r="B1272" i="1"/>
  <c r="E1271" i="1" l="1"/>
  <c r="R605" i="1"/>
  <c r="G504" i="1"/>
  <c r="O504" i="1"/>
  <c r="C1272" i="1"/>
  <c r="D1272" i="1" s="1"/>
  <c r="B1273" i="1"/>
  <c r="E1272" i="1" l="1"/>
  <c r="T605" i="1"/>
  <c r="Q606" i="1" s="1"/>
  <c r="AC606" i="1" s="1"/>
  <c r="N504" i="1"/>
  <c r="P504" i="1" s="1"/>
  <c r="M505" i="1" s="1"/>
  <c r="B1274" i="1"/>
  <c r="C1273" i="1"/>
  <c r="D1273" i="1" s="1"/>
  <c r="E1273" i="1" l="1"/>
  <c r="S606" i="1"/>
  <c r="H606" i="1"/>
  <c r="O505" i="1"/>
  <c r="G505" i="1"/>
  <c r="B1275" i="1"/>
  <c r="C1274" i="1"/>
  <c r="D1274" i="1" s="1"/>
  <c r="E1274" i="1" l="1"/>
  <c r="R606" i="1"/>
  <c r="N505" i="1"/>
  <c r="P505" i="1" s="1"/>
  <c r="M506" i="1" s="1"/>
  <c r="C1275" i="1"/>
  <c r="D1275" i="1" s="1"/>
  <c r="B1276" i="1"/>
  <c r="E1275" i="1" l="1"/>
  <c r="T606" i="1"/>
  <c r="Q607" i="1" s="1"/>
  <c r="AC607" i="1" s="1"/>
  <c r="G506" i="1"/>
  <c r="O506" i="1"/>
  <c r="C1276" i="1"/>
  <c r="D1276" i="1" s="1"/>
  <c r="B1277" i="1"/>
  <c r="E1276" i="1" l="1"/>
  <c r="S607" i="1"/>
  <c r="H607" i="1"/>
  <c r="N506" i="1"/>
  <c r="C1277" i="1"/>
  <c r="D1277" i="1" s="1"/>
  <c r="B1278" i="1"/>
  <c r="E1277" i="1" l="1"/>
  <c r="R607" i="1"/>
  <c r="P506" i="1"/>
  <c r="M507" i="1" s="1"/>
  <c r="B1279" i="1"/>
  <c r="C1278" i="1"/>
  <c r="D1278" i="1" s="1"/>
  <c r="E1278" i="1" l="1"/>
  <c r="T607" i="1"/>
  <c r="Q608" i="1" s="1"/>
  <c r="AC608" i="1" s="1"/>
  <c r="G507" i="1"/>
  <c r="O507" i="1"/>
  <c r="B1280" i="1"/>
  <c r="C1279" i="1"/>
  <c r="D1279" i="1" s="1"/>
  <c r="E1279" i="1" l="1"/>
  <c r="S608" i="1"/>
  <c r="H608" i="1"/>
  <c r="N507" i="1"/>
  <c r="C1280" i="1"/>
  <c r="D1280" i="1" s="1"/>
  <c r="B1281" i="1"/>
  <c r="E1280" i="1" l="1"/>
  <c r="R608" i="1"/>
  <c r="P507" i="1"/>
  <c r="M508" i="1" s="1"/>
  <c r="B1282" i="1"/>
  <c r="C1281" i="1"/>
  <c r="D1281" i="1" s="1"/>
  <c r="E1281" i="1" l="1"/>
  <c r="T608" i="1"/>
  <c r="Q609" i="1" s="1"/>
  <c r="AC609" i="1" s="1"/>
  <c r="O508" i="1"/>
  <c r="G508" i="1"/>
  <c r="C1282" i="1"/>
  <c r="D1282" i="1" s="1"/>
  <c r="B1283" i="1"/>
  <c r="E1282" i="1" l="1"/>
  <c r="H609" i="1"/>
  <c r="S609" i="1"/>
  <c r="N508" i="1"/>
  <c r="P508" i="1" s="1"/>
  <c r="M509" i="1" s="1"/>
  <c r="B1284" i="1"/>
  <c r="C1283" i="1"/>
  <c r="D1283" i="1" s="1"/>
  <c r="E1283" i="1" l="1"/>
  <c r="R609" i="1"/>
  <c r="T609" i="1"/>
  <c r="Q610" i="1" s="1"/>
  <c r="AC610" i="1" s="1"/>
  <c r="O509" i="1"/>
  <c r="G509" i="1"/>
  <c r="B1285" i="1"/>
  <c r="C1284" i="1"/>
  <c r="D1284" i="1" s="1"/>
  <c r="E1284" i="1" l="1"/>
  <c r="H610" i="1"/>
  <c r="S610" i="1"/>
  <c r="N509" i="1"/>
  <c r="P509" i="1" s="1"/>
  <c r="M510" i="1" s="1"/>
  <c r="C1285" i="1"/>
  <c r="D1285" i="1" s="1"/>
  <c r="B1286" i="1"/>
  <c r="E1285" i="1" l="1"/>
  <c r="R610" i="1"/>
  <c r="G510" i="1"/>
  <c r="O510" i="1"/>
  <c r="B1287" i="1"/>
  <c r="C1286" i="1"/>
  <c r="D1286" i="1" s="1"/>
  <c r="E1286" i="1" l="1"/>
  <c r="T610" i="1"/>
  <c r="Q611" i="1" s="1"/>
  <c r="AC611" i="1" s="1"/>
  <c r="N510" i="1"/>
  <c r="P510" i="1" s="1"/>
  <c r="M511" i="1" s="1"/>
  <c r="B1288" i="1"/>
  <c r="C1287" i="1"/>
  <c r="D1287" i="1" s="1"/>
  <c r="E1287" i="1" l="1"/>
  <c r="H611" i="1"/>
  <c r="S611" i="1"/>
  <c r="O511" i="1"/>
  <c r="G511" i="1"/>
  <c r="B1289" i="1"/>
  <c r="C1288" i="1"/>
  <c r="D1288" i="1" s="1"/>
  <c r="E1288" i="1" l="1"/>
  <c r="R611" i="1"/>
  <c r="T611" i="1" s="1"/>
  <c r="Q612" i="1" s="1"/>
  <c r="AC612" i="1" s="1"/>
  <c r="N511" i="1"/>
  <c r="C1289" i="1"/>
  <c r="D1289" i="1" s="1"/>
  <c r="B1290" i="1"/>
  <c r="E1289" i="1" l="1"/>
  <c r="H612" i="1"/>
  <c r="S612" i="1"/>
  <c r="P511" i="1"/>
  <c r="M512" i="1" s="1"/>
  <c r="C1290" i="1"/>
  <c r="D1290" i="1" s="1"/>
  <c r="B1291" i="1"/>
  <c r="E1290" i="1" l="1"/>
  <c r="R612" i="1"/>
  <c r="T612" i="1" s="1"/>
  <c r="Q613" i="1" s="1"/>
  <c r="AC613" i="1" s="1"/>
  <c r="G512" i="1"/>
  <c r="O512" i="1"/>
  <c r="C1291" i="1"/>
  <c r="D1291" i="1" s="1"/>
  <c r="B1292" i="1"/>
  <c r="E1291" i="1" l="1"/>
  <c r="H613" i="1"/>
  <c r="S613" i="1"/>
  <c r="N512" i="1"/>
  <c r="P512" i="1" s="1"/>
  <c r="M513" i="1" s="1"/>
  <c r="C1292" i="1"/>
  <c r="D1292" i="1" s="1"/>
  <c r="B1293" i="1"/>
  <c r="E1292" i="1" l="1"/>
  <c r="R613" i="1"/>
  <c r="O513" i="1"/>
  <c r="G513" i="1"/>
  <c r="C1293" i="1"/>
  <c r="D1293" i="1" s="1"/>
  <c r="B1294" i="1"/>
  <c r="E1293" i="1" l="1"/>
  <c r="T613" i="1"/>
  <c r="Q614" i="1" s="1"/>
  <c r="AC614" i="1" s="1"/>
  <c r="N513" i="1"/>
  <c r="B1295" i="1"/>
  <c r="C1294" i="1"/>
  <c r="D1294" i="1" s="1"/>
  <c r="E1294" i="1" l="1"/>
  <c r="H614" i="1"/>
  <c r="S614" i="1"/>
  <c r="P513" i="1"/>
  <c r="M514" i="1" s="1"/>
  <c r="C1295" i="1"/>
  <c r="D1295" i="1" s="1"/>
  <c r="B1296" i="1"/>
  <c r="E1295" i="1" l="1"/>
  <c r="R614" i="1"/>
  <c r="G514" i="1"/>
  <c r="O514" i="1"/>
  <c r="B1297" i="1"/>
  <c r="C1296" i="1"/>
  <c r="D1296" i="1" s="1"/>
  <c r="E1296" i="1" l="1"/>
  <c r="T614" i="1"/>
  <c r="Q615" i="1" s="1"/>
  <c r="AC615" i="1" s="1"/>
  <c r="N514" i="1"/>
  <c r="B1298" i="1"/>
  <c r="C1297" i="1"/>
  <c r="D1297" i="1" s="1"/>
  <c r="E1297" i="1" l="1"/>
  <c r="H615" i="1"/>
  <c r="S615" i="1"/>
  <c r="P514" i="1"/>
  <c r="M515" i="1" s="1"/>
  <c r="B1299" i="1"/>
  <c r="C1298" i="1"/>
  <c r="D1298" i="1" s="1"/>
  <c r="E1298" i="1" l="1"/>
  <c r="R615" i="1"/>
  <c r="G515" i="1"/>
  <c r="O515" i="1"/>
  <c r="B1300" i="1"/>
  <c r="C1299" i="1"/>
  <c r="D1299" i="1" s="1"/>
  <c r="E1299" i="1" l="1"/>
  <c r="T615" i="1"/>
  <c r="Q616" i="1" s="1"/>
  <c r="AC616" i="1" s="1"/>
  <c r="N515" i="1"/>
  <c r="B1301" i="1"/>
  <c r="C1300" i="1"/>
  <c r="D1300" i="1" s="1"/>
  <c r="E1300" i="1" l="1"/>
  <c r="H616" i="1"/>
  <c r="S616" i="1"/>
  <c r="P515" i="1"/>
  <c r="M516" i="1" s="1"/>
  <c r="C1301" i="1"/>
  <c r="D1301" i="1" s="1"/>
  <c r="B1302" i="1"/>
  <c r="E1301" i="1" l="1"/>
  <c r="R616" i="1"/>
  <c r="T616" i="1" s="1"/>
  <c r="Q617" i="1" s="1"/>
  <c r="AC617" i="1" s="1"/>
  <c r="O516" i="1"/>
  <c r="G516" i="1"/>
  <c r="B1303" i="1"/>
  <c r="C1302" i="1"/>
  <c r="D1302" i="1" s="1"/>
  <c r="E1302" i="1" l="1"/>
  <c r="H617" i="1"/>
  <c r="S617" i="1"/>
  <c r="N516" i="1"/>
  <c r="P516" i="1" s="1"/>
  <c r="M517" i="1" s="1"/>
  <c r="B1304" i="1"/>
  <c r="C1303" i="1"/>
  <c r="D1303" i="1" s="1"/>
  <c r="E1303" i="1" l="1"/>
  <c r="R617" i="1"/>
  <c r="T617" i="1" s="1"/>
  <c r="Q618" i="1" s="1"/>
  <c r="AC618" i="1" s="1"/>
  <c r="G517" i="1"/>
  <c r="O517" i="1"/>
  <c r="C1304" i="1"/>
  <c r="D1304" i="1" s="1"/>
  <c r="B1305" i="1"/>
  <c r="E1304" i="1" l="1"/>
  <c r="S618" i="1"/>
  <c r="H618" i="1"/>
  <c r="N517" i="1"/>
  <c r="C1305" i="1"/>
  <c r="D1305" i="1" s="1"/>
  <c r="B1306" i="1"/>
  <c r="E1305" i="1" l="1"/>
  <c r="R618" i="1"/>
  <c r="P517" i="1"/>
  <c r="M518" i="1" s="1"/>
  <c r="B1307" i="1"/>
  <c r="C1306" i="1"/>
  <c r="D1306" i="1" s="1"/>
  <c r="E1306" i="1" l="1"/>
  <c r="T618" i="1"/>
  <c r="Q619" i="1" s="1"/>
  <c r="AC619" i="1" s="1"/>
  <c r="O518" i="1"/>
  <c r="G518" i="1"/>
  <c r="C1307" i="1"/>
  <c r="D1307" i="1" s="1"/>
  <c r="B1308" i="1"/>
  <c r="E1307" i="1" l="1"/>
  <c r="H619" i="1"/>
  <c r="S619" i="1"/>
  <c r="N518" i="1"/>
  <c r="P518" i="1" s="1"/>
  <c r="M519" i="1" s="1"/>
  <c r="C1308" i="1"/>
  <c r="D1308" i="1" s="1"/>
  <c r="B1309" i="1"/>
  <c r="E1308" i="1" l="1"/>
  <c r="R619" i="1"/>
  <c r="G519" i="1"/>
  <c r="O519" i="1"/>
  <c r="C1309" i="1"/>
  <c r="D1309" i="1" s="1"/>
  <c r="B1310" i="1"/>
  <c r="E1309" i="1" l="1"/>
  <c r="T619" i="1"/>
  <c r="Q620" i="1" s="1"/>
  <c r="AC620" i="1" s="1"/>
  <c r="N519" i="1"/>
  <c r="C1310" i="1"/>
  <c r="D1310" i="1" s="1"/>
  <c r="B1311" i="1"/>
  <c r="E1310" i="1" l="1"/>
  <c r="S620" i="1"/>
  <c r="H620" i="1"/>
  <c r="P519" i="1"/>
  <c r="M520" i="1" s="1"/>
  <c r="C1311" i="1"/>
  <c r="D1311" i="1" s="1"/>
  <c r="B1312" i="1"/>
  <c r="E1311" i="1" l="1"/>
  <c r="R620" i="1"/>
  <c r="T620" i="1" s="1"/>
  <c r="Q621" i="1" s="1"/>
  <c r="AC621" i="1" s="1"/>
  <c r="G520" i="1"/>
  <c r="O520" i="1"/>
  <c r="C1312" i="1"/>
  <c r="D1312" i="1" s="1"/>
  <c r="B1313" i="1"/>
  <c r="E1312" i="1" l="1"/>
  <c r="S621" i="1"/>
  <c r="H621" i="1"/>
  <c r="N520" i="1"/>
  <c r="C1313" i="1"/>
  <c r="D1313" i="1" s="1"/>
  <c r="B1314" i="1"/>
  <c r="E1313" i="1" l="1"/>
  <c r="R621" i="1"/>
  <c r="T621" i="1" s="1"/>
  <c r="Q622" i="1" s="1"/>
  <c r="AC622" i="1" s="1"/>
  <c r="P520" i="1"/>
  <c r="M521" i="1" s="1"/>
  <c r="C1314" i="1"/>
  <c r="D1314" i="1" s="1"/>
  <c r="B1315" i="1"/>
  <c r="E1314" i="1" l="1"/>
  <c r="H622" i="1"/>
  <c r="S622" i="1"/>
  <c r="O521" i="1"/>
  <c r="G521" i="1"/>
  <c r="B1316" i="1"/>
  <c r="C1315" i="1"/>
  <c r="D1315" i="1" s="1"/>
  <c r="E1315" i="1" l="1"/>
  <c r="R622" i="1"/>
  <c r="T622" i="1" s="1"/>
  <c r="Q623" i="1" s="1"/>
  <c r="AC623" i="1" s="1"/>
  <c r="N521" i="1"/>
  <c r="P521" i="1" s="1"/>
  <c r="M522" i="1" s="1"/>
  <c r="C1316" i="1"/>
  <c r="D1316" i="1" s="1"/>
  <c r="B1317" i="1"/>
  <c r="E1316" i="1" l="1"/>
  <c r="H623" i="1"/>
  <c r="S623" i="1"/>
  <c r="G522" i="1"/>
  <c r="O522" i="1"/>
  <c r="C1317" i="1"/>
  <c r="D1317" i="1" s="1"/>
  <c r="B1318" i="1"/>
  <c r="E1317" i="1" l="1"/>
  <c r="R623" i="1"/>
  <c r="T623" i="1" s="1"/>
  <c r="Q624" i="1" s="1"/>
  <c r="AC624" i="1" s="1"/>
  <c r="N522" i="1"/>
  <c r="C1318" i="1"/>
  <c r="D1318" i="1" s="1"/>
  <c r="B1319" i="1"/>
  <c r="E1318" i="1" l="1"/>
  <c r="H624" i="1"/>
  <c r="S624" i="1"/>
  <c r="P522" i="1"/>
  <c r="M523" i="1" s="1"/>
  <c r="C1319" i="1"/>
  <c r="D1319" i="1" s="1"/>
  <c r="B1320" i="1"/>
  <c r="E1319" i="1" l="1"/>
  <c r="R624" i="1"/>
  <c r="O523" i="1"/>
  <c r="G523" i="1"/>
  <c r="B1321" i="1"/>
  <c r="C1320" i="1"/>
  <c r="D1320" i="1" s="1"/>
  <c r="E1320" i="1" l="1"/>
  <c r="T624" i="1"/>
  <c r="Q625" i="1" s="1"/>
  <c r="AC625" i="1" s="1"/>
  <c r="N523" i="1"/>
  <c r="C1321" i="1"/>
  <c r="D1321" i="1" s="1"/>
  <c r="B1322" i="1"/>
  <c r="E1321" i="1" l="1"/>
  <c r="H625" i="1"/>
  <c r="S625" i="1"/>
  <c r="P523" i="1"/>
  <c r="M524" i="1" s="1"/>
  <c r="B1323" i="1"/>
  <c r="C1322" i="1"/>
  <c r="D1322" i="1" s="1"/>
  <c r="E1322" i="1" l="1"/>
  <c r="R625" i="1"/>
  <c r="T625" i="1" s="1"/>
  <c r="Q626" i="1" s="1"/>
  <c r="AC626" i="1" s="1"/>
  <c r="G524" i="1"/>
  <c r="O524" i="1"/>
  <c r="C1323" i="1"/>
  <c r="D1323" i="1" s="1"/>
  <c r="B1324" i="1"/>
  <c r="E1323" i="1" l="1"/>
  <c r="H626" i="1"/>
  <c r="S626" i="1"/>
  <c r="N524" i="1"/>
  <c r="B1325" i="1"/>
  <c r="C1324" i="1"/>
  <c r="D1324" i="1" s="1"/>
  <c r="E1324" i="1" l="1"/>
  <c r="R626" i="1"/>
  <c r="T626" i="1" s="1"/>
  <c r="Q627" i="1" s="1"/>
  <c r="AC627" i="1" s="1"/>
  <c r="P524" i="1"/>
  <c r="M525" i="1" s="1"/>
  <c r="B1326" i="1"/>
  <c r="C1325" i="1"/>
  <c r="D1325" i="1" s="1"/>
  <c r="E1325" i="1" l="1"/>
  <c r="H627" i="1"/>
  <c r="S627" i="1"/>
  <c r="O525" i="1"/>
  <c r="G525" i="1"/>
  <c r="B1327" i="1"/>
  <c r="C1326" i="1"/>
  <c r="D1326" i="1" s="1"/>
  <c r="E1326" i="1" l="1"/>
  <c r="R627" i="1"/>
  <c r="T627" i="1" s="1"/>
  <c r="Q628" i="1" s="1"/>
  <c r="AC628" i="1" s="1"/>
  <c r="N525" i="1"/>
  <c r="C1327" i="1"/>
  <c r="D1327" i="1" s="1"/>
  <c r="B1328" i="1"/>
  <c r="E1327" i="1" l="1"/>
  <c r="H628" i="1"/>
  <c r="S628" i="1"/>
  <c r="P525" i="1"/>
  <c r="M526" i="1" s="1"/>
  <c r="B1329" i="1"/>
  <c r="C1328" i="1"/>
  <c r="D1328" i="1" s="1"/>
  <c r="E1328" i="1" l="1"/>
  <c r="R628" i="1"/>
  <c r="T628" i="1" s="1"/>
  <c r="Q629" i="1" s="1"/>
  <c r="AC629" i="1" s="1"/>
  <c r="O526" i="1"/>
  <c r="G526" i="1"/>
  <c r="C1329" i="1"/>
  <c r="D1329" i="1" s="1"/>
  <c r="B1330" i="1"/>
  <c r="E1329" i="1" l="1"/>
  <c r="H629" i="1"/>
  <c r="S629" i="1"/>
  <c r="N526" i="1"/>
  <c r="C1330" i="1"/>
  <c r="D1330" i="1" s="1"/>
  <c r="B1331" i="1"/>
  <c r="E1330" i="1" l="1"/>
  <c r="R629" i="1"/>
  <c r="T629" i="1" s="1"/>
  <c r="Q630" i="1" s="1"/>
  <c r="AC630" i="1" s="1"/>
  <c r="P526" i="1"/>
  <c r="M527" i="1" s="1"/>
  <c r="C1331" i="1"/>
  <c r="D1331" i="1" s="1"/>
  <c r="B1332" i="1"/>
  <c r="E1331" i="1" l="1"/>
  <c r="H630" i="1"/>
  <c r="S630" i="1"/>
  <c r="G527" i="1"/>
  <c r="O527" i="1"/>
  <c r="B1333" i="1"/>
  <c r="C1332" i="1"/>
  <c r="D1332" i="1" s="1"/>
  <c r="E1332" i="1" l="1"/>
  <c r="R630" i="1"/>
  <c r="N527" i="1"/>
  <c r="C1333" i="1"/>
  <c r="D1333" i="1" s="1"/>
  <c r="B1334" i="1"/>
  <c r="E1333" i="1" l="1"/>
  <c r="T630" i="1"/>
  <c r="Q631" i="1" s="1"/>
  <c r="AC631" i="1" s="1"/>
  <c r="P527" i="1"/>
  <c r="M528" i="1" s="1"/>
  <c r="C1334" i="1"/>
  <c r="D1334" i="1" s="1"/>
  <c r="B1335" i="1"/>
  <c r="E1334" i="1" l="1"/>
  <c r="H631" i="1"/>
  <c r="S631" i="1"/>
  <c r="G528" i="1"/>
  <c r="O528" i="1"/>
  <c r="C1335" i="1"/>
  <c r="D1335" i="1" s="1"/>
  <c r="B1336" i="1"/>
  <c r="E1335" i="1" l="1"/>
  <c r="R631" i="1"/>
  <c r="N528" i="1"/>
  <c r="C1336" i="1"/>
  <c r="D1336" i="1" s="1"/>
  <c r="B1337" i="1"/>
  <c r="E1336" i="1" l="1"/>
  <c r="T631" i="1"/>
  <c r="Q632" i="1" s="1"/>
  <c r="AC632" i="1" s="1"/>
  <c r="P528" i="1"/>
  <c r="M529" i="1" s="1"/>
  <c r="B1338" i="1"/>
  <c r="C1337" i="1"/>
  <c r="D1337" i="1" s="1"/>
  <c r="E1337" i="1" l="1"/>
  <c r="H632" i="1"/>
  <c r="S632" i="1"/>
  <c r="O529" i="1"/>
  <c r="G529" i="1"/>
  <c r="B1339" i="1"/>
  <c r="C1338" i="1"/>
  <c r="D1338" i="1" s="1"/>
  <c r="E1338" i="1" l="1"/>
  <c r="R632" i="1"/>
  <c r="N529" i="1"/>
  <c r="C1339" i="1"/>
  <c r="D1339" i="1" s="1"/>
  <c r="B1340" i="1"/>
  <c r="E1339" i="1" l="1"/>
  <c r="T632" i="1"/>
  <c r="Q633" i="1" s="1"/>
  <c r="AC633" i="1" s="1"/>
  <c r="P529" i="1"/>
  <c r="M530" i="1" s="1"/>
  <c r="C1340" i="1"/>
  <c r="D1340" i="1" s="1"/>
  <c r="B1341" i="1"/>
  <c r="E1340" i="1" l="1"/>
  <c r="H633" i="1"/>
  <c r="S633" i="1"/>
  <c r="O530" i="1"/>
  <c r="G530" i="1"/>
  <c r="C1341" i="1"/>
  <c r="D1341" i="1" s="1"/>
  <c r="B1342" i="1"/>
  <c r="E1341" i="1" l="1"/>
  <c r="R633" i="1"/>
  <c r="T633" i="1" s="1"/>
  <c r="Q634" i="1" s="1"/>
  <c r="AC634" i="1" s="1"/>
  <c r="N530" i="1"/>
  <c r="P530" i="1" s="1"/>
  <c r="M531" i="1" s="1"/>
  <c r="C1342" i="1"/>
  <c r="D1342" i="1" s="1"/>
  <c r="B1343" i="1"/>
  <c r="E1342" i="1" l="1"/>
  <c r="S634" i="1"/>
  <c r="H634" i="1"/>
  <c r="O531" i="1"/>
  <c r="G531" i="1"/>
  <c r="C1343" i="1"/>
  <c r="D1343" i="1" s="1"/>
  <c r="B1344" i="1"/>
  <c r="E1343" i="1" l="1"/>
  <c r="R634" i="1"/>
  <c r="T634" i="1" s="1"/>
  <c r="Q635" i="1" s="1"/>
  <c r="AC635" i="1" s="1"/>
  <c r="N531" i="1"/>
  <c r="P531" i="1" s="1"/>
  <c r="M532" i="1" s="1"/>
  <c r="B1345" i="1"/>
  <c r="C1344" i="1"/>
  <c r="D1344" i="1" s="1"/>
  <c r="E1344" i="1" l="1"/>
  <c r="S635" i="1"/>
  <c r="H635" i="1"/>
  <c r="G532" i="1"/>
  <c r="O532" i="1"/>
  <c r="B1346" i="1"/>
  <c r="C1345" i="1"/>
  <c r="D1345" i="1" s="1"/>
  <c r="E1345" i="1" l="1"/>
  <c r="R635" i="1"/>
  <c r="T635" i="1" s="1"/>
  <c r="Q636" i="1" s="1"/>
  <c r="AC636" i="1" s="1"/>
  <c r="N532" i="1"/>
  <c r="C1346" i="1"/>
  <c r="D1346" i="1" s="1"/>
  <c r="B1347" i="1"/>
  <c r="E1346" i="1" l="1"/>
  <c r="H636" i="1"/>
  <c r="S636" i="1"/>
  <c r="P532" i="1"/>
  <c r="M533" i="1" s="1"/>
  <c r="C1347" i="1"/>
  <c r="D1347" i="1" s="1"/>
  <c r="B1348" i="1"/>
  <c r="E1347" i="1" l="1"/>
  <c r="R636" i="1"/>
  <c r="T636" i="1" s="1"/>
  <c r="Q637" i="1" s="1"/>
  <c r="AC637" i="1" s="1"/>
  <c r="G533" i="1"/>
  <c r="O533" i="1"/>
  <c r="B1349" i="1"/>
  <c r="C1348" i="1"/>
  <c r="D1348" i="1" s="1"/>
  <c r="E1348" i="1" l="1"/>
  <c r="H637" i="1"/>
  <c r="S637" i="1"/>
  <c r="N533" i="1"/>
  <c r="B1350" i="1"/>
  <c r="C1349" i="1"/>
  <c r="D1349" i="1" s="1"/>
  <c r="E1349" i="1" l="1"/>
  <c r="R637" i="1"/>
  <c r="T637" i="1" s="1"/>
  <c r="Q638" i="1" s="1"/>
  <c r="AC638" i="1" s="1"/>
  <c r="P533" i="1"/>
  <c r="M534" i="1" s="1"/>
  <c r="C1350" i="1"/>
  <c r="D1350" i="1" s="1"/>
  <c r="B1351" i="1"/>
  <c r="E1350" i="1" l="1"/>
  <c r="H638" i="1"/>
  <c r="S638" i="1"/>
  <c r="G534" i="1"/>
  <c r="O534" i="1"/>
  <c r="C1351" i="1"/>
  <c r="D1351" i="1" s="1"/>
  <c r="B1352" i="1"/>
  <c r="E1351" i="1" l="1"/>
  <c r="R638" i="1"/>
  <c r="N534" i="1"/>
  <c r="P534" i="1" s="1"/>
  <c r="M535" i="1" s="1"/>
  <c r="C1352" i="1"/>
  <c r="D1352" i="1" s="1"/>
  <c r="B1353" i="1"/>
  <c r="E1352" i="1" l="1"/>
  <c r="T638" i="1"/>
  <c r="Q639" i="1" s="1"/>
  <c r="AC639" i="1" s="1"/>
  <c r="G535" i="1"/>
  <c r="O535" i="1"/>
  <c r="C1353" i="1"/>
  <c r="D1353" i="1" s="1"/>
  <c r="B1354" i="1"/>
  <c r="E1353" i="1" l="1"/>
  <c r="H639" i="1"/>
  <c r="S639" i="1"/>
  <c r="N535" i="1"/>
  <c r="P535" i="1" s="1"/>
  <c r="M536" i="1" s="1"/>
  <c r="C1354" i="1"/>
  <c r="D1354" i="1" s="1"/>
  <c r="B1355" i="1"/>
  <c r="E1354" i="1" l="1"/>
  <c r="R639" i="1"/>
  <c r="G536" i="1"/>
  <c r="O536" i="1"/>
  <c r="C1355" i="1"/>
  <c r="D1355" i="1" s="1"/>
  <c r="B1356" i="1"/>
  <c r="E1355" i="1" l="1"/>
  <c r="T639" i="1"/>
  <c r="Q640" i="1" s="1"/>
  <c r="AC640" i="1" s="1"/>
  <c r="N536" i="1"/>
  <c r="C1356" i="1"/>
  <c r="D1356" i="1" s="1"/>
  <c r="B1357" i="1"/>
  <c r="E1356" i="1" l="1"/>
  <c r="H640" i="1"/>
  <c r="S640" i="1"/>
  <c r="P536" i="1"/>
  <c r="M537" i="1" s="1"/>
  <c r="B1358" i="1"/>
  <c r="C1357" i="1"/>
  <c r="D1357" i="1" s="1"/>
  <c r="E1357" i="1" l="1"/>
  <c r="R640" i="1"/>
  <c r="O537" i="1"/>
  <c r="G537" i="1"/>
  <c r="C1358" i="1"/>
  <c r="D1358" i="1" s="1"/>
  <c r="B1359" i="1"/>
  <c r="E1358" i="1" l="1"/>
  <c r="T640" i="1"/>
  <c r="Q641" i="1" s="1"/>
  <c r="AC641" i="1" s="1"/>
  <c r="N537" i="1"/>
  <c r="B1360" i="1"/>
  <c r="C1359" i="1"/>
  <c r="D1359" i="1" s="1"/>
  <c r="E1359" i="1" l="1"/>
  <c r="H641" i="1"/>
  <c r="S641" i="1"/>
  <c r="P537" i="1"/>
  <c r="M538" i="1" s="1"/>
  <c r="B1361" i="1"/>
  <c r="C1360" i="1"/>
  <c r="D1360" i="1" s="1"/>
  <c r="E1360" i="1" l="1"/>
  <c r="R641" i="1"/>
  <c r="G538" i="1"/>
  <c r="O538" i="1"/>
  <c r="C1361" i="1"/>
  <c r="D1361" i="1" s="1"/>
  <c r="B1362" i="1"/>
  <c r="E1361" i="1" l="1"/>
  <c r="T641" i="1"/>
  <c r="Q642" i="1" s="1"/>
  <c r="AC642" i="1" s="1"/>
  <c r="N538" i="1"/>
  <c r="C1362" i="1"/>
  <c r="D1362" i="1" s="1"/>
  <c r="B1363" i="1"/>
  <c r="E1362" i="1" l="1"/>
  <c r="H642" i="1"/>
  <c r="S642" i="1"/>
  <c r="P538" i="1"/>
  <c r="M539" i="1" s="1"/>
  <c r="C1363" i="1"/>
  <c r="D1363" i="1" s="1"/>
  <c r="B1364" i="1"/>
  <c r="E1363" i="1" l="1"/>
  <c r="R642" i="1"/>
  <c r="T642" i="1" s="1"/>
  <c r="Q643" i="1" s="1"/>
  <c r="AC643" i="1" s="1"/>
  <c r="O539" i="1"/>
  <c r="G539" i="1"/>
  <c r="C1364" i="1"/>
  <c r="D1364" i="1" s="1"/>
  <c r="B1365" i="1"/>
  <c r="E1364" i="1" l="1"/>
  <c r="H643" i="1"/>
  <c r="S643" i="1"/>
  <c r="N539" i="1"/>
  <c r="B1366" i="1"/>
  <c r="C1365" i="1"/>
  <c r="D1365" i="1" s="1"/>
  <c r="E1365" i="1" l="1"/>
  <c r="R643" i="1"/>
  <c r="P539" i="1"/>
  <c r="M540" i="1" s="1"/>
  <c r="C1366" i="1"/>
  <c r="D1366" i="1" s="1"/>
  <c r="B1367" i="1"/>
  <c r="E1366" i="1" l="1"/>
  <c r="T643" i="1"/>
  <c r="Q644" i="1" s="1"/>
  <c r="AC644" i="1" s="1"/>
  <c r="G540" i="1"/>
  <c r="O540" i="1"/>
  <c r="C1367" i="1"/>
  <c r="D1367" i="1" s="1"/>
  <c r="B1368" i="1"/>
  <c r="E1367" i="1" l="1"/>
  <c r="H644" i="1"/>
  <c r="S644" i="1"/>
  <c r="N540" i="1"/>
  <c r="C1368" i="1"/>
  <c r="D1368" i="1" s="1"/>
  <c r="B1369" i="1"/>
  <c r="E1368" i="1" l="1"/>
  <c r="R644" i="1"/>
  <c r="P540" i="1"/>
  <c r="M541" i="1" s="1"/>
  <c r="B1370" i="1"/>
  <c r="C1369" i="1"/>
  <c r="D1369" i="1" s="1"/>
  <c r="E1369" i="1" l="1"/>
  <c r="T644" i="1"/>
  <c r="Q645" i="1" s="1"/>
  <c r="AC645" i="1" s="1"/>
  <c r="O541" i="1"/>
  <c r="G541" i="1"/>
  <c r="C1370" i="1"/>
  <c r="D1370" i="1" s="1"/>
  <c r="B1371" i="1"/>
  <c r="E1370" i="1" l="1"/>
  <c r="H645" i="1"/>
  <c r="S645" i="1"/>
  <c r="N541" i="1"/>
  <c r="B1372" i="1"/>
  <c r="C1371" i="1"/>
  <c r="D1371" i="1" s="1"/>
  <c r="E1371" i="1" l="1"/>
  <c r="R645" i="1"/>
  <c r="T645" i="1" s="1"/>
  <c r="Q646" i="1" s="1"/>
  <c r="AC646" i="1" s="1"/>
  <c r="P541" i="1"/>
  <c r="M542" i="1" s="1"/>
  <c r="B1373" i="1"/>
  <c r="C1372" i="1"/>
  <c r="D1372" i="1" s="1"/>
  <c r="E1372" i="1" l="1"/>
  <c r="H646" i="1"/>
  <c r="S646" i="1"/>
  <c r="G542" i="1"/>
  <c r="O542" i="1"/>
  <c r="C1373" i="1"/>
  <c r="D1373" i="1" s="1"/>
  <c r="B1374" i="1"/>
  <c r="E1373" i="1" l="1"/>
  <c r="R646" i="1"/>
  <c r="N542" i="1"/>
  <c r="P542" i="1" s="1"/>
  <c r="M543" i="1" s="1"/>
  <c r="C1374" i="1"/>
  <c r="D1374" i="1" s="1"/>
  <c r="B1375" i="1"/>
  <c r="E1374" i="1" l="1"/>
  <c r="T646" i="1"/>
  <c r="Q647" i="1" s="1"/>
  <c r="AC647" i="1" s="1"/>
  <c r="G543" i="1"/>
  <c r="O543" i="1"/>
  <c r="B1376" i="1"/>
  <c r="C1375" i="1"/>
  <c r="D1375" i="1" s="1"/>
  <c r="E1375" i="1" l="1"/>
  <c r="H647" i="1"/>
  <c r="S647" i="1"/>
  <c r="N543" i="1"/>
  <c r="C1376" i="1"/>
  <c r="D1376" i="1" s="1"/>
  <c r="B1377" i="1"/>
  <c r="E1376" i="1" l="1"/>
  <c r="R647" i="1"/>
  <c r="P543" i="1"/>
  <c r="M544" i="1" s="1"/>
  <c r="B1378" i="1"/>
  <c r="C1377" i="1"/>
  <c r="D1377" i="1" s="1"/>
  <c r="E1377" i="1" l="1"/>
  <c r="T647" i="1"/>
  <c r="Q648" i="1" s="1"/>
  <c r="AC648" i="1" s="1"/>
  <c r="O544" i="1"/>
  <c r="G544" i="1"/>
  <c r="C1378" i="1"/>
  <c r="D1378" i="1" s="1"/>
  <c r="B1379" i="1"/>
  <c r="E1378" i="1" l="1"/>
  <c r="S648" i="1"/>
  <c r="H648" i="1"/>
  <c r="N544" i="1"/>
  <c r="P544" i="1" s="1"/>
  <c r="M545" i="1" s="1"/>
  <c r="B1380" i="1"/>
  <c r="C1379" i="1"/>
  <c r="D1379" i="1" s="1"/>
  <c r="E1379" i="1" l="1"/>
  <c r="R648" i="1"/>
  <c r="T648" i="1" s="1"/>
  <c r="Q649" i="1" s="1"/>
  <c r="AC649" i="1" s="1"/>
  <c r="G545" i="1"/>
  <c r="O545" i="1"/>
  <c r="B1381" i="1"/>
  <c r="C1380" i="1"/>
  <c r="D1380" i="1" s="1"/>
  <c r="E1380" i="1" l="1"/>
  <c r="S649" i="1"/>
  <c r="H649" i="1"/>
  <c r="N545" i="1"/>
  <c r="C1381" i="1"/>
  <c r="D1381" i="1" s="1"/>
  <c r="B1382" i="1"/>
  <c r="E1381" i="1" l="1"/>
  <c r="R649" i="1"/>
  <c r="P545" i="1"/>
  <c r="M546" i="1" s="1"/>
  <c r="C1382" i="1"/>
  <c r="D1382" i="1" s="1"/>
  <c r="B1383" i="1"/>
  <c r="E1382" i="1" l="1"/>
  <c r="T649" i="1"/>
  <c r="Q650" i="1" s="1"/>
  <c r="AC650" i="1" s="1"/>
  <c r="G546" i="1"/>
  <c r="O546" i="1"/>
  <c r="B1384" i="1"/>
  <c r="C1383" i="1"/>
  <c r="D1383" i="1" s="1"/>
  <c r="E1383" i="1" l="1"/>
  <c r="H650" i="1"/>
  <c r="S650" i="1"/>
  <c r="N546" i="1"/>
  <c r="B1385" i="1"/>
  <c r="C1384" i="1"/>
  <c r="D1384" i="1" s="1"/>
  <c r="E1384" i="1" l="1"/>
  <c r="R650" i="1"/>
  <c r="P546" i="1"/>
  <c r="M547" i="1" s="1"/>
  <c r="B1386" i="1"/>
  <c r="C1385" i="1"/>
  <c r="D1385" i="1" s="1"/>
  <c r="E1385" i="1" l="1"/>
  <c r="T650" i="1"/>
  <c r="Q651" i="1" s="1"/>
  <c r="AC651" i="1" s="1"/>
  <c r="G547" i="1"/>
  <c r="O547" i="1"/>
  <c r="C1386" i="1"/>
  <c r="D1386" i="1" s="1"/>
  <c r="B1387" i="1"/>
  <c r="E1386" i="1" l="1"/>
  <c r="S651" i="1"/>
  <c r="H651" i="1"/>
  <c r="N547" i="1"/>
  <c r="B1388" i="1"/>
  <c r="C1387" i="1"/>
  <c r="D1387" i="1" s="1"/>
  <c r="E1387" i="1" l="1"/>
  <c r="R651" i="1"/>
  <c r="P547" i="1"/>
  <c r="M548" i="1" s="1"/>
  <c r="C1388" i="1"/>
  <c r="D1388" i="1" s="1"/>
  <c r="B1389" i="1"/>
  <c r="E1388" i="1" l="1"/>
  <c r="T651" i="1"/>
  <c r="Q652" i="1" s="1"/>
  <c r="AC652" i="1" s="1"/>
  <c r="G548" i="1"/>
  <c r="O548" i="1"/>
  <c r="B1390" i="1"/>
  <c r="C1389" i="1"/>
  <c r="D1389" i="1" s="1"/>
  <c r="E1389" i="1" l="1"/>
  <c r="S652" i="1"/>
  <c r="H652" i="1"/>
  <c r="N548" i="1"/>
  <c r="C1390" i="1"/>
  <c r="D1390" i="1" s="1"/>
  <c r="B1391" i="1"/>
  <c r="E1390" i="1" l="1"/>
  <c r="R652" i="1"/>
  <c r="T652" i="1" s="1"/>
  <c r="Q653" i="1" s="1"/>
  <c r="AC653" i="1" s="1"/>
  <c r="P548" i="1"/>
  <c r="M549" i="1" s="1"/>
  <c r="C1391" i="1"/>
  <c r="D1391" i="1" s="1"/>
  <c r="B1392" i="1"/>
  <c r="E1391" i="1" l="1"/>
  <c r="H653" i="1"/>
  <c r="S653" i="1"/>
  <c r="O549" i="1"/>
  <c r="G549" i="1"/>
  <c r="C1392" i="1"/>
  <c r="D1392" i="1" s="1"/>
  <c r="B1393" i="1"/>
  <c r="E1392" i="1" l="1"/>
  <c r="R653" i="1"/>
  <c r="N549" i="1"/>
  <c r="B1394" i="1"/>
  <c r="C1393" i="1"/>
  <c r="D1393" i="1" s="1"/>
  <c r="E1393" i="1" l="1"/>
  <c r="T653" i="1"/>
  <c r="Q654" i="1" s="1"/>
  <c r="AC654" i="1" s="1"/>
  <c r="P549" i="1"/>
  <c r="M550" i="1" s="1"/>
  <c r="C1394" i="1"/>
  <c r="D1394" i="1" s="1"/>
  <c r="B1395" i="1"/>
  <c r="E1394" i="1" l="1"/>
  <c r="H654" i="1"/>
  <c r="S654" i="1"/>
  <c r="G550" i="1"/>
  <c r="O550" i="1"/>
  <c r="C1395" i="1"/>
  <c r="D1395" i="1" s="1"/>
  <c r="B1396" i="1"/>
  <c r="E1395" i="1" l="1"/>
  <c r="R654" i="1"/>
  <c r="N550" i="1"/>
  <c r="C1396" i="1"/>
  <c r="D1396" i="1" s="1"/>
  <c r="B1397" i="1"/>
  <c r="E1396" i="1" l="1"/>
  <c r="T654" i="1"/>
  <c r="Q655" i="1" s="1"/>
  <c r="AC655" i="1" s="1"/>
  <c r="P550" i="1"/>
  <c r="M551" i="1" s="1"/>
  <c r="C1397" i="1"/>
  <c r="D1397" i="1" s="1"/>
  <c r="B1398" i="1"/>
  <c r="E1397" i="1" l="1"/>
  <c r="S655" i="1"/>
  <c r="H655" i="1"/>
  <c r="O551" i="1"/>
  <c r="G551" i="1"/>
  <c r="C1398" i="1"/>
  <c r="D1398" i="1" s="1"/>
  <c r="B1399" i="1"/>
  <c r="E1398" i="1" l="1"/>
  <c r="R655" i="1"/>
  <c r="T655" i="1" s="1"/>
  <c r="Q656" i="1" s="1"/>
  <c r="AC656" i="1" s="1"/>
  <c r="N551" i="1"/>
  <c r="C1399" i="1"/>
  <c r="D1399" i="1" s="1"/>
  <c r="B1400" i="1"/>
  <c r="E1399" i="1" l="1"/>
  <c r="H656" i="1"/>
  <c r="S656" i="1"/>
  <c r="P551" i="1"/>
  <c r="M552" i="1" s="1"/>
  <c r="C1400" i="1"/>
  <c r="D1400" i="1" s="1"/>
  <c r="B1401" i="1"/>
  <c r="E1400" i="1" l="1"/>
  <c r="R656" i="1"/>
  <c r="G552" i="1"/>
  <c r="O552" i="1"/>
  <c r="B1402" i="1"/>
  <c r="C1401" i="1"/>
  <c r="D1401" i="1" s="1"/>
  <c r="E1401" i="1" l="1"/>
  <c r="T656" i="1"/>
  <c r="Q657" i="1" s="1"/>
  <c r="AC657" i="1" s="1"/>
  <c r="N552" i="1"/>
  <c r="C1402" i="1"/>
  <c r="D1402" i="1" s="1"/>
  <c r="B1403" i="1"/>
  <c r="E1402" i="1" l="1"/>
  <c r="S657" i="1"/>
  <c r="H657" i="1"/>
  <c r="P552" i="1"/>
  <c r="M553" i="1" s="1"/>
  <c r="B1404" i="1"/>
  <c r="C1403" i="1"/>
  <c r="D1403" i="1" s="1"/>
  <c r="E1403" i="1" l="1"/>
  <c r="R657" i="1"/>
  <c r="G553" i="1"/>
  <c r="O553" i="1"/>
  <c r="C1404" i="1"/>
  <c r="D1404" i="1" s="1"/>
  <c r="B1405" i="1"/>
  <c r="E1404" i="1" l="1"/>
  <c r="T657" i="1"/>
  <c r="Q658" i="1" s="1"/>
  <c r="AC658" i="1" s="1"/>
  <c r="N553" i="1"/>
  <c r="C1405" i="1"/>
  <c r="D1405" i="1" s="1"/>
  <c r="B1406" i="1"/>
  <c r="E1405" i="1" l="1"/>
  <c r="S658" i="1"/>
  <c r="H658" i="1"/>
  <c r="P553" i="1"/>
  <c r="M554" i="1" s="1"/>
  <c r="C1406" i="1"/>
  <c r="D1406" i="1" s="1"/>
  <c r="B1407" i="1"/>
  <c r="E1406" i="1" l="1"/>
  <c r="R658" i="1"/>
  <c r="G554" i="1"/>
  <c r="O554" i="1"/>
  <c r="C1407" i="1"/>
  <c r="D1407" i="1" s="1"/>
  <c r="B1408" i="1"/>
  <c r="E1407" i="1" l="1"/>
  <c r="T658" i="1"/>
  <c r="Q659" i="1" s="1"/>
  <c r="AC659" i="1" s="1"/>
  <c r="N554" i="1"/>
  <c r="B1409" i="1"/>
  <c r="C1408" i="1"/>
  <c r="D1408" i="1" s="1"/>
  <c r="E1408" i="1" l="1"/>
  <c r="H659" i="1"/>
  <c r="S659" i="1"/>
  <c r="P554" i="1"/>
  <c r="M555" i="1" s="1"/>
  <c r="C1409" i="1"/>
  <c r="D1409" i="1" s="1"/>
  <c r="B1410" i="1"/>
  <c r="E1409" i="1" l="1"/>
  <c r="R659" i="1"/>
  <c r="T659" i="1" s="1"/>
  <c r="Q660" i="1" s="1"/>
  <c r="AC660" i="1" s="1"/>
  <c r="O555" i="1"/>
  <c r="G555" i="1"/>
  <c r="B1411" i="1"/>
  <c r="C1410" i="1"/>
  <c r="D1410" i="1" s="1"/>
  <c r="E1410" i="1" l="1"/>
  <c r="H660" i="1"/>
  <c r="S660" i="1"/>
  <c r="N555" i="1"/>
  <c r="P555" i="1" s="1"/>
  <c r="M556" i="1" s="1"/>
  <c r="B1412" i="1"/>
  <c r="C1411" i="1"/>
  <c r="D1411" i="1" s="1"/>
  <c r="E1411" i="1" l="1"/>
  <c r="R660" i="1"/>
  <c r="T660" i="1" s="1"/>
  <c r="Q661" i="1" s="1"/>
  <c r="AC661" i="1" s="1"/>
  <c r="G556" i="1"/>
  <c r="O556" i="1"/>
  <c r="B1413" i="1"/>
  <c r="C1412" i="1"/>
  <c r="D1412" i="1" s="1"/>
  <c r="E1412" i="1" l="1"/>
  <c r="H661" i="1"/>
  <c r="S661" i="1"/>
  <c r="N556" i="1"/>
  <c r="C1413" i="1"/>
  <c r="D1413" i="1" s="1"/>
  <c r="B1414" i="1"/>
  <c r="E1413" i="1" l="1"/>
  <c r="R661" i="1"/>
  <c r="T661" i="1" s="1"/>
  <c r="Q662" i="1" s="1"/>
  <c r="AC662" i="1" s="1"/>
  <c r="P556" i="1"/>
  <c r="M557" i="1" s="1"/>
  <c r="B1415" i="1"/>
  <c r="C1414" i="1"/>
  <c r="D1414" i="1" s="1"/>
  <c r="E1414" i="1" l="1"/>
  <c r="S662" i="1"/>
  <c r="H662" i="1"/>
  <c r="G557" i="1"/>
  <c r="O557" i="1"/>
  <c r="B1416" i="1"/>
  <c r="C1415" i="1"/>
  <c r="D1415" i="1" s="1"/>
  <c r="E1415" i="1" l="1"/>
  <c r="R662" i="1"/>
  <c r="T662" i="1" s="1"/>
  <c r="Q663" i="1" s="1"/>
  <c r="AC663" i="1" s="1"/>
  <c r="N557" i="1"/>
  <c r="B1417" i="1"/>
  <c r="C1416" i="1"/>
  <c r="D1416" i="1" s="1"/>
  <c r="E1416" i="1" l="1"/>
  <c r="S663" i="1"/>
  <c r="H663" i="1"/>
  <c r="P557" i="1"/>
  <c r="M558" i="1" s="1"/>
  <c r="C1417" i="1"/>
  <c r="D1417" i="1" s="1"/>
  <c r="B1418" i="1"/>
  <c r="E1417" i="1" l="1"/>
  <c r="R663" i="1"/>
  <c r="T663" i="1" s="1"/>
  <c r="Q664" i="1" s="1"/>
  <c r="AC664" i="1" s="1"/>
  <c r="O558" i="1"/>
  <c r="G558" i="1"/>
  <c r="B1419" i="1"/>
  <c r="C1418" i="1"/>
  <c r="D1418" i="1" s="1"/>
  <c r="E1418" i="1" l="1"/>
  <c r="S664" i="1"/>
  <c r="H664" i="1"/>
  <c r="N558" i="1"/>
  <c r="B1420" i="1"/>
  <c r="C1419" i="1"/>
  <c r="D1419" i="1" s="1"/>
  <c r="E1419" i="1" l="1"/>
  <c r="R664" i="1"/>
  <c r="P558" i="1"/>
  <c r="M559" i="1" s="1"/>
  <c r="C1420" i="1"/>
  <c r="D1420" i="1" s="1"/>
  <c r="B1421" i="1"/>
  <c r="E1420" i="1" l="1"/>
  <c r="T664" i="1"/>
  <c r="Q665" i="1" s="1"/>
  <c r="AC665" i="1" s="1"/>
  <c r="G559" i="1"/>
  <c r="O559" i="1"/>
  <c r="C1421" i="1"/>
  <c r="D1421" i="1" s="1"/>
  <c r="B1422" i="1"/>
  <c r="E1421" i="1" l="1"/>
  <c r="H665" i="1"/>
  <c r="S665" i="1"/>
  <c r="N559" i="1"/>
  <c r="P559" i="1" s="1"/>
  <c r="M560" i="1" s="1"/>
  <c r="C1422" i="1"/>
  <c r="D1422" i="1" s="1"/>
  <c r="B1423" i="1"/>
  <c r="E1422" i="1" l="1"/>
  <c r="R665" i="1"/>
  <c r="T665" i="1"/>
  <c r="Q666" i="1" s="1"/>
  <c r="AC666" i="1" s="1"/>
  <c r="G560" i="1"/>
  <c r="O560" i="1"/>
  <c r="B1424" i="1"/>
  <c r="C1423" i="1"/>
  <c r="D1423" i="1" s="1"/>
  <c r="E1423" i="1" l="1"/>
  <c r="H666" i="1"/>
  <c r="S666" i="1"/>
  <c r="N560" i="1"/>
  <c r="P560" i="1" s="1"/>
  <c r="M561" i="1" s="1"/>
  <c r="C1424" i="1"/>
  <c r="D1424" i="1" s="1"/>
  <c r="B1425" i="1"/>
  <c r="E1424" i="1" l="1"/>
  <c r="R666" i="1"/>
  <c r="T666" i="1" s="1"/>
  <c r="Q667" i="1" s="1"/>
  <c r="AC667" i="1" s="1"/>
  <c r="O561" i="1"/>
  <c r="G561" i="1"/>
  <c r="B1426" i="1"/>
  <c r="C1425" i="1"/>
  <c r="D1425" i="1" s="1"/>
  <c r="E1425" i="1" l="1"/>
  <c r="S667" i="1"/>
  <c r="H667" i="1"/>
  <c r="N561" i="1"/>
  <c r="B1427" i="1"/>
  <c r="C1426" i="1"/>
  <c r="D1426" i="1" s="1"/>
  <c r="E1426" i="1" l="1"/>
  <c r="R667" i="1"/>
  <c r="T667" i="1" s="1"/>
  <c r="Q668" i="1" s="1"/>
  <c r="AC668" i="1" s="1"/>
  <c r="P561" i="1"/>
  <c r="M562" i="1" s="1"/>
  <c r="C1427" i="1"/>
  <c r="D1427" i="1" s="1"/>
  <c r="B1428" i="1"/>
  <c r="E1427" i="1" l="1"/>
  <c r="S668" i="1"/>
  <c r="H668" i="1"/>
  <c r="G562" i="1"/>
  <c r="O562" i="1"/>
  <c r="C1428" i="1"/>
  <c r="D1428" i="1" s="1"/>
  <c r="B1429" i="1"/>
  <c r="E1428" i="1" l="1"/>
  <c r="R668" i="1"/>
  <c r="T668" i="1" s="1"/>
  <c r="Q669" i="1" s="1"/>
  <c r="AC669" i="1" s="1"/>
  <c r="N562" i="1"/>
  <c r="C1429" i="1"/>
  <c r="D1429" i="1" s="1"/>
  <c r="B1430" i="1"/>
  <c r="E1429" i="1" l="1"/>
  <c r="H669" i="1"/>
  <c r="S669" i="1"/>
  <c r="P562" i="1"/>
  <c r="M563" i="1" s="1"/>
  <c r="B1431" i="1"/>
  <c r="C1430" i="1"/>
  <c r="D1430" i="1" s="1"/>
  <c r="E1430" i="1" l="1"/>
  <c r="R669" i="1"/>
  <c r="T669" i="1"/>
  <c r="Q670" i="1" s="1"/>
  <c r="AC670" i="1" s="1"/>
  <c r="G563" i="1"/>
  <c r="O563" i="1"/>
  <c r="C1431" i="1"/>
  <c r="D1431" i="1" s="1"/>
  <c r="B1432" i="1"/>
  <c r="E1431" i="1" l="1"/>
  <c r="H670" i="1"/>
  <c r="S670" i="1"/>
  <c r="N563" i="1"/>
  <c r="C1432" i="1"/>
  <c r="D1432" i="1" s="1"/>
  <c r="B1433" i="1"/>
  <c r="E1432" i="1" l="1"/>
  <c r="R670" i="1"/>
  <c r="T670" i="1" s="1"/>
  <c r="Q671" i="1" s="1"/>
  <c r="AC671" i="1" s="1"/>
  <c r="P563" i="1"/>
  <c r="M564" i="1" s="1"/>
  <c r="B1434" i="1"/>
  <c r="C1433" i="1"/>
  <c r="D1433" i="1" s="1"/>
  <c r="E1433" i="1" l="1"/>
  <c r="H671" i="1"/>
  <c r="S671" i="1"/>
  <c r="O564" i="1"/>
  <c r="G564" i="1"/>
  <c r="B1435" i="1"/>
  <c r="C1434" i="1"/>
  <c r="D1434" i="1" s="1"/>
  <c r="E1434" i="1" l="1"/>
  <c r="R671" i="1"/>
  <c r="T671" i="1" s="1"/>
  <c r="Q672" i="1" s="1"/>
  <c r="AC672" i="1" s="1"/>
  <c r="N564" i="1"/>
  <c r="B1436" i="1"/>
  <c r="C1435" i="1"/>
  <c r="D1435" i="1" s="1"/>
  <c r="E1435" i="1" l="1"/>
  <c r="S672" i="1"/>
  <c r="H672" i="1"/>
  <c r="P564" i="1"/>
  <c r="M565" i="1" s="1"/>
  <c r="B1437" i="1"/>
  <c r="C1436" i="1"/>
  <c r="D1436" i="1" s="1"/>
  <c r="E1436" i="1" l="1"/>
  <c r="R672" i="1"/>
  <c r="G565" i="1"/>
  <c r="O565" i="1"/>
  <c r="C1437" i="1"/>
  <c r="D1437" i="1" s="1"/>
  <c r="B1438" i="1"/>
  <c r="E1437" i="1" l="1"/>
  <c r="T672" i="1"/>
  <c r="Q673" i="1" s="1"/>
  <c r="AC673" i="1" s="1"/>
  <c r="N565" i="1"/>
  <c r="C1438" i="1"/>
  <c r="D1438" i="1" s="1"/>
  <c r="B1439" i="1"/>
  <c r="E1438" i="1" l="1"/>
  <c r="S673" i="1"/>
  <c r="H673" i="1"/>
  <c r="P565" i="1"/>
  <c r="M566" i="1" s="1"/>
  <c r="C1439" i="1"/>
  <c r="D1439" i="1" s="1"/>
  <c r="B1440" i="1"/>
  <c r="E1439" i="1" l="1"/>
  <c r="R673" i="1"/>
  <c r="T673" i="1" s="1"/>
  <c r="Q674" i="1" s="1"/>
  <c r="AC674" i="1" s="1"/>
  <c r="G566" i="1"/>
  <c r="O566" i="1"/>
  <c r="C1440" i="1"/>
  <c r="D1440" i="1" s="1"/>
  <c r="B1441" i="1"/>
  <c r="E1440" i="1" l="1"/>
  <c r="S674" i="1"/>
  <c r="H674" i="1"/>
  <c r="N566" i="1"/>
  <c r="C1441" i="1"/>
  <c r="D1441" i="1" s="1"/>
  <c r="B1442" i="1"/>
  <c r="E1441" i="1" l="1"/>
  <c r="R674" i="1"/>
  <c r="T674" i="1" s="1"/>
  <c r="Q675" i="1" s="1"/>
  <c r="AC675" i="1" s="1"/>
  <c r="P566" i="1"/>
  <c r="M567" i="1" s="1"/>
  <c r="B1443" i="1"/>
  <c r="C1442" i="1"/>
  <c r="D1442" i="1" s="1"/>
  <c r="E1442" i="1" l="1"/>
  <c r="H675" i="1"/>
  <c r="S675" i="1"/>
  <c r="O567" i="1"/>
  <c r="G567" i="1"/>
  <c r="C1443" i="1"/>
  <c r="D1443" i="1" s="1"/>
  <c r="B1444" i="1"/>
  <c r="E1443" i="1" l="1"/>
  <c r="R675" i="1"/>
  <c r="T675" i="1" s="1"/>
  <c r="Q676" i="1" s="1"/>
  <c r="AC676" i="1" s="1"/>
  <c r="N567" i="1"/>
  <c r="C1444" i="1"/>
  <c r="D1444" i="1" s="1"/>
  <c r="B1445" i="1"/>
  <c r="E1444" i="1" l="1"/>
  <c r="H676" i="1"/>
  <c r="S676" i="1"/>
  <c r="P567" i="1"/>
  <c r="M568" i="1" s="1"/>
  <c r="C1445" i="1"/>
  <c r="D1445" i="1" s="1"/>
  <c r="B1446" i="1"/>
  <c r="E1445" i="1" l="1"/>
  <c r="R676" i="1"/>
  <c r="G568" i="1"/>
  <c r="O568" i="1"/>
  <c r="C1446" i="1"/>
  <c r="D1446" i="1" s="1"/>
  <c r="B1447" i="1"/>
  <c r="E1446" i="1" l="1"/>
  <c r="T676" i="1"/>
  <c r="Q677" i="1" s="1"/>
  <c r="AC677" i="1" s="1"/>
  <c r="N568" i="1"/>
  <c r="C1447" i="1"/>
  <c r="D1447" i="1" s="1"/>
  <c r="B1448" i="1"/>
  <c r="E1447" i="1" l="1"/>
  <c r="S677" i="1"/>
  <c r="H677" i="1"/>
  <c r="P568" i="1"/>
  <c r="M569" i="1" s="1"/>
  <c r="B1449" i="1"/>
  <c r="C1448" i="1"/>
  <c r="D1448" i="1" s="1"/>
  <c r="E1448" i="1" l="1"/>
  <c r="R677" i="1"/>
  <c r="O569" i="1"/>
  <c r="G569" i="1"/>
  <c r="C1449" i="1"/>
  <c r="D1449" i="1" s="1"/>
  <c r="B1450" i="1"/>
  <c r="E1449" i="1" l="1"/>
  <c r="T677" i="1"/>
  <c r="Q678" i="1" s="1"/>
  <c r="AC678" i="1" s="1"/>
  <c r="N569" i="1"/>
  <c r="C1450" i="1"/>
  <c r="D1450" i="1" s="1"/>
  <c r="B1451" i="1"/>
  <c r="E1450" i="1" l="1"/>
  <c r="H678" i="1"/>
  <c r="S678" i="1"/>
  <c r="P569" i="1"/>
  <c r="M570" i="1" s="1"/>
  <c r="C1451" i="1"/>
  <c r="D1451" i="1" s="1"/>
  <c r="B1452" i="1"/>
  <c r="E1451" i="1" l="1"/>
  <c r="R678" i="1"/>
  <c r="T678" i="1" s="1"/>
  <c r="Q679" i="1" s="1"/>
  <c r="AC679" i="1" s="1"/>
  <c r="G570" i="1"/>
  <c r="O570" i="1"/>
  <c r="C1452" i="1"/>
  <c r="D1452" i="1" s="1"/>
  <c r="B1453" i="1"/>
  <c r="E1452" i="1" l="1"/>
  <c r="H679" i="1"/>
  <c r="S679" i="1"/>
  <c r="N570" i="1"/>
  <c r="P570" i="1" s="1"/>
  <c r="M571" i="1" s="1"/>
  <c r="C1453" i="1"/>
  <c r="D1453" i="1" s="1"/>
  <c r="B1454" i="1"/>
  <c r="E1453" i="1" l="1"/>
  <c r="R679" i="1"/>
  <c r="T679" i="1" s="1"/>
  <c r="Q680" i="1" s="1"/>
  <c r="AC680" i="1" s="1"/>
  <c r="O571" i="1"/>
  <c r="G571" i="1"/>
  <c r="B1455" i="1"/>
  <c r="C1454" i="1"/>
  <c r="D1454" i="1" s="1"/>
  <c r="E1454" i="1" l="1"/>
  <c r="S680" i="1"/>
  <c r="H680" i="1"/>
  <c r="N571" i="1"/>
  <c r="P571" i="1" s="1"/>
  <c r="M572" i="1" s="1"/>
  <c r="B1456" i="1"/>
  <c r="C1455" i="1"/>
  <c r="D1455" i="1" s="1"/>
  <c r="E1455" i="1" l="1"/>
  <c r="R680" i="1"/>
  <c r="T680" i="1" s="1"/>
  <c r="Q681" i="1" s="1"/>
  <c r="AC681" i="1" s="1"/>
  <c r="G572" i="1"/>
  <c r="O572" i="1"/>
  <c r="C1456" i="1"/>
  <c r="D1456" i="1" s="1"/>
  <c r="B1457" i="1"/>
  <c r="E1456" i="1" l="1"/>
  <c r="H681" i="1"/>
  <c r="S681" i="1"/>
  <c r="N572" i="1"/>
  <c r="B1458" i="1"/>
  <c r="C1457" i="1"/>
  <c r="D1457" i="1" s="1"/>
  <c r="E1457" i="1" l="1"/>
  <c r="R681" i="1"/>
  <c r="P572" i="1"/>
  <c r="M573" i="1" s="1"/>
  <c r="C1458" i="1"/>
  <c r="D1458" i="1" s="1"/>
  <c r="B1459" i="1"/>
  <c r="E1458" i="1" l="1"/>
  <c r="T681" i="1"/>
  <c r="Q682" i="1" s="1"/>
  <c r="AC682" i="1" s="1"/>
  <c r="G573" i="1"/>
  <c r="O573" i="1"/>
  <c r="C1459" i="1"/>
  <c r="D1459" i="1" s="1"/>
  <c r="B1460" i="1"/>
  <c r="E1459" i="1" l="1"/>
  <c r="H682" i="1"/>
  <c r="S682" i="1"/>
  <c r="N573" i="1"/>
  <c r="B1461" i="1"/>
  <c r="C1460" i="1"/>
  <c r="D1460" i="1" s="1"/>
  <c r="E1460" i="1" l="1"/>
  <c r="R682" i="1"/>
  <c r="T682" i="1" s="1"/>
  <c r="Q683" i="1" s="1"/>
  <c r="AC683" i="1" s="1"/>
  <c r="P573" i="1"/>
  <c r="M574" i="1" s="1"/>
  <c r="B1462" i="1"/>
  <c r="C1461" i="1"/>
  <c r="D1461" i="1" s="1"/>
  <c r="E1461" i="1" l="1"/>
  <c r="H683" i="1"/>
  <c r="S683" i="1"/>
  <c r="O574" i="1"/>
  <c r="G574" i="1"/>
  <c r="C1462" i="1"/>
  <c r="D1462" i="1" s="1"/>
  <c r="B1463" i="1"/>
  <c r="E1462" i="1" l="1"/>
  <c r="R683" i="1"/>
  <c r="T683" i="1" s="1"/>
  <c r="Q684" i="1" s="1"/>
  <c r="AC684" i="1" s="1"/>
  <c r="N574" i="1"/>
  <c r="P574" i="1" s="1"/>
  <c r="M575" i="1" s="1"/>
  <c r="B1464" i="1"/>
  <c r="C1463" i="1"/>
  <c r="D1463" i="1" s="1"/>
  <c r="E1463" i="1" l="1"/>
  <c r="H684" i="1"/>
  <c r="S684" i="1"/>
  <c r="G575" i="1"/>
  <c r="O575" i="1"/>
  <c r="B1465" i="1"/>
  <c r="C1464" i="1"/>
  <c r="D1464" i="1" s="1"/>
  <c r="E1464" i="1" l="1"/>
  <c r="R684" i="1"/>
  <c r="T684" i="1" s="1"/>
  <c r="Q685" i="1" s="1"/>
  <c r="AC685" i="1" s="1"/>
  <c r="N575" i="1"/>
  <c r="P575" i="1" s="1"/>
  <c r="M576" i="1" s="1"/>
  <c r="C1465" i="1"/>
  <c r="D1465" i="1" s="1"/>
  <c r="B1466" i="1"/>
  <c r="E1465" i="1" l="1"/>
  <c r="H685" i="1"/>
  <c r="S685" i="1"/>
  <c r="G576" i="1"/>
  <c r="O576" i="1"/>
  <c r="B1467" i="1"/>
  <c r="C1466" i="1"/>
  <c r="D1466" i="1" s="1"/>
  <c r="E1466" i="1" l="1"/>
  <c r="R685" i="1"/>
  <c r="T685" i="1" s="1"/>
  <c r="Q686" i="1" s="1"/>
  <c r="AC686" i="1" s="1"/>
  <c r="N576" i="1"/>
  <c r="C1467" i="1"/>
  <c r="D1467" i="1" s="1"/>
  <c r="B1468" i="1"/>
  <c r="E1467" i="1" l="1"/>
  <c r="H686" i="1"/>
  <c r="S686" i="1"/>
  <c r="P576" i="1"/>
  <c r="M577" i="1" s="1"/>
  <c r="C1468" i="1"/>
  <c r="D1468" i="1" s="1"/>
  <c r="B1469" i="1"/>
  <c r="E1468" i="1" l="1"/>
  <c r="R686" i="1"/>
  <c r="T686" i="1" s="1"/>
  <c r="Q687" i="1" s="1"/>
  <c r="AC687" i="1" s="1"/>
  <c r="G577" i="1"/>
  <c r="O577" i="1"/>
  <c r="C1469" i="1"/>
  <c r="E1469" i="1" s="1"/>
  <c r="B1470" i="1"/>
  <c r="H687" i="1" l="1"/>
  <c r="S687" i="1"/>
  <c r="N577" i="1"/>
  <c r="K5" i="2"/>
  <c r="C1470" i="1"/>
  <c r="D1470" i="1" s="1"/>
  <c r="B1471" i="1"/>
  <c r="D1469" i="1"/>
  <c r="D8" i="2"/>
  <c r="D6" i="2"/>
  <c r="D5" i="2"/>
  <c r="D7" i="2"/>
  <c r="M5" i="2"/>
  <c r="L5" i="2"/>
  <c r="E1470" i="1" l="1"/>
  <c r="R687" i="1"/>
  <c r="P577" i="1"/>
  <c r="M578" i="1" s="1"/>
  <c r="G7" i="5"/>
  <c r="C1471" i="1"/>
  <c r="D1471" i="1" s="1"/>
  <c r="B1472" i="1"/>
  <c r="E1471" i="1" l="1"/>
  <c r="T687" i="1"/>
  <c r="Q688" i="1" s="1"/>
  <c r="AC688" i="1" s="1"/>
  <c r="G578" i="1"/>
  <c r="O578" i="1"/>
  <c r="K7" i="5"/>
  <c r="C1472" i="1"/>
  <c r="D1472" i="1" s="1"/>
  <c r="B1473" i="1"/>
  <c r="E1472" i="1" l="1"/>
  <c r="L7" i="5"/>
  <c r="O7" i="5"/>
  <c r="H688" i="1"/>
  <c r="S688" i="1"/>
  <c r="N578" i="1"/>
  <c r="C1473" i="1"/>
  <c r="D1473" i="1" s="1"/>
  <c r="B1474" i="1"/>
  <c r="E1473" i="1" l="1"/>
  <c r="R688" i="1"/>
  <c r="T688" i="1" s="1"/>
  <c r="Q689" i="1" s="1"/>
  <c r="AC689" i="1" s="1"/>
  <c r="P578" i="1"/>
  <c r="M579" i="1" s="1"/>
  <c r="C1474" i="1"/>
  <c r="D1474" i="1" s="1"/>
  <c r="B1475" i="1"/>
  <c r="E1474" i="1" l="1"/>
  <c r="S689" i="1"/>
  <c r="H689" i="1"/>
  <c r="O579" i="1"/>
  <c r="G579" i="1"/>
  <c r="B1476" i="1"/>
  <c r="C1475" i="1"/>
  <c r="D1475" i="1" s="1"/>
  <c r="E1475" i="1" l="1"/>
  <c r="R689" i="1"/>
  <c r="N579" i="1"/>
  <c r="C1476" i="1"/>
  <c r="D1476" i="1" s="1"/>
  <c r="B1477" i="1"/>
  <c r="E1476" i="1" l="1"/>
  <c r="T689" i="1"/>
  <c r="Q690" i="1" s="1"/>
  <c r="AC690" i="1" s="1"/>
  <c r="P579" i="1"/>
  <c r="M580" i="1" s="1"/>
  <c r="B1478" i="1"/>
  <c r="C1477" i="1"/>
  <c r="D1477" i="1" s="1"/>
  <c r="E1477" i="1" l="1"/>
  <c r="H690" i="1"/>
  <c r="S690" i="1"/>
  <c r="O580" i="1"/>
  <c r="G580" i="1"/>
  <c r="C1478" i="1"/>
  <c r="D1478" i="1" s="1"/>
  <c r="B1479" i="1"/>
  <c r="E1478" i="1" l="1"/>
  <c r="R690" i="1"/>
  <c r="N580" i="1"/>
  <c r="C1479" i="1"/>
  <c r="D1479" i="1" s="1"/>
  <c r="B1480" i="1"/>
  <c r="E1479" i="1" l="1"/>
  <c r="T690" i="1"/>
  <c r="Q691" i="1" s="1"/>
  <c r="AC691" i="1" s="1"/>
  <c r="P580" i="1"/>
  <c r="M581" i="1" s="1"/>
  <c r="B1481" i="1"/>
  <c r="C1480" i="1"/>
  <c r="D1480" i="1" s="1"/>
  <c r="E1480" i="1" l="1"/>
  <c r="S691" i="1"/>
  <c r="H691" i="1"/>
  <c r="G581" i="1"/>
  <c r="O581" i="1"/>
  <c r="C1481" i="1"/>
  <c r="D1481" i="1" s="1"/>
  <c r="B1482" i="1"/>
  <c r="E1481" i="1" l="1"/>
  <c r="R691" i="1"/>
  <c r="N581" i="1"/>
  <c r="B1483" i="1"/>
  <c r="C1482" i="1"/>
  <c r="D1482" i="1" s="1"/>
  <c r="E1482" i="1" l="1"/>
  <c r="T691" i="1"/>
  <c r="Q692" i="1" s="1"/>
  <c r="AC692" i="1" s="1"/>
  <c r="P581" i="1"/>
  <c r="M582" i="1" s="1"/>
  <c r="B1484" i="1"/>
  <c r="C1483" i="1"/>
  <c r="D1483" i="1" s="1"/>
  <c r="E1483" i="1" l="1"/>
  <c r="H692" i="1"/>
  <c r="S692" i="1"/>
  <c r="G582" i="1"/>
  <c r="O582" i="1"/>
  <c r="B1485" i="1"/>
  <c r="C1484" i="1"/>
  <c r="D1484" i="1" s="1"/>
  <c r="E1484" i="1" l="1"/>
  <c r="R692" i="1"/>
  <c r="N582" i="1"/>
  <c r="C1485" i="1"/>
  <c r="D1485" i="1" s="1"/>
  <c r="B1486" i="1"/>
  <c r="E1485" i="1" l="1"/>
  <c r="T692" i="1"/>
  <c r="Q693" i="1" s="1"/>
  <c r="AC693" i="1" s="1"/>
  <c r="P582" i="1"/>
  <c r="M583" i="1" s="1"/>
  <c r="C1486" i="1"/>
  <c r="D1486" i="1" s="1"/>
  <c r="B1487" i="1"/>
  <c r="E1486" i="1" l="1"/>
  <c r="H693" i="1"/>
  <c r="S693" i="1"/>
  <c r="O583" i="1"/>
  <c r="G583" i="1"/>
  <c r="B1488" i="1"/>
  <c r="C1487" i="1"/>
  <c r="D1487" i="1" s="1"/>
  <c r="E1487" i="1" l="1"/>
  <c r="R693" i="1"/>
  <c r="N583" i="1"/>
  <c r="P583" i="1" s="1"/>
  <c r="M584" i="1" s="1"/>
  <c r="C1488" i="1"/>
  <c r="D1488" i="1" s="1"/>
  <c r="B1489" i="1"/>
  <c r="E1488" i="1" l="1"/>
  <c r="T693" i="1"/>
  <c r="Q694" i="1" s="1"/>
  <c r="AC694" i="1" s="1"/>
  <c r="G584" i="1"/>
  <c r="O584" i="1"/>
  <c r="C1489" i="1"/>
  <c r="D1489" i="1" s="1"/>
  <c r="B1490" i="1"/>
  <c r="E1489" i="1" l="1"/>
  <c r="H694" i="1"/>
  <c r="S694" i="1"/>
  <c r="N584" i="1"/>
  <c r="P584" i="1" s="1"/>
  <c r="M585" i="1" s="1"/>
  <c r="C1490" i="1"/>
  <c r="D1490" i="1" s="1"/>
  <c r="B1491" i="1"/>
  <c r="E1490" i="1" l="1"/>
  <c r="R694" i="1"/>
  <c r="O585" i="1"/>
  <c r="G585" i="1"/>
  <c r="C1491" i="1"/>
  <c r="D1491" i="1" s="1"/>
  <c r="B1492" i="1"/>
  <c r="E1491" i="1" l="1"/>
  <c r="T694" i="1"/>
  <c r="Q695" i="1" s="1"/>
  <c r="AC695" i="1" s="1"/>
  <c r="N585" i="1"/>
  <c r="B1493" i="1"/>
  <c r="C1492" i="1"/>
  <c r="D1492" i="1" s="1"/>
  <c r="E1492" i="1" l="1"/>
  <c r="S695" i="1"/>
  <c r="H695" i="1"/>
  <c r="P585" i="1"/>
  <c r="M586" i="1" s="1"/>
  <c r="B1494" i="1"/>
  <c r="C1493" i="1"/>
  <c r="D1493" i="1" s="1"/>
  <c r="E1493" i="1" l="1"/>
  <c r="R695" i="1"/>
  <c r="T695" i="1" s="1"/>
  <c r="Q696" i="1" s="1"/>
  <c r="AC696" i="1" s="1"/>
  <c r="O586" i="1"/>
  <c r="G586" i="1"/>
  <c r="C1494" i="1"/>
  <c r="D1494" i="1" s="1"/>
  <c r="B1495" i="1"/>
  <c r="E1494" i="1" l="1"/>
  <c r="H696" i="1"/>
  <c r="S696" i="1"/>
  <c r="N586" i="1"/>
  <c r="P586" i="1" s="1"/>
  <c r="M587" i="1" s="1"/>
  <c r="B1496" i="1"/>
  <c r="C1495" i="1"/>
  <c r="D1495" i="1" s="1"/>
  <c r="E1495" i="1" l="1"/>
  <c r="R696" i="1"/>
  <c r="G587" i="1"/>
  <c r="O587" i="1"/>
  <c r="B1497" i="1"/>
  <c r="C1496" i="1"/>
  <c r="D1496" i="1" s="1"/>
  <c r="E1496" i="1" l="1"/>
  <c r="T696" i="1"/>
  <c r="Q697" i="1" s="1"/>
  <c r="AC697" i="1" s="1"/>
  <c r="N587" i="1"/>
  <c r="C1497" i="1"/>
  <c r="D1497" i="1" s="1"/>
  <c r="B1498" i="1"/>
  <c r="E1497" i="1" l="1"/>
  <c r="H697" i="1"/>
  <c r="S697" i="1"/>
  <c r="P587" i="1"/>
  <c r="M588" i="1" s="1"/>
  <c r="B1499" i="1"/>
  <c r="C1498" i="1"/>
  <c r="D1498" i="1" s="1"/>
  <c r="E1498" i="1" l="1"/>
  <c r="R697" i="1"/>
  <c r="G588" i="1"/>
  <c r="O588" i="1"/>
  <c r="B1500" i="1"/>
  <c r="C1499" i="1"/>
  <c r="D1499" i="1" s="1"/>
  <c r="E1499" i="1" l="1"/>
  <c r="T697" i="1"/>
  <c r="Q698" i="1" s="1"/>
  <c r="AC698" i="1" s="1"/>
  <c r="N588" i="1"/>
  <c r="B1501" i="1"/>
  <c r="C1500" i="1"/>
  <c r="D1500" i="1" s="1"/>
  <c r="E1500" i="1" l="1"/>
  <c r="H698" i="1"/>
  <c r="S698" i="1"/>
  <c r="P588" i="1"/>
  <c r="M589" i="1" s="1"/>
  <c r="C1501" i="1"/>
  <c r="D1501" i="1" s="1"/>
  <c r="B1502" i="1"/>
  <c r="E1501" i="1" l="1"/>
  <c r="R698" i="1"/>
  <c r="T698" i="1" s="1"/>
  <c r="Q699" i="1" s="1"/>
  <c r="AC699" i="1" s="1"/>
  <c r="G589" i="1"/>
  <c r="O589" i="1"/>
  <c r="B1503" i="1"/>
  <c r="C1502" i="1"/>
  <c r="D1502" i="1" s="1"/>
  <c r="E1502" i="1" l="1"/>
  <c r="H699" i="1"/>
  <c r="S699" i="1"/>
  <c r="N589" i="1"/>
  <c r="P589" i="1" s="1"/>
  <c r="M590" i="1" s="1"/>
  <c r="C1503" i="1"/>
  <c r="D1503" i="1" s="1"/>
  <c r="B1504" i="1"/>
  <c r="E1503" i="1" l="1"/>
  <c r="R699" i="1"/>
  <c r="T699" i="1" s="1"/>
  <c r="Q700" i="1" s="1"/>
  <c r="AC700" i="1" s="1"/>
  <c r="O590" i="1"/>
  <c r="G590" i="1"/>
  <c r="C1504" i="1"/>
  <c r="D1504" i="1" s="1"/>
  <c r="B1505" i="1"/>
  <c r="E1504" i="1" l="1"/>
  <c r="H700" i="1"/>
  <c r="S700" i="1"/>
  <c r="N590" i="1"/>
  <c r="B1506" i="1"/>
  <c r="C1505" i="1"/>
  <c r="D1505" i="1" s="1"/>
  <c r="E1505" i="1" l="1"/>
  <c r="R700" i="1"/>
  <c r="T700" i="1" s="1"/>
  <c r="Q701" i="1" s="1"/>
  <c r="AC701" i="1" s="1"/>
  <c r="P590" i="1"/>
  <c r="M591" i="1" s="1"/>
  <c r="B1507" i="1"/>
  <c r="C1506" i="1"/>
  <c r="D1506" i="1" s="1"/>
  <c r="E1506" i="1" l="1"/>
  <c r="H701" i="1"/>
  <c r="S701" i="1"/>
  <c r="G591" i="1"/>
  <c r="O591" i="1"/>
  <c r="B1508" i="1"/>
  <c r="C1507" i="1"/>
  <c r="D1507" i="1" s="1"/>
  <c r="E1507" i="1" l="1"/>
  <c r="R701" i="1"/>
  <c r="T701" i="1" s="1"/>
  <c r="Q702" i="1" s="1"/>
  <c r="AC702" i="1" s="1"/>
  <c r="N591" i="1"/>
  <c r="P591" i="1" s="1"/>
  <c r="M592" i="1" s="1"/>
  <c r="B1509" i="1"/>
  <c r="C1508" i="1"/>
  <c r="D1508" i="1" s="1"/>
  <c r="E1508" i="1" l="1"/>
  <c r="H702" i="1"/>
  <c r="S702" i="1"/>
  <c r="G592" i="1"/>
  <c r="O592" i="1"/>
  <c r="B1510" i="1"/>
  <c r="C1509" i="1"/>
  <c r="D1509" i="1" s="1"/>
  <c r="E1509" i="1" l="1"/>
  <c r="R702" i="1"/>
  <c r="N592" i="1"/>
  <c r="C1510" i="1"/>
  <c r="D1510" i="1" s="1"/>
  <c r="B1511" i="1"/>
  <c r="E1510" i="1" l="1"/>
  <c r="T702" i="1"/>
  <c r="Q703" i="1" s="1"/>
  <c r="AC703" i="1" s="1"/>
  <c r="P592" i="1"/>
  <c r="M593" i="1" s="1"/>
  <c r="B1512" i="1"/>
  <c r="C1511" i="1"/>
  <c r="D1511" i="1" s="1"/>
  <c r="E1511" i="1" l="1"/>
  <c r="S703" i="1"/>
  <c r="H703" i="1"/>
  <c r="G593" i="1"/>
  <c r="O593" i="1"/>
  <c r="C1512" i="1"/>
  <c r="D1512" i="1" s="1"/>
  <c r="B1513" i="1"/>
  <c r="E1512" i="1" l="1"/>
  <c r="R703" i="1"/>
  <c r="N593" i="1"/>
  <c r="B1514" i="1"/>
  <c r="C1513" i="1"/>
  <c r="D1513" i="1" s="1"/>
  <c r="E1513" i="1" l="1"/>
  <c r="T703" i="1"/>
  <c r="Q704" i="1" s="1"/>
  <c r="AC704" i="1" s="1"/>
  <c r="P593" i="1"/>
  <c r="M594" i="1" s="1"/>
  <c r="C1514" i="1"/>
  <c r="D1514" i="1" s="1"/>
  <c r="B1515" i="1"/>
  <c r="E1514" i="1" l="1"/>
  <c r="H704" i="1"/>
  <c r="S704" i="1"/>
  <c r="O594" i="1"/>
  <c r="G594" i="1"/>
  <c r="C1515" i="1"/>
  <c r="D1515" i="1" s="1"/>
  <c r="B1516" i="1"/>
  <c r="E1515" i="1" l="1"/>
  <c r="R704" i="1"/>
  <c r="N594" i="1"/>
  <c r="C1516" i="1"/>
  <c r="D1516" i="1" s="1"/>
  <c r="B1517" i="1"/>
  <c r="E1516" i="1" l="1"/>
  <c r="T704" i="1"/>
  <c r="Q705" i="1" s="1"/>
  <c r="AC705" i="1" s="1"/>
  <c r="P594" i="1"/>
  <c r="M595" i="1" s="1"/>
  <c r="C1517" i="1"/>
  <c r="D1517" i="1" s="1"/>
  <c r="B1518" i="1"/>
  <c r="E1517" i="1" l="1"/>
  <c r="H705" i="1"/>
  <c r="S705" i="1"/>
  <c r="G595" i="1"/>
  <c r="O595" i="1"/>
  <c r="C1518" i="1"/>
  <c r="D1518" i="1" s="1"/>
  <c r="B1519" i="1"/>
  <c r="E1518" i="1" l="1"/>
  <c r="R705" i="1"/>
  <c r="N595" i="1"/>
  <c r="P595" i="1" s="1"/>
  <c r="M596" i="1" s="1"/>
  <c r="B1520" i="1"/>
  <c r="C1519" i="1"/>
  <c r="D1519" i="1" s="1"/>
  <c r="E1519" i="1" l="1"/>
  <c r="T705" i="1"/>
  <c r="Q706" i="1" s="1"/>
  <c r="AC706" i="1" s="1"/>
  <c r="G596" i="1"/>
  <c r="O596" i="1"/>
  <c r="B1521" i="1"/>
  <c r="C1520" i="1"/>
  <c r="D1520" i="1" s="1"/>
  <c r="E1520" i="1" l="1"/>
  <c r="H706" i="1"/>
  <c r="S706" i="1"/>
  <c r="N596" i="1"/>
  <c r="C1521" i="1"/>
  <c r="D1521" i="1" s="1"/>
  <c r="B1522" i="1"/>
  <c r="E1521" i="1" l="1"/>
  <c r="R706" i="1"/>
  <c r="P596" i="1"/>
  <c r="M597" i="1" s="1"/>
  <c r="C1522" i="1"/>
  <c r="D1522" i="1" s="1"/>
  <c r="B1523" i="1"/>
  <c r="E1522" i="1" l="1"/>
  <c r="T706" i="1"/>
  <c r="Q707" i="1" s="1"/>
  <c r="AC707" i="1" s="1"/>
  <c r="G597" i="1"/>
  <c r="O597" i="1"/>
  <c r="C1523" i="1"/>
  <c r="D1523" i="1" s="1"/>
  <c r="B1524" i="1"/>
  <c r="E1523" i="1" l="1"/>
  <c r="S707" i="1"/>
  <c r="H707" i="1"/>
  <c r="N597" i="1"/>
  <c r="P597" i="1" s="1"/>
  <c r="M598" i="1" s="1"/>
  <c r="C1524" i="1"/>
  <c r="D1524" i="1" s="1"/>
  <c r="B1525" i="1"/>
  <c r="E1524" i="1" l="1"/>
  <c r="R707" i="1"/>
  <c r="T707" i="1" s="1"/>
  <c r="Q708" i="1" s="1"/>
  <c r="AC708" i="1" s="1"/>
  <c r="G598" i="1"/>
  <c r="O598" i="1"/>
  <c r="C1525" i="1"/>
  <c r="D1525" i="1" s="1"/>
  <c r="B1526" i="1"/>
  <c r="E1525" i="1" l="1"/>
  <c r="H708" i="1"/>
  <c r="S708" i="1"/>
  <c r="N598" i="1"/>
  <c r="B1527" i="1"/>
  <c r="C1526" i="1"/>
  <c r="D1526" i="1" s="1"/>
  <c r="E1526" i="1" l="1"/>
  <c r="R708" i="1"/>
  <c r="T708" i="1" s="1"/>
  <c r="Q709" i="1" s="1"/>
  <c r="AC709" i="1" s="1"/>
  <c r="P598" i="1"/>
  <c r="M599" i="1" s="1"/>
  <c r="B1528" i="1"/>
  <c r="C1527" i="1"/>
  <c r="D1527" i="1" s="1"/>
  <c r="E1527" i="1" l="1"/>
  <c r="H709" i="1"/>
  <c r="S709" i="1"/>
  <c r="G599" i="1"/>
  <c r="O599" i="1"/>
  <c r="C1528" i="1"/>
  <c r="D1528" i="1" s="1"/>
  <c r="B1529" i="1"/>
  <c r="E1528" i="1" l="1"/>
  <c r="R709" i="1"/>
  <c r="T709" i="1" s="1"/>
  <c r="Q710" i="1" s="1"/>
  <c r="AC710" i="1" s="1"/>
  <c r="N599" i="1"/>
  <c r="B1530" i="1"/>
  <c r="C1529" i="1"/>
  <c r="D1529" i="1" s="1"/>
  <c r="E1529" i="1" l="1"/>
  <c r="H710" i="1"/>
  <c r="S710" i="1"/>
  <c r="P599" i="1"/>
  <c r="M600" i="1" s="1"/>
  <c r="B1531" i="1"/>
  <c r="C1530" i="1"/>
  <c r="D1530" i="1" s="1"/>
  <c r="E1530" i="1" l="1"/>
  <c r="R710" i="1"/>
  <c r="O600" i="1"/>
  <c r="G600" i="1"/>
  <c r="B1532" i="1"/>
  <c r="C1531" i="1"/>
  <c r="D1531" i="1" s="1"/>
  <c r="E1531" i="1" l="1"/>
  <c r="T710" i="1"/>
  <c r="Q711" i="1" s="1"/>
  <c r="AC711" i="1" s="1"/>
  <c r="N600" i="1"/>
  <c r="P600" i="1" s="1"/>
  <c r="M601" i="1" s="1"/>
  <c r="B1533" i="1"/>
  <c r="C1532" i="1"/>
  <c r="D1532" i="1" s="1"/>
  <c r="E1532" i="1" l="1"/>
  <c r="H711" i="1"/>
  <c r="S711" i="1"/>
  <c r="G601" i="1"/>
  <c r="O601" i="1"/>
  <c r="B1534" i="1"/>
  <c r="C1533" i="1"/>
  <c r="D1533" i="1" s="1"/>
  <c r="E1533" i="1" l="1"/>
  <c r="R711" i="1"/>
  <c r="T711" i="1" s="1"/>
  <c r="Q712" i="1" s="1"/>
  <c r="AC712" i="1" s="1"/>
  <c r="N601" i="1"/>
  <c r="C1534" i="1"/>
  <c r="D1534" i="1" s="1"/>
  <c r="B1535" i="1"/>
  <c r="E1534" i="1" l="1"/>
  <c r="H712" i="1"/>
  <c r="S712" i="1"/>
  <c r="P601" i="1"/>
  <c r="M602" i="1" s="1"/>
  <c r="B1536" i="1"/>
  <c r="C1535" i="1"/>
  <c r="D1535" i="1" s="1"/>
  <c r="E1535" i="1" l="1"/>
  <c r="R712" i="1"/>
  <c r="T712" i="1" s="1"/>
  <c r="Q713" i="1" s="1"/>
  <c r="AC713" i="1" s="1"/>
  <c r="G602" i="1"/>
  <c r="O602" i="1"/>
  <c r="C1536" i="1"/>
  <c r="D1536" i="1" s="1"/>
  <c r="B1537" i="1"/>
  <c r="E1536" i="1" l="1"/>
  <c r="H713" i="1"/>
  <c r="S713" i="1"/>
  <c r="N602" i="1"/>
  <c r="P602" i="1" s="1"/>
  <c r="M603" i="1" s="1"/>
  <c r="B1538" i="1"/>
  <c r="C1537" i="1"/>
  <c r="D1537" i="1" s="1"/>
  <c r="E1537" i="1" l="1"/>
  <c r="R713" i="1"/>
  <c r="G603" i="1"/>
  <c r="O603" i="1"/>
  <c r="C1538" i="1"/>
  <c r="D1538" i="1" s="1"/>
  <c r="B1539" i="1"/>
  <c r="E1538" i="1" l="1"/>
  <c r="T713" i="1"/>
  <c r="Q714" i="1" s="1"/>
  <c r="AC714" i="1" s="1"/>
  <c r="N603" i="1"/>
  <c r="P603" i="1" s="1"/>
  <c r="M604" i="1" s="1"/>
  <c r="B1540" i="1"/>
  <c r="C1539" i="1"/>
  <c r="D1539" i="1" s="1"/>
  <c r="E1539" i="1" l="1"/>
  <c r="H714" i="1"/>
  <c r="S714" i="1"/>
  <c r="O604" i="1"/>
  <c r="G604" i="1"/>
  <c r="B1541" i="1"/>
  <c r="C1540" i="1"/>
  <c r="D1540" i="1" s="1"/>
  <c r="E1540" i="1" l="1"/>
  <c r="R714" i="1"/>
  <c r="T714" i="1" s="1"/>
  <c r="Q715" i="1" s="1"/>
  <c r="AC715" i="1" s="1"/>
  <c r="N604" i="1"/>
  <c r="C1541" i="1"/>
  <c r="D1541" i="1" s="1"/>
  <c r="B1542" i="1"/>
  <c r="E1541" i="1" l="1"/>
  <c r="H715" i="1"/>
  <c r="S715" i="1"/>
  <c r="P604" i="1"/>
  <c r="M605" i="1" s="1"/>
  <c r="C1542" i="1"/>
  <c r="D1542" i="1" s="1"/>
  <c r="B1543" i="1"/>
  <c r="E1542" i="1" l="1"/>
  <c r="R715" i="1"/>
  <c r="T715" i="1" s="1"/>
  <c r="Q716" i="1" s="1"/>
  <c r="AC716" i="1" s="1"/>
  <c r="G605" i="1"/>
  <c r="O605" i="1"/>
  <c r="C1543" i="1"/>
  <c r="D1543" i="1" s="1"/>
  <c r="B1544" i="1"/>
  <c r="E1543" i="1" l="1"/>
  <c r="S716" i="1"/>
  <c r="H716" i="1"/>
  <c r="N605" i="1"/>
  <c r="P605" i="1" s="1"/>
  <c r="M606" i="1" s="1"/>
  <c r="B1545" i="1"/>
  <c r="C1544" i="1"/>
  <c r="D1544" i="1" s="1"/>
  <c r="E1544" i="1" l="1"/>
  <c r="R716" i="1"/>
  <c r="T716" i="1" s="1"/>
  <c r="Q717" i="1" s="1"/>
  <c r="AC717" i="1" s="1"/>
  <c r="G606" i="1"/>
  <c r="O606" i="1"/>
  <c r="B1546" i="1"/>
  <c r="C1545" i="1"/>
  <c r="D1545" i="1" s="1"/>
  <c r="E1545" i="1" l="1"/>
  <c r="H717" i="1"/>
  <c r="S717" i="1"/>
  <c r="N606" i="1"/>
  <c r="B1547" i="1"/>
  <c r="C1546" i="1"/>
  <c r="D1546" i="1" s="1"/>
  <c r="E1546" i="1" l="1"/>
  <c r="R717" i="1"/>
  <c r="P606" i="1"/>
  <c r="M607" i="1" s="1"/>
  <c r="C1547" i="1"/>
  <c r="D1547" i="1" s="1"/>
  <c r="B1548" i="1"/>
  <c r="E1547" i="1" l="1"/>
  <c r="T717" i="1"/>
  <c r="Q718" i="1" s="1"/>
  <c r="AC718" i="1" s="1"/>
  <c r="G607" i="1"/>
  <c r="O607" i="1"/>
  <c r="B1549" i="1"/>
  <c r="C1548" i="1"/>
  <c r="D1548" i="1" s="1"/>
  <c r="E1548" i="1" l="1"/>
  <c r="S718" i="1"/>
  <c r="H718" i="1"/>
  <c r="N607" i="1"/>
  <c r="B1550" i="1"/>
  <c r="C1549" i="1"/>
  <c r="D1549" i="1" s="1"/>
  <c r="E1549" i="1" l="1"/>
  <c r="R718" i="1"/>
  <c r="P607" i="1"/>
  <c r="M608" i="1" s="1"/>
  <c r="C1550" i="1"/>
  <c r="D1550" i="1" s="1"/>
  <c r="B1551" i="1"/>
  <c r="E1550" i="1" l="1"/>
  <c r="T718" i="1"/>
  <c r="Q719" i="1" s="1"/>
  <c r="AC719" i="1" s="1"/>
  <c r="O608" i="1"/>
  <c r="G608" i="1"/>
  <c r="B1552" i="1"/>
  <c r="C1551" i="1"/>
  <c r="D1551" i="1" s="1"/>
  <c r="E1551" i="1" l="1"/>
  <c r="H719" i="1"/>
  <c r="S719" i="1"/>
  <c r="N608" i="1"/>
  <c r="C1552" i="1"/>
  <c r="D1552" i="1" s="1"/>
  <c r="B1553" i="1"/>
  <c r="E1552" i="1" l="1"/>
  <c r="R719" i="1"/>
  <c r="P608" i="1"/>
  <c r="M609" i="1" s="1"/>
  <c r="B1554" i="1"/>
  <c r="C1553" i="1"/>
  <c r="D1553" i="1" s="1"/>
  <c r="E1553" i="1" l="1"/>
  <c r="T719" i="1"/>
  <c r="Q720" i="1" s="1"/>
  <c r="AC720" i="1" s="1"/>
  <c r="G609" i="1"/>
  <c r="O609" i="1"/>
  <c r="C1554" i="1"/>
  <c r="D1554" i="1" s="1"/>
  <c r="B1555" i="1"/>
  <c r="E1554" i="1" l="1"/>
  <c r="S720" i="1"/>
  <c r="H720" i="1"/>
  <c r="N609" i="1"/>
  <c r="P609" i="1" s="1"/>
  <c r="M610" i="1" s="1"/>
  <c r="B1556" i="1"/>
  <c r="C1555" i="1"/>
  <c r="D1555" i="1" s="1"/>
  <c r="E1555" i="1" l="1"/>
  <c r="R720" i="1"/>
  <c r="T720" i="1" s="1"/>
  <c r="Q721" i="1" s="1"/>
  <c r="AC721" i="1" s="1"/>
  <c r="G610" i="1"/>
  <c r="O610" i="1"/>
  <c r="B1557" i="1"/>
  <c r="C1556" i="1"/>
  <c r="D1556" i="1" s="1"/>
  <c r="E1556" i="1" l="1"/>
  <c r="H721" i="1"/>
  <c r="S721" i="1"/>
  <c r="N610" i="1"/>
  <c r="P610" i="1" s="1"/>
  <c r="M611" i="1" s="1"/>
  <c r="B1558" i="1"/>
  <c r="C1557" i="1"/>
  <c r="D1557" i="1" s="1"/>
  <c r="E1557" i="1" l="1"/>
  <c r="R721" i="1"/>
  <c r="G611" i="1"/>
  <c r="O611" i="1"/>
  <c r="C1558" i="1"/>
  <c r="D1558" i="1" s="1"/>
  <c r="B1559" i="1"/>
  <c r="E1558" i="1" l="1"/>
  <c r="T721" i="1"/>
  <c r="Q722" i="1" s="1"/>
  <c r="AC722" i="1" s="1"/>
  <c r="N611" i="1"/>
  <c r="B1560" i="1"/>
  <c r="C1559" i="1"/>
  <c r="D1559" i="1" s="1"/>
  <c r="E1559" i="1" l="1"/>
  <c r="H722" i="1"/>
  <c r="S722" i="1"/>
  <c r="P611" i="1"/>
  <c r="M612" i="1" s="1"/>
  <c r="C1560" i="1"/>
  <c r="D1560" i="1" s="1"/>
  <c r="B1561" i="1"/>
  <c r="E1560" i="1" l="1"/>
  <c r="R722" i="1"/>
  <c r="T722" i="1" s="1"/>
  <c r="Q723" i="1" s="1"/>
  <c r="AC723" i="1" s="1"/>
  <c r="O612" i="1"/>
  <c r="G612" i="1"/>
  <c r="B1562" i="1"/>
  <c r="C1561" i="1"/>
  <c r="D1561" i="1" s="1"/>
  <c r="E1561" i="1" l="1"/>
  <c r="S723" i="1"/>
  <c r="H723" i="1"/>
  <c r="N612" i="1"/>
  <c r="B1563" i="1"/>
  <c r="C1562" i="1"/>
  <c r="D1562" i="1" s="1"/>
  <c r="E1562" i="1" l="1"/>
  <c r="R723" i="1"/>
  <c r="T723" i="1" s="1"/>
  <c r="Q724" i="1" s="1"/>
  <c r="AC724" i="1" s="1"/>
  <c r="P612" i="1"/>
  <c r="M613" i="1" s="1"/>
  <c r="C1563" i="1"/>
  <c r="D1563" i="1" s="1"/>
  <c r="B1564" i="1"/>
  <c r="E1563" i="1" l="1"/>
  <c r="H724" i="1"/>
  <c r="S724" i="1"/>
  <c r="G613" i="1"/>
  <c r="O613" i="1"/>
  <c r="C1564" i="1"/>
  <c r="D1564" i="1" s="1"/>
  <c r="B1565" i="1"/>
  <c r="E1564" i="1" l="1"/>
  <c r="R724" i="1"/>
  <c r="T724" i="1" s="1"/>
  <c r="Q725" i="1" s="1"/>
  <c r="AC725" i="1" s="1"/>
  <c r="N613" i="1"/>
  <c r="P613" i="1" s="1"/>
  <c r="M614" i="1" s="1"/>
  <c r="B1566" i="1"/>
  <c r="C1565" i="1"/>
  <c r="D1565" i="1" s="1"/>
  <c r="E1565" i="1" l="1"/>
  <c r="H725" i="1"/>
  <c r="S725" i="1"/>
  <c r="G614" i="1"/>
  <c r="O614" i="1"/>
  <c r="B1567" i="1"/>
  <c r="C1566" i="1"/>
  <c r="D1566" i="1" s="1"/>
  <c r="E1566" i="1" l="1"/>
  <c r="R725" i="1"/>
  <c r="T725" i="1" s="1"/>
  <c r="Q726" i="1" s="1"/>
  <c r="AC726" i="1" s="1"/>
  <c r="N614" i="1"/>
  <c r="C1567" i="1"/>
  <c r="D1567" i="1" s="1"/>
  <c r="B1568" i="1"/>
  <c r="E1567" i="1" l="1"/>
  <c r="H726" i="1"/>
  <c r="S726" i="1"/>
  <c r="P614" i="1"/>
  <c r="M615" i="1" s="1"/>
  <c r="B1569" i="1"/>
  <c r="C1568" i="1"/>
  <c r="D1568" i="1" s="1"/>
  <c r="E1568" i="1" l="1"/>
  <c r="R726" i="1"/>
  <c r="T726" i="1" s="1"/>
  <c r="Q727" i="1" s="1"/>
  <c r="AC727" i="1" s="1"/>
  <c r="G615" i="1"/>
  <c r="O615" i="1"/>
  <c r="C1569" i="1"/>
  <c r="D1569" i="1" s="1"/>
  <c r="B1570" i="1"/>
  <c r="E1569" i="1" l="1"/>
  <c r="S727" i="1"/>
  <c r="H727" i="1"/>
  <c r="N615" i="1"/>
  <c r="B1571" i="1"/>
  <c r="C1570" i="1"/>
  <c r="D1570" i="1" s="1"/>
  <c r="E1570" i="1" l="1"/>
  <c r="R727" i="1"/>
  <c r="T727" i="1" s="1"/>
  <c r="Q728" i="1" s="1"/>
  <c r="AC728" i="1" s="1"/>
  <c r="P615" i="1"/>
  <c r="M616" i="1" s="1"/>
  <c r="B1572" i="1"/>
  <c r="C1571" i="1"/>
  <c r="D1571" i="1" s="1"/>
  <c r="E1571" i="1" l="1"/>
  <c r="H728" i="1"/>
  <c r="S728" i="1"/>
  <c r="O616" i="1"/>
  <c r="G616" i="1"/>
  <c r="C1572" i="1"/>
  <c r="D1572" i="1" s="1"/>
  <c r="B1573" i="1"/>
  <c r="E1572" i="1" l="1"/>
  <c r="R728" i="1"/>
  <c r="N616" i="1"/>
  <c r="P616" i="1" s="1"/>
  <c r="M617" i="1" s="1"/>
  <c r="B1574" i="1"/>
  <c r="C1573" i="1"/>
  <c r="D1573" i="1" s="1"/>
  <c r="E1573" i="1" l="1"/>
  <c r="T728" i="1"/>
  <c r="Q729" i="1" s="1"/>
  <c r="AC729" i="1" s="1"/>
  <c r="G617" i="1"/>
  <c r="O617" i="1"/>
  <c r="B1575" i="1"/>
  <c r="C1574" i="1"/>
  <c r="D1574" i="1" s="1"/>
  <c r="E1574" i="1" l="1"/>
  <c r="H729" i="1"/>
  <c r="S729" i="1"/>
  <c r="N617" i="1"/>
  <c r="C1575" i="1"/>
  <c r="D1575" i="1" s="1"/>
  <c r="B1576" i="1"/>
  <c r="E1575" i="1" l="1"/>
  <c r="R729" i="1"/>
  <c r="T729" i="1" s="1"/>
  <c r="Q730" i="1" s="1"/>
  <c r="AC730" i="1" s="1"/>
  <c r="P617" i="1"/>
  <c r="M618" i="1" s="1"/>
  <c r="B1577" i="1"/>
  <c r="C1576" i="1"/>
  <c r="D1576" i="1" s="1"/>
  <c r="E1576" i="1" l="1"/>
  <c r="H730" i="1"/>
  <c r="S730" i="1"/>
  <c r="O618" i="1"/>
  <c r="G618" i="1"/>
  <c r="B1578" i="1"/>
  <c r="C1577" i="1"/>
  <c r="D1577" i="1" s="1"/>
  <c r="E1577" i="1" l="1"/>
  <c r="R730" i="1"/>
  <c r="T730" i="1" s="1"/>
  <c r="Q731" i="1" s="1"/>
  <c r="AC731" i="1" s="1"/>
  <c r="N618" i="1"/>
  <c r="C1578" i="1"/>
  <c r="D1578" i="1" s="1"/>
  <c r="B1579" i="1"/>
  <c r="E1578" i="1" l="1"/>
  <c r="H731" i="1"/>
  <c r="S731" i="1"/>
  <c r="P618" i="1"/>
  <c r="M619" i="1" s="1"/>
  <c r="B1580" i="1"/>
  <c r="C1579" i="1"/>
  <c r="D1579" i="1" s="1"/>
  <c r="E1579" i="1" l="1"/>
  <c r="R731" i="1"/>
  <c r="O619" i="1"/>
  <c r="G619" i="1"/>
  <c r="B1581" i="1"/>
  <c r="C1580" i="1"/>
  <c r="D1580" i="1" s="1"/>
  <c r="E1580" i="1" l="1"/>
  <c r="T731" i="1"/>
  <c r="Q732" i="1" s="1"/>
  <c r="AC732" i="1" s="1"/>
  <c r="N619" i="1"/>
  <c r="C1581" i="1"/>
  <c r="D1581" i="1" s="1"/>
  <c r="B1582" i="1"/>
  <c r="E1581" i="1" l="1"/>
  <c r="H732" i="1"/>
  <c r="S732" i="1"/>
  <c r="P619" i="1"/>
  <c r="M620" i="1" s="1"/>
  <c r="C1582" i="1"/>
  <c r="D1582" i="1" s="1"/>
  <c r="B1583" i="1"/>
  <c r="E1582" i="1" l="1"/>
  <c r="R732" i="1"/>
  <c r="T732" i="1" s="1"/>
  <c r="Q733" i="1" s="1"/>
  <c r="AC733" i="1" s="1"/>
  <c r="G620" i="1"/>
  <c r="O620" i="1"/>
  <c r="C1583" i="1"/>
  <c r="D1583" i="1" s="1"/>
  <c r="B1584" i="1"/>
  <c r="E1583" i="1" l="1"/>
  <c r="H733" i="1"/>
  <c r="S733" i="1"/>
  <c r="N620" i="1"/>
  <c r="B1585" i="1"/>
  <c r="C1584" i="1"/>
  <c r="D1584" i="1" s="1"/>
  <c r="E1584" i="1" l="1"/>
  <c r="R733" i="1"/>
  <c r="T733" i="1" s="1"/>
  <c r="Q734" i="1" s="1"/>
  <c r="AC734" i="1" s="1"/>
  <c r="P620" i="1"/>
  <c r="M621" i="1" s="1"/>
  <c r="B1586" i="1"/>
  <c r="C1585" i="1"/>
  <c r="D1585" i="1" s="1"/>
  <c r="E1585" i="1" l="1"/>
  <c r="H734" i="1"/>
  <c r="S734" i="1"/>
  <c r="O621" i="1"/>
  <c r="G621" i="1"/>
  <c r="C1586" i="1"/>
  <c r="D1586" i="1" s="1"/>
  <c r="B1587" i="1"/>
  <c r="E1586" i="1" l="1"/>
  <c r="R734" i="1"/>
  <c r="N621" i="1"/>
  <c r="C1587" i="1"/>
  <c r="D1587" i="1" s="1"/>
  <c r="B1588" i="1"/>
  <c r="E1587" i="1" l="1"/>
  <c r="T734" i="1"/>
  <c r="Q735" i="1" s="1"/>
  <c r="AC735" i="1" s="1"/>
  <c r="P621" i="1"/>
  <c r="M622" i="1" s="1"/>
  <c r="B1589" i="1"/>
  <c r="C1588" i="1"/>
  <c r="D1588" i="1" s="1"/>
  <c r="E1588" i="1" l="1"/>
  <c r="H735" i="1"/>
  <c r="S735" i="1"/>
  <c r="O622" i="1"/>
  <c r="G622" i="1"/>
  <c r="B1590" i="1"/>
  <c r="C1589" i="1"/>
  <c r="D1589" i="1" s="1"/>
  <c r="E1589" i="1" l="1"/>
  <c r="R735" i="1"/>
  <c r="N622" i="1"/>
  <c r="C1590" i="1"/>
  <c r="D1590" i="1" s="1"/>
  <c r="B1591" i="1"/>
  <c r="E1590" i="1" l="1"/>
  <c r="T735" i="1"/>
  <c r="Q736" i="1" s="1"/>
  <c r="AC736" i="1" s="1"/>
  <c r="P622" i="1"/>
  <c r="M623" i="1" s="1"/>
  <c r="C1591" i="1"/>
  <c r="D1591" i="1" s="1"/>
  <c r="B1592" i="1"/>
  <c r="E1591" i="1" l="1"/>
  <c r="H736" i="1"/>
  <c r="S736" i="1"/>
  <c r="G623" i="1"/>
  <c r="O623" i="1"/>
  <c r="C1592" i="1"/>
  <c r="D1592" i="1" s="1"/>
  <c r="B1593" i="1"/>
  <c r="E1592" i="1" l="1"/>
  <c r="R736" i="1"/>
  <c r="N623" i="1"/>
  <c r="C1593" i="1"/>
  <c r="D1593" i="1" s="1"/>
  <c r="B1594" i="1"/>
  <c r="E1593" i="1" l="1"/>
  <c r="T736" i="1"/>
  <c r="Q737" i="1" s="1"/>
  <c r="AC737" i="1" s="1"/>
  <c r="P623" i="1"/>
  <c r="M624" i="1" s="1"/>
  <c r="B1595" i="1"/>
  <c r="C1594" i="1"/>
  <c r="D1594" i="1" s="1"/>
  <c r="E1594" i="1" l="1"/>
  <c r="H737" i="1"/>
  <c r="S737" i="1"/>
  <c r="G624" i="1"/>
  <c r="O624" i="1"/>
  <c r="B1596" i="1"/>
  <c r="C1595" i="1"/>
  <c r="D1595" i="1" s="1"/>
  <c r="E1595" i="1" l="1"/>
  <c r="R737" i="1"/>
  <c r="N624" i="1"/>
  <c r="P624" i="1" s="1"/>
  <c r="M625" i="1" s="1"/>
  <c r="B1597" i="1"/>
  <c r="C1596" i="1"/>
  <c r="D1596" i="1" s="1"/>
  <c r="E1596" i="1" l="1"/>
  <c r="T737" i="1"/>
  <c r="Q738" i="1" s="1"/>
  <c r="AC738" i="1" s="1"/>
  <c r="O625" i="1"/>
  <c r="G625" i="1"/>
  <c r="C1597" i="1"/>
  <c r="D1597" i="1" s="1"/>
  <c r="B1598" i="1"/>
  <c r="E1597" i="1" l="1"/>
  <c r="H738" i="1"/>
  <c r="S738" i="1"/>
  <c r="N625" i="1"/>
  <c r="C1598" i="1"/>
  <c r="D1598" i="1" s="1"/>
  <c r="B1599" i="1"/>
  <c r="E1598" i="1" l="1"/>
  <c r="R738" i="1"/>
  <c r="T738" i="1" s="1"/>
  <c r="Q739" i="1" s="1"/>
  <c r="AC739" i="1" s="1"/>
  <c r="P625" i="1"/>
  <c r="M626" i="1" s="1"/>
  <c r="C1599" i="1"/>
  <c r="D1599" i="1" s="1"/>
  <c r="B1600" i="1"/>
  <c r="E1599" i="1" l="1"/>
  <c r="H739" i="1"/>
  <c r="S739" i="1"/>
  <c r="G626" i="1"/>
  <c r="O626" i="1"/>
  <c r="C1600" i="1"/>
  <c r="D1600" i="1" s="1"/>
  <c r="B1601" i="1"/>
  <c r="E1600" i="1" l="1"/>
  <c r="R739" i="1"/>
  <c r="T739" i="1" s="1"/>
  <c r="Q740" i="1" s="1"/>
  <c r="AC740" i="1" s="1"/>
  <c r="N626" i="1"/>
  <c r="P626" i="1" s="1"/>
  <c r="M627" i="1" s="1"/>
  <c r="B1602" i="1"/>
  <c r="C1601" i="1"/>
  <c r="D1601" i="1" s="1"/>
  <c r="E1601" i="1" l="1"/>
  <c r="H740" i="1"/>
  <c r="S740" i="1"/>
  <c r="G627" i="1"/>
  <c r="O627" i="1"/>
  <c r="C1602" i="1"/>
  <c r="D1602" i="1" s="1"/>
  <c r="B1603" i="1"/>
  <c r="E1602" i="1" l="1"/>
  <c r="R740" i="1"/>
  <c r="T740" i="1" s="1"/>
  <c r="Q741" i="1" s="1"/>
  <c r="AC741" i="1" s="1"/>
  <c r="N627" i="1"/>
  <c r="P627" i="1" s="1"/>
  <c r="M628" i="1" s="1"/>
  <c r="B1604" i="1"/>
  <c r="C1603" i="1"/>
  <c r="D1603" i="1" s="1"/>
  <c r="E1603" i="1" l="1"/>
  <c r="S741" i="1"/>
  <c r="H741" i="1"/>
  <c r="O628" i="1"/>
  <c r="G628" i="1"/>
  <c r="B1605" i="1"/>
  <c r="C1604" i="1"/>
  <c r="D1604" i="1" s="1"/>
  <c r="E1604" i="1" l="1"/>
  <c r="R741" i="1"/>
  <c r="T741" i="1" s="1"/>
  <c r="Q742" i="1" s="1"/>
  <c r="AC742" i="1" s="1"/>
  <c r="N628" i="1"/>
  <c r="P628" i="1" s="1"/>
  <c r="M629" i="1" s="1"/>
  <c r="B1606" i="1"/>
  <c r="C1605" i="1"/>
  <c r="D1605" i="1" s="1"/>
  <c r="E1605" i="1" l="1"/>
  <c r="H742" i="1"/>
  <c r="S742" i="1"/>
  <c r="O629" i="1"/>
  <c r="G629" i="1"/>
  <c r="C1606" i="1"/>
  <c r="D1606" i="1" s="1"/>
  <c r="B1607" i="1"/>
  <c r="E1606" i="1" l="1"/>
  <c r="R742" i="1"/>
  <c r="T742" i="1" s="1"/>
  <c r="Q743" i="1" s="1"/>
  <c r="AC743" i="1" s="1"/>
  <c r="N629" i="1"/>
  <c r="B1608" i="1"/>
  <c r="C1607" i="1"/>
  <c r="D1607" i="1" s="1"/>
  <c r="E1607" i="1" l="1"/>
  <c r="H743" i="1"/>
  <c r="S743" i="1"/>
  <c r="P629" i="1"/>
  <c r="M630" i="1" s="1"/>
  <c r="B1609" i="1"/>
  <c r="C1608" i="1"/>
  <c r="D1608" i="1" s="1"/>
  <c r="E1608" i="1" l="1"/>
  <c r="R743" i="1"/>
  <c r="G630" i="1"/>
  <c r="O630" i="1"/>
  <c r="B1610" i="1"/>
  <c r="C1609" i="1"/>
  <c r="D1609" i="1" s="1"/>
  <c r="E1609" i="1" l="1"/>
  <c r="T743" i="1"/>
  <c r="Q744" i="1" s="1"/>
  <c r="AC744" i="1" s="1"/>
  <c r="N630" i="1"/>
  <c r="B1611" i="1"/>
  <c r="C1610" i="1"/>
  <c r="D1610" i="1" s="1"/>
  <c r="E1610" i="1" l="1"/>
  <c r="H744" i="1"/>
  <c r="S744" i="1"/>
  <c r="P630" i="1"/>
  <c r="M631" i="1" s="1"/>
  <c r="B1612" i="1"/>
  <c r="C1611" i="1"/>
  <c r="D1611" i="1" s="1"/>
  <c r="E1611" i="1" l="1"/>
  <c r="R744" i="1"/>
  <c r="G631" i="1"/>
  <c r="O631" i="1"/>
  <c r="B1613" i="1"/>
  <c r="C1612" i="1"/>
  <c r="D1612" i="1" s="1"/>
  <c r="E1612" i="1" l="1"/>
  <c r="T744" i="1"/>
  <c r="Q745" i="1" s="1"/>
  <c r="AC745" i="1" s="1"/>
  <c r="N631" i="1"/>
  <c r="P631" i="1" s="1"/>
  <c r="M632" i="1" s="1"/>
  <c r="B1614" i="1"/>
  <c r="C1613" i="1"/>
  <c r="D1613" i="1" s="1"/>
  <c r="E1613" i="1" l="1"/>
  <c r="H745" i="1"/>
  <c r="S745" i="1"/>
  <c r="G632" i="1"/>
  <c r="O632" i="1"/>
  <c r="C1614" i="1"/>
  <c r="D1614" i="1" s="1"/>
  <c r="B1615" i="1"/>
  <c r="E1614" i="1" l="1"/>
  <c r="R745" i="1"/>
  <c r="N632" i="1"/>
  <c r="C1615" i="1"/>
  <c r="D1615" i="1" s="1"/>
  <c r="B1616" i="1"/>
  <c r="E1615" i="1" l="1"/>
  <c r="T745" i="1"/>
  <c r="Q746" i="1" s="1"/>
  <c r="AC746" i="1" s="1"/>
  <c r="P632" i="1"/>
  <c r="M633" i="1" s="1"/>
  <c r="B1617" i="1"/>
  <c r="C1616" i="1"/>
  <c r="D1616" i="1" s="1"/>
  <c r="E1616" i="1" l="1"/>
  <c r="H746" i="1"/>
  <c r="S746" i="1"/>
  <c r="G633" i="1"/>
  <c r="O633" i="1"/>
  <c r="B1618" i="1"/>
  <c r="C1617" i="1"/>
  <c r="D1617" i="1" s="1"/>
  <c r="E1617" i="1" l="1"/>
  <c r="R746" i="1"/>
  <c r="N633" i="1"/>
  <c r="P633" i="1" s="1"/>
  <c r="M634" i="1" s="1"/>
  <c r="B1619" i="1"/>
  <c r="C1618" i="1"/>
  <c r="D1618" i="1" s="1"/>
  <c r="E1618" i="1" l="1"/>
  <c r="T746" i="1"/>
  <c r="Q747" i="1" s="1"/>
  <c r="AC747" i="1" s="1"/>
  <c r="O634" i="1"/>
  <c r="G634" i="1"/>
  <c r="C1619" i="1"/>
  <c r="D1619" i="1" s="1"/>
  <c r="B1620" i="1"/>
  <c r="E1619" i="1" l="1"/>
  <c r="H747" i="1"/>
  <c r="S747" i="1"/>
  <c r="N634" i="1"/>
  <c r="P634" i="1" s="1"/>
  <c r="M635" i="1" s="1"/>
  <c r="B1621" i="1"/>
  <c r="C1620" i="1"/>
  <c r="D1620" i="1" s="1"/>
  <c r="E1620" i="1" l="1"/>
  <c r="R747" i="1"/>
  <c r="G635" i="1"/>
  <c r="O635" i="1"/>
  <c r="C1621" i="1"/>
  <c r="D1621" i="1" s="1"/>
  <c r="B1622" i="1"/>
  <c r="E1621" i="1" l="1"/>
  <c r="T747" i="1"/>
  <c r="Q748" i="1" s="1"/>
  <c r="AC748" i="1" s="1"/>
  <c r="N635" i="1"/>
  <c r="P635" i="1" s="1"/>
  <c r="M636" i="1" s="1"/>
  <c r="B1623" i="1"/>
  <c r="C1622" i="1"/>
  <c r="D1622" i="1" s="1"/>
  <c r="E1622" i="1" l="1"/>
  <c r="H748" i="1"/>
  <c r="S748" i="1"/>
  <c r="O636" i="1"/>
  <c r="G636" i="1"/>
  <c r="B1624" i="1"/>
  <c r="C1623" i="1"/>
  <c r="D1623" i="1" s="1"/>
  <c r="E1623" i="1" l="1"/>
  <c r="R748" i="1"/>
  <c r="T748" i="1" s="1"/>
  <c r="Q749" i="1" s="1"/>
  <c r="AC749" i="1" s="1"/>
  <c r="N636" i="1"/>
  <c r="B1625" i="1"/>
  <c r="C1624" i="1"/>
  <c r="D1624" i="1" s="1"/>
  <c r="E1624" i="1" l="1"/>
  <c r="H749" i="1"/>
  <c r="S749" i="1"/>
  <c r="P636" i="1"/>
  <c r="M637" i="1" s="1"/>
  <c r="C1625" i="1"/>
  <c r="D1625" i="1" s="1"/>
  <c r="B1626" i="1"/>
  <c r="E1625" i="1" l="1"/>
  <c r="R749" i="1"/>
  <c r="T749" i="1" s="1"/>
  <c r="Q750" i="1" s="1"/>
  <c r="AC750" i="1" s="1"/>
  <c r="G637" i="1"/>
  <c r="O637" i="1"/>
  <c r="C1626" i="1"/>
  <c r="D1626" i="1" s="1"/>
  <c r="B1627" i="1"/>
  <c r="E1626" i="1" l="1"/>
  <c r="H750" i="1"/>
  <c r="S750" i="1"/>
  <c r="N637" i="1"/>
  <c r="C1627" i="1"/>
  <c r="D1627" i="1" s="1"/>
  <c r="B1628" i="1"/>
  <c r="E1627" i="1" l="1"/>
  <c r="R750" i="1"/>
  <c r="T750" i="1" s="1"/>
  <c r="Q751" i="1" s="1"/>
  <c r="AC751" i="1" s="1"/>
  <c r="P637" i="1"/>
  <c r="M638" i="1" s="1"/>
  <c r="B1629" i="1"/>
  <c r="C1628" i="1"/>
  <c r="D1628" i="1" s="1"/>
  <c r="E1628" i="1" l="1"/>
  <c r="H751" i="1"/>
  <c r="S751" i="1"/>
  <c r="O638" i="1"/>
  <c r="G638" i="1"/>
  <c r="C1629" i="1"/>
  <c r="D1629" i="1" s="1"/>
  <c r="B1630" i="1"/>
  <c r="E1629" i="1" l="1"/>
  <c r="R751" i="1"/>
  <c r="N638" i="1"/>
  <c r="B1631" i="1"/>
  <c r="C1630" i="1"/>
  <c r="D1630" i="1" s="1"/>
  <c r="E1630" i="1" l="1"/>
  <c r="T751" i="1"/>
  <c r="Q752" i="1" s="1"/>
  <c r="AC752" i="1" s="1"/>
  <c r="P638" i="1"/>
  <c r="M639" i="1" s="1"/>
  <c r="B1632" i="1"/>
  <c r="C1631" i="1"/>
  <c r="D1631" i="1" s="1"/>
  <c r="E1631" i="1" l="1"/>
  <c r="H752" i="1"/>
  <c r="S752" i="1"/>
  <c r="G639" i="1"/>
  <c r="O639" i="1"/>
  <c r="C1632" i="1"/>
  <c r="D1632" i="1" s="1"/>
  <c r="B1633" i="1"/>
  <c r="E1632" i="1" l="1"/>
  <c r="R752" i="1"/>
  <c r="T752" i="1" s="1"/>
  <c r="Q753" i="1" s="1"/>
  <c r="AC753" i="1" s="1"/>
  <c r="N639" i="1"/>
  <c r="B1634" i="1"/>
  <c r="C1633" i="1"/>
  <c r="D1633" i="1" s="1"/>
  <c r="E1633" i="1" l="1"/>
  <c r="H753" i="1"/>
  <c r="S753" i="1"/>
  <c r="P639" i="1"/>
  <c r="M640" i="1" s="1"/>
  <c r="C1634" i="1"/>
  <c r="D1634" i="1" s="1"/>
  <c r="B1635" i="1"/>
  <c r="E1634" i="1" l="1"/>
  <c r="R753" i="1"/>
  <c r="T753" i="1" s="1"/>
  <c r="Q754" i="1" s="1"/>
  <c r="AC754" i="1" s="1"/>
  <c r="G640" i="1"/>
  <c r="O640" i="1"/>
  <c r="B1636" i="1"/>
  <c r="C1635" i="1"/>
  <c r="D1635" i="1" s="1"/>
  <c r="E1635" i="1" l="1"/>
  <c r="H754" i="1"/>
  <c r="S754" i="1"/>
  <c r="N640" i="1"/>
  <c r="C1636" i="1"/>
  <c r="D1636" i="1" s="1"/>
  <c r="B1637" i="1"/>
  <c r="E1636" i="1" l="1"/>
  <c r="R754" i="1"/>
  <c r="P640" i="1"/>
  <c r="M641" i="1" s="1"/>
  <c r="C1637" i="1"/>
  <c r="D1637" i="1" s="1"/>
  <c r="B1638" i="1"/>
  <c r="E1637" i="1" l="1"/>
  <c r="T754" i="1"/>
  <c r="Q755" i="1" s="1"/>
  <c r="AC755" i="1" s="1"/>
  <c r="G641" i="1"/>
  <c r="O641" i="1"/>
  <c r="C1638" i="1"/>
  <c r="D1638" i="1" s="1"/>
  <c r="B1639" i="1"/>
  <c r="E1638" i="1" l="1"/>
  <c r="H755" i="1"/>
  <c r="S755" i="1"/>
  <c r="N641" i="1"/>
  <c r="B1640" i="1"/>
  <c r="C1639" i="1"/>
  <c r="D1639" i="1" s="1"/>
  <c r="E1639" i="1" l="1"/>
  <c r="R755" i="1"/>
  <c r="T755" i="1" s="1"/>
  <c r="Q756" i="1" s="1"/>
  <c r="AC756" i="1" s="1"/>
  <c r="P641" i="1"/>
  <c r="M642" i="1" s="1"/>
  <c r="C1640" i="1"/>
  <c r="D1640" i="1" s="1"/>
  <c r="B1641" i="1"/>
  <c r="E1640" i="1" l="1"/>
  <c r="H756" i="1"/>
  <c r="S756" i="1"/>
  <c r="G642" i="1"/>
  <c r="O642" i="1"/>
  <c r="B1642" i="1"/>
  <c r="C1641" i="1"/>
  <c r="D1641" i="1" s="1"/>
  <c r="E1641" i="1" l="1"/>
  <c r="R756" i="1"/>
  <c r="N642" i="1"/>
  <c r="P642" i="1" s="1"/>
  <c r="M643" i="1" s="1"/>
  <c r="C1642" i="1"/>
  <c r="D1642" i="1" s="1"/>
  <c r="B1643" i="1"/>
  <c r="E1642" i="1" l="1"/>
  <c r="T756" i="1"/>
  <c r="Q757" i="1" s="1"/>
  <c r="AC757" i="1" s="1"/>
  <c r="G643" i="1"/>
  <c r="O643" i="1"/>
  <c r="C1643" i="1"/>
  <c r="D1643" i="1" s="1"/>
  <c r="B1644" i="1"/>
  <c r="E1643" i="1" l="1"/>
  <c r="H757" i="1"/>
  <c r="S757" i="1"/>
  <c r="N643" i="1"/>
  <c r="C1644" i="1"/>
  <c r="D1644" i="1" s="1"/>
  <c r="B1645" i="1"/>
  <c r="E1644" i="1" l="1"/>
  <c r="R757" i="1"/>
  <c r="P643" i="1"/>
  <c r="M644" i="1" s="1"/>
  <c r="C1645" i="1"/>
  <c r="D1645" i="1" s="1"/>
  <c r="B1646" i="1"/>
  <c r="E1645" i="1" l="1"/>
  <c r="T757" i="1"/>
  <c r="Q758" i="1" s="1"/>
  <c r="AC758" i="1" s="1"/>
  <c r="G644" i="1"/>
  <c r="O644" i="1"/>
  <c r="B1647" i="1"/>
  <c r="C1646" i="1"/>
  <c r="D1646" i="1" s="1"/>
  <c r="E1646" i="1" l="1"/>
  <c r="H758" i="1"/>
  <c r="S758" i="1"/>
  <c r="N644" i="1"/>
  <c r="B1648" i="1"/>
  <c r="C1647" i="1"/>
  <c r="D1647" i="1" s="1"/>
  <c r="E1647" i="1" l="1"/>
  <c r="R758" i="1"/>
  <c r="P644" i="1"/>
  <c r="M645" i="1" s="1"/>
  <c r="C1648" i="1"/>
  <c r="D1648" i="1" s="1"/>
  <c r="B1649" i="1"/>
  <c r="E1648" i="1" l="1"/>
  <c r="T758" i="1"/>
  <c r="Q759" i="1" s="1"/>
  <c r="AC759" i="1" s="1"/>
  <c r="G645" i="1"/>
  <c r="O645" i="1"/>
  <c r="C1649" i="1"/>
  <c r="D1649" i="1" s="1"/>
  <c r="B1650" i="1"/>
  <c r="E1649" i="1" l="1"/>
  <c r="H759" i="1"/>
  <c r="S759" i="1"/>
  <c r="N645" i="1"/>
  <c r="C1650" i="1"/>
  <c r="D1650" i="1" s="1"/>
  <c r="B1651" i="1"/>
  <c r="E1650" i="1" l="1"/>
  <c r="R759" i="1"/>
  <c r="P645" i="1"/>
  <c r="M646" i="1" s="1"/>
  <c r="C1651" i="1"/>
  <c r="D1651" i="1" s="1"/>
  <c r="B1652" i="1"/>
  <c r="E1651" i="1" l="1"/>
  <c r="T759" i="1"/>
  <c r="Q760" i="1" s="1"/>
  <c r="AC760" i="1" s="1"/>
  <c r="O646" i="1"/>
  <c r="G646" i="1"/>
  <c r="C1652" i="1"/>
  <c r="D1652" i="1" s="1"/>
  <c r="B1653" i="1"/>
  <c r="E1652" i="1" l="1"/>
  <c r="H760" i="1"/>
  <c r="S760" i="1"/>
  <c r="N646" i="1"/>
  <c r="C1653" i="1"/>
  <c r="D1653" i="1" s="1"/>
  <c r="B1654" i="1"/>
  <c r="E1653" i="1" l="1"/>
  <c r="R760" i="1"/>
  <c r="P646" i="1"/>
  <c r="M647" i="1" s="1"/>
  <c r="C1654" i="1"/>
  <c r="D1654" i="1" s="1"/>
  <c r="B1655" i="1"/>
  <c r="E1654" i="1" l="1"/>
  <c r="T760" i="1"/>
  <c r="Q761" i="1" s="1"/>
  <c r="AC761" i="1" s="1"/>
  <c r="G647" i="1"/>
  <c r="O647" i="1"/>
  <c r="B1656" i="1"/>
  <c r="C1655" i="1"/>
  <c r="D1655" i="1" s="1"/>
  <c r="E1655" i="1" l="1"/>
  <c r="H761" i="1"/>
  <c r="S761" i="1"/>
  <c r="N647" i="1"/>
  <c r="B1657" i="1"/>
  <c r="C1656" i="1"/>
  <c r="D1656" i="1" s="1"/>
  <c r="E1656" i="1" l="1"/>
  <c r="R761" i="1"/>
  <c r="P647" i="1"/>
  <c r="M648" i="1" s="1"/>
  <c r="C1657" i="1"/>
  <c r="D1657" i="1" s="1"/>
  <c r="B1658" i="1"/>
  <c r="E1657" i="1" l="1"/>
  <c r="T761" i="1"/>
  <c r="Q762" i="1" s="1"/>
  <c r="AC762" i="1" s="1"/>
  <c r="G648" i="1"/>
  <c r="O648" i="1"/>
  <c r="C1658" i="1"/>
  <c r="D1658" i="1" s="1"/>
  <c r="B1659" i="1"/>
  <c r="E1658" i="1" l="1"/>
  <c r="H762" i="1"/>
  <c r="S762" i="1"/>
  <c r="N648" i="1"/>
  <c r="B1660" i="1"/>
  <c r="C1659" i="1"/>
  <c r="D1659" i="1" s="1"/>
  <c r="E1659" i="1" l="1"/>
  <c r="R762" i="1"/>
  <c r="P648" i="1"/>
  <c r="M649" i="1" s="1"/>
  <c r="C1660" i="1"/>
  <c r="D1660" i="1" s="1"/>
  <c r="B1661" i="1"/>
  <c r="E1660" i="1" l="1"/>
  <c r="T762" i="1"/>
  <c r="Q763" i="1" s="1"/>
  <c r="AC763" i="1" s="1"/>
  <c r="G649" i="1"/>
  <c r="O649" i="1"/>
  <c r="C1661" i="1"/>
  <c r="D1661" i="1" s="1"/>
  <c r="B1662" i="1"/>
  <c r="E1661" i="1" l="1"/>
  <c r="H763" i="1"/>
  <c r="S763" i="1"/>
  <c r="N649" i="1"/>
  <c r="C1662" i="1"/>
  <c r="D1662" i="1" s="1"/>
  <c r="B1663" i="1"/>
  <c r="E1662" i="1" l="1"/>
  <c r="R763" i="1"/>
  <c r="T763" i="1" s="1"/>
  <c r="Q764" i="1" s="1"/>
  <c r="AC764" i="1" s="1"/>
  <c r="P649" i="1"/>
  <c r="M650" i="1" s="1"/>
  <c r="B1664" i="1"/>
  <c r="C1663" i="1"/>
  <c r="D1663" i="1" s="1"/>
  <c r="E1663" i="1" l="1"/>
  <c r="S764" i="1"/>
  <c r="H764" i="1"/>
  <c r="O650" i="1"/>
  <c r="G650" i="1"/>
  <c r="C1664" i="1"/>
  <c r="D1664" i="1" s="1"/>
  <c r="B1665" i="1"/>
  <c r="E1664" i="1" l="1"/>
  <c r="R764" i="1"/>
  <c r="T764" i="1" s="1"/>
  <c r="Q765" i="1" s="1"/>
  <c r="AC765" i="1" s="1"/>
  <c r="N650" i="1"/>
  <c r="C1665" i="1"/>
  <c r="D1665" i="1" s="1"/>
  <c r="B1666" i="1"/>
  <c r="E1665" i="1" l="1"/>
  <c r="H765" i="1"/>
  <c r="S765" i="1"/>
  <c r="P650" i="1"/>
  <c r="M651" i="1" s="1"/>
  <c r="C1666" i="1"/>
  <c r="D1666" i="1" s="1"/>
  <c r="B1667" i="1"/>
  <c r="E1666" i="1" l="1"/>
  <c r="R765" i="1"/>
  <c r="T765" i="1" s="1"/>
  <c r="Q766" i="1" s="1"/>
  <c r="AC766" i="1" s="1"/>
  <c r="G651" i="1"/>
  <c r="O651" i="1"/>
  <c r="C1667" i="1"/>
  <c r="D1667" i="1" s="1"/>
  <c r="B1668" i="1"/>
  <c r="E1667" i="1" l="1"/>
  <c r="H766" i="1"/>
  <c r="S766" i="1"/>
  <c r="N651" i="1"/>
  <c r="B1669" i="1"/>
  <c r="C1668" i="1"/>
  <c r="D1668" i="1" s="1"/>
  <c r="E1668" i="1" l="1"/>
  <c r="R766" i="1"/>
  <c r="P651" i="1"/>
  <c r="M652" i="1" s="1"/>
  <c r="B1670" i="1"/>
  <c r="C1669" i="1"/>
  <c r="D1669" i="1" s="1"/>
  <c r="E1669" i="1" l="1"/>
  <c r="T766" i="1"/>
  <c r="Q767" i="1" s="1"/>
  <c r="AC767" i="1" s="1"/>
  <c r="O652" i="1"/>
  <c r="G652" i="1"/>
  <c r="C1670" i="1"/>
  <c r="D1670" i="1" s="1"/>
  <c r="B1671" i="1"/>
  <c r="E1670" i="1" l="1"/>
  <c r="H767" i="1"/>
  <c r="S767" i="1"/>
  <c r="N652" i="1"/>
  <c r="C1671" i="1"/>
  <c r="D1671" i="1" s="1"/>
  <c r="B1672" i="1"/>
  <c r="E1671" i="1" l="1"/>
  <c r="R767" i="1"/>
  <c r="P652" i="1"/>
  <c r="M653" i="1" s="1"/>
  <c r="C1672" i="1"/>
  <c r="D1672" i="1" s="1"/>
  <c r="B1673" i="1"/>
  <c r="E1672" i="1" l="1"/>
  <c r="T767" i="1"/>
  <c r="Q768" i="1" s="1"/>
  <c r="AC768" i="1" s="1"/>
  <c r="G653" i="1"/>
  <c r="O653" i="1"/>
  <c r="C1673" i="1"/>
  <c r="D1673" i="1" s="1"/>
  <c r="B1674" i="1"/>
  <c r="E1673" i="1" l="1"/>
  <c r="H768" i="1"/>
  <c r="S768" i="1"/>
  <c r="N653" i="1"/>
  <c r="P653" i="1" s="1"/>
  <c r="M654" i="1" s="1"/>
  <c r="C1674" i="1"/>
  <c r="D1674" i="1" s="1"/>
  <c r="B1675" i="1"/>
  <c r="E1674" i="1" l="1"/>
  <c r="R768" i="1"/>
  <c r="G654" i="1"/>
  <c r="O654" i="1"/>
  <c r="B1676" i="1"/>
  <c r="C1675" i="1"/>
  <c r="D1675" i="1" s="1"/>
  <c r="E1675" i="1" l="1"/>
  <c r="T768" i="1"/>
  <c r="Q769" i="1" s="1"/>
  <c r="AC769" i="1" s="1"/>
  <c r="N654" i="1"/>
  <c r="C1676" i="1"/>
  <c r="D1676" i="1" s="1"/>
  <c r="B1677" i="1"/>
  <c r="E1676" i="1" l="1"/>
  <c r="H769" i="1"/>
  <c r="S769" i="1"/>
  <c r="P654" i="1"/>
  <c r="M655" i="1" s="1"/>
  <c r="C1677" i="1"/>
  <c r="D1677" i="1" s="1"/>
  <c r="B1678" i="1"/>
  <c r="E1677" i="1" l="1"/>
  <c r="R769" i="1"/>
  <c r="G655" i="1"/>
  <c r="O655" i="1"/>
  <c r="C1678" i="1"/>
  <c r="D1678" i="1" s="1"/>
  <c r="B1679" i="1"/>
  <c r="E1678" i="1" l="1"/>
  <c r="T769" i="1"/>
  <c r="Q770" i="1" s="1"/>
  <c r="AC770" i="1" s="1"/>
  <c r="N655" i="1"/>
  <c r="P655" i="1" s="1"/>
  <c r="M656" i="1" s="1"/>
  <c r="B1680" i="1"/>
  <c r="C1679" i="1"/>
  <c r="D1679" i="1" s="1"/>
  <c r="E1679" i="1" l="1"/>
  <c r="S770" i="1"/>
  <c r="H770" i="1"/>
  <c r="G656" i="1"/>
  <c r="O656" i="1"/>
  <c r="C1680" i="1"/>
  <c r="D1680" i="1" s="1"/>
  <c r="B1681" i="1"/>
  <c r="E1680" i="1" l="1"/>
  <c r="R770" i="1"/>
  <c r="N656" i="1"/>
  <c r="P656" i="1" s="1"/>
  <c r="M657" i="1" s="1"/>
  <c r="C1681" i="1"/>
  <c r="D1681" i="1" s="1"/>
  <c r="B1682" i="1"/>
  <c r="E1681" i="1" l="1"/>
  <c r="T770" i="1"/>
  <c r="Q771" i="1" s="1"/>
  <c r="AC771" i="1" s="1"/>
  <c r="O657" i="1"/>
  <c r="G657" i="1"/>
  <c r="C1682" i="1"/>
  <c r="D1682" i="1" s="1"/>
  <c r="B1683" i="1"/>
  <c r="E1682" i="1" l="1"/>
  <c r="H771" i="1"/>
  <c r="S771" i="1"/>
  <c r="N657" i="1"/>
  <c r="C1683" i="1"/>
  <c r="D1683" i="1" s="1"/>
  <c r="B1684" i="1"/>
  <c r="E1683" i="1" l="1"/>
  <c r="R771" i="1"/>
  <c r="T771" i="1" s="1"/>
  <c r="Q772" i="1" s="1"/>
  <c r="AC772" i="1" s="1"/>
  <c r="P657" i="1"/>
  <c r="M658" i="1" s="1"/>
  <c r="C1684" i="1"/>
  <c r="D1684" i="1" s="1"/>
  <c r="B1685" i="1"/>
  <c r="E1684" i="1" l="1"/>
  <c r="H772" i="1"/>
  <c r="S772" i="1"/>
  <c r="O658" i="1"/>
  <c r="G658" i="1"/>
  <c r="C1685" i="1"/>
  <c r="D1685" i="1" s="1"/>
  <c r="B1686" i="1"/>
  <c r="E1685" i="1" l="1"/>
  <c r="R772" i="1"/>
  <c r="T772" i="1" s="1"/>
  <c r="Q773" i="1" s="1"/>
  <c r="AC773" i="1" s="1"/>
  <c r="N658" i="1"/>
  <c r="P658" i="1" s="1"/>
  <c r="M659" i="1" s="1"/>
  <c r="B1687" i="1"/>
  <c r="C1686" i="1"/>
  <c r="D1686" i="1" s="1"/>
  <c r="E1686" i="1" l="1"/>
  <c r="H773" i="1"/>
  <c r="S773" i="1"/>
  <c r="O659" i="1"/>
  <c r="G659" i="1"/>
  <c r="B1688" i="1"/>
  <c r="C1687" i="1"/>
  <c r="D1687" i="1" s="1"/>
  <c r="E1687" i="1" l="1"/>
  <c r="R773" i="1"/>
  <c r="N659" i="1"/>
  <c r="B1689" i="1"/>
  <c r="C1688" i="1"/>
  <c r="D1688" i="1" s="1"/>
  <c r="E1688" i="1" l="1"/>
  <c r="T773" i="1"/>
  <c r="Q774" i="1" s="1"/>
  <c r="AC774" i="1" s="1"/>
  <c r="P659" i="1"/>
  <c r="M660" i="1" s="1"/>
  <c r="B1690" i="1"/>
  <c r="C1689" i="1"/>
  <c r="D1689" i="1" s="1"/>
  <c r="E1689" i="1" l="1"/>
  <c r="H774" i="1"/>
  <c r="S774" i="1"/>
  <c r="O660" i="1"/>
  <c r="G660" i="1"/>
  <c r="C1690" i="1"/>
  <c r="D1690" i="1" s="1"/>
  <c r="B1691" i="1"/>
  <c r="E1690" i="1" l="1"/>
  <c r="R774" i="1"/>
  <c r="N660" i="1"/>
  <c r="C1691" i="1"/>
  <c r="D1691" i="1" s="1"/>
  <c r="B1692" i="1"/>
  <c r="E1691" i="1" l="1"/>
  <c r="T774" i="1"/>
  <c r="Q775" i="1" s="1"/>
  <c r="AC775" i="1" s="1"/>
  <c r="P660" i="1"/>
  <c r="M661" i="1" s="1"/>
  <c r="B1693" i="1"/>
  <c r="C1692" i="1"/>
  <c r="D1692" i="1" s="1"/>
  <c r="E1692" i="1" l="1"/>
  <c r="H775" i="1"/>
  <c r="S775" i="1"/>
  <c r="G661" i="1"/>
  <c r="O661" i="1"/>
  <c r="B1694" i="1"/>
  <c r="C1693" i="1"/>
  <c r="D1693" i="1" s="1"/>
  <c r="E1693" i="1" l="1"/>
  <c r="R775" i="1"/>
  <c r="N661" i="1"/>
  <c r="C1694" i="1"/>
  <c r="D1694" i="1" s="1"/>
  <c r="B1695" i="1"/>
  <c r="E1694" i="1" l="1"/>
  <c r="T775" i="1"/>
  <c r="Q776" i="1" s="1"/>
  <c r="AC776" i="1" s="1"/>
  <c r="P661" i="1"/>
  <c r="M662" i="1" s="1"/>
  <c r="B1696" i="1"/>
  <c r="C1695" i="1"/>
  <c r="D1695" i="1" s="1"/>
  <c r="E1695" i="1" l="1"/>
  <c r="H776" i="1"/>
  <c r="S776" i="1"/>
  <c r="G662" i="1"/>
  <c r="O662" i="1"/>
  <c r="C1696" i="1"/>
  <c r="D1696" i="1" s="1"/>
  <c r="B1697" i="1"/>
  <c r="E1696" i="1" l="1"/>
  <c r="R776" i="1"/>
  <c r="T776" i="1" s="1"/>
  <c r="Q777" i="1" s="1"/>
  <c r="AC777" i="1" s="1"/>
  <c r="N662" i="1"/>
  <c r="C1697" i="1"/>
  <c r="D1697" i="1" s="1"/>
  <c r="B1698" i="1"/>
  <c r="E1697" i="1" l="1"/>
  <c r="S777" i="1"/>
  <c r="H777" i="1"/>
  <c r="P662" i="1"/>
  <c r="M663" i="1" s="1"/>
  <c r="C1698" i="1"/>
  <c r="D1698" i="1" s="1"/>
  <c r="B1699" i="1"/>
  <c r="E1698" i="1" l="1"/>
  <c r="R777" i="1"/>
  <c r="T777" i="1" s="1"/>
  <c r="Q778" i="1" s="1"/>
  <c r="AC778" i="1" s="1"/>
  <c r="G663" i="1"/>
  <c r="O663" i="1"/>
  <c r="C1699" i="1"/>
  <c r="D1699" i="1" s="1"/>
  <c r="B1700" i="1"/>
  <c r="E1699" i="1" l="1"/>
  <c r="H778" i="1"/>
  <c r="S778" i="1"/>
  <c r="N663" i="1"/>
  <c r="B1701" i="1"/>
  <c r="C1700" i="1"/>
  <c r="D1700" i="1" s="1"/>
  <c r="E1700" i="1" l="1"/>
  <c r="R778" i="1"/>
  <c r="T778" i="1" s="1"/>
  <c r="Q779" i="1" s="1"/>
  <c r="AC779" i="1" s="1"/>
  <c r="P663" i="1"/>
  <c r="M664" i="1" s="1"/>
  <c r="C1701" i="1"/>
  <c r="D1701" i="1" s="1"/>
  <c r="B1702" i="1"/>
  <c r="E1701" i="1" l="1"/>
  <c r="H779" i="1"/>
  <c r="S779" i="1"/>
  <c r="G664" i="1"/>
  <c r="O664" i="1"/>
  <c r="C1702" i="1"/>
  <c r="D1702" i="1" s="1"/>
  <c r="B1703" i="1"/>
  <c r="E1702" i="1" l="1"/>
  <c r="R779" i="1"/>
  <c r="T779" i="1" s="1"/>
  <c r="Q780" i="1" s="1"/>
  <c r="AC780" i="1" s="1"/>
  <c r="N664" i="1"/>
  <c r="B1704" i="1"/>
  <c r="C1703" i="1"/>
  <c r="D1703" i="1" s="1"/>
  <c r="E1703" i="1" l="1"/>
  <c r="H780" i="1"/>
  <c r="S780" i="1"/>
  <c r="P664" i="1"/>
  <c r="M665" i="1" s="1"/>
  <c r="C1704" i="1"/>
  <c r="D1704" i="1" s="1"/>
  <c r="B1705" i="1"/>
  <c r="E1704" i="1" l="1"/>
  <c r="R780" i="1"/>
  <c r="T780" i="1" s="1"/>
  <c r="Q781" i="1" s="1"/>
  <c r="AC781" i="1" s="1"/>
  <c r="G665" i="1"/>
  <c r="O665" i="1"/>
  <c r="B1706" i="1"/>
  <c r="C1705" i="1"/>
  <c r="D1705" i="1" s="1"/>
  <c r="E1705" i="1" l="1"/>
  <c r="H781" i="1"/>
  <c r="S781" i="1"/>
  <c r="N665" i="1"/>
  <c r="C1706" i="1"/>
  <c r="D1706" i="1" s="1"/>
  <c r="B1707" i="1"/>
  <c r="E1706" i="1" l="1"/>
  <c r="R781" i="1"/>
  <c r="T781" i="1" s="1"/>
  <c r="Q782" i="1" s="1"/>
  <c r="AC782" i="1" s="1"/>
  <c r="P665" i="1"/>
  <c r="M666" i="1" s="1"/>
  <c r="B1708" i="1"/>
  <c r="C1707" i="1"/>
  <c r="D1707" i="1" s="1"/>
  <c r="E1707" i="1" l="1"/>
  <c r="H782" i="1"/>
  <c r="S782" i="1"/>
  <c r="G666" i="1"/>
  <c r="O666" i="1"/>
  <c r="B1709" i="1"/>
  <c r="C1708" i="1"/>
  <c r="D1708" i="1" s="1"/>
  <c r="E1708" i="1" l="1"/>
  <c r="R782" i="1"/>
  <c r="T782" i="1" s="1"/>
  <c r="Q783" i="1" s="1"/>
  <c r="AC783" i="1" s="1"/>
  <c r="N666" i="1"/>
  <c r="P666" i="1" s="1"/>
  <c r="M667" i="1" s="1"/>
  <c r="C1709" i="1"/>
  <c r="D1709" i="1" s="1"/>
  <c r="B1710" i="1"/>
  <c r="E1709" i="1" l="1"/>
  <c r="H783" i="1"/>
  <c r="S783" i="1"/>
  <c r="O667" i="1"/>
  <c r="G667" i="1"/>
  <c r="C1710" i="1"/>
  <c r="D1710" i="1" s="1"/>
  <c r="B1711" i="1"/>
  <c r="E1710" i="1" l="1"/>
  <c r="R783" i="1"/>
  <c r="T783" i="1" s="1"/>
  <c r="Q784" i="1" s="1"/>
  <c r="AC784" i="1" s="1"/>
  <c r="N667" i="1"/>
  <c r="P667" i="1" s="1"/>
  <c r="M668" i="1" s="1"/>
  <c r="B1712" i="1"/>
  <c r="C1711" i="1"/>
  <c r="D1711" i="1" s="1"/>
  <c r="E1711" i="1" l="1"/>
  <c r="S784" i="1"/>
  <c r="H784" i="1"/>
  <c r="O668" i="1"/>
  <c r="G668" i="1"/>
  <c r="B1713" i="1"/>
  <c r="C1712" i="1"/>
  <c r="D1712" i="1" s="1"/>
  <c r="E1712" i="1" l="1"/>
  <c r="R784" i="1"/>
  <c r="N668" i="1"/>
  <c r="P668" i="1" s="1"/>
  <c r="M669" i="1" s="1"/>
  <c r="C1713" i="1"/>
  <c r="D1713" i="1" s="1"/>
  <c r="B1714" i="1"/>
  <c r="E1713" i="1" l="1"/>
  <c r="T784" i="1"/>
  <c r="Q785" i="1" s="1"/>
  <c r="AC785" i="1" s="1"/>
  <c r="G669" i="1"/>
  <c r="O669" i="1"/>
  <c r="C1714" i="1"/>
  <c r="D1714" i="1" s="1"/>
  <c r="B1715" i="1"/>
  <c r="E1714" i="1" l="1"/>
  <c r="S785" i="1"/>
  <c r="H785" i="1"/>
  <c r="N669" i="1"/>
  <c r="C1715" i="1"/>
  <c r="D1715" i="1" s="1"/>
  <c r="B1716" i="1"/>
  <c r="E1715" i="1" l="1"/>
  <c r="R785" i="1"/>
  <c r="T785" i="1" s="1"/>
  <c r="Q786" i="1" s="1"/>
  <c r="AC786" i="1" s="1"/>
  <c r="P669" i="1"/>
  <c r="M670" i="1" s="1"/>
  <c r="B1717" i="1"/>
  <c r="C1716" i="1"/>
  <c r="D1716" i="1" s="1"/>
  <c r="E1716" i="1" l="1"/>
  <c r="H786" i="1"/>
  <c r="S786" i="1"/>
  <c r="G670" i="1"/>
  <c r="O670" i="1"/>
  <c r="C1717" i="1"/>
  <c r="D1717" i="1" s="1"/>
  <c r="B1718" i="1"/>
  <c r="E1717" i="1" l="1"/>
  <c r="R786" i="1"/>
  <c r="T786" i="1" s="1"/>
  <c r="Q787" i="1" s="1"/>
  <c r="AC787" i="1" s="1"/>
  <c r="N670" i="1"/>
  <c r="P670" i="1" s="1"/>
  <c r="M671" i="1" s="1"/>
  <c r="C1718" i="1"/>
  <c r="D1718" i="1" s="1"/>
  <c r="B1719" i="1"/>
  <c r="E1718" i="1" l="1"/>
  <c r="H787" i="1"/>
  <c r="S787" i="1"/>
  <c r="G671" i="1"/>
  <c r="O671" i="1"/>
  <c r="C1719" i="1"/>
  <c r="D1719" i="1" s="1"/>
  <c r="B1720" i="1"/>
  <c r="E1719" i="1" l="1"/>
  <c r="R787" i="1"/>
  <c r="T787" i="1" s="1"/>
  <c r="Q788" i="1" s="1"/>
  <c r="AC788" i="1" s="1"/>
  <c r="N671" i="1"/>
  <c r="B1721" i="1"/>
  <c r="C1720" i="1"/>
  <c r="D1720" i="1" s="1"/>
  <c r="E1720" i="1" l="1"/>
  <c r="H788" i="1"/>
  <c r="S788" i="1"/>
  <c r="P671" i="1"/>
  <c r="M672" i="1" s="1"/>
  <c r="C1721" i="1"/>
  <c r="D1721" i="1" s="1"/>
  <c r="B1722" i="1"/>
  <c r="E1721" i="1" l="1"/>
  <c r="R788" i="1"/>
  <c r="G672" i="1"/>
  <c r="O672" i="1"/>
  <c r="B1723" i="1"/>
  <c r="C1722" i="1"/>
  <c r="D1722" i="1" s="1"/>
  <c r="E1722" i="1" l="1"/>
  <c r="T788" i="1"/>
  <c r="Q789" i="1" s="1"/>
  <c r="AC789" i="1" s="1"/>
  <c r="N672" i="1"/>
  <c r="B1724" i="1"/>
  <c r="C1723" i="1"/>
  <c r="D1723" i="1" s="1"/>
  <c r="E1723" i="1" l="1"/>
  <c r="H789" i="1"/>
  <c r="S789" i="1"/>
  <c r="P672" i="1"/>
  <c r="M673" i="1" s="1"/>
  <c r="B1725" i="1"/>
  <c r="C1724" i="1"/>
  <c r="D1724" i="1" s="1"/>
  <c r="E1724" i="1" l="1"/>
  <c r="R789" i="1"/>
  <c r="T789" i="1" s="1"/>
  <c r="Q790" i="1" s="1"/>
  <c r="AC790" i="1" s="1"/>
  <c r="G673" i="1"/>
  <c r="O673" i="1"/>
  <c r="C1725" i="1"/>
  <c r="D1725" i="1" s="1"/>
  <c r="B1726" i="1"/>
  <c r="E1725" i="1" l="1"/>
  <c r="H790" i="1"/>
  <c r="S790" i="1"/>
  <c r="N673" i="1"/>
  <c r="P673" i="1" s="1"/>
  <c r="M674" i="1" s="1"/>
  <c r="C1726" i="1"/>
  <c r="D1726" i="1" s="1"/>
  <c r="B1727" i="1"/>
  <c r="E1726" i="1" l="1"/>
  <c r="R790" i="1"/>
  <c r="T790" i="1" s="1"/>
  <c r="Q791" i="1" s="1"/>
  <c r="AC791" i="1" s="1"/>
  <c r="G674" i="1"/>
  <c r="O674" i="1"/>
  <c r="C1727" i="1"/>
  <c r="D1727" i="1" s="1"/>
  <c r="B1728" i="1"/>
  <c r="E1727" i="1" l="1"/>
  <c r="H791" i="1"/>
  <c r="S791" i="1"/>
  <c r="N674" i="1"/>
  <c r="B1729" i="1"/>
  <c r="C1728" i="1"/>
  <c r="D1728" i="1" s="1"/>
  <c r="E1728" i="1" l="1"/>
  <c r="R791" i="1"/>
  <c r="T791" i="1" s="1"/>
  <c r="Q792" i="1" s="1"/>
  <c r="AC792" i="1" s="1"/>
  <c r="P674" i="1"/>
  <c r="M675" i="1" s="1"/>
  <c r="C1729" i="1"/>
  <c r="D1729" i="1" s="1"/>
  <c r="B1730" i="1"/>
  <c r="E1729" i="1" l="1"/>
  <c r="H792" i="1"/>
  <c r="S792" i="1"/>
  <c r="O675" i="1"/>
  <c r="G675" i="1"/>
  <c r="B1731" i="1"/>
  <c r="C1730" i="1"/>
  <c r="D1730" i="1" s="1"/>
  <c r="E1730" i="1" l="1"/>
  <c r="R792" i="1"/>
  <c r="N675" i="1"/>
  <c r="P675" i="1" s="1"/>
  <c r="M676" i="1" s="1"/>
  <c r="C1731" i="1"/>
  <c r="D1731" i="1" s="1"/>
  <c r="B1732" i="1"/>
  <c r="E1731" i="1" l="1"/>
  <c r="T792" i="1"/>
  <c r="Q793" i="1" s="1"/>
  <c r="AC793" i="1" s="1"/>
  <c r="G676" i="1"/>
  <c r="O676" i="1"/>
  <c r="C1732" i="1"/>
  <c r="D1732" i="1" s="1"/>
  <c r="B1733" i="1"/>
  <c r="E1732" i="1" l="1"/>
  <c r="H793" i="1"/>
  <c r="S793" i="1"/>
  <c r="N676" i="1"/>
  <c r="C1733" i="1"/>
  <c r="D1733" i="1" s="1"/>
  <c r="B1734" i="1"/>
  <c r="E1733" i="1" l="1"/>
  <c r="R793" i="1"/>
  <c r="P676" i="1"/>
  <c r="M677" i="1" s="1"/>
  <c r="C1734" i="1"/>
  <c r="D1734" i="1" s="1"/>
  <c r="B1735" i="1"/>
  <c r="E1734" i="1" l="1"/>
  <c r="T793" i="1"/>
  <c r="Q794" i="1" s="1"/>
  <c r="AC794" i="1" s="1"/>
  <c r="O677" i="1"/>
  <c r="G677" i="1"/>
  <c r="C1735" i="1"/>
  <c r="D1735" i="1" s="1"/>
  <c r="B1736" i="1"/>
  <c r="E1735" i="1" l="1"/>
  <c r="H794" i="1"/>
  <c r="S794" i="1"/>
  <c r="N677" i="1"/>
  <c r="B1737" i="1"/>
  <c r="C1736" i="1"/>
  <c r="D1736" i="1" s="1"/>
  <c r="E1736" i="1" l="1"/>
  <c r="R794" i="1"/>
  <c r="T794" i="1" s="1"/>
  <c r="Q795" i="1" s="1"/>
  <c r="AC795" i="1" s="1"/>
  <c r="P677" i="1"/>
  <c r="M678" i="1" s="1"/>
  <c r="C1737" i="1"/>
  <c r="D1737" i="1" s="1"/>
  <c r="B1738" i="1"/>
  <c r="E1737" i="1" l="1"/>
  <c r="H795" i="1"/>
  <c r="S795" i="1"/>
  <c r="G678" i="1"/>
  <c r="O678" i="1"/>
  <c r="C1738" i="1"/>
  <c r="D1738" i="1" s="1"/>
  <c r="B1739" i="1"/>
  <c r="E1738" i="1" l="1"/>
  <c r="R795" i="1"/>
  <c r="T795" i="1" s="1"/>
  <c r="Q796" i="1" s="1"/>
  <c r="AC796" i="1" s="1"/>
  <c r="N678" i="1"/>
  <c r="B1740" i="1"/>
  <c r="C1739" i="1"/>
  <c r="D1739" i="1" s="1"/>
  <c r="E1739" i="1" l="1"/>
  <c r="H796" i="1"/>
  <c r="S796" i="1"/>
  <c r="P678" i="1"/>
  <c r="M679" i="1" s="1"/>
  <c r="C1740" i="1"/>
  <c r="D1740" i="1" s="1"/>
  <c r="B1741" i="1"/>
  <c r="E1740" i="1" l="1"/>
  <c r="R796" i="1"/>
  <c r="G679" i="1"/>
  <c r="O679" i="1"/>
  <c r="B1742" i="1"/>
  <c r="C1741" i="1"/>
  <c r="D1741" i="1" s="1"/>
  <c r="E1741" i="1" l="1"/>
  <c r="T796" i="1"/>
  <c r="Q797" i="1" s="1"/>
  <c r="AC797" i="1" s="1"/>
  <c r="N679" i="1"/>
  <c r="P679" i="1" s="1"/>
  <c r="M680" i="1" s="1"/>
  <c r="C1742" i="1"/>
  <c r="D1742" i="1" s="1"/>
  <c r="B1743" i="1"/>
  <c r="E1742" i="1" l="1"/>
  <c r="H797" i="1"/>
  <c r="S797" i="1"/>
  <c r="O680" i="1"/>
  <c r="G680" i="1"/>
  <c r="C1743" i="1"/>
  <c r="D1743" i="1" s="1"/>
  <c r="B1744" i="1"/>
  <c r="E1743" i="1" l="1"/>
  <c r="R797" i="1"/>
  <c r="N680" i="1"/>
  <c r="B1745" i="1"/>
  <c r="C1744" i="1"/>
  <c r="D1744" i="1" s="1"/>
  <c r="E1744" i="1" l="1"/>
  <c r="T797" i="1"/>
  <c r="Q798" i="1" s="1"/>
  <c r="AC798" i="1" s="1"/>
  <c r="P680" i="1"/>
  <c r="M681" i="1" s="1"/>
  <c r="C1745" i="1"/>
  <c r="D1745" i="1" s="1"/>
  <c r="B1746" i="1"/>
  <c r="E1745" i="1" l="1"/>
  <c r="S798" i="1"/>
  <c r="H798" i="1"/>
  <c r="G681" i="1"/>
  <c r="O681" i="1"/>
  <c r="C1746" i="1"/>
  <c r="D1746" i="1" s="1"/>
  <c r="B1747" i="1"/>
  <c r="E1746" i="1" l="1"/>
  <c r="R798" i="1"/>
  <c r="N681" i="1"/>
  <c r="P681" i="1" s="1"/>
  <c r="M682" i="1" s="1"/>
  <c r="B1748" i="1"/>
  <c r="C1747" i="1"/>
  <c r="D1747" i="1" s="1"/>
  <c r="E1747" i="1" l="1"/>
  <c r="T798" i="1"/>
  <c r="Q799" i="1" s="1"/>
  <c r="AC799" i="1" s="1"/>
  <c r="O682" i="1"/>
  <c r="G682" i="1"/>
  <c r="B1749" i="1"/>
  <c r="C1748" i="1"/>
  <c r="D1748" i="1" s="1"/>
  <c r="E1748" i="1" l="1"/>
  <c r="S799" i="1"/>
  <c r="H799" i="1"/>
  <c r="N682" i="1"/>
  <c r="P682" i="1" s="1"/>
  <c r="M683" i="1" s="1"/>
  <c r="C1749" i="1"/>
  <c r="D1749" i="1" s="1"/>
  <c r="B1750" i="1"/>
  <c r="E1749" i="1" l="1"/>
  <c r="R799" i="1"/>
  <c r="T799" i="1" s="1"/>
  <c r="Q800" i="1" s="1"/>
  <c r="AC800" i="1" s="1"/>
  <c r="O683" i="1"/>
  <c r="G683" i="1"/>
  <c r="C1750" i="1"/>
  <c r="D1750" i="1" s="1"/>
  <c r="B1751" i="1"/>
  <c r="E1750" i="1" l="1"/>
  <c r="H800" i="1"/>
  <c r="S800" i="1"/>
  <c r="N683" i="1"/>
  <c r="C1751" i="1"/>
  <c r="D1751" i="1" s="1"/>
  <c r="B1752" i="1"/>
  <c r="E1751" i="1" l="1"/>
  <c r="R800" i="1"/>
  <c r="P683" i="1"/>
  <c r="M684" i="1" s="1"/>
  <c r="C1752" i="1"/>
  <c r="D1752" i="1" s="1"/>
  <c r="B1753" i="1"/>
  <c r="E1752" i="1" l="1"/>
  <c r="T800" i="1"/>
  <c r="Q801" i="1" s="1"/>
  <c r="AC801" i="1" s="1"/>
  <c r="O684" i="1"/>
  <c r="G684" i="1"/>
  <c r="B1754" i="1"/>
  <c r="C1753" i="1"/>
  <c r="D1753" i="1" s="1"/>
  <c r="E1753" i="1" l="1"/>
  <c r="S801" i="1"/>
  <c r="H801" i="1"/>
  <c r="N684" i="1"/>
  <c r="B1755" i="1"/>
  <c r="C1754" i="1"/>
  <c r="D1754" i="1" s="1"/>
  <c r="E1754" i="1" l="1"/>
  <c r="R801" i="1"/>
  <c r="P684" i="1"/>
  <c r="M685" i="1" s="1"/>
  <c r="B1756" i="1"/>
  <c r="C1755" i="1"/>
  <c r="D1755" i="1" s="1"/>
  <c r="E1755" i="1" l="1"/>
  <c r="T801" i="1"/>
  <c r="Q802" i="1" s="1"/>
  <c r="AC802" i="1" s="1"/>
  <c r="G685" i="1"/>
  <c r="O685" i="1"/>
  <c r="C1756" i="1"/>
  <c r="D1756" i="1" s="1"/>
  <c r="B1757" i="1"/>
  <c r="E1756" i="1" l="1"/>
  <c r="H802" i="1"/>
  <c r="S802" i="1"/>
  <c r="N685" i="1"/>
  <c r="B1758" i="1"/>
  <c r="C1757" i="1"/>
  <c r="D1757" i="1" s="1"/>
  <c r="E1757" i="1" l="1"/>
  <c r="R802" i="1"/>
  <c r="P685" i="1"/>
  <c r="M686" i="1" s="1"/>
  <c r="C1758" i="1"/>
  <c r="D1758" i="1" s="1"/>
  <c r="B1759" i="1"/>
  <c r="E1758" i="1" l="1"/>
  <c r="T802" i="1"/>
  <c r="Q803" i="1" s="1"/>
  <c r="AC803" i="1" s="1"/>
  <c r="O686" i="1"/>
  <c r="G686" i="1"/>
  <c r="B1760" i="1"/>
  <c r="C1759" i="1"/>
  <c r="D1759" i="1" s="1"/>
  <c r="E1759" i="1" l="1"/>
  <c r="H803" i="1"/>
  <c r="S803" i="1"/>
  <c r="N686" i="1"/>
  <c r="P686" i="1" s="1"/>
  <c r="M687" i="1" s="1"/>
  <c r="C1760" i="1"/>
  <c r="D1760" i="1" s="1"/>
  <c r="B1761" i="1"/>
  <c r="E1760" i="1" l="1"/>
  <c r="R803" i="1"/>
  <c r="G687" i="1"/>
  <c r="O687" i="1"/>
  <c r="B1762" i="1"/>
  <c r="C1761" i="1"/>
  <c r="D1761" i="1" s="1"/>
  <c r="E1761" i="1" l="1"/>
  <c r="T803" i="1"/>
  <c r="Q804" i="1" s="1"/>
  <c r="AC804" i="1" s="1"/>
  <c r="N687" i="1"/>
  <c r="C1762" i="1"/>
  <c r="D1762" i="1" s="1"/>
  <c r="B1763" i="1"/>
  <c r="E1762" i="1" l="1"/>
  <c r="S804" i="1"/>
  <c r="H804" i="1"/>
  <c r="P687" i="1"/>
  <c r="M688" i="1" s="1"/>
  <c r="C1763" i="1"/>
  <c r="D1763" i="1" s="1"/>
  <c r="B1764" i="1"/>
  <c r="E1763" i="1" l="1"/>
  <c r="R804" i="1"/>
  <c r="G688" i="1"/>
  <c r="O688" i="1"/>
  <c r="B1765" i="1"/>
  <c r="C1764" i="1"/>
  <c r="D1764" i="1" s="1"/>
  <c r="E1764" i="1" l="1"/>
  <c r="T804" i="1"/>
  <c r="Q805" i="1" s="1"/>
  <c r="AC805" i="1" s="1"/>
  <c r="N688" i="1"/>
  <c r="P688" i="1" s="1"/>
  <c r="M689" i="1" s="1"/>
  <c r="C1765" i="1"/>
  <c r="D1765" i="1" s="1"/>
  <c r="B1766" i="1"/>
  <c r="E1765" i="1" l="1"/>
  <c r="S805" i="1"/>
  <c r="H805" i="1"/>
  <c r="O689" i="1"/>
  <c r="G689" i="1"/>
  <c r="B1767" i="1"/>
  <c r="C1766" i="1"/>
  <c r="D1766" i="1" s="1"/>
  <c r="E1766" i="1" l="1"/>
  <c r="R805" i="1"/>
  <c r="T805" i="1" s="1"/>
  <c r="Q806" i="1" s="1"/>
  <c r="AC806" i="1" s="1"/>
  <c r="N689" i="1"/>
  <c r="C1767" i="1"/>
  <c r="D1767" i="1" s="1"/>
  <c r="B1768" i="1"/>
  <c r="E1767" i="1" l="1"/>
  <c r="S806" i="1"/>
  <c r="H806" i="1"/>
  <c r="P689" i="1"/>
  <c r="M690" i="1" s="1"/>
  <c r="B1769" i="1"/>
  <c r="C1768" i="1"/>
  <c r="D1768" i="1" s="1"/>
  <c r="E1768" i="1" l="1"/>
  <c r="R806" i="1"/>
  <c r="T806" i="1" s="1"/>
  <c r="Q807" i="1" s="1"/>
  <c r="AC807" i="1" s="1"/>
  <c r="O690" i="1"/>
  <c r="G690" i="1"/>
  <c r="B1770" i="1"/>
  <c r="C1769" i="1"/>
  <c r="D1769" i="1" s="1"/>
  <c r="E1769" i="1" l="1"/>
  <c r="H807" i="1"/>
  <c r="S807" i="1"/>
  <c r="N690" i="1"/>
  <c r="P690" i="1" s="1"/>
  <c r="M691" i="1" s="1"/>
  <c r="B1771" i="1"/>
  <c r="C1770" i="1"/>
  <c r="D1770" i="1" s="1"/>
  <c r="E1770" i="1" l="1"/>
  <c r="R807" i="1"/>
  <c r="O691" i="1"/>
  <c r="G691" i="1"/>
  <c r="B1772" i="1"/>
  <c r="C1771" i="1"/>
  <c r="D1771" i="1" s="1"/>
  <c r="E1771" i="1" l="1"/>
  <c r="T807" i="1"/>
  <c r="Q808" i="1" s="1"/>
  <c r="AC808" i="1" s="1"/>
  <c r="N691" i="1"/>
  <c r="C1772" i="1"/>
  <c r="D1772" i="1" s="1"/>
  <c r="B1773" i="1"/>
  <c r="E1772" i="1" l="1"/>
  <c r="H808" i="1"/>
  <c r="S808" i="1"/>
  <c r="P691" i="1"/>
  <c r="M692" i="1" s="1"/>
  <c r="C1773" i="1"/>
  <c r="D1773" i="1" s="1"/>
  <c r="B1774" i="1"/>
  <c r="E1773" i="1" l="1"/>
  <c r="R808" i="1"/>
  <c r="G692" i="1"/>
  <c r="O692" i="1"/>
  <c r="C1774" i="1"/>
  <c r="D1774" i="1" s="1"/>
  <c r="B1775" i="1"/>
  <c r="E1774" i="1" l="1"/>
  <c r="T808" i="1"/>
  <c r="Q809" i="1" s="1"/>
  <c r="AC809" i="1" s="1"/>
  <c r="N692" i="1"/>
  <c r="B1776" i="1"/>
  <c r="C1775" i="1"/>
  <c r="D1775" i="1" s="1"/>
  <c r="E1775" i="1" l="1"/>
  <c r="H809" i="1"/>
  <c r="S809" i="1"/>
  <c r="P692" i="1"/>
  <c r="M693" i="1" s="1"/>
  <c r="C1776" i="1"/>
  <c r="D1776" i="1" s="1"/>
  <c r="B1777" i="1"/>
  <c r="E1776" i="1" l="1"/>
  <c r="R809" i="1"/>
  <c r="T809" i="1" s="1"/>
  <c r="Q810" i="1" s="1"/>
  <c r="AC810" i="1" s="1"/>
  <c r="G693" i="1"/>
  <c r="O693" i="1"/>
  <c r="B1778" i="1"/>
  <c r="C1777" i="1"/>
  <c r="D1777" i="1" s="1"/>
  <c r="E1777" i="1" l="1"/>
  <c r="H810" i="1"/>
  <c r="S810" i="1"/>
  <c r="N693" i="1"/>
  <c r="P693" i="1" s="1"/>
  <c r="M694" i="1" s="1"/>
  <c r="C1778" i="1"/>
  <c r="D1778" i="1" s="1"/>
  <c r="B1779" i="1"/>
  <c r="E1778" i="1" l="1"/>
  <c r="R810" i="1"/>
  <c r="T810" i="1" s="1"/>
  <c r="Q811" i="1" s="1"/>
  <c r="AC811" i="1" s="1"/>
  <c r="O694" i="1"/>
  <c r="G694" i="1"/>
  <c r="C1779" i="1"/>
  <c r="D1779" i="1" s="1"/>
  <c r="B1780" i="1"/>
  <c r="E1779" i="1" l="1"/>
  <c r="H811" i="1"/>
  <c r="S811" i="1"/>
  <c r="N694" i="1"/>
  <c r="C1780" i="1"/>
  <c r="D1780" i="1" s="1"/>
  <c r="B1781" i="1"/>
  <c r="E1780" i="1" l="1"/>
  <c r="R811" i="1"/>
  <c r="T811" i="1" s="1"/>
  <c r="Q812" i="1" s="1"/>
  <c r="AC812" i="1" s="1"/>
  <c r="P694" i="1"/>
  <c r="M695" i="1" s="1"/>
  <c r="C1781" i="1"/>
  <c r="D1781" i="1" s="1"/>
  <c r="B1782" i="1"/>
  <c r="E1781" i="1" l="1"/>
  <c r="H812" i="1"/>
  <c r="S812" i="1"/>
  <c r="O695" i="1"/>
  <c r="G695" i="1"/>
  <c r="C1782" i="1"/>
  <c r="D1782" i="1" s="1"/>
  <c r="B1783" i="1"/>
  <c r="E1782" i="1" l="1"/>
  <c r="R812" i="1"/>
  <c r="T812" i="1" s="1"/>
  <c r="Q813" i="1" s="1"/>
  <c r="AC813" i="1" s="1"/>
  <c r="N695" i="1"/>
  <c r="C1783" i="1"/>
  <c r="D1783" i="1" s="1"/>
  <c r="B1784" i="1"/>
  <c r="E1783" i="1" l="1"/>
  <c r="H813" i="1"/>
  <c r="S813" i="1"/>
  <c r="P695" i="1"/>
  <c r="M696" i="1" s="1"/>
  <c r="C1784" i="1"/>
  <c r="D1784" i="1" s="1"/>
  <c r="B1785" i="1"/>
  <c r="E1784" i="1" l="1"/>
  <c r="R813" i="1"/>
  <c r="O696" i="1"/>
  <c r="G696" i="1"/>
  <c r="B1786" i="1"/>
  <c r="C1785" i="1"/>
  <c r="D1785" i="1" s="1"/>
  <c r="E1785" i="1" l="1"/>
  <c r="T813" i="1"/>
  <c r="Q814" i="1" s="1"/>
  <c r="AC814" i="1" s="1"/>
  <c r="N696" i="1"/>
  <c r="P696" i="1" s="1"/>
  <c r="M697" i="1" s="1"/>
  <c r="B1787" i="1"/>
  <c r="C1786" i="1"/>
  <c r="D1786" i="1" s="1"/>
  <c r="E1786" i="1" l="1"/>
  <c r="H814" i="1"/>
  <c r="S814" i="1"/>
  <c r="G697" i="1"/>
  <c r="O697" i="1"/>
  <c r="C1787" i="1"/>
  <c r="D1787" i="1" s="1"/>
  <c r="B1788" i="1"/>
  <c r="E1787" i="1" l="1"/>
  <c r="R814" i="1"/>
  <c r="N697" i="1"/>
  <c r="P697" i="1" s="1"/>
  <c r="M698" i="1" s="1"/>
  <c r="B1789" i="1"/>
  <c r="C1788" i="1"/>
  <c r="D1788" i="1" s="1"/>
  <c r="E1788" i="1" l="1"/>
  <c r="T814" i="1"/>
  <c r="Q815" i="1" s="1"/>
  <c r="AC815" i="1" s="1"/>
  <c r="O698" i="1"/>
  <c r="G698" i="1"/>
  <c r="C1789" i="1"/>
  <c r="D1789" i="1" s="1"/>
  <c r="B1790" i="1"/>
  <c r="E1789" i="1" l="1"/>
  <c r="H815" i="1"/>
  <c r="S815" i="1"/>
  <c r="N698" i="1"/>
  <c r="P698" i="1" s="1"/>
  <c r="M699" i="1" s="1"/>
  <c r="C1790" i="1"/>
  <c r="D1790" i="1" s="1"/>
  <c r="B1791" i="1"/>
  <c r="E1790" i="1" l="1"/>
  <c r="R815" i="1"/>
  <c r="T815" i="1"/>
  <c r="Q816" i="1" s="1"/>
  <c r="AC816" i="1" s="1"/>
  <c r="O699" i="1"/>
  <c r="G699" i="1"/>
  <c r="B1792" i="1"/>
  <c r="C1791" i="1"/>
  <c r="D1791" i="1" s="1"/>
  <c r="E1791" i="1" l="1"/>
  <c r="S816" i="1"/>
  <c r="H816" i="1"/>
  <c r="N699" i="1"/>
  <c r="P699" i="1" s="1"/>
  <c r="M700" i="1" s="1"/>
  <c r="B1793" i="1"/>
  <c r="C1792" i="1"/>
  <c r="D1792" i="1" s="1"/>
  <c r="E1792" i="1" l="1"/>
  <c r="R816" i="1"/>
  <c r="T816" i="1" s="1"/>
  <c r="Q817" i="1" s="1"/>
  <c r="AC817" i="1" s="1"/>
  <c r="G700" i="1"/>
  <c r="O700" i="1"/>
  <c r="C1793" i="1"/>
  <c r="D1793" i="1" s="1"/>
  <c r="B1794" i="1"/>
  <c r="E1793" i="1" l="1"/>
  <c r="H817" i="1"/>
  <c r="S817" i="1"/>
  <c r="N700" i="1"/>
  <c r="B1795" i="1"/>
  <c r="C1794" i="1"/>
  <c r="D1794" i="1" s="1"/>
  <c r="E1794" i="1" l="1"/>
  <c r="R817" i="1"/>
  <c r="T817" i="1" s="1"/>
  <c r="Q818" i="1" s="1"/>
  <c r="AC818" i="1" s="1"/>
  <c r="P700" i="1"/>
  <c r="M701" i="1" s="1"/>
  <c r="C1795" i="1"/>
  <c r="D1795" i="1" s="1"/>
  <c r="B1796" i="1"/>
  <c r="E1795" i="1" l="1"/>
  <c r="H818" i="1"/>
  <c r="S818" i="1"/>
  <c r="G701" i="1"/>
  <c r="O701" i="1"/>
  <c r="B1797" i="1"/>
  <c r="C1796" i="1"/>
  <c r="D1796" i="1" s="1"/>
  <c r="E1796" i="1" l="1"/>
  <c r="R818" i="1"/>
  <c r="N701" i="1"/>
  <c r="B1798" i="1"/>
  <c r="C1797" i="1"/>
  <c r="D1797" i="1" s="1"/>
  <c r="E1797" i="1" l="1"/>
  <c r="T818" i="1"/>
  <c r="Q819" i="1" s="1"/>
  <c r="AC819" i="1" s="1"/>
  <c r="P701" i="1"/>
  <c r="M702" i="1" s="1"/>
  <c r="B1799" i="1"/>
  <c r="C1798" i="1"/>
  <c r="D1798" i="1" s="1"/>
  <c r="E1798" i="1" l="1"/>
  <c r="H819" i="1"/>
  <c r="S819" i="1"/>
  <c r="O702" i="1"/>
  <c r="G702" i="1"/>
  <c r="B1800" i="1"/>
  <c r="C1799" i="1"/>
  <c r="D1799" i="1" s="1"/>
  <c r="E1799" i="1" l="1"/>
  <c r="R819" i="1"/>
  <c r="N702" i="1"/>
  <c r="C1800" i="1"/>
  <c r="D1800" i="1" s="1"/>
  <c r="B1801" i="1"/>
  <c r="E1800" i="1" l="1"/>
  <c r="T819" i="1"/>
  <c r="Q820" i="1" s="1"/>
  <c r="AC820" i="1" s="1"/>
  <c r="P702" i="1"/>
  <c r="M703" i="1" s="1"/>
  <c r="B1802" i="1"/>
  <c r="C1801" i="1"/>
  <c r="D1801" i="1" s="1"/>
  <c r="E1801" i="1" l="1"/>
  <c r="H820" i="1"/>
  <c r="S820" i="1"/>
  <c r="G703" i="1"/>
  <c r="O703" i="1"/>
  <c r="B1803" i="1"/>
  <c r="C1802" i="1"/>
  <c r="D1802" i="1" s="1"/>
  <c r="E1802" i="1" l="1"/>
  <c r="R820" i="1"/>
  <c r="T820" i="1" s="1"/>
  <c r="Q821" i="1" s="1"/>
  <c r="AC821" i="1" s="1"/>
  <c r="N703" i="1"/>
  <c r="C1803" i="1"/>
  <c r="D1803" i="1" s="1"/>
  <c r="B1804" i="1"/>
  <c r="E1803" i="1" l="1"/>
  <c r="H821" i="1"/>
  <c r="S821" i="1"/>
  <c r="P703" i="1"/>
  <c r="M704" i="1" s="1"/>
  <c r="B1805" i="1"/>
  <c r="C1804" i="1"/>
  <c r="D1804" i="1" s="1"/>
  <c r="E1804" i="1" l="1"/>
  <c r="R821" i="1"/>
  <c r="G704" i="1"/>
  <c r="O704" i="1"/>
  <c r="B1806" i="1"/>
  <c r="C1805" i="1"/>
  <c r="D1805" i="1" s="1"/>
  <c r="E1805" i="1" l="1"/>
  <c r="T821" i="1"/>
  <c r="Q822" i="1" s="1"/>
  <c r="AC822" i="1" s="1"/>
  <c r="N704" i="1"/>
  <c r="B1807" i="1"/>
  <c r="C1806" i="1"/>
  <c r="D1806" i="1" s="1"/>
  <c r="E1806" i="1" l="1"/>
  <c r="H822" i="1"/>
  <c r="S822" i="1"/>
  <c r="P704" i="1"/>
  <c r="M705" i="1" s="1"/>
  <c r="B1808" i="1"/>
  <c r="C1807" i="1"/>
  <c r="D1807" i="1" s="1"/>
  <c r="E1807" i="1" l="1"/>
  <c r="R822" i="1"/>
  <c r="T822" i="1" s="1"/>
  <c r="Q823" i="1" s="1"/>
  <c r="AC823" i="1" s="1"/>
  <c r="G705" i="1"/>
  <c r="O705" i="1"/>
  <c r="C1808" i="1"/>
  <c r="D1808" i="1" s="1"/>
  <c r="B1809" i="1"/>
  <c r="E1808" i="1" l="1"/>
  <c r="H823" i="1"/>
  <c r="S823" i="1"/>
  <c r="N705" i="1"/>
  <c r="C1809" i="1"/>
  <c r="D1809" i="1" s="1"/>
  <c r="B1810" i="1"/>
  <c r="E1809" i="1" l="1"/>
  <c r="R823" i="1"/>
  <c r="P705" i="1"/>
  <c r="M706" i="1" s="1"/>
  <c r="C1810" i="1"/>
  <c r="D1810" i="1" s="1"/>
  <c r="B1811" i="1"/>
  <c r="E1810" i="1" l="1"/>
  <c r="T823" i="1"/>
  <c r="Q824" i="1" s="1"/>
  <c r="AC824" i="1" s="1"/>
  <c r="G706" i="1"/>
  <c r="O706" i="1"/>
  <c r="C1811" i="1"/>
  <c r="D1811" i="1" s="1"/>
  <c r="B1812" i="1"/>
  <c r="E1811" i="1" l="1"/>
  <c r="H824" i="1"/>
  <c r="S824" i="1"/>
  <c r="N706" i="1"/>
  <c r="B1813" i="1"/>
  <c r="C1812" i="1"/>
  <c r="D1812" i="1" s="1"/>
  <c r="E1812" i="1" l="1"/>
  <c r="R824" i="1"/>
  <c r="P706" i="1"/>
  <c r="M707" i="1" s="1"/>
  <c r="C1813" i="1"/>
  <c r="D1813" i="1" s="1"/>
  <c r="B1814" i="1"/>
  <c r="E1813" i="1" l="1"/>
  <c r="T824" i="1"/>
  <c r="Q825" i="1" s="1"/>
  <c r="AC825" i="1" s="1"/>
  <c r="G707" i="1"/>
  <c r="O707" i="1"/>
  <c r="C1814" i="1"/>
  <c r="D1814" i="1" s="1"/>
  <c r="B1815" i="1"/>
  <c r="E1814" i="1" l="1"/>
  <c r="H825" i="1"/>
  <c r="S825" i="1"/>
  <c r="N707" i="1"/>
  <c r="B1816" i="1"/>
  <c r="C1815" i="1"/>
  <c r="D1815" i="1" s="1"/>
  <c r="E1815" i="1" l="1"/>
  <c r="R825" i="1"/>
  <c r="P707" i="1"/>
  <c r="M708" i="1" s="1"/>
  <c r="C1816" i="1"/>
  <c r="D1816" i="1" s="1"/>
  <c r="B1817" i="1"/>
  <c r="E1816" i="1" l="1"/>
  <c r="T825" i="1"/>
  <c r="Q826" i="1" s="1"/>
  <c r="AC826" i="1" s="1"/>
  <c r="G708" i="1"/>
  <c r="O708" i="1"/>
  <c r="B1818" i="1"/>
  <c r="C1817" i="1"/>
  <c r="D1817" i="1" s="1"/>
  <c r="E1817" i="1" l="1"/>
  <c r="H826" i="1"/>
  <c r="S826" i="1"/>
  <c r="N708" i="1"/>
  <c r="P708" i="1" s="1"/>
  <c r="M709" i="1" s="1"/>
  <c r="B1819" i="1"/>
  <c r="C1818" i="1"/>
  <c r="D1818" i="1" s="1"/>
  <c r="E1818" i="1" l="1"/>
  <c r="R826" i="1"/>
  <c r="G709" i="1"/>
  <c r="O709" i="1"/>
  <c r="B1820" i="1"/>
  <c r="C1819" i="1"/>
  <c r="D1819" i="1" s="1"/>
  <c r="E1819" i="1" l="1"/>
  <c r="T826" i="1"/>
  <c r="Q827" i="1" s="1"/>
  <c r="AC827" i="1" s="1"/>
  <c r="N709" i="1"/>
  <c r="B1821" i="1"/>
  <c r="C1820" i="1"/>
  <c r="D1820" i="1" s="1"/>
  <c r="E1820" i="1" l="1"/>
  <c r="S827" i="1"/>
  <c r="H827" i="1"/>
  <c r="P709" i="1"/>
  <c r="M710" i="1" s="1"/>
  <c r="C1821" i="1"/>
  <c r="D1821" i="1" s="1"/>
  <c r="B1822" i="1"/>
  <c r="E1821" i="1" l="1"/>
  <c r="R827" i="1"/>
  <c r="G710" i="1"/>
  <c r="O710" i="1"/>
  <c r="B1823" i="1"/>
  <c r="C1822" i="1"/>
  <c r="D1822" i="1" s="1"/>
  <c r="E1822" i="1" l="1"/>
  <c r="T827" i="1"/>
  <c r="Q828" i="1" s="1"/>
  <c r="AC828" i="1" s="1"/>
  <c r="N710" i="1"/>
  <c r="B1824" i="1"/>
  <c r="C1823" i="1"/>
  <c r="D1823" i="1" s="1"/>
  <c r="E1823" i="1" l="1"/>
  <c r="H828" i="1"/>
  <c r="S828" i="1"/>
  <c r="P710" i="1"/>
  <c r="M711" i="1" s="1"/>
  <c r="B1825" i="1"/>
  <c r="C1824" i="1"/>
  <c r="D1824" i="1" s="1"/>
  <c r="E1824" i="1" l="1"/>
  <c r="R828" i="1"/>
  <c r="O711" i="1"/>
  <c r="G711" i="1"/>
  <c r="C1825" i="1"/>
  <c r="D1825" i="1" s="1"/>
  <c r="B1826" i="1"/>
  <c r="E1825" i="1" l="1"/>
  <c r="T828" i="1"/>
  <c r="Q829" i="1" s="1"/>
  <c r="AC829" i="1" s="1"/>
  <c r="N711" i="1"/>
  <c r="C1826" i="1"/>
  <c r="D1826" i="1" s="1"/>
  <c r="B1827" i="1"/>
  <c r="E1826" i="1" l="1"/>
  <c r="H829" i="1"/>
  <c r="S829" i="1"/>
  <c r="P711" i="1"/>
  <c r="M712" i="1" s="1"/>
  <c r="C1827" i="1"/>
  <c r="D1827" i="1" s="1"/>
  <c r="B1828" i="1"/>
  <c r="E1827" i="1" l="1"/>
  <c r="R829" i="1"/>
  <c r="T829" i="1" s="1"/>
  <c r="Q830" i="1" s="1"/>
  <c r="AC830" i="1" s="1"/>
  <c r="G712" i="1"/>
  <c r="O712" i="1"/>
  <c r="C1828" i="1"/>
  <c r="D1828" i="1" s="1"/>
  <c r="B1829" i="1"/>
  <c r="E1828" i="1" l="1"/>
  <c r="H830" i="1"/>
  <c r="S830" i="1"/>
  <c r="N712" i="1"/>
  <c r="P712" i="1" s="1"/>
  <c r="M713" i="1" s="1"/>
  <c r="C1829" i="1"/>
  <c r="D1829" i="1" s="1"/>
  <c r="B1830" i="1"/>
  <c r="E1829" i="1" l="1"/>
  <c r="R830" i="1"/>
  <c r="T830" i="1" s="1"/>
  <c r="Q831" i="1" s="1"/>
  <c r="AC831" i="1" s="1"/>
  <c r="G713" i="1"/>
  <c r="O713" i="1"/>
  <c r="B1831" i="1"/>
  <c r="C1830" i="1"/>
  <c r="D1830" i="1" s="1"/>
  <c r="E1830" i="1" l="1"/>
  <c r="H831" i="1"/>
  <c r="S831" i="1"/>
  <c r="N713" i="1"/>
  <c r="P713" i="1" s="1"/>
  <c r="M714" i="1" s="1"/>
  <c r="C1831" i="1"/>
  <c r="D1831" i="1" s="1"/>
  <c r="B1832" i="1"/>
  <c r="E1831" i="1" l="1"/>
  <c r="R831" i="1"/>
  <c r="G714" i="1"/>
  <c r="O714" i="1"/>
  <c r="C1832" i="1"/>
  <c r="D1832" i="1" s="1"/>
  <c r="B1833" i="1"/>
  <c r="E1832" i="1" l="1"/>
  <c r="T831" i="1"/>
  <c r="Q832" i="1" s="1"/>
  <c r="AC832" i="1" s="1"/>
  <c r="N714" i="1"/>
  <c r="P714" i="1" s="1"/>
  <c r="M715" i="1" s="1"/>
  <c r="B1834" i="1"/>
  <c r="C1833" i="1"/>
  <c r="D1833" i="1" s="1"/>
  <c r="E1833" i="1" l="1"/>
  <c r="H832" i="1"/>
  <c r="S832" i="1"/>
  <c r="O715" i="1"/>
  <c r="G715" i="1"/>
  <c r="C1834" i="1"/>
  <c r="D1834" i="1" s="1"/>
  <c r="B1835" i="1"/>
  <c r="E1834" i="1" l="1"/>
  <c r="R832" i="1"/>
  <c r="T832" i="1" s="1"/>
  <c r="Q833" i="1" s="1"/>
  <c r="AC833" i="1" s="1"/>
  <c r="N715" i="1"/>
  <c r="P715" i="1" s="1"/>
  <c r="M716" i="1" s="1"/>
  <c r="B1836" i="1"/>
  <c r="C1835" i="1"/>
  <c r="D1835" i="1" s="1"/>
  <c r="E1835" i="1" l="1"/>
  <c r="H833" i="1"/>
  <c r="S833" i="1"/>
  <c r="G716" i="1"/>
  <c r="O716" i="1"/>
  <c r="B1837" i="1"/>
  <c r="C1836" i="1"/>
  <c r="D1836" i="1" s="1"/>
  <c r="E1836" i="1" l="1"/>
  <c r="R833" i="1"/>
  <c r="T833" i="1" s="1"/>
  <c r="Q834" i="1" s="1"/>
  <c r="AC834" i="1" s="1"/>
  <c r="N716" i="1"/>
  <c r="P716" i="1" s="1"/>
  <c r="M717" i="1" s="1"/>
  <c r="C1837" i="1"/>
  <c r="D1837" i="1" s="1"/>
  <c r="B1838" i="1"/>
  <c r="E1837" i="1" l="1"/>
  <c r="H834" i="1"/>
  <c r="S834" i="1"/>
  <c r="G717" i="1"/>
  <c r="O717" i="1"/>
  <c r="C1838" i="1"/>
  <c r="D1838" i="1" s="1"/>
  <c r="B1839" i="1"/>
  <c r="E1838" i="1" l="1"/>
  <c r="R834" i="1"/>
  <c r="N717" i="1"/>
  <c r="C1839" i="1"/>
  <c r="D1839" i="1" s="1"/>
  <c r="B1840" i="1"/>
  <c r="E1839" i="1" l="1"/>
  <c r="T834" i="1"/>
  <c r="Q835" i="1" s="1"/>
  <c r="AC835" i="1" s="1"/>
  <c r="P717" i="1"/>
  <c r="M718" i="1" s="1"/>
  <c r="C1840" i="1"/>
  <c r="D1840" i="1" s="1"/>
  <c r="B1841" i="1"/>
  <c r="E1840" i="1" l="1"/>
  <c r="H835" i="1"/>
  <c r="S835" i="1"/>
  <c r="G718" i="1"/>
  <c r="O718" i="1"/>
  <c r="C1841" i="1"/>
  <c r="D1841" i="1" s="1"/>
  <c r="B1842" i="1"/>
  <c r="E1841" i="1" l="1"/>
  <c r="R835" i="1"/>
  <c r="T835" i="1" s="1"/>
  <c r="Q836" i="1" s="1"/>
  <c r="AC836" i="1" s="1"/>
  <c r="N718" i="1"/>
  <c r="C1842" i="1"/>
  <c r="D1842" i="1" s="1"/>
  <c r="B1843" i="1"/>
  <c r="E1842" i="1" l="1"/>
  <c r="H836" i="1"/>
  <c r="S836" i="1"/>
  <c r="P718" i="1"/>
  <c r="M719" i="1" s="1"/>
  <c r="C1843" i="1"/>
  <c r="D1843" i="1" s="1"/>
  <c r="B1844" i="1"/>
  <c r="E1843" i="1" l="1"/>
  <c r="R836" i="1"/>
  <c r="T836" i="1" s="1"/>
  <c r="Q837" i="1" s="1"/>
  <c r="AC837" i="1" s="1"/>
  <c r="O719" i="1"/>
  <c r="G719" i="1"/>
  <c r="C1844" i="1"/>
  <c r="D1844" i="1" s="1"/>
  <c r="B1845" i="1"/>
  <c r="E1844" i="1" l="1"/>
  <c r="H837" i="1"/>
  <c r="S837" i="1"/>
  <c r="N719" i="1"/>
  <c r="P719" i="1" s="1"/>
  <c r="M720" i="1" s="1"/>
  <c r="C1845" i="1"/>
  <c r="D1845" i="1" s="1"/>
  <c r="B1846" i="1"/>
  <c r="E1845" i="1" l="1"/>
  <c r="R837" i="1"/>
  <c r="O720" i="1"/>
  <c r="G720" i="1"/>
  <c r="C1846" i="1"/>
  <c r="D1846" i="1" s="1"/>
  <c r="B1847" i="1"/>
  <c r="E1846" i="1" l="1"/>
  <c r="T837" i="1"/>
  <c r="Q838" i="1" s="1"/>
  <c r="AC838" i="1" s="1"/>
  <c r="N720" i="1"/>
  <c r="P720" i="1" s="1"/>
  <c r="M721" i="1" s="1"/>
  <c r="B1848" i="1"/>
  <c r="C1847" i="1"/>
  <c r="D1847" i="1" s="1"/>
  <c r="E1847" i="1" l="1"/>
  <c r="H838" i="1"/>
  <c r="S838" i="1"/>
  <c r="O721" i="1"/>
  <c r="G721" i="1"/>
  <c r="C1848" i="1"/>
  <c r="D1848" i="1" s="1"/>
  <c r="B1849" i="1"/>
  <c r="E1848" i="1" l="1"/>
  <c r="R838" i="1"/>
  <c r="T838" i="1" s="1"/>
  <c r="Q839" i="1" s="1"/>
  <c r="AC839" i="1" s="1"/>
  <c r="N721" i="1"/>
  <c r="C1849" i="1"/>
  <c r="D1849" i="1" s="1"/>
  <c r="B1850" i="1"/>
  <c r="E1849" i="1" l="1"/>
  <c r="S839" i="1"/>
  <c r="H839" i="1"/>
  <c r="P721" i="1"/>
  <c r="M722" i="1" s="1"/>
  <c r="C1850" i="1"/>
  <c r="D1850" i="1" s="1"/>
  <c r="B1851" i="1"/>
  <c r="E1850" i="1" l="1"/>
  <c r="R839" i="1"/>
  <c r="O722" i="1"/>
  <c r="G722" i="1"/>
  <c r="C1851" i="1"/>
  <c r="D1851" i="1" s="1"/>
  <c r="B1852" i="1"/>
  <c r="E1851" i="1" l="1"/>
  <c r="T839" i="1"/>
  <c r="Q840" i="1" s="1"/>
  <c r="AC840" i="1" s="1"/>
  <c r="N722" i="1"/>
  <c r="C1852" i="1"/>
  <c r="D1852" i="1" s="1"/>
  <c r="B1853" i="1"/>
  <c r="E1852" i="1" l="1"/>
  <c r="H840" i="1"/>
  <c r="S840" i="1"/>
  <c r="P722" i="1"/>
  <c r="M723" i="1" s="1"/>
  <c r="B1854" i="1"/>
  <c r="C1853" i="1"/>
  <c r="D1853" i="1" s="1"/>
  <c r="E1853" i="1" l="1"/>
  <c r="R840" i="1"/>
  <c r="T840" i="1" s="1"/>
  <c r="Q841" i="1" s="1"/>
  <c r="AC841" i="1" s="1"/>
  <c r="G723" i="1"/>
  <c r="O723" i="1"/>
  <c r="C1854" i="1"/>
  <c r="D1854" i="1" s="1"/>
  <c r="B1855" i="1"/>
  <c r="E1854" i="1" l="1"/>
  <c r="H841" i="1"/>
  <c r="S841" i="1"/>
  <c r="N723" i="1"/>
  <c r="B1856" i="1"/>
  <c r="C1855" i="1"/>
  <c r="D1855" i="1" s="1"/>
  <c r="E1855" i="1" l="1"/>
  <c r="R841" i="1"/>
  <c r="P723" i="1"/>
  <c r="M724" i="1" s="1"/>
  <c r="B1857" i="1"/>
  <c r="C1856" i="1"/>
  <c r="D1856" i="1" s="1"/>
  <c r="E1856" i="1" l="1"/>
  <c r="T841" i="1"/>
  <c r="Q842" i="1" s="1"/>
  <c r="AC842" i="1" s="1"/>
  <c r="G724" i="1"/>
  <c r="O724" i="1"/>
  <c r="C1857" i="1"/>
  <c r="D1857" i="1" s="1"/>
  <c r="B1858" i="1"/>
  <c r="E1857" i="1" l="1"/>
  <c r="H842" i="1"/>
  <c r="S842" i="1"/>
  <c r="N724" i="1"/>
  <c r="P724" i="1" s="1"/>
  <c r="M725" i="1" s="1"/>
  <c r="C1858" i="1"/>
  <c r="D1858" i="1" s="1"/>
  <c r="B1859" i="1"/>
  <c r="E1858" i="1" l="1"/>
  <c r="R842" i="1"/>
  <c r="T842" i="1" s="1"/>
  <c r="Q843" i="1" s="1"/>
  <c r="AC843" i="1" s="1"/>
  <c r="G725" i="1"/>
  <c r="O725" i="1"/>
  <c r="C1859" i="1"/>
  <c r="D1859" i="1" s="1"/>
  <c r="B1860" i="1"/>
  <c r="E1859" i="1" l="1"/>
  <c r="H843" i="1"/>
  <c r="S843" i="1"/>
  <c r="N725" i="1"/>
  <c r="P725" i="1" s="1"/>
  <c r="M726" i="1" s="1"/>
  <c r="C1860" i="1"/>
  <c r="D1860" i="1" s="1"/>
  <c r="B1861" i="1"/>
  <c r="E1860" i="1" l="1"/>
  <c r="R843" i="1"/>
  <c r="O726" i="1"/>
  <c r="G726" i="1"/>
  <c r="C1861" i="1"/>
  <c r="D1861" i="1" s="1"/>
  <c r="B1862" i="1"/>
  <c r="E1861" i="1" l="1"/>
  <c r="T843" i="1"/>
  <c r="Q844" i="1" s="1"/>
  <c r="AC844" i="1" s="1"/>
  <c r="N726" i="1"/>
  <c r="P726" i="1" s="1"/>
  <c r="M727" i="1" s="1"/>
  <c r="C1862" i="1"/>
  <c r="D1862" i="1" s="1"/>
  <c r="B1863" i="1"/>
  <c r="E1862" i="1" l="1"/>
  <c r="H844" i="1"/>
  <c r="S844" i="1"/>
  <c r="G727" i="1"/>
  <c r="O727" i="1"/>
  <c r="C1863" i="1"/>
  <c r="D1863" i="1" s="1"/>
  <c r="B1864" i="1"/>
  <c r="E1863" i="1" l="1"/>
  <c r="R844" i="1"/>
  <c r="T844" i="1" s="1"/>
  <c r="Q845" i="1" s="1"/>
  <c r="AC845" i="1" s="1"/>
  <c r="N727" i="1"/>
  <c r="P727" i="1" s="1"/>
  <c r="M728" i="1" s="1"/>
  <c r="B1865" i="1"/>
  <c r="C1864" i="1"/>
  <c r="D1864" i="1" s="1"/>
  <c r="E1864" i="1" l="1"/>
  <c r="S845" i="1"/>
  <c r="H845" i="1"/>
  <c r="O728" i="1"/>
  <c r="G728" i="1"/>
  <c r="C1865" i="1"/>
  <c r="D1865" i="1" s="1"/>
  <c r="B1866" i="1"/>
  <c r="E1865" i="1" l="1"/>
  <c r="R845" i="1"/>
  <c r="T845" i="1" s="1"/>
  <c r="Q846" i="1" s="1"/>
  <c r="AC846" i="1" s="1"/>
  <c r="N728" i="1"/>
  <c r="P728" i="1" s="1"/>
  <c r="M729" i="1" s="1"/>
  <c r="C1866" i="1"/>
  <c r="D1866" i="1" s="1"/>
  <c r="B1867" i="1"/>
  <c r="E1866" i="1" l="1"/>
  <c r="H846" i="1"/>
  <c r="S846" i="1"/>
  <c r="O729" i="1"/>
  <c r="G729" i="1"/>
  <c r="C1867" i="1"/>
  <c r="D1867" i="1" s="1"/>
  <c r="B1868" i="1"/>
  <c r="E1867" i="1" l="1"/>
  <c r="R846" i="1"/>
  <c r="T846" i="1" s="1"/>
  <c r="Q847" i="1" s="1"/>
  <c r="AC847" i="1" s="1"/>
  <c r="N729" i="1"/>
  <c r="P729" i="1" s="1"/>
  <c r="M730" i="1" s="1"/>
  <c r="C1868" i="1"/>
  <c r="D1868" i="1" s="1"/>
  <c r="B1869" i="1"/>
  <c r="E1868" i="1" l="1"/>
  <c r="H847" i="1"/>
  <c r="S847" i="1"/>
  <c r="G730" i="1"/>
  <c r="O730" i="1"/>
  <c r="B1870" i="1"/>
  <c r="C1869" i="1"/>
  <c r="D1869" i="1" s="1"/>
  <c r="E1869" i="1" l="1"/>
  <c r="R847" i="1"/>
  <c r="T847" i="1" s="1"/>
  <c r="Q848" i="1" s="1"/>
  <c r="AC848" i="1" s="1"/>
  <c r="N730" i="1"/>
  <c r="C1870" i="1"/>
  <c r="D1870" i="1" s="1"/>
  <c r="B1871" i="1"/>
  <c r="E1870" i="1" l="1"/>
  <c r="H848" i="1"/>
  <c r="S848" i="1"/>
  <c r="P730" i="1"/>
  <c r="M731" i="1" s="1"/>
  <c r="C1871" i="1"/>
  <c r="D1871" i="1" s="1"/>
  <c r="B1872" i="1"/>
  <c r="E1871" i="1" l="1"/>
  <c r="R848" i="1"/>
  <c r="T848" i="1" s="1"/>
  <c r="Q849" i="1" s="1"/>
  <c r="AC849" i="1" s="1"/>
  <c r="O731" i="1"/>
  <c r="G731" i="1"/>
  <c r="C1872" i="1"/>
  <c r="D1872" i="1" s="1"/>
  <c r="B1873" i="1"/>
  <c r="E1872" i="1" l="1"/>
  <c r="H849" i="1"/>
  <c r="S849" i="1"/>
  <c r="N731" i="1"/>
  <c r="C1873" i="1"/>
  <c r="D1873" i="1" s="1"/>
  <c r="B1874" i="1"/>
  <c r="E1873" i="1" l="1"/>
  <c r="R849" i="1"/>
  <c r="P731" i="1"/>
  <c r="M732" i="1" s="1"/>
  <c r="C1874" i="1"/>
  <c r="D1874" i="1" s="1"/>
  <c r="B1875" i="1"/>
  <c r="E1874" i="1" l="1"/>
  <c r="T849" i="1"/>
  <c r="Q850" i="1" s="1"/>
  <c r="AC850" i="1" s="1"/>
  <c r="G732" i="1"/>
  <c r="O732" i="1"/>
  <c r="C1875" i="1"/>
  <c r="D1875" i="1" s="1"/>
  <c r="B1876" i="1"/>
  <c r="E1875" i="1" l="1"/>
  <c r="H850" i="1"/>
  <c r="S850" i="1"/>
  <c r="N732" i="1"/>
  <c r="B1877" i="1"/>
  <c r="C1876" i="1"/>
  <c r="D1876" i="1" s="1"/>
  <c r="E1876" i="1" l="1"/>
  <c r="R850" i="1"/>
  <c r="T850" i="1" s="1"/>
  <c r="Q851" i="1" s="1"/>
  <c r="AC851" i="1" s="1"/>
  <c r="P732" i="1"/>
  <c r="M733" i="1" s="1"/>
  <c r="C1877" i="1"/>
  <c r="D1877" i="1" s="1"/>
  <c r="B1878" i="1"/>
  <c r="E1877" i="1" l="1"/>
  <c r="S851" i="1"/>
  <c r="H851" i="1"/>
  <c r="O733" i="1"/>
  <c r="G733" i="1"/>
  <c r="C1878" i="1"/>
  <c r="D1878" i="1" s="1"/>
  <c r="B1879" i="1"/>
  <c r="E1878" i="1" l="1"/>
  <c r="R851" i="1"/>
  <c r="N733" i="1"/>
  <c r="P733" i="1" s="1"/>
  <c r="M734" i="1" s="1"/>
  <c r="C1879" i="1"/>
  <c r="D1879" i="1" s="1"/>
  <c r="B1880" i="1"/>
  <c r="E1879" i="1" l="1"/>
  <c r="T851" i="1"/>
  <c r="Q852" i="1" s="1"/>
  <c r="AC852" i="1" s="1"/>
  <c r="O734" i="1"/>
  <c r="G734" i="1"/>
  <c r="C1880" i="1"/>
  <c r="D1880" i="1" s="1"/>
  <c r="B1881" i="1"/>
  <c r="E1880" i="1" l="1"/>
  <c r="H852" i="1"/>
  <c r="S852" i="1"/>
  <c r="N734" i="1"/>
  <c r="B1882" i="1"/>
  <c r="C1881" i="1"/>
  <c r="D1881" i="1" s="1"/>
  <c r="E1881" i="1" l="1"/>
  <c r="R852" i="1"/>
  <c r="P734" i="1"/>
  <c r="M735" i="1" s="1"/>
  <c r="C1882" i="1"/>
  <c r="D1882" i="1" s="1"/>
  <c r="B1883" i="1"/>
  <c r="E1882" i="1" l="1"/>
  <c r="T852" i="1"/>
  <c r="Q853" i="1" s="1"/>
  <c r="AC853" i="1" s="1"/>
  <c r="O735" i="1"/>
  <c r="G735" i="1"/>
  <c r="C1883" i="1"/>
  <c r="D1883" i="1" s="1"/>
  <c r="B1884" i="1"/>
  <c r="E1883" i="1" l="1"/>
  <c r="H853" i="1"/>
  <c r="S853" i="1"/>
  <c r="N735" i="1"/>
  <c r="C1884" i="1"/>
  <c r="D1884" i="1" s="1"/>
  <c r="B1885" i="1"/>
  <c r="E1884" i="1" l="1"/>
  <c r="R853" i="1"/>
  <c r="T853" i="1" s="1"/>
  <c r="Q854" i="1" s="1"/>
  <c r="AC854" i="1" s="1"/>
  <c r="P735" i="1"/>
  <c r="M736" i="1" s="1"/>
  <c r="B1886" i="1"/>
  <c r="C1885" i="1"/>
  <c r="D1885" i="1" s="1"/>
  <c r="E1885" i="1" l="1"/>
  <c r="H854" i="1"/>
  <c r="S854" i="1"/>
  <c r="G736" i="1"/>
  <c r="O736" i="1"/>
  <c r="B1887" i="1"/>
  <c r="C1886" i="1"/>
  <c r="D1886" i="1" s="1"/>
  <c r="E1886" i="1" l="1"/>
  <c r="R854" i="1"/>
  <c r="N736" i="1"/>
  <c r="C1887" i="1"/>
  <c r="D1887" i="1" s="1"/>
  <c r="B1888" i="1"/>
  <c r="E1887" i="1" l="1"/>
  <c r="T854" i="1"/>
  <c r="Q855" i="1" s="1"/>
  <c r="AC855" i="1" s="1"/>
  <c r="P736" i="1"/>
  <c r="M737" i="1" s="1"/>
  <c r="C1888" i="1"/>
  <c r="D1888" i="1" s="1"/>
  <c r="B1889" i="1"/>
  <c r="E1888" i="1" l="1"/>
  <c r="H855" i="1"/>
  <c r="S855" i="1"/>
  <c r="O737" i="1"/>
  <c r="G737" i="1"/>
  <c r="C1889" i="1"/>
  <c r="D1889" i="1" s="1"/>
  <c r="B1890" i="1"/>
  <c r="E1889" i="1" l="1"/>
  <c r="R855" i="1"/>
  <c r="N737" i="1"/>
  <c r="P737" i="1" s="1"/>
  <c r="M738" i="1" s="1"/>
  <c r="C1890" i="1"/>
  <c r="D1890" i="1" s="1"/>
  <c r="B1891" i="1"/>
  <c r="E1890" i="1" l="1"/>
  <c r="T855" i="1"/>
  <c r="Q856" i="1" s="1"/>
  <c r="AC856" i="1" s="1"/>
  <c r="G738" i="1"/>
  <c r="O738" i="1"/>
  <c r="C1891" i="1"/>
  <c r="D1891" i="1" s="1"/>
  <c r="B1892" i="1"/>
  <c r="E1891" i="1" l="1"/>
  <c r="K6" i="2"/>
  <c r="H856" i="1"/>
  <c r="S856" i="1"/>
  <c r="N738" i="1"/>
  <c r="P738" i="1" s="1"/>
  <c r="M739" i="1" s="1"/>
  <c r="B1893" i="1"/>
  <c r="C1892" i="1"/>
  <c r="D1892" i="1" s="1"/>
  <c r="L6" i="2"/>
  <c r="M6" i="2"/>
  <c r="E1892" i="1" l="1"/>
  <c r="G7" i="6"/>
  <c r="K7" i="6" s="1"/>
  <c r="R856" i="1"/>
  <c r="G739" i="1"/>
  <c r="O739" i="1"/>
  <c r="C1893" i="1"/>
  <c r="D1893" i="1" s="1"/>
  <c r="B1894" i="1"/>
  <c r="E1893" i="1" l="1"/>
  <c r="L7" i="6"/>
  <c r="O7" i="6"/>
  <c r="T856" i="1"/>
  <c r="Q857" i="1" s="1"/>
  <c r="AC857" i="1" s="1"/>
  <c r="N739" i="1"/>
  <c r="P739" i="1" s="1"/>
  <c r="M740" i="1" s="1"/>
  <c r="C1894" i="1"/>
  <c r="D1894" i="1" s="1"/>
  <c r="B1895" i="1"/>
  <c r="E1894" i="1" l="1"/>
  <c r="H857" i="1"/>
  <c r="S857" i="1"/>
  <c r="O740" i="1"/>
  <c r="G740" i="1"/>
  <c r="C1895" i="1"/>
  <c r="D1895" i="1" s="1"/>
  <c r="B1896" i="1"/>
  <c r="E1895" i="1" l="1"/>
  <c r="R857" i="1"/>
  <c r="N740" i="1"/>
  <c r="P740" i="1" s="1"/>
  <c r="M741" i="1" s="1"/>
  <c r="B1897" i="1"/>
  <c r="C1896" i="1"/>
  <c r="D1896" i="1" s="1"/>
  <c r="E1896" i="1" l="1"/>
  <c r="T857" i="1"/>
  <c r="Q858" i="1" s="1"/>
  <c r="AC858" i="1" s="1"/>
  <c r="G741" i="1"/>
  <c r="O741" i="1"/>
  <c r="C1897" i="1"/>
  <c r="D1897" i="1" s="1"/>
  <c r="B1898" i="1"/>
  <c r="E1897" i="1" l="1"/>
  <c r="H858" i="1"/>
  <c r="S858" i="1"/>
  <c r="N741" i="1"/>
  <c r="B1899" i="1"/>
  <c r="C1898" i="1"/>
  <c r="D1898" i="1" s="1"/>
  <c r="E1898" i="1" l="1"/>
  <c r="R858" i="1"/>
  <c r="P741" i="1"/>
  <c r="M742" i="1" s="1"/>
  <c r="C1899" i="1"/>
  <c r="D1899" i="1" s="1"/>
  <c r="B1900" i="1"/>
  <c r="E1899" i="1" l="1"/>
  <c r="T858" i="1"/>
  <c r="Q859" i="1" s="1"/>
  <c r="AC859" i="1" s="1"/>
  <c r="G742" i="1"/>
  <c r="O742" i="1"/>
  <c r="C1900" i="1"/>
  <c r="D1900" i="1" s="1"/>
  <c r="B1901" i="1"/>
  <c r="E1900" i="1" l="1"/>
  <c r="H859" i="1"/>
  <c r="S859" i="1"/>
  <c r="N742" i="1"/>
  <c r="C1901" i="1"/>
  <c r="D1901" i="1" s="1"/>
  <c r="B1902" i="1"/>
  <c r="E1901" i="1" l="1"/>
  <c r="R859" i="1"/>
  <c r="P742" i="1"/>
  <c r="M743" i="1" s="1"/>
  <c r="C1902" i="1"/>
  <c r="D1902" i="1" s="1"/>
  <c r="B1903" i="1"/>
  <c r="E1902" i="1" l="1"/>
  <c r="T859" i="1"/>
  <c r="Q860" i="1" s="1"/>
  <c r="AC860" i="1" s="1"/>
  <c r="O743" i="1"/>
  <c r="G743" i="1"/>
  <c r="C1903" i="1"/>
  <c r="D1903" i="1" s="1"/>
  <c r="B1904" i="1"/>
  <c r="E1903" i="1" l="1"/>
  <c r="H860" i="1"/>
  <c r="S860" i="1"/>
  <c r="N743" i="1"/>
  <c r="P743" i="1" s="1"/>
  <c r="M744" i="1" s="1"/>
  <c r="B1905" i="1"/>
  <c r="C1904" i="1"/>
  <c r="D1904" i="1" s="1"/>
  <c r="E1904" i="1" l="1"/>
  <c r="R860" i="1"/>
  <c r="O744" i="1"/>
  <c r="G744" i="1"/>
  <c r="B1906" i="1"/>
  <c r="C1905" i="1"/>
  <c r="D1905" i="1" s="1"/>
  <c r="E1905" i="1" l="1"/>
  <c r="T860" i="1"/>
  <c r="Q861" i="1" s="1"/>
  <c r="AC861" i="1" s="1"/>
  <c r="N744" i="1"/>
  <c r="P744" i="1" s="1"/>
  <c r="M745" i="1" s="1"/>
  <c r="C1906" i="1"/>
  <c r="D1906" i="1" s="1"/>
  <c r="B1907" i="1"/>
  <c r="E1906" i="1" l="1"/>
  <c r="H861" i="1"/>
  <c r="S861" i="1"/>
  <c r="O745" i="1"/>
  <c r="G745" i="1"/>
  <c r="C1907" i="1"/>
  <c r="D1907" i="1" s="1"/>
  <c r="B1908" i="1"/>
  <c r="E1907" i="1" l="1"/>
  <c r="R861" i="1"/>
  <c r="T861" i="1" s="1"/>
  <c r="Q862" i="1" s="1"/>
  <c r="AC862" i="1" s="1"/>
  <c r="N745" i="1"/>
  <c r="P745" i="1" s="1"/>
  <c r="M746" i="1" s="1"/>
  <c r="C1908" i="1"/>
  <c r="D1908" i="1" s="1"/>
  <c r="B1909" i="1"/>
  <c r="E1908" i="1" l="1"/>
  <c r="S862" i="1"/>
  <c r="H862" i="1"/>
  <c r="G746" i="1"/>
  <c r="O746" i="1"/>
  <c r="C1909" i="1"/>
  <c r="D1909" i="1" s="1"/>
  <c r="B1910" i="1"/>
  <c r="E1909" i="1" l="1"/>
  <c r="R862" i="1"/>
  <c r="T862" i="1" s="1"/>
  <c r="Q863" i="1" s="1"/>
  <c r="AC863" i="1" s="1"/>
  <c r="N746" i="1"/>
  <c r="P746" i="1" s="1"/>
  <c r="M747" i="1" s="1"/>
  <c r="B1911" i="1"/>
  <c r="C1910" i="1"/>
  <c r="D1910" i="1" s="1"/>
  <c r="E1910" i="1" l="1"/>
  <c r="H863" i="1"/>
  <c r="S863" i="1"/>
  <c r="G747" i="1"/>
  <c r="O747" i="1"/>
  <c r="B1912" i="1"/>
  <c r="C1911" i="1"/>
  <c r="D1911" i="1" s="1"/>
  <c r="E1911" i="1" l="1"/>
  <c r="R863" i="1"/>
  <c r="T863" i="1" s="1"/>
  <c r="Q864" i="1" s="1"/>
  <c r="AC864" i="1" s="1"/>
  <c r="N747" i="1"/>
  <c r="C1912" i="1"/>
  <c r="D1912" i="1" s="1"/>
  <c r="B1913" i="1"/>
  <c r="E1912" i="1" l="1"/>
  <c r="H864" i="1"/>
  <c r="S864" i="1"/>
  <c r="P747" i="1"/>
  <c r="M748" i="1" s="1"/>
  <c r="C1913" i="1"/>
  <c r="D1913" i="1" s="1"/>
  <c r="B1914" i="1"/>
  <c r="E1913" i="1" l="1"/>
  <c r="R864" i="1"/>
  <c r="O748" i="1"/>
  <c r="G748" i="1"/>
  <c r="B1915" i="1"/>
  <c r="C1914" i="1"/>
  <c r="D1914" i="1" s="1"/>
  <c r="E1914" i="1" l="1"/>
  <c r="T864" i="1"/>
  <c r="Q865" i="1" s="1"/>
  <c r="AC865" i="1" s="1"/>
  <c r="N748" i="1"/>
  <c r="P748" i="1" s="1"/>
  <c r="M749" i="1" s="1"/>
  <c r="C1915" i="1"/>
  <c r="D1915" i="1" s="1"/>
  <c r="B1916" i="1"/>
  <c r="E1915" i="1" l="1"/>
  <c r="S865" i="1"/>
  <c r="H865" i="1"/>
  <c r="G749" i="1"/>
  <c r="O749" i="1"/>
  <c r="B1917" i="1"/>
  <c r="C1916" i="1"/>
  <c r="D1916" i="1" s="1"/>
  <c r="E1916" i="1" l="1"/>
  <c r="R865" i="1"/>
  <c r="N749" i="1"/>
  <c r="C1917" i="1"/>
  <c r="D1917" i="1" s="1"/>
  <c r="B1918" i="1"/>
  <c r="E1917" i="1" l="1"/>
  <c r="T865" i="1"/>
  <c r="Q866" i="1" s="1"/>
  <c r="AC866" i="1" s="1"/>
  <c r="P749" i="1"/>
  <c r="M750" i="1" s="1"/>
  <c r="C1918" i="1"/>
  <c r="D1918" i="1" s="1"/>
  <c r="B1919" i="1"/>
  <c r="E1918" i="1" l="1"/>
  <c r="H866" i="1"/>
  <c r="S866" i="1"/>
  <c r="O750" i="1"/>
  <c r="G750" i="1"/>
  <c r="C1919" i="1"/>
  <c r="D1919" i="1" s="1"/>
  <c r="B1920" i="1"/>
  <c r="E1919" i="1" l="1"/>
  <c r="R866" i="1"/>
  <c r="T866" i="1" s="1"/>
  <c r="Q867" i="1" s="1"/>
  <c r="AC867" i="1" s="1"/>
  <c r="N750" i="1"/>
  <c r="P750" i="1" s="1"/>
  <c r="M751" i="1" s="1"/>
  <c r="C1920" i="1"/>
  <c r="D1920" i="1" s="1"/>
  <c r="B1921" i="1"/>
  <c r="E1920" i="1" l="1"/>
  <c r="H867" i="1"/>
  <c r="S867" i="1"/>
  <c r="G751" i="1"/>
  <c r="O751" i="1"/>
  <c r="C1921" i="1"/>
  <c r="D1921" i="1" s="1"/>
  <c r="B1922" i="1"/>
  <c r="E1921" i="1" l="1"/>
  <c r="R867" i="1"/>
  <c r="T867" i="1" s="1"/>
  <c r="Q868" i="1" s="1"/>
  <c r="AC868" i="1" s="1"/>
  <c r="N751" i="1"/>
  <c r="B1923" i="1"/>
  <c r="C1922" i="1"/>
  <c r="D1922" i="1" s="1"/>
  <c r="E1922" i="1" l="1"/>
  <c r="H868" i="1"/>
  <c r="S868" i="1"/>
  <c r="P751" i="1"/>
  <c r="M752" i="1" s="1"/>
  <c r="C1923" i="1"/>
  <c r="D1923" i="1" s="1"/>
  <c r="B1924" i="1"/>
  <c r="E1923" i="1" l="1"/>
  <c r="R868" i="1"/>
  <c r="T868" i="1" s="1"/>
  <c r="Q869" i="1" s="1"/>
  <c r="AC869" i="1" s="1"/>
  <c r="G752" i="1"/>
  <c r="O752" i="1"/>
  <c r="C1924" i="1"/>
  <c r="D1924" i="1" s="1"/>
  <c r="B1925" i="1"/>
  <c r="E1924" i="1" l="1"/>
  <c r="H869" i="1"/>
  <c r="S869" i="1"/>
  <c r="N752" i="1"/>
  <c r="P752" i="1" s="1"/>
  <c r="M753" i="1" s="1"/>
  <c r="B1926" i="1"/>
  <c r="C1925" i="1"/>
  <c r="D1925" i="1" s="1"/>
  <c r="E1925" i="1" l="1"/>
  <c r="R869" i="1"/>
  <c r="G753" i="1"/>
  <c r="O753" i="1"/>
  <c r="C1926" i="1"/>
  <c r="D1926" i="1" s="1"/>
  <c r="B1927" i="1"/>
  <c r="E1926" i="1" l="1"/>
  <c r="T869" i="1"/>
  <c r="Q870" i="1" s="1"/>
  <c r="AC870" i="1" s="1"/>
  <c r="N753" i="1"/>
  <c r="B1928" i="1"/>
  <c r="C1927" i="1"/>
  <c r="D1927" i="1" s="1"/>
  <c r="E1927" i="1" l="1"/>
  <c r="H870" i="1"/>
  <c r="S870" i="1"/>
  <c r="P753" i="1"/>
  <c r="M754" i="1" s="1"/>
  <c r="B1929" i="1"/>
  <c r="C1928" i="1"/>
  <c r="D1928" i="1" s="1"/>
  <c r="E1928" i="1" l="1"/>
  <c r="R870" i="1"/>
  <c r="T870" i="1" s="1"/>
  <c r="Q871" i="1" s="1"/>
  <c r="AC871" i="1" s="1"/>
  <c r="O754" i="1"/>
  <c r="G754" i="1"/>
  <c r="C1929" i="1"/>
  <c r="D1929" i="1" s="1"/>
  <c r="B1930" i="1"/>
  <c r="E1929" i="1" l="1"/>
  <c r="H871" i="1"/>
  <c r="S871" i="1"/>
  <c r="N754" i="1"/>
  <c r="C1930" i="1"/>
  <c r="D1930" i="1" s="1"/>
  <c r="B1931" i="1"/>
  <c r="E1930" i="1" l="1"/>
  <c r="R871" i="1"/>
  <c r="T871" i="1" s="1"/>
  <c r="Q872" i="1" s="1"/>
  <c r="AC872" i="1" s="1"/>
  <c r="P754" i="1"/>
  <c r="M755" i="1" s="1"/>
  <c r="B1932" i="1"/>
  <c r="C1931" i="1"/>
  <c r="D1931" i="1" s="1"/>
  <c r="E1931" i="1" l="1"/>
  <c r="H872" i="1"/>
  <c r="S872" i="1"/>
  <c r="G755" i="1"/>
  <c r="O755" i="1"/>
  <c r="C1932" i="1"/>
  <c r="D1932" i="1" s="1"/>
  <c r="B1933" i="1"/>
  <c r="E1932" i="1" l="1"/>
  <c r="R872" i="1"/>
  <c r="T872" i="1" s="1"/>
  <c r="Q873" i="1" s="1"/>
  <c r="AC873" i="1" s="1"/>
  <c r="N755" i="1"/>
  <c r="C1933" i="1"/>
  <c r="D1933" i="1" s="1"/>
  <c r="B1934" i="1"/>
  <c r="E1933" i="1" l="1"/>
  <c r="H873" i="1"/>
  <c r="S873" i="1"/>
  <c r="P755" i="1"/>
  <c r="M756" i="1" s="1"/>
  <c r="C1934" i="1"/>
  <c r="D1934" i="1" s="1"/>
  <c r="B1935" i="1"/>
  <c r="E1934" i="1" l="1"/>
  <c r="R873" i="1"/>
  <c r="T873" i="1" s="1"/>
  <c r="Q874" i="1" s="1"/>
  <c r="AC874" i="1" s="1"/>
  <c r="O756" i="1"/>
  <c r="G756" i="1"/>
  <c r="C1935" i="1"/>
  <c r="D1935" i="1" s="1"/>
  <c r="B1936" i="1"/>
  <c r="E1935" i="1" l="1"/>
  <c r="S874" i="1"/>
  <c r="H874" i="1"/>
  <c r="N756" i="1"/>
  <c r="P756" i="1" s="1"/>
  <c r="M757" i="1" s="1"/>
  <c r="B1937" i="1"/>
  <c r="C1936" i="1"/>
  <c r="D1936" i="1" s="1"/>
  <c r="E1936" i="1" l="1"/>
  <c r="R874" i="1"/>
  <c r="G757" i="1"/>
  <c r="O757" i="1"/>
  <c r="C1937" i="1"/>
  <c r="D1937" i="1" s="1"/>
  <c r="B1938" i="1"/>
  <c r="E1937" i="1" l="1"/>
  <c r="T874" i="1"/>
  <c r="Q875" i="1" s="1"/>
  <c r="AC875" i="1" s="1"/>
  <c r="N757" i="1"/>
  <c r="C1938" i="1"/>
  <c r="D1938" i="1" s="1"/>
  <c r="B1939" i="1"/>
  <c r="E1938" i="1" l="1"/>
  <c r="H875" i="1"/>
  <c r="S875" i="1"/>
  <c r="P757" i="1"/>
  <c r="M758" i="1" s="1"/>
  <c r="C1939" i="1"/>
  <c r="D1939" i="1" s="1"/>
  <c r="B1940" i="1"/>
  <c r="E1939" i="1" l="1"/>
  <c r="R875" i="1"/>
  <c r="G758" i="1"/>
  <c r="O758" i="1"/>
  <c r="C1940" i="1"/>
  <c r="D1940" i="1" s="1"/>
  <c r="B1941" i="1"/>
  <c r="E1940" i="1" l="1"/>
  <c r="T875" i="1"/>
  <c r="Q876" i="1" s="1"/>
  <c r="AC876" i="1" s="1"/>
  <c r="N758" i="1"/>
  <c r="P758" i="1" s="1"/>
  <c r="M759" i="1" s="1"/>
  <c r="C1941" i="1"/>
  <c r="D1941" i="1" s="1"/>
  <c r="B1942" i="1"/>
  <c r="E1941" i="1" l="1"/>
  <c r="H876" i="1"/>
  <c r="S876" i="1"/>
  <c r="O759" i="1"/>
  <c r="G759" i="1"/>
  <c r="B1943" i="1"/>
  <c r="C1942" i="1"/>
  <c r="D1942" i="1" s="1"/>
  <c r="E1942" i="1" l="1"/>
  <c r="R876" i="1"/>
  <c r="T876" i="1" s="1"/>
  <c r="Q877" i="1" s="1"/>
  <c r="AC877" i="1" s="1"/>
  <c r="N759" i="1"/>
  <c r="B1944" i="1"/>
  <c r="C1943" i="1"/>
  <c r="D1943" i="1" s="1"/>
  <c r="E1943" i="1" l="1"/>
  <c r="H877" i="1"/>
  <c r="S877" i="1"/>
  <c r="P759" i="1"/>
  <c r="M760" i="1" s="1"/>
  <c r="B1945" i="1"/>
  <c r="C1944" i="1"/>
  <c r="D1944" i="1" s="1"/>
  <c r="E1944" i="1" l="1"/>
  <c r="R877" i="1"/>
  <c r="G760" i="1"/>
  <c r="O760" i="1"/>
  <c r="C1945" i="1"/>
  <c r="D1945" i="1" s="1"/>
  <c r="B1946" i="1"/>
  <c r="E1945" i="1" l="1"/>
  <c r="T877" i="1"/>
  <c r="Q878" i="1" s="1"/>
  <c r="AC878" i="1" s="1"/>
  <c r="N760" i="1"/>
  <c r="C1946" i="1"/>
  <c r="D1946" i="1" s="1"/>
  <c r="B1947" i="1"/>
  <c r="E1946" i="1" l="1"/>
  <c r="S878" i="1"/>
  <c r="H878" i="1"/>
  <c r="P760" i="1"/>
  <c r="M761" i="1" s="1"/>
  <c r="C1947" i="1"/>
  <c r="D1947" i="1" s="1"/>
  <c r="B1948" i="1"/>
  <c r="E1947" i="1" l="1"/>
  <c r="R878" i="1"/>
  <c r="T878" i="1" s="1"/>
  <c r="Q879" i="1" s="1"/>
  <c r="AC879" i="1" s="1"/>
  <c r="O761" i="1"/>
  <c r="G761" i="1"/>
  <c r="B1949" i="1"/>
  <c r="C1948" i="1"/>
  <c r="D1948" i="1" s="1"/>
  <c r="E1948" i="1" l="1"/>
  <c r="H879" i="1"/>
  <c r="S879" i="1"/>
  <c r="N761" i="1"/>
  <c r="B1950" i="1"/>
  <c r="C1949" i="1"/>
  <c r="D1949" i="1" s="1"/>
  <c r="E1949" i="1" l="1"/>
  <c r="R879" i="1"/>
  <c r="T879" i="1" s="1"/>
  <c r="Q880" i="1" s="1"/>
  <c r="AC880" i="1" s="1"/>
  <c r="P761" i="1"/>
  <c r="M762" i="1" s="1"/>
  <c r="C1950" i="1"/>
  <c r="D1950" i="1" s="1"/>
  <c r="B1951" i="1"/>
  <c r="E1950" i="1" l="1"/>
  <c r="H880" i="1"/>
  <c r="S880" i="1"/>
  <c r="G762" i="1"/>
  <c r="O762" i="1"/>
  <c r="C1951" i="1"/>
  <c r="D1951" i="1" s="1"/>
  <c r="B1952" i="1"/>
  <c r="E1951" i="1" l="1"/>
  <c r="R880" i="1"/>
  <c r="N762" i="1"/>
  <c r="C1952" i="1"/>
  <c r="D1952" i="1" s="1"/>
  <c r="B1953" i="1"/>
  <c r="E1952" i="1" l="1"/>
  <c r="T880" i="1"/>
  <c r="Q881" i="1" s="1"/>
  <c r="AC881" i="1" s="1"/>
  <c r="P762" i="1"/>
  <c r="M763" i="1" s="1"/>
  <c r="C1953" i="1"/>
  <c r="D1953" i="1" s="1"/>
  <c r="B1954" i="1"/>
  <c r="E1953" i="1" l="1"/>
  <c r="S881" i="1"/>
  <c r="H881" i="1"/>
  <c r="G763" i="1"/>
  <c r="O763" i="1"/>
  <c r="C1954" i="1"/>
  <c r="D1954" i="1" s="1"/>
  <c r="B1955" i="1"/>
  <c r="E1954" i="1" l="1"/>
  <c r="R881" i="1"/>
  <c r="T881" i="1" s="1"/>
  <c r="Q882" i="1" s="1"/>
  <c r="AC882" i="1" s="1"/>
  <c r="N763" i="1"/>
  <c r="B1956" i="1"/>
  <c r="C1955" i="1"/>
  <c r="D1955" i="1" s="1"/>
  <c r="E1955" i="1" l="1"/>
  <c r="H882" i="1"/>
  <c r="S882" i="1"/>
  <c r="P763" i="1"/>
  <c r="M764" i="1" s="1"/>
  <c r="B1957" i="1"/>
  <c r="C1956" i="1"/>
  <c r="D1956" i="1" s="1"/>
  <c r="E1956" i="1" l="1"/>
  <c r="R882" i="1"/>
  <c r="G764" i="1"/>
  <c r="O764" i="1"/>
  <c r="C1957" i="1"/>
  <c r="D1957" i="1" s="1"/>
  <c r="B1958" i="1"/>
  <c r="E1957" i="1" l="1"/>
  <c r="T882" i="1"/>
  <c r="Q883" i="1" s="1"/>
  <c r="AC883" i="1" s="1"/>
  <c r="N764" i="1"/>
  <c r="C1958" i="1"/>
  <c r="D1958" i="1" s="1"/>
  <c r="B1959" i="1"/>
  <c r="E1958" i="1" l="1"/>
  <c r="H883" i="1"/>
  <c r="S883" i="1"/>
  <c r="P764" i="1"/>
  <c r="M765" i="1" s="1"/>
  <c r="C1959" i="1"/>
  <c r="D1959" i="1" s="1"/>
  <c r="B1960" i="1"/>
  <c r="E1959" i="1" l="1"/>
  <c r="R883" i="1"/>
  <c r="G765" i="1"/>
  <c r="O765" i="1"/>
  <c r="B1961" i="1"/>
  <c r="C1960" i="1"/>
  <c r="D1960" i="1" s="1"/>
  <c r="E1960" i="1" l="1"/>
  <c r="T883" i="1"/>
  <c r="Q884" i="1" s="1"/>
  <c r="AC884" i="1" s="1"/>
  <c r="N765" i="1"/>
  <c r="C1961" i="1"/>
  <c r="D1961" i="1" s="1"/>
  <c r="B1962" i="1"/>
  <c r="E1961" i="1" l="1"/>
  <c r="H884" i="1"/>
  <c r="S884" i="1"/>
  <c r="P765" i="1"/>
  <c r="M766" i="1" s="1"/>
  <c r="C1962" i="1"/>
  <c r="D1962" i="1" s="1"/>
  <c r="B1963" i="1"/>
  <c r="E1962" i="1" l="1"/>
  <c r="R884" i="1"/>
  <c r="G766" i="1"/>
  <c r="O766" i="1"/>
  <c r="C1963" i="1"/>
  <c r="D1963" i="1" s="1"/>
  <c r="B1964" i="1"/>
  <c r="E1963" i="1" l="1"/>
  <c r="T884" i="1"/>
  <c r="Q885" i="1" s="1"/>
  <c r="AC885" i="1" s="1"/>
  <c r="N766" i="1"/>
  <c r="B1965" i="1"/>
  <c r="C1964" i="1"/>
  <c r="D1964" i="1" s="1"/>
  <c r="E1964" i="1" l="1"/>
  <c r="S885" i="1"/>
  <c r="H885" i="1"/>
  <c r="P766" i="1"/>
  <c r="M767" i="1" s="1"/>
  <c r="C1965" i="1"/>
  <c r="D1965" i="1" s="1"/>
  <c r="B1966" i="1"/>
  <c r="E1965" i="1" l="1"/>
  <c r="R885" i="1"/>
  <c r="T885" i="1" s="1"/>
  <c r="Q886" i="1" s="1"/>
  <c r="AC886" i="1" s="1"/>
  <c r="O767" i="1"/>
  <c r="G767" i="1"/>
  <c r="C1966" i="1"/>
  <c r="D1966" i="1" s="1"/>
  <c r="B1967" i="1"/>
  <c r="E1966" i="1" l="1"/>
  <c r="S886" i="1"/>
  <c r="H886" i="1"/>
  <c r="N767" i="1"/>
  <c r="C1967" i="1"/>
  <c r="D1967" i="1" s="1"/>
  <c r="B1968" i="1"/>
  <c r="E1967" i="1" l="1"/>
  <c r="R886" i="1"/>
  <c r="P767" i="1"/>
  <c r="M768" i="1" s="1"/>
  <c r="C1968" i="1"/>
  <c r="D1968" i="1" s="1"/>
  <c r="B1969" i="1"/>
  <c r="E1968" i="1" l="1"/>
  <c r="T886" i="1"/>
  <c r="Q887" i="1" s="1"/>
  <c r="AC887" i="1" s="1"/>
  <c r="O768" i="1"/>
  <c r="G768" i="1"/>
  <c r="C1969" i="1"/>
  <c r="D1969" i="1" s="1"/>
  <c r="B1970" i="1"/>
  <c r="E1969" i="1" l="1"/>
  <c r="H887" i="1"/>
  <c r="S887" i="1"/>
  <c r="N768" i="1"/>
  <c r="C1970" i="1"/>
  <c r="D1970" i="1" s="1"/>
  <c r="B1971" i="1"/>
  <c r="E1970" i="1" l="1"/>
  <c r="R887" i="1"/>
  <c r="T887" i="1" s="1"/>
  <c r="Q888" i="1" s="1"/>
  <c r="AC888" i="1" s="1"/>
  <c r="P768" i="1"/>
  <c r="M769" i="1" s="1"/>
  <c r="C1971" i="1"/>
  <c r="D1971" i="1" s="1"/>
  <c r="B1972" i="1"/>
  <c r="E1971" i="1" l="1"/>
  <c r="H888" i="1"/>
  <c r="S888" i="1"/>
  <c r="G769" i="1"/>
  <c r="O769" i="1"/>
  <c r="B1973" i="1"/>
  <c r="C1972" i="1"/>
  <c r="D1972" i="1" s="1"/>
  <c r="E1972" i="1" l="1"/>
  <c r="R888" i="1"/>
  <c r="N769" i="1"/>
  <c r="P769" i="1" s="1"/>
  <c r="M770" i="1" s="1"/>
  <c r="C1973" i="1"/>
  <c r="D1973" i="1" s="1"/>
  <c r="B1974" i="1"/>
  <c r="E1973" i="1" l="1"/>
  <c r="T888" i="1"/>
  <c r="Q889" i="1" s="1"/>
  <c r="AC889" i="1" s="1"/>
  <c r="G770" i="1"/>
  <c r="O770" i="1"/>
  <c r="C1974" i="1"/>
  <c r="D1974" i="1" s="1"/>
  <c r="B1975" i="1"/>
  <c r="E1974" i="1" l="1"/>
  <c r="H889" i="1"/>
  <c r="S889" i="1"/>
  <c r="N770" i="1"/>
  <c r="P770" i="1" s="1"/>
  <c r="M771" i="1" s="1"/>
  <c r="C1975" i="1"/>
  <c r="D1975" i="1" s="1"/>
  <c r="B1976" i="1"/>
  <c r="E1975" i="1" l="1"/>
  <c r="R889" i="1"/>
  <c r="O771" i="1"/>
  <c r="G771" i="1"/>
  <c r="C1976" i="1"/>
  <c r="D1976" i="1" s="1"/>
  <c r="B1977" i="1"/>
  <c r="E1976" i="1" l="1"/>
  <c r="T889" i="1"/>
  <c r="Q890" i="1" s="1"/>
  <c r="AC890" i="1" s="1"/>
  <c r="N771" i="1"/>
  <c r="B1978" i="1"/>
  <c r="C1977" i="1"/>
  <c r="D1977" i="1" s="1"/>
  <c r="E1977" i="1" l="1"/>
  <c r="H890" i="1"/>
  <c r="S890" i="1"/>
  <c r="P771" i="1"/>
  <c r="M772" i="1" s="1"/>
  <c r="C1978" i="1"/>
  <c r="D1978" i="1" s="1"/>
  <c r="B1979" i="1"/>
  <c r="E1978" i="1" l="1"/>
  <c r="R890" i="1"/>
  <c r="O772" i="1"/>
  <c r="G772" i="1"/>
  <c r="C1979" i="1"/>
  <c r="D1979" i="1" s="1"/>
  <c r="B1980" i="1"/>
  <c r="E1979" i="1" l="1"/>
  <c r="T890" i="1"/>
  <c r="Q891" i="1" s="1"/>
  <c r="AC891" i="1" s="1"/>
  <c r="N772" i="1"/>
  <c r="P772" i="1" s="1"/>
  <c r="M773" i="1" s="1"/>
  <c r="C1980" i="1"/>
  <c r="D1980" i="1" s="1"/>
  <c r="B1981" i="1"/>
  <c r="E1980" i="1" l="1"/>
  <c r="H891" i="1"/>
  <c r="S891" i="1"/>
  <c r="G773" i="1"/>
  <c r="O773" i="1"/>
  <c r="C1981" i="1"/>
  <c r="D1981" i="1" s="1"/>
  <c r="B1982" i="1"/>
  <c r="E1981" i="1" l="1"/>
  <c r="R891" i="1"/>
  <c r="N773" i="1"/>
  <c r="P773" i="1" s="1"/>
  <c r="M774" i="1" s="1"/>
  <c r="C1982" i="1"/>
  <c r="D1982" i="1" s="1"/>
  <c r="B1983" i="1"/>
  <c r="E1982" i="1" l="1"/>
  <c r="T891" i="1"/>
  <c r="Q892" i="1" s="1"/>
  <c r="AC892" i="1" s="1"/>
  <c r="G774" i="1"/>
  <c r="O774" i="1"/>
  <c r="C1983" i="1"/>
  <c r="D1983" i="1" s="1"/>
  <c r="B1984" i="1"/>
  <c r="E1983" i="1" l="1"/>
  <c r="H892" i="1"/>
  <c r="S892" i="1"/>
  <c r="N774" i="1"/>
  <c r="B1985" i="1"/>
  <c r="C1984" i="1"/>
  <c r="D1984" i="1" s="1"/>
  <c r="E1984" i="1" l="1"/>
  <c r="R892" i="1"/>
  <c r="T892" i="1" s="1"/>
  <c r="Q893" i="1" s="1"/>
  <c r="AC893" i="1" s="1"/>
  <c r="P774" i="1"/>
  <c r="M775" i="1" s="1"/>
  <c r="C1985" i="1"/>
  <c r="D1985" i="1" s="1"/>
  <c r="B1986" i="1"/>
  <c r="E1985" i="1" l="1"/>
  <c r="S893" i="1"/>
  <c r="H893" i="1"/>
  <c r="O775" i="1"/>
  <c r="G775" i="1"/>
  <c r="C1986" i="1"/>
  <c r="D1986" i="1" s="1"/>
  <c r="B1987" i="1"/>
  <c r="E1986" i="1" l="1"/>
  <c r="R893" i="1"/>
  <c r="N775" i="1"/>
  <c r="C1987" i="1"/>
  <c r="D1987" i="1" s="1"/>
  <c r="B1988" i="1"/>
  <c r="E1987" i="1" l="1"/>
  <c r="T893" i="1"/>
  <c r="Q894" i="1" s="1"/>
  <c r="AC894" i="1" s="1"/>
  <c r="P775" i="1"/>
  <c r="M776" i="1" s="1"/>
  <c r="C1988" i="1"/>
  <c r="D1988" i="1" s="1"/>
  <c r="B1989" i="1"/>
  <c r="E1988" i="1" l="1"/>
  <c r="H894" i="1"/>
  <c r="S894" i="1"/>
  <c r="G776" i="1"/>
  <c r="O776" i="1"/>
  <c r="C1989" i="1"/>
  <c r="D1989" i="1" s="1"/>
  <c r="B1990" i="1"/>
  <c r="E1989" i="1" l="1"/>
  <c r="R894" i="1"/>
  <c r="T894" i="1" s="1"/>
  <c r="Q895" i="1" s="1"/>
  <c r="AC895" i="1" s="1"/>
  <c r="N776" i="1"/>
  <c r="B1991" i="1"/>
  <c r="C1990" i="1"/>
  <c r="D1990" i="1" s="1"/>
  <c r="E1990" i="1" l="1"/>
  <c r="H895" i="1"/>
  <c r="S895" i="1"/>
  <c r="P776" i="1"/>
  <c r="M777" i="1" s="1"/>
  <c r="B1992" i="1"/>
  <c r="C1991" i="1"/>
  <c r="D1991" i="1" s="1"/>
  <c r="E1991" i="1" l="1"/>
  <c r="R895" i="1"/>
  <c r="T895" i="1" s="1"/>
  <c r="Q896" i="1" s="1"/>
  <c r="AC896" i="1" s="1"/>
  <c r="O777" i="1"/>
  <c r="G777" i="1"/>
  <c r="C1992" i="1"/>
  <c r="D1992" i="1" s="1"/>
  <c r="B1993" i="1"/>
  <c r="E1992" i="1" l="1"/>
  <c r="S896" i="1"/>
  <c r="H896" i="1"/>
  <c r="N777" i="1"/>
  <c r="B1994" i="1"/>
  <c r="C1993" i="1"/>
  <c r="D1993" i="1" s="1"/>
  <c r="E1993" i="1" l="1"/>
  <c r="R896" i="1"/>
  <c r="T896" i="1" s="1"/>
  <c r="Q897" i="1" s="1"/>
  <c r="AC897" i="1" s="1"/>
  <c r="P777" i="1"/>
  <c r="M778" i="1" s="1"/>
  <c r="C1994" i="1"/>
  <c r="D1994" i="1" s="1"/>
  <c r="B1995" i="1"/>
  <c r="E1994" i="1" l="1"/>
  <c r="H897" i="1"/>
  <c r="S897" i="1"/>
  <c r="G778" i="1"/>
  <c r="O778" i="1"/>
  <c r="B1996" i="1"/>
  <c r="C1995" i="1"/>
  <c r="D1995" i="1" s="1"/>
  <c r="E1995" i="1" l="1"/>
  <c r="R897" i="1"/>
  <c r="N778" i="1"/>
  <c r="C1996" i="1"/>
  <c r="D1996" i="1" s="1"/>
  <c r="B1997" i="1"/>
  <c r="E1996" i="1" l="1"/>
  <c r="T897" i="1"/>
  <c r="Q898" i="1" s="1"/>
  <c r="AC898" i="1" s="1"/>
  <c r="P778" i="1"/>
  <c r="M779" i="1" s="1"/>
  <c r="C1997" i="1"/>
  <c r="D1997" i="1" s="1"/>
  <c r="B1998" i="1"/>
  <c r="E1997" i="1" l="1"/>
  <c r="H898" i="1"/>
  <c r="S898" i="1"/>
  <c r="G779" i="1"/>
  <c r="O779" i="1"/>
  <c r="C1998" i="1"/>
  <c r="D1998" i="1" s="1"/>
  <c r="B1999" i="1"/>
  <c r="E1998" i="1" l="1"/>
  <c r="R898" i="1"/>
  <c r="T898" i="1" s="1"/>
  <c r="Q899" i="1" s="1"/>
  <c r="AC899" i="1" s="1"/>
  <c r="N779" i="1"/>
  <c r="C1999" i="1"/>
  <c r="D1999" i="1" s="1"/>
  <c r="B2000" i="1"/>
  <c r="E1999" i="1" l="1"/>
  <c r="S899" i="1"/>
  <c r="H899" i="1"/>
  <c r="P779" i="1"/>
  <c r="M780" i="1" s="1"/>
  <c r="C2000" i="1"/>
  <c r="D2000" i="1" s="1"/>
  <c r="B2001" i="1"/>
  <c r="E2000" i="1" l="1"/>
  <c r="R899" i="1"/>
  <c r="T899" i="1" s="1"/>
  <c r="Q900" i="1" s="1"/>
  <c r="AC900" i="1" s="1"/>
  <c r="G780" i="1"/>
  <c r="O780" i="1"/>
  <c r="C2001" i="1"/>
  <c r="D2001" i="1" s="1"/>
  <c r="B2002" i="1"/>
  <c r="E2001" i="1" l="1"/>
  <c r="H900" i="1"/>
  <c r="S900" i="1"/>
  <c r="N780" i="1"/>
  <c r="C2002" i="1"/>
  <c r="D2002" i="1" s="1"/>
  <c r="B2003" i="1"/>
  <c r="E2002" i="1" l="1"/>
  <c r="R900" i="1"/>
  <c r="T900" i="1" s="1"/>
  <c r="Q901" i="1" s="1"/>
  <c r="AC901" i="1" s="1"/>
  <c r="P780" i="1"/>
  <c r="M781" i="1" s="1"/>
  <c r="C2003" i="1"/>
  <c r="D2003" i="1" s="1"/>
  <c r="B2004" i="1"/>
  <c r="E2003" i="1" l="1"/>
  <c r="H901" i="1"/>
  <c r="S901" i="1"/>
  <c r="G781" i="1"/>
  <c r="O781" i="1"/>
  <c r="C2004" i="1"/>
  <c r="D2004" i="1" s="1"/>
  <c r="B2005" i="1"/>
  <c r="E2004" i="1" l="1"/>
  <c r="R901" i="1"/>
  <c r="T901" i="1" s="1"/>
  <c r="Q902" i="1" s="1"/>
  <c r="AC902" i="1" s="1"/>
  <c r="N781" i="1"/>
  <c r="P781" i="1" s="1"/>
  <c r="M782" i="1" s="1"/>
  <c r="C2005" i="1"/>
  <c r="D2005" i="1" s="1"/>
  <c r="B2006" i="1"/>
  <c r="E2005" i="1" l="1"/>
  <c r="H902" i="1"/>
  <c r="S902" i="1"/>
  <c r="G782" i="1"/>
  <c r="O782" i="1"/>
  <c r="C2006" i="1"/>
  <c r="D2006" i="1" s="1"/>
  <c r="B2007" i="1"/>
  <c r="E2006" i="1" l="1"/>
  <c r="R902" i="1"/>
  <c r="T902" i="1" s="1"/>
  <c r="Q903" i="1" s="1"/>
  <c r="AC903" i="1" s="1"/>
  <c r="N782" i="1"/>
  <c r="B2008" i="1"/>
  <c r="C2007" i="1"/>
  <c r="D2007" i="1" s="1"/>
  <c r="E2007" i="1" l="1"/>
  <c r="H903" i="1"/>
  <c r="S903" i="1"/>
  <c r="P782" i="1"/>
  <c r="M783" i="1" s="1"/>
  <c r="B2009" i="1"/>
  <c r="C2008" i="1"/>
  <c r="D2008" i="1" s="1"/>
  <c r="E2008" i="1" l="1"/>
  <c r="R903" i="1"/>
  <c r="T903" i="1" s="1"/>
  <c r="Q904" i="1" s="1"/>
  <c r="AC904" i="1" s="1"/>
  <c r="O783" i="1"/>
  <c r="G783" i="1"/>
  <c r="B2010" i="1"/>
  <c r="C2009" i="1"/>
  <c r="D2009" i="1" s="1"/>
  <c r="E2009" i="1" l="1"/>
  <c r="H904" i="1"/>
  <c r="S904" i="1"/>
  <c r="N783" i="1"/>
  <c r="P783" i="1" s="1"/>
  <c r="M784" i="1" s="1"/>
  <c r="B2011" i="1"/>
  <c r="C2010" i="1"/>
  <c r="D2010" i="1" s="1"/>
  <c r="E2010" i="1" l="1"/>
  <c r="R904" i="1"/>
  <c r="T904" i="1" s="1"/>
  <c r="Q905" i="1" s="1"/>
  <c r="AC905" i="1" s="1"/>
  <c r="O784" i="1"/>
  <c r="G784" i="1"/>
  <c r="C2011" i="1"/>
  <c r="D2011" i="1" s="1"/>
  <c r="B2012" i="1"/>
  <c r="E2011" i="1" l="1"/>
  <c r="H905" i="1"/>
  <c r="S905" i="1"/>
  <c r="N784" i="1"/>
  <c r="C2012" i="1"/>
  <c r="D2012" i="1" s="1"/>
  <c r="B2013" i="1"/>
  <c r="E2012" i="1" l="1"/>
  <c r="R905" i="1"/>
  <c r="T905" i="1" s="1"/>
  <c r="Q906" i="1" s="1"/>
  <c r="AC906" i="1" s="1"/>
  <c r="P784" i="1"/>
  <c r="M785" i="1" s="1"/>
  <c r="B2014" i="1"/>
  <c r="C2013" i="1"/>
  <c r="D2013" i="1" s="1"/>
  <c r="E2013" i="1" l="1"/>
  <c r="H906" i="1"/>
  <c r="S906" i="1"/>
  <c r="G785" i="1"/>
  <c r="O785" i="1"/>
  <c r="C2014" i="1"/>
  <c r="D2014" i="1" s="1"/>
  <c r="B2015" i="1"/>
  <c r="E2014" i="1" l="1"/>
  <c r="R906" i="1"/>
  <c r="T906" i="1" s="1"/>
  <c r="Q907" i="1" s="1"/>
  <c r="AC907" i="1" s="1"/>
  <c r="N785" i="1"/>
  <c r="P785" i="1" s="1"/>
  <c r="M786" i="1" s="1"/>
  <c r="C2015" i="1"/>
  <c r="D2015" i="1" s="1"/>
  <c r="B2016" i="1"/>
  <c r="E2015" i="1" l="1"/>
  <c r="H907" i="1"/>
  <c r="S907" i="1"/>
  <c r="O786" i="1"/>
  <c r="G786" i="1"/>
  <c r="B2017" i="1"/>
  <c r="C2016" i="1"/>
  <c r="D2016" i="1" s="1"/>
  <c r="E2016" i="1" l="1"/>
  <c r="R907" i="1"/>
  <c r="N786" i="1"/>
  <c r="P786" i="1" s="1"/>
  <c r="M787" i="1" s="1"/>
  <c r="C2017" i="1"/>
  <c r="D2017" i="1" s="1"/>
  <c r="B2018" i="1"/>
  <c r="E2017" i="1" l="1"/>
  <c r="T907" i="1"/>
  <c r="Q908" i="1" s="1"/>
  <c r="AC908" i="1" s="1"/>
  <c r="O787" i="1"/>
  <c r="G787" i="1"/>
  <c r="C2018" i="1"/>
  <c r="D2018" i="1" s="1"/>
  <c r="B2019" i="1"/>
  <c r="E2018" i="1" l="1"/>
  <c r="H908" i="1"/>
  <c r="S908" i="1"/>
  <c r="N787" i="1"/>
  <c r="B2020" i="1"/>
  <c r="C2019" i="1"/>
  <c r="D2019" i="1" s="1"/>
  <c r="E2019" i="1" l="1"/>
  <c r="R908" i="1"/>
  <c r="T908" i="1" s="1"/>
  <c r="Q909" i="1" s="1"/>
  <c r="AC909" i="1" s="1"/>
  <c r="P787" i="1"/>
  <c r="M788" i="1" s="1"/>
  <c r="C2020" i="1"/>
  <c r="D2020" i="1" s="1"/>
  <c r="B2021" i="1"/>
  <c r="E2020" i="1" l="1"/>
  <c r="H909" i="1"/>
  <c r="S909" i="1"/>
  <c r="O788" i="1"/>
  <c r="G788" i="1"/>
  <c r="C2021" i="1"/>
  <c r="D2021" i="1" s="1"/>
  <c r="B2022" i="1"/>
  <c r="E2021" i="1" l="1"/>
  <c r="R909" i="1"/>
  <c r="T909" i="1" s="1"/>
  <c r="Q910" i="1" s="1"/>
  <c r="AC910" i="1" s="1"/>
  <c r="N788" i="1"/>
  <c r="C2022" i="1"/>
  <c r="D2022" i="1" s="1"/>
  <c r="B2023" i="1"/>
  <c r="E2022" i="1" l="1"/>
  <c r="H910" i="1"/>
  <c r="S910" i="1"/>
  <c r="P788" i="1"/>
  <c r="M789" i="1" s="1"/>
  <c r="C2023" i="1"/>
  <c r="D2023" i="1" s="1"/>
  <c r="B2024" i="1"/>
  <c r="E2023" i="1" l="1"/>
  <c r="R910" i="1"/>
  <c r="G789" i="1"/>
  <c r="O789" i="1"/>
  <c r="C2024" i="1"/>
  <c r="D2024" i="1" s="1"/>
  <c r="B2025" i="1"/>
  <c r="E2024" i="1" l="1"/>
  <c r="T910" i="1"/>
  <c r="Q911" i="1" s="1"/>
  <c r="AC911" i="1" s="1"/>
  <c r="N789" i="1"/>
  <c r="C2025" i="1"/>
  <c r="D2025" i="1" s="1"/>
  <c r="B2026" i="1"/>
  <c r="E2025" i="1" l="1"/>
  <c r="H911" i="1"/>
  <c r="S911" i="1"/>
  <c r="P789" i="1"/>
  <c r="M790" i="1" s="1"/>
  <c r="B2027" i="1"/>
  <c r="C2026" i="1"/>
  <c r="D2026" i="1" s="1"/>
  <c r="E2026" i="1" l="1"/>
  <c r="R911" i="1"/>
  <c r="T911" i="1" s="1"/>
  <c r="Q912" i="1" s="1"/>
  <c r="AC912" i="1" s="1"/>
  <c r="G790" i="1"/>
  <c r="O790" i="1"/>
  <c r="B2028" i="1"/>
  <c r="C2027" i="1"/>
  <c r="D2027" i="1" s="1"/>
  <c r="E2027" i="1" l="1"/>
  <c r="N790" i="1"/>
  <c r="C2028" i="1"/>
  <c r="D2028" i="1" s="1"/>
  <c r="B2029" i="1"/>
  <c r="E2028" i="1" l="1"/>
  <c r="H912" i="1"/>
  <c r="S912" i="1"/>
  <c r="P790" i="1"/>
  <c r="M791" i="1" s="1"/>
  <c r="C2029" i="1"/>
  <c r="D2029" i="1" s="1"/>
  <c r="B2030" i="1"/>
  <c r="E2029" i="1" l="1"/>
  <c r="R912" i="1"/>
  <c r="T912" i="1" s="1"/>
  <c r="Q913" i="1" s="1"/>
  <c r="AC913" i="1" s="1"/>
  <c r="O791" i="1"/>
  <c r="G791" i="1"/>
  <c r="B2031" i="1"/>
  <c r="C2030" i="1"/>
  <c r="D2030" i="1" s="1"/>
  <c r="E2030" i="1" l="1"/>
  <c r="H913" i="1"/>
  <c r="S913" i="1"/>
  <c r="N791" i="1"/>
  <c r="P791" i="1" s="1"/>
  <c r="M792" i="1" s="1"/>
  <c r="C2031" i="1"/>
  <c r="D2031" i="1" s="1"/>
  <c r="B2032" i="1"/>
  <c r="E2031" i="1" l="1"/>
  <c r="R913" i="1"/>
  <c r="T913" i="1" s="1"/>
  <c r="Q914" i="1" s="1"/>
  <c r="AC914" i="1" s="1"/>
  <c r="G792" i="1"/>
  <c r="O792" i="1"/>
  <c r="C2032" i="1"/>
  <c r="D2032" i="1" s="1"/>
  <c r="B2033" i="1"/>
  <c r="E2032" i="1" l="1"/>
  <c r="H914" i="1"/>
  <c r="S914" i="1"/>
  <c r="N792" i="1"/>
  <c r="P792" i="1" s="1"/>
  <c r="M793" i="1" s="1"/>
  <c r="B2034" i="1"/>
  <c r="C2033" i="1"/>
  <c r="D2033" i="1" s="1"/>
  <c r="E2033" i="1" l="1"/>
  <c r="R914" i="1"/>
  <c r="G793" i="1"/>
  <c r="O793" i="1"/>
  <c r="C2034" i="1"/>
  <c r="D2034" i="1" s="1"/>
  <c r="B2035" i="1"/>
  <c r="E2034" i="1" l="1"/>
  <c r="T914" i="1"/>
  <c r="Q915" i="1" s="1"/>
  <c r="AC915" i="1" s="1"/>
  <c r="N793" i="1"/>
  <c r="C2035" i="1"/>
  <c r="D2035" i="1" s="1"/>
  <c r="B2036" i="1"/>
  <c r="E2035" i="1" l="1"/>
  <c r="H915" i="1"/>
  <c r="S915" i="1"/>
  <c r="P793" i="1"/>
  <c r="M794" i="1" s="1"/>
  <c r="B2037" i="1"/>
  <c r="C2036" i="1"/>
  <c r="D2036" i="1" s="1"/>
  <c r="E2036" i="1" l="1"/>
  <c r="R915" i="1"/>
  <c r="G794" i="1"/>
  <c r="O794" i="1"/>
  <c r="C2037" i="1"/>
  <c r="D2037" i="1" s="1"/>
  <c r="B2038" i="1"/>
  <c r="E2037" i="1" l="1"/>
  <c r="T915" i="1"/>
  <c r="Q916" i="1" s="1"/>
  <c r="AC916" i="1" s="1"/>
  <c r="N794" i="1"/>
  <c r="C2038" i="1"/>
  <c r="D2038" i="1" s="1"/>
  <c r="B2039" i="1"/>
  <c r="E2038" i="1" l="1"/>
  <c r="S916" i="1"/>
  <c r="H916" i="1"/>
  <c r="P794" i="1"/>
  <c r="M795" i="1" s="1"/>
  <c r="B2040" i="1"/>
  <c r="C2039" i="1"/>
  <c r="D2039" i="1" s="1"/>
  <c r="E2039" i="1" l="1"/>
  <c r="R916" i="1"/>
  <c r="O795" i="1"/>
  <c r="G795" i="1"/>
  <c r="C2040" i="1"/>
  <c r="D2040" i="1" s="1"/>
  <c r="B2041" i="1"/>
  <c r="E2040" i="1" l="1"/>
  <c r="T916" i="1"/>
  <c r="Q917" i="1" s="1"/>
  <c r="AC917" i="1" s="1"/>
  <c r="N795" i="1"/>
  <c r="P795" i="1" s="1"/>
  <c r="M796" i="1" s="1"/>
  <c r="C2041" i="1"/>
  <c r="D2041" i="1" s="1"/>
  <c r="B2042" i="1"/>
  <c r="E2041" i="1" l="1"/>
  <c r="H917" i="1"/>
  <c r="S917" i="1"/>
  <c r="O796" i="1"/>
  <c r="G796" i="1"/>
  <c r="C2042" i="1"/>
  <c r="D2042" i="1" s="1"/>
  <c r="B2043" i="1"/>
  <c r="E2042" i="1" l="1"/>
  <c r="R917" i="1"/>
  <c r="T917" i="1" s="1"/>
  <c r="Q918" i="1" s="1"/>
  <c r="AC918" i="1" s="1"/>
  <c r="N796" i="1"/>
  <c r="C2043" i="1"/>
  <c r="D2043" i="1" s="1"/>
  <c r="B2044" i="1"/>
  <c r="E2043" i="1" l="1"/>
  <c r="H918" i="1"/>
  <c r="S918" i="1"/>
  <c r="P796" i="1"/>
  <c r="M797" i="1" s="1"/>
  <c r="C2044" i="1"/>
  <c r="D2044" i="1" s="1"/>
  <c r="B2045" i="1"/>
  <c r="E2044" i="1" l="1"/>
  <c r="R918" i="1"/>
  <c r="T918" i="1" s="1"/>
  <c r="Q919" i="1" s="1"/>
  <c r="AC919" i="1" s="1"/>
  <c r="O797" i="1"/>
  <c r="G797" i="1"/>
  <c r="C2045" i="1"/>
  <c r="D2045" i="1" s="1"/>
  <c r="B2046" i="1"/>
  <c r="E2045" i="1" l="1"/>
  <c r="H919" i="1"/>
  <c r="S919" i="1"/>
  <c r="N797" i="1"/>
  <c r="P797" i="1" s="1"/>
  <c r="M798" i="1" s="1"/>
  <c r="B2047" i="1"/>
  <c r="C2046" i="1"/>
  <c r="D2046" i="1" s="1"/>
  <c r="E2046" i="1" l="1"/>
  <c r="R919" i="1"/>
  <c r="G798" i="1"/>
  <c r="O798" i="1"/>
  <c r="B2048" i="1"/>
  <c r="C2047" i="1"/>
  <c r="D2047" i="1" s="1"/>
  <c r="E2047" i="1" l="1"/>
  <c r="T919" i="1"/>
  <c r="Q920" i="1" s="1"/>
  <c r="AC920" i="1" s="1"/>
  <c r="N798" i="1"/>
  <c r="C2048" i="1"/>
  <c r="D2048" i="1" s="1"/>
  <c r="B2049" i="1"/>
  <c r="E2048" i="1" l="1"/>
  <c r="H920" i="1"/>
  <c r="S920" i="1"/>
  <c r="P798" i="1"/>
  <c r="M799" i="1" s="1"/>
  <c r="C2049" i="1"/>
  <c r="D2049" i="1" s="1"/>
  <c r="B2050" i="1"/>
  <c r="E2049" i="1" l="1"/>
  <c r="R920" i="1"/>
  <c r="T920" i="1" s="1"/>
  <c r="Q921" i="1" s="1"/>
  <c r="AC921" i="1" s="1"/>
  <c r="O799" i="1"/>
  <c r="G799" i="1"/>
  <c r="B2051" i="1"/>
  <c r="C2050" i="1"/>
  <c r="D2050" i="1" s="1"/>
  <c r="E2050" i="1" l="1"/>
  <c r="H921" i="1"/>
  <c r="S921" i="1"/>
  <c r="N799" i="1"/>
  <c r="P799" i="1" s="1"/>
  <c r="M800" i="1" s="1"/>
  <c r="C2051" i="1"/>
  <c r="D2051" i="1" s="1"/>
  <c r="B2052" i="1"/>
  <c r="E2051" i="1" l="1"/>
  <c r="R921" i="1"/>
  <c r="T921" i="1" s="1"/>
  <c r="Q922" i="1" s="1"/>
  <c r="AC922" i="1" s="1"/>
  <c r="G800" i="1"/>
  <c r="O800" i="1"/>
  <c r="B2053" i="1"/>
  <c r="C2052" i="1"/>
  <c r="D2052" i="1" s="1"/>
  <c r="E2052" i="1" l="1"/>
  <c r="H922" i="1"/>
  <c r="S922" i="1"/>
  <c r="N800" i="1"/>
  <c r="P800" i="1" s="1"/>
  <c r="M801" i="1" s="1"/>
  <c r="C2053" i="1"/>
  <c r="D2053" i="1" s="1"/>
  <c r="B2054" i="1"/>
  <c r="E2053" i="1" l="1"/>
  <c r="R922" i="1"/>
  <c r="T922" i="1" s="1"/>
  <c r="Q923" i="1" s="1"/>
  <c r="AC923" i="1" s="1"/>
  <c r="G801" i="1"/>
  <c r="O801" i="1"/>
  <c r="C2054" i="1"/>
  <c r="D2054" i="1" s="1"/>
  <c r="B2055" i="1"/>
  <c r="E2054" i="1" l="1"/>
  <c r="H923" i="1"/>
  <c r="S923" i="1"/>
  <c r="N801" i="1"/>
  <c r="C2055" i="1"/>
  <c r="D2055" i="1" s="1"/>
  <c r="B2056" i="1"/>
  <c r="E2055" i="1" l="1"/>
  <c r="R923" i="1"/>
  <c r="P801" i="1"/>
  <c r="M802" i="1" s="1"/>
  <c r="B2057" i="1"/>
  <c r="C2056" i="1"/>
  <c r="D2056" i="1" s="1"/>
  <c r="E2056" i="1" l="1"/>
  <c r="T923" i="1"/>
  <c r="Q924" i="1" s="1"/>
  <c r="AC924" i="1" s="1"/>
  <c r="G802" i="1"/>
  <c r="O802" i="1"/>
  <c r="B2058" i="1"/>
  <c r="C2057" i="1"/>
  <c r="D2057" i="1" s="1"/>
  <c r="E2057" i="1" l="1"/>
  <c r="H924" i="1"/>
  <c r="S924" i="1"/>
  <c r="N802" i="1"/>
  <c r="C2058" i="1"/>
  <c r="D2058" i="1" s="1"/>
  <c r="B2059" i="1"/>
  <c r="E2058" i="1" l="1"/>
  <c r="R924" i="1"/>
  <c r="P802" i="1"/>
  <c r="M803" i="1" s="1"/>
  <c r="B2060" i="1"/>
  <c r="C2059" i="1"/>
  <c r="D2059" i="1" s="1"/>
  <c r="E2059" i="1" l="1"/>
  <c r="T924" i="1"/>
  <c r="Q925" i="1" s="1"/>
  <c r="AC925" i="1" s="1"/>
  <c r="G803" i="1"/>
  <c r="O803" i="1"/>
  <c r="C2060" i="1"/>
  <c r="D2060" i="1" s="1"/>
  <c r="B2061" i="1"/>
  <c r="E2060" i="1" l="1"/>
  <c r="H925" i="1"/>
  <c r="S925" i="1"/>
  <c r="N803" i="1"/>
  <c r="C2061" i="1"/>
  <c r="D2061" i="1" s="1"/>
  <c r="B2062" i="1"/>
  <c r="E2061" i="1" l="1"/>
  <c r="R925" i="1"/>
  <c r="T925" i="1" s="1"/>
  <c r="Q926" i="1" s="1"/>
  <c r="AC926" i="1" s="1"/>
  <c r="P803" i="1"/>
  <c r="M804" i="1" s="1"/>
  <c r="C2062" i="1"/>
  <c r="D2062" i="1" s="1"/>
  <c r="B2063" i="1"/>
  <c r="E2062" i="1" l="1"/>
  <c r="H926" i="1"/>
  <c r="S926" i="1"/>
  <c r="G804" i="1"/>
  <c r="O804" i="1"/>
  <c r="C2063" i="1"/>
  <c r="D2063" i="1" s="1"/>
  <c r="B2064" i="1"/>
  <c r="E2063" i="1" l="1"/>
  <c r="R926" i="1"/>
  <c r="T926" i="1" s="1"/>
  <c r="Q927" i="1" s="1"/>
  <c r="AC927" i="1" s="1"/>
  <c r="N804" i="1"/>
  <c r="C2064" i="1"/>
  <c r="D2064" i="1" s="1"/>
  <c r="B2065" i="1"/>
  <c r="E2064" i="1" l="1"/>
  <c r="H927" i="1"/>
  <c r="S927" i="1"/>
  <c r="P804" i="1"/>
  <c r="M805" i="1" s="1"/>
  <c r="C2065" i="1"/>
  <c r="D2065" i="1" s="1"/>
  <c r="B2066" i="1"/>
  <c r="E2065" i="1" l="1"/>
  <c r="R927" i="1"/>
  <c r="T927" i="1" s="1"/>
  <c r="Q928" i="1" s="1"/>
  <c r="AC928" i="1" s="1"/>
  <c r="G805" i="1"/>
  <c r="O805" i="1"/>
  <c r="C2066" i="1"/>
  <c r="D2066" i="1" s="1"/>
  <c r="B2067" i="1"/>
  <c r="E2066" i="1" l="1"/>
  <c r="H928" i="1"/>
  <c r="S928" i="1"/>
  <c r="N805" i="1"/>
  <c r="B2068" i="1"/>
  <c r="C2067" i="1"/>
  <c r="D2067" i="1" s="1"/>
  <c r="E2067" i="1" l="1"/>
  <c r="R928" i="1"/>
  <c r="T928" i="1" s="1"/>
  <c r="Q929" i="1" s="1"/>
  <c r="AC929" i="1" s="1"/>
  <c r="P805" i="1"/>
  <c r="M806" i="1" s="1"/>
  <c r="C2068" i="1"/>
  <c r="D2068" i="1" s="1"/>
  <c r="B2069" i="1"/>
  <c r="E2068" i="1" l="1"/>
  <c r="H929" i="1"/>
  <c r="S929" i="1"/>
  <c r="G806" i="1"/>
  <c r="O806" i="1"/>
  <c r="C2069" i="1"/>
  <c r="D2069" i="1" s="1"/>
  <c r="B2070" i="1"/>
  <c r="E2069" i="1" l="1"/>
  <c r="R929" i="1"/>
  <c r="T929" i="1" s="1"/>
  <c r="Q930" i="1" s="1"/>
  <c r="AC930" i="1" s="1"/>
  <c r="N806" i="1"/>
  <c r="C2070" i="1"/>
  <c r="D2070" i="1" s="1"/>
  <c r="B2071" i="1"/>
  <c r="E2070" i="1" l="1"/>
  <c r="H930" i="1"/>
  <c r="S930" i="1"/>
  <c r="P806" i="1"/>
  <c r="M807" i="1" s="1"/>
  <c r="B2072" i="1"/>
  <c r="C2071" i="1"/>
  <c r="D2071" i="1" s="1"/>
  <c r="E2071" i="1" l="1"/>
  <c r="R930" i="1"/>
  <c r="T930" i="1" s="1"/>
  <c r="Q931" i="1" s="1"/>
  <c r="AC931" i="1" s="1"/>
  <c r="O807" i="1"/>
  <c r="G807" i="1"/>
  <c r="C2072" i="1"/>
  <c r="D2072" i="1" s="1"/>
  <c r="B2073" i="1"/>
  <c r="E2072" i="1" l="1"/>
  <c r="H931" i="1"/>
  <c r="S931" i="1"/>
  <c r="N807" i="1"/>
  <c r="B2074" i="1"/>
  <c r="C2073" i="1"/>
  <c r="D2073" i="1" s="1"/>
  <c r="E2073" i="1" l="1"/>
  <c r="R931" i="1"/>
  <c r="T931" i="1" s="1"/>
  <c r="Q932" i="1" s="1"/>
  <c r="AC932" i="1" s="1"/>
  <c r="P807" i="1"/>
  <c r="M808" i="1" s="1"/>
  <c r="C2074" i="1"/>
  <c r="D2074" i="1" s="1"/>
  <c r="B2075" i="1"/>
  <c r="E2074" i="1" l="1"/>
  <c r="S932" i="1"/>
  <c r="H932" i="1"/>
  <c r="G808" i="1"/>
  <c r="O808" i="1"/>
  <c r="C2075" i="1"/>
  <c r="D2075" i="1" s="1"/>
  <c r="B2076" i="1"/>
  <c r="E2075" i="1" l="1"/>
  <c r="R932" i="1"/>
  <c r="N808" i="1"/>
  <c r="B2077" i="1"/>
  <c r="C2076" i="1"/>
  <c r="D2076" i="1" s="1"/>
  <c r="E2076" i="1" l="1"/>
  <c r="T932" i="1"/>
  <c r="Q933" i="1" s="1"/>
  <c r="AC933" i="1" s="1"/>
  <c r="P808" i="1"/>
  <c r="M809" i="1" s="1"/>
  <c r="B2078" i="1"/>
  <c r="C2077" i="1"/>
  <c r="D2077" i="1" s="1"/>
  <c r="E2077" i="1" l="1"/>
  <c r="H933" i="1"/>
  <c r="S933" i="1"/>
  <c r="O809" i="1"/>
  <c r="G809" i="1"/>
  <c r="C2078" i="1"/>
  <c r="D2078" i="1" s="1"/>
  <c r="B2079" i="1"/>
  <c r="E2078" i="1" l="1"/>
  <c r="R933" i="1"/>
  <c r="T933" i="1" s="1"/>
  <c r="Q934" i="1" s="1"/>
  <c r="AC934" i="1" s="1"/>
  <c r="N809" i="1"/>
  <c r="C2079" i="1"/>
  <c r="D2079" i="1" s="1"/>
  <c r="B2080" i="1"/>
  <c r="E2079" i="1" l="1"/>
  <c r="H934" i="1"/>
  <c r="S934" i="1"/>
  <c r="P809" i="1"/>
  <c r="M810" i="1" s="1"/>
  <c r="C2080" i="1"/>
  <c r="D2080" i="1" s="1"/>
  <c r="B2081" i="1"/>
  <c r="E2080" i="1" l="1"/>
  <c r="R934" i="1"/>
  <c r="G810" i="1"/>
  <c r="O810" i="1"/>
  <c r="B2082" i="1"/>
  <c r="C2081" i="1"/>
  <c r="D2081" i="1" s="1"/>
  <c r="E2081" i="1" l="1"/>
  <c r="T934" i="1"/>
  <c r="Q935" i="1" s="1"/>
  <c r="AC935" i="1" s="1"/>
  <c r="N810" i="1"/>
  <c r="P810" i="1" s="1"/>
  <c r="M811" i="1" s="1"/>
  <c r="C2082" i="1"/>
  <c r="D2082" i="1" s="1"/>
  <c r="B2083" i="1"/>
  <c r="E2082" i="1" l="1"/>
  <c r="H935" i="1"/>
  <c r="S935" i="1"/>
  <c r="O811" i="1"/>
  <c r="G811" i="1"/>
  <c r="B2084" i="1"/>
  <c r="C2083" i="1"/>
  <c r="D2083" i="1" s="1"/>
  <c r="E2083" i="1" l="1"/>
  <c r="R935" i="1"/>
  <c r="N811" i="1"/>
  <c r="P811" i="1" s="1"/>
  <c r="M812" i="1" s="1"/>
  <c r="B2085" i="1"/>
  <c r="C2084" i="1"/>
  <c r="D2084" i="1" s="1"/>
  <c r="E2084" i="1" l="1"/>
  <c r="T935" i="1"/>
  <c r="Q936" i="1" s="1"/>
  <c r="AC936" i="1" s="1"/>
  <c r="O812" i="1"/>
  <c r="G812" i="1"/>
  <c r="C2085" i="1"/>
  <c r="D2085" i="1" s="1"/>
  <c r="B2086" i="1"/>
  <c r="E2085" i="1" l="1"/>
  <c r="H936" i="1"/>
  <c r="S936" i="1"/>
  <c r="N812" i="1"/>
  <c r="P812" i="1" s="1"/>
  <c r="M813" i="1" s="1"/>
  <c r="C2086" i="1"/>
  <c r="D2086" i="1" s="1"/>
  <c r="B2087" i="1"/>
  <c r="E2086" i="1" l="1"/>
  <c r="R936" i="1"/>
  <c r="G813" i="1"/>
  <c r="O813" i="1"/>
  <c r="B2088" i="1"/>
  <c r="C2087" i="1"/>
  <c r="D2087" i="1" s="1"/>
  <c r="E2087" i="1" l="1"/>
  <c r="T936" i="1"/>
  <c r="Q937" i="1" s="1"/>
  <c r="AC937" i="1" s="1"/>
  <c r="N813" i="1"/>
  <c r="C2088" i="1"/>
  <c r="D2088" i="1" s="1"/>
  <c r="B2089" i="1"/>
  <c r="E2088" i="1" l="1"/>
  <c r="H937" i="1"/>
  <c r="S937" i="1"/>
  <c r="P813" i="1"/>
  <c r="M814" i="1" s="1"/>
  <c r="B2090" i="1"/>
  <c r="C2089" i="1"/>
  <c r="D2089" i="1" s="1"/>
  <c r="E2089" i="1" l="1"/>
  <c r="R937" i="1"/>
  <c r="T937" i="1" s="1"/>
  <c r="Q938" i="1" s="1"/>
  <c r="AC938" i="1" s="1"/>
  <c r="G814" i="1"/>
  <c r="O814" i="1"/>
  <c r="C2090" i="1"/>
  <c r="D2090" i="1" s="1"/>
  <c r="B2091" i="1"/>
  <c r="E2090" i="1" l="1"/>
  <c r="H938" i="1"/>
  <c r="S938" i="1"/>
  <c r="N814" i="1"/>
  <c r="P814" i="1" s="1"/>
  <c r="M815" i="1" s="1"/>
  <c r="C2091" i="1"/>
  <c r="D2091" i="1" s="1"/>
  <c r="B2092" i="1"/>
  <c r="E2091" i="1" l="1"/>
  <c r="R938" i="1"/>
  <c r="O815" i="1"/>
  <c r="G815" i="1"/>
  <c r="C2092" i="1"/>
  <c r="D2092" i="1" s="1"/>
  <c r="B2093" i="1"/>
  <c r="E2092" i="1" l="1"/>
  <c r="T938" i="1"/>
  <c r="Q939" i="1" s="1"/>
  <c r="AC939" i="1" s="1"/>
  <c r="N815" i="1"/>
  <c r="B2094" i="1"/>
  <c r="C2093" i="1"/>
  <c r="D2093" i="1" s="1"/>
  <c r="E2093" i="1" l="1"/>
  <c r="H939" i="1"/>
  <c r="S939" i="1"/>
  <c r="P815" i="1"/>
  <c r="M816" i="1" s="1"/>
  <c r="C2094" i="1"/>
  <c r="D2094" i="1" s="1"/>
  <c r="B2095" i="1"/>
  <c r="E2094" i="1" l="1"/>
  <c r="R939" i="1"/>
  <c r="T939" i="1" s="1"/>
  <c r="Q940" i="1" s="1"/>
  <c r="AC940" i="1" s="1"/>
  <c r="G816" i="1"/>
  <c r="O816" i="1"/>
  <c r="C2095" i="1"/>
  <c r="D2095" i="1" s="1"/>
  <c r="B2096" i="1"/>
  <c r="E2095" i="1" l="1"/>
  <c r="H940" i="1"/>
  <c r="S940" i="1"/>
  <c r="N816" i="1"/>
  <c r="C2096" i="1"/>
  <c r="D2096" i="1" s="1"/>
  <c r="B2097" i="1"/>
  <c r="E2096" i="1" l="1"/>
  <c r="R940" i="1"/>
  <c r="T940" i="1" s="1"/>
  <c r="Q941" i="1" s="1"/>
  <c r="AC941" i="1" s="1"/>
  <c r="P816" i="1"/>
  <c r="M817" i="1" s="1"/>
  <c r="C2097" i="1"/>
  <c r="D2097" i="1" s="1"/>
  <c r="B2098" i="1"/>
  <c r="E2097" i="1" l="1"/>
  <c r="H941" i="1"/>
  <c r="S941" i="1"/>
  <c r="G817" i="1"/>
  <c r="O817" i="1"/>
  <c r="C2098" i="1"/>
  <c r="D2098" i="1" s="1"/>
  <c r="B2099" i="1"/>
  <c r="E2098" i="1" l="1"/>
  <c r="R941" i="1"/>
  <c r="T941" i="1" s="1"/>
  <c r="Q942" i="1" s="1"/>
  <c r="AC942" i="1" s="1"/>
  <c r="N817" i="1"/>
  <c r="P817" i="1" s="1"/>
  <c r="M818" i="1" s="1"/>
  <c r="C2099" i="1"/>
  <c r="D2099" i="1" s="1"/>
  <c r="B2100" i="1"/>
  <c r="E2099" i="1" l="1"/>
  <c r="H942" i="1"/>
  <c r="S942" i="1"/>
  <c r="O818" i="1"/>
  <c r="G818" i="1"/>
  <c r="B2101" i="1"/>
  <c r="C2100" i="1"/>
  <c r="D2100" i="1" s="1"/>
  <c r="E2100" i="1" l="1"/>
  <c r="R942" i="1"/>
  <c r="T942" i="1" s="1"/>
  <c r="Q943" i="1" s="1"/>
  <c r="AC943" i="1" s="1"/>
  <c r="N818" i="1"/>
  <c r="C2101" i="1"/>
  <c r="D2101" i="1" s="1"/>
  <c r="B2102" i="1"/>
  <c r="E2101" i="1" l="1"/>
  <c r="S943" i="1"/>
  <c r="H943" i="1"/>
  <c r="P818" i="1"/>
  <c r="M819" i="1" s="1"/>
  <c r="C2102" i="1"/>
  <c r="D2102" i="1" s="1"/>
  <c r="B2103" i="1"/>
  <c r="E2102" i="1" l="1"/>
  <c r="R943" i="1"/>
  <c r="T943" i="1" s="1"/>
  <c r="Q944" i="1" s="1"/>
  <c r="AC944" i="1" s="1"/>
  <c r="O819" i="1"/>
  <c r="G819" i="1"/>
  <c r="C2103" i="1"/>
  <c r="D2103" i="1" s="1"/>
  <c r="B2104" i="1"/>
  <c r="E2103" i="1" l="1"/>
  <c r="H944" i="1"/>
  <c r="S944" i="1"/>
  <c r="N819" i="1"/>
  <c r="P819" i="1" s="1"/>
  <c r="M820" i="1" s="1"/>
  <c r="B2105" i="1"/>
  <c r="C2104" i="1"/>
  <c r="D2104" i="1" s="1"/>
  <c r="E2104" i="1" l="1"/>
  <c r="R944" i="1"/>
  <c r="G820" i="1"/>
  <c r="O820" i="1"/>
  <c r="B2106" i="1"/>
  <c r="C2105" i="1"/>
  <c r="D2105" i="1" s="1"/>
  <c r="E2105" i="1" l="1"/>
  <c r="T944" i="1"/>
  <c r="Q945" i="1" s="1"/>
  <c r="AC945" i="1" s="1"/>
  <c r="N820" i="1"/>
  <c r="B2107" i="1"/>
  <c r="C2106" i="1"/>
  <c r="D2106" i="1" s="1"/>
  <c r="E2106" i="1" l="1"/>
  <c r="H945" i="1"/>
  <c r="S945" i="1"/>
  <c r="P820" i="1"/>
  <c r="M821" i="1" s="1"/>
  <c r="B2108" i="1"/>
  <c r="C2107" i="1"/>
  <c r="D2107" i="1" s="1"/>
  <c r="E2107" i="1" l="1"/>
  <c r="R945" i="1"/>
  <c r="T945" i="1" s="1"/>
  <c r="Q946" i="1" s="1"/>
  <c r="AC946" i="1" s="1"/>
  <c r="G821" i="1"/>
  <c r="O821" i="1"/>
  <c r="C2108" i="1"/>
  <c r="D2108" i="1" s="1"/>
  <c r="B2109" i="1"/>
  <c r="E2108" i="1" l="1"/>
  <c r="H946" i="1"/>
  <c r="S946" i="1"/>
  <c r="N821" i="1"/>
  <c r="C2109" i="1"/>
  <c r="D2109" i="1" s="1"/>
  <c r="B2110" i="1"/>
  <c r="E2109" i="1" l="1"/>
  <c r="R946" i="1"/>
  <c r="T946" i="1" s="1"/>
  <c r="Q947" i="1" s="1"/>
  <c r="AC947" i="1" s="1"/>
  <c r="P821" i="1"/>
  <c r="M822" i="1" s="1"/>
  <c r="B2111" i="1"/>
  <c r="C2110" i="1"/>
  <c r="D2110" i="1" s="1"/>
  <c r="E2110" i="1" l="1"/>
  <c r="H947" i="1"/>
  <c r="S947" i="1"/>
  <c r="G822" i="1"/>
  <c r="O822" i="1"/>
  <c r="B2112" i="1"/>
  <c r="C2111" i="1"/>
  <c r="D2111" i="1" s="1"/>
  <c r="E2111" i="1" l="1"/>
  <c r="R947" i="1"/>
  <c r="N822" i="1"/>
  <c r="C2112" i="1"/>
  <c r="D2112" i="1" s="1"/>
  <c r="B2113" i="1"/>
  <c r="E2112" i="1" l="1"/>
  <c r="T947" i="1"/>
  <c r="Q948" i="1" s="1"/>
  <c r="AC948" i="1" s="1"/>
  <c r="P822" i="1"/>
  <c r="M823" i="1" s="1"/>
  <c r="C2113" i="1"/>
  <c r="D2113" i="1" s="1"/>
  <c r="B2114" i="1"/>
  <c r="E2113" i="1" l="1"/>
  <c r="H948" i="1"/>
  <c r="S948" i="1"/>
  <c r="O823" i="1"/>
  <c r="G823" i="1"/>
  <c r="C2114" i="1"/>
  <c r="D2114" i="1" s="1"/>
  <c r="B2115" i="1"/>
  <c r="E2114" i="1" l="1"/>
  <c r="R948" i="1"/>
  <c r="N823" i="1"/>
  <c r="B2116" i="1"/>
  <c r="C2115" i="1"/>
  <c r="D2115" i="1" s="1"/>
  <c r="E2115" i="1" l="1"/>
  <c r="T948" i="1"/>
  <c r="Q949" i="1" s="1"/>
  <c r="AC949" i="1" s="1"/>
  <c r="P823" i="1"/>
  <c r="M824" i="1" s="1"/>
  <c r="C2116" i="1"/>
  <c r="D2116" i="1" s="1"/>
  <c r="B2117" i="1"/>
  <c r="E2116" i="1" l="1"/>
  <c r="S949" i="1"/>
  <c r="H949" i="1"/>
  <c r="G824" i="1"/>
  <c r="O824" i="1"/>
  <c r="B2118" i="1"/>
  <c r="C2117" i="1"/>
  <c r="D2117" i="1" s="1"/>
  <c r="E2117" i="1" l="1"/>
  <c r="R949" i="1"/>
  <c r="T949" i="1" s="1"/>
  <c r="Q950" i="1" s="1"/>
  <c r="AC950" i="1" s="1"/>
  <c r="N824" i="1"/>
  <c r="C2118" i="1"/>
  <c r="D2118" i="1" s="1"/>
  <c r="B2119" i="1"/>
  <c r="E2118" i="1" l="1"/>
  <c r="H950" i="1"/>
  <c r="S950" i="1"/>
  <c r="P824" i="1"/>
  <c r="M825" i="1" s="1"/>
  <c r="C2119" i="1"/>
  <c r="D2119" i="1" s="1"/>
  <c r="B2120" i="1"/>
  <c r="E2119" i="1" l="1"/>
  <c r="R950" i="1"/>
  <c r="T950" i="1" s="1"/>
  <c r="Q951" i="1" s="1"/>
  <c r="AC951" i="1" s="1"/>
  <c r="O825" i="1"/>
  <c r="G825" i="1"/>
  <c r="C2120" i="1"/>
  <c r="D2120" i="1" s="1"/>
  <c r="B2121" i="1"/>
  <c r="E2120" i="1" l="1"/>
  <c r="H951" i="1"/>
  <c r="S951" i="1"/>
  <c r="N825" i="1"/>
  <c r="P825" i="1" s="1"/>
  <c r="M826" i="1" s="1"/>
  <c r="B2122" i="1"/>
  <c r="C2121" i="1"/>
  <c r="D2121" i="1" s="1"/>
  <c r="E2121" i="1" l="1"/>
  <c r="R951" i="1"/>
  <c r="O826" i="1"/>
  <c r="G826" i="1"/>
  <c r="C2122" i="1"/>
  <c r="D2122" i="1" s="1"/>
  <c r="B2123" i="1"/>
  <c r="E2122" i="1" l="1"/>
  <c r="T951" i="1"/>
  <c r="Q952" i="1" s="1"/>
  <c r="AC952" i="1" s="1"/>
  <c r="N826" i="1"/>
  <c r="P826" i="1" s="1"/>
  <c r="M827" i="1" s="1"/>
  <c r="C2123" i="1"/>
  <c r="D2123" i="1" s="1"/>
  <c r="B2124" i="1"/>
  <c r="E2123" i="1" l="1"/>
  <c r="H952" i="1"/>
  <c r="S952" i="1"/>
  <c r="G827" i="1"/>
  <c r="O827" i="1"/>
  <c r="C2124" i="1"/>
  <c r="D2124" i="1" s="1"/>
  <c r="B2125" i="1"/>
  <c r="E2124" i="1" l="1"/>
  <c r="R952" i="1"/>
  <c r="T952" i="1" s="1"/>
  <c r="Q953" i="1" s="1"/>
  <c r="AC953" i="1" s="1"/>
  <c r="N827" i="1"/>
  <c r="P827" i="1" s="1"/>
  <c r="M828" i="1" s="1"/>
  <c r="C2125" i="1"/>
  <c r="D2125" i="1" s="1"/>
  <c r="B2126" i="1"/>
  <c r="E2125" i="1" l="1"/>
  <c r="H953" i="1"/>
  <c r="S953" i="1"/>
  <c r="G828" i="1"/>
  <c r="O828" i="1"/>
  <c r="C2126" i="1"/>
  <c r="D2126" i="1" s="1"/>
  <c r="B2127" i="1"/>
  <c r="E2126" i="1" l="1"/>
  <c r="R953" i="1"/>
  <c r="T953" i="1" s="1"/>
  <c r="Q954" i="1" s="1"/>
  <c r="AC954" i="1" s="1"/>
  <c r="N828" i="1"/>
  <c r="C2127" i="1"/>
  <c r="D2127" i="1" s="1"/>
  <c r="B2128" i="1"/>
  <c r="E2127" i="1" l="1"/>
  <c r="S954" i="1"/>
  <c r="H954" i="1"/>
  <c r="P828" i="1"/>
  <c r="M829" i="1" s="1"/>
  <c r="B2129" i="1"/>
  <c r="C2128" i="1"/>
  <c r="D2128" i="1" s="1"/>
  <c r="E2128" i="1" l="1"/>
  <c r="R954" i="1"/>
  <c r="T954" i="1" s="1"/>
  <c r="Q955" i="1" s="1"/>
  <c r="AC955" i="1" s="1"/>
  <c r="G829" i="1"/>
  <c r="O829" i="1"/>
  <c r="C2129" i="1"/>
  <c r="D2129" i="1" s="1"/>
  <c r="B2130" i="1"/>
  <c r="E2129" i="1" l="1"/>
  <c r="H955" i="1"/>
  <c r="S955" i="1"/>
  <c r="N829" i="1"/>
  <c r="P829" i="1" s="1"/>
  <c r="M830" i="1" s="1"/>
  <c r="C2130" i="1"/>
  <c r="D2130" i="1" s="1"/>
  <c r="B2131" i="1"/>
  <c r="E2130" i="1" l="1"/>
  <c r="R955" i="1"/>
  <c r="T955" i="1" s="1"/>
  <c r="Q956" i="1" s="1"/>
  <c r="AC956" i="1" s="1"/>
  <c r="G830" i="1"/>
  <c r="O830" i="1"/>
  <c r="C2131" i="1"/>
  <c r="D2131" i="1" s="1"/>
  <c r="B2132" i="1"/>
  <c r="E2131" i="1" l="1"/>
  <c r="H956" i="1"/>
  <c r="S956" i="1"/>
  <c r="N830" i="1"/>
  <c r="B2133" i="1"/>
  <c r="C2132" i="1"/>
  <c r="D2132" i="1" s="1"/>
  <c r="E2132" i="1" l="1"/>
  <c r="R956" i="1"/>
  <c r="P830" i="1"/>
  <c r="M831" i="1" s="1"/>
  <c r="C2133" i="1"/>
  <c r="D2133" i="1" s="1"/>
  <c r="B2134" i="1"/>
  <c r="E2133" i="1" l="1"/>
  <c r="T956" i="1"/>
  <c r="Q957" i="1" s="1"/>
  <c r="AC957" i="1" s="1"/>
  <c r="G831" i="1"/>
  <c r="O831" i="1"/>
  <c r="C2134" i="1"/>
  <c r="D2134" i="1" s="1"/>
  <c r="B2135" i="1"/>
  <c r="E2134" i="1" l="1"/>
  <c r="S957" i="1"/>
  <c r="H957" i="1"/>
  <c r="N831" i="1"/>
  <c r="C2135" i="1"/>
  <c r="D2135" i="1" s="1"/>
  <c r="B2136" i="1"/>
  <c r="E2135" i="1" l="1"/>
  <c r="R957" i="1"/>
  <c r="P831" i="1"/>
  <c r="M832" i="1" s="1"/>
  <c r="C2136" i="1"/>
  <c r="D2136" i="1" s="1"/>
  <c r="B2137" i="1"/>
  <c r="E2136" i="1" l="1"/>
  <c r="T957" i="1"/>
  <c r="Q958" i="1" s="1"/>
  <c r="AC958" i="1" s="1"/>
  <c r="G832" i="1"/>
  <c r="O832" i="1"/>
  <c r="B2138" i="1"/>
  <c r="C2137" i="1"/>
  <c r="D2137" i="1" s="1"/>
  <c r="E2137" i="1" l="1"/>
  <c r="S958" i="1"/>
  <c r="H958" i="1"/>
  <c r="N832" i="1"/>
  <c r="C2138" i="1"/>
  <c r="D2138" i="1" s="1"/>
  <c r="B2139" i="1"/>
  <c r="E2138" i="1" l="1"/>
  <c r="R958" i="1"/>
  <c r="T958" i="1" s="1"/>
  <c r="Q959" i="1" s="1"/>
  <c r="AC959" i="1" s="1"/>
  <c r="P832" i="1"/>
  <c r="M833" i="1" s="1"/>
  <c r="B2140" i="1"/>
  <c r="C2139" i="1"/>
  <c r="D2139" i="1" s="1"/>
  <c r="E2139" i="1" l="1"/>
  <c r="H959" i="1"/>
  <c r="S959" i="1"/>
  <c r="O833" i="1"/>
  <c r="G833" i="1"/>
  <c r="B2141" i="1"/>
  <c r="C2140" i="1"/>
  <c r="D2140" i="1" s="1"/>
  <c r="E2140" i="1" l="1"/>
  <c r="R959" i="1"/>
  <c r="T959" i="1" s="1"/>
  <c r="Q960" i="1" s="1"/>
  <c r="AC960" i="1" s="1"/>
  <c r="N833" i="1"/>
  <c r="C2141" i="1"/>
  <c r="D2141" i="1" s="1"/>
  <c r="B2142" i="1"/>
  <c r="E2141" i="1" l="1"/>
  <c r="S960" i="1"/>
  <c r="H960" i="1"/>
  <c r="P833" i="1"/>
  <c r="M834" i="1" s="1"/>
  <c r="C2142" i="1"/>
  <c r="D2142" i="1" s="1"/>
  <c r="B2143" i="1"/>
  <c r="E2142" i="1" l="1"/>
  <c r="R960" i="1"/>
  <c r="G834" i="1"/>
  <c r="O834" i="1"/>
  <c r="C2143" i="1"/>
  <c r="D2143" i="1" s="1"/>
  <c r="B2144" i="1"/>
  <c r="E2143" i="1" l="1"/>
  <c r="T960" i="1"/>
  <c r="Q961" i="1" s="1"/>
  <c r="AC961" i="1" s="1"/>
  <c r="N834" i="1"/>
  <c r="C2144" i="1"/>
  <c r="D2144" i="1" s="1"/>
  <c r="B2145" i="1"/>
  <c r="E2144" i="1" l="1"/>
  <c r="H961" i="1"/>
  <c r="S961" i="1"/>
  <c r="P834" i="1"/>
  <c r="M835" i="1" s="1"/>
  <c r="B2146" i="1"/>
  <c r="C2145" i="1"/>
  <c r="D2145" i="1" s="1"/>
  <c r="E2145" i="1" l="1"/>
  <c r="R961" i="1"/>
  <c r="T961" i="1" s="1"/>
  <c r="Q962" i="1" s="1"/>
  <c r="AC962" i="1" s="1"/>
  <c r="O835" i="1"/>
  <c r="G835" i="1"/>
  <c r="C2146" i="1"/>
  <c r="D2146" i="1" s="1"/>
  <c r="B2147" i="1"/>
  <c r="E2146" i="1" l="1"/>
  <c r="H962" i="1"/>
  <c r="S962" i="1"/>
  <c r="N835" i="1"/>
  <c r="C2147" i="1"/>
  <c r="D2147" i="1" s="1"/>
  <c r="B2148" i="1"/>
  <c r="E2147" i="1" l="1"/>
  <c r="R962" i="1"/>
  <c r="T962" i="1" s="1"/>
  <c r="Q963" i="1" s="1"/>
  <c r="AC963" i="1" s="1"/>
  <c r="P835" i="1"/>
  <c r="M836" i="1" s="1"/>
  <c r="C2148" i="1"/>
  <c r="D2148" i="1" s="1"/>
  <c r="B2149" i="1"/>
  <c r="E2148" i="1" l="1"/>
  <c r="H963" i="1"/>
  <c r="S963" i="1"/>
  <c r="O836" i="1"/>
  <c r="G836" i="1"/>
  <c r="C2149" i="1"/>
  <c r="D2149" i="1" s="1"/>
  <c r="B2150" i="1"/>
  <c r="E2149" i="1" l="1"/>
  <c r="R963" i="1"/>
  <c r="N836" i="1"/>
  <c r="P836" i="1" s="1"/>
  <c r="M837" i="1" s="1"/>
  <c r="C2150" i="1"/>
  <c r="D2150" i="1" s="1"/>
  <c r="B2151" i="1"/>
  <c r="E2150" i="1" l="1"/>
  <c r="T963" i="1"/>
  <c r="Q964" i="1" s="1"/>
  <c r="AC964" i="1" s="1"/>
  <c r="O837" i="1"/>
  <c r="G837" i="1"/>
  <c r="C2151" i="1"/>
  <c r="D2151" i="1" s="1"/>
  <c r="B2152" i="1"/>
  <c r="E2151" i="1" l="1"/>
  <c r="H964" i="1"/>
  <c r="S964" i="1"/>
  <c r="N837" i="1"/>
  <c r="C2152" i="1"/>
  <c r="D2152" i="1" s="1"/>
  <c r="B2153" i="1"/>
  <c r="E2152" i="1" l="1"/>
  <c r="R964" i="1"/>
  <c r="P837" i="1"/>
  <c r="M838" i="1" s="1"/>
  <c r="B2154" i="1"/>
  <c r="C2153" i="1"/>
  <c r="D2153" i="1" s="1"/>
  <c r="E2153" i="1" l="1"/>
  <c r="T964" i="1"/>
  <c r="Q965" i="1" s="1"/>
  <c r="AC965" i="1" s="1"/>
  <c r="G838" i="1"/>
  <c r="O838" i="1"/>
  <c r="C2154" i="1"/>
  <c r="D2154" i="1" s="1"/>
  <c r="B2155" i="1"/>
  <c r="E2154" i="1" l="1"/>
  <c r="H965" i="1"/>
  <c r="S965" i="1"/>
  <c r="N838" i="1"/>
  <c r="P838" i="1" s="1"/>
  <c r="M839" i="1" s="1"/>
  <c r="C2155" i="1"/>
  <c r="D2155" i="1" s="1"/>
  <c r="B2156" i="1"/>
  <c r="E2155" i="1" l="1"/>
  <c r="R965" i="1"/>
  <c r="T965" i="1" s="1"/>
  <c r="Q966" i="1" s="1"/>
  <c r="AC966" i="1" s="1"/>
  <c r="O839" i="1"/>
  <c r="G839" i="1"/>
  <c r="C2156" i="1"/>
  <c r="D2156" i="1" s="1"/>
  <c r="B2157" i="1"/>
  <c r="E2156" i="1" l="1"/>
  <c r="H966" i="1"/>
  <c r="S966" i="1"/>
  <c r="N839" i="1"/>
  <c r="P839" i="1" s="1"/>
  <c r="M840" i="1" s="1"/>
  <c r="C2157" i="1"/>
  <c r="D2157" i="1" s="1"/>
  <c r="B2158" i="1"/>
  <c r="E2157" i="1" l="1"/>
  <c r="R966" i="1"/>
  <c r="T966" i="1" s="1"/>
  <c r="Q967" i="1" s="1"/>
  <c r="AC967" i="1" s="1"/>
  <c r="G840" i="1"/>
  <c r="O840" i="1"/>
  <c r="B2159" i="1"/>
  <c r="C2158" i="1"/>
  <c r="D2158" i="1" s="1"/>
  <c r="E2158" i="1" l="1"/>
  <c r="H967" i="1"/>
  <c r="S967" i="1"/>
  <c r="N840" i="1"/>
  <c r="B2160" i="1"/>
  <c r="C2159" i="1"/>
  <c r="D2159" i="1" s="1"/>
  <c r="E2159" i="1" l="1"/>
  <c r="R967" i="1"/>
  <c r="T967" i="1" s="1"/>
  <c r="Q968" i="1" s="1"/>
  <c r="AC968" i="1" s="1"/>
  <c r="P840" i="1"/>
  <c r="M841" i="1" s="1"/>
  <c r="C2160" i="1"/>
  <c r="D2160" i="1" s="1"/>
  <c r="B2161" i="1"/>
  <c r="E2160" i="1" l="1"/>
  <c r="H968" i="1"/>
  <c r="S968" i="1"/>
  <c r="O841" i="1"/>
  <c r="G841" i="1"/>
  <c r="C2161" i="1"/>
  <c r="D2161" i="1" s="1"/>
  <c r="B2162" i="1"/>
  <c r="E2161" i="1" l="1"/>
  <c r="R968" i="1"/>
  <c r="T968" i="1" s="1"/>
  <c r="Q969" i="1" s="1"/>
  <c r="AC969" i="1" s="1"/>
  <c r="N841" i="1"/>
  <c r="P841" i="1" s="1"/>
  <c r="M842" i="1" s="1"/>
  <c r="B2163" i="1"/>
  <c r="C2162" i="1"/>
  <c r="D2162" i="1" s="1"/>
  <c r="E2162" i="1" l="1"/>
  <c r="S969" i="1"/>
  <c r="H969" i="1"/>
  <c r="O842" i="1"/>
  <c r="G842" i="1"/>
  <c r="B2164" i="1"/>
  <c r="C2163" i="1"/>
  <c r="D2163" i="1" s="1"/>
  <c r="E2163" i="1" l="1"/>
  <c r="R969" i="1"/>
  <c r="T969" i="1" s="1"/>
  <c r="Q970" i="1" s="1"/>
  <c r="AC970" i="1" s="1"/>
  <c r="N842" i="1"/>
  <c r="P842" i="1" s="1"/>
  <c r="M843" i="1" s="1"/>
  <c r="C2164" i="1"/>
  <c r="D2164" i="1" s="1"/>
  <c r="B2165" i="1"/>
  <c r="E2164" i="1" l="1"/>
  <c r="H970" i="1"/>
  <c r="S970" i="1"/>
  <c r="O843" i="1"/>
  <c r="G843" i="1"/>
  <c r="C2165" i="1"/>
  <c r="D2165" i="1" s="1"/>
  <c r="B2166" i="1"/>
  <c r="E2165" i="1" l="1"/>
  <c r="R970" i="1"/>
  <c r="T970" i="1" s="1"/>
  <c r="Q971" i="1" s="1"/>
  <c r="AC971" i="1" s="1"/>
  <c r="N843" i="1"/>
  <c r="C2166" i="1"/>
  <c r="D2166" i="1" s="1"/>
  <c r="B2167" i="1"/>
  <c r="E2166" i="1" l="1"/>
  <c r="H971" i="1"/>
  <c r="S971" i="1"/>
  <c r="P843" i="1"/>
  <c r="M844" i="1" s="1"/>
  <c r="C2167" i="1"/>
  <c r="D2167" i="1" s="1"/>
  <c r="B2168" i="1"/>
  <c r="E2167" i="1" l="1"/>
  <c r="R971" i="1"/>
  <c r="O844" i="1"/>
  <c r="G844" i="1"/>
  <c r="C2168" i="1"/>
  <c r="D2168" i="1" s="1"/>
  <c r="B2169" i="1"/>
  <c r="E2168" i="1" l="1"/>
  <c r="T971" i="1"/>
  <c r="Q972" i="1" s="1"/>
  <c r="AC972" i="1" s="1"/>
  <c r="N844" i="1"/>
  <c r="C2169" i="1"/>
  <c r="D2169" i="1" s="1"/>
  <c r="B2170" i="1"/>
  <c r="E2169" i="1" l="1"/>
  <c r="H972" i="1"/>
  <c r="S972" i="1"/>
  <c r="P844" i="1"/>
  <c r="M845" i="1" s="1"/>
  <c r="C2170" i="1"/>
  <c r="D2170" i="1" s="1"/>
  <c r="B2171" i="1"/>
  <c r="E2170" i="1" l="1"/>
  <c r="R972" i="1"/>
  <c r="G845" i="1"/>
  <c r="O845" i="1"/>
  <c r="C2171" i="1"/>
  <c r="D2171" i="1" s="1"/>
  <c r="B2172" i="1"/>
  <c r="E2171" i="1" l="1"/>
  <c r="T972" i="1"/>
  <c r="Q973" i="1" s="1"/>
  <c r="AC973" i="1" s="1"/>
  <c r="N845" i="1"/>
  <c r="P845" i="1" s="1"/>
  <c r="M846" i="1" s="1"/>
  <c r="B2173" i="1"/>
  <c r="C2172" i="1"/>
  <c r="D2172" i="1" s="1"/>
  <c r="E2172" i="1" l="1"/>
  <c r="H973" i="1"/>
  <c r="S973" i="1"/>
  <c r="G846" i="1"/>
  <c r="O846" i="1"/>
  <c r="C2173" i="1"/>
  <c r="D2173" i="1" s="1"/>
  <c r="B2174" i="1"/>
  <c r="E2173" i="1" l="1"/>
  <c r="R973" i="1"/>
  <c r="T973" i="1" s="1"/>
  <c r="Q974" i="1" s="1"/>
  <c r="AC974" i="1" s="1"/>
  <c r="N846" i="1"/>
  <c r="C2174" i="1"/>
  <c r="D2174" i="1" s="1"/>
  <c r="B2175" i="1"/>
  <c r="E2174" i="1" l="1"/>
  <c r="H974" i="1"/>
  <c r="S974" i="1"/>
  <c r="P846" i="1"/>
  <c r="M847" i="1" s="1"/>
  <c r="B2176" i="1"/>
  <c r="C2175" i="1"/>
  <c r="D2175" i="1" s="1"/>
  <c r="E2175" i="1" l="1"/>
  <c r="R974" i="1"/>
  <c r="T974" i="1" s="1"/>
  <c r="Q975" i="1" s="1"/>
  <c r="AC975" i="1" s="1"/>
  <c r="O847" i="1"/>
  <c r="G847" i="1"/>
  <c r="C2176" i="1"/>
  <c r="D2176" i="1" s="1"/>
  <c r="B2177" i="1"/>
  <c r="E2176" i="1" l="1"/>
  <c r="H975" i="1"/>
  <c r="S975" i="1"/>
  <c r="N847" i="1"/>
  <c r="C2177" i="1"/>
  <c r="D2177" i="1" s="1"/>
  <c r="B2178" i="1"/>
  <c r="E2177" i="1" l="1"/>
  <c r="R975" i="1"/>
  <c r="T975" i="1" s="1"/>
  <c r="Q976" i="1" s="1"/>
  <c r="AC976" i="1" s="1"/>
  <c r="P847" i="1"/>
  <c r="M848" i="1" s="1"/>
  <c r="C2178" i="1"/>
  <c r="D2178" i="1" s="1"/>
  <c r="B2179" i="1"/>
  <c r="E2178" i="1" l="1"/>
  <c r="H976" i="1"/>
  <c r="S976" i="1"/>
  <c r="G848" i="1"/>
  <c r="O848" i="1"/>
  <c r="C2179" i="1"/>
  <c r="D2179" i="1" s="1"/>
  <c r="B2180" i="1"/>
  <c r="E2179" i="1" l="1"/>
  <c r="R976" i="1"/>
  <c r="T976" i="1" s="1"/>
  <c r="Q977" i="1" s="1"/>
  <c r="AC977" i="1" s="1"/>
  <c r="N848" i="1"/>
  <c r="B2181" i="1"/>
  <c r="C2180" i="1"/>
  <c r="D2180" i="1" s="1"/>
  <c r="E2180" i="1" l="1"/>
  <c r="H977" i="1"/>
  <c r="S977" i="1"/>
  <c r="P848" i="1"/>
  <c r="M849" i="1" s="1"/>
  <c r="B2182" i="1"/>
  <c r="C2181" i="1"/>
  <c r="D2181" i="1" s="1"/>
  <c r="E2181" i="1" l="1"/>
  <c r="R977" i="1"/>
  <c r="G849" i="1"/>
  <c r="O849" i="1"/>
  <c r="C2182" i="1"/>
  <c r="D2182" i="1" s="1"/>
  <c r="B2183" i="1"/>
  <c r="E2182" i="1" l="1"/>
  <c r="T977" i="1"/>
  <c r="Q978" i="1" s="1"/>
  <c r="AC978" i="1" s="1"/>
  <c r="N849" i="1"/>
  <c r="B2184" i="1"/>
  <c r="C2183" i="1"/>
  <c r="D2183" i="1" s="1"/>
  <c r="E2183" i="1" l="1"/>
  <c r="H978" i="1"/>
  <c r="S978" i="1"/>
  <c r="P849" i="1"/>
  <c r="M850" i="1" s="1"/>
  <c r="B2185" i="1"/>
  <c r="C2184" i="1"/>
  <c r="D2184" i="1" s="1"/>
  <c r="E2184" i="1" l="1"/>
  <c r="R978" i="1"/>
  <c r="T978" i="1" s="1"/>
  <c r="Q979" i="1" s="1"/>
  <c r="AC979" i="1" s="1"/>
  <c r="O850" i="1"/>
  <c r="G850" i="1"/>
  <c r="C2185" i="1"/>
  <c r="D2185" i="1" s="1"/>
  <c r="B2186" i="1"/>
  <c r="E2185" i="1" l="1"/>
  <c r="H979" i="1"/>
  <c r="S979" i="1"/>
  <c r="N850" i="1"/>
  <c r="B2187" i="1"/>
  <c r="C2186" i="1"/>
  <c r="D2186" i="1" s="1"/>
  <c r="E2186" i="1" l="1"/>
  <c r="R979" i="1"/>
  <c r="P850" i="1"/>
  <c r="M851" i="1" s="1"/>
  <c r="C2187" i="1"/>
  <c r="D2187" i="1" s="1"/>
  <c r="B2188" i="1"/>
  <c r="E2187" i="1" l="1"/>
  <c r="T979" i="1"/>
  <c r="Q980" i="1" s="1"/>
  <c r="AC980" i="1" s="1"/>
  <c r="O851" i="1"/>
  <c r="G851" i="1"/>
  <c r="C2188" i="1"/>
  <c r="D2188" i="1" s="1"/>
  <c r="B2189" i="1"/>
  <c r="E2188" i="1" l="1"/>
  <c r="H980" i="1"/>
  <c r="S980" i="1"/>
  <c r="N851" i="1"/>
  <c r="C2189" i="1"/>
  <c r="D2189" i="1" s="1"/>
  <c r="B2190" i="1"/>
  <c r="E2189" i="1" l="1"/>
  <c r="R980" i="1"/>
  <c r="T980" i="1" s="1"/>
  <c r="Q981" i="1" s="1"/>
  <c r="AC981" i="1" s="1"/>
  <c r="P851" i="1"/>
  <c r="M852" i="1" s="1"/>
  <c r="B2191" i="1"/>
  <c r="C2190" i="1"/>
  <c r="D2190" i="1" s="1"/>
  <c r="E2190" i="1" l="1"/>
  <c r="H981" i="1"/>
  <c r="S981" i="1"/>
  <c r="G852" i="1"/>
  <c r="O852" i="1"/>
  <c r="B2192" i="1"/>
  <c r="C2191" i="1"/>
  <c r="D2191" i="1" s="1"/>
  <c r="E2191" i="1" l="1"/>
  <c r="R981" i="1"/>
  <c r="T981" i="1" s="1"/>
  <c r="Q982" i="1" s="1"/>
  <c r="AC982" i="1" s="1"/>
  <c r="N852" i="1"/>
  <c r="C2192" i="1"/>
  <c r="D2192" i="1" s="1"/>
  <c r="B2193" i="1"/>
  <c r="E2192" i="1" l="1"/>
  <c r="H982" i="1"/>
  <c r="S982" i="1"/>
  <c r="P852" i="1"/>
  <c r="M853" i="1" s="1"/>
  <c r="B2194" i="1"/>
  <c r="C2193" i="1"/>
  <c r="D2193" i="1" s="1"/>
  <c r="E2193" i="1" l="1"/>
  <c r="R982" i="1"/>
  <c r="T982" i="1" s="1"/>
  <c r="Q983" i="1" s="1"/>
  <c r="AC983" i="1" s="1"/>
  <c r="G853" i="1"/>
  <c r="O853" i="1"/>
  <c r="C2194" i="1"/>
  <c r="D2194" i="1" s="1"/>
  <c r="B2195" i="1"/>
  <c r="E2194" i="1" l="1"/>
  <c r="H983" i="1"/>
  <c r="S983" i="1"/>
  <c r="N853" i="1"/>
  <c r="B2196" i="1"/>
  <c r="C2195" i="1"/>
  <c r="E2195" i="1" s="1"/>
  <c r="R983" i="1" l="1"/>
  <c r="T983" i="1" s="1"/>
  <c r="Q984" i="1" s="1"/>
  <c r="AC984" i="1" s="1"/>
  <c r="P853" i="1"/>
  <c r="M854" i="1" s="1"/>
  <c r="D2195" i="1"/>
  <c r="D9" i="2"/>
  <c r="C2196" i="1"/>
  <c r="D2196" i="1" s="1"/>
  <c r="B2197" i="1"/>
  <c r="E2196" i="1" l="1"/>
  <c r="H984" i="1"/>
  <c r="S984" i="1"/>
  <c r="G854" i="1"/>
  <c r="O854" i="1"/>
  <c r="C2197" i="1"/>
  <c r="D2197" i="1" s="1"/>
  <c r="B2198" i="1"/>
  <c r="E2197" i="1" l="1"/>
  <c r="R984" i="1"/>
  <c r="N854" i="1"/>
  <c r="C2198" i="1"/>
  <c r="D2198" i="1" s="1"/>
  <c r="B2199" i="1"/>
  <c r="E2198" i="1" l="1"/>
  <c r="T984" i="1"/>
  <c r="Q985" i="1" s="1"/>
  <c r="AC985" i="1" s="1"/>
  <c r="P854" i="1"/>
  <c r="M855" i="1" s="1"/>
  <c r="C2199" i="1"/>
  <c r="D2199" i="1" s="1"/>
  <c r="B2200" i="1"/>
  <c r="E2199" i="1" l="1"/>
  <c r="H985" i="1"/>
  <c r="S985" i="1"/>
  <c r="G855" i="1"/>
  <c r="O855" i="1"/>
  <c r="C2200" i="1"/>
  <c r="D2200" i="1" s="1"/>
  <c r="B2201" i="1"/>
  <c r="E2200" i="1" l="1"/>
  <c r="R985" i="1"/>
  <c r="N855" i="1"/>
  <c r="P855" i="1" s="1"/>
  <c r="M856" i="1" s="1"/>
  <c r="C2201" i="1"/>
  <c r="D2201" i="1" s="1"/>
  <c r="B2202" i="1"/>
  <c r="E2201" i="1" l="1"/>
  <c r="T985" i="1"/>
  <c r="Q986" i="1" s="1"/>
  <c r="AC986" i="1" s="1"/>
  <c r="G856" i="1"/>
  <c r="O856" i="1"/>
  <c r="C2202" i="1"/>
  <c r="D2202" i="1" s="1"/>
  <c r="B2203" i="1"/>
  <c r="E2202" i="1" l="1"/>
  <c r="S986" i="1"/>
  <c r="H986" i="1"/>
  <c r="N856" i="1"/>
  <c r="P856" i="1" s="1"/>
  <c r="M857" i="1" s="1"/>
  <c r="C2203" i="1"/>
  <c r="D2203" i="1" s="1"/>
  <c r="B2204" i="1"/>
  <c r="E2203" i="1" l="1"/>
  <c r="R986" i="1"/>
  <c r="G857" i="1"/>
  <c r="O857" i="1"/>
  <c r="C2204" i="1"/>
  <c r="D2204" i="1" s="1"/>
  <c r="B2205" i="1"/>
  <c r="E2204" i="1" l="1"/>
  <c r="T986" i="1"/>
  <c r="Q987" i="1" s="1"/>
  <c r="AC987" i="1" s="1"/>
  <c r="N857" i="1"/>
  <c r="P857" i="1" s="1"/>
  <c r="M858" i="1" s="1"/>
  <c r="B2206" i="1"/>
  <c r="C2205" i="1"/>
  <c r="D2205" i="1" s="1"/>
  <c r="E2205" i="1" l="1"/>
  <c r="H987" i="1"/>
  <c r="S987" i="1"/>
  <c r="G858" i="1"/>
  <c r="O858" i="1"/>
  <c r="B2207" i="1"/>
  <c r="C2206" i="1"/>
  <c r="D2206" i="1" s="1"/>
  <c r="E2206" i="1" l="1"/>
  <c r="R987" i="1"/>
  <c r="N858" i="1"/>
  <c r="C2207" i="1"/>
  <c r="D2207" i="1" s="1"/>
  <c r="B2208" i="1"/>
  <c r="E2207" i="1" l="1"/>
  <c r="T987" i="1"/>
  <c r="Q988" i="1" s="1"/>
  <c r="AC988" i="1" s="1"/>
  <c r="P858" i="1"/>
  <c r="M859" i="1" s="1"/>
  <c r="C2208" i="1"/>
  <c r="D2208" i="1" s="1"/>
  <c r="B2209" i="1"/>
  <c r="E2208" i="1" l="1"/>
  <c r="S988" i="1"/>
  <c r="H988" i="1"/>
  <c r="O859" i="1"/>
  <c r="G859" i="1"/>
  <c r="C2209" i="1"/>
  <c r="D2209" i="1" s="1"/>
  <c r="B2210" i="1"/>
  <c r="E2209" i="1" l="1"/>
  <c r="R988" i="1"/>
  <c r="N859" i="1"/>
  <c r="P859" i="1" s="1"/>
  <c r="M860" i="1" s="1"/>
  <c r="B2211" i="1"/>
  <c r="C2210" i="1"/>
  <c r="D2210" i="1" s="1"/>
  <c r="E2210" i="1" l="1"/>
  <c r="T988" i="1"/>
  <c r="Q989" i="1" s="1"/>
  <c r="AC989" i="1" s="1"/>
  <c r="G860" i="1"/>
  <c r="O860" i="1"/>
  <c r="C2211" i="1"/>
  <c r="D2211" i="1" s="1"/>
  <c r="B2212" i="1"/>
  <c r="E2211" i="1" l="1"/>
  <c r="H989" i="1"/>
  <c r="S989" i="1"/>
  <c r="N860" i="1"/>
  <c r="P860" i="1" s="1"/>
  <c r="M861" i="1" s="1"/>
  <c r="B2213" i="1"/>
  <c r="C2212" i="1"/>
  <c r="D2212" i="1" s="1"/>
  <c r="E2212" i="1" l="1"/>
  <c r="R989" i="1"/>
  <c r="T989" i="1" s="1"/>
  <c r="Q990" i="1" s="1"/>
  <c r="AC990" i="1" s="1"/>
  <c r="O861" i="1"/>
  <c r="G861" i="1"/>
  <c r="B2214" i="1"/>
  <c r="C2213" i="1"/>
  <c r="D2213" i="1" s="1"/>
  <c r="E2213" i="1" l="1"/>
  <c r="H990" i="1"/>
  <c r="S990" i="1"/>
  <c r="N861" i="1"/>
  <c r="C2214" i="1"/>
  <c r="D2214" i="1" s="1"/>
  <c r="B2215" i="1"/>
  <c r="E2214" i="1" l="1"/>
  <c r="R990" i="1"/>
  <c r="T990" i="1" s="1"/>
  <c r="Q991" i="1" s="1"/>
  <c r="AC991" i="1" s="1"/>
  <c r="P861" i="1"/>
  <c r="M862" i="1" s="1"/>
  <c r="B2216" i="1"/>
  <c r="C2215" i="1"/>
  <c r="D2215" i="1" s="1"/>
  <c r="E2215" i="1" l="1"/>
  <c r="H991" i="1"/>
  <c r="S991" i="1"/>
  <c r="G862" i="1"/>
  <c r="O862" i="1"/>
  <c r="B2217" i="1"/>
  <c r="C2216" i="1"/>
  <c r="D2216" i="1" s="1"/>
  <c r="E2216" i="1" l="1"/>
  <c r="R991" i="1"/>
  <c r="T991" i="1" s="1"/>
  <c r="Q992" i="1" s="1"/>
  <c r="AC992" i="1" s="1"/>
  <c r="N862" i="1"/>
  <c r="C2217" i="1"/>
  <c r="D2217" i="1" s="1"/>
  <c r="B2218" i="1"/>
  <c r="E2217" i="1" l="1"/>
  <c r="H992" i="1"/>
  <c r="S992" i="1"/>
  <c r="P862" i="1"/>
  <c r="M863" i="1" s="1"/>
  <c r="B2219" i="1"/>
  <c r="C2218" i="1"/>
  <c r="D2218" i="1" s="1"/>
  <c r="E2218" i="1" l="1"/>
  <c r="R992" i="1"/>
  <c r="T992" i="1" s="1"/>
  <c r="Q993" i="1" s="1"/>
  <c r="AC993" i="1" s="1"/>
  <c r="O863" i="1"/>
  <c r="G863" i="1"/>
  <c r="B2220" i="1"/>
  <c r="C2219" i="1"/>
  <c r="D2219" i="1" s="1"/>
  <c r="E2219" i="1" l="1"/>
  <c r="S993" i="1"/>
  <c r="H993" i="1"/>
  <c r="N863" i="1"/>
  <c r="C2220" i="1"/>
  <c r="D2220" i="1" s="1"/>
  <c r="B2221" i="1"/>
  <c r="E2220" i="1" l="1"/>
  <c r="R993" i="1"/>
  <c r="T993" i="1" s="1"/>
  <c r="Q994" i="1" s="1"/>
  <c r="AC994" i="1" s="1"/>
  <c r="P863" i="1"/>
  <c r="M864" i="1" s="1"/>
  <c r="B2222" i="1"/>
  <c r="C2221" i="1"/>
  <c r="D2221" i="1" s="1"/>
  <c r="E2221" i="1" l="1"/>
  <c r="H994" i="1"/>
  <c r="S994" i="1"/>
  <c r="G864" i="1"/>
  <c r="O864" i="1"/>
  <c r="C2222" i="1"/>
  <c r="D2222" i="1" s="1"/>
  <c r="B2223" i="1"/>
  <c r="E2222" i="1" l="1"/>
  <c r="R994" i="1"/>
  <c r="T994" i="1" s="1"/>
  <c r="Q995" i="1" s="1"/>
  <c r="AC995" i="1" s="1"/>
  <c r="N864" i="1"/>
  <c r="P864" i="1" s="1"/>
  <c r="M865" i="1" s="1"/>
  <c r="C2223" i="1"/>
  <c r="D2223" i="1" s="1"/>
  <c r="B2224" i="1"/>
  <c r="E2223" i="1" l="1"/>
  <c r="S995" i="1"/>
  <c r="H995" i="1"/>
  <c r="G865" i="1"/>
  <c r="O865" i="1"/>
  <c r="C2224" i="1"/>
  <c r="D2224" i="1" s="1"/>
  <c r="B2225" i="1"/>
  <c r="E2224" i="1" l="1"/>
  <c r="R995" i="1"/>
  <c r="N865" i="1"/>
  <c r="P865" i="1" s="1"/>
  <c r="M866" i="1" s="1"/>
  <c r="B2226" i="1"/>
  <c r="C2225" i="1"/>
  <c r="D2225" i="1" s="1"/>
  <c r="E2225" i="1" l="1"/>
  <c r="T995" i="1"/>
  <c r="Q996" i="1" s="1"/>
  <c r="AC996" i="1" s="1"/>
  <c r="G866" i="1"/>
  <c r="O866" i="1"/>
  <c r="C2226" i="1"/>
  <c r="D2226" i="1" s="1"/>
  <c r="B2227" i="1"/>
  <c r="E2226" i="1" l="1"/>
  <c r="H996" i="1"/>
  <c r="S996" i="1"/>
  <c r="N866" i="1"/>
  <c r="P866" i="1" s="1"/>
  <c r="M867" i="1" s="1"/>
  <c r="C2227" i="1"/>
  <c r="D2227" i="1" s="1"/>
  <c r="B2228" i="1"/>
  <c r="E2227" i="1" l="1"/>
  <c r="R996" i="1"/>
  <c r="G867" i="1"/>
  <c r="O867" i="1"/>
  <c r="B2229" i="1"/>
  <c r="C2228" i="1"/>
  <c r="D2228" i="1" s="1"/>
  <c r="E2228" i="1" l="1"/>
  <c r="T996" i="1"/>
  <c r="Q997" i="1" s="1"/>
  <c r="AC997" i="1" s="1"/>
  <c r="N867" i="1"/>
  <c r="P867" i="1" s="1"/>
  <c r="M868" i="1" s="1"/>
  <c r="B2230" i="1"/>
  <c r="C2229" i="1"/>
  <c r="D2229" i="1" s="1"/>
  <c r="E2229" i="1" l="1"/>
  <c r="H997" i="1"/>
  <c r="S997" i="1"/>
  <c r="G868" i="1"/>
  <c r="O868" i="1"/>
  <c r="C2230" i="1"/>
  <c r="D2230" i="1" s="1"/>
  <c r="B2231" i="1"/>
  <c r="E2230" i="1" l="1"/>
  <c r="R997" i="1"/>
  <c r="N868" i="1"/>
  <c r="P868" i="1" s="1"/>
  <c r="M869" i="1" s="1"/>
  <c r="C2231" i="1"/>
  <c r="D2231" i="1" s="1"/>
  <c r="B2232" i="1"/>
  <c r="E2231" i="1" l="1"/>
  <c r="T997" i="1"/>
  <c r="Q998" i="1" s="1"/>
  <c r="AC998" i="1" s="1"/>
  <c r="G869" i="1"/>
  <c r="O869" i="1"/>
  <c r="C2232" i="1"/>
  <c r="D2232" i="1" s="1"/>
  <c r="B2233" i="1"/>
  <c r="E2232" i="1" l="1"/>
  <c r="H998" i="1"/>
  <c r="S998" i="1"/>
  <c r="N869" i="1"/>
  <c r="B2234" i="1"/>
  <c r="C2233" i="1"/>
  <c r="D2233" i="1" s="1"/>
  <c r="E2233" i="1" l="1"/>
  <c r="R998" i="1"/>
  <c r="P869" i="1"/>
  <c r="M870" i="1" s="1"/>
  <c r="C2234" i="1"/>
  <c r="D2234" i="1" s="1"/>
  <c r="B2235" i="1"/>
  <c r="E2234" i="1" l="1"/>
  <c r="T998" i="1"/>
  <c r="Q999" i="1" s="1"/>
  <c r="AC999" i="1" s="1"/>
  <c r="O870" i="1"/>
  <c r="G870" i="1"/>
  <c r="C2235" i="1"/>
  <c r="D2235" i="1" s="1"/>
  <c r="B2236" i="1"/>
  <c r="E2235" i="1" l="1"/>
  <c r="H999" i="1"/>
  <c r="S999" i="1"/>
  <c r="N870" i="1"/>
  <c r="C2236" i="1"/>
  <c r="D2236" i="1" s="1"/>
  <c r="B2237" i="1"/>
  <c r="E2236" i="1" l="1"/>
  <c r="R999" i="1"/>
  <c r="P870" i="1"/>
  <c r="M871" i="1" s="1"/>
  <c r="C2237" i="1"/>
  <c r="D2237" i="1" s="1"/>
  <c r="B2238" i="1"/>
  <c r="E2237" i="1" l="1"/>
  <c r="T999" i="1"/>
  <c r="Q1000" i="1" s="1"/>
  <c r="AC1000" i="1" s="1"/>
  <c r="O871" i="1"/>
  <c r="G871" i="1"/>
  <c r="C2238" i="1"/>
  <c r="D2238" i="1" s="1"/>
  <c r="B2239" i="1"/>
  <c r="E2238" i="1" l="1"/>
  <c r="H1000" i="1"/>
  <c r="S1000" i="1"/>
  <c r="N871" i="1"/>
  <c r="P871" i="1" s="1"/>
  <c r="M872" i="1" s="1"/>
  <c r="B2240" i="1"/>
  <c r="C2239" i="1"/>
  <c r="D2239" i="1" s="1"/>
  <c r="E2239" i="1" l="1"/>
  <c r="R1000" i="1"/>
  <c r="T1000" i="1" s="1"/>
  <c r="Q1001" i="1" s="1"/>
  <c r="AC1001" i="1" s="1"/>
  <c r="G872" i="1"/>
  <c r="O872" i="1"/>
  <c r="C2240" i="1"/>
  <c r="D2240" i="1" s="1"/>
  <c r="B2241" i="1"/>
  <c r="E2240" i="1" l="1"/>
  <c r="H1001" i="1"/>
  <c r="S1001" i="1"/>
  <c r="N872" i="1"/>
  <c r="P872" i="1" s="1"/>
  <c r="M873" i="1" s="1"/>
  <c r="B2242" i="1"/>
  <c r="C2241" i="1"/>
  <c r="D2241" i="1" s="1"/>
  <c r="E2241" i="1" l="1"/>
  <c r="R1001" i="1"/>
  <c r="T1001" i="1" s="1"/>
  <c r="Q1002" i="1" s="1"/>
  <c r="AC1002" i="1" s="1"/>
  <c r="O873" i="1"/>
  <c r="G873" i="1"/>
  <c r="C2242" i="1"/>
  <c r="D2242" i="1" s="1"/>
  <c r="B2243" i="1"/>
  <c r="E2242" i="1" l="1"/>
  <c r="H1002" i="1"/>
  <c r="S1002" i="1"/>
  <c r="N873" i="1"/>
  <c r="C2243" i="1"/>
  <c r="D2243" i="1" s="1"/>
  <c r="B2244" i="1"/>
  <c r="E2243" i="1" l="1"/>
  <c r="R1002" i="1"/>
  <c r="P873" i="1"/>
  <c r="M874" i="1" s="1"/>
  <c r="B2245" i="1"/>
  <c r="C2244" i="1"/>
  <c r="D2244" i="1" s="1"/>
  <c r="E2244" i="1" l="1"/>
  <c r="T1002" i="1"/>
  <c r="Q1003" i="1" s="1"/>
  <c r="AC1003" i="1" s="1"/>
  <c r="G874" i="1"/>
  <c r="O874" i="1"/>
  <c r="C2245" i="1"/>
  <c r="D2245" i="1" s="1"/>
  <c r="B2246" i="1"/>
  <c r="E2245" i="1" l="1"/>
  <c r="H1003" i="1"/>
  <c r="S1003" i="1"/>
  <c r="N874" i="1"/>
  <c r="B2247" i="1"/>
  <c r="C2246" i="1"/>
  <c r="D2246" i="1" s="1"/>
  <c r="E2246" i="1" l="1"/>
  <c r="R1003" i="1"/>
  <c r="P874" i="1"/>
  <c r="M875" i="1" s="1"/>
  <c r="C2247" i="1"/>
  <c r="D2247" i="1" s="1"/>
  <c r="B2248" i="1"/>
  <c r="E2247" i="1" l="1"/>
  <c r="T1003" i="1"/>
  <c r="Q1004" i="1" s="1"/>
  <c r="AC1004" i="1" s="1"/>
  <c r="O875" i="1"/>
  <c r="G875" i="1"/>
  <c r="B2249" i="1"/>
  <c r="C2248" i="1"/>
  <c r="D2248" i="1" s="1"/>
  <c r="E2248" i="1" l="1"/>
  <c r="S1004" i="1"/>
  <c r="H1004" i="1"/>
  <c r="N875" i="1"/>
  <c r="B2250" i="1"/>
  <c r="C2249" i="1"/>
  <c r="D2249" i="1" s="1"/>
  <c r="E2249" i="1" l="1"/>
  <c r="R1004" i="1"/>
  <c r="P875" i="1"/>
  <c r="M876" i="1" s="1"/>
  <c r="C2250" i="1"/>
  <c r="D2250" i="1" s="1"/>
  <c r="B2251" i="1"/>
  <c r="E2250" i="1" l="1"/>
  <c r="T1004" i="1"/>
  <c r="Q1005" i="1" s="1"/>
  <c r="AC1005" i="1" s="1"/>
  <c r="G876" i="1"/>
  <c r="O876" i="1"/>
  <c r="C2251" i="1"/>
  <c r="D2251" i="1" s="1"/>
  <c r="B2252" i="1"/>
  <c r="E2251" i="1" l="1"/>
  <c r="S1005" i="1"/>
  <c r="H1005" i="1"/>
  <c r="N876" i="1"/>
  <c r="C2252" i="1"/>
  <c r="D2252" i="1" s="1"/>
  <c r="B2253" i="1"/>
  <c r="E2252" i="1" l="1"/>
  <c r="R1005" i="1"/>
  <c r="P876" i="1"/>
  <c r="M877" i="1" s="1"/>
  <c r="B2254" i="1"/>
  <c r="C2253" i="1"/>
  <c r="D2253" i="1" s="1"/>
  <c r="E2253" i="1" l="1"/>
  <c r="T1005" i="1"/>
  <c r="Q1006" i="1" s="1"/>
  <c r="AC1006" i="1" s="1"/>
  <c r="G877" i="1"/>
  <c r="O877" i="1"/>
  <c r="C2254" i="1"/>
  <c r="D2254" i="1" s="1"/>
  <c r="B2255" i="1"/>
  <c r="E2254" i="1" l="1"/>
  <c r="S1006" i="1"/>
  <c r="H1006" i="1"/>
  <c r="N877" i="1"/>
  <c r="C2255" i="1"/>
  <c r="D2255" i="1" s="1"/>
  <c r="B2256" i="1"/>
  <c r="E2255" i="1" l="1"/>
  <c r="R1006" i="1"/>
  <c r="T1006" i="1" s="1"/>
  <c r="Q1007" i="1" s="1"/>
  <c r="AC1007" i="1" s="1"/>
  <c r="P877" i="1"/>
  <c r="M878" i="1" s="1"/>
  <c r="B2257" i="1"/>
  <c r="C2256" i="1"/>
  <c r="D2256" i="1" s="1"/>
  <c r="E2256" i="1" l="1"/>
  <c r="S1007" i="1"/>
  <c r="H1007" i="1"/>
  <c r="G878" i="1"/>
  <c r="O878" i="1"/>
  <c r="C2257" i="1"/>
  <c r="D2257" i="1" s="1"/>
  <c r="B2258" i="1"/>
  <c r="E2257" i="1" l="1"/>
  <c r="R1007" i="1"/>
  <c r="T1007" i="1" s="1"/>
  <c r="Q1008" i="1" s="1"/>
  <c r="AC1008" i="1" s="1"/>
  <c r="N878" i="1"/>
  <c r="C2258" i="1"/>
  <c r="D2258" i="1" s="1"/>
  <c r="B2259" i="1"/>
  <c r="E2258" i="1" l="1"/>
  <c r="S1008" i="1"/>
  <c r="H1008" i="1"/>
  <c r="P878" i="1"/>
  <c r="M879" i="1" s="1"/>
  <c r="B2260" i="1"/>
  <c r="C2259" i="1"/>
  <c r="D2259" i="1" s="1"/>
  <c r="E2259" i="1" l="1"/>
  <c r="R1008" i="1"/>
  <c r="T1008" i="1" s="1"/>
  <c r="Q1009" i="1" s="1"/>
  <c r="AC1009" i="1" s="1"/>
  <c r="G879" i="1"/>
  <c r="O879" i="1"/>
  <c r="C2260" i="1"/>
  <c r="D2260" i="1" s="1"/>
  <c r="B2261" i="1"/>
  <c r="E2260" i="1" l="1"/>
  <c r="H1009" i="1"/>
  <c r="S1009" i="1"/>
  <c r="N879" i="1"/>
  <c r="P879" i="1" s="1"/>
  <c r="M880" i="1" s="1"/>
  <c r="C2261" i="1"/>
  <c r="D2261" i="1" s="1"/>
  <c r="B2262" i="1"/>
  <c r="E2261" i="1" l="1"/>
  <c r="R1009" i="1"/>
  <c r="T1009" i="1" s="1"/>
  <c r="Q1010" i="1" s="1"/>
  <c r="AC1010" i="1" s="1"/>
  <c r="O880" i="1"/>
  <c r="G880" i="1"/>
  <c r="C2262" i="1"/>
  <c r="D2262" i="1" s="1"/>
  <c r="B2263" i="1"/>
  <c r="E2262" i="1" l="1"/>
  <c r="H1010" i="1"/>
  <c r="S1010" i="1"/>
  <c r="N880" i="1"/>
  <c r="B2264" i="1"/>
  <c r="C2263" i="1"/>
  <c r="D2263" i="1" s="1"/>
  <c r="E2263" i="1" l="1"/>
  <c r="R1010" i="1"/>
  <c r="P880" i="1"/>
  <c r="M881" i="1" s="1"/>
  <c r="B2265" i="1"/>
  <c r="C2264" i="1"/>
  <c r="D2264" i="1" s="1"/>
  <c r="E2264" i="1" l="1"/>
  <c r="T1010" i="1"/>
  <c r="Q1011" i="1" s="1"/>
  <c r="AC1011" i="1" s="1"/>
  <c r="O881" i="1"/>
  <c r="G881" i="1"/>
  <c r="B2266" i="1"/>
  <c r="C2265" i="1"/>
  <c r="D2265" i="1" s="1"/>
  <c r="E2265" i="1" l="1"/>
  <c r="H1011" i="1"/>
  <c r="S1011" i="1"/>
  <c r="N881" i="1"/>
  <c r="C2266" i="1"/>
  <c r="D2266" i="1" s="1"/>
  <c r="B2267" i="1"/>
  <c r="E2266" i="1" l="1"/>
  <c r="R1011" i="1"/>
  <c r="T1011" i="1" s="1"/>
  <c r="Q1012" i="1" s="1"/>
  <c r="AC1012" i="1" s="1"/>
  <c r="P881" i="1"/>
  <c r="M882" i="1" s="1"/>
  <c r="C2267" i="1"/>
  <c r="D2267" i="1" s="1"/>
  <c r="B2268" i="1"/>
  <c r="E2267" i="1" l="1"/>
  <c r="H1012" i="1"/>
  <c r="S1012" i="1"/>
  <c r="O882" i="1"/>
  <c r="G882" i="1"/>
  <c r="C2268" i="1"/>
  <c r="D2268" i="1" s="1"/>
  <c r="B2269" i="1"/>
  <c r="E2268" i="1" l="1"/>
  <c r="R1012" i="1"/>
  <c r="N882" i="1"/>
  <c r="P882" i="1" s="1"/>
  <c r="M883" i="1" s="1"/>
  <c r="B2270" i="1"/>
  <c r="C2269" i="1"/>
  <c r="D2269" i="1" s="1"/>
  <c r="E2269" i="1" l="1"/>
  <c r="T1012" i="1"/>
  <c r="Q1013" i="1" s="1"/>
  <c r="AC1013" i="1" s="1"/>
  <c r="G883" i="1"/>
  <c r="O883" i="1"/>
  <c r="C2270" i="1"/>
  <c r="D2270" i="1" s="1"/>
  <c r="B2271" i="1"/>
  <c r="E2270" i="1" l="1"/>
  <c r="H1013" i="1"/>
  <c r="S1013" i="1"/>
  <c r="N883" i="1"/>
  <c r="P883" i="1" s="1"/>
  <c r="M884" i="1" s="1"/>
  <c r="C2271" i="1"/>
  <c r="D2271" i="1" s="1"/>
  <c r="B2272" i="1"/>
  <c r="E2271" i="1" l="1"/>
  <c r="R1013" i="1"/>
  <c r="G884" i="1"/>
  <c r="O884" i="1"/>
  <c r="B2273" i="1"/>
  <c r="C2272" i="1"/>
  <c r="D2272" i="1" s="1"/>
  <c r="E2272" i="1" l="1"/>
  <c r="T1013" i="1"/>
  <c r="Q1014" i="1" s="1"/>
  <c r="AC1014" i="1" s="1"/>
  <c r="N884" i="1"/>
  <c r="P884" i="1" s="1"/>
  <c r="M885" i="1" s="1"/>
  <c r="C2273" i="1"/>
  <c r="D2273" i="1" s="1"/>
  <c r="B2274" i="1"/>
  <c r="E2273" i="1" l="1"/>
  <c r="H1014" i="1"/>
  <c r="S1014" i="1"/>
  <c r="G885" i="1"/>
  <c r="O885" i="1"/>
  <c r="C2274" i="1"/>
  <c r="D2274" i="1" s="1"/>
  <c r="B2275" i="1"/>
  <c r="E2274" i="1" l="1"/>
  <c r="R1014" i="1"/>
  <c r="N885" i="1"/>
  <c r="B2276" i="1"/>
  <c r="C2275" i="1"/>
  <c r="D2275" i="1" s="1"/>
  <c r="E2275" i="1" l="1"/>
  <c r="T1014" i="1"/>
  <c r="Q1015" i="1" s="1"/>
  <c r="AC1015" i="1" s="1"/>
  <c r="P885" i="1"/>
  <c r="M886" i="1" s="1"/>
  <c r="C2276" i="1"/>
  <c r="D2276" i="1" s="1"/>
  <c r="B2277" i="1"/>
  <c r="E2276" i="1" l="1"/>
  <c r="H1015" i="1"/>
  <c r="S1015" i="1"/>
  <c r="G886" i="1"/>
  <c r="O886" i="1"/>
  <c r="C2277" i="1"/>
  <c r="D2277" i="1" s="1"/>
  <c r="B2278" i="1"/>
  <c r="E2277" i="1" l="1"/>
  <c r="R1015" i="1"/>
  <c r="N886" i="1"/>
  <c r="P886" i="1" s="1"/>
  <c r="M887" i="1" s="1"/>
  <c r="B2279" i="1"/>
  <c r="C2278" i="1"/>
  <c r="D2278" i="1" s="1"/>
  <c r="E2278" i="1" l="1"/>
  <c r="T1015" i="1"/>
  <c r="Q1016" i="1" s="1"/>
  <c r="AC1016" i="1" s="1"/>
  <c r="O887" i="1"/>
  <c r="G887" i="1"/>
  <c r="C2279" i="1"/>
  <c r="D2279" i="1" s="1"/>
  <c r="B2280" i="1"/>
  <c r="E2279" i="1" l="1"/>
  <c r="H1016" i="1"/>
  <c r="S1016" i="1"/>
  <c r="N887" i="1"/>
  <c r="C2280" i="1"/>
  <c r="D2280" i="1" s="1"/>
  <c r="B2281" i="1"/>
  <c r="E2280" i="1" l="1"/>
  <c r="R1016" i="1"/>
  <c r="T1016" i="1" s="1"/>
  <c r="Q1017" i="1" s="1"/>
  <c r="AC1017" i="1" s="1"/>
  <c r="P887" i="1"/>
  <c r="M888" i="1" s="1"/>
  <c r="C2281" i="1"/>
  <c r="D2281" i="1" s="1"/>
  <c r="B2282" i="1"/>
  <c r="E2281" i="1" l="1"/>
  <c r="H1017" i="1"/>
  <c r="S1017" i="1"/>
  <c r="G888" i="1"/>
  <c r="O888" i="1"/>
  <c r="C2282" i="1"/>
  <c r="D2282" i="1" s="1"/>
  <c r="B2283" i="1"/>
  <c r="E2282" i="1" l="1"/>
  <c r="R1017" i="1"/>
  <c r="T1017" i="1" s="1"/>
  <c r="Q1018" i="1" s="1"/>
  <c r="AC1018" i="1" s="1"/>
  <c r="N888" i="1"/>
  <c r="B2284" i="1"/>
  <c r="C2283" i="1"/>
  <c r="D2283" i="1" s="1"/>
  <c r="E2283" i="1" l="1"/>
  <c r="H1018" i="1"/>
  <c r="S1018" i="1"/>
  <c r="P888" i="1"/>
  <c r="M889" i="1" s="1"/>
  <c r="B2285" i="1"/>
  <c r="C2284" i="1"/>
  <c r="D2284" i="1" s="1"/>
  <c r="E2284" i="1" l="1"/>
  <c r="R1018" i="1"/>
  <c r="T1018" i="1" s="1"/>
  <c r="Q1019" i="1" s="1"/>
  <c r="AC1019" i="1" s="1"/>
  <c r="G889" i="1"/>
  <c r="O889" i="1"/>
  <c r="B2286" i="1"/>
  <c r="C2285" i="1"/>
  <c r="D2285" i="1" s="1"/>
  <c r="E2285" i="1" l="1"/>
  <c r="H1019" i="1"/>
  <c r="S1019" i="1"/>
  <c r="N889" i="1"/>
  <c r="B2287" i="1"/>
  <c r="C2286" i="1"/>
  <c r="D2286" i="1" s="1"/>
  <c r="E2286" i="1" l="1"/>
  <c r="R1019" i="1"/>
  <c r="P889" i="1"/>
  <c r="M890" i="1" s="1"/>
  <c r="C2287" i="1"/>
  <c r="D2287" i="1" s="1"/>
  <c r="B2288" i="1"/>
  <c r="E2287" i="1" l="1"/>
  <c r="T1019" i="1"/>
  <c r="Q1020" i="1" s="1"/>
  <c r="AC1020" i="1" s="1"/>
  <c r="G890" i="1"/>
  <c r="O890" i="1"/>
  <c r="B2289" i="1"/>
  <c r="C2288" i="1"/>
  <c r="D2288" i="1" s="1"/>
  <c r="E2288" i="1" l="1"/>
  <c r="H1020" i="1"/>
  <c r="S1020" i="1"/>
  <c r="N890" i="1"/>
  <c r="C2289" i="1"/>
  <c r="D2289" i="1" s="1"/>
  <c r="B2290" i="1"/>
  <c r="E2289" i="1" l="1"/>
  <c r="R1020" i="1"/>
  <c r="T1020" i="1" s="1"/>
  <c r="Q1021" i="1" s="1"/>
  <c r="AC1021" i="1" s="1"/>
  <c r="P890" i="1"/>
  <c r="M891" i="1" s="1"/>
  <c r="C2290" i="1"/>
  <c r="D2290" i="1" s="1"/>
  <c r="B2291" i="1"/>
  <c r="E2290" i="1" l="1"/>
  <c r="H1021" i="1"/>
  <c r="S1021" i="1"/>
  <c r="G891" i="1"/>
  <c r="O891" i="1"/>
  <c r="B2292" i="1"/>
  <c r="C2291" i="1"/>
  <c r="D2291" i="1" s="1"/>
  <c r="E2291" i="1" l="1"/>
  <c r="R1021" i="1"/>
  <c r="N891" i="1"/>
  <c r="P891" i="1" s="1"/>
  <c r="M892" i="1" s="1"/>
  <c r="C2292" i="1"/>
  <c r="D2292" i="1" s="1"/>
  <c r="B2293" i="1"/>
  <c r="E2292" i="1" l="1"/>
  <c r="T1021" i="1"/>
  <c r="Q1022" i="1" s="1"/>
  <c r="AC1022" i="1" s="1"/>
  <c r="G892" i="1"/>
  <c r="O892" i="1"/>
  <c r="C2293" i="1"/>
  <c r="D2293" i="1" s="1"/>
  <c r="B2294" i="1"/>
  <c r="E2293" i="1" l="1"/>
  <c r="H1022" i="1"/>
  <c r="S1022" i="1"/>
  <c r="N892" i="1"/>
  <c r="B2295" i="1"/>
  <c r="C2294" i="1"/>
  <c r="D2294" i="1" s="1"/>
  <c r="E2294" i="1" l="1"/>
  <c r="R1022" i="1"/>
  <c r="P892" i="1"/>
  <c r="M893" i="1" s="1"/>
  <c r="B2296" i="1"/>
  <c r="C2295" i="1"/>
  <c r="D2295" i="1" s="1"/>
  <c r="E2295" i="1" l="1"/>
  <c r="T1022" i="1"/>
  <c r="Q1023" i="1" s="1"/>
  <c r="AC1023" i="1" s="1"/>
  <c r="G893" i="1"/>
  <c r="O893" i="1"/>
  <c r="C2296" i="1"/>
  <c r="D2296" i="1" s="1"/>
  <c r="B2297" i="1"/>
  <c r="E2296" i="1" l="1"/>
  <c r="H1023" i="1"/>
  <c r="S1023" i="1"/>
  <c r="N893" i="1"/>
  <c r="P893" i="1" s="1"/>
  <c r="M894" i="1" s="1"/>
  <c r="C2297" i="1"/>
  <c r="D2297" i="1" s="1"/>
  <c r="B2298" i="1"/>
  <c r="E2297" i="1" l="1"/>
  <c r="R1023" i="1"/>
  <c r="G894" i="1"/>
  <c r="O894" i="1"/>
  <c r="C2298" i="1"/>
  <c r="D2298" i="1" s="1"/>
  <c r="B2299" i="1"/>
  <c r="E2298" i="1" l="1"/>
  <c r="T1023" i="1"/>
  <c r="Q1024" i="1" s="1"/>
  <c r="AC1024" i="1" s="1"/>
  <c r="N894" i="1"/>
  <c r="P894" i="1" s="1"/>
  <c r="M895" i="1" s="1"/>
  <c r="B2300" i="1"/>
  <c r="C2299" i="1"/>
  <c r="D2299" i="1" s="1"/>
  <c r="E2299" i="1" l="1"/>
  <c r="H1024" i="1"/>
  <c r="S1024" i="1"/>
  <c r="O895" i="1"/>
  <c r="G895" i="1"/>
  <c r="C2300" i="1"/>
  <c r="D2300" i="1" s="1"/>
  <c r="B2301" i="1"/>
  <c r="E2300" i="1" l="1"/>
  <c r="R1024" i="1"/>
  <c r="T1024" i="1" s="1"/>
  <c r="Q1025" i="1" s="1"/>
  <c r="AC1025" i="1" s="1"/>
  <c r="N895" i="1"/>
  <c r="P895" i="1" s="1"/>
  <c r="M896" i="1" s="1"/>
  <c r="B2302" i="1"/>
  <c r="C2301" i="1"/>
  <c r="D2301" i="1" s="1"/>
  <c r="E2301" i="1" l="1"/>
  <c r="S1025" i="1"/>
  <c r="H1025" i="1"/>
  <c r="G896" i="1"/>
  <c r="O896" i="1"/>
  <c r="C2302" i="1"/>
  <c r="D2302" i="1" s="1"/>
  <c r="B2303" i="1"/>
  <c r="E2302" i="1" l="1"/>
  <c r="R1025" i="1"/>
  <c r="T1025" i="1" s="1"/>
  <c r="Q1026" i="1" s="1"/>
  <c r="AC1026" i="1" s="1"/>
  <c r="N896" i="1"/>
  <c r="B2304" i="1"/>
  <c r="C2303" i="1"/>
  <c r="D2303" i="1" s="1"/>
  <c r="E2303" i="1" l="1"/>
  <c r="H1026" i="1"/>
  <c r="S1026" i="1"/>
  <c r="P896" i="1"/>
  <c r="M897" i="1" s="1"/>
  <c r="C2304" i="1"/>
  <c r="D2304" i="1" s="1"/>
  <c r="B2305" i="1"/>
  <c r="E2304" i="1" l="1"/>
  <c r="R1026" i="1"/>
  <c r="T1026" i="1" s="1"/>
  <c r="Q1027" i="1" s="1"/>
  <c r="AC1027" i="1" s="1"/>
  <c r="O897" i="1"/>
  <c r="G897" i="1"/>
  <c r="B2306" i="1"/>
  <c r="C2305" i="1"/>
  <c r="D2305" i="1" s="1"/>
  <c r="E2305" i="1" l="1"/>
  <c r="H1027" i="1"/>
  <c r="S1027" i="1"/>
  <c r="N897" i="1"/>
  <c r="B2307" i="1"/>
  <c r="C2306" i="1"/>
  <c r="D2306" i="1" s="1"/>
  <c r="E2306" i="1" l="1"/>
  <c r="R1027" i="1"/>
  <c r="T1027" i="1" s="1"/>
  <c r="Q1028" i="1" s="1"/>
  <c r="AC1028" i="1" s="1"/>
  <c r="P897" i="1"/>
  <c r="M898" i="1" s="1"/>
  <c r="B2308" i="1"/>
  <c r="C2307" i="1"/>
  <c r="D2307" i="1" s="1"/>
  <c r="E2307" i="1" l="1"/>
  <c r="H1028" i="1"/>
  <c r="S1028" i="1"/>
  <c r="G898" i="1"/>
  <c r="O898" i="1"/>
  <c r="B2309" i="1"/>
  <c r="C2308" i="1"/>
  <c r="D2308" i="1" s="1"/>
  <c r="E2308" i="1" l="1"/>
  <c r="R1028" i="1"/>
  <c r="N898" i="1"/>
  <c r="C2309" i="1"/>
  <c r="D2309" i="1" s="1"/>
  <c r="B2310" i="1"/>
  <c r="E2309" i="1" l="1"/>
  <c r="T1028" i="1"/>
  <c r="Q1029" i="1" s="1"/>
  <c r="AC1029" i="1" s="1"/>
  <c r="P898" i="1"/>
  <c r="M899" i="1" s="1"/>
  <c r="B2311" i="1"/>
  <c r="C2310" i="1"/>
  <c r="D2310" i="1" s="1"/>
  <c r="E2310" i="1" l="1"/>
  <c r="S1029" i="1"/>
  <c r="H1029" i="1"/>
  <c r="O899" i="1"/>
  <c r="G899" i="1"/>
  <c r="B2312" i="1"/>
  <c r="C2311" i="1"/>
  <c r="D2311" i="1" s="1"/>
  <c r="E2311" i="1" l="1"/>
  <c r="R1029" i="1"/>
  <c r="N899" i="1"/>
  <c r="B2313" i="1"/>
  <c r="C2312" i="1"/>
  <c r="D2312" i="1" s="1"/>
  <c r="E2312" i="1" l="1"/>
  <c r="T1029" i="1"/>
  <c r="Q1030" i="1" s="1"/>
  <c r="AC1030" i="1" s="1"/>
  <c r="P899" i="1"/>
  <c r="M900" i="1" s="1"/>
  <c r="B2314" i="1"/>
  <c r="C2313" i="1"/>
  <c r="D2313" i="1" s="1"/>
  <c r="E2313" i="1" l="1"/>
  <c r="H1030" i="1"/>
  <c r="S1030" i="1"/>
  <c r="O900" i="1"/>
  <c r="G900" i="1"/>
  <c r="C2314" i="1"/>
  <c r="D2314" i="1" s="1"/>
  <c r="B2315" i="1"/>
  <c r="E2314" i="1" l="1"/>
  <c r="R1030" i="1"/>
  <c r="T1030" i="1" s="1"/>
  <c r="Q1031" i="1" s="1"/>
  <c r="AC1031" i="1" s="1"/>
  <c r="N900" i="1"/>
  <c r="P900" i="1" s="1"/>
  <c r="M901" i="1" s="1"/>
  <c r="B2316" i="1"/>
  <c r="C2315" i="1"/>
  <c r="D2315" i="1" s="1"/>
  <c r="E2315" i="1" l="1"/>
  <c r="H1031" i="1"/>
  <c r="S1031" i="1"/>
  <c r="G901" i="1"/>
  <c r="O901" i="1"/>
  <c r="C2316" i="1"/>
  <c r="D2316" i="1" s="1"/>
  <c r="B2317" i="1"/>
  <c r="E2316" i="1" l="1"/>
  <c r="R1031" i="1"/>
  <c r="N901" i="1"/>
  <c r="P901" i="1" s="1"/>
  <c r="M902" i="1" s="1"/>
  <c r="C2317" i="1"/>
  <c r="D2317" i="1" s="1"/>
  <c r="B2318" i="1"/>
  <c r="E2317" i="1" l="1"/>
  <c r="T1031" i="1"/>
  <c r="Q1032" i="1" s="1"/>
  <c r="AC1032" i="1" s="1"/>
  <c r="O902" i="1"/>
  <c r="G902" i="1"/>
  <c r="C2318" i="1"/>
  <c r="D2318" i="1" s="1"/>
  <c r="B2319" i="1"/>
  <c r="E2318" i="1" l="1"/>
  <c r="S1032" i="1"/>
  <c r="H1032" i="1"/>
  <c r="N902" i="1"/>
  <c r="C2319" i="1"/>
  <c r="D2319" i="1" s="1"/>
  <c r="B2320" i="1"/>
  <c r="E2319" i="1" l="1"/>
  <c r="R1032" i="1"/>
  <c r="P902" i="1"/>
  <c r="M903" i="1" s="1"/>
  <c r="B2321" i="1"/>
  <c r="C2320" i="1"/>
  <c r="D2320" i="1" s="1"/>
  <c r="E2320" i="1" l="1"/>
  <c r="T1032" i="1"/>
  <c r="Q1033" i="1" s="1"/>
  <c r="AC1033" i="1" s="1"/>
  <c r="G903" i="1"/>
  <c r="O903" i="1"/>
  <c r="B2322" i="1"/>
  <c r="C2321" i="1"/>
  <c r="D2321" i="1" s="1"/>
  <c r="E2321" i="1" l="1"/>
  <c r="H1033" i="1"/>
  <c r="S1033" i="1"/>
  <c r="N903" i="1"/>
  <c r="C2322" i="1"/>
  <c r="D2322" i="1" s="1"/>
  <c r="B2323" i="1"/>
  <c r="E2322" i="1" l="1"/>
  <c r="R1033" i="1"/>
  <c r="T1033" i="1" s="1"/>
  <c r="Q1034" i="1" s="1"/>
  <c r="AC1034" i="1" s="1"/>
  <c r="P903" i="1"/>
  <c r="M904" i="1" s="1"/>
  <c r="B2324" i="1"/>
  <c r="C2323" i="1"/>
  <c r="D2323" i="1" s="1"/>
  <c r="E2323" i="1" l="1"/>
  <c r="H1034" i="1"/>
  <c r="S1034" i="1"/>
  <c r="G904" i="1"/>
  <c r="O904" i="1"/>
  <c r="C2324" i="1"/>
  <c r="D2324" i="1" s="1"/>
  <c r="B2325" i="1"/>
  <c r="E2324" i="1" l="1"/>
  <c r="R1034" i="1"/>
  <c r="N904" i="1"/>
  <c r="C2325" i="1"/>
  <c r="D2325" i="1" s="1"/>
  <c r="B2326" i="1"/>
  <c r="E2325" i="1" l="1"/>
  <c r="T1034" i="1"/>
  <c r="Q1035" i="1" s="1"/>
  <c r="AC1035" i="1" s="1"/>
  <c r="P904" i="1"/>
  <c r="M905" i="1" s="1"/>
  <c r="C2326" i="1"/>
  <c r="D2326" i="1" s="1"/>
  <c r="B2327" i="1"/>
  <c r="E2326" i="1" l="1"/>
  <c r="H1035" i="1"/>
  <c r="S1035" i="1"/>
  <c r="G905" i="1"/>
  <c r="O905" i="1"/>
  <c r="C2327" i="1"/>
  <c r="D2327" i="1" s="1"/>
  <c r="B2328" i="1"/>
  <c r="E2327" i="1" l="1"/>
  <c r="R1035" i="1"/>
  <c r="N905" i="1"/>
  <c r="P905" i="1" s="1"/>
  <c r="M906" i="1" s="1"/>
  <c r="C2328" i="1"/>
  <c r="D2328" i="1" s="1"/>
  <c r="B2329" i="1"/>
  <c r="E2328" i="1" l="1"/>
  <c r="T1035" i="1"/>
  <c r="Q1036" i="1" s="1"/>
  <c r="AC1036" i="1" s="1"/>
  <c r="O906" i="1"/>
  <c r="G906" i="1"/>
  <c r="B2330" i="1"/>
  <c r="C2329" i="1"/>
  <c r="D2329" i="1" s="1"/>
  <c r="E2329" i="1" l="1"/>
  <c r="H1036" i="1"/>
  <c r="S1036" i="1"/>
  <c r="N906" i="1"/>
  <c r="C2330" i="1"/>
  <c r="D2330" i="1" s="1"/>
  <c r="B2331" i="1"/>
  <c r="E2330" i="1" l="1"/>
  <c r="R1036" i="1"/>
  <c r="P906" i="1"/>
  <c r="M907" i="1" s="1"/>
  <c r="C2331" i="1"/>
  <c r="D2331" i="1" s="1"/>
  <c r="B2332" i="1"/>
  <c r="E2331" i="1" l="1"/>
  <c r="T1036" i="1"/>
  <c r="Q1037" i="1" s="1"/>
  <c r="AC1037" i="1" s="1"/>
  <c r="G907" i="1"/>
  <c r="O907" i="1"/>
  <c r="C2332" i="1"/>
  <c r="D2332" i="1" s="1"/>
  <c r="B2333" i="1"/>
  <c r="E2332" i="1" l="1"/>
  <c r="H1037" i="1"/>
  <c r="S1037" i="1"/>
  <c r="N907" i="1"/>
  <c r="P907" i="1" s="1"/>
  <c r="M908" i="1" s="1"/>
  <c r="C2333" i="1"/>
  <c r="D2333" i="1" s="1"/>
  <c r="B2334" i="1"/>
  <c r="E2333" i="1" l="1"/>
  <c r="R1037" i="1"/>
  <c r="G908" i="1"/>
  <c r="O908" i="1"/>
  <c r="B2335" i="1"/>
  <c r="C2334" i="1"/>
  <c r="D2334" i="1" s="1"/>
  <c r="E2334" i="1" l="1"/>
  <c r="T1037" i="1"/>
  <c r="Q1038" i="1" s="1"/>
  <c r="AC1038" i="1" s="1"/>
  <c r="N908" i="1"/>
  <c r="B2336" i="1"/>
  <c r="C2335" i="1"/>
  <c r="D2335" i="1" s="1"/>
  <c r="E2335" i="1" l="1"/>
  <c r="H1038" i="1"/>
  <c r="S1038" i="1"/>
  <c r="P908" i="1"/>
  <c r="M909" i="1" s="1"/>
  <c r="C2336" i="1"/>
  <c r="D2336" i="1" s="1"/>
  <c r="B2337" i="1"/>
  <c r="E2336" i="1" l="1"/>
  <c r="R1038" i="1"/>
  <c r="O909" i="1"/>
  <c r="G909" i="1"/>
  <c r="C2337" i="1"/>
  <c r="D2337" i="1" s="1"/>
  <c r="B2338" i="1"/>
  <c r="E2337" i="1" l="1"/>
  <c r="T1038" i="1"/>
  <c r="Q1039" i="1" s="1"/>
  <c r="AC1039" i="1" s="1"/>
  <c r="N909" i="1"/>
  <c r="P909" i="1" s="1"/>
  <c r="M910" i="1" s="1"/>
  <c r="B2339" i="1"/>
  <c r="C2338" i="1"/>
  <c r="D2338" i="1" s="1"/>
  <c r="E2338" i="1" l="1"/>
  <c r="H1039" i="1"/>
  <c r="S1039" i="1"/>
  <c r="O910" i="1"/>
  <c r="G910" i="1"/>
  <c r="C2339" i="1"/>
  <c r="D2339" i="1" s="1"/>
  <c r="B2340" i="1"/>
  <c r="E2339" i="1" l="1"/>
  <c r="R1039" i="1"/>
  <c r="N910" i="1"/>
  <c r="P910" i="1" s="1"/>
  <c r="M911" i="1" s="1"/>
  <c r="C2340" i="1"/>
  <c r="D2340" i="1" s="1"/>
  <c r="B2341" i="1"/>
  <c r="E2340" i="1" l="1"/>
  <c r="T1039" i="1"/>
  <c r="Q1040" i="1" s="1"/>
  <c r="AC1040" i="1" s="1"/>
  <c r="G911" i="1"/>
  <c r="O911" i="1"/>
  <c r="C2341" i="1"/>
  <c r="D2341" i="1" s="1"/>
  <c r="B2342" i="1"/>
  <c r="E2341" i="1" l="1"/>
  <c r="H1040" i="1"/>
  <c r="S1040" i="1"/>
  <c r="N911" i="1"/>
  <c r="B2343" i="1"/>
  <c r="C2342" i="1"/>
  <c r="D2342" i="1" s="1"/>
  <c r="E2342" i="1" l="1"/>
  <c r="R1040" i="1"/>
  <c r="P911" i="1"/>
  <c r="M912" i="1" s="1"/>
  <c r="C2343" i="1"/>
  <c r="D2343" i="1" s="1"/>
  <c r="B2344" i="1"/>
  <c r="E2343" i="1" l="1"/>
  <c r="T1040" i="1"/>
  <c r="Q1041" i="1" s="1"/>
  <c r="AC1041" i="1" s="1"/>
  <c r="O912" i="1"/>
  <c r="G912" i="1"/>
  <c r="B2345" i="1"/>
  <c r="C2344" i="1"/>
  <c r="D2344" i="1" s="1"/>
  <c r="E2344" i="1" l="1"/>
  <c r="H1041" i="1"/>
  <c r="S1041" i="1"/>
  <c r="N912" i="1"/>
  <c r="C2345" i="1"/>
  <c r="D2345" i="1" s="1"/>
  <c r="B2346" i="1"/>
  <c r="E2345" i="1" l="1"/>
  <c r="R1041" i="1"/>
  <c r="P912" i="1"/>
  <c r="M913" i="1" s="1"/>
  <c r="B2347" i="1"/>
  <c r="C2346" i="1"/>
  <c r="D2346" i="1" s="1"/>
  <c r="E2346" i="1" l="1"/>
  <c r="T1041" i="1"/>
  <c r="Q1042" i="1" s="1"/>
  <c r="AC1042" i="1" s="1"/>
  <c r="G913" i="1"/>
  <c r="O913" i="1"/>
  <c r="B2348" i="1"/>
  <c r="C2347" i="1"/>
  <c r="D2347" i="1" s="1"/>
  <c r="E2347" i="1" l="1"/>
  <c r="H1042" i="1"/>
  <c r="S1042" i="1"/>
  <c r="N913" i="1"/>
  <c r="C2348" i="1"/>
  <c r="D2348" i="1" s="1"/>
  <c r="B2349" i="1"/>
  <c r="E2348" i="1" l="1"/>
  <c r="R1042" i="1"/>
  <c r="P913" i="1"/>
  <c r="M914" i="1" s="1"/>
  <c r="B2350" i="1"/>
  <c r="C2349" i="1"/>
  <c r="D2349" i="1" s="1"/>
  <c r="E2349" i="1" l="1"/>
  <c r="T1042" i="1"/>
  <c r="Q1043" i="1" s="1"/>
  <c r="AC1043" i="1" s="1"/>
  <c r="G914" i="1"/>
  <c r="O914" i="1"/>
  <c r="C2350" i="1"/>
  <c r="D2350" i="1" s="1"/>
  <c r="B2351" i="1"/>
  <c r="E2350" i="1" l="1"/>
  <c r="S1043" i="1"/>
  <c r="H1043" i="1"/>
  <c r="N914" i="1"/>
  <c r="P914" i="1" s="1"/>
  <c r="M915" i="1" s="1"/>
  <c r="C2351" i="1"/>
  <c r="D2351" i="1" s="1"/>
  <c r="B2352" i="1"/>
  <c r="E2351" i="1" l="1"/>
  <c r="R1043" i="1"/>
  <c r="T1043" i="1"/>
  <c r="Q1044" i="1" s="1"/>
  <c r="AC1044" i="1" s="1"/>
  <c r="G915" i="1"/>
  <c r="O915" i="1"/>
  <c r="B2353" i="1"/>
  <c r="C2352" i="1"/>
  <c r="D2352" i="1" s="1"/>
  <c r="E2352" i="1" l="1"/>
  <c r="H1044" i="1"/>
  <c r="S1044" i="1"/>
  <c r="N915" i="1"/>
  <c r="P915" i="1" s="1"/>
  <c r="M916" i="1" s="1"/>
  <c r="B2354" i="1"/>
  <c r="C2353" i="1"/>
  <c r="D2353" i="1" s="1"/>
  <c r="E2353" i="1" l="1"/>
  <c r="R1044" i="1"/>
  <c r="O916" i="1"/>
  <c r="G916" i="1"/>
  <c r="B2355" i="1"/>
  <c r="C2354" i="1"/>
  <c r="D2354" i="1" s="1"/>
  <c r="E2354" i="1" l="1"/>
  <c r="T1044" i="1"/>
  <c r="Q1045" i="1" s="1"/>
  <c r="AC1045" i="1" s="1"/>
  <c r="N916" i="1"/>
  <c r="P916" i="1" s="1"/>
  <c r="M917" i="1" s="1"/>
  <c r="B2356" i="1"/>
  <c r="C2355" i="1"/>
  <c r="D2355" i="1" s="1"/>
  <c r="E2355" i="1" l="1"/>
  <c r="H1045" i="1"/>
  <c r="S1045" i="1"/>
  <c r="O917" i="1"/>
  <c r="G917" i="1"/>
  <c r="B2357" i="1"/>
  <c r="C2356" i="1"/>
  <c r="D2356" i="1" s="1"/>
  <c r="E2356" i="1" l="1"/>
  <c r="R1045" i="1"/>
  <c r="T1045" i="1" s="1"/>
  <c r="Q1046" i="1" s="1"/>
  <c r="AC1046" i="1" s="1"/>
  <c r="N917" i="1"/>
  <c r="P917" i="1" s="1"/>
  <c r="M918" i="1" s="1"/>
  <c r="B2358" i="1"/>
  <c r="C2357" i="1"/>
  <c r="D2357" i="1" s="1"/>
  <c r="E2357" i="1" l="1"/>
  <c r="G918" i="1"/>
  <c r="O918" i="1"/>
  <c r="C2358" i="1"/>
  <c r="D2358" i="1" s="1"/>
  <c r="B2359" i="1"/>
  <c r="E2358" i="1" l="1"/>
  <c r="H1046" i="1"/>
  <c r="S1046" i="1"/>
  <c r="N918" i="1"/>
  <c r="C2359" i="1"/>
  <c r="D2359" i="1" s="1"/>
  <c r="B2360" i="1"/>
  <c r="E2359" i="1" l="1"/>
  <c r="R1046" i="1"/>
  <c r="T1046" i="1" s="1"/>
  <c r="Q1047" i="1" s="1"/>
  <c r="AC1047" i="1" s="1"/>
  <c r="P918" i="1"/>
  <c r="M919" i="1" s="1"/>
  <c r="C2360" i="1"/>
  <c r="D2360" i="1" s="1"/>
  <c r="B2361" i="1"/>
  <c r="E2360" i="1" l="1"/>
  <c r="H1047" i="1"/>
  <c r="S1047" i="1"/>
  <c r="G919" i="1"/>
  <c r="O919" i="1"/>
  <c r="C2361" i="1"/>
  <c r="D2361" i="1" s="1"/>
  <c r="B2362" i="1"/>
  <c r="E2361" i="1" l="1"/>
  <c r="R1047" i="1"/>
  <c r="N919" i="1"/>
  <c r="P919" i="1" s="1"/>
  <c r="M920" i="1" s="1"/>
  <c r="B2363" i="1"/>
  <c r="C2362" i="1"/>
  <c r="D2362" i="1" s="1"/>
  <c r="E2362" i="1" l="1"/>
  <c r="T1047" i="1"/>
  <c r="Q1048" i="1" s="1"/>
  <c r="AC1048" i="1" s="1"/>
  <c r="G920" i="1"/>
  <c r="O920" i="1"/>
  <c r="C2363" i="1"/>
  <c r="D2363" i="1" s="1"/>
  <c r="B2364" i="1"/>
  <c r="E2363" i="1" l="1"/>
  <c r="H1048" i="1"/>
  <c r="S1048" i="1"/>
  <c r="N920" i="1"/>
  <c r="B2365" i="1"/>
  <c r="C2364" i="1"/>
  <c r="D2364" i="1" s="1"/>
  <c r="E2364" i="1" l="1"/>
  <c r="R1048" i="1"/>
  <c r="P920" i="1"/>
  <c r="M921" i="1" s="1"/>
  <c r="B2366" i="1"/>
  <c r="C2365" i="1"/>
  <c r="D2365" i="1" s="1"/>
  <c r="E2365" i="1" l="1"/>
  <c r="T1048" i="1"/>
  <c r="Q1049" i="1" s="1"/>
  <c r="AC1049" i="1" s="1"/>
  <c r="G921" i="1"/>
  <c r="O921" i="1"/>
  <c r="B2367" i="1"/>
  <c r="C2366" i="1"/>
  <c r="D2366" i="1" s="1"/>
  <c r="E2366" i="1" l="1"/>
  <c r="H1049" i="1"/>
  <c r="S1049" i="1"/>
  <c r="N921" i="1"/>
  <c r="P921" i="1" s="1"/>
  <c r="M922" i="1" s="1"/>
  <c r="C2367" i="1"/>
  <c r="D2367" i="1" s="1"/>
  <c r="B2368" i="1"/>
  <c r="E2367" i="1" l="1"/>
  <c r="R1049" i="1"/>
  <c r="O922" i="1"/>
  <c r="G922" i="1"/>
  <c r="C2368" i="1"/>
  <c r="D2368" i="1" s="1"/>
  <c r="B2369" i="1"/>
  <c r="E2368" i="1" l="1"/>
  <c r="T1049" i="1"/>
  <c r="Q1050" i="1" s="1"/>
  <c r="AC1050" i="1" s="1"/>
  <c r="N922" i="1"/>
  <c r="C2369" i="1"/>
  <c r="D2369" i="1" s="1"/>
  <c r="B2370" i="1"/>
  <c r="E2369" i="1" l="1"/>
  <c r="H1050" i="1"/>
  <c r="S1050" i="1"/>
  <c r="P922" i="1"/>
  <c r="M923" i="1" s="1"/>
  <c r="B2371" i="1"/>
  <c r="C2370" i="1"/>
  <c r="D2370" i="1" s="1"/>
  <c r="E2370" i="1" l="1"/>
  <c r="R1050" i="1"/>
  <c r="G923" i="1"/>
  <c r="O923" i="1"/>
  <c r="B2372" i="1"/>
  <c r="C2371" i="1"/>
  <c r="D2371" i="1" s="1"/>
  <c r="E2371" i="1" l="1"/>
  <c r="T1050" i="1"/>
  <c r="Q1051" i="1" s="1"/>
  <c r="AC1051" i="1" s="1"/>
  <c r="N923" i="1"/>
  <c r="C2372" i="1"/>
  <c r="D2372" i="1" s="1"/>
  <c r="B2373" i="1"/>
  <c r="E2372" i="1" l="1"/>
  <c r="H1051" i="1"/>
  <c r="S1051" i="1"/>
  <c r="P923" i="1"/>
  <c r="M924" i="1" s="1"/>
  <c r="C2373" i="1"/>
  <c r="D2373" i="1" s="1"/>
  <c r="B2374" i="1"/>
  <c r="E2373" i="1" l="1"/>
  <c r="R1051" i="1"/>
  <c r="G924" i="1"/>
  <c r="O924" i="1"/>
  <c r="B2375" i="1"/>
  <c r="C2374" i="1"/>
  <c r="D2374" i="1" s="1"/>
  <c r="E2374" i="1" l="1"/>
  <c r="T1051" i="1"/>
  <c r="Q1052" i="1" s="1"/>
  <c r="AC1052" i="1" s="1"/>
  <c r="N924" i="1"/>
  <c r="C2375" i="1"/>
  <c r="D2375" i="1" s="1"/>
  <c r="B2376" i="1"/>
  <c r="E2375" i="1" l="1"/>
  <c r="H1052" i="1"/>
  <c r="S1052" i="1"/>
  <c r="P924" i="1"/>
  <c r="M925" i="1" s="1"/>
  <c r="C2376" i="1"/>
  <c r="D2376" i="1" s="1"/>
  <c r="B2377" i="1"/>
  <c r="E2376" i="1" l="1"/>
  <c r="R1052" i="1"/>
  <c r="G925" i="1"/>
  <c r="O925" i="1"/>
  <c r="C2377" i="1"/>
  <c r="D2377" i="1" s="1"/>
  <c r="B2378" i="1"/>
  <c r="E2377" i="1" l="1"/>
  <c r="T1052" i="1"/>
  <c r="Q1053" i="1" s="1"/>
  <c r="AC1053" i="1" s="1"/>
  <c r="N925" i="1"/>
  <c r="P925" i="1" s="1"/>
  <c r="M926" i="1" s="1"/>
  <c r="B2379" i="1"/>
  <c r="C2378" i="1"/>
  <c r="D2378" i="1" s="1"/>
  <c r="E2378" i="1" l="1"/>
  <c r="H1053" i="1"/>
  <c r="S1053" i="1"/>
  <c r="O926" i="1"/>
  <c r="G926" i="1"/>
  <c r="C2379" i="1"/>
  <c r="D2379" i="1" s="1"/>
  <c r="B2380" i="1"/>
  <c r="E2379" i="1" l="1"/>
  <c r="R1053" i="1"/>
  <c r="T1053" i="1" s="1"/>
  <c r="Q1054" i="1" s="1"/>
  <c r="AC1054" i="1" s="1"/>
  <c r="N926" i="1"/>
  <c r="P926" i="1" s="1"/>
  <c r="M927" i="1" s="1"/>
  <c r="C2380" i="1"/>
  <c r="D2380" i="1" s="1"/>
  <c r="B2381" i="1"/>
  <c r="E2380" i="1" l="1"/>
  <c r="H1054" i="1"/>
  <c r="S1054" i="1"/>
  <c r="O927" i="1"/>
  <c r="G927" i="1"/>
  <c r="B2382" i="1"/>
  <c r="C2381" i="1"/>
  <c r="D2381" i="1" s="1"/>
  <c r="E2381" i="1" l="1"/>
  <c r="R1054" i="1"/>
  <c r="N927" i="1"/>
  <c r="P927" i="1" s="1"/>
  <c r="M928" i="1" s="1"/>
  <c r="C2382" i="1"/>
  <c r="D2382" i="1" s="1"/>
  <c r="B2383" i="1"/>
  <c r="E2382" i="1" l="1"/>
  <c r="T1054" i="1"/>
  <c r="Q1055" i="1" s="1"/>
  <c r="AC1055" i="1" s="1"/>
  <c r="G928" i="1"/>
  <c r="O928" i="1"/>
  <c r="C2383" i="1"/>
  <c r="D2383" i="1" s="1"/>
  <c r="B2384" i="1"/>
  <c r="E2383" i="1" l="1"/>
  <c r="H1055" i="1"/>
  <c r="S1055" i="1"/>
  <c r="N928" i="1"/>
  <c r="P928" i="1" s="1"/>
  <c r="M929" i="1" s="1"/>
  <c r="C2384" i="1"/>
  <c r="D2384" i="1" s="1"/>
  <c r="B2385" i="1"/>
  <c r="E2384" i="1" l="1"/>
  <c r="R1055" i="1"/>
  <c r="T1055" i="1" s="1"/>
  <c r="Q1056" i="1" s="1"/>
  <c r="AC1056" i="1" s="1"/>
  <c r="O929" i="1"/>
  <c r="G929" i="1"/>
  <c r="B2386" i="1"/>
  <c r="C2385" i="1"/>
  <c r="D2385" i="1" s="1"/>
  <c r="E2385" i="1" l="1"/>
  <c r="H1056" i="1"/>
  <c r="S1056" i="1"/>
  <c r="N929" i="1"/>
  <c r="B2387" i="1"/>
  <c r="C2386" i="1"/>
  <c r="D2386" i="1" s="1"/>
  <c r="E2386" i="1" l="1"/>
  <c r="R1056" i="1"/>
  <c r="P929" i="1"/>
  <c r="M930" i="1" s="1"/>
  <c r="C2387" i="1"/>
  <c r="D2387" i="1" s="1"/>
  <c r="B2388" i="1"/>
  <c r="E2387" i="1" l="1"/>
  <c r="T1056" i="1"/>
  <c r="Q1057" i="1" s="1"/>
  <c r="AC1057" i="1" s="1"/>
  <c r="G930" i="1"/>
  <c r="O930" i="1"/>
  <c r="C2388" i="1"/>
  <c r="D2388" i="1" s="1"/>
  <c r="B2389" i="1"/>
  <c r="E2388" i="1" l="1"/>
  <c r="H1057" i="1"/>
  <c r="S1057" i="1"/>
  <c r="N930" i="1"/>
  <c r="P930" i="1" s="1"/>
  <c r="M931" i="1" s="1"/>
  <c r="B2390" i="1"/>
  <c r="C2389" i="1"/>
  <c r="D2389" i="1" s="1"/>
  <c r="E2389" i="1" l="1"/>
  <c r="R1057" i="1"/>
  <c r="G931" i="1"/>
  <c r="O931" i="1"/>
  <c r="B2391" i="1"/>
  <c r="C2390" i="1"/>
  <c r="D2390" i="1" s="1"/>
  <c r="E2390" i="1" l="1"/>
  <c r="T1057" i="1"/>
  <c r="Q1058" i="1" s="1"/>
  <c r="AC1058" i="1" s="1"/>
  <c r="N931" i="1"/>
  <c r="C2391" i="1"/>
  <c r="D2391" i="1" s="1"/>
  <c r="B2392" i="1"/>
  <c r="E2391" i="1" l="1"/>
  <c r="H1058" i="1"/>
  <c r="S1058" i="1"/>
  <c r="P931" i="1"/>
  <c r="M932" i="1" s="1"/>
  <c r="C2392" i="1"/>
  <c r="D2392" i="1" s="1"/>
  <c r="B2393" i="1"/>
  <c r="E2392" i="1" l="1"/>
  <c r="R1058" i="1"/>
  <c r="T1058" i="1" s="1"/>
  <c r="Q1059" i="1" s="1"/>
  <c r="AC1059" i="1" s="1"/>
  <c r="G932" i="1"/>
  <c r="O932" i="1"/>
  <c r="C2393" i="1"/>
  <c r="D2393" i="1" s="1"/>
  <c r="B2394" i="1"/>
  <c r="E2393" i="1" l="1"/>
  <c r="H1059" i="1"/>
  <c r="S1059" i="1"/>
  <c r="N932" i="1"/>
  <c r="B2395" i="1"/>
  <c r="C2394" i="1"/>
  <c r="D2394" i="1" s="1"/>
  <c r="E2394" i="1" l="1"/>
  <c r="R1059" i="1"/>
  <c r="P932" i="1"/>
  <c r="M933" i="1" s="1"/>
  <c r="C2395" i="1"/>
  <c r="D2395" i="1" s="1"/>
  <c r="B2396" i="1"/>
  <c r="E2395" i="1" l="1"/>
  <c r="T1059" i="1"/>
  <c r="Q1060" i="1" s="1"/>
  <c r="AC1060" i="1" s="1"/>
  <c r="O933" i="1"/>
  <c r="G933" i="1"/>
  <c r="C2396" i="1"/>
  <c r="D2396" i="1" s="1"/>
  <c r="B2397" i="1"/>
  <c r="E2396" i="1" l="1"/>
  <c r="H1060" i="1"/>
  <c r="S1060" i="1"/>
  <c r="N933" i="1"/>
  <c r="C2397" i="1"/>
  <c r="D2397" i="1" s="1"/>
  <c r="B2398" i="1"/>
  <c r="E2397" i="1" l="1"/>
  <c r="R1060" i="1"/>
  <c r="P933" i="1"/>
  <c r="M934" i="1" s="1"/>
  <c r="B2399" i="1"/>
  <c r="C2398" i="1"/>
  <c r="D2398" i="1" s="1"/>
  <c r="E2398" i="1" l="1"/>
  <c r="T1060" i="1"/>
  <c r="Q1061" i="1" s="1"/>
  <c r="AC1061" i="1" s="1"/>
  <c r="G934" i="1"/>
  <c r="O934" i="1"/>
  <c r="B2400" i="1"/>
  <c r="C2399" i="1"/>
  <c r="D2399" i="1" s="1"/>
  <c r="E2399" i="1" l="1"/>
  <c r="H1061" i="1"/>
  <c r="S1061" i="1"/>
  <c r="N934" i="1"/>
  <c r="C2400" i="1"/>
  <c r="D2400" i="1" s="1"/>
  <c r="B2401" i="1"/>
  <c r="E2400" i="1" l="1"/>
  <c r="R1061" i="1"/>
  <c r="P934" i="1"/>
  <c r="M935" i="1" s="1"/>
  <c r="B2402" i="1"/>
  <c r="C2401" i="1"/>
  <c r="D2401" i="1" s="1"/>
  <c r="E2401" i="1" l="1"/>
  <c r="T1061" i="1"/>
  <c r="Q1062" i="1" s="1"/>
  <c r="AC1062" i="1" s="1"/>
  <c r="O935" i="1"/>
  <c r="G935" i="1"/>
  <c r="C2402" i="1"/>
  <c r="D2402" i="1" s="1"/>
  <c r="B2403" i="1"/>
  <c r="E2402" i="1" l="1"/>
  <c r="H1062" i="1"/>
  <c r="S1062" i="1"/>
  <c r="N935" i="1"/>
  <c r="P935" i="1" s="1"/>
  <c r="M936" i="1" s="1"/>
  <c r="C2403" i="1"/>
  <c r="D2403" i="1" s="1"/>
  <c r="B2404" i="1"/>
  <c r="E2403" i="1" l="1"/>
  <c r="R1062" i="1"/>
  <c r="T1062" i="1" s="1"/>
  <c r="Q1063" i="1" s="1"/>
  <c r="AC1063" i="1" s="1"/>
  <c r="G936" i="1"/>
  <c r="O936" i="1"/>
  <c r="C2404" i="1"/>
  <c r="D2404" i="1" s="1"/>
  <c r="B2405" i="1"/>
  <c r="E2404" i="1" l="1"/>
  <c r="H1063" i="1"/>
  <c r="S1063" i="1"/>
  <c r="N936" i="1"/>
  <c r="C2405" i="1"/>
  <c r="D2405" i="1" s="1"/>
  <c r="B2406" i="1"/>
  <c r="E2405" i="1" l="1"/>
  <c r="R1063" i="1"/>
  <c r="T1063" i="1" s="1"/>
  <c r="Q1064" i="1" s="1"/>
  <c r="AC1064" i="1" s="1"/>
  <c r="P936" i="1"/>
  <c r="M937" i="1" s="1"/>
  <c r="B2407" i="1"/>
  <c r="C2406" i="1"/>
  <c r="D2406" i="1" s="1"/>
  <c r="E2406" i="1" l="1"/>
  <c r="H1064" i="1"/>
  <c r="S1064" i="1"/>
  <c r="G937" i="1"/>
  <c r="O937" i="1"/>
  <c r="C2407" i="1"/>
  <c r="D2407" i="1" s="1"/>
  <c r="B2408" i="1"/>
  <c r="E2407" i="1" l="1"/>
  <c r="R1064" i="1"/>
  <c r="T1064" i="1" s="1"/>
  <c r="Q1065" i="1" s="1"/>
  <c r="AC1065" i="1" s="1"/>
  <c r="N937" i="1"/>
  <c r="C2408" i="1"/>
  <c r="D2408" i="1" s="1"/>
  <c r="B2409" i="1"/>
  <c r="E2408" i="1" l="1"/>
  <c r="H1065" i="1"/>
  <c r="S1065" i="1"/>
  <c r="P937" i="1"/>
  <c r="M938" i="1" s="1"/>
  <c r="C2409" i="1"/>
  <c r="D2409" i="1" s="1"/>
  <c r="B2410" i="1"/>
  <c r="E2409" i="1" l="1"/>
  <c r="R1065" i="1"/>
  <c r="T1065" i="1" s="1"/>
  <c r="Q1066" i="1" s="1"/>
  <c r="AC1066" i="1" s="1"/>
  <c r="G938" i="1"/>
  <c r="O938" i="1"/>
  <c r="C2410" i="1"/>
  <c r="D2410" i="1" s="1"/>
  <c r="B2411" i="1"/>
  <c r="E2410" i="1" l="1"/>
  <c r="H1066" i="1"/>
  <c r="S1066" i="1"/>
  <c r="N938" i="1"/>
  <c r="P938" i="1" s="1"/>
  <c r="M939" i="1" s="1"/>
  <c r="C2411" i="1"/>
  <c r="D2411" i="1" s="1"/>
  <c r="B2412" i="1"/>
  <c r="E2411" i="1" l="1"/>
  <c r="R1066" i="1"/>
  <c r="G939" i="1"/>
  <c r="O939" i="1"/>
  <c r="B2413" i="1"/>
  <c r="C2412" i="1"/>
  <c r="D2412" i="1" s="1"/>
  <c r="E2412" i="1" l="1"/>
  <c r="T1066" i="1"/>
  <c r="Q1067" i="1" s="1"/>
  <c r="AC1067" i="1" s="1"/>
  <c r="N939" i="1"/>
  <c r="P939" i="1" s="1"/>
  <c r="M940" i="1" s="1"/>
  <c r="B2414" i="1"/>
  <c r="C2413" i="1"/>
  <c r="D2413" i="1" s="1"/>
  <c r="E2413" i="1" l="1"/>
  <c r="H1067" i="1"/>
  <c r="S1067" i="1"/>
  <c r="O940" i="1"/>
  <c r="G940" i="1"/>
  <c r="C2414" i="1"/>
  <c r="D2414" i="1" s="1"/>
  <c r="B2415" i="1"/>
  <c r="E2414" i="1" l="1"/>
  <c r="R1067" i="1"/>
  <c r="N940" i="1"/>
  <c r="C2415" i="1"/>
  <c r="D2415" i="1" s="1"/>
  <c r="B2416" i="1"/>
  <c r="E2415" i="1" l="1"/>
  <c r="T1067" i="1"/>
  <c r="Q1068" i="1" s="1"/>
  <c r="AC1068" i="1" s="1"/>
  <c r="P940" i="1"/>
  <c r="M941" i="1" s="1"/>
  <c r="C2416" i="1"/>
  <c r="D2416" i="1" s="1"/>
  <c r="B2417" i="1"/>
  <c r="E2416" i="1" l="1"/>
  <c r="H1068" i="1"/>
  <c r="S1068" i="1"/>
  <c r="O941" i="1"/>
  <c r="G941" i="1"/>
  <c r="C2417" i="1"/>
  <c r="D2417" i="1" s="1"/>
  <c r="B2418" i="1"/>
  <c r="E2417" i="1" l="1"/>
  <c r="R1068" i="1"/>
  <c r="T1068" i="1" s="1"/>
  <c r="Q1069" i="1" s="1"/>
  <c r="AC1069" i="1" s="1"/>
  <c r="N941" i="1"/>
  <c r="B2419" i="1"/>
  <c r="C2418" i="1"/>
  <c r="D2418" i="1" s="1"/>
  <c r="E2418" i="1" l="1"/>
  <c r="H1069" i="1"/>
  <c r="S1069" i="1"/>
  <c r="P941" i="1"/>
  <c r="M942" i="1" s="1"/>
  <c r="B2420" i="1"/>
  <c r="C2419" i="1"/>
  <c r="D2419" i="1" s="1"/>
  <c r="E2419" i="1" l="1"/>
  <c r="R1069" i="1"/>
  <c r="T1069" i="1" s="1"/>
  <c r="Q1070" i="1" s="1"/>
  <c r="AC1070" i="1" s="1"/>
  <c r="G942" i="1"/>
  <c r="O942" i="1"/>
  <c r="B2421" i="1"/>
  <c r="C2420" i="1"/>
  <c r="D2420" i="1" s="1"/>
  <c r="E2420" i="1" l="1"/>
  <c r="H1070" i="1"/>
  <c r="S1070" i="1"/>
  <c r="N942" i="1"/>
  <c r="C2421" i="1"/>
  <c r="D2421" i="1" s="1"/>
  <c r="B2422" i="1"/>
  <c r="E2421" i="1" l="1"/>
  <c r="R1070" i="1"/>
  <c r="P942" i="1"/>
  <c r="M943" i="1" s="1"/>
  <c r="C2422" i="1"/>
  <c r="D2422" i="1" s="1"/>
  <c r="B2423" i="1"/>
  <c r="E2422" i="1" l="1"/>
  <c r="T1070" i="1"/>
  <c r="Q1071" i="1" s="1"/>
  <c r="AC1071" i="1" s="1"/>
  <c r="O943" i="1"/>
  <c r="G943" i="1"/>
  <c r="C2423" i="1"/>
  <c r="D2423" i="1" s="1"/>
  <c r="B2424" i="1"/>
  <c r="E2423" i="1" l="1"/>
  <c r="H1071" i="1"/>
  <c r="S1071" i="1"/>
  <c r="N943" i="1"/>
  <c r="C2424" i="1"/>
  <c r="D2424" i="1" s="1"/>
  <c r="B2425" i="1"/>
  <c r="E2424" i="1" l="1"/>
  <c r="R1071" i="1"/>
  <c r="P943" i="1"/>
  <c r="M944" i="1" s="1"/>
  <c r="C2425" i="1"/>
  <c r="D2425" i="1" s="1"/>
  <c r="B2426" i="1"/>
  <c r="E2425" i="1" l="1"/>
  <c r="T1071" i="1"/>
  <c r="Q1072" i="1" s="1"/>
  <c r="AC1072" i="1" s="1"/>
  <c r="G944" i="1"/>
  <c r="O944" i="1"/>
  <c r="B2427" i="1"/>
  <c r="C2426" i="1"/>
  <c r="D2426" i="1" s="1"/>
  <c r="E2426" i="1" l="1"/>
  <c r="H1072" i="1"/>
  <c r="S1072" i="1"/>
  <c r="N944" i="1"/>
  <c r="P944" i="1" s="1"/>
  <c r="M945" i="1" s="1"/>
  <c r="C2427" i="1"/>
  <c r="D2427" i="1" s="1"/>
  <c r="B2428" i="1"/>
  <c r="E2427" i="1" l="1"/>
  <c r="R1072" i="1"/>
  <c r="G945" i="1"/>
  <c r="O945" i="1"/>
  <c r="B2429" i="1"/>
  <c r="C2428" i="1"/>
  <c r="D2428" i="1" s="1"/>
  <c r="E2428" i="1" l="1"/>
  <c r="T1072" i="1"/>
  <c r="Q1073" i="1" s="1"/>
  <c r="AC1073" i="1" s="1"/>
  <c r="N945" i="1"/>
  <c r="P945" i="1" s="1"/>
  <c r="M946" i="1" s="1"/>
  <c r="C2429" i="1"/>
  <c r="D2429" i="1" s="1"/>
  <c r="B2430" i="1"/>
  <c r="E2429" i="1" l="1"/>
  <c r="H1073" i="1"/>
  <c r="S1073" i="1"/>
  <c r="G946" i="1"/>
  <c r="O946" i="1"/>
  <c r="B2431" i="1"/>
  <c r="C2430" i="1"/>
  <c r="D2430" i="1" s="1"/>
  <c r="E2430" i="1" l="1"/>
  <c r="R1073" i="1"/>
  <c r="N946" i="1"/>
  <c r="C2431" i="1"/>
  <c r="D2431" i="1" s="1"/>
  <c r="B2432" i="1"/>
  <c r="E2431" i="1" l="1"/>
  <c r="T1073" i="1"/>
  <c r="Q1074" i="1" s="1"/>
  <c r="AC1074" i="1" s="1"/>
  <c r="P946" i="1"/>
  <c r="M947" i="1" s="1"/>
  <c r="B2433" i="1"/>
  <c r="C2432" i="1"/>
  <c r="D2432" i="1" s="1"/>
  <c r="E2432" i="1" l="1"/>
  <c r="S1074" i="1"/>
  <c r="H1074" i="1"/>
  <c r="G947" i="1"/>
  <c r="O947" i="1"/>
  <c r="C2433" i="1"/>
  <c r="D2433" i="1" s="1"/>
  <c r="B2434" i="1"/>
  <c r="E2433" i="1" l="1"/>
  <c r="R1074" i="1"/>
  <c r="N947" i="1"/>
  <c r="B2435" i="1"/>
  <c r="C2434" i="1"/>
  <c r="D2434" i="1" s="1"/>
  <c r="E2434" i="1" l="1"/>
  <c r="T1074" i="1"/>
  <c r="Q1075" i="1" s="1"/>
  <c r="AC1075" i="1" s="1"/>
  <c r="P947" i="1"/>
  <c r="M948" i="1" s="1"/>
  <c r="C2435" i="1"/>
  <c r="D2435" i="1" s="1"/>
  <c r="B2436" i="1"/>
  <c r="E2435" i="1" l="1"/>
  <c r="H1075" i="1"/>
  <c r="S1075" i="1"/>
  <c r="G948" i="1"/>
  <c r="O948" i="1"/>
  <c r="B2437" i="1"/>
  <c r="C2436" i="1"/>
  <c r="D2436" i="1" s="1"/>
  <c r="E2436" i="1" l="1"/>
  <c r="R1075" i="1"/>
  <c r="T1075" i="1" s="1"/>
  <c r="Q1076" i="1" s="1"/>
  <c r="AC1076" i="1" s="1"/>
  <c r="N948" i="1"/>
  <c r="C2437" i="1"/>
  <c r="D2437" i="1" s="1"/>
  <c r="B2438" i="1"/>
  <c r="E2437" i="1" l="1"/>
  <c r="H1076" i="1"/>
  <c r="S1076" i="1"/>
  <c r="P948" i="1"/>
  <c r="M949" i="1" s="1"/>
  <c r="C2438" i="1"/>
  <c r="D2438" i="1" s="1"/>
  <c r="B2439" i="1"/>
  <c r="E2438" i="1" l="1"/>
  <c r="R1076" i="1"/>
  <c r="T1076" i="1" s="1"/>
  <c r="Q1077" i="1" s="1"/>
  <c r="AC1077" i="1" s="1"/>
  <c r="G949" i="1"/>
  <c r="O949" i="1"/>
  <c r="C2439" i="1"/>
  <c r="D2439" i="1" s="1"/>
  <c r="B2440" i="1"/>
  <c r="E2439" i="1" l="1"/>
  <c r="H1077" i="1"/>
  <c r="S1077" i="1"/>
  <c r="N949" i="1"/>
  <c r="P949" i="1" s="1"/>
  <c r="M950" i="1" s="1"/>
  <c r="C2440" i="1"/>
  <c r="D2440" i="1" s="1"/>
  <c r="B2441" i="1"/>
  <c r="E2440" i="1" l="1"/>
  <c r="R1077" i="1"/>
  <c r="T1077" i="1" s="1"/>
  <c r="Q1078" i="1" s="1"/>
  <c r="AC1078" i="1" s="1"/>
  <c r="G950" i="1"/>
  <c r="O950" i="1"/>
  <c r="C2441" i="1"/>
  <c r="D2441" i="1" s="1"/>
  <c r="B2442" i="1"/>
  <c r="E2441" i="1" l="1"/>
  <c r="H1078" i="1"/>
  <c r="S1078" i="1"/>
  <c r="N950" i="1"/>
  <c r="C2442" i="1"/>
  <c r="D2442" i="1" s="1"/>
  <c r="B2443" i="1"/>
  <c r="E2442" i="1" l="1"/>
  <c r="R1078" i="1"/>
  <c r="T1078" i="1" s="1"/>
  <c r="Q1079" i="1" s="1"/>
  <c r="AC1079" i="1" s="1"/>
  <c r="P950" i="1"/>
  <c r="M951" i="1" s="1"/>
  <c r="C2443" i="1"/>
  <c r="D2443" i="1" s="1"/>
  <c r="B2444" i="1"/>
  <c r="E2443" i="1" l="1"/>
  <c r="H1079" i="1"/>
  <c r="S1079" i="1"/>
  <c r="G951" i="1"/>
  <c r="O951" i="1"/>
  <c r="C2444" i="1"/>
  <c r="D2444" i="1" s="1"/>
  <c r="B2445" i="1"/>
  <c r="E2444" i="1" l="1"/>
  <c r="R1079" i="1"/>
  <c r="T1079" i="1" s="1"/>
  <c r="Q1080" i="1" s="1"/>
  <c r="AC1080" i="1" s="1"/>
  <c r="N951" i="1"/>
  <c r="P951" i="1" s="1"/>
  <c r="M952" i="1" s="1"/>
  <c r="C2445" i="1"/>
  <c r="D2445" i="1" s="1"/>
  <c r="B2446" i="1"/>
  <c r="E2445" i="1" l="1"/>
  <c r="H1080" i="1"/>
  <c r="S1080" i="1"/>
  <c r="G952" i="1"/>
  <c r="O952" i="1"/>
  <c r="C2446" i="1"/>
  <c r="D2446" i="1" s="1"/>
  <c r="B2447" i="1"/>
  <c r="E2446" i="1" l="1"/>
  <c r="R1080" i="1"/>
  <c r="T1080" i="1" s="1"/>
  <c r="Q1081" i="1" s="1"/>
  <c r="AC1081" i="1" s="1"/>
  <c r="N952" i="1"/>
  <c r="C2447" i="1"/>
  <c r="D2447" i="1" s="1"/>
  <c r="B2448" i="1"/>
  <c r="E2447" i="1" l="1"/>
  <c r="H1081" i="1"/>
  <c r="S1081" i="1"/>
  <c r="P952" i="1"/>
  <c r="M953" i="1" s="1"/>
  <c r="C2448" i="1"/>
  <c r="D2448" i="1" s="1"/>
  <c r="B2449" i="1"/>
  <c r="E2448" i="1" l="1"/>
  <c r="R1081" i="1"/>
  <c r="T1081" i="1" s="1"/>
  <c r="Q1082" i="1" s="1"/>
  <c r="AC1082" i="1" s="1"/>
  <c r="G953" i="1"/>
  <c r="O953" i="1"/>
  <c r="C2449" i="1"/>
  <c r="D2449" i="1" s="1"/>
  <c r="B2450" i="1"/>
  <c r="E2449" i="1" l="1"/>
  <c r="S1082" i="1"/>
  <c r="H1082" i="1"/>
  <c r="N953" i="1"/>
  <c r="C2450" i="1"/>
  <c r="D2450" i="1" s="1"/>
  <c r="B2451" i="1"/>
  <c r="E2450" i="1" l="1"/>
  <c r="R1082" i="1"/>
  <c r="T1082" i="1" s="1"/>
  <c r="Q1083" i="1" s="1"/>
  <c r="AC1083" i="1" s="1"/>
  <c r="P953" i="1"/>
  <c r="M954" i="1" s="1"/>
  <c r="B2452" i="1"/>
  <c r="C2451" i="1"/>
  <c r="D2451" i="1" s="1"/>
  <c r="E2451" i="1" l="1"/>
  <c r="S1083" i="1"/>
  <c r="H1083" i="1"/>
  <c r="G954" i="1"/>
  <c r="O954" i="1"/>
  <c r="C2452" i="1"/>
  <c r="D2452" i="1" s="1"/>
  <c r="B2453" i="1"/>
  <c r="E2452" i="1" l="1"/>
  <c r="R1083" i="1"/>
  <c r="T1083" i="1" s="1"/>
  <c r="Q1084" i="1" s="1"/>
  <c r="AC1084" i="1" s="1"/>
  <c r="N954" i="1"/>
  <c r="P954" i="1" s="1"/>
  <c r="M955" i="1" s="1"/>
  <c r="C2453" i="1"/>
  <c r="D2453" i="1" s="1"/>
  <c r="B2454" i="1"/>
  <c r="E2453" i="1" l="1"/>
  <c r="H1084" i="1"/>
  <c r="S1084" i="1"/>
  <c r="G955" i="1"/>
  <c r="O955" i="1"/>
  <c r="B2455" i="1"/>
  <c r="C2454" i="1"/>
  <c r="D2454" i="1" s="1"/>
  <c r="E2454" i="1" l="1"/>
  <c r="R1084" i="1"/>
  <c r="N955" i="1"/>
  <c r="P955" i="1" s="1"/>
  <c r="M956" i="1" s="1"/>
  <c r="C2455" i="1"/>
  <c r="D2455" i="1" s="1"/>
  <c r="B2456" i="1"/>
  <c r="E2455" i="1" l="1"/>
  <c r="T1084" i="1"/>
  <c r="Q1085" i="1" s="1"/>
  <c r="AC1085" i="1" s="1"/>
  <c r="O956" i="1"/>
  <c r="G956" i="1"/>
  <c r="C2456" i="1"/>
  <c r="D2456" i="1" s="1"/>
  <c r="B2457" i="1"/>
  <c r="E2456" i="1" l="1"/>
  <c r="H1085" i="1"/>
  <c r="S1085" i="1"/>
  <c r="N956" i="1"/>
  <c r="C2457" i="1"/>
  <c r="D2457" i="1" s="1"/>
  <c r="B2458" i="1"/>
  <c r="E2457" i="1" l="1"/>
  <c r="R1085" i="1"/>
  <c r="P956" i="1"/>
  <c r="M957" i="1" s="1"/>
  <c r="B2459" i="1"/>
  <c r="C2458" i="1"/>
  <c r="D2458" i="1" s="1"/>
  <c r="E2458" i="1" l="1"/>
  <c r="T1085" i="1"/>
  <c r="Q1086" i="1" s="1"/>
  <c r="AC1086" i="1" s="1"/>
  <c r="G957" i="1"/>
  <c r="O957" i="1"/>
  <c r="C2459" i="1"/>
  <c r="D2459" i="1" s="1"/>
  <c r="B2460" i="1"/>
  <c r="E2459" i="1" l="1"/>
  <c r="H1086" i="1"/>
  <c r="S1086" i="1"/>
  <c r="N957" i="1"/>
  <c r="B2461" i="1"/>
  <c r="C2460" i="1"/>
  <c r="D2460" i="1" s="1"/>
  <c r="E2460" i="1" l="1"/>
  <c r="R1086" i="1"/>
  <c r="P957" i="1"/>
  <c r="M958" i="1" s="1"/>
  <c r="C2461" i="1"/>
  <c r="D2461" i="1" s="1"/>
  <c r="B2462" i="1"/>
  <c r="E2461" i="1" l="1"/>
  <c r="T1086" i="1"/>
  <c r="Q1087" i="1" s="1"/>
  <c r="AC1087" i="1" s="1"/>
  <c r="G958" i="1"/>
  <c r="O958" i="1"/>
  <c r="B2463" i="1"/>
  <c r="C2462" i="1"/>
  <c r="D2462" i="1" s="1"/>
  <c r="E2462" i="1" l="1"/>
  <c r="H1087" i="1"/>
  <c r="S1087" i="1"/>
  <c r="N958" i="1"/>
  <c r="C2463" i="1"/>
  <c r="D2463" i="1" s="1"/>
  <c r="B2464" i="1"/>
  <c r="E2463" i="1" l="1"/>
  <c r="R1087" i="1"/>
  <c r="T1087" i="1" s="1"/>
  <c r="Q1088" i="1" s="1"/>
  <c r="AC1088" i="1" s="1"/>
  <c r="P958" i="1"/>
  <c r="M959" i="1" s="1"/>
  <c r="C2464" i="1"/>
  <c r="D2464" i="1" s="1"/>
  <c r="B2465" i="1"/>
  <c r="E2464" i="1" l="1"/>
  <c r="H1088" i="1"/>
  <c r="S1088" i="1"/>
  <c r="G959" i="1"/>
  <c r="O959" i="1"/>
  <c r="C2465" i="1"/>
  <c r="D2465" i="1" s="1"/>
  <c r="B2466" i="1"/>
  <c r="E2465" i="1" l="1"/>
  <c r="R1088" i="1"/>
  <c r="T1088" i="1" s="1"/>
  <c r="Q1089" i="1" s="1"/>
  <c r="AC1089" i="1" s="1"/>
  <c r="N959" i="1"/>
  <c r="P959" i="1" s="1"/>
  <c r="M960" i="1" s="1"/>
  <c r="B2467" i="1"/>
  <c r="C2466" i="1"/>
  <c r="D2466" i="1" s="1"/>
  <c r="E2466" i="1" l="1"/>
  <c r="S1089" i="1"/>
  <c r="H1089" i="1"/>
  <c r="G960" i="1"/>
  <c r="O960" i="1"/>
  <c r="C2467" i="1"/>
  <c r="D2467" i="1" s="1"/>
  <c r="B2468" i="1"/>
  <c r="E2467" i="1" l="1"/>
  <c r="R1089" i="1"/>
  <c r="T1089" i="1" s="1"/>
  <c r="Q1090" i="1" s="1"/>
  <c r="AC1090" i="1" s="1"/>
  <c r="N960" i="1"/>
  <c r="C2468" i="1"/>
  <c r="D2468" i="1" s="1"/>
  <c r="B2469" i="1"/>
  <c r="E2468" i="1" l="1"/>
  <c r="H1090" i="1"/>
  <c r="S1090" i="1"/>
  <c r="P960" i="1"/>
  <c r="M961" i="1" s="1"/>
  <c r="C2469" i="1"/>
  <c r="D2469" i="1" s="1"/>
  <c r="B2470" i="1"/>
  <c r="E2469" i="1" l="1"/>
  <c r="R1090" i="1"/>
  <c r="T1090" i="1" s="1"/>
  <c r="Q1091" i="1" s="1"/>
  <c r="AC1091" i="1" s="1"/>
  <c r="O961" i="1"/>
  <c r="G961" i="1"/>
  <c r="B2471" i="1"/>
  <c r="C2470" i="1"/>
  <c r="D2470" i="1" s="1"/>
  <c r="E2470" i="1" l="1"/>
  <c r="H1091" i="1"/>
  <c r="S1091" i="1"/>
  <c r="N961" i="1"/>
  <c r="B2472" i="1"/>
  <c r="C2471" i="1"/>
  <c r="D2471" i="1" s="1"/>
  <c r="E2471" i="1" l="1"/>
  <c r="R1091" i="1"/>
  <c r="P961" i="1"/>
  <c r="M962" i="1" s="1"/>
  <c r="C2472" i="1"/>
  <c r="D2472" i="1" s="1"/>
  <c r="B2473" i="1"/>
  <c r="E2472" i="1" l="1"/>
  <c r="T1091" i="1"/>
  <c r="Q1092" i="1" s="1"/>
  <c r="AC1092" i="1" s="1"/>
  <c r="G962" i="1"/>
  <c r="O962" i="1"/>
  <c r="B2474" i="1"/>
  <c r="C2473" i="1"/>
  <c r="D2473" i="1" s="1"/>
  <c r="E2473" i="1" l="1"/>
  <c r="H1092" i="1"/>
  <c r="S1092" i="1"/>
  <c r="N962" i="1"/>
  <c r="P962" i="1" s="1"/>
  <c r="M963" i="1" s="1"/>
  <c r="B2475" i="1"/>
  <c r="C2474" i="1"/>
  <c r="D2474" i="1" s="1"/>
  <c r="E2474" i="1" l="1"/>
  <c r="R1092" i="1"/>
  <c r="G963" i="1"/>
  <c r="O963" i="1"/>
  <c r="C2475" i="1"/>
  <c r="D2475" i="1" s="1"/>
  <c r="B2476" i="1"/>
  <c r="E2475" i="1" l="1"/>
  <c r="T1092" i="1"/>
  <c r="Q1093" i="1" s="1"/>
  <c r="AC1093" i="1" s="1"/>
  <c r="N963" i="1"/>
  <c r="B2477" i="1"/>
  <c r="C2476" i="1"/>
  <c r="D2476" i="1" s="1"/>
  <c r="E2476" i="1" l="1"/>
  <c r="H1093" i="1"/>
  <c r="S1093" i="1"/>
  <c r="P963" i="1"/>
  <c r="M964" i="1" s="1"/>
  <c r="B2478" i="1"/>
  <c r="C2477" i="1"/>
  <c r="D2477" i="1" s="1"/>
  <c r="E2477" i="1" l="1"/>
  <c r="R1093" i="1"/>
  <c r="G964" i="1"/>
  <c r="O964" i="1"/>
  <c r="B2479" i="1"/>
  <c r="C2478" i="1"/>
  <c r="D2478" i="1" s="1"/>
  <c r="E2478" i="1" l="1"/>
  <c r="T1093" i="1"/>
  <c r="Q1094" i="1" s="1"/>
  <c r="AC1094" i="1" s="1"/>
  <c r="N964" i="1"/>
  <c r="C2479" i="1"/>
  <c r="D2479" i="1" s="1"/>
  <c r="B2480" i="1"/>
  <c r="E2479" i="1" l="1"/>
  <c r="H1094" i="1"/>
  <c r="S1094" i="1"/>
  <c r="P964" i="1"/>
  <c r="M965" i="1" s="1"/>
  <c r="C2480" i="1"/>
  <c r="D2480" i="1" s="1"/>
  <c r="B2481" i="1"/>
  <c r="E2480" i="1" l="1"/>
  <c r="R1094" i="1"/>
  <c r="T1094" i="1" s="1"/>
  <c r="Q1095" i="1" s="1"/>
  <c r="AC1095" i="1" s="1"/>
  <c r="G965" i="1"/>
  <c r="O965" i="1"/>
  <c r="C2481" i="1"/>
  <c r="D2481" i="1" s="1"/>
  <c r="B2482" i="1"/>
  <c r="E2481" i="1" l="1"/>
  <c r="H1095" i="1"/>
  <c r="S1095" i="1"/>
  <c r="N965" i="1"/>
  <c r="C2482" i="1"/>
  <c r="D2482" i="1" s="1"/>
  <c r="B2483" i="1"/>
  <c r="E2482" i="1" l="1"/>
  <c r="R1095" i="1"/>
  <c r="P965" i="1"/>
  <c r="M966" i="1" s="1"/>
  <c r="B2484" i="1"/>
  <c r="C2483" i="1"/>
  <c r="D2483" i="1" s="1"/>
  <c r="E2483" i="1" l="1"/>
  <c r="T1095" i="1"/>
  <c r="Q1096" i="1" s="1"/>
  <c r="AC1096" i="1" s="1"/>
  <c r="O966" i="1"/>
  <c r="G966" i="1"/>
  <c r="C2484" i="1"/>
  <c r="D2484" i="1" s="1"/>
  <c r="B2485" i="1"/>
  <c r="E2484" i="1" l="1"/>
  <c r="H1096" i="1"/>
  <c r="S1096" i="1"/>
  <c r="N966" i="1"/>
  <c r="P966" i="1" s="1"/>
  <c r="M967" i="1" s="1"/>
  <c r="C2485" i="1"/>
  <c r="D2485" i="1" s="1"/>
  <c r="B2486" i="1"/>
  <c r="E2485" i="1" l="1"/>
  <c r="R1096" i="1"/>
  <c r="O967" i="1"/>
  <c r="G967" i="1"/>
  <c r="C2486" i="1"/>
  <c r="D2486" i="1" s="1"/>
  <c r="B2487" i="1"/>
  <c r="E2486" i="1" l="1"/>
  <c r="T1096" i="1"/>
  <c r="Q1097" i="1" s="1"/>
  <c r="AC1097" i="1" s="1"/>
  <c r="N967" i="1"/>
  <c r="B2488" i="1"/>
  <c r="C2487" i="1"/>
  <c r="D2487" i="1" s="1"/>
  <c r="E2487" i="1" l="1"/>
  <c r="S1097" i="1"/>
  <c r="H1097" i="1"/>
  <c r="P967" i="1"/>
  <c r="M968" i="1" s="1"/>
  <c r="C2488" i="1"/>
  <c r="D2488" i="1" s="1"/>
  <c r="B2489" i="1"/>
  <c r="E2488" i="1" l="1"/>
  <c r="R1097" i="1"/>
  <c r="T1097" i="1" s="1"/>
  <c r="Q1098" i="1" s="1"/>
  <c r="AC1098" i="1" s="1"/>
  <c r="O968" i="1"/>
  <c r="G968" i="1"/>
  <c r="C2489" i="1"/>
  <c r="D2489" i="1" s="1"/>
  <c r="B2490" i="1"/>
  <c r="E2489" i="1" l="1"/>
  <c r="S1098" i="1"/>
  <c r="H1098" i="1"/>
  <c r="N968" i="1"/>
  <c r="C2490" i="1"/>
  <c r="D2490" i="1" s="1"/>
  <c r="B2491" i="1"/>
  <c r="E2490" i="1" l="1"/>
  <c r="R1098" i="1"/>
  <c r="P968" i="1"/>
  <c r="M969" i="1" s="1"/>
  <c r="C2491" i="1"/>
  <c r="D2491" i="1" s="1"/>
  <c r="B2492" i="1"/>
  <c r="E2491" i="1" l="1"/>
  <c r="T1098" i="1"/>
  <c r="Q1099" i="1" s="1"/>
  <c r="AC1099" i="1" s="1"/>
  <c r="G969" i="1"/>
  <c r="O969" i="1"/>
  <c r="C2492" i="1"/>
  <c r="D2492" i="1" s="1"/>
  <c r="B2493" i="1"/>
  <c r="E2492" i="1" l="1"/>
  <c r="H1099" i="1"/>
  <c r="S1099" i="1"/>
  <c r="N969" i="1"/>
  <c r="P969" i="1" s="1"/>
  <c r="M970" i="1" s="1"/>
  <c r="C2493" i="1"/>
  <c r="D2493" i="1" s="1"/>
  <c r="B2494" i="1"/>
  <c r="E2493" i="1" l="1"/>
  <c r="R1099" i="1"/>
  <c r="G970" i="1"/>
  <c r="O970" i="1"/>
  <c r="B2495" i="1"/>
  <c r="C2494" i="1"/>
  <c r="D2494" i="1" s="1"/>
  <c r="E2494" i="1" l="1"/>
  <c r="T1099" i="1"/>
  <c r="Q1100" i="1" s="1"/>
  <c r="AC1100" i="1" s="1"/>
  <c r="N970" i="1"/>
  <c r="C2495" i="1"/>
  <c r="D2495" i="1" s="1"/>
  <c r="B2496" i="1"/>
  <c r="E2495" i="1" l="1"/>
  <c r="H1100" i="1"/>
  <c r="S1100" i="1"/>
  <c r="P970" i="1"/>
  <c r="M971" i="1" s="1"/>
  <c r="C2496" i="1"/>
  <c r="D2496" i="1" s="1"/>
  <c r="B2497" i="1"/>
  <c r="E2496" i="1" l="1"/>
  <c r="R1100" i="1"/>
  <c r="T1100" i="1" s="1"/>
  <c r="Q1101" i="1" s="1"/>
  <c r="AC1101" i="1" s="1"/>
  <c r="O971" i="1"/>
  <c r="G971" i="1"/>
  <c r="B2498" i="1"/>
  <c r="C2497" i="1"/>
  <c r="D2497" i="1" s="1"/>
  <c r="E2497" i="1" l="1"/>
  <c r="H1101" i="1"/>
  <c r="S1101" i="1"/>
  <c r="N971" i="1"/>
  <c r="P971" i="1" s="1"/>
  <c r="M972" i="1" s="1"/>
  <c r="B2499" i="1"/>
  <c r="C2498" i="1"/>
  <c r="D2498" i="1" s="1"/>
  <c r="E2498" i="1" l="1"/>
  <c r="R1101" i="1"/>
  <c r="G972" i="1"/>
  <c r="O972" i="1"/>
  <c r="C2499" i="1"/>
  <c r="D2499" i="1" s="1"/>
  <c r="B2500" i="1"/>
  <c r="E2499" i="1" l="1"/>
  <c r="T1101" i="1"/>
  <c r="Q1102" i="1" s="1"/>
  <c r="AC1102" i="1" s="1"/>
  <c r="N972" i="1"/>
  <c r="C2500" i="1"/>
  <c r="D2500" i="1" s="1"/>
  <c r="B2501" i="1"/>
  <c r="E2500" i="1" l="1"/>
  <c r="H1102" i="1"/>
  <c r="S1102" i="1"/>
  <c r="P972" i="1"/>
  <c r="M973" i="1" s="1"/>
  <c r="B2502" i="1"/>
  <c r="C2501" i="1"/>
  <c r="D2501" i="1" s="1"/>
  <c r="E2501" i="1" l="1"/>
  <c r="R1102" i="1"/>
  <c r="O973" i="1"/>
  <c r="G973" i="1"/>
  <c r="C2502" i="1"/>
  <c r="D2502" i="1" s="1"/>
  <c r="B2503" i="1"/>
  <c r="E2502" i="1" l="1"/>
  <c r="T1102" i="1"/>
  <c r="Q1103" i="1" s="1"/>
  <c r="AC1103" i="1" s="1"/>
  <c r="N973" i="1"/>
  <c r="B2504" i="1"/>
  <c r="C2503" i="1"/>
  <c r="D2503" i="1" s="1"/>
  <c r="E2503" i="1" l="1"/>
  <c r="S1103" i="1"/>
  <c r="H1103" i="1"/>
  <c r="P973" i="1"/>
  <c r="M974" i="1" s="1"/>
  <c r="C2504" i="1"/>
  <c r="D2504" i="1" s="1"/>
  <c r="B2505" i="1"/>
  <c r="E2504" i="1" l="1"/>
  <c r="R1103" i="1"/>
  <c r="T1103" i="1" s="1"/>
  <c r="Q1104" i="1" s="1"/>
  <c r="AC1104" i="1" s="1"/>
  <c r="O974" i="1"/>
  <c r="G974" i="1"/>
  <c r="B2506" i="1"/>
  <c r="C2505" i="1"/>
  <c r="D2505" i="1" s="1"/>
  <c r="E2505" i="1" l="1"/>
  <c r="S1104" i="1"/>
  <c r="H1104" i="1"/>
  <c r="N974" i="1"/>
  <c r="C2506" i="1"/>
  <c r="D2506" i="1" s="1"/>
  <c r="B2507" i="1"/>
  <c r="E2506" i="1" l="1"/>
  <c r="R1104" i="1"/>
  <c r="T1104" i="1" s="1"/>
  <c r="Q1105" i="1" s="1"/>
  <c r="AC1105" i="1" s="1"/>
  <c r="P974" i="1"/>
  <c r="M975" i="1" s="1"/>
  <c r="B2508" i="1"/>
  <c r="C2507" i="1"/>
  <c r="D2507" i="1" s="1"/>
  <c r="E2507" i="1" l="1"/>
  <c r="H1105" i="1"/>
  <c r="S1105" i="1"/>
  <c r="O975" i="1"/>
  <c r="G975" i="1"/>
  <c r="C2508" i="1"/>
  <c r="D2508" i="1" s="1"/>
  <c r="B2509" i="1"/>
  <c r="E2508" i="1" l="1"/>
  <c r="R1105" i="1"/>
  <c r="N975" i="1"/>
  <c r="B2510" i="1"/>
  <c r="C2509" i="1"/>
  <c r="D2509" i="1" s="1"/>
  <c r="E2509" i="1" l="1"/>
  <c r="T1105" i="1"/>
  <c r="Q1106" i="1" s="1"/>
  <c r="AC1106" i="1" s="1"/>
  <c r="P975" i="1"/>
  <c r="M976" i="1" s="1"/>
  <c r="C2510" i="1"/>
  <c r="D2510" i="1" s="1"/>
  <c r="B2511" i="1"/>
  <c r="E2510" i="1" l="1"/>
  <c r="H1106" i="1"/>
  <c r="S1106" i="1"/>
  <c r="O976" i="1"/>
  <c r="G976" i="1"/>
  <c r="B2512" i="1"/>
  <c r="C2511" i="1"/>
  <c r="D2511" i="1" s="1"/>
  <c r="E2511" i="1" l="1"/>
  <c r="R1106" i="1"/>
  <c r="N976" i="1"/>
  <c r="C2512" i="1"/>
  <c r="D2512" i="1" s="1"/>
  <c r="B2513" i="1"/>
  <c r="E2512" i="1" l="1"/>
  <c r="T1106" i="1"/>
  <c r="Q1107" i="1" s="1"/>
  <c r="AC1107" i="1" s="1"/>
  <c r="P976" i="1"/>
  <c r="M977" i="1" s="1"/>
  <c r="C2513" i="1"/>
  <c r="D2513" i="1" s="1"/>
  <c r="B2514" i="1"/>
  <c r="E2513" i="1" l="1"/>
  <c r="S1107" i="1"/>
  <c r="H1107" i="1"/>
  <c r="G977" i="1"/>
  <c r="O977" i="1"/>
  <c r="C2514" i="1"/>
  <c r="D2514" i="1" s="1"/>
  <c r="B2515" i="1"/>
  <c r="E2514" i="1" l="1"/>
  <c r="R1107" i="1"/>
  <c r="T1107" i="1" s="1"/>
  <c r="Q1108" i="1" s="1"/>
  <c r="AC1108" i="1" s="1"/>
  <c r="N977" i="1"/>
  <c r="B2516" i="1"/>
  <c r="C2515" i="1"/>
  <c r="D2515" i="1" s="1"/>
  <c r="E2515" i="1" l="1"/>
  <c r="S1108" i="1"/>
  <c r="H1108" i="1"/>
  <c r="P977" i="1"/>
  <c r="M978" i="1" s="1"/>
  <c r="C2516" i="1"/>
  <c r="D2516" i="1" s="1"/>
  <c r="B2517" i="1"/>
  <c r="E2516" i="1" l="1"/>
  <c r="R1108" i="1"/>
  <c r="T1108" i="1" s="1"/>
  <c r="Q1109" i="1" s="1"/>
  <c r="AC1109" i="1" s="1"/>
  <c r="G978" i="1"/>
  <c r="O978" i="1"/>
  <c r="C2517" i="1"/>
  <c r="D2517" i="1" s="1"/>
  <c r="B2518" i="1"/>
  <c r="E2517" i="1" l="1"/>
  <c r="S1109" i="1"/>
  <c r="H1109" i="1"/>
  <c r="N978" i="1"/>
  <c r="C2518" i="1"/>
  <c r="D2518" i="1" s="1"/>
  <c r="B2519" i="1"/>
  <c r="E2518" i="1" l="1"/>
  <c r="R1109" i="1"/>
  <c r="P978" i="1"/>
  <c r="M979" i="1" s="1"/>
  <c r="B2520" i="1"/>
  <c r="C2519" i="1"/>
  <c r="D2519" i="1" s="1"/>
  <c r="E2519" i="1" l="1"/>
  <c r="T1109" i="1"/>
  <c r="Q1110" i="1" s="1"/>
  <c r="AC1110" i="1" s="1"/>
  <c r="G979" i="1"/>
  <c r="O979" i="1"/>
  <c r="B2521" i="1"/>
  <c r="C2520" i="1"/>
  <c r="D2520" i="1" s="1"/>
  <c r="E2520" i="1" l="1"/>
  <c r="S1110" i="1"/>
  <c r="H1110" i="1"/>
  <c r="N979" i="1"/>
  <c r="P979" i="1" s="1"/>
  <c r="M980" i="1" s="1"/>
  <c r="C2521" i="1"/>
  <c r="D2521" i="1" s="1"/>
  <c r="B2522" i="1"/>
  <c r="E2521" i="1" l="1"/>
  <c r="R1110" i="1"/>
  <c r="G980" i="1"/>
  <c r="O980" i="1"/>
  <c r="B2523" i="1"/>
  <c r="C2522" i="1"/>
  <c r="D2522" i="1" s="1"/>
  <c r="E2522" i="1" l="1"/>
  <c r="T1110" i="1"/>
  <c r="Q1111" i="1" s="1"/>
  <c r="AC1111" i="1" s="1"/>
  <c r="N980" i="1"/>
  <c r="B2524" i="1"/>
  <c r="C2523" i="1"/>
  <c r="D2523" i="1" s="1"/>
  <c r="E2523" i="1" l="1"/>
  <c r="H1111" i="1"/>
  <c r="S1111" i="1"/>
  <c r="P980" i="1"/>
  <c r="M981" i="1" s="1"/>
  <c r="B2525" i="1"/>
  <c r="C2524" i="1"/>
  <c r="D2524" i="1" s="1"/>
  <c r="E2524" i="1" l="1"/>
  <c r="R1111" i="1"/>
  <c r="O981" i="1"/>
  <c r="G981" i="1"/>
  <c r="B2526" i="1"/>
  <c r="C2525" i="1"/>
  <c r="D2525" i="1" s="1"/>
  <c r="E2525" i="1" l="1"/>
  <c r="T1111" i="1"/>
  <c r="Q1112" i="1" s="1"/>
  <c r="AC1112" i="1" s="1"/>
  <c r="N981" i="1"/>
  <c r="B2527" i="1"/>
  <c r="C2526" i="1"/>
  <c r="D2526" i="1" s="1"/>
  <c r="E2526" i="1" l="1"/>
  <c r="H1112" i="1"/>
  <c r="S1112" i="1"/>
  <c r="P981" i="1"/>
  <c r="M982" i="1" s="1"/>
  <c r="C2527" i="1"/>
  <c r="D2527" i="1" s="1"/>
  <c r="B2528" i="1"/>
  <c r="E2527" i="1" l="1"/>
  <c r="R1112" i="1"/>
  <c r="T1112" i="1" s="1"/>
  <c r="Q1113" i="1" s="1"/>
  <c r="AC1113" i="1" s="1"/>
  <c r="O982" i="1"/>
  <c r="G982" i="1"/>
  <c r="C2528" i="1"/>
  <c r="D2528" i="1" s="1"/>
  <c r="B2529" i="1"/>
  <c r="E2528" i="1" l="1"/>
  <c r="H1113" i="1"/>
  <c r="S1113" i="1"/>
  <c r="N982" i="1"/>
  <c r="B2530" i="1"/>
  <c r="C2529" i="1"/>
  <c r="D2529" i="1" s="1"/>
  <c r="E2529" i="1" l="1"/>
  <c r="R1113" i="1"/>
  <c r="T1113" i="1" s="1"/>
  <c r="Q1114" i="1" s="1"/>
  <c r="AC1114" i="1" s="1"/>
  <c r="P982" i="1"/>
  <c r="M983" i="1" s="1"/>
  <c r="C2530" i="1"/>
  <c r="D2530" i="1" s="1"/>
  <c r="B2531" i="1"/>
  <c r="E2530" i="1" l="1"/>
  <c r="H1114" i="1"/>
  <c r="S1114" i="1"/>
  <c r="G983" i="1"/>
  <c r="O983" i="1"/>
  <c r="B2532" i="1"/>
  <c r="C2531" i="1"/>
  <c r="D2531" i="1" s="1"/>
  <c r="E2531" i="1" l="1"/>
  <c r="R1114" i="1"/>
  <c r="T1114" i="1" s="1"/>
  <c r="Q1115" i="1" s="1"/>
  <c r="AC1115" i="1" s="1"/>
  <c r="N983" i="1"/>
  <c r="P983" i="1" s="1"/>
  <c r="M984" i="1" s="1"/>
  <c r="C2532" i="1"/>
  <c r="D2532" i="1" s="1"/>
  <c r="B2533" i="1"/>
  <c r="E2532" i="1" l="1"/>
  <c r="H1115" i="1"/>
  <c r="S1115" i="1"/>
  <c r="G984" i="1"/>
  <c r="O984" i="1"/>
  <c r="B2534" i="1"/>
  <c r="C2533" i="1"/>
  <c r="D2533" i="1" s="1"/>
  <c r="E2533" i="1" l="1"/>
  <c r="R1115" i="1"/>
  <c r="N984" i="1"/>
  <c r="P984" i="1" s="1"/>
  <c r="M985" i="1" s="1"/>
  <c r="B2535" i="1"/>
  <c r="C2534" i="1"/>
  <c r="D2534" i="1" s="1"/>
  <c r="E2534" i="1" l="1"/>
  <c r="T1115" i="1"/>
  <c r="Q1116" i="1" s="1"/>
  <c r="AC1116" i="1" s="1"/>
  <c r="O985" i="1"/>
  <c r="G985" i="1"/>
  <c r="B2536" i="1"/>
  <c r="C2535" i="1"/>
  <c r="D2535" i="1" s="1"/>
  <c r="E2535" i="1" l="1"/>
  <c r="H1116" i="1"/>
  <c r="S1116" i="1"/>
  <c r="N985" i="1"/>
  <c r="P985" i="1" s="1"/>
  <c r="M986" i="1" s="1"/>
  <c r="B2537" i="1"/>
  <c r="C2536" i="1"/>
  <c r="D2536" i="1" s="1"/>
  <c r="E2536" i="1" l="1"/>
  <c r="R1116" i="1"/>
  <c r="T1116" i="1" s="1"/>
  <c r="Q1117" i="1" s="1"/>
  <c r="AC1117" i="1" s="1"/>
  <c r="O986" i="1"/>
  <c r="G986" i="1"/>
  <c r="B2538" i="1"/>
  <c r="C2537" i="1"/>
  <c r="D2537" i="1" s="1"/>
  <c r="E2537" i="1" l="1"/>
  <c r="S1117" i="1"/>
  <c r="H1117" i="1"/>
  <c r="N986" i="1"/>
  <c r="P986" i="1" s="1"/>
  <c r="M987" i="1" s="1"/>
  <c r="C2538" i="1"/>
  <c r="D2538" i="1" s="1"/>
  <c r="B2539" i="1"/>
  <c r="E2538" i="1" l="1"/>
  <c r="R1117" i="1"/>
  <c r="T1117" i="1" s="1"/>
  <c r="Q1118" i="1" s="1"/>
  <c r="AC1118" i="1" s="1"/>
  <c r="O987" i="1"/>
  <c r="G987" i="1"/>
  <c r="B2540" i="1"/>
  <c r="C2539" i="1"/>
  <c r="D2539" i="1" s="1"/>
  <c r="E2539" i="1" l="1"/>
  <c r="S1118" i="1"/>
  <c r="H1118" i="1"/>
  <c r="N987" i="1"/>
  <c r="C2540" i="1"/>
  <c r="D2540" i="1" s="1"/>
  <c r="B2541" i="1"/>
  <c r="E2540" i="1" l="1"/>
  <c r="R1118" i="1"/>
  <c r="P987" i="1"/>
  <c r="M988" i="1" s="1"/>
  <c r="B2542" i="1"/>
  <c r="C2541" i="1"/>
  <c r="D2541" i="1" s="1"/>
  <c r="E2541" i="1" l="1"/>
  <c r="T1118" i="1"/>
  <c r="Q1119" i="1" s="1"/>
  <c r="AC1119" i="1" s="1"/>
  <c r="G988" i="1"/>
  <c r="O988" i="1"/>
  <c r="C2542" i="1"/>
  <c r="D2542" i="1" s="1"/>
  <c r="B2543" i="1"/>
  <c r="E2542" i="1" l="1"/>
  <c r="H1119" i="1"/>
  <c r="S1119" i="1"/>
  <c r="N988" i="1"/>
  <c r="B2544" i="1"/>
  <c r="C2543" i="1"/>
  <c r="D2543" i="1" s="1"/>
  <c r="E2543" i="1" l="1"/>
  <c r="R1119" i="1"/>
  <c r="P988" i="1"/>
  <c r="M989" i="1" s="1"/>
  <c r="C2544" i="1"/>
  <c r="D2544" i="1" s="1"/>
  <c r="B2545" i="1"/>
  <c r="E2544" i="1" l="1"/>
  <c r="T1119" i="1"/>
  <c r="Q1120" i="1" s="1"/>
  <c r="AC1120" i="1" s="1"/>
  <c r="O989" i="1"/>
  <c r="G989" i="1"/>
  <c r="C2545" i="1"/>
  <c r="D2545" i="1" s="1"/>
  <c r="B2546" i="1"/>
  <c r="E2545" i="1" l="1"/>
  <c r="S1120" i="1"/>
  <c r="H1120" i="1"/>
  <c r="N989" i="1"/>
  <c r="P989" i="1" s="1"/>
  <c r="M990" i="1" s="1"/>
  <c r="B2547" i="1"/>
  <c r="C2546" i="1"/>
  <c r="D2546" i="1" s="1"/>
  <c r="E2546" i="1" l="1"/>
  <c r="R1120" i="1"/>
  <c r="O990" i="1"/>
  <c r="G990" i="1"/>
  <c r="C2547" i="1"/>
  <c r="D2547" i="1" s="1"/>
  <c r="B2548" i="1"/>
  <c r="E2547" i="1" l="1"/>
  <c r="T1120" i="1"/>
  <c r="Q1121" i="1" s="1"/>
  <c r="AC1121" i="1" s="1"/>
  <c r="N990" i="1"/>
  <c r="B2549" i="1"/>
  <c r="C2548" i="1"/>
  <c r="D2548" i="1" s="1"/>
  <c r="E2548" i="1" l="1"/>
  <c r="H1121" i="1"/>
  <c r="S1121" i="1"/>
  <c r="P990" i="1"/>
  <c r="M991" i="1" s="1"/>
  <c r="C2549" i="1"/>
  <c r="D2549" i="1" s="1"/>
  <c r="B2550" i="1"/>
  <c r="E2549" i="1" l="1"/>
  <c r="R1121" i="1"/>
  <c r="G991" i="1"/>
  <c r="O991" i="1"/>
  <c r="B2551" i="1"/>
  <c r="C2550" i="1"/>
  <c r="D2550" i="1" s="1"/>
  <c r="E2550" i="1" l="1"/>
  <c r="T1121" i="1"/>
  <c r="Q1122" i="1" s="1"/>
  <c r="AC1122" i="1" s="1"/>
  <c r="N991" i="1"/>
  <c r="P991" i="1" s="1"/>
  <c r="M992" i="1" s="1"/>
  <c r="C2551" i="1"/>
  <c r="D2551" i="1" s="1"/>
  <c r="B2552" i="1"/>
  <c r="E2551" i="1" l="1"/>
  <c r="H1122" i="1"/>
  <c r="S1122" i="1"/>
  <c r="G992" i="1"/>
  <c r="O992" i="1"/>
  <c r="B2553" i="1"/>
  <c r="C2552" i="1"/>
  <c r="D2552" i="1" s="1"/>
  <c r="E2552" i="1" l="1"/>
  <c r="R1122" i="1"/>
  <c r="N992" i="1"/>
  <c r="C2553" i="1"/>
  <c r="D2553" i="1" s="1"/>
  <c r="B2554" i="1"/>
  <c r="E2553" i="1" l="1"/>
  <c r="T1122" i="1"/>
  <c r="Q1123" i="1" s="1"/>
  <c r="AC1123" i="1" s="1"/>
  <c r="P992" i="1"/>
  <c r="M993" i="1" s="1"/>
  <c r="C2554" i="1"/>
  <c r="D2554" i="1" s="1"/>
  <c r="B2555" i="1"/>
  <c r="E2554" i="1" l="1"/>
  <c r="H1123" i="1"/>
  <c r="S1123" i="1"/>
  <c r="G993" i="1"/>
  <c r="O993" i="1"/>
  <c r="B2556" i="1"/>
  <c r="C2555" i="1"/>
  <c r="D2555" i="1" s="1"/>
  <c r="E2555" i="1" l="1"/>
  <c r="R1123" i="1"/>
  <c r="T1123" i="1" s="1"/>
  <c r="Q1124" i="1" s="1"/>
  <c r="AC1124" i="1" s="1"/>
  <c r="N993" i="1"/>
  <c r="P993" i="1" s="1"/>
  <c r="M994" i="1" s="1"/>
  <c r="B2557" i="1"/>
  <c r="C2556" i="1"/>
  <c r="D2556" i="1" s="1"/>
  <c r="E2556" i="1" l="1"/>
  <c r="S1124" i="1"/>
  <c r="H1124" i="1"/>
  <c r="G994" i="1"/>
  <c r="O994" i="1"/>
  <c r="C2557" i="1"/>
  <c r="D2557" i="1" s="1"/>
  <c r="B2558" i="1"/>
  <c r="E2557" i="1" l="1"/>
  <c r="R1124" i="1"/>
  <c r="N994" i="1"/>
  <c r="B2559" i="1"/>
  <c r="C2558" i="1"/>
  <c r="E2558" i="1" s="1"/>
  <c r="T1124" i="1" l="1"/>
  <c r="Q1125" i="1" s="1"/>
  <c r="AC1125" i="1" s="1"/>
  <c r="P994" i="1"/>
  <c r="M995" i="1" s="1"/>
  <c r="D2558" i="1"/>
  <c r="C2559" i="1"/>
  <c r="D2559" i="1" s="1"/>
  <c r="B2560" i="1"/>
  <c r="E2559" i="1" l="1"/>
  <c r="H1125" i="1"/>
  <c r="S1125" i="1"/>
  <c r="O995" i="1"/>
  <c r="G995" i="1"/>
  <c r="B2561" i="1"/>
  <c r="C2560" i="1"/>
  <c r="D2560" i="1" s="1"/>
  <c r="E2560" i="1" l="1"/>
  <c r="R1125" i="1"/>
  <c r="T1125" i="1" s="1"/>
  <c r="Q1126" i="1" s="1"/>
  <c r="AC1126" i="1" s="1"/>
  <c r="N995" i="1"/>
  <c r="P995" i="1" s="1"/>
  <c r="M996" i="1" s="1"/>
  <c r="C2561" i="1"/>
  <c r="D2561" i="1" s="1"/>
  <c r="B2562" i="1"/>
  <c r="E2561" i="1" l="1"/>
  <c r="S1126" i="1"/>
  <c r="H1126" i="1"/>
  <c r="G996" i="1"/>
  <c r="O996" i="1"/>
  <c r="B2563" i="1"/>
  <c r="C2562" i="1"/>
  <c r="D2562" i="1" s="1"/>
  <c r="E2562" i="1" l="1"/>
  <c r="R1126" i="1"/>
  <c r="T1126" i="1" s="1"/>
  <c r="Q1127" i="1" s="1"/>
  <c r="AC1127" i="1" s="1"/>
  <c r="N996" i="1"/>
  <c r="P996" i="1" s="1"/>
  <c r="M997" i="1" s="1"/>
  <c r="C2563" i="1"/>
  <c r="D2563" i="1" s="1"/>
  <c r="B2564" i="1"/>
  <c r="E2563" i="1" l="1"/>
  <c r="S1127" i="1"/>
  <c r="H1127" i="1"/>
  <c r="G997" i="1"/>
  <c r="O997" i="1"/>
  <c r="B2565" i="1"/>
  <c r="C2564" i="1"/>
  <c r="D2564" i="1" s="1"/>
  <c r="E2564" i="1" l="1"/>
  <c r="R1127" i="1"/>
  <c r="T1127" i="1" s="1"/>
  <c r="Q1128" i="1" s="1"/>
  <c r="AC1128" i="1" s="1"/>
  <c r="N997" i="1"/>
  <c r="P997" i="1" s="1"/>
  <c r="M998" i="1" s="1"/>
  <c r="C2565" i="1"/>
  <c r="D2565" i="1" s="1"/>
  <c r="B2566" i="1"/>
  <c r="E2565" i="1" l="1"/>
  <c r="S1128" i="1"/>
  <c r="H1128" i="1"/>
  <c r="O998" i="1"/>
  <c r="G998" i="1"/>
  <c r="C2566" i="1"/>
  <c r="D2566" i="1" s="1"/>
  <c r="B2567" i="1"/>
  <c r="E2566" i="1" l="1"/>
  <c r="R1128" i="1"/>
  <c r="N998" i="1"/>
  <c r="P998" i="1" s="1"/>
  <c r="M999" i="1" s="1"/>
  <c r="C2567" i="1"/>
  <c r="D2567" i="1" s="1"/>
  <c r="B2568" i="1"/>
  <c r="E2567" i="1" l="1"/>
  <c r="T1128" i="1"/>
  <c r="Q1129" i="1" s="1"/>
  <c r="AC1129" i="1" s="1"/>
  <c r="G999" i="1"/>
  <c r="O999" i="1"/>
  <c r="C2568" i="1"/>
  <c r="D2568" i="1" s="1"/>
  <c r="B2569" i="1"/>
  <c r="E2568" i="1" l="1"/>
  <c r="H1129" i="1"/>
  <c r="S1129" i="1"/>
  <c r="N999" i="1"/>
  <c r="C2569" i="1"/>
  <c r="D2569" i="1" s="1"/>
  <c r="B2570" i="1"/>
  <c r="E2569" i="1" l="1"/>
  <c r="R1129" i="1"/>
  <c r="T1129" i="1" s="1"/>
  <c r="Q1130" i="1" s="1"/>
  <c r="AC1130" i="1" s="1"/>
  <c r="P999" i="1"/>
  <c r="M1000" i="1" s="1"/>
  <c r="B2571" i="1"/>
  <c r="C2570" i="1"/>
  <c r="D2570" i="1" s="1"/>
  <c r="E2570" i="1" l="1"/>
  <c r="H1130" i="1"/>
  <c r="S1130" i="1"/>
  <c r="G1000" i="1"/>
  <c r="O1000" i="1"/>
  <c r="C2571" i="1"/>
  <c r="D2571" i="1" s="1"/>
  <c r="B2572" i="1"/>
  <c r="E2571" i="1" l="1"/>
  <c r="R1130" i="1"/>
  <c r="N1000" i="1"/>
  <c r="P1000" i="1" s="1"/>
  <c r="M1001" i="1" s="1"/>
  <c r="B2573" i="1"/>
  <c r="C2572" i="1"/>
  <c r="D2572" i="1" s="1"/>
  <c r="E2572" i="1" l="1"/>
  <c r="T1130" i="1"/>
  <c r="Q1131" i="1" s="1"/>
  <c r="AC1131" i="1" s="1"/>
  <c r="G1001" i="1"/>
  <c r="O1001" i="1"/>
  <c r="C2573" i="1"/>
  <c r="D2573" i="1" s="1"/>
  <c r="B2574" i="1"/>
  <c r="E2573" i="1" l="1"/>
  <c r="S1131" i="1"/>
  <c r="H1131" i="1"/>
  <c r="N1001" i="1"/>
  <c r="C2574" i="1"/>
  <c r="D2574" i="1" s="1"/>
  <c r="B2575" i="1"/>
  <c r="E2574" i="1" l="1"/>
  <c r="R1131" i="1"/>
  <c r="T1131" i="1" s="1"/>
  <c r="Q1132" i="1" s="1"/>
  <c r="AC1132" i="1" s="1"/>
  <c r="P1001" i="1"/>
  <c r="M1002" i="1" s="1"/>
  <c r="C2575" i="1"/>
  <c r="D2575" i="1" s="1"/>
  <c r="B2576" i="1"/>
  <c r="E2575" i="1" l="1"/>
  <c r="G1002" i="1"/>
  <c r="O1002" i="1"/>
  <c r="B2577" i="1"/>
  <c r="C2576" i="1"/>
  <c r="D2576" i="1" s="1"/>
  <c r="E2576" i="1" l="1"/>
  <c r="S1132" i="1"/>
  <c r="H1132" i="1"/>
  <c r="N1002" i="1"/>
  <c r="B2578" i="1"/>
  <c r="C2577" i="1"/>
  <c r="D2577" i="1" s="1"/>
  <c r="E2577" i="1" l="1"/>
  <c r="R1132" i="1"/>
  <c r="T1132" i="1" s="1"/>
  <c r="Q1133" i="1" s="1"/>
  <c r="AC1133" i="1" s="1"/>
  <c r="P1002" i="1"/>
  <c r="M1003" i="1" s="1"/>
  <c r="B2579" i="1"/>
  <c r="C2578" i="1"/>
  <c r="D2578" i="1" s="1"/>
  <c r="E2578" i="1" l="1"/>
  <c r="H1133" i="1"/>
  <c r="S1133" i="1"/>
  <c r="G1003" i="1"/>
  <c r="O1003" i="1"/>
  <c r="B2580" i="1"/>
  <c r="C2579" i="1"/>
  <c r="D2579" i="1" s="1"/>
  <c r="E2579" i="1" l="1"/>
  <c r="R1133" i="1"/>
  <c r="T1133" i="1" s="1"/>
  <c r="Q1134" i="1" s="1"/>
  <c r="AC1134" i="1" s="1"/>
  <c r="N1003" i="1"/>
  <c r="C2580" i="1"/>
  <c r="D2580" i="1" s="1"/>
  <c r="B2581" i="1"/>
  <c r="E2580" i="1" l="1"/>
  <c r="H1134" i="1"/>
  <c r="S1134" i="1"/>
  <c r="P1003" i="1"/>
  <c r="M1004" i="1" s="1"/>
  <c r="B2582" i="1"/>
  <c r="C2581" i="1"/>
  <c r="D2581" i="1" s="1"/>
  <c r="E2581" i="1" l="1"/>
  <c r="R1134" i="1"/>
  <c r="G1004" i="1"/>
  <c r="O1004" i="1"/>
  <c r="B2583" i="1"/>
  <c r="C2582" i="1"/>
  <c r="D2582" i="1" s="1"/>
  <c r="E2582" i="1" l="1"/>
  <c r="T1134" i="1"/>
  <c r="Q1135" i="1" s="1"/>
  <c r="AC1135" i="1" s="1"/>
  <c r="N1004" i="1"/>
  <c r="P1004" i="1" s="1"/>
  <c r="M1005" i="1" s="1"/>
  <c r="C2583" i="1"/>
  <c r="D2583" i="1" s="1"/>
  <c r="B2584" i="1"/>
  <c r="E2583" i="1" l="1"/>
  <c r="H1135" i="1"/>
  <c r="S1135" i="1"/>
  <c r="O1005" i="1"/>
  <c r="G1005" i="1"/>
  <c r="C2584" i="1"/>
  <c r="D2584" i="1" s="1"/>
  <c r="B2585" i="1"/>
  <c r="E2584" i="1" l="1"/>
  <c r="R1135" i="1"/>
  <c r="N1005" i="1"/>
  <c r="B2586" i="1"/>
  <c r="C2585" i="1"/>
  <c r="D2585" i="1" s="1"/>
  <c r="E2585" i="1" l="1"/>
  <c r="T1135" i="1"/>
  <c r="Q1136" i="1" s="1"/>
  <c r="AC1136" i="1" s="1"/>
  <c r="P1005" i="1"/>
  <c r="M1006" i="1" s="1"/>
  <c r="C2586" i="1"/>
  <c r="D2586" i="1" s="1"/>
  <c r="B2587" i="1"/>
  <c r="E2586" i="1" l="1"/>
  <c r="S1136" i="1"/>
  <c r="H1136" i="1"/>
  <c r="O1006" i="1"/>
  <c r="G1006" i="1"/>
  <c r="C2587" i="1"/>
  <c r="D2587" i="1" s="1"/>
  <c r="B2588" i="1"/>
  <c r="E2587" i="1" l="1"/>
  <c r="R1136" i="1"/>
  <c r="N1006" i="1"/>
  <c r="P1006" i="1" s="1"/>
  <c r="M1007" i="1" s="1"/>
  <c r="B2589" i="1"/>
  <c r="C2588" i="1"/>
  <c r="D2588" i="1" s="1"/>
  <c r="E2588" i="1" l="1"/>
  <c r="T1136" i="1"/>
  <c r="Q1137" i="1" s="1"/>
  <c r="AC1137" i="1" s="1"/>
  <c r="G1007" i="1"/>
  <c r="O1007" i="1"/>
  <c r="B2590" i="1"/>
  <c r="C2589" i="1"/>
  <c r="D2589" i="1" s="1"/>
  <c r="E2589" i="1" l="1"/>
  <c r="H1137" i="1"/>
  <c r="S1137" i="1"/>
  <c r="N1007" i="1"/>
  <c r="B2591" i="1"/>
  <c r="C2590" i="1"/>
  <c r="D2590" i="1" s="1"/>
  <c r="E2590" i="1" l="1"/>
  <c r="R1137" i="1"/>
  <c r="T1137" i="1" s="1"/>
  <c r="Q1138" i="1" s="1"/>
  <c r="AC1138" i="1" s="1"/>
  <c r="P1007" i="1"/>
  <c r="M1008" i="1" s="1"/>
  <c r="C2591" i="1"/>
  <c r="D2591" i="1" s="1"/>
  <c r="B2592" i="1"/>
  <c r="E2591" i="1" l="1"/>
  <c r="H1138" i="1"/>
  <c r="S1138" i="1"/>
  <c r="O1008" i="1"/>
  <c r="G1008" i="1"/>
  <c r="C2592" i="1"/>
  <c r="D2592" i="1" s="1"/>
  <c r="B2593" i="1"/>
  <c r="E2592" i="1" l="1"/>
  <c r="R1138" i="1"/>
  <c r="N1008" i="1"/>
  <c r="P1008" i="1" s="1"/>
  <c r="M1009" i="1" s="1"/>
  <c r="B2594" i="1"/>
  <c r="C2593" i="1"/>
  <c r="D2593" i="1" s="1"/>
  <c r="E2593" i="1" l="1"/>
  <c r="T1138" i="1"/>
  <c r="Q1139" i="1" s="1"/>
  <c r="AC1139" i="1" s="1"/>
  <c r="O1009" i="1"/>
  <c r="G1009" i="1"/>
  <c r="C2594" i="1"/>
  <c r="D2594" i="1" s="1"/>
  <c r="B2595" i="1"/>
  <c r="E2594" i="1" l="1"/>
  <c r="H1139" i="1"/>
  <c r="S1139" i="1"/>
  <c r="N1009" i="1"/>
  <c r="B2596" i="1"/>
  <c r="C2595" i="1"/>
  <c r="D2595" i="1" s="1"/>
  <c r="E2595" i="1" l="1"/>
  <c r="R1139" i="1"/>
  <c r="P1009" i="1"/>
  <c r="M1010" i="1" s="1"/>
  <c r="B2597" i="1"/>
  <c r="C2596" i="1"/>
  <c r="D2596" i="1" s="1"/>
  <c r="E2596" i="1" l="1"/>
  <c r="T1139" i="1"/>
  <c r="Q1140" i="1" s="1"/>
  <c r="AC1140" i="1" s="1"/>
  <c r="G1010" i="1"/>
  <c r="O1010" i="1"/>
  <c r="C2597" i="1"/>
  <c r="D2597" i="1" s="1"/>
  <c r="B2598" i="1"/>
  <c r="E2597" i="1" l="1"/>
  <c r="H1140" i="1"/>
  <c r="S1140" i="1"/>
  <c r="N1010" i="1"/>
  <c r="P1010" i="1" s="1"/>
  <c r="M1011" i="1" s="1"/>
  <c r="C2598" i="1"/>
  <c r="D2598" i="1" s="1"/>
  <c r="B2599" i="1"/>
  <c r="E2598" i="1" l="1"/>
  <c r="R1140" i="1"/>
  <c r="G1011" i="1"/>
  <c r="O1011" i="1"/>
  <c r="C2599" i="1"/>
  <c r="D2599" i="1" s="1"/>
  <c r="B2600" i="1"/>
  <c r="E2599" i="1" l="1"/>
  <c r="T1140" i="1"/>
  <c r="Q1141" i="1" s="1"/>
  <c r="AC1141" i="1" s="1"/>
  <c r="N1011" i="1"/>
  <c r="P1011" i="1" s="1"/>
  <c r="M1012" i="1" s="1"/>
  <c r="B2601" i="1"/>
  <c r="C2600" i="1"/>
  <c r="D2600" i="1" s="1"/>
  <c r="E2600" i="1" l="1"/>
  <c r="H1141" i="1"/>
  <c r="S1141" i="1"/>
  <c r="G1012" i="1"/>
  <c r="O1012" i="1"/>
  <c r="C2601" i="1"/>
  <c r="D2601" i="1" s="1"/>
  <c r="B2602" i="1"/>
  <c r="E2601" i="1" l="1"/>
  <c r="R1141" i="1"/>
  <c r="T1141" i="1" s="1"/>
  <c r="Q1142" i="1" s="1"/>
  <c r="AC1142" i="1" s="1"/>
  <c r="N1012" i="1"/>
  <c r="C2602" i="1"/>
  <c r="D2602" i="1" s="1"/>
  <c r="B2603" i="1"/>
  <c r="E2602" i="1" l="1"/>
  <c r="H1142" i="1"/>
  <c r="S1142" i="1"/>
  <c r="P1012" i="1"/>
  <c r="M1013" i="1" s="1"/>
  <c r="C2603" i="1"/>
  <c r="D2603" i="1" s="1"/>
  <c r="B2604" i="1"/>
  <c r="E2603" i="1" l="1"/>
  <c r="R1142" i="1"/>
  <c r="G1013" i="1"/>
  <c r="O1013" i="1"/>
  <c r="C2604" i="1"/>
  <c r="D2604" i="1" s="1"/>
  <c r="B2605" i="1"/>
  <c r="E2604" i="1" l="1"/>
  <c r="T1142" i="1"/>
  <c r="Q1143" i="1" s="1"/>
  <c r="AC1143" i="1" s="1"/>
  <c r="N1013" i="1"/>
  <c r="P1013" i="1" s="1"/>
  <c r="M1014" i="1" s="1"/>
  <c r="C2605" i="1"/>
  <c r="D2605" i="1" s="1"/>
  <c r="B2606" i="1"/>
  <c r="E2605" i="1" l="1"/>
  <c r="H1143" i="1"/>
  <c r="S1143" i="1"/>
  <c r="G1014" i="1"/>
  <c r="O1014" i="1"/>
  <c r="B2607" i="1"/>
  <c r="C2606" i="1"/>
  <c r="D2606" i="1" s="1"/>
  <c r="E2606" i="1" l="1"/>
  <c r="R1143" i="1"/>
  <c r="T1143" i="1" s="1"/>
  <c r="Q1144" i="1" s="1"/>
  <c r="AC1144" i="1" s="1"/>
  <c r="N1014" i="1"/>
  <c r="C2607" i="1"/>
  <c r="D2607" i="1" s="1"/>
  <c r="B2608" i="1"/>
  <c r="E2607" i="1" l="1"/>
  <c r="H1144" i="1"/>
  <c r="S1144" i="1"/>
  <c r="P1014" i="1"/>
  <c r="M1015" i="1" s="1"/>
  <c r="C2608" i="1"/>
  <c r="D2608" i="1" s="1"/>
  <c r="B2609" i="1"/>
  <c r="E2608" i="1" l="1"/>
  <c r="R1144" i="1"/>
  <c r="T1144" i="1" s="1"/>
  <c r="Q1145" i="1" s="1"/>
  <c r="AC1145" i="1" s="1"/>
  <c r="O1015" i="1"/>
  <c r="G1015" i="1"/>
  <c r="B2610" i="1"/>
  <c r="C2609" i="1"/>
  <c r="D2609" i="1" s="1"/>
  <c r="E2609" i="1" l="1"/>
  <c r="S1145" i="1"/>
  <c r="H1145" i="1"/>
  <c r="N1015" i="1"/>
  <c r="B2611" i="1"/>
  <c r="C2610" i="1"/>
  <c r="D2610" i="1" s="1"/>
  <c r="E2610" i="1" l="1"/>
  <c r="R1145" i="1"/>
  <c r="P1015" i="1"/>
  <c r="M1016" i="1" s="1"/>
  <c r="B2612" i="1"/>
  <c r="C2611" i="1"/>
  <c r="D2611" i="1" s="1"/>
  <c r="E2611" i="1" l="1"/>
  <c r="T1145" i="1"/>
  <c r="Q1146" i="1" s="1"/>
  <c r="AC1146" i="1" s="1"/>
  <c r="G1016" i="1"/>
  <c r="O1016" i="1"/>
  <c r="B2613" i="1"/>
  <c r="C2612" i="1"/>
  <c r="D2612" i="1" s="1"/>
  <c r="E2612" i="1" l="1"/>
  <c r="S1146" i="1"/>
  <c r="H1146" i="1"/>
  <c r="N1016" i="1"/>
  <c r="P1016" i="1" s="1"/>
  <c r="M1017" i="1" s="1"/>
  <c r="B2614" i="1"/>
  <c r="C2613" i="1"/>
  <c r="D2613" i="1" s="1"/>
  <c r="E2613" i="1" l="1"/>
  <c r="R1146" i="1"/>
  <c r="O1017" i="1"/>
  <c r="G1017" i="1"/>
  <c r="B2615" i="1"/>
  <c r="C2614" i="1"/>
  <c r="D2614" i="1" s="1"/>
  <c r="E2614" i="1" l="1"/>
  <c r="T1146" i="1"/>
  <c r="Q1147" i="1" s="1"/>
  <c r="AC1147" i="1" s="1"/>
  <c r="N1017" i="1"/>
  <c r="C2615" i="1"/>
  <c r="D2615" i="1" s="1"/>
  <c r="B2616" i="1"/>
  <c r="E2615" i="1" l="1"/>
  <c r="H1147" i="1"/>
  <c r="S1147" i="1"/>
  <c r="P1017" i="1"/>
  <c r="M1018" i="1" s="1"/>
  <c r="B2617" i="1"/>
  <c r="C2616" i="1"/>
  <c r="D2616" i="1" s="1"/>
  <c r="E2616" i="1" l="1"/>
  <c r="R1147" i="1"/>
  <c r="O1018" i="1"/>
  <c r="G1018" i="1"/>
  <c r="C2617" i="1"/>
  <c r="D2617" i="1" s="1"/>
  <c r="B2618" i="1"/>
  <c r="E2617" i="1" l="1"/>
  <c r="T1147" i="1"/>
  <c r="Q1148" i="1" s="1"/>
  <c r="AC1148" i="1" s="1"/>
  <c r="N1018" i="1"/>
  <c r="P1018" i="1" s="1"/>
  <c r="M1019" i="1" s="1"/>
  <c r="B2619" i="1"/>
  <c r="C2618" i="1"/>
  <c r="D2618" i="1" s="1"/>
  <c r="E2618" i="1" l="1"/>
  <c r="H1148" i="1"/>
  <c r="S1148" i="1"/>
  <c r="O1019" i="1"/>
  <c r="G1019" i="1"/>
  <c r="C2619" i="1"/>
  <c r="D2619" i="1" s="1"/>
  <c r="B2620" i="1"/>
  <c r="E2619" i="1" l="1"/>
  <c r="R1148" i="1"/>
  <c r="N1019" i="1"/>
  <c r="B2621" i="1"/>
  <c r="C2620" i="1"/>
  <c r="D2620" i="1" s="1"/>
  <c r="E2620" i="1" l="1"/>
  <c r="T1148" i="1"/>
  <c r="Q1149" i="1" s="1"/>
  <c r="AC1149" i="1" s="1"/>
  <c r="P1019" i="1"/>
  <c r="M1020" i="1" s="1"/>
  <c r="B2622" i="1"/>
  <c r="C2621" i="1"/>
  <c r="D2621" i="1" s="1"/>
  <c r="E2621" i="1" l="1"/>
  <c r="H1149" i="1"/>
  <c r="S1149" i="1"/>
  <c r="G1020" i="1"/>
  <c r="O1020" i="1"/>
  <c r="B2623" i="1"/>
  <c r="C2622" i="1"/>
  <c r="D2622" i="1" s="1"/>
  <c r="E2622" i="1" l="1"/>
  <c r="R1149" i="1"/>
  <c r="N1020" i="1"/>
  <c r="P1020" i="1" s="1"/>
  <c r="M1021" i="1" s="1"/>
  <c r="B2624" i="1"/>
  <c r="C2623" i="1"/>
  <c r="D2623" i="1" s="1"/>
  <c r="E2623" i="1" l="1"/>
  <c r="T1149" i="1"/>
  <c r="Q1150" i="1" s="1"/>
  <c r="AC1150" i="1" s="1"/>
  <c r="G1021" i="1"/>
  <c r="O1021" i="1"/>
  <c r="C2624" i="1"/>
  <c r="D2624" i="1" s="1"/>
  <c r="B2625" i="1"/>
  <c r="E2624" i="1" l="1"/>
  <c r="H1150" i="1"/>
  <c r="S1150" i="1"/>
  <c r="N1021" i="1"/>
  <c r="P1021" i="1" s="1"/>
  <c r="M1022" i="1" s="1"/>
  <c r="C2625" i="1"/>
  <c r="D2625" i="1" s="1"/>
  <c r="B2626" i="1"/>
  <c r="E2625" i="1" l="1"/>
  <c r="R1150" i="1"/>
  <c r="G1022" i="1"/>
  <c r="O1022" i="1"/>
  <c r="B2627" i="1"/>
  <c r="C2626" i="1"/>
  <c r="D2626" i="1" s="1"/>
  <c r="E2626" i="1" l="1"/>
  <c r="T1150" i="1"/>
  <c r="Q1151" i="1" s="1"/>
  <c r="AC1151" i="1" s="1"/>
  <c r="N1022" i="1"/>
  <c r="B2628" i="1"/>
  <c r="C2627" i="1"/>
  <c r="D2627" i="1" s="1"/>
  <c r="E2627" i="1" l="1"/>
  <c r="H1151" i="1"/>
  <c r="S1151" i="1"/>
  <c r="P1022" i="1"/>
  <c r="M1023" i="1" s="1"/>
  <c r="C2628" i="1"/>
  <c r="D2628" i="1" s="1"/>
  <c r="B2629" i="1"/>
  <c r="E2628" i="1" l="1"/>
  <c r="R1151" i="1"/>
  <c r="G1023" i="1"/>
  <c r="O1023" i="1"/>
  <c r="B2630" i="1"/>
  <c r="C2629" i="1"/>
  <c r="D2629" i="1" s="1"/>
  <c r="E2629" i="1" l="1"/>
  <c r="T1151" i="1"/>
  <c r="Q1152" i="1" s="1"/>
  <c r="AC1152" i="1" s="1"/>
  <c r="N1023" i="1"/>
  <c r="P1023" i="1" s="1"/>
  <c r="M1024" i="1" s="1"/>
  <c r="C2630" i="1"/>
  <c r="D2630" i="1" s="1"/>
  <c r="B2631" i="1"/>
  <c r="E2630" i="1" l="1"/>
  <c r="S1152" i="1"/>
  <c r="H1152" i="1"/>
  <c r="G1024" i="1"/>
  <c r="O1024" i="1"/>
  <c r="B2632" i="1"/>
  <c r="C2631" i="1"/>
  <c r="D2631" i="1" s="1"/>
  <c r="E2631" i="1" l="1"/>
  <c r="R1152" i="1"/>
  <c r="N1024" i="1"/>
  <c r="B2633" i="1"/>
  <c r="C2632" i="1"/>
  <c r="D2632" i="1" s="1"/>
  <c r="E2632" i="1" l="1"/>
  <c r="T1152" i="1"/>
  <c r="Q1153" i="1" s="1"/>
  <c r="AC1153" i="1" s="1"/>
  <c r="P1024" i="1"/>
  <c r="M1025" i="1" s="1"/>
  <c r="C2633" i="1"/>
  <c r="D2633" i="1" s="1"/>
  <c r="B2634" i="1"/>
  <c r="E2633" i="1" l="1"/>
  <c r="S1153" i="1"/>
  <c r="H1153" i="1"/>
  <c r="G1025" i="1"/>
  <c r="O1025" i="1"/>
  <c r="B2635" i="1"/>
  <c r="C2634" i="1"/>
  <c r="D2634" i="1" s="1"/>
  <c r="E2634" i="1" l="1"/>
  <c r="R1153" i="1"/>
  <c r="N1025" i="1"/>
  <c r="P1025" i="1" s="1"/>
  <c r="M1026" i="1" s="1"/>
  <c r="C2635" i="1"/>
  <c r="D2635" i="1" s="1"/>
  <c r="B2636" i="1"/>
  <c r="E2635" i="1" l="1"/>
  <c r="T1153" i="1"/>
  <c r="Q1154" i="1" s="1"/>
  <c r="AC1154" i="1" s="1"/>
  <c r="O1026" i="1"/>
  <c r="G1026" i="1"/>
  <c r="C2636" i="1"/>
  <c r="D2636" i="1" s="1"/>
  <c r="B2637" i="1"/>
  <c r="E2636" i="1" l="1"/>
  <c r="S1154" i="1"/>
  <c r="H1154" i="1"/>
  <c r="N1026" i="1"/>
  <c r="C2637" i="1"/>
  <c r="D2637" i="1" s="1"/>
  <c r="B2638" i="1"/>
  <c r="E2637" i="1" l="1"/>
  <c r="R1154" i="1"/>
  <c r="P1026" i="1"/>
  <c r="M1027" i="1" s="1"/>
  <c r="B2639" i="1"/>
  <c r="C2638" i="1"/>
  <c r="D2638" i="1" s="1"/>
  <c r="E2638" i="1" l="1"/>
  <c r="T1154" i="1"/>
  <c r="Q1155" i="1" s="1"/>
  <c r="AC1155" i="1" s="1"/>
  <c r="G1027" i="1"/>
  <c r="O1027" i="1"/>
  <c r="C2639" i="1"/>
  <c r="D2639" i="1" s="1"/>
  <c r="B2640" i="1"/>
  <c r="E2639" i="1" l="1"/>
  <c r="S1155" i="1"/>
  <c r="H1155" i="1"/>
  <c r="N1027" i="1"/>
  <c r="P1027" i="1" s="1"/>
  <c r="M1028" i="1" s="1"/>
  <c r="C2640" i="1"/>
  <c r="D2640" i="1" s="1"/>
  <c r="B2641" i="1"/>
  <c r="E2640" i="1" l="1"/>
  <c r="R1155" i="1"/>
  <c r="T1155" i="1" s="1"/>
  <c r="Q1156" i="1" s="1"/>
  <c r="AC1156" i="1" s="1"/>
  <c r="G1028" i="1"/>
  <c r="O1028" i="1"/>
  <c r="B2642" i="1"/>
  <c r="C2641" i="1"/>
  <c r="D2641" i="1" s="1"/>
  <c r="E2641" i="1" l="1"/>
  <c r="H1156" i="1"/>
  <c r="S1156" i="1"/>
  <c r="N1028" i="1"/>
  <c r="B2643" i="1"/>
  <c r="C2642" i="1"/>
  <c r="D2642" i="1" s="1"/>
  <c r="E2642" i="1" l="1"/>
  <c r="R1156" i="1"/>
  <c r="P1028" i="1"/>
  <c r="M1029" i="1" s="1"/>
  <c r="B2644" i="1"/>
  <c r="C2643" i="1"/>
  <c r="D2643" i="1" s="1"/>
  <c r="E2643" i="1" l="1"/>
  <c r="T1156" i="1"/>
  <c r="Q1157" i="1" s="1"/>
  <c r="AC1157" i="1" s="1"/>
  <c r="G1029" i="1"/>
  <c r="O1029" i="1"/>
  <c r="B2645" i="1"/>
  <c r="C2644" i="1"/>
  <c r="D2644" i="1" s="1"/>
  <c r="E2644" i="1" l="1"/>
  <c r="H1157" i="1"/>
  <c r="S1157" i="1"/>
  <c r="N1029" i="1"/>
  <c r="P1029" i="1" s="1"/>
  <c r="M1030" i="1" s="1"/>
  <c r="B2646" i="1"/>
  <c r="C2645" i="1"/>
  <c r="D2645" i="1" s="1"/>
  <c r="E2645" i="1" l="1"/>
  <c r="R1157" i="1"/>
  <c r="G1030" i="1"/>
  <c r="O1030" i="1"/>
  <c r="C2646" i="1"/>
  <c r="D2646" i="1" s="1"/>
  <c r="B2647" i="1"/>
  <c r="E2646" i="1" l="1"/>
  <c r="T1157" i="1"/>
  <c r="Q1158" i="1" s="1"/>
  <c r="AC1158" i="1" s="1"/>
  <c r="N1030" i="1"/>
  <c r="P1030" i="1" s="1"/>
  <c r="M1031" i="1" s="1"/>
  <c r="C2647" i="1"/>
  <c r="D2647" i="1" s="1"/>
  <c r="B2648" i="1"/>
  <c r="E2647" i="1" l="1"/>
  <c r="H1158" i="1"/>
  <c r="S1158" i="1"/>
  <c r="G1031" i="1"/>
  <c r="O1031" i="1"/>
  <c r="B2649" i="1"/>
  <c r="C2648" i="1"/>
  <c r="D2648" i="1" s="1"/>
  <c r="E2648" i="1" l="1"/>
  <c r="R1158" i="1"/>
  <c r="N1031" i="1"/>
  <c r="C2649" i="1"/>
  <c r="D2649" i="1" s="1"/>
  <c r="B2650" i="1"/>
  <c r="E2649" i="1" l="1"/>
  <c r="T1158" i="1"/>
  <c r="Q1159" i="1" s="1"/>
  <c r="AC1159" i="1" s="1"/>
  <c r="P1031" i="1"/>
  <c r="M1032" i="1" s="1"/>
  <c r="C2650" i="1"/>
  <c r="D2650" i="1" s="1"/>
  <c r="B2651" i="1"/>
  <c r="E2650" i="1" l="1"/>
  <c r="H1159" i="1"/>
  <c r="S1159" i="1"/>
  <c r="G1032" i="1"/>
  <c r="O1032" i="1"/>
  <c r="B2652" i="1"/>
  <c r="C2651" i="1"/>
  <c r="D2651" i="1" s="1"/>
  <c r="E2651" i="1" l="1"/>
  <c r="R1159" i="1"/>
  <c r="N1032" i="1"/>
  <c r="B2653" i="1"/>
  <c r="C2652" i="1"/>
  <c r="D2652" i="1" s="1"/>
  <c r="E2652" i="1" l="1"/>
  <c r="T1159" i="1"/>
  <c r="Q1160" i="1" s="1"/>
  <c r="AC1160" i="1" s="1"/>
  <c r="P1032" i="1"/>
  <c r="M1033" i="1" s="1"/>
  <c r="B2654" i="1"/>
  <c r="C2653" i="1"/>
  <c r="D2653" i="1" s="1"/>
  <c r="E2653" i="1" l="1"/>
  <c r="H1160" i="1"/>
  <c r="S1160" i="1"/>
  <c r="G1033" i="1"/>
  <c r="O1033" i="1"/>
  <c r="C2654" i="1"/>
  <c r="D2654" i="1" s="1"/>
  <c r="B2655" i="1"/>
  <c r="E2654" i="1" l="1"/>
  <c r="R1160" i="1"/>
  <c r="N1033" i="1"/>
  <c r="B2656" i="1"/>
  <c r="C2655" i="1"/>
  <c r="D2655" i="1" s="1"/>
  <c r="E2655" i="1" l="1"/>
  <c r="T1160" i="1"/>
  <c r="Q1161" i="1" s="1"/>
  <c r="AC1161" i="1" s="1"/>
  <c r="P1033" i="1"/>
  <c r="M1034" i="1" s="1"/>
  <c r="C2656" i="1"/>
  <c r="D2656" i="1" s="1"/>
  <c r="B2657" i="1"/>
  <c r="E2656" i="1" l="1"/>
  <c r="S1161" i="1"/>
  <c r="H1161" i="1"/>
  <c r="G1034" i="1"/>
  <c r="O1034" i="1"/>
  <c r="C2657" i="1"/>
  <c r="D2657" i="1" s="1"/>
  <c r="B2658" i="1"/>
  <c r="E2657" i="1" l="1"/>
  <c r="R1161" i="1"/>
  <c r="T1161" i="1" s="1"/>
  <c r="Q1162" i="1" s="1"/>
  <c r="AC1162" i="1" s="1"/>
  <c r="N1034" i="1"/>
  <c r="B2659" i="1"/>
  <c r="C2658" i="1"/>
  <c r="D2658" i="1" s="1"/>
  <c r="E2658" i="1" l="1"/>
  <c r="S1162" i="1"/>
  <c r="H1162" i="1"/>
  <c r="P1034" i="1"/>
  <c r="M1035" i="1" s="1"/>
  <c r="C2659" i="1"/>
  <c r="D2659" i="1" s="1"/>
  <c r="B2660" i="1"/>
  <c r="E2659" i="1" l="1"/>
  <c r="R1162" i="1"/>
  <c r="T1162" i="1" s="1"/>
  <c r="Q1163" i="1" s="1"/>
  <c r="AC1163" i="1" s="1"/>
  <c r="G1035" i="1"/>
  <c r="O1035" i="1"/>
  <c r="B2661" i="1"/>
  <c r="C2660" i="1"/>
  <c r="D2660" i="1" s="1"/>
  <c r="E2660" i="1" l="1"/>
  <c r="H1163" i="1"/>
  <c r="S1163" i="1"/>
  <c r="N1035" i="1"/>
  <c r="P1035" i="1" s="1"/>
  <c r="M1036" i="1" s="1"/>
  <c r="C2661" i="1"/>
  <c r="D2661" i="1" s="1"/>
  <c r="B2662" i="1"/>
  <c r="E2661" i="1" l="1"/>
  <c r="R1163" i="1"/>
  <c r="O1036" i="1"/>
  <c r="G1036" i="1"/>
  <c r="B2663" i="1"/>
  <c r="C2662" i="1"/>
  <c r="D2662" i="1" s="1"/>
  <c r="E2662" i="1" l="1"/>
  <c r="T1163" i="1"/>
  <c r="Q1164" i="1" s="1"/>
  <c r="AC1164" i="1" s="1"/>
  <c r="N1036" i="1"/>
  <c r="P1036" i="1" s="1"/>
  <c r="M1037" i="1" s="1"/>
  <c r="B2664" i="1"/>
  <c r="C2663" i="1"/>
  <c r="D2663" i="1" s="1"/>
  <c r="E2663" i="1" l="1"/>
  <c r="H1164" i="1"/>
  <c r="S1164" i="1"/>
  <c r="G1037" i="1"/>
  <c r="O1037" i="1"/>
  <c r="C2664" i="1"/>
  <c r="D2664" i="1" s="1"/>
  <c r="B2665" i="1"/>
  <c r="E2664" i="1" l="1"/>
  <c r="R1164" i="1"/>
  <c r="N1037" i="1"/>
  <c r="P1037" i="1" s="1"/>
  <c r="M1038" i="1" s="1"/>
  <c r="B2666" i="1"/>
  <c r="C2665" i="1"/>
  <c r="D2665" i="1" s="1"/>
  <c r="E2665" i="1" l="1"/>
  <c r="T1164" i="1"/>
  <c r="Q1165" i="1" s="1"/>
  <c r="AC1165" i="1" s="1"/>
  <c r="G1038" i="1"/>
  <c r="O1038" i="1"/>
  <c r="B2667" i="1"/>
  <c r="C2666" i="1"/>
  <c r="D2666" i="1" s="1"/>
  <c r="E2666" i="1" l="1"/>
  <c r="H1165" i="1"/>
  <c r="S1165" i="1"/>
  <c r="N1038" i="1"/>
  <c r="P1038" i="1" s="1"/>
  <c r="M1039" i="1" s="1"/>
  <c r="B2668" i="1"/>
  <c r="C2667" i="1"/>
  <c r="D2667" i="1" s="1"/>
  <c r="E2667" i="1" l="1"/>
  <c r="R1165" i="1"/>
  <c r="T1165" i="1" s="1"/>
  <c r="Q1166" i="1" s="1"/>
  <c r="AC1166" i="1" s="1"/>
  <c r="G1039" i="1"/>
  <c r="O1039" i="1"/>
  <c r="C2668" i="1"/>
  <c r="D2668" i="1" s="1"/>
  <c r="B2669" i="1"/>
  <c r="E2668" i="1" l="1"/>
  <c r="H1166" i="1"/>
  <c r="S1166" i="1"/>
  <c r="N1039" i="1"/>
  <c r="C2669" i="1"/>
  <c r="D2669" i="1" s="1"/>
  <c r="B2670" i="1"/>
  <c r="E2669" i="1" l="1"/>
  <c r="R1166" i="1"/>
  <c r="T1166" i="1" s="1"/>
  <c r="Q1167" i="1" s="1"/>
  <c r="AC1167" i="1" s="1"/>
  <c r="P1039" i="1"/>
  <c r="M1040" i="1" s="1"/>
  <c r="C2670" i="1"/>
  <c r="D2670" i="1" s="1"/>
  <c r="B2671" i="1"/>
  <c r="E2670" i="1" l="1"/>
  <c r="S1167" i="1"/>
  <c r="H1167" i="1"/>
  <c r="O1040" i="1"/>
  <c r="G1040" i="1"/>
  <c r="B2672" i="1"/>
  <c r="C2671" i="1"/>
  <c r="D2671" i="1" s="1"/>
  <c r="E2671" i="1" l="1"/>
  <c r="R1167" i="1"/>
  <c r="N1040" i="1"/>
  <c r="P1040" i="1" s="1"/>
  <c r="M1041" i="1" s="1"/>
  <c r="C2672" i="1"/>
  <c r="D2672" i="1" s="1"/>
  <c r="B2673" i="1"/>
  <c r="E2672" i="1" l="1"/>
  <c r="T1167" i="1"/>
  <c r="Q1168" i="1" s="1"/>
  <c r="AC1168" i="1" s="1"/>
  <c r="O1041" i="1"/>
  <c r="G1041" i="1"/>
  <c r="C2673" i="1"/>
  <c r="D2673" i="1" s="1"/>
  <c r="B2674" i="1"/>
  <c r="E2673" i="1" l="1"/>
  <c r="S1168" i="1"/>
  <c r="H1168" i="1"/>
  <c r="N1041" i="1"/>
  <c r="P1041" i="1" s="1"/>
  <c r="M1042" i="1" s="1"/>
  <c r="B2675" i="1"/>
  <c r="C2674" i="1"/>
  <c r="D2674" i="1" s="1"/>
  <c r="E2674" i="1" l="1"/>
  <c r="R1168" i="1"/>
  <c r="T1168" i="1" s="1"/>
  <c r="Q1169" i="1" s="1"/>
  <c r="AC1169" i="1" s="1"/>
  <c r="G1042" i="1"/>
  <c r="O1042" i="1"/>
  <c r="B2676" i="1"/>
  <c r="C2675" i="1"/>
  <c r="D2675" i="1" s="1"/>
  <c r="E2675" i="1" l="1"/>
  <c r="S1169" i="1"/>
  <c r="H1169" i="1"/>
  <c r="N1042" i="1"/>
  <c r="P1042" i="1" s="1"/>
  <c r="M1043" i="1" s="1"/>
  <c r="C2676" i="1"/>
  <c r="D2676" i="1" s="1"/>
  <c r="B2677" i="1"/>
  <c r="E2676" i="1" l="1"/>
  <c r="R1169" i="1"/>
  <c r="T1169" i="1" s="1"/>
  <c r="Q1170" i="1" s="1"/>
  <c r="AC1170" i="1" s="1"/>
  <c r="G1043" i="1"/>
  <c r="O1043" i="1"/>
  <c r="C2677" i="1"/>
  <c r="D2677" i="1" s="1"/>
  <c r="B2678" i="1"/>
  <c r="E2677" i="1" l="1"/>
  <c r="H1170" i="1"/>
  <c r="S1170" i="1"/>
  <c r="N1043" i="1"/>
  <c r="P1043" i="1" s="1"/>
  <c r="M1044" i="1" s="1"/>
  <c r="B2679" i="1"/>
  <c r="C2678" i="1"/>
  <c r="D2678" i="1" s="1"/>
  <c r="E2678" i="1" l="1"/>
  <c r="R1170" i="1"/>
  <c r="G1044" i="1"/>
  <c r="O1044" i="1"/>
  <c r="C2679" i="1"/>
  <c r="D2679" i="1" s="1"/>
  <c r="B2680" i="1"/>
  <c r="E2679" i="1" l="1"/>
  <c r="T1170" i="1"/>
  <c r="Q1171" i="1" s="1"/>
  <c r="AC1171" i="1" s="1"/>
  <c r="N1044" i="1"/>
  <c r="P1044" i="1" s="1"/>
  <c r="M1045" i="1" s="1"/>
  <c r="B2681" i="1"/>
  <c r="C2680" i="1"/>
  <c r="D2680" i="1" s="1"/>
  <c r="E2680" i="1" l="1"/>
  <c r="H1171" i="1"/>
  <c r="S1171" i="1"/>
  <c r="O1045" i="1"/>
  <c r="G1045" i="1"/>
  <c r="C2681" i="1"/>
  <c r="D2681" i="1" s="1"/>
  <c r="B2682" i="1"/>
  <c r="E2681" i="1" l="1"/>
  <c r="R1171" i="1"/>
  <c r="T1171" i="1" s="1"/>
  <c r="Q1172" i="1" s="1"/>
  <c r="AC1172" i="1" s="1"/>
  <c r="N1045" i="1"/>
  <c r="P1045" i="1" s="1"/>
  <c r="M1046" i="1" s="1"/>
  <c r="C2682" i="1"/>
  <c r="D2682" i="1" s="1"/>
  <c r="B2683" i="1"/>
  <c r="E2682" i="1" l="1"/>
  <c r="H1172" i="1"/>
  <c r="S1172" i="1"/>
  <c r="G1046" i="1"/>
  <c r="O1046" i="1"/>
  <c r="C2683" i="1"/>
  <c r="D2683" i="1" s="1"/>
  <c r="B2684" i="1"/>
  <c r="E2683" i="1" l="1"/>
  <c r="R1172" i="1"/>
  <c r="N1046" i="1"/>
  <c r="P1046" i="1" s="1"/>
  <c r="M1047" i="1" s="1"/>
  <c r="B2685" i="1"/>
  <c r="C2684" i="1"/>
  <c r="D2684" i="1" s="1"/>
  <c r="E2684" i="1" l="1"/>
  <c r="T1172" i="1"/>
  <c r="Q1173" i="1" s="1"/>
  <c r="AC1173" i="1" s="1"/>
  <c r="O1047" i="1"/>
  <c r="G1047" i="1"/>
  <c r="C2685" i="1"/>
  <c r="D2685" i="1" s="1"/>
  <c r="B2686" i="1"/>
  <c r="E2685" i="1" l="1"/>
  <c r="H1173" i="1"/>
  <c r="S1173" i="1"/>
  <c r="N1047" i="1"/>
  <c r="P1047" i="1" s="1"/>
  <c r="M1048" i="1" s="1"/>
  <c r="B2687" i="1"/>
  <c r="C2686" i="1"/>
  <c r="D2686" i="1" s="1"/>
  <c r="E2686" i="1" l="1"/>
  <c r="R1173" i="1"/>
  <c r="T1173" i="1" s="1"/>
  <c r="Q1174" i="1" s="1"/>
  <c r="AC1174" i="1" s="1"/>
  <c r="G1048" i="1"/>
  <c r="O1048" i="1"/>
  <c r="C2687" i="1"/>
  <c r="D2687" i="1" s="1"/>
  <c r="B2688" i="1"/>
  <c r="E2687" i="1" l="1"/>
  <c r="H1174" i="1"/>
  <c r="S1174" i="1"/>
  <c r="N1048" i="1"/>
  <c r="P1048" i="1" s="1"/>
  <c r="M1049" i="1" s="1"/>
  <c r="C2688" i="1"/>
  <c r="D2688" i="1" s="1"/>
  <c r="B2689" i="1"/>
  <c r="E2688" i="1" l="1"/>
  <c r="R1174" i="1"/>
  <c r="G1049" i="1"/>
  <c r="O1049" i="1"/>
  <c r="C2689" i="1"/>
  <c r="D2689" i="1" s="1"/>
  <c r="B2690" i="1"/>
  <c r="E2689" i="1" l="1"/>
  <c r="T1174" i="1"/>
  <c r="Q1175" i="1" s="1"/>
  <c r="AC1175" i="1" s="1"/>
  <c r="N1049" i="1"/>
  <c r="C2690" i="1"/>
  <c r="D2690" i="1" s="1"/>
  <c r="B2691" i="1"/>
  <c r="E2690" i="1" l="1"/>
  <c r="H1175" i="1"/>
  <c r="S1175" i="1"/>
  <c r="P1049" i="1"/>
  <c r="M1050" i="1" s="1"/>
  <c r="B2692" i="1"/>
  <c r="C2691" i="1"/>
  <c r="D2691" i="1" s="1"/>
  <c r="E2691" i="1" l="1"/>
  <c r="R1175" i="1"/>
  <c r="T1175" i="1" s="1"/>
  <c r="Q1176" i="1" s="1"/>
  <c r="AC1176" i="1" s="1"/>
  <c r="G1050" i="1"/>
  <c r="O1050" i="1"/>
  <c r="B2693" i="1"/>
  <c r="C2692" i="1"/>
  <c r="D2692" i="1" s="1"/>
  <c r="E2692" i="1" l="1"/>
  <c r="H1176" i="1"/>
  <c r="S1176" i="1"/>
  <c r="N1050" i="1"/>
  <c r="C2693" i="1"/>
  <c r="D2693" i="1" s="1"/>
  <c r="B2694" i="1"/>
  <c r="E2693" i="1" l="1"/>
  <c r="R1176" i="1"/>
  <c r="P1050" i="1"/>
  <c r="M1051" i="1" s="1"/>
  <c r="C2694" i="1"/>
  <c r="D2694" i="1" s="1"/>
  <c r="B2695" i="1"/>
  <c r="E2694" i="1" l="1"/>
  <c r="T1176" i="1"/>
  <c r="Q1177" i="1" s="1"/>
  <c r="AC1177" i="1" s="1"/>
  <c r="O1051" i="1"/>
  <c r="G1051" i="1"/>
  <c r="C2695" i="1"/>
  <c r="D2695" i="1" s="1"/>
  <c r="B2696" i="1"/>
  <c r="E2695" i="1" l="1"/>
  <c r="H1177" i="1"/>
  <c r="S1177" i="1"/>
  <c r="N1051" i="1"/>
  <c r="C2696" i="1"/>
  <c r="D2696" i="1" s="1"/>
  <c r="B2697" i="1"/>
  <c r="E2696" i="1" l="1"/>
  <c r="R1177" i="1"/>
  <c r="P1051" i="1"/>
  <c r="M1052" i="1" s="1"/>
  <c r="C2697" i="1"/>
  <c r="D2697" i="1" s="1"/>
  <c r="B2698" i="1"/>
  <c r="E2697" i="1" l="1"/>
  <c r="T1177" i="1"/>
  <c r="Q1178" i="1" s="1"/>
  <c r="AC1178" i="1" s="1"/>
  <c r="G1052" i="1"/>
  <c r="O1052" i="1"/>
  <c r="C2698" i="1"/>
  <c r="D2698" i="1" s="1"/>
  <c r="B2699" i="1"/>
  <c r="E2698" i="1" l="1"/>
  <c r="H1178" i="1"/>
  <c r="S1178" i="1"/>
  <c r="N1052" i="1"/>
  <c r="C2699" i="1"/>
  <c r="D2699" i="1" s="1"/>
  <c r="B2700" i="1"/>
  <c r="E2699" i="1" l="1"/>
  <c r="R1178" i="1"/>
  <c r="P1052" i="1"/>
  <c r="M1053" i="1" s="1"/>
  <c r="B2701" i="1"/>
  <c r="C2700" i="1"/>
  <c r="D2700" i="1" s="1"/>
  <c r="E2700" i="1" l="1"/>
  <c r="T1178" i="1"/>
  <c r="Q1179" i="1" s="1"/>
  <c r="AC1179" i="1" s="1"/>
  <c r="G1053" i="1"/>
  <c r="O1053" i="1"/>
  <c r="B2702" i="1"/>
  <c r="C2701" i="1"/>
  <c r="D2701" i="1" s="1"/>
  <c r="E2701" i="1" l="1"/>
  <c r="H1179" i="1"/>
  <c r="S1179" i="1"/>
  <c r="N1053" i="1"/>
  <c r="C2702" i="1"/>
  <c r="D2702" i="1" s="1"/>
  <c r="B2703" i="1"/>
  <c r="E2702" i="1" l="1"/>
  <c r="R1179" i="1"/>
  <c r="P1053" i="1"/>
  <c r="M1054" i="1" s="1"/>
  <c r="B2704" i="1"/>
  <c r="C2703" i="1"/>
  <c r="D2703" i="1" s="1"/>
  <c r="E2703" i="1" l="1"/>
  <c r="T1179" i="1"/>
  <c r="Q1180" i="1" s="1"/>
  <c r="AC1180" i="1" s="1"/>
  <c r="G1054" i="1"/>
  <c r="O1054" i="1"/>
  <c r="C2704" i="1"/>
  <c r="D2704" i="1" s="1"/>
  <c r="B2705" i="1"/>
  <c r="E2704" i="1" l="1"/>
  <c r="H1180" i="1"/>
  <c r="S1180" i="1"/>
  <c r="N1054" i="1"/>
  <c r="P1054" i="1" s="1"/>
  <c r="M1055" i="1" s="1"/>
  <c r="B2706" i="1"/>
  <c r="C2705" i="1"/>
  <c r="D2705" i="1" s="1"/>
  <c r="E2705" i="1" l="1"/>
  <c r="R1180" i="1"/>
  <c r="G1055" i="1"/>
  <c r="O1055" i="1"/>
  <c r="C2706" i="1"/>
  <c r="D2706" i="1" s="1"/>
  <c r="B2707" i="1"/>
  <c r="E2706" i="1" l="1"/>
  <c r="T1180" i="1"/>
  <c r="Q1181" i="1" s="1"/>
  <c r="AC1181" i="1" s="1"/>
  <c r="N1055" i="1"/>
  <c r="P1055" i="1" s="1"/>
  <c r="M1056" i="1" s="1"/>
  <c r="B2708" i="1"/>
  <c r="C2707" i="1"/>
  <c r="D2707" i="1" s="1"/>
  <c r="E2707" i="1" l="1"/>
  <c r="H1181" i="1"/>
  <c r="S1181" i="1"/>
  <c r="G1056" i="1"/>
  <c r="O1056" i="1"/>
  <c r="B2709" i="1"/>
  <c r="C2708" i="1"/>
  <c r="D2708" i="1" s="1"/>
  <c r="E2708" i="1" l="1"/>
  <c r="R1181" i="1"/>
  <c r="T1181" i="1" s="1"/>
  <c r="Q1182" i="1" s="1"/>
  <c r="AC1182" i="1" s="1"/>
  <c r="N1056" i="1"/>
  <c r="P1056" i="1" s="1"/>
  <c r="M1057" i="1" s="1"/>
  <c r="B2710" i="1"/>
  <c r="C2709" i="1"/>
  <c r="D2709" i="1" s="1"/>
  <c r="E2709" i="1" l="1"/>
  <c r="H1182" i="1"/>
  <c r="S1182" i="1"/>
  <c r="G1057" i="1"/>
  <c r="O1057" i="1"/>
  <c r="C2710" i="1"/>
  <c r="D2710" i="1" s="1"/>
  <c r="B2711" i="1"/>
  <c r="E2710" i="1" l="1"/>
  <c r="R1182" i="1"/>
  <c r="T1182" i="1" s="1"/>
  <c r="Q1183" i="1" s="1"/>
  <c r="AC1183" i="1" s="1"/>
  <c r="N1057" i="1"/>
  <c r="B2712" i="1"/>
  <c r="C2711" i="1"/>
  <c r="D2711" i="1" s="1"/>
  <c r="E2711" i="1" l="1"/>
  <c r="H1183" i="1"/>
  <c r="S1183" i="1"/>
  <c r="P1057" i="1"/>
  <c r="M1058" i="1" s="1"/>
  <c r="C2712" i="1"/>
  <c r="D2712" i="1" s="1"/>
  <c r="B2713" i="1"/>
  <c r="E2712" i="1" l="1"/>
  <c r="R1183" i="1"/>
  <c r="O1058" i="1"/>
  <c r="G1058" i="1"/>
  <c r="B2714" i="1"/>
  <c r="C2713" i="1"/>
  <c r="D2713" i="1" s="1"/>
  <c r="E2713" i="1" l="1"/>
  <c r="T1183" i="1"/>
  <c r="Q1184" i="1" s="1"/>
  <c r="AC1184" i="1" s="1"/>
  <c r="N1058" i="1"/>
  <c r="C2714" i="1"/>
  <c r="D2714" i="1" s="1"/>
  <c r="B2715" i="1"/>
  <c r="E2714" i="1" l="1"/>
  <c r="H1184" i="1"/>
  <c r="S1184" i="1"/>
  <c r="P1058" i="1"/>
  <c r="M1059" i="1" s="1"/>
  <c r="C2715" i="1"/>
  <c r="D2715" i="1" s="1"/>
  <c r="B2716" i="1"/>
  <c r="E2715" i="1" l="1"/>
  <c r="R1184" i="1"/>
  <c r="T1184" i="1" s="1"/>
  <c r="Q1185" i="1" s="1"/>
  <c r="AC1185" i="1" s="1"/>
  <c r="O1059" i="1"/>
  <c r="G1059" i="1"/>
  <c r="C2716" i="1"/>
  <c r="D2716" i="1" s="1"/>
  <c r="B2717" i="1"/>
  <c r="E2716" i="1" l="1"/>
  <c r="H1185" i="1"/>
  <c r="S1185" i="1"/>
  <c r="N1059" i="1"/>
  <c r="C2717" i="1"/>
  <c r="D2717" i="1" s="1"/>
  <c r="B2718" i="1"/>
  <c r="E2717" i="1" l="1"/>
  <c r="R1185" i="1"/>
  <c r="P1059" i="1"/>
  <c r="M1060" i="1" s="1"/>
  <c r="C2718" i="1"/>
  <c r="D2718" i="1" s="1"/>
  <c r="B2719" i="1"/>
  <c r="E2718" i="1" l="1"/>
  <c r="T1185" i="1"/>
  <c r="Q1186" i="1" s="1"/>
  <c r="AC1186" i="1" s="1"/>
  <c r="G1060" i="1"/>
  <c r="O1060" i="1"/>
  <c r="C2719" i="1"/>
  <c r="D2719" i="1" s="1"/>
  <c r="B2720" i="1"/>
  <c r="E2719" i="1" l="1"/>
  <c r="H1186" i="1"/>
  <c r="S1186" i="1"/>
  <c r="N1060" i="1"/>
  <c r="P1060" i="1" s="1"/>
  <c r="M1061" i="1" s="1"/>
  <c r="C2720" i="1"/>
  <c r="D2720" i="1" s="1"/>
  <c r="B2721" i="1"/>
  <c r="E2720" i="1" l="1"/>
  <c r="R1186" i="1"/>
  <c r="G1061" i="1"/>
  <c r="O1061" i="1"/>
  <c r="C2721" i="1"/>
  <c r="D2721" i="1" s="1"/>
  <c r="B2722" i="1"/>
  <c r="E2721" i="1" l="1"/>
  <c r="T1186" i="1"/>
  <c r="Q1187" i="1" s="1"/>
  <c r="AC1187" i="1" s="1"/>
  <c r="N1061" i="1"/>
  <c r="C2722" i="1"/>
  <c r="D2722" i="1" s="1"/>
  <c r="B2723" i="1"/>
  <c r="E2722" i="1" l="1"/>
  <c r="H1187" i="1"/>
  <c r="S1187" i="1"/>
  <c r="P1061" i="1"/>
  <c r="M1062" i="1" s="1"/>
  <c r="C2723" i="1"/>
  <c r="D2723" i="1" s="1"/>
  <c r="B2724" i="1"/>
  <c r="E2723" i="1" l="1"/>
  <c r="R1187" i="1"/>
  <c r="G1062" i="1"/>
  <c r="O1062" i="1"/>
  <c r="B2725" i="1"/>
  <c r="C2724" i="1"/>
  <c r="D2724" i="1" s="1"/>
  <c r="E2724" i="1" l="1"/>
  <c r="T1187" i="1"/>
  <c r="Q1188" i="1" s="1"/>
  <c r="AC1188" i="1" s="1"/>
  <c r="N1062" i="1"/>
  <c r="B2726" i="1"/>
  <c r="C2725" i="1"/>
  <c r="D2725" i="1" s="1"/>
  <c r="E2725" i="1" l="1"/>
  <c r="H1188" i="1"/>
  <c r="S1188" i="1"/>
  <c r="P1062" i="1"/>
  <c r="M1063" i="1" s="1"/>
  <c r="C2726" i="1"/>
  <c r="D2726" i="1" s="1"/>
  <c r="B2727" i="1"/>
  <c r="E2726" i="1" l="1"/>
  <c r="R1188" i="1"/>
  <c r="T1188" i="1" s="1"/>
  <c r="Q1189" i="1" s="1"/>
  <c r="AC1189" i="1" s="1"/>
  <c r="O1063" i="1"/>
  <c r="G1063" i="1"/>
  <c r="C2727" i="1"/>
  <c r="D2727" i="1" s="1"/>
  <c r="B2728" i="1"/>
  <c r="E2727" i="1" l="1"/>
  <c r="H1189" i="1"/>
  <c r="S1189" i="1"/>
  <c r="N1063" i="1"/>
  <c r="P1063" i="1" s="1"/>
  <c r="M1064" i="1" s="1"/>
  <c r="B2729" i="1"/>
  <c r="C2728" i="1"/>
  <c r="D2728" i="1" s="1"/>
  <c r="E2728" i="1" l="1"/>
  <c r="R1189" i="1"/>
  <c r="G1064" i="1"/>
  <c r="O1064" i="1"/>
  <c r="C2729" i="1"/>
  <c r="D2729" i="1" s="1"/>
  <c r="B2730" i="1"/>
  <c r="E2729" i="1" l="1"/>
  <c r="T1189" i="1"/>
  <c r="Q1190" i="1" s="1"/>
  <c r="AC1190" i="1" s="1"/>
  <c r="N1064" i="1"/>
  <c r="B2731" i="1"/>
  <c r="C2730" i="1"/>
  <c r="D2730" i="1" s="1"/>
  <c r="E2730" i="1" l="1"/>
  <c r="H1190" i="1"/>
  <c r="S1190" i="1"/>
  <c r="P1064" i="1"/>
  <c r="M1065" i="1" s="1"/>
  <c r="C2731" i="1"/>
  <c r="D2731" i="1" s="1"/>
  <c r="B2732" i="1"/>
  <c r="E2731" i="1" l="1"/>
  <c r="R1190" i="1"/>
  <c r="G1065" i="1"/>
  <c r="O1065" i="1"/>
  <c r="B2733" i="1"/>
  <c r="C2732" i="1"/>
  <c r="D2732" i="1" s="1"/>
  <c r="E2732" i="1" l="1"/>
  <c r="T1190" i="1"/>
  <c r="Q1191" i="1" s="1"/>
  <c r="AC1191" i="1" s="1"/>
  <c r="N1065" i="1"/>
  <c r="C2733" i="1"/>
  <c r="D2733" i="1" s="1"/>
  <c r="B2734" i="1"/>
  <c r="E2733" i="1" l="1"/>
  <c r="H1191" i="1"/>
  <c r="S1191" i="1"/>
  <c r="P1065" i="1"/>
  <c r="M1066" i="1" s="1"/>
  <c r="C2734" i="1"/>
  <c r="D2734" i="1" s="1"/>
  <c r="B2735" i="1"/>
  <c r="E2734" i="1" l="1"/>
  <c r="R1191" i="1"/>
  <c r="T1191" i="1" s="1"/>
  <c r="Q1192" i="1" s="1"/>
  <c r="AC1192" i="1" s="1"/>
  <c r="O1066" i="1"/>
  <c r="G1066" i="1"/>
  <c r="C2735" i="1"/>
  <c r="D2735" i="1" s="1"/>
  <c r="B2736" i="1"/>
  <c r="E2735" i="1" l="1"/>
  <c r="S1192" i="1"/>
  <c r="H1192" i="1"/>
  <c r="N1066" i="1"/>
  <c r="P1066" i="1" s="1"/>
  <c r="M1067" i="1" s="1"/>
  <c r="C2736" i="1"/>
  <c r="D2736" i="1" s="1"/>
  <c r="B2737" i="1"/>
  <c r="E2736" i="1" l="1"/>
  <c r="R1192" i="1"/>
  <c r="T1192" i="1" s="1"/>
  <c r="Q1193" i="1" s="1"/>
  <c r="AC1193" i="1" s="1"/>
  <c r="G1067" i="1"/>
  <c r="O1067" i="1"/>
  <c r="B2738" i="1"/>
  <c r="C2737" i="1"/>
  <c r="D2737" i="1" s="1"/>
  <c r="E2737" i="1" l="1"/>
  <c r="S1193" i="1"/>
  <c r="H1193" i="1"/>
  <c r="N1067" i="1"/>
  <c r="C2738" i="1"/>
  <c r="D2738" i="1" s="1"/>
  <c r="B2739" i="1"/>
  <c r="E2738" i="1" l="1"/>
  <c r="R1193" i="1"/>
  <c r="T1193" i="1" s="1"/>
  <c r="Q1194" i="1" s="1"/>
  <c r="AC1194" i="1" s="1"/>
  <c r="P1067" i="1"/>
  <c r="M1068" i="1" s="1"/>
  <c r="C2739" i="1"/>
  <c r="D2739" i="1" s="1"/>
  <c r="B2740" i="1"/>
  <c r="E2739" i="1" l="1"/>
  <c r="H1194" i="1"/>
  <c r="S1194" i="1"/>
  <c r="O1068" i="1"/>
  <c r="G1068" i="1"/>
  <c r="C2740" i="1"/>
  <c r="E2740" i="1" s="1"/>
  <c r="B2741" i="1"/>
  <c r="R1194" i="1" l="1"/>
  <c r="N1068" i="1"/>
  <c r="P1068" i="1" s="1"/>
  <c r="M1069" i="1" s="1"/>
  <c r="B2742" i="1"/>
  <c r="C2741" i="1"/>
  <c r="D2741" i="1" s="1"/>
  <c r="D2740" i="1"/>
  <c r="E2741" i="1" l="1"/>
  <c r="T1194" i="1"/>
  <c r="Q1195" i="1" s="1"/>
  <c r="AC1195" i="1" s="1"/>
  <c r="G1069" i="1"/>
  <c r="O1069" i="1"/>
  <c r="B2743" i="1"/>
  <c r="C2742" i="1"/>
  <c r="D2742" i="1" s="1"/>
  <c r="E2742" i="1" l="1"/>
  <c r="H1195" i="1"/>
  <c r="S1195" i="1"/>
  <c r="N1069" i="1"/>
  <c r="P1069" i="1" s="1"/>
  <c r="M1070" i="1" s="1"/>
  <c r="C2743" i="1"/>
  <c r="D2743" i="1" s="1"/>
  <c r="B2744" i="1"/>
  <c r="E2743" i="1" l="1"/>
  <c r="R1195" i="1"/>
  <c r="T1195" i="1" s="1"/>
  <c r="Q1196" i="1" s="1"/>
  <c r="AC1196" i="1" s="1"/>
  <c r="G1070" i="1"/>
  <c r="O1070" i="1"/>
  <c r="C2744" i="1"/>
  <c r="D2744" i="1" s="1"/>
  <c r="B2745" i="1"/>
  <c r="E2744" i="1" l="1"/>
  <c r="H1196" i="1"/>
  <c r="S1196" i="1"/>
  <c r="N1070" i="1"/>
  <c r="C2745" i="1"/>
  <c r="D2745" i="1" s="1"/>
  <c r="B2746" i="1"/>
  <c r="E2745" i="1" l="1"/>
  <c r="R1196" i="1"/>
  <c r="T1196" i="1" s="1"/>
  <c r="Q1197" i="1" s="1"/>
  <c r="AC1197" i="1" s="1"/>
  <c r="P1070" i="1"/>
  <c r="M1071" i="1" s="1"/>
  <c r="C2746" i="1"/>
  <c r="D2746" i="1" s="1"/>
  <c r="B2747" i="1"/>
  <c r="E2746" i="1" l="1"/>
  <c r="H1197" i="1"/>
  <c r="S1197" i="1"/>
  <c r="G1071" i="1"/>
  <c r="O1071" i="1"/>
  <c r="C2747" i="1"/>
  <c r="D2747" i="1" s="1"/>
  <c r="B2748" i="1"/>
  <c r="E2747" i="1" l="1"/>
  <c r="R1197" i="1"/>
  <c r="T1197" i="1" s="1"/>
  <c r="Q1198" i="1" s="1"/>
  <c r="AC1198" i="1" s="1"/>
  <c r="N1071" i="1"/>
  <c r="C2748" i="1"/>
  <c r="D2748" i="1" s="1"/>
  <c r="B2749" i="1"/>
  <c r="E2748" i="1" l="1"/>
  <c r="H1198" i="1"/>
  <c r="S1198" i="1"/>
  <c r="P1071" i="1"/>
  <c r="M1072" i="1" s="1"/>
  <c r="C2749" i="1"/>
  <c r="D2749" i="1" s="1"/>
  <c r="B2750" i="1"/>
  <c r="E2749" i="1" l="1"/>
  <c r="R1198" i="1"/>
  <c r="O1072" i="1"/>
  <c r="G1072" i="1"/>
  <c r="C2750" i="1"/>
  <c r="D2750" i="1" s="1"/>
  <c r="B2751" i="1"/>
  <c r="E2750" i="1" l="1"/>
  <c r="T1198" i="1"/>
  <c r="Q1199" i="1" s="1"/>
  <c r="AC1199" i="1" s="1"/>
  <c r="N1072" i="1"/>
  <c r="C2751" i="1"/>
  <c r="D2751" i="1" s="1"/>
  <c r="B2752" i="1"/>
  <c r="E2751" i="1" l="1"/>
  <c r="H1199" i="1"/>
  <c r="S1199" i="1"/>
  <c r="P1072" i="1"/>
  <c r="M1073" i="1" s="1"/>
  <c r="C2752" i="1"/>
  <c r="D2752" i="1" s="1"/>
  <c r="B2753" i="1"/>
  <c r="E2752" i="1" l="1"/>
  <c r="R1199" i="1"/>
  <c r="T1199" i="1" s="1"/>
  <c r="Q1200" i="1" s="1"/>
  <c r="AC1200" i="1" s="1"/>
  <c r="G1073" i="1"/>
  <c r="O1073" i="1"/>
  <c r="C2753" i="1"/>
  <c r="D2753" i="1" s="1"/>
  <c r="B2754" i="1"/>
  <c r="E2753" i="1" l="1"/>
  <c r="S1200" i="1"/>
  <c r="H1200" i="1"/>
  <c r="N1073" i="1"/>
  <c r="P1073" i="1" s="1"/>
  <c r="M1074" i="1" s="1"/>
  <c r="C2754" i="1"/>
  <c r="D2754" i="1" s="1"/>
  <c r="B2755" i="1"/>
  <c r="E2754" i="1" l="1"/>
  <c r="R1200" i="1"/>
  <c r="T1200" i="1" s="1"/>
  <c r="Q1201" i="1" s="1"/>
  <c r="AC1201" i="1" s="1"/>
  <c r="G1074" i="1"/>
  <c r="O1074" i="1"/>
  <c r="C2755" i="1"/>
  <c r="D2755" i="1" s="1"/>
  <c r="B2756" i="1"/>
  <c r="E2755" i="1" l="1"/>
  <c r="H1201" i="1"/>
  <c r="S1201" i="1"/>
  <c r="N1074" i="1"/>
  <c r="B2757" i="1"/>
  <c r="C2756" i="1"/>
  <c r="D2756" i="1" s="1"/>
  <c r="E2756" i="1" l="1"/>
  <c r="R1201" i="1"/>
  <c r="P1074" i="1"/>
  <c r="M1075" i="1" s="1"/>
  <c r="B2758" i="1"/>
  <c r="C2757" i="1"/>
  <c r="D2757" i="1" s="1"/>
  <c r="E2757" i="1" l="1"/>
  <c r="T1201" i="1"/>
  <c r="Q1202" i="1" s="1"/>
  <c r="AC1202" i="1" s="1"/>
  <c r="O1075" i="1"/>
  <c r="G1075" i="1"/>
  <c r="C2758" i="1"/>
  <c r="D2758" i="1" s="1"/>
  <c r="B2759" i="1"/>
  <c r="E2758" i="1" l="1"/>
  <c r="S1202" i="1"/>
  <c r="H1202" i="1"/>
  <c r="N1075" i="1"/>
  <c r="P1075" i="1" s="1"/>
  <c r="M1076" i="1" s="1"/>
  <c r="C2759" i="1"/>
  <c r="D2759" i="1" s="1"/>
  <c r="B2760" i="1"/>
  <c r="E2759" i="1" l="1"/>
  <c r="R1202" i="1"/>
  <c r="T1202" i="1" s="1"/>
  <c r="Q1203" i="1" s="1"/>
  <c r="AC1203" i="1" s="1"/>
  <c r="G1076" i="1"/>
  <c r="O1076" i="1"/>
  <c r="C2760" i="1"/>
  <c r="D2760" i="1" s="1"/>
  <c r="B2761" i="1"/>
  <c r="E2760" i="1" l="1"/>
  <c r="S1203" i="1"/>
  <c r="H1203" i="1"/>
  <c r="N1076" i="1"/>
  <c r="P1076" i="1" s="1"/>
  <c r="M1077" i="1" s="1"/>
  <c r="B2762" i="1"/>
  <c r="C2761" i="1"/>
  <c r="D2761" i="1" s="1"/>
  <c r="E2761" i="1" l="1"/>
  <c r="R1203" i="1"/>
  <c r="G1077" i="1"/>
  <c r="O1077" i="1"/>
  <c r="B2763" i="1"/>
  <c r="C2762" i="1"/>
  <c r="D2762" i="1" s="1"/>
  <c r="E2762" i="1" l="1"/>
  <c r="T1203" i="1"/>
  <c r="Q1204" i="1" s="1"/>
  <c r="AC1204" i="1" s="1"/>
  <c r="N1077" i="1"/>
  <c r="C2763" i="1"/>
  <c r="D2763" i="1" s="1"/>
  <c r="B2764" i="1"/>
  <c r="E2763" i="1" l="1"/>
  <c r="H1204" i="1"/>
  <c r="S1204" i="1"/>
  <c r="P1077" i="1"/>
  <c r="M1078" i="1" s="1"/>
  <c r="C2764" i="1"/>
  <c r="D2764" i="1" s="1"/>
  <c r="B2765" i="1"/>
  <c r="E2764" i="1" l="1"/>
  <c r="R1204" i="1"/>
  <c r="T1204" i="1" s="1"/>
  <c r="Q1205" i="1" s="1"/>
  <c r="AC1205" i="1" s="1"/>
  <c r="O1078" i="1"/>
  <c r="G1078" i="1"/>
  <c r="C2765" i="1"/>
  <c r="D2765" i="1" s="1"/>
  <c r="B2766" i="1"/>
  <c r="E2765" i="1" l="1"/>
  <c r="H1205" i="1"/>
  <c r="S1205" i="1"/>
  <c r="N1078" i="1"/>
  <c r="B2767" i="1"/>
  <c r="C2766" i="1"/>
  <c r="D2766" i="1" s="1"/>
  <c r="E2766" i="1" l="1"/>
  <c r="R1205" i="1"/>
  <c r="P1078" i="1"/>
  <c r="M1079" i="1" s="1"/>
  <c r="B2768" i="1"/>
  <c r="C2767" i="1"/>
  <c r="D2767" i="1" s="1"/>
  <c r="E2767" i="1" l="1"/>
  <c r="T1205" i="1"/>
  <c r="Q1206" i="1" s="1"/>
  <c r="AC1206" i="1" s="1"/>
  <c r="G1079" i="1"/>
  <c r="O1079" i="1"/>
  <c r="C2768" i="1"/>
  <c r="D2768" i="1" s="1"/>
  <c r="B2769" i="1"/>
  <c r="E2768" i="1" l="1"/>
  <c r="H1206" i="1"/>
  <c r="S1206" i="1"/>
  <c r="N1079" i="1"/>
  <c r="P1079" i="1" s="1"/>
  <c r="M1080" i="1" s="1"/>
  <c r="B2770" i="1"/>
  <c r="C2769" i="1"/>
  <c r="D2769" i="1" s="1"/>
  <c r="E2769" i="1" l="1"/>
  <c r="R1206" i="1"/>
  <c r="O1080" i="1"/>
  <c r="G1080" i="1"/>
  <c r="C2770" i="1"/>
  <c r="D2770" i="1" s="1"/>
  <c r="B2771" i="1"/>
  <c r="E2770" i="1" l="1"/>
  <c r="T1206" i="1"/>
  <c r="Q1207" i="1" s="1"/>
  <c r="AC1207" i="1" s="1"/>
  <c r="N1080" i="1"/>
  <c r="P1080" i="1" s="1"/>
  <c r="M1081" i="1" s="1"/>
  <c r="B2772" i="1"/>
  <c r="C2771" i="1"/>
  <c r="D2771" i="1" s="1"/>
  <c r="E2771" i="1" l="1"/>
  <c r="H1207" i="1"/>
  <c r="S1207" i="1"/>
  <c r="C2772" i="1"/>
  <c r="D2772" i="1" s="1"/>
  <c r="B2773" i="1"/>
  <c r="E2772" i="1" l="1"/>
  <c r="R1207" i="1"/>
  <c r="G1081" i="1"/>
  <c r="O1081" i="1"/>
  <c r="C2773" i="1"/>
  <c r="D2773" i="1" s="1"/>
  <c r="B2774" i="1"/>
  <c r="E2773" i="1" l="1"/>
  <c r="T1207" i="1"/>
  <c r="Q1208" i="1" s="1"/>
  <c r="AC1208" i="1" s="1"/>
  <c r="N1081" i="1"/>
  <c r="B2775" i="1"/>
  <c r="C2774" i="1"/>
  <c r="D2774" i="1" s="1"/>
  <c r="E2774" i="1" l="1"/>
  <c r="H1208" i="1"/>
  <c r="S1208" i="1"/>
  <c r="P1081" i="1"/>
  <c r="M1082" i="1" s="1"/>
  <c r="C2775" i="1"/>
  <c r="D2775" i="1" s="1"/>
  <c r="B2776" i="1"/>
  <c r="E2775" i="1" l="1"/>
  <c r="R1208" i="1"/>
  <c r="T1208" i="1" s="1"/>
  <c r="Q1209" i="1" s="1"/>
  <c r="AC1209" i="1" s="1"/>
  <c r="G1082" i="1"/>
  <c r="O1082" i="1"/>
  <c r="C2776" i="1"/>
  <c r="D2776" i="1" s="1"/>
  <c r="B2777" i="1"/>
  <c r="E2776" i="1" l="1"/>
  <c r="H1209" i="1"/>
  <c r="S1209" i="1"/>
  <c r="N1082" i="1"/>
  <c r="P1082" i="1" s="1"/>
  <c r="M1083" i="1" s="1"/>
  <c r="C2777" i="1"/>
  <c r="D2777" i="1" s="1"/>
  <c r="B2778" i="1"/>
  <c r="E2777" i="1" l="1"/>
  <c r="R1209" i="1"/>
  <c r="T1209" i="1" s="1"/>
  <c r="Q1210" i="1" s="1"/>
  <c r="AC1210" i="1" s="1"/>
  <c r="O1083" i="1"/>
  <c r="G1083" i="1"/>
  <c r="B2779" i="1"/>
  <c r="C2778" i="1"/>
  <c r="D2778" i="1" s="1"/>
  <c r="E2778" i="1" l="1"/>
  <c r="H1210" i="1"/>
  <c r="S1210" i="1"/>
  <c r="N1083" i="1"/>
  <c r="B2780" i="1"/>
  <c r="C2779" i="1"/>
  <c r="D2779" i="1" s="1"/>
  <c r="E2779" i="1" l="1"/>
  <c r="R1210" i="1"/>
  <c r="T1210" i="1" s="1"/>
  <c r="Q1211" i="1" s="1"/>
  <c r="AC1211" i="1" s="1"/>
  <c r="P1083" i="1"/>
  <c r="M1084" i="1" s="1"/>
  <c r="C2780" i="1"/>
  <c r="D2780" i="1" s="1"/>
  <c r="B2781" i="1"/>
  <c r="E2780" i="1" l="1"/>
  <c r="S1211" i="1"/>
  <c r="H1211" i="1"/>
  <c r="G1084" i="1"/>
  <c r="O1084" i="1"/>
  <c r="C2781" i="1"/>
  <c r="D2781" i="1" s="1"/>
  <c r="B2782" i="1"/>
  <c r="E2781" i="1" l="1"/>
  <c r="R1211" i="1"/>
  <c r="N1084" i="1"/>
  <c r="P1084" i="1" s="1"/>
  <c r="M1085" i="1" s="1"/>
  <c r="C2782" i="1"/>
  <c r="D2782" i="1" s="1"/>
  <c r="B2783" i="1"/>
  <c r="E2782" i="1" l="1"/>
  <c r="T1211" i="1"/>
  <c r="Q1212" i="1" s="1"/>
  <c r="AC1212" i="1" s="1"/>
  <c r="O1085" i="1"/>
  <c r="G1085" i="1"/>
  <c r="C2783" i="1"/>
  <c r="D2783" i="1" s="1"/>
  <c r="B2784" i="1"/>
  <c r="E2783" i="1" l="1"/>
  <c r="H1212" i="1"/>
  <c r="S1212" i="1"/>
  <c r="N1085" i="1"/>
  <c r="C2784" i="1"/>
  <c r="D2784" i="1" s="1"/>
  <c r="B2785" i="1"/>
  <c r="E2784" i="1" l="1"/>
  <c r="R1212" i="1"/>
  <c r="T1212" i="1" s="1"/>
  <c r="Q1213" i="1" s="1"/>
  <c r="AC1213" i="1" s="1"/>
  <c r="P1085" i="1"/>
  <c r="M1086" i="1" s="1"/>
  <c r="C2785" i="1"/>
  <c r="D2785" i="1" s="1"/>
  <c r="B2786" i="1"/>
  <c r="E2785" i="1" l="1"/>
  <c r="H1213" i="1"/>
  <c r="S1213" i="1"/>
  <c r="G1086" i="1"/>
  <c r="O1086" i="1"/>
  <c r="C2786" i="1"/>
  <c r="D2786" i="1" s="1"/>
  <c r="B2787" i="1"/>
  <c r="E2786" i="1" l="1"/>
  <c r="R1213" i="1"/>
  <c r="T1213" i="1" s="1"/>
  <c r="Q1214" i="1" s="1"/>
  <c r="AC1214" i="1" s="1"/>
  <c r="N1086" i="1"/>
  <c r="P1086" i="1" s="1"/>
  <c r="M1087" i="1" s="1"/>
  <c r="C2787" i="1"/>
  <c r="D2787" i="1" s="1"/>
  <c r="B2788" i="1"/>
  <c r="E2787" i="1" l="1"/>
  <c r="H1214" i="1"/>
  <c r="S1214" i="1"/>
  <c r="G1087" i="1"/>
  <c r="O1087" i="1"/>
  <c r="C2788" i="1"/>
  <c r="D2788" i="1" s="1"/>
  <c r="B2789" i="1"/>
  <c r="E2788" i="1" l="1"/>
  <c r="R1214" i="1"/>
  <c r="N1087" i="1"/>
  <c r="C2789" i="1"/>
  <c r="D2789" i="1" s="1"/>
  <c r="B2790" i="1"/>
  <c r="E2789" i="1" l="1"/>
  <c r="T1214" i="1"/>
  <c r="Q1215" i="1" s="1"/>
  <c r="AC1215" i="1" s="1"/>
  <c r="P1087" i="1"/>
  <c r="M1088" i="1" s="1"/>
  <c r="C2790" i="1"/>
  <c r="D2790" i="1" s="1"/>
  <c r="B2791" i="1"/>
  <c r="E2790" i="1" l="1"/>
  <c r="H1215" i="1"/>
  <c r="S1215" i="1"/>
  <c r="G1088" i="1"/>
  <c r="O1088" i="1"/>
  <c r="C2791" i="1"/>
  <c r="D2791" i="1" s="1"/>
  <c r="B2792" i="1"/>
  <c r="E2791" i="1" l="1"/>
  <c r="R1215" i="1"/>
  <c r="T1215" i="1" s="1"/>
  <c r="Q1216" i="1" s="1"/>
  <c r="AC1216" i="1" s="1"/>
  <c r="N1088" i="1"/>
  <c r="C2792" i="1"/>
  <c r="D2792" i="1" s="1"/>
  <c r="B2793" i="1"/>
  <c r="E2792" i="1" l="1"/>
  <c r="H1216" i="1"/>
  <c r="S1216" i="1"/>
  <c r="P1088" i="1"/>
  <c r="M1089" i="1" s="1"/>
  <c r="C2793" i="1"/>
  <c r="D2793" i="1" s="1"/>
  <c r="B2794" i="1"/>
  <c r="E2793" i="1" l="1"/>
  <c r="R1216" i="1"/>
  <c r="T1216" i="1" s="1"/>
  <c r="Q1217" i="1" s="1"/>
  <c r="AC1217" i="1" s="1"/>
  <c r="O1089" i="1"/>
  <c r="G1089" i="1"/>
  <c r="B2795" i="1"/>
  <c r="C2794" i="1"/>
  <c r="D2794" i="1" s="1"/>
  <c r="E2794" i="1" l="1"/>
  <c r="S1217" i="1"/>
  <c r="H1217" i="1"/>
  <c r="N1089" i="1"/>
  <c r="P1089" i="1" s="1"/>
  <c r="M1090" i="1" s="1"/>
  <c r="C2795" i="1"/>
  <c r="D2795" i="1" s="1"/>
  <c r="B2796" i="1"/>
  <c r="E2795" i="1" l="1"/>
  <c r="R1217" i="1"/>
  <c r="T1217" i="1" s="1"/>
  <c r="Q1218" i="1" s="1"/>
  <c r="AC1218" i="1" s="1"/>
  <c r="O1090" i="1"/>
  <c r="G1090" i="1"/>
  <c r="B2797" i="1"/>
  <c r="C2796" i="1"/>
  <c r="D2796" i="1" s="1"/>
  <c r="E2796" i="1" l="1"/>
  <c r="H1218" i="1"/>
  <c r="S1218" i="1"/>
  <c r="N1090" i="1"/>
  <c r="B2798" i="1"/>
  <c r="C2797" i="1"/>
  <c r="D2797" i="1" s="1"/>
  <c r="E2797" i="1" l="1"/>
  <c r="R1218" i="1"/>
  <c r="P1090" i="1"/>
  <c r="M1091" i="1" s="1"/>
  <c r="C2798" i="1"/>
  <c r="D2798" i="1" s="1"/>
  <c r="B2799" i="1"/>
  <c r="E2798" i="1" l="1"/>
  <c r="T1218" i="1"/>
  <c r="Q1219" i="1" s="1"/>
  <c r="AC1219" i="1" s="1"/>
  <c r="G1091" i="1"/>
  <c r="O1091" i="1"/>
  <c r="C2799" i="1"/>
  <c r="D2799" i="1" s="1"/>
  <c r="B2800" i="1"/>
  <c r="E2799" i="1" l="1"/>
  <c r="H1219" i="1"/>
  <c r="S1219" i="1"/>
  <c r="N1091" i="1"/>
  <c r="B2801" i="1"/>
  <c r="C2800" i="1"/>
  <c r="D2800" i="1" s="1"/>
  <c r="E2800" i="1" l="1"/>
  <c r="R1219" i="1"/>
  <c r="T1219" i="1" s="1"/>
  <c r="Q1220" i="1" s="1"/>
  <c r="AC1220" i="1" s="1"/>
  <c r="P1091" i="1"/>
  <c r="M1092" i="1" s="1"/>
  <c r="C2801" i="1"/>
  <c r="D2801" i="1" s="1"/>
  <c r="B2802" i="1"/>
  <c r="E2801" i="1" l="1"/>
  <c r="H1220" i="1"/>
  <c r="S1220" i="1"/>
  <c r="G1092" i="1"/>
  <c r="O1092" i="1"/>
  <c r="C2802" i="1"/>
  <c r="D2802" i="1" s="1"/>
  <c r="B2803" i="1"/>
  <c r="E2802" i="1" l="1"/>
  <c r="R1220" i="1"/>
  <c r="T1220" i="1" s="1"/>
  <c r="Q1221" i="1" s="1"/>
  <c r="AC1221" i="1" s="1"/>
  <c r="N1092" i="1"/>
  <c r="P1092" i="1" s="1"/>
  <c r="M1093" i="1" s="1"/>
  <c r="C2803" i="1"/>
  <c r="D2803" i="1" s="1"/>
  <c r="B2804" i="1"/>
  <c r="E2803" i="1" l="1"/>
  <c r="H1221" i="1"/>
  <c r="S1221" i="1"/>
  <c r="G1093" i="1"/>
  <c r="O1093" i="1"/>
  <c r="C2804" i="1"/>
  <c r="D2804" i="1" s="1"/>
  <c r="B2805" i="1"/>
  <c r="E2804" i="1" l="1"/>
  <c r="R1221" i="1"/>
  <c r="N1093" i="1"/>
  <c r="P1093" i="1" s="1"/>
  <c r="M1094" i="1" s="1"/>
  <c r="B2806" i="1"/>
  <c r="C2805" i="1"/>
  <c r="D2805" i="1" s="1"/>
  <c r="E2805" i="1" l="1"/>
  <c r="T1221" i="1"/>
  <c r="Q1222" i="1" s="1"/>
  <c r="AC1222" i="1" s="1"/>
  <c r="O1094" i="1"/>
  <c r="G1094" i="1"/>
  <c r="B2807" i="1"/>
  <c r="C2806" i="1"/>
  <c r="D2806" i="1" s="1"/>
  <c r="E2806" i="1" l="1"/>
  <c r="H1222" i="1"/>
  <c r="S1222" i="1"/>
  <c r="N1094" i="1"/>
  <c r="C2807" i="1"/>
  <c r="D2807" i="1" s="1"/>
  <c r="B2808" i="1"/>
  <c r="E2807" i="1" l="1"/>
  <c r="R1222" i="1"/>
  <c r="P1094" i="1"/>
  <c r="M1095" i="1" s="1"/>
  <c r="C2808" i="1"/>
  <c r="D2808" i="1" s="1"/>
  <c r="B2809" i="1"/>
  <c r="E2808" i="1" l="1"/>
  <c r="T1222" i="1"/>
  <c r="Q1223" i="1" s="1"/>
  <c r="AC1223" i="1" s="1"/>
  <c r="O1095" i="1"/>
  <c r="G1095" i="1"/>
  <c r="C2809" i="1"/>
  <c r="D2809" i="1" s="1"/>
  <c r="B2810" i="1"/>
  <c r="E2809" i="1" l="1"/>
  <c r="H1223" i="1"/>
  <c r="S1223" i="1"/>
  <c r="N1095" i="1"/>
  <c r="B2811" i="1"/>
  <c r="C2810" i="1"/>
  <c r="D2810" i="1" s="1"/>
  <c r="E2810" i="1" l="1"/>
  <c r="R1223" i="1"/>
  <c r="T1223" i="1" s="1"/>
  <c r="Q1224" i="1" s="1"/>
  <c r="AC1224" i="1" s="1"/>
  <c r="P1095" i="1"/>
  <c r="M1096" i="1" s="1"/>
  <c r="B2812" i="1"/>
  <c r="C2811" i="1"/>
  <c r="D2811" i="1" s="1"/>
  <c r="E2811" i="1" l="1"/>
  <c r="H1224" i="1"/>
  <c r="S1224" i="1"/>
  <c r="O1096" i="1"/>
  <c r="G1096" i="1"/>
  <c r="B2813" i="1"/>
  <c r="C2812" i="1"/>
  <c r="D2812" i="1" s="1"/>
  <c r="E2812" i="1" l="1"/>
  <c r="R1224" i="1"/>
  <c r="T1224" i="1" s="1"/>
  <c r="Q1225" i="1" s="1"/>
  <c r="AC1225" i="1" s="1"/>
  <c r="N1096" i="1"/>
  <c r="P1096" i="1" s="1"/>
  <c r="M1097" i="1" s="1"/>
  <c r="C2813" i="1"/>
  <c r="D2813" i="1" s="1"/>
  <c r="B2814" i="1"/>
  <c r="E2813" i="1" l="1"/>
  <c r="S1225" i="1"/>
  <c r="H1225" i="1"/>
  <c r="G1097" i="1"/>
  <c r="O1097" i="1"/>
  <c r="B2815" i="1"/>
  <c r="C2814" i="1"/>
  <c r="D2814" i="1" s="1"/>
  <c r="E2814" i="1" l="1"/>
  <c r="R1225" i="1"/>
  <c r="T1225" i="1" s="1"/>
  <c r="Q1226" i="1" s="1"/>
  <c r="AC1226" i="1" s="1"/>
  <c r="N1097" i="1"/>
  <c r="C2815" i="1"/>
  <c r="D2815" i="1" s="1"/>
  <c r="B2816" i="1"/>
  <c r="E2815" i="1" l="1"/>
  <c r="H1226" i="1"/>
  <c r="S1226" i="1"/>
  <c r="P1097" i="1"/>
  <c r="M1098" i="1" s="1"/>
  <c r="B2817" i="1"/>
  <c r="C2816" i="1"/>
  <c r="D2816" i="1" s="1"/>
  <c r="E2816" i="1" l="1"/>
  <c r="R1226" i="1"/>
  <c r="O1098" i="1"/>
  <c r="G1098" i="1"/>
  <c r="C2817" i="1"/>
  <c r="D2817" i="1" s="1"/>
  <c r="B2818" i="1"/>
  <c r="E2817" i="1" l="1"/>
  <c r="K7" i="2"/>
  <c r="T1226" i="1"/>
  <c r="Q1227" i="1" s="1"/>
  <c r="AC1227" i="1" s="1"/>
  <c r="N1098" i="1"/>
  <c r="C2818" i="1"/>
  <c r="D2818" i="1" s="1"/>
  <c r="B2819" i="1"/>
  <c r="M7" i="2"/>
  <c r="L7" i="2"/>
  <c r="E2818" i="1" l="1"/>
  <c r="G7" i="7"/>
  <c r="K7" i="7" s="1"/>
  <c r="H1227" i="1"/>
  <c r="S1227" i="1"/>
  <c r="P1098" i="1"/>
  <c r="M1099" i="1" s="1"/>
  <c r="B2820" i="1"/>
  <c r="C2819" i="1"/>
  <c r="D2819" i="1" s="1"/>
  <c r="E2819" i="1" l="1"/>
  <c r="O7" i="7"/>
  <c r="L7" i="7"/>
  <c r="R1227" i="1"/>
  <c r="T1227" i="1" s="1"/>
  <c r="Q1228" i="1" s="1"/>
  <c r="AC1228" i="1" s="1"/>
  <c r="G1099" i="1"/>
  <c r="O1099" i="1"/>
  <c r="C2820" i="1"/>
  <c r="D2820" i="1" s="1"/>
  <c r="B2821" i="1"/>
  <c r="E2820" i="1" l="1"/>
  <c r="H1228" i="1"/>
  <c r="S1228" i="1"/>
  <c r="N1099" i="1"/>
  <c r="B2822" i="1"/>
  <c r="C2821" i="1"/>
  <c r="D2821" i="1" s="1"/>
  <c r="E2821" i="1" l="1"/>
  <c r="R1228" i="1"/>
  <c r="P1099" i="1"/>
  <c r="M1100" i="1" s="1"/>
  <c r="C2822" i="1"/>
  <c r="D2822" i="1" s="1"/>
  <c r="B2823" i="1"/>
  <c r="E2822" i="1" l="1"/>
  <c r="T1228" i="1"/>
  <c r="Q1229" i="1" s="1"/>
  <c r="AC1229" i="1" s="1"/>
  <c r="G1100" i="1"/>
  <c r="O1100" i="1"/>
  <c r="C2823" i="1"/>
  <c r="D2823" i="1" s="1"/>
  <c r="B2824" i="1"/>
  <c r="E2823" i="1" l="1"/>
  <c r="H1229" i="1"/>
  <c r="S1229" i="1"/>
  <c r="N1100" i="1"/>
  <c r="B2825" i="1"/>
  <c r="C2824" i="1"/>
  <c r="D2824" i="1" s="1"/>
  <c r="E2824" i="1" l="1"/>
  <c r="R1229" i="1"/>
  <c r="P1100" i="1"/>
  <c r="M1101" i="1" s="1"/>
  <c r="C2825" i="1"/>
  <c r="D2825" i="1" s="1"/>
  <c r="B2826" i="1"/>
  <c r="E2825" i="1" l="1"/>
  <c r="T1229" i="1"/>
  <c r="Q1230" i="1" s="1"/>
  <c r="AC1230" i="1" s="1"/>
  <c r="O1101" i="1"/>
  <c r="G1101" i="1"/>
  <c r="B2827" i="1"/>
  <c r="C2826" i="1"/>
  <c r="D2826" i="1" s="1"/>
  <c r="E2826" i="1" l="1"/>
  <c r="H1230" i="1"/>
  <c r="S1230" i="1"/>
  <c r="N1101" i="1"/>
  <c r="B2828" i="1"/>
  <c r="C2827" i="1"/>
  <c r="D2827" i="1" s="1"/>
  <c r="E2827" i="1" l="1"/>
  <c r="R1230" i="1"/>
  <c r="T1230" i="1" s="1"/>
  <c r="Q1231" i="1" s="1"/>
  <c r="AC1231" i="1" s="1"/>
  <c r="P1101" i="1"/>
  <c r="M1102" i="1" s="1"/>
  <c r="B2829" i="1"/>
  <c r="C2828" i="1"/>
  <c r="D2828" i="1" s="1"/>
  <c r="E2828" i="1" l="1"/>
  <c r="H1231" i="1"/>
  <c r="S1231" i="1"/>
  <c r="O1102" i="1"/>
  <c r="G1102" i="1"/>
  <c r="C2829" i="1"/>
  <c r="D2829" i="1" s="1"/>
  <c r="B2830" i="1"/>
  <c r="E2829" i="1" l="1"/>
  <c r="R1231" i="1"/>
  <c r="N1102" i="1"/>
  <c r="C2830" i="1"/>
  <c r="D2830" i="1" s="1"/>
  <c r="B2831" i="1"/>
  <c r="E2830" i="1" l="1"/>
  <c r="T1231" i="1"/>
  <c r="Q1232" i="1" s="1"/>
  <c r="AC1232" i="1" s="1"/>
  <c r="P1102" i="1"/>
  <c r="M1103" i="1" s="1"/>
  <c r="C2831" i="1"/>
  <c r="E2831" i="1" s="1"/>
  <c r="B2832" i="1"/>
  <c r="H1232" i="1" l="1"/>
  <c r="S1232" i="1"/>
  <c r="G1103" i="1"/>
  <c r="O1103" i="1"/>
  <c r="C2832" i="1"/>
  <c r="D2832" i="1" s="1"/>
  <c r="B2833" i="1"/>
  <c r="D2831" i="1"/>
  <c r="E2832" i="1" l="1"/>
  <c r="R1232" i="1"/>
  <c r="N1103" i="1"/>
  <c r="P1103" i="1" s="1"/>
  <c r="M1104" i="1" s="1"/>
  <c r="C2833" i="1"/>
  <c r="D2833" i="1" s="1"/>
  <c r="B2834" i="1"/>
  <c r="E2833" i="1" l="1"/>
  <c r="T1232" i="1"/>
  <c r="Q1233" i="1" s="1"/>
  <c r="AC1233" i="1" s="1"/>
  <c r="G1104" i="1"/>
  <c r="O1104" i="1"/>
  <c r="C2834" i="1"/>
  <c r="D2834" i="1" s="1"/>
  <c r="B2835" i="1"/>
  <c r="E2834" i="1" l="1"/>
  <c r="H1233" i="1"/>
  <c r="S1233" i="1"/>
  <c r="N1104" i="1"/>
  <c r="P1104" i="1" s="1"/>
  <c r="M1105" i="1" s="1"/>
  <c r="C2835" i="1"/>
  <c r="D2835" i="1" s="1"/>
  <c r="B2836" i="1"/>
  <c r="E2835" i="1" l="1"/>
  <c r="R1233" i="1"/>
  <c r="G1105" i="1"/>
  <c r="O1105" i="1"/>
  <c r="B2837" i="1"/>
  <c r="C2836" i="1"/>
  <c r="D2836" i="1" s="1"/>
  <c r="E2836" i="1" l="1"/>
  <c r="T1233" i="1"/>
  <c r="Q1234" i="1" s="1"/>
  <c r="AC1234" i="1" s="1"/>
  <c r="N1105" i="1"/>
  <c r="P1105" i="1" s="1"/>
  <c r="M1106" i="1" s="1"/>
  <c r="B2838" i="1"/>
  <c r="C2837" i="1"/>
  <c r="D2837" i="1" s="1"/>
  <c r="E2837" i="1" l="1"/>
  <c r="S1234" i="1"/>
  <c r="H1234" i="1"/>
  <c r="O1106" i="1"/>
  <c r="G1106" i="1"/>
  <c r="C2838" i="1"/>
  <c r="D2838" i="1" s="1"/>
  <c r="B2839" i="1"/>
  <c r="E2838" i="1" l="1"/>
  <c r="R1234" i="1"/>
  <c r="N1106" i="1"/>
  <c r="C2839" i="1"/>
  <c r="D2839" i="1" s="1"/>
  <c r="B2840" i="1"/>
  <c r="E2839" i="1" l="1"/>
  <c r="T1234" i="1"/>
  <c r="Q1235" i="1" s="1"/>
  <c r="AC1235" i="1" s="1"/>
  <c r="P1106" i="1"/>
  <c r="M1107" i="1" s="1"/>
  <c r="C2840" i="1"/>
  <c r="D2840" i="1" s="1"/>
  <c r="B2841" i="1"/>
  <c r="E2840" i="1" l="1"/>
  <c r="H1235" i="1"/>
  <c r="S1235" i="1"/>
  <c r="G1107" i="1"/>
  <c r="O1107" i="1"/>
  <c r="B2842" i="1"/>
  <c r="C2841" i="1"/>
  <c r="D2841" i="1" s="1"/>
  <c r="E2841" i="1" l="1"/>
  <c r="R1235" i="1"/>
  <c r="T1235" i="1" s="1"/>
  <c r="Q1236" i="1" s="1"/>
  <c r="AC1236" i="1" s="1"/>
  <c r="N1107" i="1"/>
  <c r="P1107" i="1" s="1"/>
  <c r="M1108" i="1" s="1"/>
  <c r="C2842" i="1"/>
  <c r="D2842" i="1" s="1"/>
  <c r="B2843" i="1"/>
  <c r="E2842" i="1" l="1"/>
  <c r="H1236" i="1"/>
  <c r="S1236" i="1"/>
  <c r="O1108" i="1"/>
  <c r="G1108" i="1"/>
  <c r="C2843" i="1"/>
  <c r="D2843" i="1" s="1"/>
  <c r="B2844" i="1"/>
  <c r="E2843" i="1" l="1"/>
  <c r="R1236" i="1"/>
  <c r="T1236" i="1" s="1"/>
  <c r="Q1237" i="1" s="1"/>
  <c r="AC1237" i="1" s="1"/>
  <c r="N1108" i="1"/>
  <c r="P1108" i="1" s="1"/>
  <c r="M1109" i="1" s="1"/>
  <c r="C2844" i="1"/>
  <c r="D2844" i="1" s="1"/>
  <c r="B2845" i="1"/>
  <c r="E2844" i="1" l="1"/>
  <c r="H1237" i="1"/>
  <c r="S1237" i="1"/>
  <c r="G1109" i="1"/>
  <c r="O1109" i="1"/>
  <c r="C2845" i="1"/>
  <c r="D2845" i="1" s="1"/>
  <c r="B2846" i="1"/>
  <c r="E2845" i="1" l="1"/>
  <c r="R1237" i="1"/>
  <c r="N1109" i="1"/>
  <c r="P1109" i="1" s="1"/>
  <c r="M1110" i="1" s="1"/>
  <c r="B2847" i="1"/>
  <c r="C2846" i="1"/>
  <c r="D2846" i="1" s="1"/>
  <c r="E2846" i="1" l="1"/>
  <c r="T1237" i="1"/>
  <c r="Q1238" i="1" s="1"/>
  <c r="AC1238" i="1" s="1"/>
  <c r="O1110" i="1"/>
  <c r="G1110" i="1"/>
  <c r="C2847" i="1"/>
  <c r="D2847" i="1" s="1"/>
  <c r="B2848" i="1"/>
  <c r="E2847" i="1" l="1"/>
  <c r="H1238" i="1"/>
  <c r="S1238" i="1"/>
  <c r="N1110" i="1"/>
  <c r="P1110" i="1" s="1"/>
  <c r="M1111" i="1" s="1"/>
  <c r="C2848" i="1"/>
  <c r="D2848" i="1" s="1"/>
  <c r="B2849" i="1"/>
  <c r="E2848" i="1" l="1"/>
  <c r="R1238" i="1"/>
  <c r="O1111" i="1"/>
  <c r="G1111" i="1"/>
  <c r="C2849" i="1"/>
  <c r="D2849" i="1" s="1"/>
  <c r="B2850" i="1"/>
  <c r="E2849" i="1" l="1"/>
  <c r="T1238" i="1"/>
  <c r="Q1239" i="1" s="1"/>
  <c r="AC1239" i="1" s="1"/>
  <c r="N1111" i="1"/>
  <c r="P1111" i="1" s="1"/>
  <c r="M1112" i="1" s="1"/>
  <c r="B2851" i="1"/>
  <c r="C2850" i="1"/>
  <c r="D2850" i="1" s="1"/>
  <c r="E2850" i="1" l="1"/>
  <c r="H1239" i="1"/>
  <c r="S1239" i="1"/>
  <c r="G1112" i="1"/>
  <c r="O1112" i="1"/>
  <c r="B2852" i="1"/>
  <c r="C2851" i="1"/>
  <c r="D2851" i="1" s="1"/>
  <c r="E2851" i="1" l="1"/>
  <c r="R1239" i="1"/>
  <c r="N1112" i="1"/>
  <c r="P1112" i="1" s="1"/>
  <c r="M1113" i="1" s="1"/>
  <c r="C2852" i="1"/>
  <c r="D2852" i="1" s="1"/>
  <c r="B2853" i="1"/>
  <c r="E2852" i="1" l="1"/>
  <c r="T1239" i="1"/>
  <c r="Q1240" i="1" s="1"/>
  <c r="AC1240" i="1" s="1"/>
  <c r="G1113" i="1"/>
  <c r="O1113" i="1"/>
  <c r="C2853" i="1"/>
  <c r="D2853" i="1" s="1"/>
  <c r="B2854" i="1"/>
  <c r="E2853" i="1" l="1"/>
  <c r="H1240" i="1"/>
  <c r="S1240" i="1"/>
  <c r="N1113" i="1"/>
  <c r="P1113" i="1" s="1"/>
  <c r="M1114" i="1" s="1"/>
  <c r="C2854" i="1"/>
  <c r="D2854" i="1" s="1"/>
  <c r="B2855" i="1"/>
  <c r="E2854" i="1" l="1"/>
  <c r="R1240" i="1"/>
  <c r="O1114" i="1"/>
  <c r="G1114" i="1"/>
  <c r="C2855" i="1"/>
  <c r="D2855" i="1" s="1"/>
  <c r="B2856" i="1"/>
  <c r="E2855" i="1" l="1"/>
  <c r="T1240" i="1"/>
  <c r="Q1241" i="1" s="1"/>
  <c r="AC1241" i="1" s="1"/>
  <c r="N1114" i="1"/>
  <c r="C2856" i="1"/>
  <c r="D2856" i="1" s="1"/>
  <c r="B2857" i="1"/>
  <c r="E2856" i="1" l="1"/>
  <c r="H1241" i="1"/>
  <c r="S1241" i="1"/>
  <c r="P1114" i="1"/>
  <c r="M1115" i="1" s="1"/>
  <c r="B2858" i="1"/>
  <c r="C2857" i="1"/>
  <c r="D2857" i="1" s="1"/>
  <c r="E2857" i="1" l="1"/>
  <c r="R1241" i="1"/>
  <c r="G1115" i="1"/>
  <c r="O1115" i="1"/>
  <c r="B2859" i="1"/>
  <c r="C2858" i="1"/>
  <c r="D2858" i="1" s="1"/>
  <c r="E2858" i="1" l="1"/>
  <c r="T1241" i="1"/>
  <c r="Q1242" i="1" s="1"/>
  <c r="AC1242" i="1" s="1"/>
  <c r="N1115" i="1"/>
  <c r="P1115" i="1" s="1"/>
  <c r="M1116" i="1" s="1"/>
  <c r="C2859" i="1"/>
  <c r="D2859" i="1" s="1"/>
  <c r="B2860" i="1"/>
  <c r="E2859" i="1" l="1"/>
  <c r="H1242" i="1"/>
  <c r="S1242" i="1"/>
  <c r="G1116" i="1"/>
  <c r="O1116" i="1"/>
  <c r="B2861" i="1"/>
  <c r="C2860" i="1"/>
  <c r="D2860" i="1" s="1"/>
  <c r="E2860" i="1" l="1"/>
  <c r="R1242" i="1"/>
  <c r="N1116" i="1"/>
  <c r="P1116" i="1" s="1"/>
  <c r="M1117" i="1" s="1"/>
  <c r="C2861" i="1"/>
  <c r="D2861" i="1" s="1"/>
  <c r="B2862" i="1"/>
  <c r="E2861" i="1" l="1"/>
  <c r="T1242" i="1"/>
  <c r="Q1243" i="1" s="1"/>
  <c r="AC1243" i="1" s="1"/>
  <c r="G1117" i="1"/>
  <c r="O1117" i="1"/>
  <c r="B2863" i="1"/>
  <c r="C2862" i="1"/>
  <c r="D2862" i="1" s="1"/>
  <c r="E2862" i="1" l="1"/>
  <c r="H1243" i="1"/>
  <c r="S1243" i="1"/>
  <c r="N1117" i="1"/>
  <c r="P1117" i="1" s="1"/>
  <c r="M1118" i="1" s="1"/>
  <c r="C2863" i="1"/>
  <c r="D2863" i="1" s="1"/>
  <c r="B2864" i="1"/>
  <c r="E2863" i="1" l="1"/>
  <c r="R1243" i="1"/>
  <c r="G1118" i="1"/>
  <c r="O1118" i="1"/>
  <c r="C2864" i="1"/>
  <c r="D2864" i="1" s="1"/>
  <c r="B2865" i="1"/>
  <c r="E2864" i="1" l="1"/>
  <c r="T1243" i="1"/>
  <c r="Q1244" i="1" s="1"/>
  <c r="AC1244" i="1" s="1"/>
  <c r="N1118" i="1"/>
  <c r="P1118" i="1" s="1"/>
  <c r="M1119" i="1" s="1"/>
  <c r="C2865" i="1"/>
  <c r="D2865" i="1" s="1"/>
  <c r="B2866" i="1"/>
  <c r="E2865" i="1" l="1"/>
  <c r="H1244" i="1"/>
  <c r="S1244" i="1"/>
  <c r="G1119" i="1"/>
  <c r="O1119" i="1"/>
  <c r="C2866" i="1"/>
  <c r="D2866" i="1" s="1"/>
  <c r="B2867" i="1"/>
  <c r="E2866" i="1" l="1"/>
  <c r="R1244" i="1"/>
  <c r="N1119" i="1"/>
  <c r="C2867" i="1"/>
  <c r="D2867" i="1" s="1"/>
  <c r="B2868" i="1"/>
  <c r="E2867" i="1" l="1"/>
  <c r="T1244" i="1"/>
  <c r="Q1245" i="1" s="1"/>
  <c r="AC1245" i="1" s="1"/>
  <c r="P1119" i="1"/>
  <c r="M1120" i="1" s="1"/>
  <c r="C2868" i="1"/>
  <c r="D2868" i="1" s="1"/>
  <c r="B2869" i="1"/>
  <c r="E2868" i="1" l="1"/>
  <c r="H1245" i="1"/>
  <c r="S1245" i="1"/>
  <c r="O1120" i="1"/>
  <c r="G1120" i="1"/>
  <c r="B2870" i="1"/>
  <c r="C2869" i="1"/>
  <c r="D2869" i="1" s="1"/>
  <c r="E2869" i="1" l="1"/>
  <c r="R1245" i="1"/>
  <c r="T1245" i="1" s="1"/>
  <c r="Q1246" i="1" s="1"/>
  <c r="AC1246" i="1" s="1"/>
  <c r="N1120" i="1"/>
  <c r="P1120" i="1" s="1"/>
  <c r="M1121" i="1" s="1"/>
  <c r="B2871" i="1"/>
  <c r="C2870" i="1"/>
  <c r="D2870" i="1" s="1"/>
  <c r="E2870" i="1" l="1"/>
  <c r="H1246" i="1"/>
  <c r="S1246" i="1"/>
  <c r="G1121" i="1"/>
  <c r="O1121" i="1"/>
  <c r="C2871" i="1"/>
  <c r="D2871" i="1" s="1"/>
  <c r="B2872" i="1"/>
  <c r="E2871" i="1" l="1"/>
  <c r="R1246" i="1"/>
  <c r="N1121" i="1"/>
  <c r="C2872" i="1"/>
  <c r="D2872" i="1" s="1"/>
  <c r="B2873" i="1"/>
  <c r="E2872" i="1" l="1"/>
  <c r="T1246" i="1"/>
  <c r="Q1247" i="1" s="1"/>
  <c r="AC1247" i="1" s="1"/>
  <c r="P1121" i="1"/>
  <c r="M1122" i="1" s="1"/>
  <c r="C2873" i="1"/>
  <c r="D2873" i="1" s="1"/>
  <c r="B2874" i="1"/>
  <c r="E2873" i="1" l="1"/>
  <c r="H1247" i="1"/>
  <c r="S1247" i="1"/>
  <c r="O1122" i="1"/>
  <c r="G1122" i="1"/>
  <c r="C2874" i="1"/>
  <c r="D2874" i="1" s="1"/>
  <c r="B2875" i="1"/>
  <c r="E2874" i="1" l="1"/>
  <c r="R1247" i="1"/>
  <c r="N1122" i="1"/>
  <c r="P1122" i="1" s="1"/>
  <c r="M1123" i="1" s="1"/>
  <c r="B2876" i="1"/>
  <c r="C2875" i="1"/>
  <c r="D2875" i="1" s="1"/>
  <c r="E2875" i="1" l="1"/>
  <c r="T1247" i="1"/>
  <c r="Q1248" i="1" s="1"/>
  <c r="AC1248" i="1" s="1"/>
  <c r="O1123" i="1"/>
  <c r="G1123" i="1"/>
  <c r="C2876" i="1"/>
  <c r="D2876" i="1" s="1"/>
  <c r="B2877" i="1"/>
  <c r="E2876" i="1" l="1"/>
  <c r="H1248" i="1"/>
  <c r="S1248" i="1"/>
  <c r="N1123" i="1"/>
  <c r="C2877" i="1"/>
  <c r="D2877" i="1" s="1"/>
  <c r="B2878" i="1"/>
  <c r="E2877" i="1" l="1"/>
  <c r="R1248" i="1"/>
  <c r="P1123" i="1"/>
  <c r="M1124" i="1" s="1"/>
  <c r="B2879" i="1"/>
  <c r="C2878" i="1"/>
  <c r="D2878" i="1" s="1"/>
  <c r="E2878" i="1" l="1"/>
  <c r="T1248" i="1"/>
  <c r="Q1249" i="1" s="1"/>
  <c r="AC1249" i="1" s="1"/>
  <c r="G1124" i="1"/>
  <c r="O1124" i="1"/>
  <c r="C2879" i="1"/>
  <c r="D2879" i="1" s="1"/>
  <c r="B2880" i="1"/>
  <c r="E2879" i="1" l="1"/>
  <c r="S1249" i="1"/>
  <c r="H1249" i="1"/>
  <c r="N1124" i="1"/>
  <c r="P1124" i="1" s="1"/>
  <c r="M1125" i="1" s="1"/>
  <c r="C2880" i="1"/>
  <c r="D2880" i="1" s="1"/>
  <c r="B2881" i="1"/>
  <c r="E2880" i="1" l="1"/>
  <c r="R1249" i="1"/>
  <c r="G1125" i="1"/>
  <c r="O1125" i="1"/>
  <c r="C2881" i="1"/>
  <c r="D2881" i="1" s="1"/>
  <c r="B2882" i="1"/>
  <c r="E2881" i="1" l="1"/>
  <c r="T1249" i="1"/>
  <c r="Q1250" i="1" s="1"/>
  <c r="AC1250" i="1" s="1"/>
  <c r="N1125" i="1"/>
  <c r="P1125" i="1" s="1"/>
  <c r="M1126" i="1" s="1"/>
  <c r="B2883" i="1"/>
  <c r="C2882" i="1"/>
  <c r="D2882" i="1" s="1"/>
  <c r="E2882" i="1" l="1"/>
  <c r="H1250" i="1"/>
  <c r="S1250" i="1"/>
  <c r="G1126" i="1"/>
  <c r="O1126" i="1"/>
  <c r="B2884" i="1"/>
  <c r="C2883" i="1"/>
  <c r="D2883" i="1" s="1"/>
  <c r="E2883" i="1" l="1"/>
  <c r="R1250" i="1"/>
  <c r="N1126" i="1"/>
  <c r="P1126" i="1" s="1"/>
  <c r="M1127" i="1" s="1"/>
  <c r="B2885" i="1"/>
  <c r="C2884" i="1"/>
  <c r="D2884" i="1" s="1"/>
  <c r="E2884" i="1" l="1"/>
  <c r="T1250" i="1"/>
  <c r="Q1251" i="1" s="1"/>
  <c r="AC1251" i="1" s="1"/>
  <c r="G1127" i="1"/>
  <c r="O1127" i="1"/>
  <c r="C2885" i="1"/>
  <c r="D2885" i="1" s="1"/>
  <c r="B2886" i="1"/>
  <c r="E2885" i="1" l="1"/>
  <c r="H1251" i="1"/>
  <c r="S1251" i="1"/>
  <c r="N1127" i="1"/>
  <c r="P1127" i="1" s="1"/>
  <c r="M1128" i="1" s="1"/>
  <c r="C2886" i="1"/>
  <c r="D2886" i="1" s="1"/>
  <c r="B2887" i="1"/>
  <c r="E2886" i="1" l="1"/>
  <c r="R1251" i="1"/>
  <c r="G1128" i="1"/>
  <c r="O1128" i="1"/>
  <c r="C2887" i="1"/>
  <c r="D2887" i="1" s="1"/>
  <c r="B2888" i="1"/>
  <c r="E2887" i="1" l="1"/>
  <c r="T1251" i="1"/>
  <c r="Q1252" i="1" s="1"/>
  <c r="AC1252" i="1" s="1"/>
  <c r="N1128" i="1"/>
  <c r="B2889" i="1"/>
  <c r="C2888" i="1"/>
  <c r="D2888" i="1" s="1"/>
  <c r="E2888" i="1" l="1"/>
  <c r="H1252" i="1"/>
  <c r="S1252" i="1"/>
  <c r="P1128" i="1"/>
  <c r="M1129" i="1" s="1"/>
  <c r="C2889" i="1"/>
  <c r="D2889" i="1" s="1"/>
  <c r="B2890" i="1"/>
  <c r="E2889" i="1" l="1"/>
  <c r="R1252" i="1"/>
  <c r="O1129" i="1"/>
  <c r="G1129" i="1"/>
  <c r="B2891" i="1"/>
  <c r="C2890" i="1"/>
  <c r="D2890" i="1" s="1"/>
  <c r="E2890" i="1" l="1"/>
  <c r="T1252" i="1"/>
  <c r="Q1253" i="1" s="1"/>
  <c r="AC1253" i="1" s="1"/>
  <c r="N1129" i="1"/>
  <c r="P1129" i="1" s="1"/>
  <c r="M1130" i="1" s="1"/>
  <c r="B2892" i="1"/>
  <c r="C2891" i="1"/>
  <c r="D2891" i="1" s="1"/>
  <c r="E2891" i="1" l="1"/>
  <c r="H1253" i="1"/>
  <c r="S1253" i="1"/>
  <c r="G1130" i="1"/>
  <c r="O1130" i="1"/>
  <c r="C2892" i="1"/>
  <c r="D2892" i="1" s="1"/>
  <c r="B2893" i="1"/>
  <c r="E2892" i="1" l="1"/>
  <c r="R1253" i="1"/>
  <c r="N1130" i="1"/>
  <c r="C2893" i="1"/>
  <c r="D2893" i="1" s="1"/>
  <c r="B2894" i="1"/>
  <c r="E2893" i="1" l="1"/>
  <c r="T1253" i="1"/>
  <c r="Q1254" i="1" s="1"/>
  <c r="AC1254" i="1" s="1"/>
  <c r="P1130" i="1"/>
  <c r="M1131" i="1" s="1"/>
  <c r="C2894" i="1"/>
  <c r="D2894" i="1" s="1"/>
  <c r="B2895" i="1"/>
  <c r="E2894" i="1" l="1"/>
  <c r="H1254" i="1"/>
  <c r="S1254" i="1"/>
  <c r="O1131" i="1"/>
  <c r="G1131" i="1"/>
  <c r="C2895" i="1"/>
  <c r="D2895" i="1" s="1"/>
  <c r="B2896" i="1"/>
  <c r="E2895" i="1" l="1"/>
  <c r="R1254" i="1"/>
  <c r="N1131" i="1"/>
  <c r="C2896" i="1"/>
  <c r="D2896" i="1" s="1"/>
  <c r="B2897" i="1"/>
  <c r="E2896" i="1" l="1"/>
  <c r="T1254" i="1"/>
  <c r="Q1255" i="1" s="1"/>
  <c r="AC1255" i="1" s="1"/>
  <c r="P1131" i="1"/>
  <c r="M1132" i="1" s="1"/>
  <c r="B2898" i="1"/>
  <c r="C2897" i="1"/>
  <c r="D2897" i="1" s="1"/>
  <c r="E2897" i="1" l="1"/>
  <c r="H1255" i="1"/>
  <c r="S1255" i="1"/>
  <c r="O1132" i="1"/>
  <c r="G1132" i="1"/>
  <c r="B2899" i="1"/>
  <c r="C2898" i="1"/>
  <c r="D2898" i="1" s="1"/>
  <c r="E2898" i="1" l="1"/>
  <c r="R1255" i="1"/>
  <c r="N1132" i="1"/>
  <c r="P1132" i="1" s="1"/>
  <c r="M1133" i="1" s="1"/>
  <c r="C2899" i="1"/>
  <c r="D2899" i="1" s="1"/>
  <c r="B2900" i="1"/>
  <c r="E2899" i="1" l="1"/>
  <c r="T1255" i="1"/>
  <c r="Q1256" i="1" s="1"/>
  <c r="AC1256" i="1" s="1"/>
  <c r="O1133" i="1"/>
  <c r="G1133" i="1"/>
  <c r="C2900" i="1"/>
  <c r="D2900" i="1" s="1"/>
  <c r="B2901" i="1"/>
  <c r="E2900" i="1" l="1"/>
  <c r="H1256" i="1"/>
  <c r="S1256" i="1"/>
  <c r="N1133" i="1"/>
  <c r="P1133" i="1" s="1"/>
  <c r="M1134" i="1" s="1"/>
  <c r="C2901" i="1"/>
  <c r="D2901" i="1" s="1"/>
  <c r="B2902" i="1"/>
  <c r="E2901" i="1" l="1"/>
  <c r="R1256" i="1"/>
  <c r="G1134" i="1"/>
  <c r="O1134" i="1"/>
  <c r="B2903" i="1"/>
  <c r="C2902" i="1"/>
  <c r="D2902" i="1" s="1"/>
  <c r="E2902" i="1" l="1"/>
  <c r="T1256" i="1"/>
  <c r="Q1257" i="1" s="1"/>
  <c r="AC1257" i="1" s="1"/>
  <c r="N1134" i="1"/>
  <c r="C2903" i="1"/>
  <c r="D2903" i="1" s="1"/>
  <c r="B2904" i="1"/>
  <c r="E2903" i="1" l="1"/>
  <c r="H1257" i="1"/>
  <c r="S1257" i="1"/>
  <c r="P1134" i="1"/>
  <c r="M1135" i="1" s="1"/>
  <c r="B2905" i="1"/>
  <c r="C2904" i="1"/>
  <c r="D2904" i="1" s="1"/>
  <c r="E2904" i="1" l="1"/>
  <c r="R1257" i="1"/>
  <c r="G1135" i="1"/>
  <c r="O1135" i="1"/>
  <c r="C2905" i="1"/>
  <c r="D2905" i="1" s="1"/>
  <c r="B2906" i="1"/>
  <c r="E2905" i="1" l="1"/>
  <c r="T1257" i="1"/>
  <c r="Q1258" i="1" s="1"/>
  <c r="AC1258" i="1" s="1"/>
  <c r="N1135" i="1"/>
  <c r="B2907" i="1"/>
  <c r="C2906" i="1"/>
  <c r="D2906" i="1" s="1"/>
  <c r="E2906" i="1" l="1"/>
  <c r="H1258" i="1"/>
  <c r="S1258" i="1"/>
  <c r="P1135" i="1"/>
  <c r="M1136" i="1" s="1"/>
  <c r="C2907" i="1"/>
  <c r="D2907" i="1" s="1"/>
  <c r="B2908" i="1"/>
  <c r="E2907" i="1" l="1"/>
  <c r="R1258" i="1"/>
  <c r="G1136" i="1"/>
  <c r="O1136" i="1"/>
  <c r="C2908" i="1"/>
  <c r="D2908" i="1" s="1"/>
  <c r="B2909" i="1"/>
  <c r="E2908" i="1" l="1"/>
  <c r="T1258" i="1"/>
  <c r="Q1259" i="1" s="1"/>
  <c r="AC1259" i="1" s="1"/>
  <c r="N1136" i="1"/>
  <c r="B2910" i="1"/>
  <c r="C2909" i="1"/>
  <c r="D2909" i="1" s="1"/>
  <c r="E2909" i="1" l="1"/>
  <c r="H1259" i="1"/>
  <c r="S1259" i="1"/>
  <c r="P1136" i="1"/>
  <c r="M1137" i="1" s="1"/>
  <c r="C2910" i="1"/>
  <c r="D2910" i="1" s="1"/>
  <c r="B2911" i="1"/>
  <c r="E2910" i="1" l="1"/>
  <c r="R1259" i="1"/>
  <c r="G1137" i="1"/>
  <c r="O1137" i="1"/>
  <c r="B2912" i="1"/>
  <c r="C2911" i="1"/>
  <c r="D2911" i="1" s="1"/>
  <c r="E2911" i="1" l="1"/>
  <c r="T1259" i="1"/>
  <c r="Q1260" i="1" s="1"/>
  <c r="AC1260" i="1" s="1"/>
  <c r="N1137" i="1"/>
  <c r="B2913" i="1"/>
  <c r="C2912" i="1"/>
  <c r="D2912" i="1" s="1"/>
  <c r="E2912" i="1" l="1"/>
  <c r="H1260" i="1"/>
  <c r="S1260" i="1"/>
  <c r="P1137" i="1"/>
  <c r="M1138" i="1" s="1"/>
  <c r="C2913" i="1"/>
  <c r="D2913" i="1" s="1"/>
  <c r="B2914" i="1"/>
  <c r="E2913" i="1" l="1"/>
  <c r="R1260" i="1"/>
  <c r="G1138" i="1"/>
  <c r="O1138" i="1"/>
  <c r="C2914" i="1"/>
  <c r="D2914" i="1" s="1"/>
  <c r="B2915" i="1"/>
  <c r="E2914" i="1" l="1"/>
  <c r="T1260" i="1"/>
  <c r="Q1261" i="1" s="1"/>
  <c r="AC1261" i="1" s="1"/>
  <c r="N1138" i="1"/>
  <c r="C2915" i="1"/>
  <c r="D2915" i="1" s="1"/>
  <c r="B2916" i="1"/>
  <c r="E2915" i="1" l="1"/>
  <c r="H1261" i="1"/>
  <c r="S1261" i="1"/>
  <c r="P1138" i="1"/>
  <c r="M1139" i="1" s="1"/>
  <c r="C2916" i="1"/>
  <c r="D2916" i="1" s="1"/>
  <c r="B2917" i="1"/>
  <c r="E2916" i="1" l="1"/>
  <c r="R1261" i="1"/>
  <c r="O1139" i="1"/>
  <c r="G1139" i="1"/>
  <c r="B2918" i="1"/>
  <c r="C2917" i="1"/>
  <c r="D2917" i="1" s="1"/>
  <c r="E2917" i="1" l="1"/>
  <c r="T1261" i="1"/>
  <c r="Q1262" i="1" s="1"/>
  <c r="AC1262" i="1" s="1"/>
  <c r="N1139" i="1"/>
  <c r="P1139" i="1" s="1"/>
  <c r="M1140" i="1" s="1"/>
  <c r="B2919" i="1"/>
  <c r="C2918" i="1"/>
  <c r="D2918" i="1" s="1"/>
  <c r="E2918" i="1" l="1"/>
  <c r="S1262" i="1"/>
  <c r="H1262" i="1"/>
  <c r="G1140" i="1"/>
  <c r="O1140" i="1"/>
  <c r="C2919" i="1"/>
  <c r="D2919" i="1" s="1"/>
  <c r="B2920" i="1"/>
  <c r="E2919" i="1" l="1"/>
  <c r="R1262" i="1"/>
  <c r="N1140" i="1"/>
  <c r="P1140" i="1" s="1"/>
  <c r="M1141" i="1" s="1"/>
  <c r="B2921" i="1"/>
  <c r="C2920" i="1"/>
  <c r="D2920" i="1" s="1"/>
  <c r="E2920" i="1" l="1"/>
  <c r="T1262" i="1"/>
  <c r="Q1263" i="1" s="1"/>
  <c r="AC1263" i="1" s="1"/>
  <c r="G1141" i="1"/>
  <c r="O1141" i="1"/>
  <c r="B2922" i="1"/>
  <c r="C2921" i="1"/>
  <c r="D2921" i="1" s="1"/>
  <c r="E2921" i="1" l="1"/>
  <c r="S1263" i="1"/>
  <c r="H1263" i="1"/>
  <c r="N1141" i="1"/>
  <c r="C2922" i="1"/>
  <c r="D2922" i="1" s="1"/>
  <c r="B2923" i="1"/>
  <c r="E2922" i="1" l="1"/>
  <c r="R1263" i="1"/>
  <c r="P1141" i="1"/>
  <c r="M1142" i="1" s="1"/>
  <c r="C2923" i="1"/>
  <c r="D2923" i="1" s="1"/>
  <c r="B2924" i="1"/>
  <c r="E2923" i="1" l="1"/>
  <c r="T1263" i="1"/>
  <c r="Q1264" i="1" s="1"/>
  <c r="AC1264" i="1" s="1"/>
  <c r="G1142" i="1"/>
  <c r="O1142" i="1"/>
  <c r="B2925" i="1"/>
  <c r="C2924" i="1"/>
  <c r="D2924" i="1" s="1"/>
  <c r="E2924" i="1" l="1"/>
  <c r="H1264" i="1"/>
  <c r="S1264" i="1"/>
  <c r="N1142" i="1"/>
  <c r="C2925" i="1"/>
  <c r="D2925" i="1" s="1"/>
  <c r="B2926" i="1"/>
  <c r="E2925" i="1" l="1"/>
  <c r="R1264" i="1"/>
  <c r="P1142" i="1"/>
  <c r="M1143" i="1" s="1"/>
  <c r="B2927" i="1"/>
  <c r="C2926" i="1"/>
  <c r="D2926" i="1" s="1"/>
  <c r="E2926" i="1" l="1"/>
  <c r="T1264" i="1"/>
  <c r="Q1265" i="1" s="1"/>
  <c r="AC1265" i="1" s="1"/>
  <c r="O1143" i="1"/>
  <c r="G1143" i="1"/>
  <c r="B2928" i="1"/>
  <c r="C2927" i="1"/>
  <c r="D2927" i="1" s="1"/>
  <c r="E2927" i="1" l="1"/>
  <c r="H1265" i="1"/>
  <c r="S1265" i="1"/>
  <c r="N1143" i="1"/>
  <c r="P1143" i="1" s="1"/>
  <c r="M1144" i="1" s="1"/>
  <c r="B2929" i="1"/>
  <c r="C2928" i="1"/>
  <c r="D2928" i="1" s="1"/>
  <c r="E2928" i="1" l="1"/>
  <c r="R1265" i="1"/>
  <c r="G1144" i="1"/>
  <c r="O1144" i="1"/>
  <c r="B2930" i="1"/>
  <c r="C2929" i="1"/>
  <c r="D2929" i="1" s="1"/>
  <c r="E2929" i="1" l="1"/>
  <c r="T1265" i="1"/>
  <c r="Q1266" i="1" s="1"/>
  <c r="AC1266" i="1" s="1"/>
  <c r="N1144" i="1"/>
  <c r="P1144" i="1" s="1"/>
  <c r="M1145" i="1" s="1"/>
  <c r="B2931" i="1"/>
  <c r="C2930" i="1"/>
  <c r="D2930" i="1" s="1"/>
  <c r="E2930" i="1" l="1"/>
  <c r="H1266" i="1"/>
  <c r="S1266" i="1"/>
  <c r="G1145" i="1"/>
  <c r="O1145" i="1"/>
  <c r="B2932" i="1"/>
  <c r="C2931" i="1"/>
  <c r="D2931" i="1" s="1"/>
  <c r="E2931" i="1" l="1"/>
  <c r="R1266" i="1"/>
  <c r="N1145" i="1"/>
  <c r="P1145" i="1" s="1"/>
  <c r="M1146" i="1" s="1"/>
  <c r="B2933" i="1"/>
  <c r="C2932" i="1"/>
  <c r="D2932" i="1" s="1"/>
  <c r="E2932" i="1" l="1"/>
  <c r="T1266" i="1"/>
  <c r="Q1267" i="1" s="1"/>
  <c r="AC1267" i="1" s="1"/>
  <c r="G1146" i="1"/>
  <c r="O1146" i="1"/>
  <c r="B2934" i="1"/>
  <c r="C2933" i="1"/>
  <c r="D2933" i="1" s="1"/>
  <c r="E2933" i="1" l="1"/>
  <c r="S1267" i="1"/>
  <c r="H1267" i="1"/>
  <c r="N1146" i="1"/>
  <c r="B2935" i="1"/>
  <c r="C2934" i="1"/>
  <c r="D2934" i="1" s="1"/>
  <c r="E2934" i="1" l="1"/>
  <c r="R1267" i="1"/>
  <c r="P1146" i="1"/>
  <c r="M1147" i="1" s="1"/>
  <c r="C2935" i="1"/>
  <c r="D2935" i="1" s="1"/>
  <c r="B2936" i="1"/>
  <c r="E2935" i="1" l="1"/>
  <c r="T1267" i="1"/>
  <c r="Q1268" i="1" s="1"/>
  <c r="AC1268" i="1" s="1"/>
  <c r="G1147" i="1"/>
  <c r="O1147" i="1"/>
  <c r="B2937" i="1"/>
  <c r="C2936" i="1"/>
  <c r="D2936" i="1" s="1"/>
  <c r="E2936" i="1" l="1"/>
  <c r="H1268" i="1"/>
  <c r="S1268" i="1"/>
  <c r="N1147" i="1"/>
  <c r="C2937" i="1"/>
  <c r="D2937" i="1" s="1"/>
  <c r="B2938" i="1"/>
  <c r="E2937" i="1" l="1"/>
  <c r="R1268" i="1"/>
  <c r="P1147" i="1"/>
  <c r="M1148" i="1" s="1"/>
  <c r="B2939" i="1"/>
  <c r="C2938" i="1"/>
  <c r="D2938" i="1" s="1"/>
  <c r="E2938" i="1" l="1"/>
  <c r="T1268" i="1"/>
  <c r="Q1269" i="1" s="1"/>
  <c r="AC1269" i="1" s="1"/>
  <c r="G1148" i="1"/>
  <c r="O1148" i="1"/>
  <c r="B2940" i="1"/>
  <c r="C2939" i="1"/>
  <c r="D2939" i="1" s="1"/>
  <c r="E2939" i="1" l="1"/>
  <c r="H1269" i="1"/>
  <c r="S1269" i="1"/>
  <c r="N1148" i="1"/>
  <c r="P1148" i="1" s="1"/>
  <c r="M1149" i="1" s="1"/>
  <c r="C2940" i="1"/>
  <c r="D2940" i="1" s="1"/>
  <c r="B2941" i="1"/>
  <c r="E2940" i="1" l="1"/>
  <c r="R1269" i="1"/>
  <c r="O1149" i="1"/>
  <c r="G1149" i="1"/>
  <c r="B2942" i="1"/>
  <c r="C2941" i="1"/>
  <c r="D2941" i="1" s="1"/>
  <c r="E2941" i="1" l="1"/>
  <c r="T1269" i="1"/>
  <c r="Q1270" i="1" s="1"/>
  <c r="AC1270" i="1" s="1"/>
  <c r="N1149" i="1"/>
  <c r="B2943" i="1"/>
  <c r="C2942" i="1"/>
  <c r="D2942" i="1" s="1"/>
  <c r="E2942" i="1" l="1"/>
  <c r="H1270" i="1"/>
  <c r="S1270" i="1"/>
  <c r="P1149" i="1"/>
  <c r="M1150" i="1" s="1"/>
  <c r="C2943" i="1"/>
  <c r="D2943" i="1" s="1"/>
  <c r="B2944" i="1"/>
  <c r="E2943" i="1" l="1"/>
  <c r="R1270" i="1"/>
  <c r="G1150" i="1"/>
  <c r="O1150" i="1"/>
  <c r="C2944" i="1"/>
  <c r="D2944" i="1" s="1"/>
  <c r="B2945" i="1"/>
  <c r="E2944" i="1" l="1"/>
  <c r="T1270" i="1"/>
  <c r="Q1271" i="1" s="1"/>
  <c r="AC1271" i="1" s="1"/>
  <c r="N1150" i="1"/>
  <c r="B2946" i="1"/>
  <c r="C2945" i="1"/>
  <c r="D2945" i="1" s="1"/>
  <c r="E2945" i="1" l="1"/>
  <c r="H1271" i="1"/>
  <c r="S1271" i="1"/>
  <c r="P1150" i="1"/>
  <c r="M1151" i="1" s="1"/>
  <c r="C2946" i="1"/>
  <c r="D2946" i="1" s="1"/>
  <c r="B2947" i="1"/>
  <c r="E2946" i="1" l="1"/>
  <c r="R1271" i="1"/>
  <c r="T1271" i="1" s="1"/>
  <c r="Q1272" i="1" s="1"/>
  <c r="AC1272" i="1" s="1"/>
  <c r="O1151" i="1"/>
  <c r="G1151" i="1"/>
  <c r="C2947" i="1"/>
  <c r="D2947" i="1" s="1"/>
  <c r="B2948" i="1"/>
  <c r="E2947" i="1" l="1"/>
  <c r="H1272" i="1"/>
  <c r="S1272" i="1"/>
  <c r="N1151" i="1"/>
  <c r="P1151" i="1" s="1"/>
  <c r="M1152" i="1" s="1"/>
  <c r="B2949" i="1"/>
  <c r="C2948" i="1"/>
  <c r="D2948" i="1" s="1"/>
  <c r="E2948" i="1" l="1"/>
  <c r="R1272" i="1"/>
  <c r="T1272" i="1" s="1"/>
  <c r="Q1273" i="1" s="1"/>
  <c r="AC1273" i="1" s="1"/>
  <c r="G1152" i="1"/>
  <c r="O1152" i="1"/>
  <c r="C2949" i="1"/>
  <c r="D2949" i="1" s="1"/>
  <c r="B2950" i="1"/>
  <c r="E2949" i="1" l="1"/>
  <c r="H1273" i="1"/>
  <c r="S1273" i="1"/>
  <c r="N1152" i="1"/>
  <c r="P1152" i="1" s="1"/>
  <c r="M1153" i="1" s="1"/>
  <c r="B2951" i="1"/>
  <c r="C2950" i="1"/>
  <c r="D2950" i="1" s="1"/>
  <c r="E2950" i="1" l="1"/>
  <c r="R1273" i="1"/>
  <c r="G1153" i="1"/>
  <c r="O1153" i="1"/>
  <c r="C2951" i="1"/>
  <c r="D2951" i="1" s="1"/>
  <c r="B2952" i="1"/>
  <c r="E2951" i="1" l="1"/>
  <c r="T1273" i="1"/>
  <c r="Q1274" i="1" s="1"/>
  <c r="AC1274" i="1" s="1"/>
  <c r="N1153" i="1"/>
  <c r="B2953" i="1"/>
  <c r="C2952" i="1"/>
  <c r="D2952" i="1" s="1"/>
  <c r="E2952" i="1" l="1"/>
  <c r="S1274" i="1"/>
  <c r="H1274" i="1"/>
  <c r="P1153" i="1"/>
  <c r="M1154" i="1" s="1"/>
  <c r="C2953" i="1"/>
  <c r="D2953" i="1" s="1"/>
  <c r="B2954" i="1"/>
  <c r="E2953" i="1" l="1"/>
  <c r="R1274" i="1"/>
  <c r="G1154" i="1"/>
  <c r="O1154" i="1"/>
  <c r="C2954" i="1"/>
  <c r="D2954" i="1" s="1"/>
  <c r="B2955" i="1"/>
  <c r="E2954" i="1" l="1"/>
  <c r="T1274" i="1"/>
  <c r="Q1275" i="1" s="1"/>
  <c r="AC1275" i="1" s="1"/>
  <c r="N1154" i="1"/>
  <c r="C2955" i="1"/>
  <c r="D2955" i="1" s="1"/>
  <c r="B2956" i="1"/>
  <c r="E2955" i="1" l="1"/>
  <c r="H1275" i="1"/>
  <c r="S1275" i="1"/>
  <c r="P1154" i="1"/>
  <c r="M1155" i="1" s="1"/>
  <c r="C2956" i="1"/>
  <c r="D2956" i="1" s="1"/>
  <c r="B2957" i="1"/>
  <c r="E2956" i="1" l="1"/>
  <c r="R1275" i="1"/>
  <c r="O1155" i="1"/>
  <c r="G1155" i="1"/>
  <c r="B2958" i="1"/>
  <c r="C2957" i="1"/>
  <c r="D2957" i="1" s="1"/>
  <c r="E2957" i="1" l="1"/>
  <c r="T1275" i="1"/>
  <c r="Q1276" i="1" s="1"/>
  <c r="AC1276" i="1" s="1"/>
  <c r="N1155" i="1"/>
  <c r="B2959" i="1"/>
  <c r="C2958" i="1"/>
  <c r="D2958" i="1" s="1"/>
  <c r="E2958" i="1" l="1"/>
  <c r="S1276" i="1"/>
  <c r="H1276" i="1"/>
  <c r="P1155" i="1"/>
  <c r="M1156" i="1" s="1"/>
  <c r="C2959" i="1"/>
  <c r="D2959" i="1" s="1"/>
  <c r="B2960" i="1"/>
  <c r="E2959" i="1" l="1"/>
  <c r="R1276" i="1"/>
  <c r="G1156" i="1"/>
  <c r="O1156" i="1"/>
  <c r="B2961" i="1"/>
  <c r="C2960" i="1"/>
  <c r="D2960" i="1" s="1"/>
  <c r="E2960" i="1" l="1"/>
  <c r="T1276" i="1"/>
  <c r="Q1277" i="1" s="1"/>
  <c r="AC1277" i="1" s="1"/>
  <c r="N1156" i="1"/>
  <c r="B2962" i="1"/>
  <c r="C2961" i="1"/>
  <c r="D2961" i="1" s="1"/>
  <c r="E2961" i="1" l="1"/>
  <c r="H1277" i="1"/>
  <c r="S1277" i="1"/>
  <c r="P1156" i="1"/>
  <c r="M1157" i="1" s="1"/>
  <c r="C2962" i="1"/>
  <c r="D2962" i="1" s="1"/>
  <c r="B2963" i="1"/>
  <c r="E2962" i="1" l="1"/>
  <c r="R1277" i="1"/>
  <c r="G1157" i="1"/>
  <c r="O1157" i="1"/>
  <c r="C2963" i="1"/>
  <c r="D2963" i="1" s="1"/>
  <c r="B2964" i="1"/>
  <c r="E2963" i="1" l="1"/>
  <c r="T1277" i="1"/>
  <c r="Q1278" i="1" s="1"/>
  <c r="AC1278" i="1" s="1"/>
  <c r="N1157" i="1"/>
  <c r="P1157" i="1" s="1"/>
  <c r="M1158" i="1" s="1"/>
  <c r="C2964" i="1"/>
  <c r="D2964" i="1" s="1"/>
  <c r="B2965" i="1"/>
  <c r="E2964" i="1" l="1"/>
  <c r="S1278" i="1"/>
  <c r="H1278" i="1"/>
  <c r="O1158" i="1"/>
  <c r="G1158" i="1"/>
  <c r="B2966" i="1"/>
  <c r="C2965" i="1"/>
  <c r="D2965" i="1" s="1"/>
  <c r="E2965" i="1" l="1"/>
  <c r="R1278" i="1"/>
  <c r="N1158" i="1"/>
  <c r="B2967" i="1"/>
  <c r="C2966" i="1"/>
  <c r="D2966" i="1" s="1"/>
  <c r="E2966" i="1" l="1"/>
  <c r="T1278" i="1"/>
  <c r="Q1279" i="1" s="1"/>
  <c r="AC1279" i="1" s="1"/>
  <c r="P1158" i="1"/>
  <c r="M1159" i="1" s="1"/>
  <c r="C2967" i="1"/>
  <c r="D2967" i="1" s="1"/>
  <c r="B2968" i="1"/>
  <c r="E2967" i="1" l="1"/>
  <c r="H1279" i="1"/>
  <c r="S1279" i="1"/>
  <c r="O1159" i="1"/>
  <c r="G1159" i="1"/>
  <c r="C2968" i="1"/>
  <c r="D2968" i="1" s="1"/>
  <c r="B2969" i="1"/>
  <c r="E2968" i="1" l="1"/>
  <c r="R1279" i="1"/>
  <c r="N1159" i="1"/>
  <c r="P1159" i="1" s="1"/>
  <c r="M1160" i="1" s="1"/>
  <c r="C2969" i="1"/>
  <c r="D2969" i="1" s="1"/>
  <c r="B2970" i="1"/>
  <c r="C2970" i="1" l="1"/>
  <c r="D2970" i="1" s="1"/>
  <c r="E2970" i="1"/>
  <c r="E2969" i="1"/>
  <c r="T1279" i="1"/>
  <c r="Q1280" i="1" s="1"/>
  <c r="AC1280" i="1" s="1"/>
  <c r="G1160" i="1"/>
  <c r="O1160" i="1"/>
  <c r="H1280" i="1" l="1"/>
  <c r="S1280" i="1"/>
  <c r="N1160" i="1"/>
  <c r="R1280" i="1" l="1"/>
  <c r="P1160" i="1"/>
  <c r="M1161" i="1" s="1"/>
  <c r="T1280" i="1" l="1"/>
  <c r="Q1281" i="1" s="1"/>
  <c r="AC1281" i="1" s="1"/>
  <c r="G1161" i="1"/>
  <c r="O1161" i="1"/>
  <c r="H1281" i="1" l="1"/>
  <c r="S1281" i="1"/>
  <c r="N1161" i="1"/>
  <c r="P1161" i="1" s="1"/>
  <c r="M1162" i="1" s="1"/>
  <c r="R1281" i="1" l="1"/>
  <c r="O1162" i="1"/>
  <c r="G1162" i="1"/>
  <c r="T1281" i="1" l="1"/>
  <c r="Q1282" i="1" s="1"/>
  <c r="AC1282" i="1" s="1"/>
  <c r="N1162" i="1"/>
  <c r="S1282" i="1" l="1"/>
  <c r="H1282" i="1"/>
  <c r="P1162" i="1"/>
  <c r="M1163" i="1" s="1"/>
  <c r="R1282" i="1" l="1"/>
  <c r="T1282" i="1" s="1"/>
  <c r="Q1283" i="1" s="1"/>
  <c r="AC1283" i="1" s="1"/>
  <c r="G1163" i="1"/>
  <c r="O1163" i="1"/>
  <c r="H1283" i="1" l="1"/>
  <c r="S1283" i="1"/>
  <c r="N1163" i="1"/>
  <c r="P1163" i="1" s="1"/>
  <c r="M1164" i="1" s="1"/>
  <c r="R1283" i="1" l="1"/>
  <c r="G1164" i="1"/>
  <c r="O1164" i="1"/>
  <c r="T1283" i="1" l="1"/>
  <c r="Q1284" i="1" s="1"/>
  <c r="AC1284" i="1" s="1"/>
  <c r="N1164" i="1"/>
  <c r="H1284" i="1" l="1"/>
  <c r="S1284" i="1"/>
  <c r="P1164" i="1"/>
  <c r="M1165" i="1" s="1"/>
  <c r="R1284" i="1" l="1"/>
  <c r="T1284" i="1" s="1"/>
  <c r="Q1285" i="1" s="1"/>
  <c r="AC1285" i="1" s="1"/>
  <c r="G1165" i="1"/>
  <c r="O1165" i="1"/>
  <c r="H1285" i="1" l="1"/>
  <c r="S1285" i="1"/>
  <c r="N1165" i="1"/>
  <c r="R1285" i="1" l="1"/>
  <c r="T1285" i="1" s="1"/>
  <c r="Q1286" i="1" s="1"/>
  <c r="AC1286" i="1" s="1"/>
  <c r="P1165" i="1"/>
  <c r="M1166" i="1" s="1"/>
  <c r="H1286" i="1" l="1"/>
  <c r="S1286" i="1"/>
  <c r="O1166" i="1"/>
  <c r="G1166" i="1"/>
  <c r="R1286" i="1" l="1"/>
  <c r="T1286" i="1" s="1"/>
  <c r="Q1287" i="1" s="1"/>
  <c r="AC1287" i="1" s="1"/>
  <c r="N1166" i="1"/>
  <c r="H1287" i="1" l="1"/>
  <c r="S1287" i="1"/>
  <c r="P1166" i="1"/>
  <c r="M1167" i="1" s="1"/>
  <c r="R1287" i="1" l="1"/>
  <c r="G1167" i="1"/>
  <c r="O1167" i="1"/>
  <c r="T1287" i="1" l="1"/>
  <c r="Q1288" i="1" s="1"/>
  <c r="AC1288" i="1" s="1"/>
  <c r="N1167" i="1"/>
  <c r="P1167" i="1" s="1"/>
  <c r="M1168" i="1" s="1"/>
  <c r="H1288" i="1" l="1"/>
  <c r="S1288" i="1"/>
  <c r="O1168" i="1"/>
  <c r="G1168" i="1"/>
  <c r="R1288" i="1" l="1"/>
  <c r="N1168" i="1"/>
  <c r="T1288" i="1" l="1"/>
  <c r="Q1289" i="1" s="1"/>
  <c r="AC1289" i="1" s="1"/>
  <c r="P1168" i="1"/>
  <c r="M1169" i="1" s="1"/>
  <c r="H1289" i="1" l="1"/>
  <c r="S1289" i="1"/>
  <c r="G1169" i="1"/>
  <c r="O1169" i="1"/>
  <c r="R1289" i="1" l="1"/>
  <c r="N1169" i="1"/>
  <c r="T1289" i="1" l="1"/>
  <c r="Q1290" i="1" s="1"/>
  <c r="AC1290" i="1" s="1"/>
  <c r="P1169" i="1"/>
  <c r="M1170" i="1" s="1"/>
  <c r="H1290" i="1" l="1"/>
  <c r="S1290" i="1"/>
  <c r="G1170" i="1"/>
  <c r="O1170" i="1"/>
  <c r="R1290" i="1" l="1"/>
  <c r="T1290" i="1" s="1"/>
  <c r="Q1291" i="1" s="1"/>
  <c r="AC1291" i="1" s="1"/>
  <c r="N1170" i="1"/>
  <c r="P1170" i="1" s="1"/>
  <c r="M1171" i="1" s="1"/>
  <c r="H1291" i="1" l="1"/>
  <c r="S1291" i="1"/>
  <c r="G1171" i="1"/>
  <c r="O1171" i="1"/>
  <c r="R1291" i="1" l="1"/>
  <c r="N1171" i="1"/>
  <c r="T1291" i="1" l="1"/>
  <c r="Q1292" i="1" s="1"/>
  <c r="AC1292" i="1" s="1"/>
  <c r="P1171" i="1"/>
  <c r="M1172" i="1" s="1"/>
  <c r="H1292" i="1" l="1"/>
  <c r="S1292" i="1"/>
  <c r="G1172" i="1"/>
  <c r="O1172" i="1"/>
  <c r="R1292" i="1" l="1"/>
  <c r="N1172" i="1"/>
  <c r="T1292" i="1" l="1"/>
  <c r="Q1293" i="1" s="1"/>
  <c r="AC1293" i="1" s="1"/>
  <c r="P1172" i="1"/>
  <c r="M1173" i="1" s="1"/>
  <c r="H1293" i="1" l="1"/>
  <c r="S1293" i="1"/>
  <c r="O1173" i="1"/>
  <c r="G1173" i="1"/>
  <c r="R1293" i="1" l="1"/>
  <c r="N1173" i="1"/>
  <c r="T1293" i="1" l="1"/>
  <c r="Q1294" i="1" s="1"/>
  <c r="AC1294" i="1" s="1"/>
  <c r="P1173" i="1"/>
  <c r="M1174" i="1" s="1"/>
  <c r="H1294" i="1" l="1"/>
  <c r="S1294" i="1"/>
  <c r="O1174" i="1"/>
  <c r="G1174" i="1"/>
  <c r="R1294" i="1" l="1"/>
  <c r="N1174" i="1"/>
  <c r="T1294" i="1" l="1"/>
  <c r="Q1295" i="1" s="1"/>
  <c r="AC1295" i="1" s="1"/>
  <c r="P1174" i="1"/>
  <c r="M1175" i="1" s="1"/>
  <c r="H1295" i="1" l="1"/>
  <c r="S1295" i="1"/>
  <c r="G1175" i="1"/>
  <c r="O1175" i="1"/>
  <c r="R1295" i="1" l="1"/>
  <c r="T1295" i="1" s="1"/>
  <c r="Q1296" i="1" s="1"/>
  <c r="AC1296" i="1" s="1"/>
  <c r="N1175" i="1"/>
  <c r="H1296" i="1" l="1"/>
  <c r="S1296" i="1"/>
  <c r="P1175" i="1"/>
  <c r="M1176" i="1" s="1"/>
  <c r="R1296" i="1" l="1"/>
  <c r="O1176" i="1"/>
  <c r="G1176" i="1"/>
  <c r="T1296" i="1" l="1"/>
  <c r="Q1297" i="1" s="1"/>
  <c r="AC1297" i="1" s="1"/>
  <c r="N1176" i="1"/>
  <c r="P1176" i="1" s="1"/>
  <c r="M1177" i="1" s="1"/>
  <c r="H1297" i="1" l="1"/>
  <c r="S1297" i="1"/>
  <c r="O1177" i="1"/>
  <c r="G1177" i="1"/>
  <c r="R1297" i="1" l="1"/>
  <c r="T1297" i="1" s="1"/>
  <c r="Q1298" i="1" s="1"/>
  <c r="AC1298" i="1" s="1"/>
  <c r="N1177" i="1"/>
  <c r="P1177" i="1" s="1"/>
  <c r="M1178" i="1" s="1"/>
  <c r="H1298" i="1" l="1"/>
  <c r="S1298" i="1"/>
  <c r="G1178" i="1"/>
  <c r="O1178" i="1"/>
  <c r="R1298" i="1" l="1"/>
  <c r="N1178" i="1"/>
  <c r="T1298" i="1" l="1"/>
  <c r="Q1299" i="1" s="1"/>
  <c r="AC1299" i="1" s="1"/>
  <c r="P1178" i="1"/>
  <c r="M1179" i="1" s="1"/>
  <c r="H1299" i="1" l="1"/>
  <c r="S1299" i="1"/>
  <c r="G1179" i="1"/>
  <c r="O1179" i="1"/>
  <c r="R1299" i="1" l="1"/>
  <c r="T1299" i="1" s="1"/>
  <c r="Q1300" i="1" s="1"/>
  <c r="AC1300" i="1" s="1"/>
  <c r="N1179" i="1"/>
  <c r="H1300" i="1" l="1"/>
  <c r="S1300" i="1"/>
  <c r="P1179" i="1"/>
  <c r="M1180" i="1" s="1"/>
  <c r="R1300" i="1" l="1"/>
  <c r="G1180" i="1"/>
  <c r="O1180" i="1"/>
  <c r="T1300" i="1" l="1"/>
  <c r="Q1301" i="1" s="1"/>
  <c r="AC1301" i="1" s="1"/>
  <c r="N1180" i="1"/>
  <c r="H1301" i="1" l="1"/>
  <c r="S1301" i="1"/>
  <c r="P1180" i="1"/>
  <c r="M1181" i="1" s="1"/>
  <c r="R1301" i="1" l="1"/>
  <c r="O1181" i="1"/>
  <c r="G1181" i="1"/>
  <c r="T1301" i="1" l="1"/>
  <c r="Q1302" i="1" s="1"/>
  <c r="AC1302" i="1" s="1"/>
  <c r="N1181" i="1"/>
  <c r="H1302" i="1" l="1"/>
  <c r="S1302" i="1"/>
  <c r="P1181" i="1"/>
  <c r="M1182" i="1" s="1"/>
  <c r="R1302" i="1" l="1"/>
  <c r="G1182" i="1"/>
  <c r="O1182" i="1"/>
  <c r="T1302" i="1" l="1"/>
  <c r="Q1303" i="1" s="1"/>
  <c r="AC1303" i="1" s="1"/>
  <c r="N1182" i="1"/>
  <c r="H1303" i="1" l="1"/>
  <c r="S1303" i="1"/>
  <c r="P1182" i="1"/>
  <c r="M1183" i="1" s="1"/>
  <c r="R1303" i="1" l="1"/>
  <c r="O1183" i="1"/>
  <c r="G1183" i="1"/>
  <c r="T1303" i="1" l="1"/>
  <c r="Q1304" i="1" s="1"/>
  <c r="AC1304" i="1" s="1"/>
  <c r="N1183" i="1"/>
  <c r="S1304" i="1" l="1"/>
  <c r="H1304" i="1"/>
  <c r="P1183" i="1"/>
  <c r="M1184" i="1" s="1"/>
  <c r="R1304" i="1" l="1"/>
  <c r="T1304" i="1" s="1"/>
  <c r="Q1305" i="1" s="1"/>
  <c r="AC1305" i="1" s="1"/>
  <c r="O1184" i="1"/>
  <c r="G1184" i="1"/>
  <c r="S1305" i="1" l="1"/>
  <c r="H1305" i="1"/>
  <c r="N1184" i="1"/>
  <c r="R1305" i="1" l="1"/>
  <c r="P1184" i="1"/>
  <c r="M1185" i="1" s="1"/>
  <c r="T1305" i="1" l="1"/>
  <c r="Q1306" i="1" s="1"/>
  <c r="AC1306" i="1" s="1"/>
  <c r="G1185" i="1"/>
  <c r="O1185" i="1"/>
  <c r="S1306" i="1" l="1"/>
  <c r="H1306" i="1"/>
  <c r="N1185" i="1"/>
  <c r="R1306" i="1" l="1"/>
  <c r="P1185" i="1"/>
  <c r="M1186" i="1" s="1"/>
  <c r="T1306" i="1" l="1"/>
  <c r="Q1307" i="1" s="1"/>
  <c r="AC1307" i="1" s="1"/>
  <c r="G1186" i="1"/>
  <c r="O1186" i="1"/>
  <c r="S1307" i="1" l="1"/>
  <c r="H1307" i="1"/>
  <c r="N1186" i="1"/>
  <c r="R1307" i="1" l="1"/>
  <c r="T1307" i="1" s="1"/>
  <c r="Q1308" i="1" s="1"/>
  <c r="AC1308" i="1" s="1"/>
  <c r="P1186" i="1"/>
  <c r="M1187" i="1" s="1"/>
  <c r="S1308" i="1" l="1"/>
  <c r="H1308" i="1"/>
  <c r="G1187" i="1"/>
  <c r="O1187" i="1"/>
  <c r="R1308" i="1" l="1"/>
  <c r="N1187" i="1"/>
  <c r="T1308" i="1" l="1"/>
  <c r="Q1309" i="1" s="1"/>
  <c r="AC1309" i="1" s="1"/>
  <c r="P1187" i="1"/>
  <c r="M1188" i="1" s="1"/>
  <c r="H1309" i="1" l="1"/>
  <c r="S1309" i="1"/>
  <c r="G1188" i="1"/>
  <c r="O1188" i="1"/>
  <c r="R1309" i="1" l="1"/>
  <c r="T1309" i="1" s="1"/>
  <c r="Q1310" i="1" s="1"/>
  <c r="AC1310" i="1" s="1"/>
  <c r="N1188" i="1"/>
  <c r="P1188" i="1" s="1"/>
  <c r="M1189" i="1" s="1"/>
  <c r="H1310" i="1" l="1"/>
  <c r="S1310" i="1"/>
  <c r="G1189" i="1"/>
  <c r="O1189" i="1"/>
  <c r="R1310" i="1" l="1"/>
  <c r="T1310" i="1" s="1"/>
  <c r="Q1311" i="1" s="1"/>
  <c r="AC1311" i="1" s="1"/>
  <c r="N1189" i="1"/>
  <c r="H1311" i="1" l="1"/>
  <c r="S1311" i="1"/>
  <c r="P1189" i="1"/>
  <c r="M1190" i="1" s="1"/>
  <c r="R1311" i="1" l="1"/>
  <c r="T1311" i="1" s="1"/>
  <c r="Q1312" i="1" s="1"/>
  <c r="AC1312" i="1" s="1"/>
  <c r="O1190" i="1"/>
  <c r="G1190" i="1"/>
  <c r="H1312" i="1" l="1"/>
  <c r="S1312" i="1"/>
  <c r="N1190" i="1"/>
  <c r="R1312" i="1" l="1"/>
  <c r="T1312" i="1" s="1"/>
  <c r="Q1313" i="1" s="1"/>
  <c r="AC1313" i="1" s="1"/>
  <c r="P1190" i="1"/>
  <c r="M1191" i="1" s="1"/>
  <c r="H1313" i="1" l="1"/>
  <c r="S1313" i="1"/>
  <c r="G1191" i="1"/>
  <c r="O1191" i="1"/>
  <c r="R1313" i="1" l="1"/>
  <c r="T1313" i="1" s="1"/>
  <c r="Q1314" i="1" s="1"/>
  <c r="AC1314" i="1" s="1"/>
  <c r="N1191" i="1"/>
  <c r="H1314" i="1" l="1"/>
  <c r="S1314" i="1"/>
  <c r="P1191" i="1"/>
  <c r="M1192" i="1" s="1"/>
  <c r="R1314" i="1" l="1"/>
  <c r="G1192" i="1"/>
  <c r="O1192" i="1"/>
  <c r="T1314" i="1" l="1"/>
  <c r="Q1315" i="1" s="1"/>
  <c r="AC1315" i="1" s="1"/>
  <c r="N1192" i="1"/>
  <c r="H1315" i="1" l="1"/>
  <c r="S1315" i="1"/>
  <c r="P1192" i="1"/>
  <c r="M1193" i="1" s="1"/>
  <c r="R1315" i="1" l="1"/>
  <c r="T1315" i="1" s="1"/>
  <c r="Q1316" i="1" s="1"/>
  <c r="AC1316" i="1" s="1"/>
  <c r="O1193" i="1"/>
  <c r="G1193" i="1"/>
  <c r="H1316" i="1" l="1"/>
  <c r="S1316" i="1"/>
  <c r="N1193" i="1"/>
  <c r="R1316" i="1" l="1"/>
  <c r="T1316" i="1" s="1"/>
  <c r="Q1317" i="1" s="1"/>
  <c r="AC1317" i="1" s="1"/>
  <c r="P1193" i="1"/>
  <c r="M1194" i="1" s="1"/>
  <c r="H1317" i="1" l="1"/>
  <c r="S1317" i="1"/>
  <c r="G1194" i="1"/>
  <c r="O1194" i="1"/>
  <c r="R1317" i="1" l="1"/>
  <c r="N1194" i="1"/>
  <c r="T1317" i="1" l="1"/>
  <c r="Q1318" i="1" s="1"/>
  <c r="AC1318" i="1" s="1"/>
  <c r="P1194" i="1"/>
  <c r="M1195" i="1" s="1"/>
  <c r="H1318" i="1" l="1"/>
  <c r="S1318" i="1"/>
  <c r="G1195" i="1"/>
  <c r="O1195" i="1"/>
  <c r="R1318" i="1" l="1"/>
  <c r="N1195" i="1"/>
  <c r="P1195" i="1" s="1"/>
  <c r="M1196" i="1" s="1"/>
  <c r="T1318" i="1" l="1"/>
  <c r="Q1319" i="1" s="1"/>
  <c r="AC1319" i="1" s="1"/>
  <c r="O1196" i="1"/>
  <c r="G1196" i="1"/>
  <c r="H1319" i="1" l="1"/>
  <c r="S1319" i="1"/>
  <c r="N1196" i="1"/>
  <c r="R1319" i="1" l="1"/>
  <c r="P1196" i="1"/>
  <c r="M1197" i="1" s="1"/>
  <c r="T1319" i="1" l="1"/>
  <c r="Q1320" i="1" s="1"/>
  <c r="AC1320" i="1" s="1"/>
  <c r="G1197" i="1"/>
  <c r="O1197" i="1"/>
  <c r="H1320" i="1" l="1"/>
  <c r="S1320" i="1"/>
  <c r="N1197" i="1"/>
  <c r="P1197" i="1" s="1"/>
  <c r="M1198" i="1" s="1"/>
  <c r="R1320" i="1" l="1"/>
  <c r="O1198" i="1"/>
  <c r="G1198" i="1"/>
  <c r="T1320" i="1" l="1"/>
  <c r="Q1321" i="1" s="1"/>
  <c r="AC1321" i="1" s="1"/>
  <c r="N1198" i="1"/>
  <c r="S1321" i="1" l="1"/>
  <c r="H1321" i="1"/>
  <c r="P1198" i="1"/>
  <c r="M1199" i="1" s="1"/>
  <c r="R1321" i="1" l="1"/>
  <c r="G1199" i="1"/>
  <c r="O1199" i="1"/>
  <c r="T1321" i="1" l="1"/>
  <c r="Q1322" i="1" s="1"/>
  <c r="AC1322" i="1" s="1"/>
  <c r="N1199" i="1"/>
  <c r="P1199" i="1" s="1"/>
  <c r="M1200" i="1" s="1"/>
  <c r="H1322" i="1" l="1"/>
  <c r="S1322" i="1"/>
  <c r="O1200" i="1"/>
  <c r="G1200" i="1"/>
  <c r="R1322" i="1" l="1"/>
  <c r="T1322" i="1" s="1"/>
  <c r="Q1323" i="1" s="1"/>
  <c r="AC1323" i="1" s="1"/>
  <c r="N1200" i="1"/>
  <c r="P1200" i="1" s="1"/>
  <c r="M1201" i="1" s="1"/>
  <c r="H1323" i="1" l="1"/>
  <c r="S1323" i="1"/>
  <c r="G1201" i="1"/>
  <c r="O1201" i="1"/>
  <c r="R1323" i="1" l="1"/>
  <c r="N1201" i="1"/>
  <c r="T1323" i="1" l="1"/>
  <c r="Q1324" i="1" s="1"/>
  <c r="AC1324" i="1" s="1"/>
  <c r="P1201" i="1"/>
  <c r="M1202" i="1" s="1"/>
  <c r="H1324" i="1" l="1"/>
  <c r="S1324" i="1"/>
  <c r="G1202" i="1"/>
  <c r="O1202" i="1"/>
  <c r="R1324" i="1" l="1"/>
  <c r="N1202" i="1"/>
  <c r="T1324" i="1" l="1"/>
  <c r="Q1325" i="1" s="1"/>
  <c r="AC1325" i="1" s="1"/>
  <c r="P1202" i="1"/>
  <c r="M1203" i="1" s="1"/>
  <c r="H1325" i="1" l="1"/>
  <c r="S1325" i="1"/>
  <c r="O1203" i="1"/>
  <c r="G1203" i="1"/>
  <c r="R1325" i="1" l="1"/>
  <c r="N1203" i="1"/>
  <c r="T1325" i="1" l="1"/>
  <c r="Q1326" i="1" s="1"/>
  <c r="AC1326" i="1" s="1"/>
  <c r="P1203" i="1"/>
  <c r="M1204" i="1" s="1"/>
  <c r="H1326" i="1" l="1"/>
  <c r="S1326" i="1"/>
  <c r="G1204" i="1"/>
  <c r="O1204" i="1"/>
  <c r="R1326" i="1" l="1"/>
  <c r="T1326" i="1" s="1"/>
  <c r="Q1327" i="1" s="1"/>
  <c r="AC1327" i="1" s="1"/>
  <c r="N1204" i="1"/>
  <c r="P1204" i="1" s="1"/>
  <c r="M1205" i="1" s="1"/>
  <c r="H1327" i="1" l="1"/>
  <c r="S1327" i="1"/>
  <c r="O1205" i="1"/>
  <c r="G1205" i="1"/>
  <c r="R1327" i="1" l="1"/>
  <c r="N1205" i="1"/>
  <c r="T1327" i="1" l="1"/>
  <c r="Q1328" i="1" s="1"/>
  <c r="AC1328" i="1" s="1"/>
  <c r="P1205" i="1"/>
  <c r="M1206" i="1" s="1"/>
  <c r="H1328" i="1" l="1"/>
  <c r="S1328" i="1"/>
  <c r="G1206" i="1"/>
  <c r="O1206" i="1"/>
  <c r="R1328" i="1" l="1"/>
  <c r="N1206" i="1"/>
  <c r="T1328" i="1" l="1"/>
  <c r="Q1329" i="1" s="1"/>
  <c r="AC1329" i="1" s="1"/>
  <c r="P1206" i="1"/>
  <c r="M1207" i="1" s="1"/>
  <c r="H1329" i="1" l="1"/>
  <c r="S1329" i="1"/>
  <c r="O1207" i="1"/>
  <c r="G1207" i="1"/>
  <c r="R1329" i="1" l="1"/>
  <c r="N1207" i="1"/>
  <c r="P1207" i="1" s="1"/>
  <c r="M1208" i="1" s="1"/>
  <c r="T1329" i="1" l="1"/>
  <c r="Q1330" i="1" s="1"/>
  <c r="AC1330" i="1" s="1"/>
  <c r="O1208" i="1"/>
  <c r="G1208" i="1"/>
  <c r="H1330" i="1" l="1"/>
  <c r="S1330" i="1"/>
  <c r="N1208" i="1"/>
  <c r="P1208" i="1" s="1"/>
  <c r="M1209" i="1" s="1"/>
  <c r="R1330" i="1" l="1"/>
  <c r="O1209" i="1"/>
  <c r="G1209" i="1"/>
  <c r="T1330" i="1" l="1"/>
  <c r="Q1331" i="1" s="1"/>
  <c r="AC1331" i="1" s="1"/>
  <c r="N1209" i="1"/>
  <c r="P1209" i="1" s="1"/>
  <c r="M1210" i="1" s="1"/>
  <c r="H1331" i="1" l="1"/>
  <c r="S1331" i="1"/>
  <c r="O1210" i="1"/>
  <c r="G1210" i="1"/>
  <c r="R1331" i="1" l="1"/>
  <c r="N1210" i="1"/>
  <c r="P1210" i="1" s="1"/>
  <c r="M1211" i="1" s="1"/>
  <c r="T1331" i="1" l="1"/>
  <c r="Q1332" i="1" s="1"/>
  <c r="AC1332" i="1" s="1"/>
  <c r="O1211" i="1"/>
  <c r="G1211" i="1"/>
  <c r="H1332" i="1" l="1"/>
  <c r="S1332" i="1"/>
  <c r="N1211" i="1"/>
  <c r="P1211" i="1" s="1"/>
  <c r="M1212" i="1" s="1"/>
  <c r="R1332" i="1" l="1"/>
  <c r="T1332" i="1" s="1"/>
  <c r="Q1333" i="1" s="1"/>
  <c r="AC1333" i="1" s="1"/>
  <c r="O1212" i="1"/>
  <c r="G1212" i="1"/>
  <c r="H1333" i="1" l="1"/>
  <c r="S1333" i="1"/>
  <c r="N1212" i="1"/>
  <c r="P1212" i="1" s="1"/>
  <c r="M1213" i="1" s="1"/>
  <c r="R1333" i="1" l="1"/>
  <c r="T1333" i="1" s="1"/>
  <c r="Q1334" i="1" s="1"/>
  <c r="AC1334" i="1" s="1"/>
  <c r="G1213" i="1"/>
  <c r="O1213" i="1"/>
  <c r="H1334" i="1" l="1"/>
  <c r="S1334" i="1"/>
  <c r="N1213" i="1"/>
  <c r="R1334" i="1" l="1"/>
  <c r="T1334" i="1" s="1"/>
  <c r="Q1335" i="1" s="1"/>
  <c r="AC1335" i="1" s="1"/>
  <c r="P1213" i="1"/>
  <c r="M1214" i="1" s="1"/>
  <c r="H1335" i="1" l="1"/>
  <c r="S1335" i="1"/>
  <c r="G1214" i="1"/>
  <c r="O1214" i="1"/>
  <c r="R1335" i="1" l="1"/>
  <c r="T1335" i="1" s="1"/>
  <c r="Q1336" i="1" s="1"/>
  <c r="AC1336" i="1" s="1"/>
  <c r="N1214" i="1"/>
  <c r="H1336" i="1" l="1"/>
  <c r="S1336" i="1"/>
  <c r="P1214" i="1"/>
  <c r="M1215" i="1" s="1"/>
  <c r="R1336" i="1" l="1"/>
  <c r="G1215" i="1"/>
  <c r="O1215" i="1"/>
  <c r="T1336" i="1" l="1"/>
  <c r="Q1337" i="1" s="1"/>
  <c r="AC1337" i="1" s="1"/>
  <c r="N1215" i="1"/>
  <c r="S1337" i="1" l="1"/>
  <c r="H1337" i="1"/>
  <c r="P1215" i="1"/>
  <c r="M1216" i="1" s="1"/>
  <c r="R1337" i="1" l="1"/>
  <c r="T1337" i="1" s="1"/>
  <c r="Q1338" i="1" s="1"/>
  <c r="AC1338" i="1" s="1"/>
  <c r="G1216" i="1"/>
  <c r="O1216" i="1"/>
  <c r="S1338" i="1" l="1"/>
  <c r="H1338" i="1"/>
  <c r="N1216" i="1"/>
  <c r="R1338" i="1" l="1"/>
  <c r="T1338" i="1" s="1"/>
  <c r="Q1339" i="1" s="1"/>
  <c r="AC1339" i="1" s="1"/>
  <c r="P1216" i="1"/>
  <c r="M1217" i="1" s="1"/>
  <c r="H1339" i="1" l="1"/>
  <c r="S1339" i="1"/>
  <c r="G1217" i="1"/>
  <c r="O1217" i="1"/>
  <c r="R1339" i="1" l="1"/>
  <c r="N1217" i="1"/>
  <c r="T1339" i="1" l="1"/>
  <c r="Q1340" i="1" s="1"/>
  <c r="AC1340" i="1" s="1"/>
  <c r="P1217" i="1"/>
  <c r="M1218" i="1" s="1"/>
  <c r="H1340" i="1" l="1"/>
  <c r="S1340" i="1"/>
  <c r="O1218" i="1"/>
  <c r="G1218" i="1"/>
  <c r="R1340" i="1" l="1"/>
  <c r="N1218" i="1"/>
  <c r="P1218" i="1" s="1"/>
  <c r="M1219" i="1" s="1"/>
  <c r="T1340" i="1" l="1"/>
  <c r="Q1341" i="1" s="1"/>
  <c r="AC1341" i="1" s="1"/>
  <c r="O1219" i="1"/>
  <c r="G1219" i="1"/>
  <c r="H1341" i="1" l="1"/>
  <c r="S1341" i="1"/>
  <c r="N1219" i="1"/>
  <c r="R1341" i="1" l="1"/>
  <c r="T1341" i="1" s="1"/>
  <c r="Q1342" i="1" s="1"/>
  <c r="AC1342" i="1" s="1"/>
  <c r="P1219" i="1"/>
  <c r="M1220" i="1" s="1"/>
  <c r="H1342" i="1" l="1"/>
  <c r="S1342" i="1"/>
  <c r="G1220" i="1"/>
  <c r="O1220" i="1"/>
  <c r="R1342" i="1" l="1"/>
  <c r="N1220" i="1"/>
  <c r="T1342" i="1" l="1"/>
  <c r="Q1343" i="1" s="1"/>
  <c r="AC1343" i="1" s="1"/>
  <c r="P1220" i="1"/>
  <c r="M1221" i="1" s="1"/>
  <c r="H1343" i="1" l="1"/>
  <c r="S1343" i="1"/>
  <c r="O1221" i="1"/>
  <c r="G1221" i="1"/>
  <c r="R1343" i="1" l="1"/>
  <c r="T1343" i="1" s="1"/>
  <c r="Q1344" i="1" s="1"/>
  <c r="AC1344" i="1" s="1"/>
  <c r="N1221" i="1"/>
  <c r="H1344" i="1" l="1"/>
  <c r="S1344" i="1"/>
  <c r="P1221" i="1"/>
  <c r="M1222" i="1" s="1"/>
  <c r="R1344" i="1" l="1"/>
  <c r="G1222" i="1"/>
  <c r="O1222" i="1"/>
  <c r="T1344" i="1" l="1"/>
  <c r="Q1345" i="1" s="1"/>
  <c r="AC1345" i="1" s="1"/>
  <c r="N1222" i="1"/>
  <c r="P1222" i="1" s="1"/>
  <c r="M1223" i="1" s="1"/>
  <c r="H1345" i="1" l="1"/>
  <c r="S1345" i="1"/>
  <c r="G1223" i="1"/>
  <c r="O1223" i="1"/>
  <c r="R1345" i="1" l="1"/>
  <c r="N1223" i="1"/>
  <c r="T1345" i="1" l="1"/>
  <c r="Q1346" i="1" s="1"/>
  <c r="AC1346" i="1" s="1"/>
  <c r="P1223" i="1"/>
  <c r="M1224" i="1" s="1"/>
  <c r="S1346" i="1" l="1"/>
  <c r="H1346" i="1"/>
  <c r="G1224" i="1"/>
  <c r="O1224" i="1"/>
  <c r="R1346" i="1" l="1"/>
  <c r="N1224" i="1"/>
  <c r="T1346" i="1" l="1"/>
  <c r="Q1347" i="1" s="1"/>
  <c r="AC1347" i="1" s="1"/>
  <c r="P1224" i="1"/>
  <c r="M1225" i="1" s="1"/>
  <c r="H1347" i="1" l="1"/>
  <c r="S1347" i="1"/>
  <c r="O1225" i="1"/>
  <c r="G1225" i="1"/>
  <c r="R1347" i="1" l="1"/>
  <c r="N1225" i="1"/>
  <c r="T1347" i="1" l="1"/>
  <c r="Q1348" i="1" s="1"/>
  <c r="AC1348" i="1" s="1"/>
  <c r="P1225" i="1"/>
  <c r="M1226" i="1" s="1"/>
  <c r="H1348" i="1" l="1"/>
  <c r="S1348" i="1"/>
  <c r="G1226" i="1"/>
  <c r="O1226" i="1"/>
  <c r="R1348" i="1" l="1"/>
  <c r="N1226" i="1"/>
  <c r="T1348" i="1" l="1"/>
  <c r="Q1349" i="1" s="1"/>
  <c r="AC1349" i="1" s="1"/>
  <c r="P1226" i="1"/>
  <c r="M1227" i="1" s="1"/>
  <c r="S1349" i="1" l="1"/>
  <c r="H1349" i="1"/>
  <c r="G1227" i="1"/>
  <c r="O1227" i="1"/>
  <c r="R1349" i="1" l="1"/>
  <c r="N1227" i="1"/>
  <c r="P1227" i="1" s="1"/>
  <c r="M1228" i="1" s="1"/>
  <c r="T1349" i="1" l="1"/>
  <c r="Q1350" i="1" s="1"/>
  <c r="AC1350" i="1" s="1"/>
  <c r="G1228" i="1"/>
  <c r="O1228" i="1"/>
  <c r="H1350" i="1" l="1"/>
  <c r="S1350" i="1"/>
  <c r="N1228" i="1"/>
  <c r="R1350" i="1" l="1"/>
  <c r="P1228" i="1"/>
  <c r="M1229" i="1" s="1"/>
  <c r="T1350" i="1" l="1"/>
  <c r="Q1351" i="1" s="1"/>
  <c r="AC1351" i="1" s="1"/>
  <c r="G1229" i="1"/>
  <c r="O1229" i="1"/>
  <c r="H1351" i="1" l="1"/>
  <c r="S1351" i="1"/>
  <c r="N1229" i="1"/>
  <c r="P1229" i="1" s="1"/>
  <c r="M1230" i="1" s="1"/>
  <c r="R1351" i="1" l="1"/>
  <c r="G1230" i="1"/>
  <c r="O1230" i="1"/>
  <c r="T1351" i="1" l="1"/>
  <c r="Q1352" i="1" s="1"/>
  <c r="AC1352" i="1" s="1"/>
  <c r="N1230" i="1"/>
  <c r="H1352" i="1" l="1"/>
  <c r="S1352" i="1"/>
  <c r="P1230" i="1"/>
  <c r="M1231" i="1" s="1"/>
  <c r="R1352" i="1" l="1"/>
  <c r="O1231" i="1"/>
  <c r="G1231" i="1"/>
  <c r="T1352" i="1" l="1"/>
  <c r="Q1353" i="1" s="1"/>
  <c r="AC1353" i="1" s="1"/>
  <c r="N1231" i="1"/>
  <c r="H1353" i="1" l="1"/>
  <c r="S1353" i="1"/>
  <c r="P1231" i="1"/>
  <c r="M1232" i="1" s="1"/>
  <c r="R1353" i="1" l="1"/>
  <c r="O1232" i="1"/>
  <c r="G1232" i="1"/>
  <c r="T1353" i="1" l="1"/>
  <c r="Q1354" i="1" s="1"/>
  <c r="AC1354" i="1" s="1"/>
  <c r="N1232" i="1"/>
  <c r="P1232" i="1" s="1"/>
  <c r="M1233" i="1" s="1"/>
  <c r="H1354" i="1" l="1"/>
  <c r="S1354" i="1"/>
  <c r="G1233" i="1"/>
  <c r="O1233" i="1"/>
  <c r="R1354" i="1" l="1"/>
  <c r="T1354" i="1" s="1"/>
  <c r="Q1355" i="1" s="1"/>
  <c r="AC1355" i="1" s="1"/>
  <c r="N1233" i="1"/>
  <c r="P1233" i="1" s="1"/>
  <c r="M1234" i="1" s="1"/>
  <c r="H1355" i="1" l="1"/>
  <c r="S1355" i="1"/>
  <c r="O1234" i="1"/>
  <c r="G1234" i="1"/>
  <c r="R1355" i="1" l="1"/>
  <c r="N1234" i="1"/>
  <c r="P1234" i="1" s="1"/>
  <c r="M1235" i="1" s="1"/>
  <c r="T1355" i="1" l="1"/>
  <c r="Q1356" i="1" s="1"/>
  <c r="AC1356" i="1" s="1"/>
  <c r="O1235" i="1"/>
  <c r="G1235" i="1"/>
  <c r="H1356" i="1" l="1"/>
  <c r="S1356" i="1"/>
  <c r="N1235" i="1"/>
  <c r="P1235" i="1" s="1"/>
  <c r="M1236" i="1" s="1"/>
  <c r="R1356" i="1" l="1"/>
  <c r="G1236" i="1"/>
  <c r="O1236" i="1"/>
  <c r="T1356" i="1" l="1"/>
  <c r="Q1357" i="1" s="1"/>
  <c r="AC1357" i="1" s="1"/>
  <c r="N1236" i="1"/>
  <c r="H1357" i="1" l="1"/>
  <c r="S1357" i="1"/>
  <c r="P1236" i="1"/>
  <c r="M1237" i="1" s="1"/>
  <c r="R1357" i="1" l="1"/>
  <c r="T1357" i="1" s="1"/>
  <c r="Q1358" i="1" s="1"/>
  <c r="AC1358" i="1" s="1"/>
  <c r="G1237" i="1"/>
  <c r="O1237" i="1"/>
  <c r="H1358" i="1" l="1"/>
  <c r="S1358" i="1"/>
  <c r="N1237" i="1"/>
  <c r="P1237" i="1" s="1"/>
  <c r="M1238" i="1" s="1"/>
  <c r="R1358" i="1" l="1"/>
  <c r="T1358" i="1" s="1"/>
  <c r="Q1359" i="1" s="1"/>
  <c r="AC1359" i="1" s="1"/>
  <c r="G1238" i="1"/>
  <c r="O1238" i="1"/>
  <c r="H1359" i="1" l="1"/>
  <c r="S1359" i="1"/>
  <c r="N1238" i="1"/>
  <c r="P1238" i="1" s="1"/>
  <c r="M1239" i="1" s="1"/>
  <c r="R1359" i="1" l="1"/>
  <c r="O1239" i="1"/>
  <c r="G1239" i="1"/>
  <c r="T1359" i="1" l="1"/>
  <c r="Q1360" i="1" s="1"/>
  <c r="AC1360" i="1" s="1"/>
  <c r="N1239" i="1"/>
  <c r="P1239" i="1" s="1"/>
  <c r="M1240" i="1" s="1"/>
  <c r="S1360" i="1" l="1"/>
  <c r="H1360" i="1"/>
  <c r="O1240" i="1"/>
  <c r="G1240" i="1"/>
  <c r="R1360" i="1" l="1"/>
  <c r="T1360" i="1" s="1"/>
  <c r="Q1361" i="1" s="1"/>
  <c r="AC1361" i="1" s="1"/>
  <c r="N1240" i="1"/>
  <c r="P1240" i="1" s="1"/>
  <c r="M1241" i="1" s="1"/>
  <c r="H1361" i="1" l="1"/>
  <c r="S1361" i="1"/>
  <c r="G1241" i="1"/>
  <c r="O1241" i="1"/>
  <c r="R1361" i="1" l="1"/>
  <c r="N1241" i="1"/>
  <c r="P1241" i="1" s="1"/>
  <c r="M1242" i="1" s="1"/>
  <c r="T1361" i="1" l="1"/>
  <c r="Q1362" i="1" s="1"/>
  <c r="AC1362" i="1" s="1"/>
  <c r="G1242" i="1"/>
  <c r="O1242" i="1"/>
  <c r="S1362" i="1" l="1"/>
  <c r="H1362" i="1"/>
  <c r="N1242" i="1"/>
  <c r="P1242" i="1" s="1"/>
  <c r="M1243" i="1" s="1"/>
  <c r="R1362" i="1" l="1"/>
  <c r="G1243" i="1"/>
  <c r="O1243" i="1"/>
  <c r="T1362" i="1" l="1"/>
  <c r="Q1363" i="1" s="1"/>
  <c r="AC1363" i="1" s="1"/>
  <c r="N1243" i="1"/>
  <c r="P1243" i="1" s="1"/>
  <c r="M1244" i="1" s="1"/>
  <c r="H1363" i="1" l="1"/>
  <c r="S1363" i="1"/>
  <c r="G1244" i="1"/>
  <c r="O1244" i="1"/>
  <c r="R1363" i="1" l="1"/>
  <c r="N1244" i="1"/>
  <c r="P1244" i="1" s="1"/>
  <c r="M1245" i="1" s="1"/>
  <c r="T1363" i="1" l="1"/>
  <c r="Q1364" i="1" s="1"/>
  <c r="AC1364" i="1" s="1"/>
  <c r="G1245" i="1"/>
  <c r="O1245" i="1"/>
  <c r="H1364" i="1" l="1"/>
  <c r="S1364" i="1"/>
  <c r="N1245" i="1"/>
  <c r="P1245" i="1" s="1"/>
  <c r="M1246" i="1" s="1"/>
  <c r="R1364" i="1" l="1"/>
  <c r="G1246" i="1"/>
  <c r="O1246" i="1"/>
  <c r="T1364" i="1" l="1"/>
  <c r="Q1365" i="1" s="1"/>
  <c r="AC1365" i="1" s="1"/>
  <c r="N1246" i="1"/>
  <c r="P1246" i="1" s="1"/>
  <c r="M1247" i="1" s="1"/>
  <c r="H1365" i="1" l="1"/>
  <c r="S1365" i="1"/>
  <c r="G1247" i="1"/>
  <c r="O1247" i="1"/>
  <c r="R1365" i="1" l="1"/>
  <c r="T1365" i="1" s="1"/>
  <c r="Q1366" i="1" s="1"/>
  <c r="AC1366" i="1" s="1"/>
  <c r="N1247" i="1"/>
  <c r="S1366" i="1" l="1"/>
  <c r="H1366" i="1"/>
  <c r="P1247" i="1"/>
  <c r="M1248" i="1" s="1"/>
  <c r="R1366" i="1" l="1"/>
  <c r="T1366" i="1" s="1"/>
  <c r="Q1367" i="1" s="1"/>
  <c r="AC1367" i="1" s="1"/>
  <c r="O1248" i="1"/>
  <c r="G1248" i="1"/>
  <c r="H1367" i="1" l="1"/>
  <c r="S1367" i="1"/>
  <c r="N1248" i="1"/>
  <c r="P1248" i="1" s="1"/>
  <c r="M1249" i="1" s="1"/>
  <c r="R1367" i="1" l="1"/>
  <c r="T1367" i="1" s="1"/>
  <c r="Q1368" i="1" s="1"/>
  <c r="AC1368" i="1" s="1"/>
  <c r="G1249" i="1"/>
  <c r="O1249" i="1"/>
  <c r="H1368" i="1" l="1"/>
  <c r="S1368" i="1"/>
  <c r="N1249" i="1"/>
  <c r="R1368" i="1" l="1"/>
  <c r="P1249" i="1"/>
  <c r="M1250" i="1" s="1"/>
  <c r="T1368" i="1" l="1"/>
  <c r="Q1369" i="1" s="1"/>
  <c r="AC1369" i="1" s="1"/>
  <c r="G1250" i="1"/>
  <c r="O1250" i="1"/>
  <c r="H1369" i="1" l="1"/>
  <c r="S1369" i="1"/>
  <c r="N1250" i="1"/>
  <c r="R1369" i="1" l="1"/>
  <c r="P1250" i="1"/>
  <c r="M1251" i="1" s="1"/>
  <c r="T1369" i="1" l="1"/>
  <c r="Q1370" i="1" s="1"/>
  <c r="AC1370" i="1" s="1"/>
  <c r="G1251" i="1"/>
  <c r="O1251" i="1"/>
  <c r="H1370" i="1" l="1"/>
  <c r="S1370" i="1"/>
  <c r="N1251" i="1"/>
  <c r="R1370" i="1" l="1"/>
  <c r="T1370" i="1" s="1"/>
  <c r="Q1371" i="1" s="1"/>
  <c r="AC1371" i="1" s="1"/>
  <c r="P1251" i="1"/>
  <c r="M1252" i="1" s="1"/>
  <c r="H1371" i="1" l="1"/>
  <c r="S1371" i="1"/>
  <c r="O1252" i="1"/>
  <c r="G1252" i="1"/>
  <c r="R1371" i="1" l="1"/>
  <c r="N1252" i="1"/>
  <c r="T1371" i="1" l="1"/>
  <c r="Q1372" i="1" s="1"/>
  <c r="AC1372" i="1" s="1"/>
  <c r="P1252" i="1"/>
  <c r="M1253" i="1" s="1"/>
  <c r="H1372" i="1" l="1"/>
  <c r="S1372" i="1"/>
  <c r="G1253" i="1"/>
  <c r="O1253" i="1"/>
  <c r="R1372" i="1" l="1"/>
  <c r="N1253" i="1"/>
  <c r="T1372" i="1" l="1"/>
  <c r="Q1373" i="1" s="1"/>
  <c r="AC1373" i="1" s="1"/>
  <c r="P1253" i="1"/>
  <c r="M1254" i="1" s="1"/>
  <c r="H1373" i="1" l="1"/>
  <c r="S1373" i="1"/>
  <c r="O1254" i="1"/>
  <c r="G1254" i="1"/>
  <c r="R1373" i="1" l="1"/>
  <c r="N1254" i="1"/>
  <c r="P1254" i="1" s="1"/>
  <c r="M1255" i="1" s="1"/>
  <c r="T1373" i="1" l="1"/>
  <c r="Q1374" i="1" s="1"/>
  <c r="AC1374" i="1" s="1"/>
  <c r="G1255" i="1"/>
  <c r="O1255" i="1"/>
  <c r="H1374" i="1" l="1"/>
  <c r="S1374" i="1"/>
  <c r="N1255" i="1"/>
  <c r="R1374" i="1" l="1"/>
  <c r="P1255" i="1"/>
  <c r="M1256" i="1" s="1"/>
  <c r="T1374" i="1" l="1"/>
  <c r="Q1375" i="1" s="1"/>
  <c r="AC1375" i="1" s="1"/>
  <c r="G1256" i="1"/>
  <c r="O1256" i="1"/>
  <c r="H1375" i="1" l="1"/>
  <c r="S1375" i="1"/>
  <c r="N1256" i="1"/>
  <c r="R1375" i="1" l="1"/>
  <c r="P1256" i="1"/>
  <c r="M1257" i="1" s="1"/>
  <c r="T1375" i="1" l="1"/>
  <c r="Q1376" i="1" s="1"/>
  <c r="AC1376" i="1" s="1"/>
  <c r="G1257" i="1"/>
  <c r="O1257" i="1"/>
  <c r="S1376" i="1" l="1"/>
  <c r="H1376" i="1"/>
  <c r="N1257" i="1"/>
  <c r="P1257" i="1" s="1"/>
  <c r="M1258" i="1" s="1"/>
  <c r="R1376" i="1" l="1"/>
  <c r="G1258" i="1"/>
  <c r="O1258" i="1"/>
  <c r="T1376" i="1" l="1"/>
  <c r="Q1377" i="1" s="1"/>
  <c r="AC1377" i="1" s="1"/>
  <c r="N1258" i="1"/>
  <c r="H1377" i="1" l="1"/>
  <c r="S1377" i="1"/>
  <c r="P1258" i="1"/>
  <c r="M1259" i="1" s="1"/>
  <c r="R1377" i="1" l="1"/>
  <c r="G1259" i="1"/>
  <c r="O1259" i="1"/>
  <c r="T1377" i="1" l="1"/>
  <c r="Q1378" i="1" s="1"/>
  <c r="AC1378" i="1" s="1"/>
  <c r="N1259" i="1"/>
  <c r="S1378" i="1" l="1"/>
  <c r="H1378" i="1"/>
  <c r="P1259" i="1"/>
  <c r="M1260" i="1" s="1"/>
  <c r="R1378" i="1" l="1"/>
  <c r="T1378" i="1" s="1"/>
  <c r="Q1379" i="1" s="1"/>
  <c r="AC1379" i="1" s="1"/>
  <c r="O1260" i="1"/>
  <c r="G1260" i="1"/>
  <c r="H1379" i="1" l="1"/>
  <c r="S1379" i="1"/>
  <c r="N1260" i="1"/>
  <c r="P1260" i="1" s="1"/>
  <c r="M1261" i="1" s="1"/>
  <c r="R1379" i="1" l="1"/>
  <c r="T1379" i="1" s="1"/>
  <c r="Q1380" i="1" s="1"/>
  <c r="AC1380" i="1" s="1"/>
  <c r="O1261" i="1"/>
  <c r="G1261" i="1"/>
  <c r="H1380" i="1" l="1"/>
  <c r="S1380" i="1"/>
  <c r="N1261" i="1"/>
  <c r="P1261" i="1" s="1"/>
  <c r="M1262" i="1" s="1"/>
  <c r="R1380" i="1" l="1"/>
  <c r="T1380" i="1" s="1"/>
  <c r="Q1381" i="1" s="1"/>
  <c r="AC1381" i="1" s="1"/>
  <c r="G1262" i="1"/>
  <c r="O1262" i="1"/>
  <c r="H1381" i="1" l="1"/>
  <c r="S1381" i="1"/>
  <c r="N1262" i="1"/>
  <c r="P1262" i="1" s="1"/>
  <c r="M1263" i="1" s="1"/>
  <c r="R1381" i="1" l="1"/>
  <c r="O1263" i="1"/>
  <c r="G1263" i="1"/>
  <c r="T1381" i="1" l="1"/>
  <c r="Q1382" i="1" s="1"/>
  <c r="AC1382" i="1" s="1"/>
  <c r="N1263" i="1"/>
  <c r="P1263" i="1" s="1"/>
  <c r="M1264" i="1" s="1"/>
  <c r="H1382" i="1" l="1"/>
  <c r="S1382" i="1"/>
  <c r="O1264" i="1"/>
  <c r="G1264" i="1"/>
  <c r="R1382" i="1" l="1"/>
  <c r="N1264" i="1"/>
  <c r="P1264" i="1" s="1"/>
  <c r="M1265" i="1" s="1"/>
  <c r="T1382" i="1" l="1"/>
  <c r="Q1383" i="1" s="1"/>
  <c r="AC1383" i="1" s="1"/>
  <c r="O1265" i="1"/>
  <c r="G1265" i="1"/>
  <c r="H1383" i="1" l="1"/>
  <c r="S1383" i="1"/>
  <c r="N1265" i="1"/>
  <c r="R1383" i="1" l="1"/>
  <c r="P1265" i="1"/>
  <c r="M1266" i="1" s="1"/>
  <c r="T1383" i="1" l="1"/>
  <c r="Q1384" i="1" s="1"/>
  <c r="AC1384" i="1" s="1"/>
  <c r="O1266" i="1"/>
  <c r="G1266" i="1"/>
  <c r="H1384" i="1" l="1"/>
  <c r="S1384" i="1"/>
  <c r="N1266" i="1"/>
  <c r="R1384" i="1" l="1"/>
  <c r="P1266" i="1"/>
  <c r="M1267" i="1" s="1"/>
  <c r="T1384" i="1" l="1"/>
  <c r="Q1385" i="1" s="1"/>
  <c r="AC1385" i="1" s="1"/>
  <c r="O1267" i="1"/>
  <c r="G1267" i="1"/>
  <c r="H1385" i="1" l="1"/>
  <c r="S1385" i="1"/>
  <c r="N1267" i="1"/>
  <c r="R1385" i="1" l="1"/>
  <c r="P1267" i="1"/>
  <c r="M1268" i="1" s="1"/>
  <c r="T1385" i="1" l="1"/>
  <c r="Q1386" i="1" s="1"/>
  <c r="AC1386" i="1" s="1"/>
  <c r="G1268" i="1"/>
  <c r="O1268" i="1"/>
  <c r="H1386" i="1" l="1"/>
  <c r="S1386" i="1"/>
  <c r="N1268" i="1"/>
  <c r="R1386" i="1" l="1"/>
  <c r="P1268" i="1"/>
  <c r="M1269" i="1" s="1"/>
  <c r="T1386" i="1" l="1"/>
  <c r="Q1387" i="1" s="1"/>
  <c r="AC1387" i="1" s="1"/>
  <c r="O1269" i="1"/>
  <c r="G1269" i="1"/>
  <c r="H1387" i="1" l="1"/>
  <c r="S1387" i="1"/>
  <c r="N1269" i="1"/>
  <c r="R1387" i="1" l="1"/>
  <c r="P1269" i="1"/>
  <c r="M1270" i="1" s="1"/>
  <c r="T1387" i="1" l="1"/>
  <c r="Q1388" i="1" s="1"/>
  <c r="AC1388" i="1" s="1"/>
  <c r="G1270" i="1"/>
  <c r="O1270" i="1"/>
  <c r="H1388" i="1" l="1"/>
  <c r="S1388" i="1"/>
  <c r="N1270" i="1"/>
  <c r="P1270" i="1" s="1"/>
  <c r="M1271" i="1" s="1"/>
  <c r="R1388" i="1" l="1"/>
  <c r="G1271" i="1"/>
  <c r="O1271" i="1"/>
  <c r="T1388" i="1" l="1"/>
  <c r="Q1389" i="1" s="1"/>
  <c r="AC1389" i="1" s="1"/>
  <c r="N1271" i="1"/>
  <c r="P1271" i="1" s="1"/>
  <c r="M1272" i="1" s="1"/>
  <c r="H1389" i="1" l="1"/>
  <c r="S1389" i="1"/>
  <c r="G1272" i="1"/>
  <c r="O1272" i="1"/>
  <c r="R1389" i="1" l="1"/>
  <c r="N1272" i="1"/>
  <c r="T1389" i="1" l="1"/>
  <c r="Q1390" i="1" s="1"/>
  <c r="AC1390" i="1" s="1"/>
  <c r="P1272" i="1"/>
  <c r="M1273" i="1" s="1"/>
  <c r="H1390" i="1" l="1"/>
  <c r="S1390" i="1"/>
  <c r="O1273" i="1"/>
  <c r="G1273" i="1"/>
  <c r="R1390" i="1" l="1"/>
  <c r="N1273" i="1"/>
  <c r="P1273" i="1" s="1"/>
  <c r="M1274" i="1" s="1"/>
  <c r="T1390" i="1" l="1"/>
  <c r="Q1391" i="1" s="1"/>
  <c r="AC1391" i="1" s="1"/>
  <c r="O1274" i="1"/>
  <c r="G1274" i="1"/>
  <c r="H1391" i="1" l="1"/>
  <c r="S1391" i="1"/>
  <c r="N1274" i="1"/>
  <c r="P1274" i="1" s="1"/>
  <c r="M1275" i="1" s="1"/>
  <c r="R1391" i="1" l="1"/>
  <c r="G1275" i="1"/>
  <c r="O1275" i="1"/>
  <c r="T1391" i="1" l="1"/>
  <c r="Q1392" i="1" s="1"/>
  <c r="AC1392" i="1" s="1"/>
  <c r="N1275" i="1"/>
  <c r="H1392" i="1" l="1"/>
  <c r="S1392" i="1"/>
  <c r="P1275" i="1"/>
  <c r="M1276" i="1" s="1"/>
  <c r="R1392" i="1" l="1"/>
  <c r="G1276" i="1"/>
  <c r="O1276" i="1"/>
  <c r="T1392" i="1" l="1"/>
  <c r="Q1393" i="1" s="1"/>
  <c r="AC1393" i="1" s="1"/>
  <c r="N1276" i="1"/>
  <c r="H1393" i="1" l="1"/>
  <c r="S1393" i="1"/>
  <c r="P1276" i="1"/>
  <c r="M1277" i="1" s="1"/>
  <c r="R1393" i="1" l="1"/>
  <c r="T1393" i="1" s="1"/>
  <c r="Q1394" i="1" s="1"/>
  <c r="AC1394" i="1" s="1"/>
  <c r="G1277" i="1"/>
  <c r="O1277" i="1"/>
  <c r="H1394" i="1" l="1"/>
  <c r="S1394" i="1"/>
  <c r="N1277" i="1"/>
  <c r="R1394" i="1" l="1"/>
  <c r="T1394" i="1" s="1"/>
  <c r="Q1395" i="1" s="1"/>
  <c r="AC1395" i="1" s="1"/>
  <c r="P1277" i="1"/>
  <c r="M1278" i="1" s="1"/>
  <c r="H1395" i="1" l="1"/>
  <c r="S1395" i="1"/>
  <c r="G1278" i="1"/>
  <c r="O1278" i="1"/>
  <c r="R1395" i="1" l="1"/>
  <c r="N1278" i="1"/>
  <c r="T1395" i="1" l="1"/>
  <c r="Q1396" i="1" s="1"/>
  <c r="AC1396" i="1" s="1"/>
  <c r="P1278" i="1"/>
  <c r="M1279" i="1" s="1"/>
  <c r="H1396" i="1" l="1"/>
  <c r="S1396" i="1"/>
  <c r="G1279" i="1"/>
  <c r="O1279" i="1"/>
  <c r="R1396" i="1" l="1"/>
  <c r="T1396" i="1" s="1"/>
  <c r="Q1397" i="1" s="1"/>
  <c r="AC1397" i="1" s="1"/>
  <c r="N1279" i="1"/>
  <c r="P1279" i="1" s="1"/>
  <c r="M1280" i="1" s="1"/>
  <c r="H1397" i="1" l="1"/>
  <c r="S1397" i="1"/>
  <c r="G1280" i="1"/>
  <c r="O1280" i="1"/>
  <c r="R1397" i="1" l="1"/>
  <c r="T1397" i="1" s="1"/>
  <c r="Q1398" i="1" s="1"/>
  <c r="AC1398" i="1" s="1"/>
  <c r="N1280" i="1"/>
  <c r="H1398" i="1" l="1"/>
  <c r="S1398" i="1"/>
  <c r="P1280" i="1"/>
  <c r="M1281" i="1" s="1"/>
  <c r="R1398" i="1" l="1"/>
  <c r="O1281" i="1"/>
  <c r="G1281" i="1"/>
  <c r="T1398" i="1" l="1"/>
  <c r="Q1399" i="1" s="1"/>
  <c r="AC1399" i="1" s="1"/>
  <c r="N1281" i="1"/>
  <c r="P1281" i="1" s="1"/>
  <c r="M1282" i="1" s="1"/>
  <c r="H1399" i="1" l="1"/>
  <c r="S1399" i="1"/>
  <c r="O1282" i="1"/>
  <c r="G1282" i="1"/>
  <c r="R1399" i="1" l="1"/>
  <c r="T1399" i="1" s="1"/>
  <c r="Q1400" i="1" s="1"/>
  <c r="AC1400" i="1" s="1"/>
  <c r="N1282" i="1"/>
  <c r="S1400" i="1" l="1"/>
  <c r="H1400" i="1"/>
  <c r="P1282" i="1"/>
  <c r="M1283" i="1" s="1"/>
  <c r="R1400" i="1" l="1"/>
  <c r="T1400" i="1" s="1"/>
  <c r="Q1401" i="1" s="1"/>
  <c r="AC1401" i="1" s="1"/>
  <c r="G1283" i="1"/>
  <c r="O1283" i="1"/>
  <c r="H1401" i="1" l="1"/>
  <c r="S1401" i="1"/>
  <c r="N1283" i="1"/>
  <c r="P1283" i="1" s="1"/>
  <c r="M1284" i="1" s="1"/>
  <c r="R1401" i="1" l="1"/>
  <c r="O1284" i="1"/>
  <c r="G1284" i="1"/>
  <c r="T1401" i="1" l="1"/>
  <c r="Q1402" i="1" s="1"/>
  <c r="AC1402" i="1" s="1"/>
  <c r="N1284" i="1"/>
  <c r="P1284" i="1" s="1"/>
  <c r="M1285" i="1" s="1"/>
  <c r="H1402" i="1" l="1"/>
  <c r="S1402" i="1"/>
  <c r="O1285" i="1"/>
  <c r="G1285" i="1"/>
  <c r="R1402" i="1" l="1"/>
  <c r="N1285" i="1"/>
  <c r="P1285" i="1" s="1"/>
  <c r="M1286" i="1" s="1"/>
  <c r="T1402" i="1" l="1"/>
  <c r="Q1403" i="1" s="1"/>
  <c r="AC1403" i="1" s="1"/>
  <c r="O1286" i="1"/>
  <c r="G1286" i="1"/>
  <c r="H1403" i="1" l="1"/>
  <c r="S1403" i="1"/>
  <c r="N1286" i="1"/>
  <c r="P1286" i="1" s="1"/>
  <c r="M1287" i="1" s="1"/>
  <c r="R1403" i="1" l="1"/>
  <c r="G1287" i="1"/>
  <c r="O1287" i="1"/>
  <c r="T1403" i="1" l="1"/>
  <c r="Q1404" i="1" s="1"/>
  <c r="AC1404" i="1" s="1"/>
  <c r="N1287" i="1"/>
  <c r="S1404" i="1" l="1"/>
  <c r="H1404" i="1"/>
  <c r="P1287" i="1"/>
  <c r="M1288" i="1" s="1"/>
  <c r="R1404" i="1" l="1"/>
  <c r="G1288" i="1"/>
  <c r="O1288" i="1"/>
  <c r="T1404" i="1" l="1"/>
  <c r="Q1405" i="1" s="1"/>
  <c r="AC1405" i="1" s="1"/>
  <c r="N1288" i="1"/>
  <c r="P1288" i="1" s="1"/>
  <c r="M1289" i="1" s="1"/>
  <c r="H1405" i="1" l="1"/>
  <c r="S1405" i="1"/>
  <c r="O1289" i="1"/>
  <c r="G1289" i="1"/>
  <c r="R1405" i="1" l="1"/>
  <c r="T1405" i="1"/>
  <c r="Q1406" i="1" s="1"/>
  <c r="AC1406" i="1" s="1"/>
  <c r="N1289" i="1"/>
  <c r="P1289" i="1" s="1"/>
  <c r="M1290" i="1" s="1"/>
  <c r="H1406" i="1" l="1"/>
  <c r="S1406" i="1"/>
  <c r="G1290" i="1"/>
  <c r="O1290" i="1"/>
  <c r="R1406" i="1" l="1"/>
  <c r="T1406" i="1" s="1"/>
  <c r="Q1407" i="1" s="1"/>
  <c r="AC1407" i="1" s="1"/>
  <c r="N1290" i="1"/>
  <c r="H1407" i="1" l="1"/>
  <c r="S1407" i="1"/>
  <c r="P1290" i="1"/>
  <c r="M1291" i="1" s="1"/>
  <c r="R1407" i="1" l="1"/>
  <c r="G1291" i="1"/>
  <c r="O1291" i="1"/>
  <c r="T1407" i="1" l="1"/>
  <c r="Q1408" i="1" s="1"/>
  <c r="AC1408" i="1" s="1"/>
  <c r="N1291" i="1"/>
  <c r="P1291" i="1" s="1"/>
  <c r="M1292" i="1" s="1"/>
  <c r="S1408" i="1" l="1"/>
  <c r="H1408" i="1"/>
  <c r="G1292" i="1"/>
  <c r="O1292" i="1"/>
  <c r="R1408" i="1" l="1"/>
  <c r="N1292" i="1"/>
  <c r="P1292" i="1" s="1"/>
  <c r="M1293" i="1" s="1"/>
  <c r="T1408" i="1" l="1"/>
  <c r="Q1409" i="1" s="1"/>
  <c r="AC1409" i="1" s="1"/>
  <c r="G1293" i="1"/>
  <c r="O1293" i="1"/>
  <c r="H1409" i="1" l="1"/>
  <c r="S1409" i="1"/>
  <c r="N1293" i="1"/>
  <c r="R1409" i="1" l="1"/>
  <c r="P1293" i="1"/>
  <c r="M1294" i="1" s="1"/>
  <c r="T1409" i="1" l="1"/>
  <c r="Q1410" i="1" s="1"/>
  <c r="AC1410" i="1" s="1"/>
  <c r="G1294" i="1"/>
  <c r="O1294" i="1"/>
  <c r="H1410" i="1" l="1"/>
  <c r="S1410" i="1"/>
  <c r="N1294" i="1"/>
  <c r="R1410" i="1" l="1"/>
  <c r="T1410" i="1" s="1"/>
  <c r="Q1411" i="1" s="1"/>
  <c r="AC1411" i="1" s="1"/>
  <c r="P1294" i="1"/>
  <c r="M1295" i="1" s="1"/>
  <c r="O1295" i="1" l="1"/>
  <c r="G1295" i="1"/>
  <c r="S1411" i="1" l="1"/>
  <c r="H1411" i="1"/>
  <c r="N1295" i="1"/>
  <c r="P1295" i="1" s="1"/>
  <c r="M1296" i="1" s="1"/>
  <c r="R1411" i="1" l="1"/>
  <c r="G1296" i="1"/>
  <c r="O1296" i="1"/>
  <c r="T1411" i="1" l="1"/>
  <c r="Q1412" i="1" s="1"/>
  <c r="AC1412" i="1" s="1"/>
  <c r="N1296" i="1"/>
  <c r="P1296" i="1" s="1"/>
  <c r="M1297" i="1" s="1"/>
  <c r="H1412" i="1" l="1"/>
  <c r="S1412" i="1"/>
  <c r="O1297" i="1"/>
  <c r="G1297" i="1"/>
  <c r="R1412" i="1" l="1"/>
  <c r="N1297" i="1"/>
  <c r="P1297" i="1" s="1"/>
  <c r="M1298" i="1" s="1"/>
  <c r="T1412" i="1" l="1"/>
  <c r="Q1413" i="1" s="1"/>
  <c r="AC1413" i="1" s="1"/>
  <c r="O1298" i="1"/>
  <c r="G1298" i="1"/>
  <c r="H1413" i="1" l="1"/>
  <c r="S1413" i="1"/>
  <c r="N1298" i="1"/>
  <c r="P1298" i="1" s="1"/>
  <c r="M1299" i="1" s="1"/>
  <c r="R1413" i="1" l="1"/>
  <c r="G1299" i="1"/>
  <c r="O1299" i="1"/>
  <c r="T1413" i="1" l="1"/>
  <c r="Q1414" i="1" s="1"/>
  <c r="AC1414" i="1" s="1"/>
  <c r="N1299" i="1"/>
  <c r="P1299" i="1" s="1"/>
  <c r="M1300" i="1" s="1"/>
  <c r="H1414" i="1" l="1"/>
  <c r="S1414" i="1"/>
  <c r="O1300" i="1"/>
  <c r="G1300" i="1"/>
  <c r="R1414" i="1" l="1"/>
  <c r="N1300" i="1"/>
  <c r="T1414" i="1" l="1"/>
  <c r="Q1415" i="1" s="1"/>
  <c r="AC1415" i="1" s="1"/>
  <c r="P1300" i="1"/>
  <c r="M1301" i="1" s="1"/>
  <c r="S1415" i="1" l="1"/>
  <c r="H1415" i="1"/>
  <c r="O1301" i="1"/>
  <c r="G1301" i="1"/>
  <c r="R1415" i="1" l="1"/>
  <c r="N1301" i="1"/>
  <c r="P1301" i="1" s="1"/>
  <c r="M1302" i="1" s="1"/>
  <c r="T1415" i="1" l="1"/>
  <c r="Q1416" i="1" s="1"/>
  <c r="AC1416" i="1" s="1"/>
  <c r="G1302" i="1"/>
  <c r="O1302" i="1"/>
  <c r="S1416" i="1" l="1"/>
  <c r="H1416" i="1"/>
  <c r="N1302" i="1"/>
  <c r="R1416" i="1" l="1"/>
  <c r="P1302" i="1"/>
  <c r="M1303" i="1" s="1"/>
  <c r="T1416" i="1" l="1"/>
  <c r="Q1417" i="1" s="1"/>
  <c r="AC1417" i="1" s="1"/>
  <c r="O1303" i="1"/>
  <c r="G1303" i="1"/>
  <c r="H1417" i="1" l="1"/>
  <c r="S1417" i="1"/>
  <c r="N1303" i="1"/>
  <c r="R1417" i="1" l="1"/>
  <c r="T1417" i="1"/>
  <c r="Q1418" i="1" s="1"/>
  <c r="AC1418" i="1" s="1"/>
  <c r="P1303" i="1"/>
  <c r="M1304" i="1" s="1"/>
  <c r="H1418" i="1" l="1"/>
  <c r="S1418" i="1"/>
  <c r="O1304" i="1"/>
  <c r="G1304" i="1"/>
  <c r="R1418" i="1" l="1"/>
  <c r="N1304" i="1"/>
  <c r="P1304" i="1" s="1"/>
  <c r="M1305" i="1" s="1"/>
  <c r="T1418" i="1" l="1"/>
  <c r="Q1419" i="1" s="1"/>
  <c r="AC1419" i="1" s="1"/>
  <c r="G1305" i="1"/>
  <c r="O1305" i="1"/>
  <c r="S1419" i="1" l="1"/>
  <c r="H1419" i="1"/>
  <c r="N1305" i="1"/>
  <c r="R1419" i="1" l="1"/>
  <c r="P1305" i="1"/>
  <c r="M1306" i="1" s="1"/>
  <c r="T1419" i="1" l="1"/>
  <c r="Q1420" i="1" s="1"/>
  <c r="AC1420" i="1" s="1"/>
  <c r="G1306" i="1"/>
  <c r="O1306" i="1"/>
  <c r="S1420" i="1" l="1"/>
  <c r="H1420" i="1"/>
  <c r="N1306" i="1"/>
  <c r="P1306" i="1" s="1"/>
  <c r="M1307" i="1" s="1"/>
  <c r="R1420" i="1" l="1"/>
  <c r="T1420" i="1" s="1"/>
  <c r="Q1421" i="1" s="1"/>
  <c r="AC1421" i="1" s="1"/>
  <c r="G1307" i="1"/>
  <c r="O1307" i="1"/>
  <c r="H1421" i="1" l="1"/>
  <c r="S1421" i="1"/>
  <c r="N1307" i="1"/>
  <c r="R1421" i="1" l="1"/>
  <c r="P1307" i="1"/>
  <c r="M1308" i="1" s="1"/>
  <c r="T1421" i="1" l="1"/>
  <c r="Q1422" i="1" s="1"/>
  <c r="AC1422" i="1" s="1"/>
  <c r="O1308" i="1"/>
  <c r="G1308" i="1"/>
  <c r="H1422" i="1" l="1"/>
  <c r="S1422" i="1"/>
  <c r="N1308" i="1"/>
  <c r="P1308" i="1" s="1"/>
  <c r="M1309" i="1" s="1"/>
  <c r="R1422" i="1" l="1"/>
  <c r="T1422" i="1" s="1"/>
  <c r="Q1423" i="1" s="1"/>
  <c r="AC1423" i="1" s="1"/>
  <c r="G1309" i="1"/>
  <c r="O1309" i="1"/>
  <c r="H1423" i="1" l="1"/>
  <c r="S1423" i="1"/>
  <c r="N1309" i="1"/>
  <c r="P1309" i="1" s="1"/>
  <c r="M1310" i="1" s="1"/>
  <c r="R1423" i="1" l="1"/>
  <c r="T1423" i="1" s="1"/>
  <c r="Q1424" i="1" s="1"/>
  <c r="AC1424" i="1" s="1"/>
  <c r="G1310" i="1"/>
  <c r="O1310" i="1"/>
  <c r="H1424" i="1" l="1"/>
  <c r="S1424" i="1"/>
  <c r="N1310" i="1"/>
  <c r="P1310" i="1" s="1"/>
  <c r="M1311" i="1" s="1"/>
  <c r="R1424" i="1" l="1"/>
  <c r="T1424" i="1" s="1"/>
  <c r="Q1425" i="1" s="1"/>
  <c r="AC1425" i="1" s="1"/>
  <c r="G1311" i="1"/>
  <c r="O1311" i="1"/>
  <c r="S1425" i="1" l="1"/>
  <c r="H1425" i="1"/>
  <c r="N1311" i="1"/>
  <c r="R1425" i="1" l="1"/>
  <c r="T1425" i="1" s="1"/>
  <c r="Q1426" i="1" s="1"/>
  <c r="AC1426" i="1" s="1"/>
  <c r="P1311" i="1"/>
  <c r="M1312" i="1" s="1"/>
  <c r="S1426" i="1" l="1"/>
  <c r="H1426" i="1"/>
  <c r="G1312" i="1"/>
  <c r="O1312" i="1"/>
  <c r="R1426" i="1" l="1"/>
  <c r="T1426" i="1" s="1"/>
  <c r="Q1427" i="1" s="1"/>
  <c r="AC1427" i="1" s="1"/>
  <c r="N1312" i="1"/>
  <c r="H1427" i="1" l="1"/>
  <c r="S1427" i="1"/>
  <c r="P1312" i="1"/>
  <c r="M1313" i="1" s="1"/>
  <c r="R1427" i="1" l="1"/>
  <c r="T1427" i="1" s="1"/>
  <c r="Q1428" i="1" s="1"/>
  <c r="AC1428" i="1" s="1"/>
  <c r="O1313" i="1"/>
  <c r="G1313" i="1"/>
  <c r="S1428" i="1" l="1"/>
  <c r="H1428" i="1"/>
  <c r="N1313" i="1"/>
  <c r="P1313" i="1" s="1"/>
  <c r="M1314" i="1" s="1"/>
  <c r="R1428" i="1" l="1"/>
  <c r="T1428" i="1" s="1"/>
  <c r="Q1429" i="1" s="1"/>
  <c r="AC1429" i="1" s="1"/>
  <c r="O1314" i="1"/>
  <c r="G1314" i="1"/>
  <c r="H1429" i="1" l="1"/>
  <c r="S1429" i="1"/>
  <c r="N1314" i="1"/>
  <c r="R1429" i="1" l="1"/>
  <c r="T1429" i="1" s="1"/>
  <c r="Q1430" i="1" s="1"/>
  <c r="AC1430" i="1" s="1"/>
  <c r="P1314" i="1"/>
  <c r="M1315" i="1" s="1"/>
  <c r="H1430" i="1" l="1"/>
  <c r="S1430" i="1"/>
  <c r="G1315" i="1"/>
  <c r="O1315" i="1"/>
  <c r="R1430" i="1" l="1"/>
  <c r="T1430" i="1" s="1"/>
  <c r="Q1431" i="1" s="1"/>
  <c r="AC1431" i="1" s="1"/>
  <c r="N1315" i="1"/>
  <c r="H1431" i="1" l="1"/>
  <c r="S1431" i="1"/>
  <c r="P1315" i="1"/>
  <c r="M1316" i="1" s="1"/>
  <c r="R1431" i="1" l="1"/>
  <c r="G1316" i="1"/>
  <c r="O1316" i="1"/>
  <c r="T1431" i="1" l="1"/>
  <c r="Q1432" i="1" s="1"/>
  <c r="AC1432" i="1" s="1"/>
  <c r="N1316" i="1"/>
  <c r="H1432" i="1" l="1"/>
  <c r="S1432" i="1"/>
  <c r="P1316" i="1"/>
  <c r="M1317" i="1" s="1"/>
  <c r="R1432" i="1" l="1"/>
  <c r="T1432" i="1" s="1"/>
  <c r="Q1433" i="1" s="1"/>
  <c r="AC1433" i="1" s="1"/>
  <c r="G1317" i="1"/>
  <c r="O1317" i="1"/>
  <c r="H1433" i="1" l="1"/>
  <c r="S1433" i="1"/>
  <c r="N1317" i="1"/>
  <c r="P1317" i="1" s="1"/>
  <c r="M1318" i="1" s="1"/>
  <c r="R1433" i="1" l="1"/>
  <c r="T1433" i="1" s="1"/>
  <c r="Q1434" i="1" s="1"/>
  <c r="AC1434" i="1" s="1"/>
  <c r="G1318" i="1"/>
  <c r="O1318" i="1"/>
  <c r="H1434" i="1" l="1"/>
  <c r="S1434" i="1"/>
  <c r="N1318" i="1"/>
  <c r="P1318" i="1" s="1"/>
  <c r="M1319" i="1" s="1"/>
  <c r="R1434" i="1" l="1"/>
  <c r="T1434" i="1" s="1"/>
  <c r="Q1435" i="1" s="1"/>
  <c r="AC1435" i="1" s="1"/>
  <c r="H1435" i="1" l="1"/>
  <c r="S1435" i="1"/>
  <c r="G1319" i="1"/>
  <c r="O1319" i="1"/>
  <c r="R1435" i="1" l="1"/>
  <c r="N1319" i="1"/>
  <c r="P1319" i="1" s="1"/>
  <c r="M1320" i="1" s="1"/>
  <c r="T1435" i="1" l="1"/>
  <c r="Q1436" i="1" s="1"/>
  <c r="AC1436" i="1" s="1"/>
  <c r="G1320" i="1"/>
  <c r="O1320" i="1"/>
  <c r="H1436" i="1" l="1"/>
  <c r="S1436" i="1"/>
  <c r="N1320" i="1"/>
  <c r="R1436" i="1" l="1"/>
  <c r="T1436" i="1" s="1"/>
  <c r="Q1437" i="1" s="1"/>
  <c r="AC1437" i="1" s="1"/>
  <c r="P1320" i="1"/>
  <c r="M1321" i="1" s="1"/>
  <c r="H1437" i="1" l="1"/>
  <c r="S1437" i="1"/>
  <c r="G1321" i="1"/>
  <c r="O1321" i="1"/>
  <c r="R1437" i="1" l="1"/>
  <c r="T1437" i="1" s="1"/>
  <c r="Q1438" i="1" s="1"/>
  <c r="AC1438" i="1" s="1"/>
  <c r="N1321" i="1"/>
  <c r="H1438" i="1" l="1"/>
  <c r="S1438" i="1"/>
  <c r="P1321" i="1"/>
  <c r="M1322" i="1" s="1"/>
  <c r="R1438" i="1" l="1"/>
  <c r="T1438" i="1" s="1"/>
  <c r="Q1439" i="1" s="1"/>
  <c r="AC1439" i="1" s="1"/>
  <c r="O1322" i="1"/>
  <c r="G1322" i="1"/>
  <c r="H1439" i="1" l="1"/>
  <c r="S1439" i="1"/>
  <c r="N1322" i="1"/>
  <c r="P1322" i="1" s="1"/>
  <c r="M1323" i="1" s="1"/>
  <c r="R1439" i="1" l="1"/>
  <c r="T1439" i="1" s="1"/>
  <c r="Q1440" i="1" s="1"/>
  <c r="AC1440" i="1" s="1"/>
  <c r="O1323" i="1"/>
  <c r="G1323" i="1"/>
  <c r="H1440" i="1" l="1"/>
  <c r="S1440" i="1"/>
  <c r="N1323" i="1"/>
  <c r="R1440" i="1" l="1"/>
  <c r="P1323" i="1"/>
  <c r="M1324" i="1" s="1"/>
  <c r="T1440" i="1" l="1"/>
  <c r="Q1441" i="1" s="1"/>
  <c r="AC1441" i="1" s="1"/>
  <c r="O1324" i="1"/>
  <c r="G1324" i="1"/>
  <c r="S1441" i="1" l="1"/>
  <c r="H1441" i="1"/>
  <c r="N1324" i="1"/>
  <c r="P1324" i="1" s="1"/>
  <c r="M1325" i="1" s="1"/>
  <c r="R1441" i="1" l="1"/>
  <c r="T1441" i="1" s="1"/>
  <c r="Q1442" i="1" s="1"/>
  <c r="AC1442" i="1" s="1"/>
  <c r="O1325" i="1"/>
  <c r="G1325" i="1"/>
  <c r="H1442" i="1" l="1"/>
  <c r="S1442" i="1"/>
  <c r="N1325" i="1"/>
  <c r="P1325" i="1" s="1"/>
  <c r="M1326" i="1" s="1"/>
  <c r="R1442" i="1" l="1"/>
  <c r="G1326" i="1"/>
  <c r="O1326" i="1"/>
  <c r="T1442" i="1" l="1"/>
  <c r="Q1443" i="1" s="1"/>
  <c r="AC1443" i="1" s="1"/>
  <c r="N1326" i="1"/>
  <c r="H1443" i="1" l="1"/>
  <c r="S1443" i="1"/>
  <c r="P1326" i="1"/>
  <c r="M1327" i="1" s="1"/>
  <c r="R1443" i="1" l="1"/>
  <c r="T1443" i="1" s="1"/>
  <c r="Q1444" i="1" s="1"/>
  <c r="AC1444" i="1" s="1"/>
  <c r="G1327" i="1"/>
  <c r="O1327" i="1"/>
  <c r="H1444" i="1" l="1"/>
  <c r="S1444" i="1"/>
  <c r="N1327" i="1"/>
  <c r="P1327" i="1" s="1"/>
  <c r="M1328" i="1" s="1"/>
  <c r="R1444" i="1" l="1"/>
  <c r="G1328" i="1"/>
  <c r="O1328" i="1"/>
  <c r="T1444" i="1" l="1"/>
  <c r="Q1445" i="1" s="1"/>
  <c r="AC1445" i="1" s="1"/>
  <c r="N1328" i="1"/>
  <c r="P1328" i="1" s="1"/>
  <c r="M1329" i="1" s="1"/>
  <c r="S1445" i="1" l="1"/>
  <c r="H1445" i="1"/>
  <c r="O1329" i="1"/>
  <c r="G1329" i="1"/>
  <c r="R1445" i="1" l="1"/>
  <c r="N1329" i="1"/>
  <c r="T1445" i="1" l="1"/>
  <c r="Q1446" i="1" s="1"/>
  <c r="AC1446" i="1" s="1"/>
  <c r="P1329" i="1"/>
  <c r="M1330" i="1" s="1"/>
  <c r="H1446" i="1" l="1"/>
  <c r="S1446" i="1"/>
  <c r="G1330" i="1"/>
  <c r="O1330" i="1"/>
  <c r="R1446" i="1" l="1"/>
  <c r="N1330" i="1"/>
  <c r="T1446" i="1" l="1"/>
  <c r="Q1447" i="1" s="1"/>
  <c r="AC1447" i="1" s="1"/>
  <c r="P1330" i="1"/>
  <c r="M1331" i="1" s="1"/>
  <c r="H1447" i="1" l="1"/>
  <c r="S1447" i="1"/>
  <c r="G1331" i="1"/>
  <c r="O1331" i="1"/>
  <c r="R1447" i="1" l="1"/>
  <c r="N1331" i="1"/>
  <c r="P1331" i="1" s="1"/>
  <c r="M1332" i="1" s="1"/>
  <c r="T1447" i="1" l="1"/>
  <c r="Q1448" i="1" s="1"/>
  <c r="AC1448" i="1" s="1"/>
  <c r="O1332" i="1"/>
  <c r="G1332" i="1"/>
  <c r="H1448" i="1" l="1"/>
  <c r="S1448" i="1"/>
  <c r="N1332" i="1"/>
  <c r="P1332" i="1" s="1"/>
  <c r="M1333" i="1" s="1"/>
  <c r="R1448" i="1" l="1"/>
  <c r="T1448" i="1" s="1"/>
  <c r="Q1449" i="1" s="1"/>
  <c r="AC1449" i="1" s="1"/>
  <c r="G1333" i="1"/>
  <c r="O1333" i="1"/>
  <c r="H1449" i="1" l="1"/>
  <c r="S1449" i="1"/>
  <c r="N1333" i="1"/>
  <c r="P1333" i="1" s="1"/>
  <c r="M1334" i="1" s="1"/>
  <c r="R1449" i="1" l="1"/>
  <c r="T1449" i="1" s="1"/>
  <c r="Q1450" i="1" s="1"/>
  <c r="AC1450" i="1" s="1"/>
  <c r="O1334" i="1"/>
  <c r="G1334" i="1"/>
  <c r="S1450" i="1" l="1"/>
  <c r="H1450" i="1"/>
  <c r="N1334" i="1"/>
  <c r="R1450" i="1" l="1"/>
  <c r="T1450" i="1"/>
  <c r="Q1451" i="1" s="1"/>
  <c r="AC1451" i="1" s="1"/>
  <c r="P1334" i="1"/>
  <c r="M1335" i="1" s="1"/>
  <c r="H1451" i="1" l="1"/>
  <c r="S1451" i="1"/>
  <c r="G1335" i="1"/>
  <c r="O1335" i="1"/>
  <c r="R1451" i="1" l="1"/>
  <c r="N1335" i="1"/>
  <c r="P1335" i="1" s="1"/>
  <c r="M1336" i="1" s="1"/>
  <c r="T1451" i="1" l="1"/>
  <c r="Q1452" i="1" s="1"/>
  <c r="AC1452" i="1" s="1"/>
  <c r="G1336" i="1"/>
  <c r="O1336" i="1"/>
  <c r="H1452" i="1" l="1"/>
  <c r="S1452" i="1"/>
  <c r="N1336" i="1"/>
  <c r="R1452" i="1" l="1"/>
  <c r="T1452" i="1" s="1"/>
  <c r="Q1453" i="1" s="1"/>
  <c r="AC1453" i="1" s="1"/>
  <c r="P1336" i="1"/>
  <c r="M1337" i="1" s="1"/>
  <c r="H1453" i="1" l="1"/>
  <c r="S1453" i="1"/>
  <c r="G1337" i="1"/>
  <c r="O1337" i="1"/>
  <c r="R1453" i="1" l="1"/>
  <c r="T1453" i="1" s="1"/>
  <c r="Q1454" i="1" s="1"/>
  <c r="AC1454" i="1" s="1"/>
  <c r="N1337" i="1"/>
  <c r="H1454" i="1" l="1"/>
  <c r="S1454" i="1"/>
  <c r="P1337" i="1"/>
  <c r="M1338" i="1" s="1"/>
  <c r="R1454" i="1" l="1"/>
  <c r="T1454" i="1" s="1"/>
  <c r="Q1455" i="1" s="1"/>
  <c r="AC1455" i="1" s="1"/>
  <c r="G1338" i="1"/>
  <c r="O1338" i="1"/>
  <c r="H1455" i="1" l="1"/>
  <c r="S1455" i="1"/>
  <c r="N1338" i="1"/>
  <c r="P1338" i="1" s="1"/>
  <c r="M1339" i="1" s="1"/>
  <c r="R1455" i="1" l="1"/>
  <c r="T1455" i="1" s="1"/>
  <c r="Q1456" i="1" s="1"/>
  <c r="AC1456" i="1" s="1"/>
  <c r="G1339" i="1"/>
  <c r="O1339" i="1"/>
  <c r="H1456" i="1" l="1"/>
  <c r="S1456" i="1"/>
  <c r="N1339" i="1"/>
  <c r="R1456" i="1" l="1"/>
  <c r="T1456" i="1" s="1"/>
  <c r="Q1457" i="1" s="1"/>
  <c r="AC1457" i="1" s="1"/>
  <c r="P1339" i="1"/>
  <c r="M1340" i="1" s="1"/>
  <c r="S1457" i="1" l="1"/>
  <c r="H1457" i="1"/>
  <c r="G1340" i="1"/>
  <c r="O1340" i="1"/>
  <c r="R1457" i="1" l="1"/>
  <c r="N1340" i="1"/>
  <c r="P1340" i="1" s="1"/>
  <c r="M1341" i="1" s="1"/>
  <c r="T1457" i="1" l="1"/>
  <c r="Q1458" i="1" s="1"/>
  <c r="AC1458" i="1" s="1"/>
  <c r="O1341" i="1"/>
  <c r="G1341" i="1"/>
  <c r="H1458" i="1" l="1"/>
  <c r="S1458" i="1"/>
  <c r="N1341" i="1"/>
  <c r="P1341" i="1" s="1"/>
  <c r="M1342" i="1" s="1"/>
  <c r="R1458" i="1" l="1"/>
  <c r="O1342" i="1"/>
  <c r="G1342" i="1"/>
  <c r="T1458" i="1" l="1"/>
  <c r="Q1459" i="1" s="1"/>
  <c r="AC1459" i="1" s="1"/>
  <c r="N1342" i="1"/>
  <c r="S1459" i="1" l="1"/>
  <c r="H1459" i="1"/>
  <c r="P1342" i="1"/>
  <c r="M1343" i="1" s="1"/>
  <c r="R1459" i="1" l="1"/>
  <c r="T1459" i="1" s="1"/>
  <c r="Q1460" i="1" s="1"/>
  <c r="AC1460" i="1" s="1"/>
  <c r="G1343" i="1"/>
  <c r="O1343" i="1"/>
  <c r="H1460" i="1" l="1"/>
  <c r="S1460" i="1"/>
  <c r="N1343" i="1"/>
  <c r="P1343" i="1" s="1"/>
  <c r="M1344" i="1" s="1"/>
  <c r="R1460" i="1" l="1"/>
  <c r="G1344" i="1"/>
  <c r="O1344" i="1"/>
  <c r="T1460" i="1" l="1"/>
  <c r="Q1461" i="1" s="1"/>
  <c r="AC1461" i="1" s="1"/>
  <c r="N1344" i="1"/>
  <c r="P1344" i="1" s="1"/>
  <c r="M1345" i="1" s="1"/>
  <c r="H1461" i="1" l="1"/>
  <c r="S1461" i="1"/>
  <c r="G1345" i="1"/>
  <c r="O1345" i="1"/>
  <c r="R1461" i="1" l="1"/>
  <c r="N1345" i="1"/>
  <c r="P1345" i="1" s="1"/>
  <c r="M1346" i="1" s="1"/>
  <c r="T1461" i="1" l="1"/>
  <c r="Q1462" i="1" s="1"/>
  <c r="AC1462" i="1" s="1"/>
  <c r="G1346" i="1"/>
  <c r="O1346" i="1"/>
  <c r="H1462" i="1" l="1"/>
  <c r="S1462" i="1"/>
  <c r="N1346" i="1"/>
  <c r="P1346" i="1" s="1"/>
  <c r="M1347" i="1" s="1"/>
  <c r="R1462" i="1" l="1"/>
  <c r="O1347" i="1"/>
  <c r="G1347" i="1"/>
  <c r="T1462" i="1" l="1"/>
  <c r="Q1463" i="1" s="1"/>
  <c r="AC1463" i="1" s="1"/>
  <c r="N1347" i="1"/>
  <c r="S1463" i="1" l="1"/>
  <c r="H1463" i="1"/>
  <c r="P1347" i="1"/>
  <c r="M1348" i="1" s="1"/>
  <c r="R1463" i="1" l="1"/>
  <c r="T1463" i="1" s="1"/>
  <c r="Q1464" i="1" s="1"/>
  <c r="AC1464" i="1" s="1"/>
  <c r="G1348" i="1"/>
  <c r="O1348" i="1"/>
  <c r="H1464" i="1" l="1"/>
  <c r="S1464" i="1"/>
  <c r="N1348" i="1"/>
  <c r="P1348" i="1" s="1"/>
  <c r="M1349" i="1" s="1"/>
  <c r="R1464" i="1" l="1"/>
  <c r="T1464" i="1" s="1"/>
  <c r="Q1465" i="1" s="1"/>
  <c r="AC1465" i="1" s="1"/>
  <c r="G1349" i="1"/>
  <c r="O1349" i="1"/>
  <c r="H1465" i="1" l="1"/>
  <c r="S1465" i="1"/>
  <c r="N1349" i="1"/>
  <c r="P1349" i="1" s="1"/>
  <c r="M1350" i="1" s="1"/>
  <c r="R1465" i="1" l="1"/>
  <c r="T1465" i="1" s="1"/>
  <c r="Q1466" i="1" s="1"/>
  <c r="AC1466" i="1" s="1"/>
  <c r="G1350" i="1"/>
  <c r="O1350" i="1"/>
  <c r="H1466" i="1" l="1"/>
  <c r="S1466" i="1"/>
  <c r="N1350" i="1"/>
  <c r="R1466" i="1" l="1"/>
  <c r="T1466" i="1" s="1"/>
  <c r="Q1467" i="1" s="1"/>
  <c r="AC1467" i="1" s="1"/>
  <c r="P1350" i="1"/>
  <c r="M1351" i="1" s="1"/>
  <c r="S1467" i="1" l="1"/>
  <c r="H1467" i="1"/>
  <c r="G1351" i="1"/>
  <c r="O1351" i="1"/>
  <c r="R1467" i="1" l="1"/>
  <c r="N1351" i="1"/>
  <c r="P1351" i="1" s="1"/>
  <c r="M1352" i="1" s="1"/>
  <c r="T1467" i="1" l="1"/>
  <c r="Q1468" i="1" s="1"/>
  <c r="AC1468" i="1" s="1"/>
  <c r="G1352" i="1"/>
  <c r="O1352" i="1"/>
  <c r="H1468" i="1" l="1"/>
  <c r="S1468" i="1"/>
  <c r="N1352" i="1"/>
  <c r="P1352" i="1" s="1"/>
  <c r="M1353" i="1" s="1"/>
  <c r="R1468" i="1" l="1"/>
  <c r="T1468" i="1" s="1"/>
  <c r="Q1469" i="1" s="1"/>
  <c r="AC1469" i="1" s="1"/>
  <c r="O1353" i="1"/>
  <c r="G1353" i="1"/>
  <c r="H1469" i="1" l="1"/>
  <c r="S1469" i="1"/>
  <c r="N1353" i="1"/>
  <c r="P1353" i="1" s="1"/>
  <c r="M1354" i="1" s="1"/>
  <c r="R1469" i="1" l="1"/>
  <c r="T1469" i="1" s="1"/>
  <c r="Q1470" i="1" s="1"/>
  <c r="AC1470" i="1" s="1"/>
  <c r="G1354" i="1"/>
  <c r="O1354" i="1"/>
  <c r="H1470" i="1" l="1"/>
  <c r="S1470" i="1"/>
  <c r="N1354" i="1"/>
  <c r="P1354" i="1" s="1"/>
  <c r="M1355" i="1" s="1"/>
  <c r="R1470" i="1" l="1"/>
  <c r="O1355" i="1"/>
  <c r="G1355" i="1"/>
  <c r="T1470" i="1" l="1"/>
  <c r="Q1471" i="1" s="1"/>
  <c r="AC1471" i="1" s="1"/>
  <c r="N1355" i="1"/>
  <c r="P1355" i="1" s="1"/>
  <c r="M1356" i="1" s="1"/>
  <c r="S1471" i="1" l="1"/>
  <c r="H1471" i="1"/>
  <c r="G1356" i="1"/>
  <c r="O1356" i="1"/>
  <c r="R1471" i="1" l="1"/>
  <c r="N1356" i="1"/>
  <c r="P1356" i="1" s="1"/>
  <c r="M1357" i="1" s="1"/>
  <c r="T1471" i="1" l="1"/>
  <c r="Q1472" i="1" s="1"/>
  <c r="AC1472" i="1" s="1"/>
  <c r="O1357" i="1"/>
  <c r="G1357" i="1"/>
  <c r="H1472" i="1" l="1"/>
  <c r="S1472" i="1"/>
  <c r="N1357" i="1"/>
  <c r="P1357" i="1" s="1"/>
  <c r="M1358" i="1" s="1"/>
  <c r="R1472" i="1" l="1"/>
  <c r="T1472" i="1" s="1"/>
  <c r="Q1473" i="1" s="1"/>
  <c r="AC1473" i="1" s="1"/>
  <c r="O1358" i="1"/>
  <c r="G1358" i="1"/>
  <c r="H1473" i="1" l="1"/>
  <c r="S1473" i="1"/>
  <c r="N1358" i="1"/>
  <c r="P1358" i="1" s="1"/>
  <c r="M1359" i="1" s="1"/>
  <c r="R1473" i="1" l="1"/>
  <c r="T1473" i="1" s="1"/>
  <c r="Q1474" i="1" s="1"/>
  <c r="AC1474" i="1" s="1"/>
  <c r="G1359" i="1"/>
  <c r="O1359" i="1"/>
  <c r="S1474" i="1" l="1"/>
  <c r="H1474" i="1"/>
  <c r="N1359" i="1"/>
  <c r="R1474" i="1" l="1"/>
  <c r="T1474" i="1" s="1"/>
  <c r="Q1475" i="1" s="1"/>
  <c r="AC1475" i="1" s="1"/>
  <c r="P1359" i="1"/>
  <c r="M1360" i="1" s="1"/>
  <c r="S1475" i="1" l="1"/>
  <c r="H1475" i="1"/>
  <c r="G1360" i="1"/>
  <c r="O1360" i="1"/>
  <c r="R1475" i="1" l="1"/>
  <c r="N1360" i="1"/>
  <c r="T1475" i="1" l="1"/>
  <c r="Q1476" i="1" s="1"/>
  <c r="AC1476" i="1" s="1"/>
  <c r="P1360" i="1"/>
  <c r="M1361" i="1" s="1"/>
  <c r="S1476" i="1" l="1"/>
  <c r="H1476" i="1"/>
  <c r="O1361" i="1"/>
  <c r="G1361" i="1"/>
  <c r="R1476" i="1" l="1"/>
  <c r="T1476" i="1" s="1"/>
  <c r="Q1477" i="1" s="1"/>
  <c r="AC1477" i="1" s="1"/>
  <c r="N1361" i="1"/>
  <c r="H1477" i="1" l="1"/>
  <c r="S1477" i="1"/>
  <c r="P1361" i="1"/>
  <c r="M1362" i="1" s="1"/>
  <c r="R1477" i="1" l="1"/>
  <c r="T1477" i="1" s="1"/>
  <c r="Q1478" i="1" s="1"/>
  <c r="AC1478" i="1" s="1"/>
  <c r="G1362" i="1"/>
  <c r="O1362" i="1"/>
  <c r="H1478" i="1" l="1"/>
  <c r="S1478" i="1"/>
  <c r="N1362" i="1"/>
  <c r="P1362" i="1" s="1"/>
  <c r="M1363" i="1" s="1"/>
  <c r="R1478" i="1" l="1"/>
  <c r="T1478" i="1" s="1"/>
  <c r="Q1479" i="1" s="1"/>
  <c r="AC1479" i="1" s="1"/>
  <c r="G1363" i="1"/>
  <c r="O1363" i="1"/>
  <c r="H1479" i="1" l="1"/>
  <c r="S1479" i="1"/>
  <c r="N1363" i="1"/>
  <c r="P1363" i="1" s="1"/>
  <c r="M1364" i="1" s="1"/>
  <c r="R1479" i="1" l="1"/>
  <c r="T1479" i="1" s="1"/>
  <c r="Q1480" i="1" s="1"/>
  <c r="AC1480" i="1" s="1"/>
  <c r="G1364" i="1"/>
  <c r="O1364" i="1"/>
  <c r="S1480" i="1" l="1"/>
  <c r="H1480" i="1"/>
  <c r="N1364" i="1"/>
  <c r="P1364" i="1" s="1"/>
  <c r="M1365" i="1" s="1"/>
  <c r="R1480" i="1" l="1"/>
  <c r="T1480" i="1" s="1"/>
  <c r="Q1481" i="1" s="1"/>
  <c r="AC1481" i="1" s="1"/>
  <c r="G1365" i="1"/>
  <c r="O1365" i="1"/>
  <c r="S1481" i="1" l="1"/>
  <c r="H1481" i="1"/>
  <c r="N1365" i="1"/>
  <c r="P1365" i="1" s="1"/>
  <c r="M1366" i="1" s="1"/>
  <c r="R1481" i="1" l="1"/>
  <c r="G1366" i="1"/>
  <c r="O1366" i="1"/>
  <c r="T1481" i="1" l="1"/>
  <c r="Q1482" i="1" s="1"/>
  <c r="AC1482" i="1" s="1"/>
  <c r="N1366" i="1"/>
  <c r="P1366" i="1" s="1"/>
  <c r="M1367" i="1" s="1"/>
  <c r="H1482" i="1" l="1"/>
  <c r="S1482" i="1"/>
  <c r="G1367" i="1"/>
  <c r="O1367" i="1"/>
  <c r="R1482" i="1" l="1"/>
  <c r="T1482" i="1" s="1"/>
  <c r="Q1483" i="1" s="1"/>
  <c r="AC1483" i="1" s="1"/>
  <c r="N1367" i="1"/>
  <c r="P1367" i="1" s="1"/>
  <c r="M1368" i="1" s="1"/>
  <c r="H1483" i="1" l="1"/>
  <c r="S1483" i="1"/>
  <c r="O1368" i="1"/>
  <c r="G1368" i="1"/>
  <c r="R1483" i="1" l="1"/>
  <c r="N1368" i="1"/>
  <c r="P1368" i="1" s="1"/>
  <c r="M1369" i="1" s="1"/>
  <c r="T1483" i="1" l="1"/>
  <c r="Q1484" i="1" s="1"/>
  <c r="AC1484" i="1" s="1"/>
  <c r="O1369" i="1"/>
  <c r="G1369" i="1"/>
  <c r="S1484" i="1" l="1"/>
  <c r="H1484" i="1"/>
  <c r="N1369" i="1"/>
  <c r="P1369" i="1" s="1"/>
  <c r="M1370" i="1" s="1"/>
  <c r="R1484" i="1" l="1"/>
  <c r="T1484" i="1" s="1"/>
  <c r="Q1485" i="1" s="1"/>
  <c r="AC1485" i="1" s="1"/>
  <c r="G1370" i="1"/>
  <c r="O1370" i="1"/>
  <c r="H1485" i="1" l="1"/>
  <c r="S1485" i="1"/>
  <c r="N1370" i="1"/>
  <c r="R1485" i="1" l="1"/>
  <c r="T1485" i="1" s="1"/>
  <c r="Q1486" i="1" s="1"/>
  <c r="AC1486" i="1" s="1"/>
  <c r="P1370" i="1"/>
  <c r="M1371" i="1" s="1"/>
  <c r="H1486" i="1" l="1"/>
  <c r="S1486" i="1"/>
  <c r="O1371" i="1"/>
  <c r="G1371" i="1"/>
  <c r="R1486" i="1" l="1"/>
  <c r="N1371" i="1"/>
  <c r="T1486" i="1" l="1"/>
  <c r="Q1487" i="1" s="1"/>
  <c r="AC1487" i="1" s="1"/>
  <c r="P1371" i="1"/>
  <c r="M1372" i="1" s="1"/>
  <c r="H1487" i="1" l="1"/>
  <c r="S1487" i="1"/>
  <c r="G1372" i="1"/>
  <c r="O1372" i="1"/>
  <c r="R1487" i="1" l="1"/>
  <c r="N1372" i="1"/>
  <c r="T1487" i="1" l="1"/>
  <c r="Q1488" i="1" s="1"/>
  <c r="AC1488" i="1" s="1"/>
  <c r="P1372" i="1"/>
  <c r="M1373" i="1" s="1"/>
  <c r="H1488" i="1" l="1"/>
  <c r="S1488" i="1"/>
  <c r="O1373" i="1"/>
  <c r="G1373" i="1"/>
  <c r="R1488" i="1" l="1"/>
  <c r="N1373" i="1"/>
  <c r="T1488" i="1" l="1"/>
  <c r="Q1489" i="1" s="1"/>
  <c r="AC1489" i="1" s="1"/>
  <c r="P1373" i="1"/>
  <c r="M1374" i="1" s="1"/>
  <c r="H1489" i="1" l="1"/>
  <c r="S1489" i="1"/>
  <c r="O1374" i="1"/>
  <c r="G1374" i="1"/>
  <c r="R1489" i="1" l="1"/>
  <c r="N1374" i="1"/>
  <c r="T1489" i="1" l="1"/>
  <c r="Q1490" i="1" s="1"/>
  <c r="AC1490" i="1" s="1"/>
  <c r="P1374" i="1"/>
  <c r="M1375" i="1" s="1"/>
  <c r="H1490" i="1" l="1"/>
  <c r="S1490" i="1"/>
  <c r="O1375" i="1"/>
  <c r="G1375" i="1"/>
  <c r="R1490" i="1" l="1"/>
  <c r="N1375" i="1"/>
  <c r="T1490" i="1" l="1"/>
  <c r="Q1491" i="1" s="1"/>
  <c r="AC1491" i="1" s="1"/>
  <c r="P1375" i="1"/>
  <c r="M1376" i="1" s="1"/>
  <c r="S1491" i="1" l="1"/>
  <c r="H1491" i="1"/>
  <c r="O1376" i="1"/>
  <c r="G1376" i="1"/>
  <c r="R1491" i="1" l="1"/>
  <c r="N1376" i="1"/>
  <c r="T1491" i="1" l="1"/>
  <c r="Q1492" i="1" s="1"/>
  <c r="AC1492" i="1" s="1"/>
  <c r="P1376" i="1"/>
  <c r="M1377" i="1" s="1"/>
  <c r="S1492" i="1" l="1"/>
  <c r="H1492" i="1"/>
  <c r="G1377" i="1"/>
  <c r="O1377" i="1"/>
  <c r="R1492" i="1" l="1"/>
  <c r="T1492" i="1" s="1"/>
  <c r="Q1493" i="1" s="1"/>
  <c r="AC1493" i="1" s="1"/>
  <c r="N1377" i="1"/>
  <c r="P1377" i="1" s="1"/>
  <c r="M1378" i="1" s="1"/>
  <c r="H1493" i="1" l="1"/>
  <c r="S1493" i="1"/>
  <c r="G1378" i="1"/>
  <c r="O1378" i="1"/>
  <c r="R1493" i="1" l="1"/>
  <c r="N1378" i="1"/>
  <c r="P1378" i="1" s="1"/>
  <c r="M1379" i="1" s="1"/>
  <c r="T1493" i="1" l="1"/>
  <c r="Q1494" i="1" s="1"/>
  <c r="AC1494" i="1" s="1"/>
  <c r="O1379" i="1"/>
  <c r="G1379" i="1"/>
  <c r="H1494" i="1" l="1"/>
  <c r="S1494" i="1"/>
  <c r="N1379" i="1"/>
  <c r="P1379" i="1" s="1"/>
  <c r="M1380" i="1" s="1"/>
  <c r="R1494" i="1" l="1"/>
  <c r="G1380" i="1"/>
  <c r="O1380" i="1"/>
  <c r="T1494" i="1" l="1"/>
  <c r="Q1495" i="1" s="1"/>
  <c r="AC1495" i="1" s="1"/>
  <c r="N1380" i="1"/>
  <c r="S1495" i="1" l="1"/>
  <c r="H1495" i="1"/>
  <c r="P1380" i="1"/>
  <c r="M1381" i="1" s="1"/>
  <c r="R1495" i="1" l="1"/>
  <c r="T1495" i="1" s="1"/>
  <c r="Q1496" i="1" s="1"/>
  <c r="AC1496" i="1" s="1"/>
  <c r="G1381" i="1"/>
  <c r="O1381" i="1"/>
  <c r="S1496" i="1" l="1"/>
  <c r="H1496" i="1"/>
  <c r="N1381" i="1"/>
  <c r="R1496" i="1" l="1"/>
  <c r="T1496" i="1" s="1"/>
  <c r="Q1497" i="1" s="1"/>
  <c r="AC1497" i="1" s="1"/>
  <c r="P1381" i="1"/>
  <c r="M1382" i="1" s="1"/>
  <c r="H1497" i="1" l="1"/>
  <c r="S1497" i="1"/>
  <c r="G1382" i="1"/>
  <c r="O1382" i="1"/>
  <c r="R1497" i="1" l="1"/>
  <c r="T1497" i="1" s="1"/>
  <c r="Q1498" i="1" s="1"/>
  <c r="AC1498" i="1" s="1"/>
  <c r="N1382" i="1"/>
  <c r="H1498" i="1" l="1"/>
  <c r="S1498" i="1"/>
  <c r="P1382" i="1"/>
  <c r="M1383" i="1" s="1"/>
  <c r="R1498" i="1" l="1"/>
  <c r="T1498" i="1" s="1"/>
  <c r="Q1499" i="1" s="1"/>
  <c r="AC1499" i="1" s="1"/>
  <c r="O1383" i="1"/>
  <c r="G1383" i="1"/>
  <c r="H1499" i="1" l="1"/>
  <c r="S1499" i="1"/>
  <c r="N1383" i="1"/>
  <c r="R1499" i="1" l="1"/>
  <c r="P1383" i="1"/>
  <c r="M1384" i="1" s="1"/>
  <c r="T1499" i="1" l="1"/>
  <c r="Q1500" i="1" s="1"/>
  <c r="AC1500" i="1" s="1"/>
  <c r="O1384" i="1"/>
  <c r="G1384" i="1"/>
  <c r="H1500" i="1" l="1"/>
  <c r="S1500" i="1"/>
  <c r="N1384" i="1"/>
  <c r="R1500" i="1" l="1"/>
  <c r="T1500" i="1" s="1"/>
  <c r="Q1501" i="1" s="1"/>
  <c r="AC1501" i="1" s="1"/>
  <c r="P1384" i="1"/>
  <c r="M1385" i="1" s="1"/>
  <c r="H1501" i="1" l="1"/>
  <c r="S1501" i="1"/>
  <c r="G1385" i="1"/>
  <c r="O1385" i="1"/>
  <c r="R1501" i="1" l="1"/>
  <c r="N1385" i="1"/>
  <c r="P1385" i="1" s="1"/>
  <c r="M1386" i="1" s="1"/>
  <c r="T1501" i="1" l="1"/>
  <c r="Q1502" i="1" s="1"/>
  <c r="AC1502" i="1" s="1"/>
  <c r="G1386" i="1"/>
  <c r="O1386" i="1"/>
  <c r="H1502" i="1" l="1"/>
  <c r="S1502" i="1"/>
  <c r="N1386" i="1"/>
  <c r="P1386" i="1" s="1"/>
  <c r="M1387" i="1" s="1"/>
  <c r="R1502" i="1" l="1"/>
  <c r="T1502" i="1" s="1"/>
  <c r="Q1503" i="1" s="1"/>
  <c r="AC1503" i="1" s="1"/>
  <c r="G1387" i="1"/>
  <c r="O1387" i="1"/>
  <c r="H1503" i="1" l="1"/>
  <c r="S1503" i="1"/>
  <c r="N1387" i="1"/>
  <c r="R1503" i="1" l="1"/>
  <c r="T1503" i="1" s="1"/>
  <c r="Q1504" i="1" s="1"/>
  <c r="AC1504" i="1" s="1"/>
  <c r="P1387" i="1"/>
  <c r="M1388" i="1" s="1"/>
  <c r="H1504" i="1" l="1"/>
  <c r="S1504" i="1"/>
  <c r="G1388" i="1"/>
  <c r="O1388" i="1"/>
  <c r="R1504" i="1" l="1"/>
  <c r="N1388" i="1"/>
  <c r="P1388" i="1" s="1"/>
  <c r="M1389" i="1" s="1"/>
  <c r="T1504" i="1" l="1"/>
  <c r="Q1505" i="1" s="1"/>
  <c r="AC1505" i="1" s="1"/>
  <c r="G1389" i="1"/>
  <c r="O1389" i="1"/>
  <c r="H1505" i="1" l="1"/>
  <c r="S1505" i="1"/>
  <c r="N1389" i="1"/>
  <c r="R1505" i="1" l="1"/>
  <c r="T1505" i="1" s="1"/>
  <c r="Q1506" i="1" s="1"/>
  <c r="AC1506" i="1" s="1"/>
  <c r="P1389" i="1"/>
  <c r="M1390" i="1" s="1"/>
  <c r="H1506" i="1" l="1"/>
  <c r="S1506" i="1"/>
  <c r="G1390" i="1"/>
  <c r="O1390" i="1"/>
  <c r="R1506" i="1" l="1"/>
  <c r="N1390" i="1"/>
  <c r="T1506" i="1" l="1"/>
  <c r="Q1507" i="1" s="1"/>
  <c r="AC1507" i="1" s="1"/>
  <c r="P1390" i="1"/>
  <c r="M1391" i="1" s="1"/>
  <c r="H1507" i="1" l="1"/>
  <c r="S1507" i="1"/>
  <c r="O1391" i="1"/>
  <c r="G1391" i="1"/>
  <c r="R1507" i="1" l="1"/>
  <c r="T1507" i="1" s="1"/>
  <c r="Q1508" i="1" s="1"/>
  <c r="AC1508" i="1" s="1"/>
  <c r="N1391" i="1"/>
  <c r="P1391" i="1" s="1"/>
  <c r="M1392" i="1" s="1"/>
  <c r="H1508" i="1" l="1"/>
  <c r="S1508" i="1"/>
  <c r="G1392" i="1"/>
  <c r="O1392" i="1"/>
  <c r="R1508" i="1" l="1"/>
  <c r="T1508" i="1" s="1"/>
  <c r="Q1509" i="1" s="1"/>
  <c r="AC1509" i="1" s="1"/>
  <c r="N1392" i="1"/>
  <c r="S1509" i="1" l="1"/>
  <c r="H1509" i="1"/>
  <c r="P1392" i="1"/>
  <c r="M1393" i="1" s="1"/>
  <c r="R1509" i="1" l="1"/>
  <c r="O1393" i="1"/>
  <c r="G1393" i="1"/>
  <c r="T1509" i="1" l="1"/>
  <c r="Q1510" i="1" s="1"/>
  <c r="AC1510" i="1" s="1"/>
  <c r="N1393" i="1"/>
  <c r="H1510" i="1" l="1"/>
  <c r="S1510" i="1"/>
  <c r="P1393" i="1"/>
  <c r="M1394" i="1" s="1"/>
  <c r="R1510" i="1" l="1"/>
  <c r="O1394" i="1"/>
  <c r="G1394" i="1"/>
  <c r="T1510" i="1" l="1"/>
  <c r="Q1511" i="1" s="1"/>
  <c r="AC1511" i="1" s="1"/>
  <c r="N1394" i="1"/>
  <c r="P1394" i="1" s="1"/>
  <c r="M1395" i="1" s="1"/>
  <c r="H1511" i="1" l="1"/>
  <c r="S1511" i="1"/>
  <c r="O1395" i="1"/>
  <c r="G1395" i="1"/>
  <c r="R1511" i="1" l="1"/>
  <c r="T1511" i="1" s="1"/>
  <c r="Q1512" i="1" s="1"/>
  <c r="AC1512" i="1" s="1"/>
  <c r="N1395" i="1"/>
  <c r="H1512" i="1" l="1"/>
  <c r="S1512" i="1"/>
  <c r="P1395" i="1"/>
  <c r="M1396" i="1" s="1"/>
  <c r="R1512" i="1" l="1"/>
  <c r="G1396" i="1"/>
  <c r="O1396" i="1"/>
  <c r="T1512" i="1" l="1"/>
  <c r="Q1513" i="1" s="1"/>
  <c r="AC1513" i="1" s="1"/>
  <c r="N1396" i="1"/>
  <c r="H1513" i="1" l="1"/>
  <c r="S1513" i="1"/>
  <c r="P1396" i="1"/>
  <c r="M1397" i="1" s="1"/>
  <c r="R1513" i="1" l="1"/>
  <c r="G1397" i="1"/>
  <c r="O1397" i="1"/>
  <c r="T1513" i="1" l="1"/>
  <c r="Q1514" i="1" s="1"/>
  <c r="AC1514" i="1" s="1"/>
  <c r="N1397" i="1"/>
  <c r="P1397" i="1" s="1"/>
  <c r="M1398" i="1" s="1"/>
  <c r="H1514" i="1" l="1"/>
  <c r="S1514" i="1"/>
  <c r="G1398" i="1"/>
  <c r="O1398" i="1"/>
  <c r="R1514" i="1" l="1"/>
  <c r="T1514" i="1" s="1"/>
  <c r="Q1515" i="1" s="1"/>
  <c r="AC1515" i="1" s="1"/>
  <c r="N1398" i="1"/>
  <c r="H1515" i="1" l="1"/>
  <c r="S1515" i="1"/>
  <c r="P1398" i="1"/>
  <c r="M1399" i="1" s="1"/>
  <c r="R1515" i="1" l="1"/>
  <c r="G1399" i="1"/>
  <c r="O1399" i="1"/>
  <c r="T1515" i="1" l="1"/>
  <c r="Q1516" i="1" s="1"/>
  <c r="AC1516" i="1" s="1"/>
  <c r="N1399" i="1"/>
  <c r="H1516" i="1" l="1"/>
  <c r="S1516" i="1"/>
  <c r="P1399" i="1"/>
  <c r="M1400" i="1" s="1"/>
  <c r="R1516" i="1" l="1"/>
  <c r="G1400" i="1"/>
  <c r="O1400" i="1"/>
  <c r="T1516" i="1" l="1"/>
  <c r="Q1517" i="1" s="1"/>
  <c r="AC1517" i="1" s="1"/>
  <c r="N1400" i="1"/>
  <c r="P1400" i="1" s="1"/>
  <c r="M1401" i="1" s="1"/>
  <c r="H1517" i="1" l="1"/>
  <c r="S1517" i="1"/>
  <c r="G1401" i="1"/>
  <c r="O1401" i="1"/>
  <c r="R1517" i="1" l="1"/>
  <c r="N1401" i="1"/>
  <c r="P1401" i="1" s="1"/>
  <c r="M1402" i="1" s="1"/>
  <c r="T1517" i="1" l="1"/>
  <c r="Q1518" i="1" s="1"/>
  <c r="AC1518" i="1" s="1"/>
  <c r="G1402" i="1"/>
  <c r="O1402" i="1"/>
  <c r="H1518" i="1" l="1"/>
  <c r="S1518" i="1"/>
  <c r="N1402" i="1"/>
  <c r="R1518" i="1" l="1"/>
  <c r="T1518" i="1" s="1"/>
  <c r="Q1519" i="1" s="1"/>
  <c r="AC1519" i="1" s="1"/>
  <c r="P1402" i="1"/>
  <c r="M1403" i="1" s="1"/>
  <c r="H1519" i="1" l="1"/>
  <c r="S1519" i="1"/>
  <c r="O1403" i="1"/>
  <c r="G1403" i="1"/>
  <c r="R1519" i="1" l="1"/>
  <c r="T1519" i="1"/>
  <c r="Q1520" i="1" s="1"/>
  <c r="AC1520" i="1" s="1"/>
  <c r="N1403" i="1"/>
  <c r="P1403" i="1" s="1"/>
  <c r="M1404" i="1" s="1"/>
  <c r="H1520" i="1" l="1"/>
  <c r="S1520" i="1"/>
  <c r="G1404" i="1"/>
  <c r="O1404" i="1"/>
  <c r="R1520" i="1" l="1"/>
  <c r="N1404" i="1"/>
  <c r="T1520" i="1" l="1"/>
  <c r="Q1521" i="1" s="1"/>
  <c r="AC1521" i="1" s="1"/>
  <c r="P1404" i="1"/>
  <c r="M1405" i="1" s="1"/>
  <c r="H1521" i="1" l="1"/>
  <c r="S1521" i="1"/>
  <c r="O1405" i="1"/>
  <c r="G1405" i="1"/>
  <c r="R1521" i="1" l="1"/>
  <c r="N1405" i="1"/>
  <c r="T1521" i="1" l="1"/>
  <c r="Q1522" i="1" s="1"/>
  <c r="AC1522" i="1" s="1"/>
  <c r="P1405" i="1"/>
  <c r="M1406" i="1" s="1"/>
  <c r="H1522" i="1" l="1"/>
  <c r="S1522" i="1"/>
  <c r="G1406" i="1"/>
  <c r="O1406" i="1"/>
  <c r="R1522" i="1" l="1"/>
  <c r="N1406" i="1"/>
  <c r="T1522" i="1" l="1"/>
  <c r="Q1523" i="1" s="1"/>
  <c r="AC1523" i="1" s="1"/>
  <c r="P1406" i="1"/>
  <c r="M1407" i="1" s="1"/>
  <c r="S1523" i="1" l="1"/>
  <c r="H1523" i="1"/>
  <c r="G1407" i="1"/>
  <c r="O1407" i="1"/>
  <c r="R1523" i="1" l="1"/>
  <c r="T1523" i="1" s="1"/>
  <c r="Q1524" i="1" s="1"/>
  <c r="AC1524" i="1" s="1"/>
  <c r="N1407" i="1"/>
  <c r="P1407" i="1" s="1"/>
  <c r="M1408" i="1" s="1"/>
  <c r="H1524" i="1" l="1"/>
  <c r="S1524" i="1"/>
  <c r="G1408" i="1"/>
  <c r="O1408" i="1"/>
  <c r="R1524" i="1" l="1"/>
  <c r="N1408" i="1"/>
  <c r="T1524" i="1" l="1"/>
  <c r="Q1525" i="1" s="1"/>
  <c r="AC1525" i="1" s="1"/>
  <c r="P1408" i="1"/>
  <c r="M1409" i="1" s="1"/>
  <c r="H1525" i="1" l="1"/>
  <c r="S1525" i="1"/>
  <c r="G1409" i="1"/>
  <c r="O1409" i="1"/>
  <c r="R1525" i="1" l="1"/>
  <c r="N1409" i="1"/>
  <c r="T1525" i="1" l="1"/>
  <c r="Q1526" i="1" s="1"/>
  <c r="AC1526" i="1" s="1"/>
  <c r="P1409" i="1"/>
  <c r="M1410" i="1" s="1"/>
  <c r="H1526" i="1" l="1"/>
  <c r="S1526" i="1"/>
  <c r="O1410" i="1"/>
  <c r="G1410" i="1"/>
  <c r="R1526" i="1" l="1"/>
  <c r="N1410" i="1"/>
  <c r="P1410" i="1" s="1"/>
  <c r="M1411" i="1" s="1"/>
  <c r="T1526" i="1" l="1"/>
  <c r="Q1527" i="1" s="1"/>
  <c r="AC1527" i="1" s="1"/>
  <c r="O1411" i="1"/>
  <c r="G1411" i="1"/>
  <c r="H1527" i="1" l="1"/>
  <c r="S1527" i="1"/>
  <c r="N1411" i="1"/>
  <c r="P1411" i="1" s="1"/>
  <c r="M1412" i="1" s="1"/>
  <c r="R1527" i="1" l="1"/>
  <c r="T1527" i="1" s="1"/>
  <c r="Q1528" i="1" s="1"/>
  <c r="AC1528" i="1" s="1"/>
  <c r="G1412" i="1"/>
  <c r="O1412" i="1"/>
  <c r="H1528" i="1" l="1"/>
  <c r="S1528" i="1"/>
  <c r="N1412" i="1"/>
  <c r="R1528" i="1" l="1"/>
  <c r="T1528" i="1" s="1"/>
  <c r="Q1529" i="1" s="1"/>
  <c r="AC1529" i="1" s="1"/>
  <c r="P1412" i="1"/>
  <c r="M1413" i="1" s="1"/>
  <c r="H1529" i="1" l="1"/>
  <c r="S1529" i="1"/>
  <c r="G1413" i="1"/>
  <c r="O1413" i="1"/>
  <c r="R1529" i="1" l="1"/>
  <c r="T1529" i="1" s="1"/>
  <c r="Q1530" i="1" s="1"/>
  <c r="AC1530" i="1" s="1"/>
  <c r="N1413" i="1"/>
  <c r="P1413" i="1" s="1"/>
  <c r="M1414" i="1" s="1"/>
  <c r="H1530" i="1" l="1"/>
  <c r="S1530" i="1"/>
  <c r="O1414" i="1"/>
  <c r="G1414" i="1"/>
  <c r="R1530" i="1" l="1"/>
  <c r="T1530" i="1" s="1"/>
  <c r="Q1531" i="1" s="1"/>
  <c r="AC1531" i="1" s="1"/>
  <c r="N1414" i="1"/>
  <c r="P1414" i="1" s="1"/>
  <c r="M1415" i="1" s="1"/>
  <c r="H1531" i="1" l="1"/>
  <c r="S1531" i="1"/>
  <c r="O1415" i="1"/>
  <c r="G1415" i="1"/>
  <c r="R1531" i="1" l="1"/>
  <c r="N1415" i="1"/>
  <c r="T1531" i="1" l="1"/>
  <c r="Q1532" i="1" s="1"/>
  <c r="AC1532" i="1" s="1"/>
  <c r="P1415" i="1"/>
  <c r="M1416" i="1" s="1"/>
  <c r="H1532" i="1" l="1"/>
  <c r="S1532" i="1"/>
  <c r="G1416" i="1"/>
  <c r="O1416" i="1"/>
  <c r="R1532" i="1" l="1"/>
  <c r="T1532" i="1" s="1"/>
  <c r="Q1533" i="1" s="1"/>
  <c r="AC1533" i="1" s="1"/>
  <c r="N1416" i="1"/>
  <c r="P1416" i="1" s="1"/>
  <c r="M1417" i="1" s="1"/>
  <c r="H1533" i="1" l="1"/>
  <c r="S1533" i="1"/>
  <c r="O1417" i="1"/>
  <c r="G1417" i="1"/>
  <c r="R1533" i="1" l="1"/>
  <c r="N1417" i="1"/>
  <c r="P1417" i="1" s="1"/>
  <c r="M1418" i="1" s="1"/>
  <c r="T1533" i="1" l="1"/>
  <c r="Q1534" i="1" s="1"/>
  <c r="AC1534" i="1" s="1"/>
  <c r="G1418" i="1"/>
  <c r="O1418" i="1"/>
  <c r="H1534" i="1" l="1"/>
  <c r="S1534" i="1"/>
  <c r="N1418" i="1"/>
  <c r="P1418" i="1" s="1"/>
  <c r="M1419" i="1" s="1"/>
  <c r="R1534" i="1" l="1"/>
  <c r="T1534" i="1"/>
  <c r="Q1535" i="1" s="1"/>
  <c r="AC1535" i="1" s="1"/>
  <c r="G1419" i="1"/>
  <c r="O1419" i="1"/>
  <c r="H1535" i="1" l="1"/>
  <c r="S1535" i="1"/>
  <c r="N1419" i="1"/>
  <c r="R1535" i="1" l="1"/>
  <c r="P1419" i="1"/>
  <c r="M1420" i="1" s="1"/>
  <c r="T1535" i="1" l="1"/>
  <c r="Q1536" i="1" s="1"/>
  <c r="AC1536" i="1" s="1"/>
  <c r="G1420" i="1"/>
  <c r="O1420" i="1"/>
  <c r="H1536" i="1" l="1"/>
  <c r="S1536" i="1"/>
  <c r="N1420" i="1"/>
  <c r="R1536" i="1" l="1"/>
  <c r="P1420" i="1"/>
  <c r="M1421" i="1" s="1"/>
  <c r="T1536" i="1" l="1"/>
  <c r="Q1537" i="1" s="1"/>
  <c r="AC1537" i="1" s="1"/>
  <c r="O1421" i="1"/>
  <c r="G1421" i="1"/>
  <c r="H1537" i="1" l="1"/>
  <c r="S1537" i="1"/>
  <c r="N1421" i="1"/>
  <c r="P1421" i="1" s="1"/>
  <c r="M1422" i="1" s="1"/>
  <c r="R1537" i="1" l="1"/>
  <c r="T1537" i="1" s="1"/>
  <c r="Q1538" i="1" s="1"/>
  <c r="AC1538" i="1" s="1"/>
  <c r="O1422" i="1"/>
  <c r="G1422" i="1"/>
  <c r="H1538" i="1" l="1"/>
  <c r="S1538" i="1"/>
  <c r="N1422" i="1"/>
  <c r="R1538" i="1" l="1"/>
  <c r="P1422" i="1"/>
  <c r="M1423" i="1" s="1"/>
  <c r="T1538" i="1" l="1"/>
  <c r="Q1539" i="1" s="1"/>
  <c r="AC1539" i="1" s="1"/>
  <c r="G1423" i="1"/>
  <c r="O1423" i="1"/>
  <c r="H1539" i="1" l="1"/>
  <c r="S1539" i="1"/>
  <c r="N1423" i="1"/>
  <c r="P1423" i="1" s="1"/>
  <c r="M1424" i="1" s="1"/>
  <c r="R1539" i="1" l="1"/>
  <c r="T1539" i="1" s="1"/>
  <c r="Q1540" i="1" s="1"/>
  <c r="AC1540" i="1" s="1"/>
  <c r="G1424" i="1"/>
  <c r="O1424" i="1"/>
  <c r="H1540" i="1" l="1"/>
  <c r="S1540" i="1"/>
  <c r="N1424" i="1"/>
  <c r="R1540" i="1" l="1"/>
  <c r="P1424" i="1"/>
  <c r="M1425" i="1" s="1"/>
  <c r="T1540" i="1" l="1"/>
  <c r="Q1541" i="1" s="1"/>
  <c r="AC1541" i="1" s="1"/>
  <c r="G1425" i="1"/>
  <c r="O1425" i="1"/>
  <c r="S1541" i="1" l="1"/>
  <c r="H1541" i="1"/>
  <c r="N1425" i="1"/>
  <c r="P1425" i="1" s="1"/>
  <c r="M1426" i="1" s="1"/>
  <c r="R1541" i="1" l="1"/>
  <c r="T1541" i="1" s="1"/>
  <c r="Q1542" i="1" s="1"/>
  <c r="AC1542" i="1" s="1"/>
  <c r="O1426" i="1"/>
  <c r="G1426" i="1"/>
  <c r="S1542" i="1" l="1"/>
  <c r="H1542" i="1"/>
  <c r="N1426" i="1"/>
  <c r="P1426" i="1" s="1"/>
  <c r="M1427" i="1" s="1"/>
  <c r="R1542" i="1" l="1"/>
  <c r="T1542" i="1" s="1"/>
  <c r="Q1543" i="1" s="1"/>
  <c r="AC1543" i="1" s="1"/>
  <c r="G1427" i="1"/>
  <c r="O1427" i="1"/>
  <c r="S1543" i="1" l="1"/>
  <c r="H1543" i="1"/>
  <c r="N1427" i="1"/>
  <c r="P1427" i="1" s="1"/>
  <c r="M1428" i="1" s="1"/>
  <c r="R1543" i="1" l="1"/>
  <c r="T1543" i="1" s="1"/>
  <c r="Q1544" i="1" s="1"/>
  <c r="AC1544" i="1" s="1"/>
  <c r="G1428" i="1"/>
  <c r="O1428" i="1"/>
  <c r="H1544" i="1" l="1"/>
  <c r="S1544" i="1"/>
  <c r="N1428" i="1"/>
  <c r="R1544" i="1" l="1"/>
  <c r="P1428" i="1"/>
  <c r="M1429" i="1" s="1"/>
  <c r="T1544" i="1" l="1"/>
  <c r="Q1545" i="1" s="1"/>
  <c r="AC1545" i="1" s="1"/>
  <c r="O1429" i="1"/>
  <c r="G1429" i="1"/>
  <c r="H1545" i="1" l="1"/>
  <c r="S1545" i="1"/>
  <c r="N1429" i="1"/>
  <c r="R1545" i="1" l="1"/>
  <c r="P1429" i="1"/>
  <c r="M1430" i="1" s="1"/>
  <c r="T1545" i="1" l="1"/>
  <c r="Q1546" i="1" s="1"/>
  <c r="AC1546" i="1" s="1"/>
  <c r="G1430" i="1"/>
  <c r="O1430" i="1"/>
  <c r="S1546" i="1" l="1"/>
  <c r="H1546" i="1"/>
  <c r="N1430" i="1"/>
  <c r="R1546" i="1" l="1"/>
  <c r="T1546" i="1" s="1"/>
  <c r="Q1547" i="1" s="1"/>
  <c r="AC1547" i="1" s="1"/>
  <c r="P1430" i="1"/>
  <c r="M1431" i="1" s="1"/>
  <c r="H1547" i="1" l="1"/>
  <c r="S1547" i="1"/>
  <c r="G1431" i="1"/>
  <c r="O1431" i="1"/>
  <c r="R1547" i="1" l="1"/>
  <c r="N1431" i="1"/>
  <c r="T1547" i="1" l="1"/>
  <c r="Q1548" i="1" s="1"/>
  <c r="AC1548" i="1" s="1"/>
  <c r="P1431" i="1"/>
  <c r="M1432" i="1" s="1"/>
  <c r="S1548" i="1" l="1"/>
  <c r="H1548" i="1"/>
  <c r="G1432" i="1"/>
  <c r="O1432" i="1"/>
  <c r="R1548" i="1" l="1"/>
  <c r="T1548" i="1" s="1"/>
  <c r="Q1549" i="1" s="1"/>
  <c r="AC1549" i="1" s="1"/>
  <c r="N1432" i="1"/>
  <c r="P1432" i="1" s="1"/>
  <c r="M1433" i="1" s="1"/>
  <c r="H1549" i="1" l="1"/>
  <c r="S1549" i="1"/>
  <c r="G1433" i="1"/>
  <c r="O1433" i="1"/>
  <c r="R1549" i="1" l="1"/>
  <c r="N1433" i="1"/>
  <c r="P1433" i="1" s="1"/>
  <c r="M1434" i="1" s="1"/>
  <c r="T1549" i="1" l="1"/>
  <c r="Q1550" i="1" s="1"/>
  <c r="AC1550" i="1" s="1"/>
  <c r="G1434" i="1"/>
  <c r="O1434" i="1"/>
  <c r="H1550" i="1" l="1"/>
  <c r="S1550" i="1"/>
  <c r="N1434" i="1"/>
  <c r="P1434" i="1" s="1"/>
  <c r="M1435" i="1" s="1"/>
  <c r="R1550" i="1" l="1"/>
  <c r="T1550" i="1" s="1"/>
  <c r="Q1551" i="1" s="1"/>
  <c r="AC1551" i="1" s="1"/>
  <c r="G1435" i="1"/>
  <c r="O1435" i="1"/>
  <c r="S1551" i="1" l="1"/>
  <c r="H1551" i="1"/>
  <c r="N1435" i="1"/>
  <c r="R1551" i="1" l="1"/>
  <c r="P1435" i="1"/>
  <c r="M1436" i="1" s="1"/>
  <c r="T1551" i="1" l="1"/>
  <c r="Q1552" i="1" s="1"/>
  <c r="AC1552" i="1" s="1"/>
  <c r="G1436" i="1"/>
  <c r="O1436" i="1"/>
  <c r="H1552" i="1" l="1"/>
  <c r="S1552" i="1"/>
  <c r="N1436" i="1"/>
  <c r="P1436" i="1" s="1"/>
  <c r="M1437" i="1" s="1"/>
  <c r="R1552" i="1" l="1"/>
  <c r="O1437" i="1"/>
  <c r="G1437" i="1"/>
  <c r="T1552" i="1" l="1"/>
  <c r="Q1553" i="1" s="1"/>
  <c r="AC1553" i="1" s="1"/>
  <c r="N1437" i="1"/>
  <c r="P1437" i="1" s="1"/>
  <c r="M1438" i="1" s="1"/>
  <c r="H1553" i="1" l="1"/>
  <c r="S1553" i="1"/>
  <c r="G1438" i="1"/>
  <c r="O1438" i="1"/>
  <c r="R1553" i="1" l="1"/>
  <c r="N1438" i="1"/>
  <c r="P1438" i="1" s="1"/>
  <c r="M1439" i="1" s="1"/>
  <c r="T1553" i="1" l="1"/>
  <c r="Q1554" i="1" s="1"/>
  <c r="AC1554" i="1" s="1"/>
  <c r="O1439" i="1"/>
  <c r="G1439" i="1"/>
  <c r="H1554" i="1" l="1"/>
  <c r="S1554" i="1"/>
  <c r="N1439" i="1"/>
  <c r="P1439" i="1" s="1"/>
  <c r="M1440" i="1" s="1"/>
  <c r="R1554" i="1" l="1"/>
  <c r="G1440" i="1"/>
  <c r="O1440" i="1"/>
  <c r="T1554" i="1" l="1"/>
  <c r="Q1555" i="1" s="1"/>
  <c r="AC1555" i="1" s="1"/>
  <c r="N1440" i="1"/>
  <c r="P1440" i="1" s="1"/>
  <c r="M1441" i="1" s="1"/>
  <c r="H1555" i="1" l="1"/>
  <c r="S1555" i="1"/>
  <c r="G1441" i="1"/>
  <c r="O1441" i="1"/>
  <c r="R1555" i="1" l="1"/>
  <c r="N1441" i="1"/>
  <c r="P1441" i="1" s="1"/>
  <c r="M1442" i="1" s="1"/>
  <c r="T1555" i="1" l="1"/>
  <c r="Q1556" i="1" s="1"/>
  <c r="AC1556" i="1" s="1"/>
  <c r="G1442" i="1"/>
  <c r="O1442" i="1"/>
  <c r="H1556" i="1" l="1"/>
  <c r="S1556" i="1"/>
  <c r="N1442" i="1"/>
  <c r="P1442" i="1" s="1"/>
  <c r="M1443" i="1" s="1"/>
  <c r="R1556" i="1" l="1"/>
  <c r="G1443" i="1"/>
  <c r="O1443" i="1"/>
  <c r="T1556" i="1" l="1"/>
  <c r="Q1557" i="1" s="1"/>
  <c r="AC1557" i="1" s="1"/>
  <c r="N1443" i="1"/>
  <c r="P1443" i="1" s="1"/>
  <c r="M1444" i="1" s="1"/>
  <c r="H1557" i="1" l="1"/>
  <c r="S1557" i="1"/>
  <c r="G1444" i="1"/>
  <c r="O1444" i="1"/>
  <c r="R1557" i="1" l="1"/>
  <c r="N1444" i="1"/>
  <c r="T1557" i="1" l="1"/>
  <c r="Q1558" i="1" s="1"/>
  <c r="AC1558" i="1" s="1"/>
  <c r="P1444" i="1"/>
  <c r="M1445" i="1" s="1"/>
  <c r="H1558" i="1" l="1"/>
  <c r="S1558" i="1"/>
  <c r="G1445" i="1"/>
  <c r="O1445" i="1"/>
  <c r="R1558" i="1" l="1"/>
  <c r="N1445" i="1"/>
  <c r="P1445" i="1" s="1"/>
  <c r="M1446" i="1" s="1"/>
  <c r="T1558" i="1" l="1"/>
  <c r="Q1559" i="1" s="1"/>
  <c r="AC1559" i="1" s="1"/>
  <c r="O1446" i="1"/>
  <c r="G1446" i="1"/>
  <c r="H1559" i="1" l="1"/>
  <c r="S1559" i="1"/>
  <c r="N1446" i="1"/>
  <c r="R1559" i="1" l="1"/>
  <c r="T1559" i="1" s="1"/>
  <c r="Q1560" i="1" s="1"/>
  <c r="AC1560" i="1" s="1"/>
  <c r="P1446" i="1"/>
  <c r="M1447" i="1" s="1"/>
  <c r="H1560" i="1" l="1"/>
  <c r="S1560" i="1"/>
  <c r="G1447" i="1"/>
  <c r="O1447" i="1"/>
  <c r="R1560" i="1" l="1"/>
  <c r="T1560" i="1" s="1"/>
  <c r="Q1561" i="1" s="1"/>
  <c r="AC1561" i="1" s="1"/>
  <c r="N1447" i="1"/>
  <c r="H1561" i="1" l="1"/>
  <c r="S1561" i="1"/>
  <c r="P1447" i="1"/>
  <c r="M1448" i="1" s="1"/>
  <c r="R1561" i="1" l="1"/>
  <c r="T1561" i="1" s="1"/>
  <c r="Q1562" i="1" s="1"/>
  <c r="AC1562" i="1" s="1"/>
  <c r="O1448" i="1"/>
  <c r="G1448" i="1"/>
  <c r="H1562" i="1" l="1"/>
  <c r="S1562" i="1"/>
  <c r="N1448" i="1"/>
  <c r="P1448" i="1" s="1"/>
  <c r="M1449" i="1" s="1"/>
  <c r="R1562" i="1" l="1"/>
  <c r="G1449" i="1"/>
  <c r="O1449" i="1"/>
  <c r="T1562" i="1" l="1"/>
  <c r="Q1563" i="1" s="1"/>
  <c r="AC1563" i="1" s="1"/>
  <c r="N1449" i="1"/>
  <c r="P1449" i="1" s="1"/>
  <c r="M1450" i="1" s="1"/>
  <c r="H1563" i="1" l="1"/>
  <c r="S1563" i="1"/>
  <c r="G1450" i="1"/>
  <c r="O1450" i="1"/>
  <c r="R1563" i="1" l="1"/>
  <c r="N1450" i="1"/>
  <c r="T1563" i="1" l="1"/>
  <c r="Q1564" i="1" s="1"/>
  <c r="AC1564" i="1" s="1"/>
  <c r="P1450" i="1"/>
  <c r="M1451" i="1" s="1"/>
  <c r="H1564" i="1" l="1"/>
  <c r="S1564" i="1"/>
  <c r="O1451" i="1"/>
  <c r="G1451" i="1"/>
  <c r="R1564" i="1" l="1"/>
  <c r="T1564" i="1" s="1"/>
  <c r="Q1565" i="1" s="1"/>
  <c r="AC1565" i="1" s="1"/>
  <c r="N1451" i="1"/>
  <c r="H1565" i="1" l="1"/>
  <c r="S1565" i="1"/>
  <c r="P1451" i="1"/>
  <c r="M1452" i="1" s="1"/>
  <c r="R1565" i="1" l="1"/>
  <c r="T1565" i="1" s="1"/>
  <c r="Q1566" i="1" s="1"/>
  <c r="AC1566" i="1" s="1"/>
  <c r="O1452" i="1"/>
  <c r="G1452" i="1"/>
  <c r="S1566" i="1" l="1"/>
  <c r="H1566" i="1"/>
  <c r="N1452" i="1"/>
  <c r="R1566" i="1" l="1"/>
  <c r="T1566" i="1" s="1"/>
  <c r="Q1567" i="1" s="1"/>
  <c r="AC1567" i="1" s="1"/>
  <c r="P1452" i="1"/>
  <c r="M1453" i="1" s="1"/>
  <c r="H1567" i="1" l="1"/>
  <c r="S1567" i="1"/>
  <c r="O1453" i="1"/>
  <c r="G1453" i="1"/>
  <c r="R1567" i="1" l="1"/>
  <c r="N1453" i="1"/>
  <c r="P1453" i="1" s="1"/>
  <c r="M1454" i="1" s="1"/>
  <c r="T1567" i="1" l="1"/>
  <c r="Q1568" i="1" s="1"/>
  <c r="AC1568" i="1" s="1"/>
  <c r="G1454" i="1"/>
  <c r="O1454" i="1"/>
  <c r="H1568" i="1" l="1"/>
  <c r="S1568" i="1"/>
  <c r="N1454" i="1"/>
  <c r="R1568" i="1" l="1"/>
  <c r="P1454" i="1"/>
  <c r="M1455" i="1" s="1"/>
  <c r="T1568" i="1" l="1"/>
  <c r="Q1569" i="1" s="1"/>
  <c r="AC1569" i="1" s="1"/>
  <c r="O1455" i="1"/>
  <c r="G1455" i="1"/>
  <c r="H1569" i="1" l="1"/>
  <c r="S1569" i="1"/>
  <c r="N1455" i="1"/>
  <c r="P1455" i="1" s="1"/>
  <c r="M1456" i="1" s="1"/>
  <c r="R1569" i="1" l="1"/>
  <c r="O1456" i="1"/>
  <c r="G1456" i="1"/>
  <c r="T1569" i="1" l="1"/>
  <c r="Q1570" i="1" s="1"/>
  <c r="AC1570" i="1" s="1"/>
  <c r="N1456" i="1"/>
  <c r="P1456" i="1" s="1"/>
  <c r="M1457" i="1" s="1"/>
  <c r="H1570" i="1" l="1"/>
  <c r="S1570" i="1"/>
  <c r="G1457" i="1"/>
  <c r="O1457" i="1"/>
  <c r="R1570" i="1" l="1"/>
  <c r="N1457" i="1"/>
  <c r="P1457" i="1" s="1"/>
  <c r="M1458" i="1" s="1"/>
  <c r="T1570" i="1" l="1"/>
  <c r="Q1571" i="1" s="1"/>
  <c r="AC1571" i="1" s="1"/>
  <c r="G1458" i="1"/>
  <c r="O1458" i="1"/>
  <c r="K8" i="2" l="1"/>
  <c r="H1571" i="1"/>
  <c r="S1571" i="1"/>
  <c r="N1458" i="1"/>
  <c r="P1458" i="1" s="1"/>
  <c r="M1459" i="1" s="1"/>
  <c r="L8" i="2"/>
  <c r="M8" i="2"/>
  <c r="G7" i="8" l="1"/>
  <c r="K7" i="8" s="1"/>
  <c r="R1571" i="1"/>
  <c r="T1571" i="1" s="1"/>
  <c r="Q1572" i="1" s="1"/>
  <c r="AC1572" i="1" s="1"/>
  <c r="G1459" i="1"/>
  <c r="O1459" i="1"/>
  <c r="O7" i="8" l="1"/>
  <c r="L7" i="8"/>
  <c r="H1572" i="1"/>
  <c r="S1572" i="1"/>
  <c r="N1459" i="1"/>
  <c r="P1459" i="1" s="1"/>
  <c r="M1460" i="1" s="1"/>
  <c r="R1572" i="1" l="1"/>
  <c r="T1572" i="1" s="1"/>
  <c r="Q1573" i="1" s="1"/>
  <c r="AC1573" i="1" s="1"/>
  <c r="G1460" i="1"/>
  <c r="O1460" i="1"/>
  <c r="H1573" i="1" l="1"/>
  <c r="S1573" i="1"/>
  <c r="N1460" i="1"/>
  <c r="R1573" i="1" l="1"/>
  <c r="P1460" i="1"/>
  <c r="M1461" i="1" s="1"/>
  <c r="T1573" i="1" l="1"/>
  <c r="Q1574" i="1" s="1"/>
  <c r="AC1574" i="1" s="1"/>
  <c r="G1461" i="1"/>
  <c r="O1461" i="1"/>
  <c r="H1574" i="1" l="1"/>
  <c r="S1574" i="1"/>
  <c r="N1461" i="1"/>
  <c r="R1574" i="1" l="1"/>
  <c r="T1574" i="1" s="1"/>
  <c r="Q1575" i="1" s="1"/>
  <c r="AC1575" i="1" s="1"/>
  <c r="P1461" i="1"/>
  <c r="M1462" i="1" s="1"/>
  <c r="H1575" i="1" l="1"/>
  <c r="S1575" i="1"/>
  <c r="G1462" i="1"/>
  <c r="O1462" i="1"/>
  <c r="R1575" i="1" l="1"/>
  <c r="N1462" i="1"/>
  <c r="P1462" i="1" s="1"/>
  <c r="M1463" i="1" s="1"/>
  <c r="T1575" i="1" l="1"/>
  <c r="Q1576" i="1" s="1"/>
  <c r="AC1576" i="1" s="1"/>
  <c r="O1463" i="1"/>
  <c r="G1463" i="1"/>
  <c r="H1576" i="1" l="1"/>
  <c r="S1576" i="1"/>
  <c r="N1463" i="1"/>
  <c r="P1463" i="1" s="1"/>
  <c r="M1464" i="1" s="1"/>
  <c r="R1576" i="1" l="1"/>
  <c r="T1576" i="1" s="1"/>
  <c r="Q1577" i="1" s="1"/>
  <c r="AC1577" i="1" s="1"/>
  <c r="O1464" i="1"/>
  <c r="G1464" i="1"/>
  <c r="H1577" i="1" l="1"/>
  <c r="S1577" i="1"/>
  <c r="N1464" i="1"/>
  <c r="R1577" i="1" l="1"/>
  <c r="T1577" i="1" s="1"/>
  <c r="Q1578" i="1" s="1"/>
  <c r="AC1578" i="1" s="1"/>
  <c r="P1464" i="1"/>
  <c r="M1465" i="1" s="1"/>
  <c r="H1578" i="1" l="1"/>
  <c r="S1578" i="1"/>
  <c r="G1465" i="1"/>
  <c r="O1465" i="1"/>
  <c r="R1578" i="1" l="1"/>
  <c r="N1465" i="1"/>
  <c r="T1578" i="1" l="1"/>
  <c r="Q1579" i="1" s="1"/>
  <c r="AC1579" i="1" s="1"/>
  <c r="P1465" i="1"/>
  <c r="M1466" i="1" s="1"/>
  <c r="H1579" i="1" l="1"/>
  <c r="S1579" i="1"/>
  <c r="O1466" i="1"/>
  <c r="G1466" i="1"/>
  <c r="R1579" i="1" l="1"/>
  <c r="N1466" i="1"/>
  <c r="P1466" i="1" s="1"/>
  <c r="M1467" i="1" s="1"/>
  <c r="T1579" i="1" l="1"/>
  <c r="Q1580" i="1" s="1"/>
  <c r="AC1580" i="1" s="1"/>
  <c r="G1467" i="1"/>
  <c r="O1467" i="1"/>
  <c r="H1580" i="1" l="1"/>
  <c r="S1580" i="1"/>
  <c r="N1467" i="1"/>
  <c r="P1467" i="1" s="1"/>
  <c r="M1468" i="1" s="1"/>
  <c r="R1580" i="1" l="1"/>
  <c r="T1580" i="1" s="1"/>
  <c r="Q1581" i="1" s="1"/>
  <c r="AC1581" i="1" s="1"/>
  <c r="O1468" i="1"/>
  <c r="G1468" i="1"/>
  <c r="H1581" i="1" l="1"/>
  <c r="S1581" i="1"/>
  <c r="N1468" i="1"/>
  <c r="P1468" i="1" s="1"/>
  <c r="M1469" i="1" s="1"/>
  <c r="R1581" i="1" l="1"/>
  <c r="T1581" i="1" s="1"/>
  <c r="Q1582" i="1" s="1"/>
  <c r="AC1582" i="1" s="1"/>
  <c r="O1469" i="1"/>
  <c r="G1469" i="1"/>
  <c r="S1582" i="1" l="1"/>
  <c r="H1582" i="1"/>
  <c r="N1469" i="1"/>
  <c r="R1582" i="1" l="1"/>
  <c r="P1469" i="1"/>
  <c r="M1470" i="1" s="1"/>
  <c r="T1582" i="1" l="1"/>
  <c r="Q1583" i="1" s="1"/>
  <c r="AC1583" i="1" s="1"/>
  <c r="O1470" i="1"/>
  <c r="G1470" i="1"/>
  <c r="H1583" i="1" l="1"/>
  <c r="S1583" i="1"/>
  <c r="N1470" i="1"/>
  <c r="R1583" i="1" l="1"/>
  <c r="T1583" i="1" s="1"/>
  <c r="Q1584" i="1" s="1"/>
  <c r="AC1584" i="1" s="1"/>
  <c r="P1470" i="1"/>
  <c r="M1471" i="1" s="1"/>
  <c r="H1584" i="1" l="1"/>
  <c r="S1584" i="1"/>
  <c r="G1471" i="1"/>
  <c r="O1471" i="1"/>
  <c r="R1584" i="1" l="1"/>
  <c r="N1471" i="1"/>
  <c r="P1471" i="1" s="1"/>
  <c r="M1472" i="1" s="1"/>
  <c r="T1584" i="1" l="1"/>
  <c r="Q1585" i="1" s="1"/>
  <c r="AC1585" i="1" s="1"/>
  <c r="G1472" i="1"/>
  <c r="O1472" i="1"/>
  <c r="H1585" i="1" l="1"/>
  <c r="S1585" i="1"/>
  <c r="N1472" i="1"/>
  <c r="P1472" i="1" s="1"/>
  <c r="M1473" i="1" s="1"/>
  <c r="R1585" i="1" l="1"/>
  <c r="T1585" i="1" s="1"/>
  <c r="Q1586" i="1" s="1"/>
  <c r="AC1586" i="1" s="1"/>
  <c r="G1473" i="1"/>
  <c r="O1473" i="1"/>
  <c r="H1586" i="1" l="1"/>
  <c r="S1586" i="1"/>
  <c r="N1473" i="1"/>
  <c r="R1586" i="1" l="1"/>
  <c r="T1586" i="1" s="1"/>
  <c r="Q1587" i="1" s="1"/>
  <c r="AC1587" i="1" s="1"/>
  <c r="P1473" i="1"/>
  <c r="M1474" i="1" s="1"/>
  <c r="S1587" i="1" l="1"/>
  <c r="H1587" i="1"/>
  <c r="G1474" i="1"/>
  <c r="O1474" i="1"/>
  <c r="R1587" i="1" l="1"/>
  <c r="N1474" i="1"/>
  <c r="T1587" i="1" l="1"/>
  <c r="Q1588" i="1" s="1"/>
  <c r="AC1588" i="1" s="1"/>
  <c r="P1474" i="1"/>
  <c r="M1475" i="1" s="1"/>
  <c r="H1588" i="1" l="1"/>
  <c r="S1588" i="1"/>
  <c r="G1475" i="1"/>
  <c r="O1475" i="1"/>
  <c r="R1588" i="1" l="1"/>
  <c r="N1475" i="1"/>
  <c r="P1475" i="1" s="1"/>
  <c r="M1476" i="1" s="1"/>
  <c r="T1588" i="1" l="1"/>
  <c r="Q1589" i="1" s="1"/>
  <c r="AC1589" i="1" s="1"/>
  <c r="G1476" i="1"/>
  <c r="O1476" i="1"/>
  <c r="H1589" i="1" l="1"/>
  <c r="S1589" i="1"/>
  <c r="N1476" i="1"/>
  <c r="R1589" i="1" l="1"/>
  <c r="P1476" i="1"/>
  <c r="M1477" i="1" s="1"/>
  <c r="T1589" i="1" l="1"/>
  <c r="Q1590" i="1" s="1"/>
  <c r="AC1590" i="1" s="1"/>
  <c r="G1477" i="1"/>
  <c r="O1477" i="1"/>
  <c r="S1590" i="1" l="1"/>
  <c r="H1590" i="1"/>
  <c r="N1477" i="1"/>
  <c r="P1477" i="1" s="1"/>
  <c r="M1478" i="1" s="1"/>
  <c r="R1590" i="1" l="1"/>
  <c r="G1478" i="1"/>
  <c r="O1478" i="1"/>
  <c r="T1590" i="1" l="1"/>
  <c r="Q1591" i="1" s="1"/>
  <c r="AC1591" i="1" s="1"/>
  <c r="N1478" i="1"/>
  <c r="P1478" i="1" s="1"/>
  <c r="M1479" i="1" s="1"/>
  <c r="S1591" i="1" l="1"/>
  <c r="H1591" i="1"/>
  <c r="G1479" i="1"/>
  <c r="O1479" i="1"/>
  <c r="R1591" i="1" l="1"/>
  <c r="T1591" i="1" s="1"/>
  <c r="Q1592" i="1" s="1"/>
  <c r="AC1592" i="1" s="1"/>
  <c r="N1479" i="1"/>
  <c r="P1479" i="1" s="1"/>
  <c r="M1480" i="1" s="1"/>
  <c r="H1592" i="1" l="1"/>
  <c r="S1592" i="1"/>
  <c r="G1480" i="1"/>
  <c r="O1480" i="1"/>
  <c r="R1592" i="1" l="1"/>
  <c r="N1480" i="1"/>
  <c r="P1480" i="1" s="1"/>
  <c r="M1481" i="1" s="1"/>
  <c r="T1592" i="1" l="1"/>
  <c r="Q1593" i="1" s="1"/>
  <c r="AC1593" i="1" s="1"/>
  <c r="G1481" i="1"/>
  <c r="O1481" i="1"/>
  <c r="H1593" i="1" l="1"/>
  <c r="S1593" i="1"/>
  <c r="N1481" i="1"/>
  <c r="R1593" i="1" l="1"/>
  <c r="P1481" i="1"/>
  <c r="M1482" i="1" s="1"/>
  <c r="T1593" i="1" l="1"/>
  <c r="Q1594" i="1" s="1"/>
  <c r="AC1594" i="1" s="1"/>
  <c r="O1482" i="1"/>
  <c r="G1482" i="1"/>
  <c r="H1594" i="1" l="1"/>
  <c r="S1594" i="1"/>
  <c r="N1482" i="1"/>
  <c r="P1482" i="1" s="1"/>
  <c r="M1483" i="1" s="1"/>
  <c r="R1594" i="1" l="1"/>
  <c r="T1594" i="1" s="1"/>
  <c r="Q1595" i="1" s="1"/>
  <c r="AC1595" i="1" s="1"/>
  <c r="G1483" i="1"/>
  <c r="O1483" i="1"/>
  <c r="H1595" i="1" l="1"/>
  <c r="S1595" i="1"/>
  <c r="N1483" i="1"/>
  <c r="R1595" i="1" l="1"/>
  <c r="P1483" i="1"/>
  <c r="M1484" i="1" s="1"/>
  <c r="T1595" i="1" l="1"/>
  <c r="Q1596" i="1" s="1"/>
  <c r="AC1596" i="1" s="1"/>
  <c r="G1484" i="1"/>
  <c r="O1484" i="1"/>
  <c r="H1596" i="1" l="1"/>
  <c r="S1596" i="1"/>
  <c r="N1484" i="1"/>
  <c r="R1596" i="1" l="1"/>
  <c r="P1484" i="1"/>
  <c r="M1485" i="1" s="1"/>
  <c r="T1596" i="1" l="1"/>
  <c r="Q1597" i="1" s="1"/>
  <c r="AC1597" i="1" s="1"/>
  <c r="O1485" i="1"/>
  <c r="G1485" i="1"/>
  <c r="H1597" i="1" l="1"/>
  <c r="S1597" i="1"/>
  <c r="N1485" i="1"/>
  <c r="P1485" i="1" s="1"/>
  <c r="M1486" i="1" s="1"/>
  <c r="R1597" i="1" l="1"/>
  <c r="G1486" i="1"/>
  <c r="O1486" i="1"/>
  <c r="T1597" i="1" l="1"/>
  <c r="Q1598" i="1" s="1"/>
  <c r="AC1598" i="1" s="1"/>
  <c r="N1486" i="1"/>
  <c r="H1598" i="1" l="1"/>
  <c r="S1598" i="1"/>
  <c r="P1486" i="1"/>
  <c r="M1487" i="1" s="1"/>
  <c r="R1598" i="1" l="1"/>
  <c r="T1598" i="1" s="1"/>
  <c r="Q1599" i="1" s="1"/>
  <c r="AC1599" i="1" s="1"/>
  <c r="G1487" i="1"/>
  <c r="O1487" i="1"/>
  <c r="H1599" i="1" l="1"/>
  <c r="S1599" i="1"/>
  <c r="N1487" i="1"/>
  <c r="P1487" i="1" s="1"/>
  <c r="M1488" i="1" s="1"/>
  <c r="R1599" i="1" l="1"/>
  <c r="T1599" i="1" s="1"/>
  <c r="Q1600" i="1" s="1"/>
  <c r="AC1600" i="1" s="1"/>
  <c r="G1488" i="1"/>
  <c r="O1488" i="1"/>
  <c r="H1600" i="1" l="1"/>
  <c r="S1600" i="1"/>
  <c r="N1488" i="1"/>
  <c r="P1488" i="1" s="1"/>
  <c r="M1489" i="1" s="1"/>
  <c r="R1600" i="1" l="1"/>
  <c r="T1600" i="1" s="1"/>
  <c r="Q1601" i="1" s="1"/>
  <c r="AC1601" i="1" s="1"/>
  <c r="G1489" i="1"/>
  <c r="O1489" i="1"/>
  <c r="H1601" i="1" l="1"/>
  <c r="S1601" i="1"/>
  <c r="N1489" i="1"/>
  <c r="R1601" i="1" l="1"/>
  <c r="P1489" i="1"/>
  <c r="M1490" i="1" s="1"/>
  <c r="T1601" i="1" l="1"/>
  <c r="Q1602" i="1" s="1"/>
  <c r="AC1602" i="1" s="1"/>
  <c r="G1490" i="1"/>
  <c r="O1490" i="1"/>
  <c r="H1602" i="1" l="1"/>
  <c r="S1602" i="1"/>
  <c r="N1490" i="1"/>
  <c r="R1602" i="1" l="1"/>
  <c r="T1602" i="1" s="1"/>
  <c r="Q1603" i="1" s="1"/>
  <c r="AC1603" i="1" s="1"/>
  <c r="P1490" i="1"/>
  <c r="M1491" i="1" s="1"/>
  <c r="S1603" i="1" l="1"/>
  <c r="H1603" i="1"/>
  <c r="G1491" i="1"/>
  <c r="O1491" i="1"/>
  <c r="R1603" i="1" l="1"/>
  <c r="N1491" i="1"/>
  <c r="T1603" i="1" l="1"/>
  <c r="Q1604" i="1" s="1"/>
  <c r="AC1604" i="1" s="1"/>
  <c r="P1491" i="1"/>
  <c r="M1492" i="1" s="1"/>
  <c r="H1604" i="1" l="1"/>
  <c r="S1604" i="1"/>
  <c r="O1492" i="1"/>
  <c r="G1492" i="1"/>
  <c r="R1604" i="1" l="1"/>
  <c r="T1604" i="1" s="1"/>
  <c r="Q1605" i="1" s="1"/>
  <c r="AC1605" i="1" s="1"/>
  <c r="N1492" i="1"/>
  <c r="H1605" i="1" l="1"/>
  <c r="S1605" i="1"/>
  <c r="P1492" i="1"/>
  <c r="M1493" i="1" s="1"/>
  <c r="R1605" i="1" l="1"/>
  <c r="T1605" i="1" s="1"/>
  <c r="Q1606" i="1" s="1"/>
  <c r="AC1606" i="1" s="1"/>
  <c r="G1493" i="1"/>
  <c r="O1493" i="1"/>
  <c r="H1606" i="1" l="1"/>
  <c r="S1606" i="1"/>
  <c r="N1493" i="1"/>
  <c r="P1493" i="1" s="1"/>
  <c r="M1494" i="1" s="1"/>
  <c r="R1606" i="1" l="1"/>
  <c r="T1606" i="1" s="1"/>
  <c r="Q1607" i="1" s="1"/>
  <c r="AC1607" i="1" s="1"/>
  <c r="O1494" i="1"/>
  <c r="G1494" i="1"/>
  <c r="H1607" i="1" l="1"/>
  <c r="S1607" i="1"/>
  <c r="N1494" i="1"/>
  <c r="R1607" i="1" l="1"/>
  <c r="P1494" i="1"/>
  <c r="M1495" i="1" s="1"/>
  <c r="T1607" i="1" l="1"/>
  <c r="Q1608" i="1" s="1"/>
  <c r="AC1608" i="1" s="1"/>
  <c r="O1495" i="1"/>
  <c r="G1495" i="1"/>
  <c r="H1608" i="1" l="1"/>
  <c r="S1608" i="1"/>
  <c r="N1495" i="1"/>
  <c r="P1495" i="1" s="1"/>
  <c r="M1496" i="1" s="1"/>
  <c r="R1608" i="1" l="1"/>
  <c r="O1496" i="1"/>
  <c r="G1496" i="1"/>
  <c r="T1608" i="1" l="1"/>
  <c r="Q1609" i="1" s="1"/>
  <c r="AC1609" i="1" s="1"/>
  <c r="N1496" i="1"/>
  <c r="P1496" i="1" s="1"/>
  <c r="M1497" i="1" s="1"/>
  <c r="S1609" i="1" l="1"/>
  <c r="H1609" i="1"/>
  <c r="O1497" i="1"/>
  <c r="G1497" i="1"/>
  <c r="R1609" i="1" l="1"/>
  <c r="N1497" i="1"/>
  <c r="P1497" i="1" s="1"/>
  <c r="M1498" i="1" s="1"/>
  <c r="T1609" i="1" l="1"/>
  <c r="Q1610" i="1" s="1"/>
  <c r="AC1610" i="1" s="1"/>
  <c r="G1498" i="1"/>
  <c r="O1498" i="1"/>
  <c r="H1610" i="1" l="1"/>
  <c r="S1610" i="1"/>
  <c r="N1498" i="1"/>
  <c r="R1610" i="1" l="1"/>
  <c r="P1498" i="1"/>
  <c r="M1499" i="1" s="1"/>
  <c r="T1610" i="1" l="1"/>
  <c r="Q1611" i="1" s="1"/>
  <c r="AC1611" i="1" s="1"/>
  <c r="G1499" i="1"/>
  <c r="O1499" i="1"/>
  <c r="H1611" i="1" l="1"/>
  <c r="S1611" i="1"/>
  <c r="N1499" i="1"/>
  <c r="P1499" i="1" s="1"/>
  <c r="M1500" i="1" s="1"/>
  <c r="R1611" i="1" l="1"/>
  <c r="G1500" i="1"/>
  <c r="O1500" i="1"/>
  <c r="T1611" i="1" l="1"/>
  <c r="Q1612" i="1" s="1"/>
  <c r="AC1612" i="1" s="1"/>
  <c r="N1500" i="1"/>
  <c r="P1500" i="1" s="1"/>
  <c r="M1501" i="1" s="1"/>
  <c r="H1612" i="1" l="1"/>
  <c r="S1612" i="1"/>
  <c r="G1501" i="1"/>
  <c r="O1501" i="1"/>
  <c r="R1612" i="1" l="1"/>
  <c r="N1501" i="1"/>
  <c r="T1612" i="1" l="1"/>
  <c r="Q1613" i="1" s="1"/>
  <c r="AC1613" i="1" s="1"/>
  <c r="P1501" i="1"/>
  <c r="M1502" i="1" s="1"/>
  <c r="H1613" i="1" l="1"/>
  <c r="S1613" i="1"/>
  <c r="O1502" i="1"/>
  <c r="G1502" i="1"/>
  <c r="R1613" i="1" l="1"/>
  <c r="N1502" i="1"/>
  <c r="P1502" i="1" s="1"/>
  <c r="M1503" i="1" s="1"/>
  <c r="T1613" i="1" l="1"/>
  <c r="Q1614" i="1" s="1"/>
  <c r="AC1614" i="1" s="1"/>
  <c r="G1503" i="1"/>
  <c r="O1503" i="1"/>
  <c r="H1614" i="1" l="1"/>
  <c r="S1614" i="1"/>
  <c r="N1503" i="1"/>
  <c r="P1503" i="1" s="1"/>
  <c r="M1504" i="1" s="1"/>
  <c r="R1614" i="1" l="1"/>
  <c r="G1504" i="1"/>
  <c r="O1504" i="1"/>
  <c r="T1614" i="1" l="1"/>
  <c r="Q1615" i="1" s="1"/>
  <c r="AC1615" i="1" s="1"/>
  <c r="N1504" i="1"/>
  <c r="P1504" i="1" s="1"/>
  <c r="M1505" i="1" s="1"/>
  <c r="H1615" i="1" l="1"/>
  <c r="S1615" i="1"/>
  <c r="G1505" i="1"/>
  <c r="O1505" i="1"/>
  <c r="R1615" i="1" l="1"/>
  <c r="N1505" i="1"/>
  <c r="P1505" i="1" s="1"/>
  <c r="M1506" i="1" s="1"/>
  <c r="T1615" i="1" l="1"/>
  <c r="Q1616" i="1" s="1"/>
  <c r="AC1616" i="1" s="1"/>
  <c r="G1506" i="1"/>
  <c r="O1506" i="1"/>
  <c r="H1616" i="1" l="1"/>
  <c r="S1616" i="1"/>
  <c r="N1506" i="1"/>
  <c r="P1506" i="1" s="1"/>
  <c r="M1507" i="1" s="1"/>
  <c r="R1616" i="1" l="1"/>
  <c r="T1616" i="1" s="1"/>
  <c r="Q1617" i="1" s="1"/>
  <c r="AC1617" i="1" s="1"/>
  <c r="O1507" i="1"/>
  <c r="G1507" i="1"/>
  <c r="H1617" i="1" l="1"/>
  <c r="S1617" i="1"/>
  <c r="N1507" i="1"/>
  <c r="P1507" i="1" s="1"/>
  <c r="M1508" i="1" s="1"/>
  <c r="R1617" i="1" l="1"/>
  <c r="G1508" i="1"/>
  <c r="O1508" i="1"/>
  <c r="T1617" i="1" l="1"/>
  <c r="Q1618" i="1" s="1"/>
  <c r="AC1618" i="1" s="1"/>
  <c r="N1508" i="1"/>
  <c r="P1508" i="1" s="1"/>
  <c r="M1509" i="1" s="1"/>
  <c r="H1618" i="1" l="1"/>
  <c r="S1618" i="1"/>
  <c r="O1509" i="1"/>
  <c r="G1509" i="1"/>
  <c r="R1618" i="1" l="1"/>
  <c r="T1618" i="1" s="1"/>
  <c r="Q1619" i="1" s="1"/>
  <c r="AC1619" i="1" s="1"/>
  <c r="N1509" i="1"/>
  <c r="P1509" i="1" s="1"/>
  <c r="M1510" i="1" s="1"/>
  <c r="H1619" i="1" l="1"/>
  <c r="S1619" i="1"/>
  <c r="G1510" i="1"/>
  <c r="O1510" i="1"/>
  <c r="R1619" i="1" l="1"/>
  <c r="T1619" i="1" s="1"/>
  <c r="Q1620" i="1" s="1"/>
  <c r="AC1620" i="1" s="1"/>
  <c r="N1510" i="1"/>
  <c r="P1510" i="1" s="1"/>
  <c r="M1511" i="1" s="1"/>
  <c r="H1620" i="1" l="1"/>
  <c r="S1620" i="1"/>
  <c r="G1511" i="1"/>
  <c r="O1511" i="1"/>
  <c r="R1620" i="1" l="1"/>
  <c r="T1620" i="1" s="1"/>
  <c r="Q1621" i="1" s="1"/>
  <c r="AC1621" i="1" s="1"/>
  <c r="N1511" i="1"/>
  <c r="P1511" i="1" s="1"/>
  <c r="M1512" i="1" s="1"/>
  <c r="H1621" i="1" l="1"/>
  <c r="S1621" i="1"/>
  <c r="G1512" i="1"/>
  <c r="O1512" i="1"/>
  <c r="R1621" i="1" l="1"/>
  <c r="T1621" i="1" s="1"/>
  <c r="Q1622" i="1" s="1"/>
  <c r="AC1622" i="1" s="1"/>
  <c r="N1512" i="1"/>
  <c r="P1512" i="1" s="1"/>
  <c r="M1513" i="1" s="1"/>
  <c r="S1622" i="1" l="1"/>
  <c r="H1622" i="1"/>
  <c r="O1513" i="1"/>
  <c r="G1513" i="1"/>
  <c r="R1622" i="1" l="1"/>
  <c r="T1622" i="1" s="1"/>
  <c r="Q1623" i="1" s="1"/>
  <c r="AC1623" i="1" s="1"/>
  <c r="N1513" i="1"/>
  <c r="H1623" i="1" l="1"/>
  <c r="S1623" i="1"/>
  <c r="P1513" i="1"/>
  <c r="M1514" i="1" s="1"/>
  <c r="R1623" i="1" l="1"/>
  <c r="T1623" i="1" s="1"/>
  <c r="Q1624" i="1" s="1"/>
  <c r="AC1624" i="1" s="1"/>
  <c r="G1514" i="1"/>
  <c r="O1514" i="1"/>
  <c r="H1624" i="1" l="1"/>
  <c r="S1624" i="1"/>
  <c r="N1514" i="1"/>
  <c r="P1514" i="1" s="1"/>
  <c r="M1515" i="1" s="1"/>
  <c r="R1624" i="1" l="1"/>
  <c r="T1624" i="1" s="1"/>
  <c r="Q1625" i="1" s="1"/>
  <c r="AC1625" i="1" s="1"/>
  <c r="G1515" i="1"/>
  <c r="O1515" i="1"/>
  <c r="H1625" i="1" l="1"/>
  <c r="S1625" i="1"/>
  <c r="N1515" i="1"/>
  <c r="P1515" i="1" s="1"/>
  <c r="M1516" i="1" s="1"/>
  <c r="R1625" i="1" l="1"/>
  <c r="O1516" i="1"/>
  <c r="G1516" i="1"/>
  <c r="T1625" i="1" l="1"/>
  <c r="Q1626" i="1" s="1"/>
  <c r="AC1626" i="1" s="1"/>
  <c r="N1516" i="1"/>
  <c r="H1626" i="1" l="1"/>
  <c r="S1626" i="1"/>
  <c r="P1516" i="1"/>
  <c r="M1517" i="1" s="1"/>
  <c r="R1626" i="1" l="1"/>
  <c r="T1626" i="1" s="1"/>
  <c r="Q1627" i="1" s="1"/>
  <c r="AC1627" i="1" s="1"/>
  <c r="O1517" i="1"/>
  <c r="G1517" i="1"/>
  <c r="H1627" i="1" l="1"/>
  <c r="S1627" i="1"/>
  <c r="N1517" i="1"/>
  <c r="P1517" i="1" s="1"/>
  <c r="M1518" i="1" s="1"/>
  <c r="R1627" i="1" l="1"/>
  <c r="G1518" i="1"/>
  <c r="O1518" i="1"/>
  <c r="T1627" i="1" l="1"/>
  <c r="Q1628" i="1" s="1"/>
  <c r="AC1628" i="1" s="1"/>
  <c r="N1518" i="1"/>
  <c r="P1518" i="1" s="1"/>
  <c r="M1519" i="1" s="1"/>
  <c r="H1628" i="1" l="1"/>
  <c r="S1628" i="1"/>
  <c r="G1519" i="1"/>
  <c r="O1519" i="1"/>
  <c r="R1628" i="1" l="1"/>
  <c r="T1628" i="1" s="1"/>
  <c r="Q1629" i="1" s="1"/>
  <c r="AC1629" i="1" s="1"/>
  <c r="N1519" i="1"/>
  <c r="P1519" i="1" s="1"/>
  <c r="M1520" i="1" s="1"/>
  <c r="H1629" i="1" l="1"/>
  <c r="S1629" i="1"/>
  <c r="G1520" i="1"/>
  <c r="O1520" i="1"/>
  <c r="R1629" i="1" l="1"/>
  <c r="T1629" i="1" s="1"/>
  <c r="Q1630" i="1" s="1"/>
  <c r="AC1630" i="1" s="1"/>
  <c r="N1520" i="1"/>
  <c r="H1630" i="1" l="1"/>
  <c r="S1630" i="1"/>
  <c r="P1520" i="1"/>
  <c r="M1521" i="1" s="1"/>
  <c r="R1630" i="1" l="1"/>
  <c r="T1630" i="1" s="1"/>
  <c r="Q1631" i="1" s="1"/>
  <c r="AC1631" i="1" s="1"/>
  <c r="O1521" i="1"/>
  <c r="G1521" i="1"/>
  <c r="H1631" i="1" l="1"/>
  <c r="S1631" i="1"/>
  <c r="N1521" i="1"/>
  <c r="R1631" i="1" l="1"/>
  <c r="T1631" i="1" s="1"/>
  <c r="Q1632" i="1" s="1"/>
  <c r="AC1632" i="1" s="1"/>
  <c r="P1521" i="1"/>
  <c r="M1522" i="1" s="1"/>
  <c r="H1632" i="1" l="1"/>
  <c r="S1632" i="1"/>
  <c r="G1522" i="1"/>
  <c r="O1522" i="1"/>
  <c r="R1632" i="1" l="1"/>
  <c r="T1632" i="1" s="1"/>
  <c r="Q1633" i="1" s="1"/>
  <c r="AC1633" i="1" s="1"/>
  <c r="N1522" i="1"/>
  <c r="H1633" i="1" l="1"/>
  <c r="S1633" i="1"/>
  <c r="P1522" i="1"/>
  <c r="M1523" i="1" s="1"/>
  <c r="R1633" i="1" l="1"/>
  <c r="T1633" i="1" s="1"/>
  <c r="Q1634" i="1" s="1"/>
  <c r="AC1634" i="1" s="1"/>
  <c r="G1523" i="1"/>
  <c r="O1523" i="1"/>
  <c r="H1634" i="1" l="1"/>
  <c r="S1634" i="1"/>
  <c r="N1523" i="1"/>
  <c r="P1523" i="1" s="1"/>
  <c r="M1524" i="1" s="1"/>
  <c r="R1634" i="1" l="1"/>
  <c r="G1524" i="1"/>
  <c r="O1524" i="1"/>
  <c r="T1634" i="1" l="1"/>
  <c r="Q1635" i="1" s="1"/>
  <c r="AC1635" i="1" s="1"/>
  <c r="N1524" i="1"/>
  <c r="P1524" i="1" s="1"/>
  <c r="M1525" i="1" s="1"/>
  <c r="S1635" i="1" l="1"/>
  <c r="H1635" i="1"/>
  <c r="G1525" i="1"/>
  <c r="O1525" i="1"/>
  <c r="R1635" i="1" l="1"/>
  <c r="T1635" i="1" s="1"/>
  <c r="Q1636" i="1" s="1"/>
  <c r="AC1636" i="1" s="1"/>
  <c r="N1525" i="1"/>
  <c r="P1525" i="1" s="1"/>
  <c r="M1526" i="1" s="1"/>
  <c r="H1636" i="1" l="1"/>
  <c r="S1636" i="1"/>
  <c r="G1526" i="1"/>
  <c r="O1526" i="1"/>
  <c r="R1636" i="1" l="1"/>
  <c r="N1526" i="1"/>
  <c r="T1636" i="1" l="1"/>
  <c r="Q1637" i="1" s="1"/>
  <c r="AC1637" i="1" s="1"/>
  <c r="P1526" i="1"/>
  <c r="M1527" i="1" s="1"/>
  <c r="H1637" i="1" l="1"/>
  <c r="S1637" i="1"/>
  <c r="O1527" i="1"/>
  <c r="G1527" i="1"/>
  <c r="R1637" i="1" l="1"/>
  <c r="N1527" i="1"/>
  <c r="P1527" i="1" s="1"/>
  <c r="M1528" i="1" s="1"/>
  <c r="T1637" i="1" l="1"/>
  <c r="Q1638" i="1" s="1"/>
  <c r="AC1638" i="1" s="1"/>
  <c r="G1528" i="1"/>
  <c r="O1528" i="1"/>
  <c r="H1638" i="1" l="1"/>
  <c r="S1638" i="1"/>
  <c r="N1528" i="1"/>
  <c r="R1638" i="1" l="1"/>
  <c r="P1528" i="1"/>
  <c r="M1529" i="1" s="1"/>
  <c r="T1638" i="1" l="1"/>
  <c r="Q1639" i="1" s="1"/>
  <c r="AC1639" i="1" s="1"/>
  <c r="O1529" i="1"/>
  <c r="G1529" i="1"/>
  <c r="H1639" i="1" l="1"/>
  <c r="S1639" i="1"/>
  <c r="N1529" i="1"/>
  <c r="R1639" i="1" l="1"/>
  <c r="T1639" i="1" s="1"/>
  <c r="Q1640" i="1" s="1"/>
  <c r="AC1640" i="1" s="1"/>
  <c r="P1529" i="1"/>
  <c r="M1530" i="1" s="1"/>
  <c r="H1640" i="1" l="1"/>
  <c r="S1640" i="1"/>
  <c r="G1530" i="1"/>
  <c r="O1530" i="1"/>
  <c r="R1640" i="1" l="1"/>
  <c r="N1530" i="1"/>
  <c r="P1530" i="1" s="1"/>
  <c r="M1531" i="1" s="1"/>
  <c r="T1640" i="1" l="1"/>
  <c r="Q1641" i="1" s="1"/>
  <c r="AC1641" i="1" s="1"/>
  <c r="O1531" i="1"/>
  <c r="G1531" i="1"/>
  <c r="H1641" i="1" l="1"/>
  <c r="S1641" i="1"/>
  <c r="N1531" i="1"/>
  <c r="P1531" i="1" s="1"/>
  <c r="M1532" i="1" s="1"/>
  <c r="R1641" i="1" l="1"/>
  <c r="T1641" i="1" s="1"/>
  <c r="Q1642" i="1" s="1"/>
  <c r="AC1642" i="1" s="1"/>
  <c r="G1532" i="1"/>
  <c r="O1532" i="1"/>
  <c r="H1642" i="1" l="1"/>
  <c r="S1642" i="1"/>
  <c r="N1532" i="1"/>
  <c r="R1642" i="1" l="1"/>
  <c r="T1642" i="1" s="1"/>
  <c r="Q1643" i="1" s="1"/>
  <c r="AC1643" i="1" s="1"/>
  <c r="P1532" i="1"/>
  <c r="M1533" i="1" s="1"/>
  <c r="H1643" i="1" l="1"/>
  <c r="S1643" i="1"/>
  <c r="O1533" i="1"/>
  <c r="G1533" i="1"/>
  <c r="R1643" i="1" l="1"/>
  <c r="T1643" i="1" s="1"/>
  <c r="Q1644" i="1" s="1"/>
  <c r="AC1644" i="1" s="1"/>
  <c r="N1533" i="1"/>
  <c r="P1533" i="1" s="1"/>
  <c r="M1534" i="1" s="1"/>
  <c r="H1644" i="1" l="1"/>
  <c r="S1644" i="1"/>
  <c r="O1534" i="1"/>
  <c r="G1534" i="1"/>
  <c r="R1644" i="1" l="1"/>
  <c r="T1644" i="1" s="1"/>
  <c r="Q1645" i="1" s="1"/>
  <c r="AC1645" i="1" s="1"/>
  <c r="N1534" i="1"/>
  <c r="P1534" i="1" s="1"/>
  <c r="M1535" i="1" s="1"/>
  <c r="H1645" i="1" l="1"/>
  <c r="S1645" i="1"/>
  <c r="G1535" i="1"/>
  <c r="O1535" i="1"/>
  <c r="R1645" i="1" l="1"/>
  <c r="T1645" i="1" s="1"/>
  <c r="Q1646" i="1" s="1"/>
  <c r="AC1646" i="1" s="1"/>
  <c r="N1535" i="1"/>
  <c r="P1535" i="1" s="1"/>
  <c r="M1536" i="1" s="1"/>
  <c r="H1646" i="1" l="1"/>
  <c r="S1646" i="1"/>
  <c r="G1536" i="1"/>
  <c r="O1536" i="1"/>
  <c r="R1646" i="1" l="1"/>
  <c r="N1536" i="1"/>
  <c r="T1646" i="1" l="1"/>
  <c r="Q1647" i="1" s="1"/>
  <c r="AC1647" i="1" s="1"/>
  <c r="P1536" i="1"/>
  <c r="M1537" i="1" s="1"/>
  <c r="H1647" i="1" l="1"/>
  <c r="S1647" i="1"/>
  <c r="G1537" i="1"/>
  <c r="O1537" i="1"/>
  <c r="R1647" i="1" l="1"/>
  <c r="N1537" i="1"/>
  <c r="P1537" i="1" s="1"/>
  <c r="M1538" i="1" s="1"/>
  <c r="T1647" i="1" l="1"/>
  <c r="Q1648" i="1" s="1"/>
  <c r="AC1648" i="1" s="1"/>
  <c r="G1538" i="1"/>
  <c r="O1538" i="1"/>
  <c r="H1648" i="1" l="1"/>
  <c r="S1648" i="1"/>
  <c r="N1538" i="1"/>
  <c r="R1648" i="1" l="1"/>
  <c r="T1648" i="1" s="1"/>
  <c r="Q1649" i="1" s="1"/>
  <c r="AC1649" i="1" s="1"/>
  <c r="P1538" i="1"/>
  <c r="M1539" i="1" s="1"/>
  <c r="H1649" i="1" l="1"/>
  <c r="S1649" i="1"/>
  <c r="G1539" i="1"/>
  <c r="O1539" i="1"/>
  <c r="R1649" i="1" l="1"/>
  <c r="N1539" i="1"/>
  <c r="P1539" i="1" s="1"/>
  <c r="M1540" i="1" s="1"/>
  <c r="T1649" i="1" l="1"/>
  <c r="Q1650" i="1" s="1"/>
  <c r="AC1650" i="1" s="1"/>
  <c r="G1540" i="1"/>
  <c r="O1540" i="1"/>
  <c r="H1650" i="1" l="1"/>
  <c r="S1650" i="1"/>
  <c r="N1540" i="1"/>
  <c r="P1540" i="1" s="1"/>
  <c r="M1541" i="1" s="1"/>
  <c r="R1650" i="1" l="1"/>
  <c r="T1650" i="1" s="1"/>
  <c r="Q1651" i="1" s="1"/>
  <c r="AC1651" i="1" s="1"/>
  <c r="O1541" i="1"/>
  <c r="G1541" i="1"/>
  <c r="H1651" i="1" l="1"/>
  <c r="S1651" i="1"/>
  <c r="N1541" i="1"/>
  <c r="P1541" i="1" s="1"/>
  <c r="M1542" i="1" s="1"/>
  <c r="R1651" i="1" l="1"/>
  <c r="G1542" i="1"/>
  <c r="O1542" i="1"/>
  <c r="T1651" i="1" l="1"/>
  <c r="Q1652" i="1" s="1"/>
  <c r="AC1652" i="1" s="1"/>
  <c r="N1542" i="1"/>
  <c r="H1652" i="1" l="1"/>
  <c r="S1652" i="1"/>
  <c r="P1542" i="1"/>
  <c r="M1543" i="1" s="1"/>
  <c r="R1652" i="1" l="1"/>
  <c r="G1543" i="1"/>
  <c r="O1543" i="1"/>
  <c r="T1652" i="1" l="1"/>
  <c r="Q1653" i="1" s="1"/>
  <c r="AC1653" i="1" s="1"/>
  <c r="N1543" i="1"/>
  <c r="H1653" i="1" l="1"/>
  <c r="S1653" i="1"/>
  <c r="P1543" i="1"/>
  <c r="M1544" i="1" s="1"/>
  <c r="R1653" i="1" l="1"/>
  <c r="G1544" i="1"/>
  <c r="O1544" i="1"/>
  <c r="T1653" i="1" l="1"/>
  <c r="Q1654" i="1" s="1"/>
  <c r="AC1654" i="1" s="1"/>
  <c r="N1544" i="1"/>
  <c r="H1654" i="1" l="1"/>
  <c r="S1654" i="1"/>
  <c r="P1544" i="1"/>
  <c r="M1545" i="1" s="1"/>
  <c r="R1654" i="1" l="1"/>
  <c r="G1545" i="1"/>
  <c r="O1545" i="1"/>
  <c r="T1654" i="1" l="1"/>
  <c r="Q1655" i="1" s="1"/>
  <c r="AC1655" i="1" s="1"/>
  <c r="N1545" i="1"/>
  <c r="P1545" i="1" s="1"/>
  <c r="M1546" i="1" s="1"/>
  <c r="H1655" i="1" l="1"/>
  <c r="S1655" i="1"/>
  <c r="O1546" i="1"/>
  <c r="G1546" i="1"/>
  <c r="R1655" i="1" l="1"/>
  <c r="T1655" i="1" s="1"/>
  <c r="Q1656" i="1" s="1"/>
  <c r="AC1656" i="1" s="1"/>
  <c r="N1546" i="1"/>
  <c r="H1656" i="1" l="1"/>
  <c r="S1656" i="1"/>
  <c r="P1546" i="1"/>
  <c r="M1547" i="1" s="1"/>
  <c r="R1656" i="1" l="1"/>
  <c r="T1656" i="1" s="1"/>
  <c r="Q1657" i="1" s="1"/>
  <c r="AC1657" i="1" s="1"/>
  <c r="G1547" i="1"/>
  <c r="O1547" i="1"/>
  <c r="H1657" i="1" l="1"/>
  <c r="S1657" i="1"/>
  <c r="N1547" i="1"/>
  <c r="R1657" i="1" l="1"/>
  <c r="P1547" i="1"/>
  <c r="M1548" i="1" s="1"/>
  <c r="T1657" i="1" l="1"/>
  <c r="Q1658" i="1" s="1"/>
  <c r="AC1658" i="1" s="1"/>
  <c r="G1548" i="1"/>
  <c r="O1548" i="1"/>
  <c r="H1658" i="1" l="1"/>
  <c r="S1658" i="1"/>
  <c r="N1548" i="1"/>
  <c r="P1548" i="1" s="1"/>
  <c r="M1549" i="1" s="1"/>
  <c r="R1658" i="1" l="1"/>
  <c r="T1658" i="1" s="1"/>
  <c r="Q1659" i="1" s="1"/>
  <c r="AC1659" i="1" s="1"/>
  <c r="G1549" i="1"/>
  <c r="O1549" i="1"/>
  <c r="H1659" i="1" l="1"/>
  <c r="S1659" i="1"/>
  <c r="N1549" i="1"/>
  <c r="R1659" i="1" l="1"/>
  <c r="P1549" i="1"/>
  <c r="M1550" i="1" s="1"/>
  <c r="T1659" i="1" l="1"/>
  <c r="Q1660" i="1" s="1"/>
  <c r="AC1660" i="1" s="1"/>
  <c r="G1550" i="1"/>
  <c r="O1550" i="1"/>
  <c r="H1660" i="1" l="1"/>
  <c r="S1660" i="1"/>
  <c r="N1550" i="1"/>
  <c r="R1660" i="1" l="1"/>
  <c r="P1550" i="1"/>
  <c r="M1551" i="1" s="1"/>
  <c r="T1660" i="1" l="1"/>
  <c r="Q1661" i="1" s="1"/>
  <c r="AC1661" i="1" s="1"/>
  <c r="G1551" i="1"/>
  <c r="O1551" i="1"/>
  <c r="H1661" i="1" l="1"/>
  <c r="S1661" i="1"/>
  <c r="N1551" i="1"/>
  <c r="R1661" i="1" l="1"/>
  <c r="P1551" i="1"/>
  <c r="M1552" i="1" s="1"/>
  <c r="T1661" i="1" l="1"/>
  <c r="Q1662" i="1" s="1"/>
  <c r="AC1662" i="1" s="1"/>
  <c r="O1552" i="1"/>
  <c r="G1552" i="1"/>
  <c r="H1662" i="1" l="1"/>
  <c r="S1662" i="1"/>
  <c r="N1552" i="1"/>
  <c r="P1552" i="1" s="1"/>
  <c r="M1553" i="1" s="1"/>
  <c r="R1662" i="1" l="1"/>
  <c r="G1553" i="1"/>
  <c r="O1553" i="1"/>
  <c r="T1662" i="1" l="1"/>
  <c r="Q1663" i="1" s="1"/>
  <c r="AC1663" i="1" s="1"/>
  <c r="N1553" i="1"/>
  <c r="H1663" i="1" l="1"/>
  <c r="S1663" i="1"/>
  <c r="P1553" i="1"/>
  <c r="M1554" i="1" s="1"/>
  <c r="R1663" i="1" l="1"/>
  <c r="O1554" i="1"/>
  <c r="G1554" i="1"/>
  <c r="T1663" i="1" l="1"/>
  <c r="Q1664" i="1" s="1"/>
  <c r="AC1664" i="1" s="1"/>
  <c r="N1554" i="1"/>
  <c r="H1664" i="1" l="1"/>
  <c r="S1664" i="1"/>
  <c r="P1554" i="1"/>
  <c r="M1555" i="1" s="1"/>
  <c r="R1664" i="1" l="1"/>
  <c r="O1555" i="1"/>
  <c r="G1555" i="1"/>
  <c r="T1664" i="1" l="1"/>
  <c r="Q1665" i="1" s="1"/>
  <c r="AC1665" i="1" s="1"/>
  <c r="N1555" i="1"/>
  <c r="H1665" i="1" l="1"/>
  <c r="S1665" i="1"/>
  <c r="P1555" i="1"/>
  <c r="M1556" i="1" s="1"/>
  <c r="R1665" i="1" l="1"/>
  <c r="T1665" i="1" s="1"/>
  <c r="Q1666" i="1" s="1"/>
  <c r="AC1666" i="1" s="1"/>
  <c r="G1556" i="1"/>
  <c r="O1556" i="1"/>
  <c r="H1666" i="1" l="1"/>
  <c r="S1666" i="1"/>
  <c r="N1556" i="1"/>
  <c r="R1666" i="1" l="1"/>
  <c r="T1666" i="1" s="1"/>
  <c r="Q1667" i="1" s="1"/>
  <c r="AC1667" i="1" s="1"/>
  <c r="P1556" i="1"/>
  <c r="M1557" i="1" s="1"/>
  <c r="H1667" i="1" l="1"/>
  <c r="S1667" i="1"/>
  <c r="G1557" i="1"/>
  <c r="O1557" i="1"/>
  <c r="R1667" i="1" l="1"/>
  <c r="T1667" i="1" s="1"/>
  <c r="Q1668" i="1" s="1"/>
  <c r="AC1668" i="1" s="1"/>
  <c r="N1557" i="1"/>
  <c r="H1668" i="1" l="1"/>
  <c r="S1668" i="1"/>
  <c r="P1557" i="1"/>
  <c r="M1558" i="1" s="1"/>
  <c r="R1668" i="1" l="1"/>
  <c r="G1558" i="1"/>
  <c r="O1558" i="1"/>
  <c r="T1668" i="1" l="1"/>
  <c r="Q1669" i="1" s="1"/>
  <c r="AC1669" i="1" s="1"/>
  <c r="N1558" i="1"/>
  <c r="P1558" i="1" s="1"/>
  <c r="M1559" i="1" s="1"/>
  <c r="H1669" i="1" l="1"/>
  <c r="S1669" i="1"/>
  <c r="O1559" i="1"/>
  <c r="G1559" i="1"/>
  <c r="R1669" i="1" l="1"/>
  <c r="N1559" i="1"/>
  <c r="T1669" i="1" l="1"/>
  <c r="Q1670" i="1" s="1"/>
  <c r="AC1670" i="1" s="1"/>
  <c r="P1559" i="1"/>
  <c r="M1560" i="1" s="1"/>
  <c r="S1670" i="1" l="1"/>
  <c r="H1670" i="1"/>
  <c r="O1560" i="1"/>
  <c r="G1560" i="1"/>
  <c r="R1670" i="1" l="1"/>
  <c r="T1670" i="1" s="1"/>
  <c r="Q1671" i="1" s="1"/>
  <c r="AC1671" i="1" s="1"/>
  <c r="N1560" i="1"/>
  <c r="H1671" i="1" l="1"/>
  <c r="S1671" i="1"/>
  <c r="P1560" i="1"/>
  <c r="M1561" i="1" s="1"/>
  <c r="R1671" i="1" l="1"/>
  <c r="G1561" i="1"/>
  <c r="O1561" i="1"/>
  <c r="T1671" i="1" l="1"/>
  <c r="Q1672" i="1" s="1"/>
  <c r="AC1672" i="1" s="1"/>
  <c r="N1561" i="1"/>
  <c r="H1672" i="1" l="1"/>
  <c r="S1672" i="1"/>
  <c r="P1561" i="1"/>
  <c r="M1562" i="1" s="1"/>
  <c r="R1672" i="1" l="1"/>
  <c r="T1672" i="1" s="1"/>
  <c r="Q1673" i="1" s="1"/>
  <c r="AC1673" i="1" s="1"/>
  <c r="G1562" i="1"/>
  <c r="O1562" i="1"/>
  <c r="H1673" i="1" l="1"/>
  <c r="S1673" i="1"/>
  <c r="N1562" i="1"/>
  <c r="P1562" i="1" s="1"/>
  <c r="M1563" i="1" s="1"/>
  <c r="R1673" i="1" l="1"/>
  <c r="T1673" i="1" s="1"/>
  <c r="Q1674" i="1" s="1"/>
  <c r="AC1674" i="1" s="1"/>
  <c r="O1563" i="1"/>
  <c r="G1563" i="1"/>
  <c r="H1674" i="1" l="1"/>
  <c r="S1674" i="1"/>
  <c r="N1563" i="1"/>
  <c r="R1674" i="1" l="1"/>
  <c r="P1563" i="1"/>
  <c r="M1564" i="1" s="1"/>
  <c r="T1674" i="1" l="1"/>
  <c r="Q1675" i="1" s="1"/>
  <c r="AC1675" i="1" s="1"/>
  <c r="O1564" i="1"/>
  <c r="G1564" i="1"/>
  <c r="H1675" i="1" l="1"/>
  <c r="S1675" i="1"/>
  <c r="N1564" i="1"/>
  <c r="R1675" i="1" l="1"/>
  <c r="P1564" i="1"/>
  <c r="M1565" i="1" s="1"/>
  <c r="T1675" i="1" l="1"/>
  <c r="Q1676" i="1" s="1"/>
  <c r="AC1676" i="1" s="1"/>
  <c r="O1565" i="1"/>
  <c r="G1565" i="1"/>
  <c r="H1676" i="1" l="1"/>
  <c r="S1676" i="1"/>
  <c r="N1565" i="1"/>
  <c r="P1565" i="1" s="1"/>
  <c r="M1566" i="1" s="1"/>
  <c r="R1676" i="1" l="1"/>
  <c r="G1566" i="1"/>
  <c r="O1566" i="1"/>
  <c r="T1676" i="1" l="1"/>
  <c r="Q1677" i="1" s="1"/>
  <c r="AC1677" i="1" s="1"/>
  <c r="N1566" i="1"/>
  <c r="P1566" i="1" s="1"/>
  <c r="M1567" i="1" s="1"/>
  <c r="H1677" i="1" l="1"/>
  <c r="S1677" i="1"/>
  <c r="G1567" i="1"/>
  <c r="O1567" i="1"/>
  <c r="R1677" i="1" l="1"/>
  <c r="N1567" i="1"/>
  <c r="P1567" i="1" s="1"/>
  <c r="M1568" i="1" s="1"/>
  <c r="T1677" i="1" l="1"/>
  <c r="Q1678" i="1" s="1"/>
  <c r="AC1678" i="1" s="1"/>
  <c r="O1568" i="1"/>
  <c r="G1568" i="1"/>
  <c r="H1678" i="1" l="1"/>
  <c r="S1678" i="1"/>
  <c r="N1568" i="1"/>
  <c r="P1568" i="1" s="1"/>
  <c r="M1569" i="1" s="1"/>
  <c r="R1678" i="1" l="1"/>
  <c r="T1678" i="1" s="1"/>
  <c r="Q1679" i="1" s="1"/>
  <c r="AC1679" i="1" s="1"/>
  <c r="G1569" i="1"/>
  <c r="O1569" i="1"/>
  <c r="H1679" i="1" l="1"/>
  <c r="S1679" i="1"/>
  <c r="N1569" i="1"/>
  <c r="P1569" i="1" s="1"/>
  <c r="M1570" i="1" s="1"/>
  <c r="R1679" i="1" l="1"/>
  <c r="T1679" i="1" s="1"/>
  <c r="Q1680" i="1" s="1"/>
  <c r="AC1680" i="1" s="1"/>
  <c r="G1570" i="1"/>
  <c r="O1570" i="1"/>
  <c r="H1680" i="1" l="1"/>
  <c r="S1680" i="1"/>
  <c r="N1570" i="1"/>
  <c r="R1680" i="1" l="1"/>
  <c r="T1680" i="1" s="1"/>
  <c r="Q1681" i="1" s="1"/>
  <c r="AC1681" i="1" s="1"/>
  <c r="P1570" i="1"/>
  <c r="M1571" i="1" s="1"/>
  <c r="H1681" i="1" l="1"/>
  <c r="S1681" i="1"/>
  <c r="G1571" i="1"/>
  <c r="O1571" i="1"/>
  <c r="R1681" i="1" l="1"/>
  <c r="T1681" i="1" s="1"/>
  <c r="Q1682" i="1" s="1"/>
  <c r="AC1682" i="1" s="1"/>
  <c r="N1571" i="1"/>
  <c r="P1571" i="1" s="1"/>
  <c r="M1572" i="1" s="1"/>
  <c r="H1682" i="1" l="1"/>
  <c r="S1682" i="1"/>
  <c r="O1572" i="1"/>
  <c r="G1572" i="1"/>
  <c r="R1682" i="1" l="1"/>
  <c r="T1682" i="1" s="1"/>
  <c r="Q1683" i="1" s="1"/>
  <c r="AC1683" i="1" s="1"/>
  <c r="N1572" i="1"/>
  <c r="P1572" i="1" s="1"/>
  <c r="M1573" i="1" s="1"/>
  <c r="H1683" i="1" l="1"/>
  <c r="S1683" i="1"/>
  <c r="O1573" i="1"/>
  <c r="G1573" i="1"/>
  <c r="R1683" i="1" l="1"/>
  <c r="N1573" i="1"/>
  <c r="P1573" i="1" s="1"/>
  <c r="M1574" i="1" s="1"/>
  <c r="T1683" i="1" l="1"/>
  <c r="Q1684" i="1" s="1"/>
  <c r="AC1684" i="1" s="1"/>
  <c r="G1574" i="1"/>
  <c r="O1574" i="1"/>
  <c r="H1684" i="1" l="1"/>
  <c r="S1684" i="1"/>
  <c r="N1574" i="1"/>
  <c r="P1574" i="1" s="1"/>
  <c r="M1575" i="1" s="1"/>
  <c r="R1684" i="1" l="1"/>
  <c r="T1684" i="1" s="1"/>
  <c r="Q1685" i="1" s="1"/>
  <c r="AC1685" i="1" s="1"/>
  <c r="O1575" i="1"/>
  <c r="G1575" i="1"/>
  <c r="H1685" i="1" l="1"/>
  <c r="S1685" i="1"/>
  <c r="N1575" i="1"/>
  <c r="R1685" i="1" l="1"/>
  <c r="T1685" i="1" s="1"/>
  <c r="Q1686" i="1" s="1"/>
  <c r="AC1686" i="1" s="1"/>
  <c r="P1575" i="1"/>
  <c r="M1576" i="1" s="1"/>
  <c r="H1686" i="1" l="1"/>
  <c r="S1686" i="1"/>
  <c r="G1576" i="1"/>
  <c r="O1576" i="1"/>
  <c r="R1686" i="1" l="1"/>
  <c r="N1576" i="1"/>
  <c r="P1576" i="1" s="1"/>
  <c r="M1577" i="1" s="1"/>
  <c r="T1686" i="1" l="1"/>
  <c r="Q1687" i="1" s="1"/>
  <c r="AC1687" i="1" s="1"/>
  <c r="O1577" i="1"/>
  <c r="G1577" i="1"/>
  <c r="H1687" i="1" l="1"/>
  <c r="S1687" i="1"/>
  <c r="N1577" i="1"/>
  <c r="P1577" i="1" s="1"/>
  <c r="M1578" i="1" s="1"/>
  <c r="R1687" i="1" l="1"/>
  <c r="T1687" i="1" s="1"/>
  <c r="Q1688" i="1" s="1"/>
  <c r="AC1688" i="1" s="1"/>
  <c r="O1578" i="1"/>
  <c r="G1578" i="1"/>
  <c r="H1688" i="1" l="1"/>
  <c r="S1688" i="1"/>
  <c r="N1578" i="1"/>
  <c r="R1688" i="1" l="1"/>
  <c r="T1688" i="1" s="1"/>
  <c r="Q1689" i="1" s="1"/>
  <c r="AC1689" i="1" s="1"/>
  <c r="P1578" i="1"/>
  <c r="M1579" i="1" s="1"/>
  <c r="H1689" i="1" l="1"/>
  <c r="S1689" i="1"/>
  <c r="O1579" i="1"/>
  <c r="G1579" i="1"/>
  <c r="R1689" i="1" l="1"/>
  <c r="T1689" i="1" s="1"/>
  <c r="Q1690" i="1" s="1"/>
  <c r="AC1690" i="1" s="1"/>
  <c r="N1579" i="1"/>
  <c r="P1579" i="1" s="1"/>
  <c r="M1580" i="1" s="1"/>
  <c r="H1690" i="1" l="1"/>
  <c r="S1690" i="1"/>
  <c r="O1580" i="1"/>
  <c r="G1580" i="1"/>
  <c r="R1690" i="1" l="1"/>
  <c r="T1690" i="1" s="1"/>
  <c r="Q1691" i="1" s="1"/>
  <c r="AC1691" i="1" s="1"/>
  <c r="N1580" i="1"/>
  <c r="P1580" i="1" s="1"/>
  <c r="M1581" i="1" s="1"/>
  <c r="H1691" i="1" l="1"/>
  <c r="S1691" i="1"/>
  <c r="G1581" i="1"/>
  <c r="O1581" i="1"/>
  <c r="R1691" i="1" l="1"/>
  <c r="T1691" i="1" s="1"/>
  <c r="Q1692" i="1" s="1"/>
  <c r="AC1692" i="1" s="1"/>
  <c r="N1581" i="1"/>
  <c r="P1581" i="1" s="1"/>
  <c r="M1582" i="1" s="1"/>
  <c r="H1692" i="1" l="1"/>
  <c r="S1692" i="1"/>
  <c r="G1582" i="1"/>
  <c r="O1582" i="1"/>
  <c r="R1692" i="1" l="1"/>
  <c r="T1692" i="1" s="1"/>
  <c r="Q1693" i="1" s="1"/>
  <c r="AC1693" i="1" s="1"/>
  <c r="N1582" i="1"/>
  <c r="H1693" i="1" l="1"/>
  <c r="S1693" i="1"/>
  <c r="P1582" i="1"/>
  <c r="M1583" i="1" s="1"/>
  <c r="R1693" i="1" l="1"/>
  <c r="O1583" i="1"/>
  <c r="G1583" i="1"/>
  <c r="T1693" i="1" l="1"/>
  <c r="Q1694" i="1" s="1"/>
  <c r="AC1694" i="1" s="1"/>
  <c r="N1583" i="1"/>
  <c r="P1583" i="1" s="1"/>
  <c r="M1584" i="1" s="1"/>
  <c r="H1694" i="1" l="1"/>
  <c r="S1694" i="1"/>
  <c r="O1584" i="1"/>
  <c r="G1584" i="1"/>
  <c r="R1694" i="1" l="1"/>
  <c r="T1694" i="1" s="1"/>
  <c r="Q1695" i="1" s="1"/>
  <c r="AC1695" i="1" s="1"/>
  <c r="N1584" i="1"/>
  <c r="P1584" i="1" s="1"/>
  <c r="M1585" i="1" s="1"/>
  <c r="H1695" i="1" l="1"/>
  <c r="S1695" i="1"/>
  <c r="O1585" i="1"/>
  <c r="G1585" i="1"/>
  <c r="R1695" i="1" l="1"/>
  <c r="T1695" i="1" s="1"/>
  <c r="Q1696" i="1" s="1"/>
  <c r="AC1696" i="1" s="1"/>
  <c r="N1585" i="1"/>
  <c r="H1696" i="1" l="1"/>
  <c r="S1696" i="1"/>
  <c r="P1585" i="1"/>
  <c r="M1586" i="1" s="1"/>
  <c r="R1696" i="1" l="1"/>
  <c r="T1696" i="1" s="1"/>
  <c r="Q1697" i="1" s="1"/>
  <c r="AC1697" i="1" s="1"/>
  <c r="G1586" i="1"/>
  <c r="O1586" i="1"/>
  <c r="H1697" i="1" l="1"/>
  <c r="S1697" i="1"/>
  <c r="N1586" i="1"/>
  <c r="P1586" i="1" s="1"/>
  <c r="M1587" i="1" s="1"/>
  <c r="R1697" i="1" l="1"/>
  <c r="G1587" i="1"/>
  <c r="O1587" i="1"/>
  <c r="T1697" i="1" l="1"/>
  <c r="Q1698" i="1" s="1"/>
  <c r="AC1698" i="1" s="1"/>
  <c r="N1587" i="1"/>
  <c r="P1587" i="1" s="1"/>
  <c r="M1588" i="1" s="1"/>
  <c r="H1698" i="1" l="1"/>
  <c r="S1698" i="1"/>
  <c r="G1588" i="1"/>
  <c r="O1588" i="1"/>
  <c r="R1698" i="1" l="1"/>
  <c r="T1698" i="1" s="1"/>
  <c r="Q1699" i="1" s="1"/>
  <c r="AC1699" i="1" s="1"/>
  <c r="N1588" i="1"/>
  <c r="H1699" i="1" l="1"/>
  <c r="S1699" i="1"/>
  <c r="P1588" i="1"/>
  <c r="M1589" i="1" s="1"/>
  <c r="R1699" i="1" l="1"/>
  <c r="T1699" i="1" s="1"/>
  <c r="Q1700" i="1" s="1"/>
  <c r="AC1700" i="1" s="1"/>
  <c r="G1589" i="1"/>
  <c r="O1589" i="1"/>
  <c r="H1700" i="1" l="1"/>
  <c r="S1700" i="1"/>
  <c r="N1589" i="1"/>
  <c r="P1589" i="1" s="1"/>
  <c r="M1590" i="1" s="1"/>
  <c r="R1700" i="1" l="1"/>
  <c r="T1700" i="1" s="1"/>
  <c r="Q1701" i="1" s="1"/>
  <c r="AC1701" i="1" s="1"/>
  <c r="G1590" i="1"/>
  <c r="O1590" i="1"/>
  <c r="H1701" i="1" l="1"/>
  <c r="S1701" i="1"/>
  <c r="N1590" i="1"/>
  <c r="R1701" i="1" l="1"/>
  <c r="T1701" i="1" s="1"/>
  <c r="Q1702" i="1" s="1"/>
  <c r="AC1702" i="1" s="1"/>
  <c r="P1590" i="1"/>
  <c r="M1591" i="1" s="1"/>
  <c r="H1702" i="1" l="1"/>
  <c r="S1702" i="1"/>
  <c r="G1591" i="1"/>
  <c r="O1591" i="1"/>
  <c r="R1702" i="1" l="1"/>
  <c r="T1702" i="1" s="1"/>
  <c r="Q1703" i="1" s="1"/>
  <c r="AC1703" i="1" s="1"/>
  <c r="N1591" i="1"/>
  <c r="P1591" i="1" s="1"/>
  <c r="M1592" i="1" s="1"/>
  <c r="H1703" i="1" l="1"/>
  <c r="S1703" i="1"/>
  <c r="G1592" i="1"/>
  <c r="O1592" i="1"/>
  <c r="R1703" i="1" l="1"/>
  <c r="T1703" i="1" s="1"/>
  <c r="Q1704" i="1" s="1"/>
  <c r="AC1704" i="1" s="1"/>
  <c r="N1592" i="1"/>
  <c r="H1704" i="1" l="1"/>
  <c r="S1704" i="1"/>
  <c r="P1592" i="1"/>
  <c r="M1593" i="1" s="1"/>
  <c r="R1704" i="1" l="1"/>
  <c r="T1704" i="1" s="1"/>
  <c r="Q1705" i="1" s="1"/>
  <c r="AC1705" i="1" s="1"/>
  <c r="O1593" i="1"/>
  <c r="G1593" i="1"/>
  <c r="H1705" i="1" l="1"/>
  <c r="S1705" i="1"/>
  <c r="N1593" i="1"/>
  <c r="R1705" i="1" l="1"/>
  <c r="T1705" i="1" s="1"/>
  <c r="Q1706" i="1" s="1"/>
  <c r="AC1706" i="1" s="1"/>
  <c r="P1593" i="1"/>
  <c r="M1594" i="1" s="1"/>
  <c r="H1706" i="1" l="1"/>
  <c r="S1706" i="1"/>
  <c r="G1594" i="1"/>
  <c r="O1594" i="1"/>
  <c r="R1706" i="1" l="1"/>
  <c r="N1594" i="1"/>
  <c r="P1594" i="1" s="1"/>
  <c r="M1595" i="1" s="1"/>
  <c r="T1706" i="1" l="1"/>
  <c r="Q1707" i="1" s="1"/>
  <c r="AC1707" i="1" s="1"/>
  <c r="G1595" i="1"/>
  <c r="O1595" i="1"/>
  <c r="H1707" i="1" l="1"/>
  <c r="S1707" i="1"/>
  <c r="N1595" i="1"/>
  <c r="R1707" i="1" l="1"/>
  <c r="T1707" i="1" s="1"/>
  <c r="Q1708" i="1" s="1"/>
  <c r="AC1708" i="1" s="1"/>
  <c r="P1595" i="1"/>
  <c r="M1596" i="1" s="1"/>
  <c r="H1708" i="1" l="1"/>
  <c r="S1708" i="1"/>
  <c r="G1596" i="1"/>
  <c r="O1596" i="1"/>
  <c r="R1708" i="1" l="1"/>
  <c r="T1708" i="1" s="1"/>
  <c r="Q1709" i="1" s="1"/>
  <c r="AC1709" i="1" s="1"/>
  <c r="N1596" i="1"/>
  <c r="H1709" i="1" l="1"/>
  <c r="S1709" i="1"/>
  <c r="P1596" i="1"/>
  <c r="M1597" i="1" s="1"/>
  <c r="R1709" i="1" l="1"/>
  <c r="T1709" i="1" s="1"/>
  <c r="Q1710" i="1" s="1"/>
  <c r="AC1710" i="1" s="1"/>
  <c r="G1597" i="1"/>
  <c r="O1597" i="1"/>
  <c r="H1710" i="1" l="1"/>
  <c r="S1710" i="1"/>
  <c r="N1597" i="1"/>
  <c r="R1710" i="1" l="1"/>
  <c r="T1710" i="1" s="1"/>
  <c r="Q1711" i="1" s="1"/>
  <c r="AC1711" i="1" s="1"/>
  <c r="P1597" i="1"/>
  <c r="M1598" i="1" s="1"/>
  <c r="H1711" i="1" l="1"/>
  <c r="S1711" i="1"/>
  <c r="O1598" i="1"/>
  <c r="G1598" i="1"/>
  <c r="R1711" i="1" l="1"/>
  <c r="N1598" i="1"/>
  <c r="P1598" i="1" s="1"/>
  <c r="M1599" i="1" s="1"/>
  <c r="T1711" i="1" l="1"/>
  <c r="Q1712" i="1" s="1"/>
  <c r="AC1712" i="1" s="1"/>
  <c r="O1599" i="1"/>
  <c r="G1599" i="1"/>
  <c r="H1712" i="1" l="1"/>
  <c r="S1712" i="1"/>
  <c r="N1599" i="1"/>
  <c r="R1712" i="1" l="1"/>
  <c r="T1712" i="1" s="1"/>
  <c r="Q1713" i="1" s="1"/>
  <c r="AC1713" i="1" s="1"/>
  <c r="P1599" i="1"/>
  <c r="M1600" i="1" s="1"/>
  <c r="H1713" i="1" l="1"/>
  <c r="S1713" i="1"/>
  <c r="G1600" i="1"/>
  <c r="O1600" i="1"/>
  <c r="R1713" i="1" l="1"/>
  <c r="T1713" i="1" s="1"/>
  <c r="Q1714" i="1" s="1"/>
  <c r="AC1714" i="1" s="1"/>
  <c r="N1600" i="1"/>
  <c r="H1714" i="1" l="1"/>
  <c r="S1714" i="1"/>
  <c r="P1600" i="1"/>
  <c r="M1601" i="1" s="1"/>
  <c r="R1714" i="1" l="1"/>
  <c r="T1714" i="1" s="1"/>
  <c r="Q1715" i="1" s="1"/>
  <c r="AC1715" i="1" s="1"/>
  <c r="O1601" i="1"/>
  <c r="G1601" i="1"/>
  <c r="H1715" i="1" l="1"/>
  <c r="S1715" i="1"/>
  <c r="N1601" i="1"/>
  <c r="R1715" i="1" l="1"/>
  <c r="P1601" i="1"/>
  <c r="M1602" i="1" s="1"/>
  <c r="T1715" i="1" l="1"/>
  <c r="Q1716" i="1" s="1"/>
  <c r="AC1716" i="1" s="1"/>
  <c r="O1602" i="1"/>
  <c r="G1602" i="1"/>
  <c r="H1716" i="1" l="1"/>
  <c r="S1716" i="1"/>
  <c r="N1602" i="1"/>
  <c r="R1716" i="1" l="1"/>
  <c r="T1716" i="1" s="1"/>
  <c r="Q1717" i="1" s="1"/>
  <c r="AC1717" i="1" s="1"/>
  <c r="P1602" i="1"/>
  <c r="M1603" i="1" s="1"/>
  <c r="H1717" i="1" l="1"/>
  <c r="S1717" i="1"/>
  <c r="G1603" i="1"/>
  <c r="O1603" i="1"/>
  <c r="R1717" i="1" l="1"/>
  <c r="T1717" i="1" s="1"/>
  <c r="Q1718" i="1" s="1"/>
  <c r="AC1718" i="1" s="1"/>
  <c r="N1603" i="1"/>
  <c r="P1603" i="1" s="1"/>
  <c r="M1604" i="1" s="1"/>
  <c r="H1718" i="1" l="1"/>
  <c r="S1718" i="1"/>
  <c r="G1604" i="1"/>
  <c r="O1604" i="1"/>
  <c r="R1718" i="1" l="1"/>
  <c r="T1718" i="1" s="1"/>
  <c r="Q1719" i="1" s="1"/>
  <c r="AC1719" i="1" s="1"/>
  <c r="N1604" i="1"/>
  <c r="H1719" i="1" l="1"/>
  <c r="S1719" i="1"/>
  <c r="P1604" i="1"/>
  <c r="M1605" i="1" s="1"/>
  <c r="R1719" i="1" l="1"/>
  <c r="T1719" i="1" s="1"/>
  <c r="Q1720" i="1" s="1"/>
  <c r="AC1720" i="1" s="1"/>
  <c r="O1605" i="1"/>
  <c r="G1605" i="1"/>
  <c r="H1720" i="1" l="1"/>
  <c r="S1720" i="1"/>
  <c r="N1605" i="1"/>
  <c r="R1720" i="1" l="1"/>
  <c r="T1720" i="1" s="1"/>
  <c r="Q1721" i="1" s="1"/>
  <c r="AC1721" i="1" s="1"/>
  <c r="P1605" i="1"/>
  <c r="M1606" i="1" s="1"/>
  <c r="H1721" i="1" l="1"/>
  <c r="S1721" i="1"/>
  <c r="G1606" i="1"/>
  <c r="O1606" i="1"/>
  <c r="R1721" i="1" l="1"/>
  <c r="T1721" i="1" s="1"/>
  <c r="Q1722" i="1" s="1"/>
  <c r="AC1722" i="1" s="1"/>
  <c r="N1606" i="1"/>
  <c r="H1722" i="1" l="1"/>
  <c r="S1722" i="1"/>
  <c r="P1606" i="1"/>
  <c r="M1607" i="1" s="1"/>
  <c r="R1722" i="1" l="1"/>
  <c r="T1722" i="1" s="1"/>
  <c r="Q1723" i="1" s="1"/>
  <c r="AC1723" i="1" s="1"/>
  <c r="G1607" i="1"/>
  <c r="O1607" i="1"/>
  <c r="H1723" i="1" l="1"/>
  <c r="S1723" i="1"/>
  <c r="N1607" i="1"/>
  <c r="P1607" i="1" s="1"/>
  <c r="M1608" i="1" s="1"/>
  <c r="R1723" i="1" l="1"/>
  <c r="T1723" i="1" s="1"/>
  <c r="Q1724" i="1" s="1"/>
  <c r="AC1724" i="1" s="1"/>
  <c r="G1608" i="1"/>
  <c r="O1608" i="1"/>
  <c r="H1724" i="1" l="1"/>
  <c r="S1724" i="1"/>
  <c r="N1608" i="1"/>
  <c r="P1608" i="1" s="1"/>
  <c r="M1609" i="1" s="1"/>
  <c r="R1724" i="1" l="1"/>
  <c r="G1609" i="1"/>
  <c r="O1609" i="1"/>
  <c r="T1724" i="1" l="1"/>
  <c r="Q1725" i="1" s="1"/>
  <c r="AC1725" i="1" s="1"/>
  <c r="N1609" i="1"/>
  <c r="H1725" i="1" l="1"/>
  <c r="S1725" i="1"/>
  <c r="P1609" i="1"/>
  <c r="M1610" i="1" s="1"/>
  <c r="R1725" i="1" l="1"/>
  <c r="T1725" i="1" s="1"/>
  <c r="Q1726" i="1" s="1"/>
  <c r="AC1726" i="1" s="1"/>
  <c r="G1610" i="1"/>
  <c r="O1610" i="1"/>
  <c r="H1726" i="1" l="1"/>
  <c r="S1726" i="1"/>
  <c r="N1610" i="1"/>
  <c r="R1726" i="1" l="1"/>
  <c r="T1726" i="1" s="1"/>
  <c r="Q1727" i="1" s="1"/>
  <c r="AC1727" i="1" s="1"/>
  <c r="P1610" i="1"/>
  <c r="M1611" i="1" s="1"/>
  <c r="H1727" i="1" l="1"/>
  <c r="S1727" i="1"/>
  <c r="O1611" i="1"/>
  <c r="G1611" i="1"/>
  <c r="R1727" i="1" l="1"/>
  <c r="T1727" i="1" s="1"/>
  <c r="Q1728" i="1" s="1"/>
  <c r="AC1728" i="1" s="1"/>
  <c r="N1611" i="1"/>
  <c r="P1611" i="1" s="1"/>
  <c r="M1612" i="1" s="1"/>
  <c r="H1728" i="1" l="1"/>
  <c r="S1728" i="1"/>
  <c r="G1612" i="1"/>
  <c r="O1612" i="1"/>
  <c r="R1728" i="1" l="1"/>
  <c r="N1612" i="1"/>
  <c r="P1612" i="1" s="1"/>
  <c r="M1613" i="1" s="1"/>
  <c r="T1728" i="1" l="1"/>
  <c r="Q1729" i="1" s="1"/>
  <c r="AC1729" i="1" s="1"/>
  <c r="G1613" i="1"/>
  <c r="O1613" i="1"/>
  <c r="H1729" i="1" l="1"/>
  <c r="S1729" i="1"/>
  <c r="N1613" i="1"/>
  <c r="R1729" i="1" l="1"/>
  <c r="T1729" i="1" s="1"/>
  <c r="Q1730" i="1" s="1"/>
  <c r="AC1730" i="1" s="1"/>
  <c r="P1613" i="1"/>
  <c r="M1614" i="1" s="1"/>
  <c r="H1730" i="1" l="1"/>
  <c r="S1730" i="1"/>
  <c r="G1614" i="1"/>
  <c r="O1614" i="1"/>
  <c r="R1730" i="1" l="1"/>
  <c r="N1614" i="1"/>
  <c r="T1730" i="1" l="1"/>
  <c r="Q1731" i="1" s="1"/>
  <c r="AC1731" i="1" s="1"/>
  <c r="P1614" i="1"/>
  <c r="M1615" i="1" s="1"/>
  <c r="H1731" i="1" l="1"/>
  <c r="S1731" i="1"/>
  <c r="G1615" i="1"/>
  <c r="O1615" i="1"/>
  <c r="R1731" i="1" l="1"/>
  <c r="T1731" i="1" s="1"/>
  <c r="Q1732" i="1" s="1"/>
  <c r="AC1732" i="1" s="1"/>
  <c r="N1615" i="1"/>
  <c r="H1732" i="1" l="1"/>
  <c r="S1732" i="1"/>
  <c r="P1615" i="1"/>
  <c r="M1616" i="1" s="1"/>
  <c r="R1732" i="1" l="1"/>
  <c r="T1732" i="1" s="1"/>
  <c r="Q1733" i="1" s="1"/>
  <c r="AC1733" i="1" s="1"/>
  <c r="G1616" i="1"/>
  <c r="O1616" i="1"/>
  <c r="H1733" i="1" l="1"/>
  <c r="S1733" i="1"/>
  <c r="N1616" i="1"/>
  <c r="R1733" i="1" l="1"/>
  <c r="P1616" i="1"/>
  <c r="M1617" i="1" s="1"/>
  <c r="T1733" i="1" l="1"/>
  <c r="Q1734" i="1" s="1"/>
  <c r="AC1734" i="1" s="1"/>
  <c r="G1617" i="1"/>
  <c r="O1617" i="1"/>
  <c r="H1734" i="1" l="1"/>
  <c r="S1734" i="1"/>
  <c r="N1617" i="1"/>
  <c r="P1617" i="1" s="1"/>
  <c r="M1618" i="1" s="1"/>
  <c r="R1734" i="1" l="1"/>
  <c r="T1734" i="1" s="1"/>
  <c r="Q1735" i="1" s="1"/>
  <c r="AC1735" i="1" s="1"/>
  <c r="G1618" i="1"/>
  <c r="O1618" i="1"/>
  <c r="S1735" i="1" l="1"/>
  <c r="H1735" i="1"/>
  <c r="N1618" i="1"/>
  <c r="R1735" i="1" l="1"/>
  <c r="T1735" i="1" s="1"/>
  <c r="Q1736" i="1" s="1"/>
  <c r="AC1736" i="1" s="1"/>
  <c r="P1618" i="1"/>
  <c r="M1619" i="1" s="1"/>
  <c r="H1736" i="1" l="1"/>
  <c r="S1736" i="1"/>
  <c r="O1619" i="1"/>
  <c r="G1619" i="1"/>
  <c r="R1736" i="1" l="1"/>
  <c r="T1736" i="1" s="1"/>
  <c r="Q1737" i="1" s="1"/>
  <c r="AC1737" i="1" s="1"/>
  <c r="N1619" i="1"/>
  <c r="P1619" i="1" s="1"/>
  <c r="M1620" i="1" s="1"/>
  <c r="H1737" i="1" l="1"/>
  <c r="S1737" i="1"/>
  <c r="G1620" i="1"/>
  <c r="O1620" i="1"/>
  <c r="R1737" i="1" l="1"/>
  <c r="N1620" i="1"/>
  <c r="P1620" i="1" s="1"/>
  <c r="M1621" i="1" s="1"/>
  <c r="T1737" i="1" l="1"/>
  <c r="Q1738" i="1" s="1"/>
  <c r="AC1738" i="1" s="1"/>
  <c r="G1621" i="1"/>
  <c r="O1621" i="1"/>
  <c r="H1738" i="1" l="1"/>
  <c r="S1738" i="1"/>
  <c r="N1621" i="1"/>
  <c r="P1621" i="1" s="1"/>
  <c r="M1622" i="1" s="1"/>
  <c r="R1738" i="1" l="1"/>
  <c r="T1738" i="1" s="1"/>
  <c r="Q1739" i="1" s="1"/>
  <c r="AC1739" i="1" s="1"/>
  <c r="O1622" i="1"/>
  <c r="G1622" i="1"/>
  <c r="H1739" i="1" l="1"/>
  <c r="S1739" i="1"/>
  <c r="N1622" i="1"/>
  <c r="P1622" i="1" s="1"/>
  <c r="M1623" i="1" s="1"/>
  <c r="R1739" i="1" l="1"/>
  <c r="T1739" i="1" s="1"/>
  <c r="Q1740" i="1" s="1"/>
  <c r="AC1740" i="1" s="1"/>
  <c r="O1623" i="1"/>
  <c r="G1623" i="1"/>
  <c r="H1740" i="1" l="1"/>
  <c r="S1740" i="1"/>
  <c r="N1623" i="1"/>
  <c r="P1623" i="1" s="1"/>
  <c r="M1624" i="1" s="1"/>
  <c r="R1740" i="1" l="1"/>
  <c r="T1740" i="1" s="1"/>
  <c r="Q1741" i="1" s="1"/>
  <c r="AC1741" i="1" s="1"/>
  <c r="O1624" i="1"/>
  <c r="G1624" i="1"/>
  <c r="H1741" i="1" l="1"/>
  <c r="S1741" i="1"/>
  <c r="N1624" i="1"/>
  <c r="P1624" i="1" s="1"/>
  <c r="M1625" i="1" s="1"/>
  <c r="R1741" i="1" l="1"/>
  <c r="T1741" i="1" s="1"/>
  <c r="Q1742" i="1" s="1"/>
  <c r="AC1742" i="1" s="1"/>
  <c r="G1625" i="1"/>
  <c r="O1625" i="1"/>
  <c r="H1742" i="1" l="1"/>
  <c r="S1742" i="1"/>
  <c r="N1625" i="1"/>
  <c r="P1625" i="1" s="1"/>
  <c r="M1626" i="1" s="1"/>
  <c r="R1742" i="1" l="1"/>
  <c r="T1742" i="1" s="1"/>
  <c r="Q1743" i="1" s="1"/>
  <c r="AC1743" i="1" s="1"/>
  <c r="G1626" i="1"/>
  <c r="O1626" i="1"/>
  <c r="H1743" i="1" l="1"/>
  <c r="S1743" i="1"/>
  <c r="N1626" i="1"/>
  <c r="P1626" i="1" s="1"/>
  <c r="M1627" i="1" s="1"/>
  <c r="R1743" i="1" l="1"/>
  <c r="T1743" i="1" s="1"/>
  <c r="Q1744" i="1" s="1"/>
  <c r="AC1744" i="1" s="1"/>
  <c r="G1627" i="1"/>
  <c r="O1627" i="1"/>
  <c r="H1744" i="1" l="1"/>
  <c r="S1744" i="1"/>
  <c r="N1627" i="1"/>
  <c r="P1627" i="1" s="1"/>
  <c r="M1628" i="1" s="1"/>
  <c r="R1744" i="1" l="1"/>
  <c r="T1744" i="1" s="1"/>
  <c r="Q1745" i="1" s="1"/>
  <c r="AC1745" i="1" s="1"/>
  <c r="G1628" i="1"/>
  <c r="O1628" i="1"/>
  <c r="S1745" i="1" l="1"/>
  <c r="H1745" i="1"/>
  <c r="N1628" i="1"/>
  <c r="R1745" i="1" l="1"/>
  <c r="T1745" i="1" s="1"/>
  <c r="Q1746" i="1" s="1"/>
  <c r="AC1746" i="1" s="1"/>
  <c r="P1628" i="1"/>
  <c r="M1629" i="1" s="1"/>
  <c r="S1746" i="1" l="1"/>
  <c r="H1746" i="1"/>
  <c r="G1629" i="1"/>
  <c r="O1629" i="1"/>
  <c r="R1746" i="1" l="1"/>
  <c r="T1746" i="1" s="1"/>
  <c r="Q1747" i="1" s="1"/>
  <c r="AC1747" i="1" s="1"/>
  <c r="N1629" i="1"/>
  <c r="P1629" i="1" s="1"/>
  <c r="M1630" i="1" s="1"/>
  <c r="H1747" i="1" l="1"/>
  <c r="S1747" i="1"/>
  <c r="O1630" i="1"/>
  <c r="G1630" i="1"/>
  <c r="R1747" i="1" l="1"/>
  <c r="T1747" i="1" s="1"/>
  <c r="Q1748" i="1" s="1"/>
  <c r="AC1748" i="1" s="1"/>
  <c r="N1630" i="1"/>
  <c r="P1630" i="1" s="1"/>
  <c r="M1631" i="1" s="1"/>
  <c r="H1748" i="1" l="1"/>
  <c r="S1748" i="1"/>
  <c r="O1631" i="1"/>
  <c r="G1631" i="1"/>
  <c r="R1748" i="1" l="1"/>
  <c r="T1748" i="1" s="1"/>
  <c r="Q1749" i="1" s="1"/>
  <c r="AC1749" i="1" s="1"/>
  <c r="N1631" i="1"/>
  <c r="S1749" i="1" l="1"/>
  <c r="H1749" i="1"/>
  <c r="P1631" i="1"/>
  <c r="M1632" i="1" s="1"/>
  <c r="R1749" i="1" l="1"/>
  <c r="O1632" i="1"/>
  <c r="G1632" i="1"/>
  <c r="T1749" i="1" l="1"/>
  <c r="Q1750" i="1" s="1"/>
  <c r="AC1750" i="1" s="1"/>
  <c r="N1632" i="1"/>
  <c r="P1632" i="1" s="1"/>
  <c r="M1633" i="1" s="1"/>
  <c r="S1750" i="1" l="1"/>
  <c r="H1750" i="1"/>
  <c r="G1633" i="1"/>
  <c r="O1633" i="1"/>
  <c r="R1750" i="1" l="1"/>
  <c r="T1750" i="1" s="1"/>
  <c r="Q1751" i="1" s="1"/>
  <c r="AC1751" i="1" s="1"/>
  <c r="N1633" i="1"/>
  <c r="H1751" i="1" l="1"/>
  <c r="S1751" i="1"/>
  <c r="P1633" i="1"/>
  <c r="M1634" i="1" s="1"/>
  <c r="R1751" i="1" l="1"/>
  <c r="T1751" i="1" s="1"/>
  <c r="Q1752" i="1" s="1"/>
  <c r="AC1752" i="1" s="1"/>
  <c r="G1634" i="1"/>
  <c r="O1634" i="1"/>
  <c r="H1752" i="1" l="1"/>
  <c r="S1752" i="1"/>
  <c r="N1634" i="1"/>
  <c r="P1634" i="1" s="1"/>
  <c r="M1635" i="1" s="1"/>
  <c r="R1752" i="1" l="1"/>
  <c r="T1752" i="1" s="1"/>
  <c r="Q1753" i="1" s="1"/>
  <c r="AC1753" i="1" s="1"/>
  <c r="O1635" i="1"/>
  <c r="G1635" i="1"/>
  <c r="H1753" i="1" l="1"/>
  <c r="S1753" i="1"/>
  <c r="N1635" i="1"/>
  <c r="P1635" i="1" s="1"/>
  <c r="M1636" i="1" s="1"/>
  <c r="R1753" i="1" l="1"/>
  <c r="G1636" i="1"/>
  <c r="O1636" i="1"/>
  <c r="T1753" i="1" l="1"/>
  <c r="Q1754" i="1" s="1"/>
  <c r="AC1754" i="1" s="1"/>
  <c r="N1636" i="1"/>
  <c r="P1636" i="1" s="1"/>
  <c r="M1637" i="1" s="1"/>
  <c r="H1754" i="1" l="1"/>
  <c r="S1754" i="1"/>
  <c r="G1637" i="1"/>
  <c r="O1637" i="1"/>
  <c r="R1754" i="1" l="1"/>
  <c r="T1754" i="1" s="1"/>
  <c r="Q1755" i="1" s="1"/>
  <c r="AC1755" i="1" s="1"/>
  <c r="N1637" i="1"/>
  <c r="P1637" i="1" l="1"/>
  <c r="M1638" i="1" s="1"/>
  <c r="H1755" i="1" l="1"/>
  <c r="S1755" i="1"/>
  <c r="G1638" i="1"/>
  <c r="O1638" i="1"/>
  <c r="R1755" i="1" l="1"/>
  <c r="N1638" i="1"/>
  <c r="P1638" i="1" s="1"/>
  <c r="M1639" i="1" s="1"/>
  <c r="T1755" i="1" l="1"/>
  <c r="Q1756" i="1" s="1"/>
  <c r="AC1756" i="1" s="1"/>
  <c r="G1639" i="1"/>
  <c r="O1639" i="1"/>
  <c r="S1756" i="1" l="1"/>
  <c r="H1756" i="1"/>
  <c r="N1639" i="1"/>
  <c r="R1756" i="1" l="1"/>
  <c r="P1639" i="1"/>
  <c r="M1640" i="1" s="1"/>
  <c r="T1756" i="1" l="1"/>
  <c r="Q1757" i="1" s="1"/>
  <c r="AC1757" i="1" s="1"/>
  <c r="G1640" i="1"/>
  <c r="O1640" i="1"/>
  <c r="H1757" i="1" l="1"/>
  <c r="S1757" i="1"/>
  <c r="N1640" i="1"/>
  <c r="P1640" i="1" s="1"/>
  <c r="M1641" i="1" s="1"/>
  <c r="R1757" i="1" l="1"/>
  <c r="G1641" i="1"/>
  <c r="O1641" i="1"/>
  <c r="T1757" i="1" l="1"/>
  <c r="Q1758" i="1" s="1"/>
  <c r="AC1758" i="1" s="1"/>
  <c r="N1641" i="1"/>
  <c r="H1758" i="1" l="1"/>
  <c r="S1758" i="1"/>
  <c r="P1641" i="1"/>
  <c r="M1642" i="1" s="1"/>
  <c r="R1758" i="1" l="1"/>
  <c r="G1642" i="1"/>
  <c r="O1642" i="1"/>
  <c r="T1758" i="1" l="1"/>
  <c r="Q1759" i="1" s="1"/>
  <c r="AC1759" i="1" s="1"/>
  <c r="N1642" i="1"/>
  <c r="H1759" i="1" l="1"/>
  <c r="S1759" i="1"/>
  <c r="P1642" i="1"/>
  <c r="M1643" i="1" s="1"/>
  <c r="R1759" i="1" l="1"/>
  <c r="G1643" i="1"/>
  <c r="O1643" i="1"/>
  <c r="T1759" i="1" l="1"/>
  <c r="Q1760" i="1" s="1"/>
  <c r="AC1760" i="1" s="1"/>
  <c r="N1643" i="1"/>
  <c r="P1643" i="1" s="1"/>
  <c r="M1644" i="1" s="1"/>
  <c r="H1760" i="1" l="1"/>
  <c r="S1760" i="1"/>
  <c r="G1644" i="1"/>
  <c r="O1644" i="1"/>
  <c r="R1760" i="1" l="1"/>
  <c r="N1644" i="1"/>
  <c r="P1644" i="1" s="1"/>
  <c r="M1645" i="1" s="1"/>
  <c r="T1760" i="1" l="1"/>
  <c r="Q1761" i="1" s="1"/>
  <c r="AC1761" i="1" s="1"/>
  <c r="O1645" i="1"/>
  <c r="G1645" i="1"/>
  <c r="H1761" i="1" l="1"/>
  <c r="S1761" i="1"/>
  <c r="N1645" i="1"/>
  <c r="P1645" i="1" s="1"/>
  <c r="M1646" i="1" s="1"/>
  <c r="R1761" i="1" l="1"/>
  <c r="T1761" i="1" s="1"/>
  <c r="Q1762" i="1" s="1"/>
  <c r="AC1762" i="1" s="1"/>
  <c r="O1646" i="1"/>
  <c r="G1646" i="1"/>
  <c r="H1762" i="1" l="1"/>
  <c r="S1762" i="1"/>
  <c r="N1646" i="1"/>
  <c r="R1762" i="1" l="1"/>
  <c r="P1646" i="1"/>
  <c r="M1647" i="1" s="1"/>
  <c r="T1762" i="1" l="1"/>
  <c r="Q1763" i="1" s="1"/>
  <c r="AC1763" i="1" s="1"/>
  <c r="G1647" i="1"/>
  <c r="O1647" i="1"/>
  <c r="S1763" i="1" l="1"/>
  <c r="H1763" i="1"/>
  <c r="N1647" i="1"/>
  <c r="P1647" i="1" s="1"/>
  <c r="M1648" i="1" s="1"/>
  <c r="R1763" i="1" l="1"/>
  <c r="G1648" i="1"/>
  <c r="O1648" i="1"/>
  <c r="T1763" i="1" l="1"/>
  <c r="Q1764" i="1" s="1"/>
  <c r="AC1764" i="1" s="1"/>
  <c r="N1648" i="1"/>
  <c r="P1648" i="1" s="1"/>
  <c r="M1649" i="1" s="1"/>
  <c r="H1764" i="1" l="1"/>
  <c r="S1764" i="1"/>
  <c r="G1649" i="1"/>
  <c r="O1649" i="1"/>
  <c r="R1764" i="1" l="1"/>
  <c r="N1649" i="1"/>
  <c r="T1764" i="1" l="1"/>
  <c r="Q1765" i="1" s="1"/>
  <c r="AC1765" i="1" s="1"/>
  <c r="P1649" i="1"/>
  <c r="M1650" i="1" s="1"/>
  <c r="S1765" i="1" l="1"/>
  <c r="H1765" i="1"/>
  <c r="O1650" i="1"/>
  <c r="G1650" i="1"/>
  <c r="R1765" i="1" l="1"/>
  <c r="N1650" i="1"/>
  <c r="P1650" i="1" s="1"/>
  <c r="M1651" i="1" s="1"/>
  <c r="T1765" i="1" l="1"/>
  <c r="Q1766" i="1" s="1"/>
  <c r="AC1766" i="1" s="1"/>
  <c r="G1651" i="1"/>
  <c r="O1651" i="1"/>
  <c r="H1766" i="1" l="1"/>
  <c r="S1766" i="1"/>
  <c r="N1651" i="1"/>
  <c r="R1766" i="1" l="1"/>
  <c r="P1651" i="1"/>
  <c r="M1652" i="1" s="1"/>
  <c r="T1766" i="1" l="1"/>
  <c r="Q1767" i="1" s="1"/>
  <c r="AC1767" i="1" s="1"/>
  <c r="O1652" i="1"/>
  <c r="G1652" i="1"/>
  <c r="H1767" i="1" l="1"/>
  <c r="S1767" i="1"/>
  <c r="N1652" i="1"/>
  <c r="R1767" i="1" l="1"/>
  <c r="P1652" i="1"/>
  <c r="M1653" i="1" s="1"/>
  <c r="T1767" i="1" l="1"/>
  <c r="Q1768" i="1" s="1"/>
  <c r="AC1768" i="1" s="1"/>
  <c r="G1653" i="1"/>
  <c r="O1653" i="1"/>
  <c r="S1768" i="1" l="1"/>
  <c r="H1768" i="1"/>
  <c r="N1653" i="1"/>
  <c r="P1653" i="1" s="1"/>
  <c r="M1654" i="1" s="1"/>
  <c r="R1768" i="1" l="1"/>
  <c r="G1654" i="1"/>
  <c r="O1654" i="1"/>
  <c r="T1768" i="1" l="1"/>
  <c r="Q1769" i="1" s="1"/>
  <c r="AC1769" i="1" s="1"/>
  <c r="N1654" i="1"/>
  <c r="P1654" i="1" s="1"/>
  <c r="M1655" i="1" s="1"/>
  <c r="H1769" i="1" l="1"/>
  <c r="S1769" i="1"/>
  <c r="G1655" i="1"/>
  <c r="O1655" i="1"/>
  <c r="R1769" i="1" l="1"/>
  <c r="N1655" i="1"/>
  <c r="T1769" i="1" l="1"/>
  <c r="Q1770" i="1" s="1"/>
  <c r="AC1770" i="1" s="1"/>
  <c r="P1655" i="1"/>
  <c r="M1656" i="1" s="1"/>
  <c r="H1770" i="1" l="1"/>
  <c r="S1770" i="1"/>
  <c r="G1656" i="1"/>
  <c r="O1656" i="1"/>
  <c r="R1770" i="1" l="1"/>
  <c r="N1656" i="1"/>
  <c r="T1770" i="1" l="1"/>
  <c r="Q1771" i="1" s="1"/>
  <c r="AC1771" i="1" s="1"/>
  <c r="P1656" i="1"/>
  <c r="M1657" i="1" s="1"/>
  <c r="H1771" i="1" l="1"/>
  <c r="S1771" i="1"/>
  <c r="G1657" i="1"/>
  <c r="O1657" i="1"/>
  <c r="R1771" i="1" l="1"/>
  <c r="N1657" i="1"/>
  <c r="P1657" i="1" s="1"/>
  <c r="M1658" i="1" s="1"/>
  <c r="T1771" i="1" l="1"/>
  <c r="Q1772" i="1" s="1"/>
  <c r="AC1772" i="1" s="1"/>
  <c r="G1658" i="1"/>
  <c r="O1658" i="1"/>
  <c r="H1772" i="1" l="1"/>
  <c r="S1772" i="1"/>
  <c r="N1658" i="1"/>
  <c r="P1658" i="1" s="1"/>
  <c r="M1659" i="1" s="1"/>
  <c r="R1772" i="1" l="1"/>
  <c r="G1659" i="1"/>
  <c r="O1659" i="1"/>
  <c r="T1772" i="1" l="1"/>
  <c r="Q1773" i="1" s="1"/>
  <c r="AC1773" i="1" s="1"/>
  <c r="N1659" i="1"/>
  <c r="S1773" i="1" l="1"/>
  <c r="H1773" i="1"/>
  <c r="P1659" i="1"/>
  <c r="M1660" i="1" s="1"/>
  <c r="R1773" i="1" l="1"/>
  <c r="G1660" i="1"/>
  <c r="O1660" i="1"/>
  <c r="T1773" i="1" l="1"/>
  <c r="Q1774" i="1" s="1"/>
  <c r="AC1774" i="1" s="1"/>
  <c r="N1660" i="1"/>
  <c r="H1774" i="1" l="1"/>
  <c r="S1774" i="1"/>
  <c r="P1660" i="1"/>
  <c r="M1661" i="1" s="1"/>
  <c r="R1774" i="1" l="1"/>
  <c r="G1661" i="1"/>
  <c r="O1661" i="1"/>
  <c r="T1774" i="1" l="1"/>
  <c r="Q1775" i="1" s="1"/>
  <c r="AC1775" i="1" s="1"/>
  <c r="N1661" i="1"/>
  <c r="P1661" i="1" s="1"/>
  <c r="M1662" i="1" s="1"/>
  <c r="H1775" i="1" l="1"/>
  <c r="S1775" i="1"/>
  <c r="G1662" i="1"/>
  <c r="O1662" i="1"/>
  <c r="R1775" i="1" l="1"/>
  <c r="N1662" i="1"/>
  <c r="P1662" i="1" s="1"/>
  <c r="M1663" i="1" s="1"/>
  <c r="T1775" i="1" l="1"/>
  <c r="Q1776" i="1" s="1"/>
  <c r="AC1776" i="1" s="1"/>
  <c r="G1663" i="1"/>
  <c r="O1663" i="1"/>
  <c r="H1776" i="1" l="1"/>
  <c r="S1776" i="1"/>
  <c r="N1663" i="1"/>
  <c r="R1776" i="1" l="1"/>
  <c r="P1663" i="1"/>
  <c r="M1664" i="1" s="1"/>
  <c r="T1776" i="1" l="1"/>
  <c r="Q1777" i="1" s="1"/>
  <c r="AC1777" i="1" s="1"/>
  <c r="G1664" i="1"/>
  <c r="O1664" i="1"/>
  <c r="H1777" i="1" l="1"/>
  <c r="S1777" i="1"/>
  <c r="N1664" i="1"/>
  <c r="R1777" i="1" l="1"/>
  <c r="P1664" i="1"/>
  <c r="M1665" i="1" s="1"/>
  <c r="T1777" i="1" l="1"/>
  <c r="Q1778" i="1" s="1"/>
  <c r="AC1778" i="1" s="1"/>
  <c r="G1665" i="1"/>
  <c r="O1665" i="1"/>
  <c r="H1778" i="1" l="1"/>
  <c r="S1778" i="1"/>
  <c r="N1665" i="1"/>
  <c r="P1665" i="1" s="1"/>
  <c r="M1666" i="1" s="1"/>
  <c r="R1778" i="1" l="1"/>
  <c r="G1666" i="1"/>
  <c r="O1666" i="1"/>
  <c r="T1778" i="1" l="1"/>
  <c r="Q1779" i="1" s="1"/>
  <c r="AC1779" i="1" s="1"/>
  <c r="N1666" i="1"/>
  <c r="H1779" i="1" l="1"/>
  <c r="S1779" i="1"/>
  <c r="P1666" i="1"/>
  <c r="M1667" i="1" s="1"/>
  <c r="R1779" i="1" l="1"/>
  <c r="G1667" i="1"/>
  <c r="O1667" i="1"/>
  <c r="T1779" i="1" l="1"/>
  <c r="Q1780" i="1" s="1"/>
  <c r="AC1780" i="1" s="1"/>
  <c r="N1667" i="1"/>
  <c r="H1780" i="1" l="1"/>
  <c r="S1780" i="1"/>
  <c r="P1667" i="1"/>
  <c r="M1668" i="1" s="1"/>
  <c r="R1780" i="1" l="1"/>
  <c r="O1668" i="1"/>
  <c r="G1668" i="1"/>
  <c r="T1780" i="1" l="1"/>
  <c r="Q1781" i="1" s="1"/>
  <c r="AC1781" i="1" s="1"/>
  <c r="N1668" i="1"/>
  <c r="S1781" i="1" l="1"/>
  <c r="H1781" i="1"/>
  <c r="P1668" i="1"/>
  <c r="M1669" i="1" s="1"/>
  <c r="R1781" i="1" l="1"/>
  <c r="T1781" i="1" s="1"/>
  <c r="Q1782" i="1" s="1"/>
  <c r="AC1782" i="1" s="1"/>
  <c r="O1669" i="1"/>
  <c r="G1669" i="1"/>
  <c r="H1782" i="1" l="1"/>
  <c r="S1782" i="1"/>
  <c r="N1669" i="1"/>
  <c r="R1782" i="1" l="1"/>
  <c r="P1669" i="1"/>
  <c r="M1670" i="1" s="1"/>
  <c r="T1782" i="1" l="1"/>
  <c r="Q1783" i="1" s="1"/>
  <c r="AC1783" i="1" s="1"/>
  <c r="O1670" i="1"/>
  <c r="G1670" i="1"/>
  <c r="H1783" i="1" l="1"/>
  <c r="S1783" i="1"/>
  <c r="N1670" i="1"/>
  <c r="R1783" i="1" l="1"/>
  <c r="P1670" i="1"/>
  <c r="M1671" i="1" s="1"/>
  <c r="T1783" i="1" l="1"/>
  <c r="Q1784" i="1" s="1"/>
  <c r="AC1784" i="1" s="1"/>
  <c r="O1671" i="1"/>
  <c r="G1671" i="1"/>
  <c r="H1784" i="1" l="1"/>
  <c r="S1784" i="1"/>
  <c r="N1671" i="1"/>
  <c r="R1784" i="1" l="1"/>
  <c r="T1784" i="1" s="1"/>
  <c r="Q1785" i="1" s="1"/>
  <c r="AC1785" i="1" s="1"/>
  <c r="P1671" i="1"/>
  <c r="M1672" i="1" s="1"/>
  <c r="H1785" i="1" l="1"/>
  <c r="S1785" i="1"/>
  <c r="G1672" i="1"/>
  <c r="O1672" i="1"/>
  <c r="R1785" i="1" l="1"/>
  <c r="T1785" i="1" s="1"/>
  <c r="Q1786" i="1" s="1"/>
  <c r="AC1786" i="1" s="1"/>
  <c r="N1672" i="1"/>
  <c r="P1672" i="1" s="1"/>
  <c r="M1673" i="1" s="1"/>
  <c r="H1786" i="1" l="1"/>
  <c r="S1786" i="1"/>
  <c r="G1673" i="1"/>
  <c r="O1673" i="1"/>
  <c r="R1786" i="1" l="1"/>
  <c r="T1786" i="1" s="1"/>
  <c r="Q1787" i="1" s="1"/>
  <c r="AC1787" i="1" s="1"/>
  <c r="N1673" i="1"/>
  <c r="S1787" i="1" l="1"/>
  <c r="H1787" i="1"/>
  <c r="P1673" i="1"/>
  <c r="M1674" i="1" s="1"/>
  <c r="R1787" i="1" l="1"/>
  <c r="T1787" i="1" s="1"/>
  <c r="Q1788" i="1" s="1"/>
  <c r="AC1788" i="1" s="1"/>
  <c r="G1674" i="1"/>
  <c r="O1674" i="1"/>
  <c r="H1788" i="1" l="1"/>
  <c r="S1788" i="1"/>
  <c r="N1674" i="1"/>
  <c r="R1788" i="1" l="1"/>
  <c r="T1788" i="1"/>
  <c r="Q1789" i="1" s="1"/>
  <c r="AC1789" i="1" s="1"/>
  <c r="P1674" i="1"/>
  <c r="M1675" i="1" s="1"/>
  <c r="H1789" i="1" l="1"/>
  <c r="S1789" i="1"/>
  <c r="G1675" i="1"/>
  <c r="O1675" i="1"/>
  <c r="R1789" i="1" l="1"/>
  <c r="T1789" i="1" s="1"/>
  <c r="Q1790" i="1" s="1"/>
  <c r="AC1790" i="1" s="1"/>
  <c r="N1675" i="1"/>
  <c r="H1790" i="1" l="1"/>
  <c r="S1790" i="1"/>
  <c r="P1675" i="1"/>
  <c r="M1676" i="1" s="1"/>
  <c r="R1790" i="1" l="1"/>
  <c r="T1790" i="1" s="1"/>
  <c r="Q1791" i="1" s="1"/>
  <c r="AC1791" i="1" s="1"/>
  <c r="G1676" i="1"/>
  <c r="O1676" i="1"/>
  <c r="H1791" i="1" l="1"/>
  <c r="S1791" i="1"/>
  <c r="N1676" i="1"/>
  <c r="R1791" i="1" l="1"/>
  <c r="P1676" i="1"/>
  <c r="M1677" i="1" s="1"/>
  <c r="T1791" i="1" l="1"/>
  <c r="Q1792" i="1" s="1"/>
  <c r="AC1792" i="1" s="1"/>
  <c r="G1677" i="1"/>
  <c r="O1677" i="1"/>
  <c r="H1792" i="1" l="1"/>
  <c r="S1792" i="1"/>
  <c r="N1677" i="1"/>
  <c r="P1677" i="1" s="1"/>
  <c r="M1678" i="1" s="1"/>
  <c r="R1792" i="1" l="1"/>
  <c r="T1792" i="1" s="1"/>
  <c r="Q1793" i="1" s="1"/>
  <c r="AC1793" i="1" s="1"/>
  <c r="G1678" i="1"/>
  <c r="O1678" i="1"/>
  <c r="H1793" i="1" l="1"/>
  <c r="S1793" i="1"/>
  <c r="N1678" i="1"/>
  <c r="P1678" i="1" s="1"/>
  <c r="M1679" i="1" s="1"/>
  <c r="R1793" i="1" l="1"/>
  <c r="T1793" i="1" s="1"/>
  <c r="Q1794" i="1" s="1"/>
  <c r="AC1794" i="1" s="1"/>
  <c r="G1679" i="1"/>
  <c r="O1679" i="1"/>
  <c r="H1794" i="1" l="1"/>
  <c r="S1794" i="1"/>
  <c r="N1679" i="1"/>
  <c r="P1679" i="1" s="1"/>
  <c r="M1680" i="1" s="1"/>
  <c r="R1794" i="1" l="1"/>
  <c r="O1680" i="1"/>
  <c r="G1680" i="1"/>
  <c r="T1794" i="1" l="1"/>
  <c r="Q1795" i="1" s="1"/>
  <c r="AC1795" i="1" s="1"/>
  <c r="N1680" i="1"/>
  <c r="H1795" i="1" l="1"/>
  <c r="S1795" i="1"/>
  <c r="P1680" i="1"/>
  <c r="M1681" i="1" s="1"/>
  <c r="R1795" i="1" l="1"/>
  <c r="G1681" i="1"/>
  <c r="O1681" i="1"/>
  <c r="T1795" i="1" l="1"/>
  <c r="Q1796" i="1" s="1"/>
  <c r="AC1796" i="1" s="1"/>
  <c r="N1681" i="1"/>
  <c r="P1681" i="1" s="1"/>
  <c r="M1682" i="1" s="1"/>
  <c r="H1796" i="1" l="1"/>
  <c r="S1796" i="1"/>
  <c r="G1682" i="1"/>
  <c r="O1682" i="1"/>
  <c r="R1796" i="1" l="1"/>
  <c r="T1796" i="1" s="1"/>
  <c r="Q1797" i="1" s="1"/>
  <c r="AC1797" i="1" s="1"/>
  <c r="N1682" i="1"/>
  <c r="P1682" i="1" s="1"/>
  <c r="M1683" i="1" s="1"/>
  <c r="H1797" i="1" l="1"/>
  <c r="S1797" i="1"/>
  <c r="O1683" i="1"/>
  <c r="G1683" i="1"/>
  <c r="R1797" i="1" l="1"/>
  <c r="T1797" i="1" s="1"/>
  <c r="Q1798" i="1" s="1"/>
  <c r="AC1798" i="1" s="1"/>
  <c r="N1683" i="1"/>
  <c r="P1683" i="1" s="1"/>
  <c r="M1684" i="1" s="1"/>
  <c r="H1798" i="1" l="1"/>
  <c r="S1798" i="1"/>
  <c r="G1684" i="1"/>
  <c r="O1684" i="1"/>
  <c r="R1798" i="1" l="1"/>
  <c r="N1684" i="1"/>
  <c r="P1684" i="1" s="1"/>
  <c r="M1685" i="1" s="1"/>
  <c r="T1798" i="1" l="1"/>
  <c r="Q1799" i="1" s="1"/>
  <c r="AC1799" i="1" s="1"/>
  <c r="O1685" i="1"/>
  <c r="G1685" i="1"/>
  <c r="S1799" i="1" l="1"/>
  <c r="H1799" i="1"/>
  <c r="N1685" i="1"/>
  <c r="P1685" i="1" s="1"/>
  <c r="M1686" i="1" s="1"/>
  <c r="R1799" i="1" l="1"/>
  <c r="T1799" i="1" s="1"/>
  <c r="Q1800" i="1" s="1"/>
  <c r="AC1800" i="1" s="1"/>
  <c r="G1686" i="1"/>
  <c r="O1686" i="1"/>
  <c r="S1800" i="1" l="1"/>
  <c r="H1800" i="1"/>
  <c r="N1686" i="1"/>
  <c r="P1686" i="1" s="1"/>
  <c r="M1687" i="1" s="1"/>
  <c r="R1800" i="1" l="1"/>
  <c r="T1800" i="1" s="1"/>
  <c r="Q1801" i="1" s="1"/>
  <c r="AC1801" i="1" s="1"/>
  <c r="O1687" i="1"/>
  <c r="G1687" i="1"/>
  <c r="H1801" i="1" l="1"/>
  <c r="S1801" i="1"/>
  <c r="N1687" i="1"/>
  <c r="R1801" i="1" l="1"/>
  <c r="P1687" i="1"/>
  <c r="M1688" i="1" s="1"/>
  <c r="T1801" i="1" l="1"/>
  <c r="Q1802" i="1" s="1"/>
  <c r="AC1802" i="1" s="1"/>
  <c r="O1688" i="1"/>
  <c r="G1688" i="1"/>
  <c r="H1802" i="1" l="1"/>
  <c r="S1802" i="1"/>
  <c r="N1688" i="1"/>
  <c r="R1802" i="1" l="1"/>
  <c r="T1802" i="1" s="1"/>
  <c r="Q1803" i="1" s="1"/>
  <c r="AC1803" i="1" s="1"/>
  <c r="P1688" i="1"/>
  <c r="M1689" i="1" s="1"/>
  <c r="S1803" i="1" l="1"/>
  <c r="H1803" i="1"/>
  <c r="O1689" i="1"/>
  <c r="G1689" i="1"/>
  <c r="R1803" i="1" l="1"/>
  <c r="N1689" i="1"/>
  <c r="P1689" i="1" s="1"/>
  <c r="M1690" i="1" s="1"/>
  <c r="T1803" i="1" l="1"/>
  <c r="Q1804" i="1" s="1"/>
  <c r="AC1804" i="1" s="1"/>
  <c r="G1690" i="1"/>
  <c r="O1690" i="1"/>
  <c r="H1804" i="1" l="1"/>
  <c r="S1804" i="1"/>
  <c r="N1690" i="1"/>
  <c r="R1804" i="1" l="1"/>
  <c r="P1690" i="1"/>
  <c r="M1691" i="1" s="1"/>
  <c r="T1804" i="1" l="1"/>
  <c r="Q1805" i="1" s="1"/>
  <c r="AC1805" i="1" s="1"/>
  <c r="G1691" i="1"/>
  <c r="O1691" i="1"/>
  <c r="S1805" i="1" l="1"/>
  <c r="H1805" i="1"/>
  <c r="N1691" i="1"/>
  <c r="R1805" i="1" l="1"/>
  <c r="P1691" i="1"/>
  <c r="M1692" i="1" s="1"/>
  <c r="T1805" i="1" l="1"/>
  <c r="Q1806" i="1" s="1"/>
  <c r="AC1806" i="1" s="1"/>
  <c r="G1692" i="1"/>
  <c r="O1692" i="1"/>
  <c r="H1806" i="1" l="1"/>
  <c r="S1806" i="1"/>
  <c r="N1692" i="1"/>
  <c r="R1806" i="1" l="1"/>
  <c r="P1692" i="1"/>
  <c r="M1693" i="1" s="1"/>
  <c r="T1806" i="1" l="1"/>
  <c r="Q1807" i="1" s="1"/>
  <c r="AC1807" i="1" s="1"/>
  <c r="G1693" i="1"/>
  <c r="O1693" i="1"/>
  <c r="H1807" i="1" l="1"/>
  <c r="S1807" i="1"/>
  <c r="N1693" i="1"/>
  <c r="R1807" i="1" l="1"/>
  <c r="P1693" i="1"/>
  <c r="M1694" i="1" s="1"/>
  <c r="T1807" i="1" l="1"/>
  <c r="Q1808" i="1" s="1"/>
  <c r="AC1808" i="1" s="1"/>
  <c r="O1694" i="1"/>
  <c r="G1694" i="1"/>
  <c r="H1808" i="1" l="1"/>
  <c r="S1808" i="1"/>
  <c r="N1694" i="1"/>
  <c r="R1808" i="1" l="1"/>
  <c r="T1808" i="1" s="1"/>
  <c r="Q1809" i="1" s="1"/>
  <c r="AC1809" i="1" s="1"/>
  <c r="P1694" i="1"/>
  <c r="M1695" i="1" s="1"/>
  <c r="H1809" i="1" l="1"/>
  <c r="S1809" i="1"/>
  <c r="O1695" i="1"/>
  <c r="G1695" i="1"/>
  <c r="R1809" i="1" l="1"/>
  <c r="T1809" i="1" s="1"/>
  <c r="Q1810" i="1" s="1"/>
  <c r="AC1810" i="1" s="1"/>
  <c r="N1695" i="1"/>
  <c r="H1810" i="1" l="1"/>
  <c r="S1810" i="1"/>
  <c r="P1695" i="1"/>
  <c r="M1696" i="1" s="1"/>
  <c r="R1810" i="1" l="1"/>
  <c r="T1810" i="1" s="1"/>
  <c r="Q1811" i="1" s="1"/>
  <c r="AC1811" i="1" s="1"/>
  <c r="O1696" i="1"/>
  <c r="G1696" i="1"/>
  <c r="H1811" i="1" l="1"/>
  <c r="S1811" i="1"/>
  <c r="N1696" i="1"/>
  <c r="P1696" i="1" s="1"/>
  <c r="M1697" i="1" s="1"/>
  <c r="R1811" i="1" l="1"/>
  <c r="O1697" i="1"/>
  <c r="G1697" i="1"/>
  <c r="T1811" i="1" l="1"/>
  <c r="Q1812" i="1" s="1"/>
  <c r="AC1812" i="1" s="1"/>
  <c r="N1697" i="1"/>
  <c r="P1697" i="1" s="1"/>
  <c r="M1698" i="1" s="1"/>
  <c r="H1812" i="1" l="1"/>
  <c r="S1812" i="1"/>
  <c r="O1698" i="1"/>
  <c r="G1698" i="1"/>
  <c r="R1812" i="1" l="1"/>
  <c r="N1698" i="1"/>
  <c r="P1698" i="1" s="1"/>
  <c r="M1699" i="1" s="1"/>
  <c r="T1812" i="1" l="1"/>
  <c r="Q1813" i="1" s="1"/>
  <c r="AC1813" i="1" s="1"/>
  <c r="O1699" i="1"/>
  <c r="G1699" i="1"/>
  <c r="H1813" i="1" l="1"/>
  <c r="S1813" i="1"/>
  <c r="N1699" i="1"/>
  <c r="P1699" i="1" s="1"/>
  <c r="M1700" i="1" s="1"/>
  <c r="R1813" i="1" l="1"/>
  <c r="G1700" i="1"/>
  <c r="O1700" i="1"/>
  <c r="T1813" i="1" l="1"/>
  <c r="Q1814" i="1" s="1"/>
  <c r="AC1814" i="1" s="1"/>
  <c r="N1700" i="1"/>
  <c r="P1700" i="1" s="1"/>
  <c r="M1701" i="1" s="1"/>
  <c r="S1814" i="1" l="1"/>
  <c r="H1814" i="1"/>
  <c r="G1701" i="1"/>
  <c r="O1701" i="1"/>
  <c r="R1814" i="1" l="1"/>
  <c r="N1701" i="1"/>
  <c r="T1814" i="1" l="1"/>
  <c r="Q1815" i="1" s="1"/>
  <c r="AC1815" i="1" s="1"/>
  <c r="P1701" i="1"/>
  <c r="M1702" i="1" s="1"/>
  <c r="S1815" i="1" l="1"/>
  <c r="H1815" i="1"/>
  <c r="G1702" i="1"/>
  <c r="O1702" i="1"/>
  <c r="R1815" i="1" l="1"/>
  <c r="N1702" i="1"/>
  <c r="P1702" i="1" s="1"/>
  <c r="M1703" i="1" s="1"/>
  <c r="T1815" i="1" l="1"/>
  <c r="Q1816" i="1" s="1"/>
  <c r="AC1816" i="1" s="1"/>
  <c r="G1703" i="1"/>
  <c r="O1703" i="1"/>
  <c r="S1816" i="1" l="1"/>
  <c r="H1816" i="1"/>
  <c r="N1703" i="1"/>
  <c r="P1703" i="1" s="1"/>
  <c r="M1704" i="1" s="1"/>
  <c r="R1816" i="1" l="1"/>
  <c r="G1704" i="1"/>
  <c r="O1704" i="1"/>
  <c r="T1816" i="1" l="1"/>
  <c r="Q1817" i="1" s="1"/>
  <c r="AC1817" i="1" s="1"/>
  <c r="N1704" i="1"/>
  <c r="P1704" i="1" s="1"/>
  <c r="M1705" i="1" s="1"/>
  <c r="S1817" i="1" l="1"/>
  <c r="H1817" i="1"/>
  <c r="G1705" i="1"/>
  <c r="O1705" i="1"/>
  <c r="R1817" i="1" l="1"/>
  <c r="N1705" i="1"/>
  <c r="P1705" i="1" s="1"/>
  <c r="M1706" i="1" s="1"/>
  <c r="T1817" i="1" l="1"/>
  <c r="Q1818" i="1" s="1"/>
  <c r="AC1818" i="1" s="1"/>
  <c r="G1706" i="1"/>
  <c r="O1706" i="1"/>
  <c r="S1818" i="1" l="1"/>
  <c r="H1818" i="1"/>
  <c r="N1706" i="1"/>
  <c r="R1818" i="1" l="1"/>
  <c r="P1706" i="1"/>
  <c r="M1707" i="1" s="1"/>
  <c r="T1818" i="1" l="1"/>
  <c r="Q1819" i="1" s="1"/>
  <c r="AC1819" i="1" s="1"/>
  <c r="O1707" i="1"/>
  <c r="G1707" i="1"/>
  <c r="S1819" i="1" l="1"/>
  <c r="H1819" i="1"/>
  <c r="N1707" i="1"/>
  <c r="P1707" i="1" s="1"/>
  <c r="M1708" i="1" s="1"/>
  <c r="R1819" i="1" l="1"/>
  <c r="T1819" i="1" s="1"/>
  <c r="Q1820" i="1" s="1"/>
  <c r="AC1820" i="1" s="1"/>
  <c r="G1708" i="1"/>
  <c r="O1708" i="1"/>
  <c r="S1820" i="1" l="1"/>
  <c r="H1820" i="1"/>
  <c r="N1708" i="1"/>
  <c r="P1708" i="1" s="1"/>
  <c r="M1709" i="1" s="1"/>
  <c r="R1820" i="1" l="1"/>
  <c r="T1820" i="1" s="1"/>
  <c r="Q1821" i="1" s="1"/>
  <c r="AC1821" i="1" s="1"/>
  <c r="G1709" i="1"/>
  <c r="O1709" i="1"/>
  <c r="H1821" i="1" l="1"/>
  <c r="S1821" i="1"/>
  <c r="N1709" i="1"/>
  <c r="R1821" i="1" l="1"/>
  <c r="P1709" i="1"/>
  <c r="M1710" i="1" s="1"/>
  <c r="T1821" i="1" l="1"/>
  <c r="Q1822" i="1" s="1"/>
  <c r="AC1822" i="1" s="1"/>
  <c r="G1710" i="1"/>
  <c r="O1710" i="1"/>
  <c r="H1822" i="1" l="1"/>
  <c r="S1822" i="1"/>
  <c r="N1710" i="1"/>
  <c r="P1710" i="1" s="1"/>
  <c r="M1711" i="1" s="1"/>
  <c r="R1822" i="1" l="1"/>
  <c r="T1822" i="1" s="1"/>
  <c r="Q1823" i="1" s="1"/>
  <c r="AC1823" i="1" s="1"/>
  <c r="O1711" i="1"/>
  <c r="G1711" i="1"/>
  <c r="H1823" i="1" l="1"/>
  <c r="S1823" i="1"/>
  <c r="N1711" i="1"/>
  <c r="P1711" i="1" s="1"/>
  <c r="M1712" i="1" s="1"/>
  <c r="R1823" i="1" l="1"/>
  <c r="G1712" i="1"/>
  <c r="O1712" i="1"/>
  <c r="T1823" i="1" l="1"/>
  <c r="Q1824" i="1" s="1"/>
  <c r="AC1824" i="1" s="1"/>
  <c r="N1712" i="1"/>
  <c r="P1712" i="1" s="1"/>
  <c r="M1713" i="1" s="1"/>
  <c r="H1824" i="1" l="1"/>
  <c r="S1824" i="1"/>
  <c r="G1713" i="1"/>
  <c r="O1713" i="1"/>
  <c r="R1824" i="1" l="1"/>
  <c r="N1713" i="1"/>
  <c r="P1713" i="1" s="1"/>
  <c r="M1714" i="1" s="1"/>
  <c r="T1824" i="1" l="1"/>
  <c r="Q1825" i="1" s="1"/>
  <c r="AC1825" i="1" s="1"/>
  <c r="G1714" i="1"/>
  <c r="O1714" i="1"/>
  <c r="H1825" i="1" l="1"/>
  <c r="S1825" i="1"/>
  <c r="N1714" i="1"/>
  <c r="R1825" i="1" l="1"/>
  <c r="T1825" i="1" s="1"/>
  <c r="Q1826" i="1" s="1"/>
  <c r="AC1826" i="1" s="1"/>
  <c r="P1714" i="1"/>
  <c r="M1715" i="1" s="1"/>
  <c r="H1826" i="1" l="1"/>
  <c r="S1826" i="1"/>
  <c r="G1715" i="1"/>
  <c r="O1715" i="1"/>
  <c r="R1826" i="1" l="1"/>
  <c r="N1715" i="1"/>
  <c r="P1715" i="1" s="1"/>
  <c r="M1716" i="1" s="1"/>
  <c r="T1826" i="1" l="1"/>
  <c r="Q1827" i="1" s="1"/>
  <c r="AC1827" i="1" s="1"/>
  <c r="G1716" i="1"/>
  <c r="O1716" i="1"/>
  <c r="H1827" i="1" l="1"/>
  <c r="S1827" i="1"/>
  <c r="N1716" i="1"/>
  <c r="R1827" i="1" l="1"/>
  <c r="T1827" i="1" s="1"/>
  <c r="Q1828" i="1" s="1"/>
  <c r="AC1828" i="1" s="1"/>
  <c r="P1716" i="1"/>
  <c r="M1717" i="1" s="1"/>
  <c r="H1828" i="1" l="1"/>
  <c r="S1828" i="1"/>
  <c r="O1717" i="1"/>
  <c r="G1717" i="1"/>
  <c r="R1828" i="1" l="1"/>
  <c r="T1828" i="1" s="1"/>
  <c r="Q1829" i="1" s="1"/>
  <c r="AC1829" i="1" s="1"/>
  <c r="N1717" i="1"/>
  <c r="P1717" i="1" s="1"/>
  <c r="M1718" i="1" s="1"/>
  <c r="H1829" i="1" l="1"/>
  <c r="S1829" i="1"/>
  <c r="O1718" i="1"/>
  <c r="G1718" i="1"/>
  <c r="R1829" i="1" l="1"/>
  <c r="N1718" i="1"/>
  <c r="P1718" i="1" s="1"/>
  <c r="M1719" i="1" s="1"/>
  <c r="T1829" i="1" l="1"/>
  <c r="Q1830" i="1" s="1"/>
  <c r="AC1830" i="1" s="1"/>
  <c r="G1719" i="1"/>
  <c r="O1719" i="1"/>
  <c r="H1830" i="1" l="1"/>
  <c r="S1830" i="1"/>
  <c r="N1719" i="1"/>
  <c r="R1830" i="1" l="1"/>
  <c r="T1830" i="1" s="1"/>
  <c r="Q1831" i="1" s="1"/>
  <c r="AC1831" i="1" s="1"/>
  <c r="P1719" i="1"/>
  <c r="M1720" i="1" s="1"/>
  <c r="H1831" i="1" l="1"/>
  <c r="S1831" i="1"/>
  <c r="O1720" i="1"/>
  <c r="G1720" i="1"/>
  <c r="R1831" i="1" l="1"/>
  <c r="T1831" i="1" s="1"/>
  <c r="Q1832" i="1" s="1"/>
  <c r="AC1832" i="1" s="1"/>
  <c r="N1720" i="1"/>
  <c r="H1832" i="1" l="1"/>
  <c r="S1832" i="1"/>
  <c r="P1720" i="1"/>
  <c r="M1721" i="1" s="1"/>
  <c r="R1832" i="1" l="1"/>
  <c r="G1721" i="1"/>
  <c r="O1721" i="1"/>
  <c r="T1832" i="1" l="1"/>
  <c r="Q1833" i="1" s="1"/>
  <c r="AC1833" i="1" s="1"/>
  <c r="N1721" i="1"/>
  <c r="P1721" i="1" s="1"/>
  <c r="M1722" i="1" s="1"/>
  <c r="H1833" i="1" l="1"/>
  <c r="S1833" i="1"/>
  <c r="G1722" i="1"/>
  <c r="O1722" i="1"/>
  <c r="R1833" i="1" l="1"/>
  <c r="N1722" i="1"/>
  <c r="T1833" i="1" l="1"/>
  <c r="Q1834" i="1" s="1"/>
  <c r="AC1834" i="1" s="1"/>
  <c r="P1722" i="1"/>
  <c r="M1723" i="1" s="1"/>
  <c r="H1834" i="1" l="1"/>
  <c r="S1834" i="1"/>
  <c r="G1723" i="1"/>
  <c r="O1723" i="1"/>
  <c r="R1834" i="1" l="1"/>
  <c r="N1723" i="1"/>
  <c r="T1834" i="1" l="1"/>
  <c r="Q1835" i="1" s="1"/>
  <c r="AC1835" i="1" s="1"/>
  <c r="P1723" i="1"/>
  <c r="M1724" i="1" s="1"/>
  <c r="H1835" i="1" l="1"/>
  <c r="S1835" i="1"/>
  <c r="O1724" i="1"/>
  <c r="G1724" i="1"/>
  <c r="R1835" i="1" l="1"/>
  <c r="T1835" i="1" s="1"/>
  <c r="Q1836" i="1" s="1"/>
  <c r="AC1836" i="1" s="1"/>
  <c r="N1724" i="1"/>
  <c r="P1724" i="1" s="1"/>
  <c r="M1725" i="1" s="1"/>
  <c r="H1836" i="1" l="1"/>
  <c r="S1836" i="1"/>
  <c r="O1725" i="1"/>
  <c r="G1725" i="1"/>
  <c r="R1836" i="1" l="1"/>
  <c r="N1725" i="1"/>
  <c r="P1725" i="1" s="1"/>
  <c r="M1726" i="1" s="1"/>
  <c r="T1836" i="1" l="1"/>
  <c r="Q1837" i="1" s="1"/>
  <c r="AC1837" i="1" s="1"/>
  <c r="G1726" i="1"/>
  <c r="O1726" i="1"/>
  <c r="H1837" i="1" l="1"/>
  <c r="S1837" i="1"/>
  <c r="N1726" i="1"/>
  <c r="P1726" i="1" s="1"/>
  <c r="M1727" i="1" s="1"/>
  <c r="R1837" i="1" l="1"/>
  <c r="G1727" i="1"/>
  <c r="O1727" i="1"/>
  <c r="T1837" i="1" l="1"/>
  <c r="Q1838" i="1" s="1"/>
  <c r="AC1838" i="1" s="1"/>
  <c r="N1727" i="1"/>
  <c r="S1838" i="1" l="1"/>
  <c r="H1838" i="1"/>
  <c r="P1727" i="1"/>
  <c r="M1728" i="1" s="1"/>
  <c r="R1838" i="1" l="1"/>
  <c r="T1838" i="1" s="1"/>
  <c r="Q1839" i="1" s="1"/>
  <c r="AC1839" i="1" s="1"/>
  <c r="G1728" i="1"/>
  <c r="O1728" i="1"/>
  <c r="H1839" i="1" l="1"/>
  <c r="S1839" i="1"/>
  <c r="N1728" i="1"/>
  <c r="R1839" i="1" l="1"/>
  <c r="P1728" i="1"/>
  <c r="M1729" i="1" s="1"/>
  <c r="T1839" i="1" l="1"/>
  <c r="Q1840" i="1" s="1"/>
  <c r="AC1840" i="1" s="1"/>
  <c r="G1729" i="1"/>
  <c r="O1729" i="1"/>
  <c r="H1840" i="1" l="1"/>
  <c r="S1840" i="1"/>
  <c r="N1729" i="1"/>
  <c r="P1729" i="1" s="1"/>
  <c r="M1730" i="1" s="1"/>
  <c r="R1840" i="1" l="1"/>
  <c r="G1730" i="1"/>
  <c r="O1730" i="1"/>
  <c r="T1840" i="1" l="1"/>
  <c r="Q1841" i="1" s="1"/>
  <c r="AC1841" i="1" s="1"/>
  <c r="N1730" i="1"/>
  <c r="H1841" i="1" l="1"/>
  <c r="S1841" i="1"/>
  <c r="P1730" i="1"/>
  <c r="M1731" i="1" s="1"/>
  <c r="R1841" i="1" l="1"/>
  <c r="G1731" i="1"/>
  <c r="O1731" i="1"/>
  <c r="T1841" i="1" l="1"/>
  <c r="Q1842" i="1" s="1"/>
  <c r="AC1842" i="1" s="1"/>
  <c r="N1731" i="1"/>
  <c r="H1842" i="1" l="1"/>
  <c r="S1842" i="1"/>
  <c r="P1731" i="1"/>
  <c r="M1732" i="1" s="1"/>
  <c r="R1842" i="1" l="1"/>
  <c r="G1732" i="1"/>
  <c r="O1732" i="1"/>
  <c r="T1842" i="1" l="1"/>
  <c r="Q1843" i="1" s="1"/>
  <c r="AC1843" i="1" s="1"/>
  <c r="N1732" i="1"/>
  <c r="P1732" i="1" s="1"/>
  <c r="M1733" i="1" s="1"/>
  <c r="H1843" i="1" l="1"/>
  <c r="S1843" i="1"/>
  <c r="G1733" i="1"/>
  <c r="O1733" i="1"/>
  <c r="R1843" i="1" l="1"/>
  <c r="T1843" i="1" s="1"/>
  <c r="Q1844" i="1" s="1"/>
  <c r="AC1844" i="1" s="1"/>
  <c r="N1733" i="1"/>
  <c r="P1733" i="1" s="1"/>
  <c r="M1734" i="1" s="1"/>
  <c r="H1844" i="1" l="1"/>
  <c r="S1844" i="1"/>
  <c r="O1734" i="1"/>
  <c r="G1734" i="1"/>
  <c r="R1844" i="1" l="1"/>
  <c r="N1734" i="1"/>
  <c r="T1844" i="1" l="1"/>
  <c r="Q1845" i="1" s="1"/>
  <c r="AC1845" i="1" s="1"/>
  <c r="P1734" i="1"/>
  <c r="M1735" i="1" s="1"/>
  <c r="H1845" i="1" l="1"/>
  <c r="S1845" i="1"/>
  <c r="O1735" i="1"/>
  <c r="G1735" i="1"/>
  <c r="R1845" i="1" l="1"/>
  <c r="N1735" i="1"/>
  <c r="T1845" i="1" l="1"/>
  <c r="Q1846" i="1" s="1"/>
  <c r="AC1846" i="1" s="1"/>
  <c r="P1735" i="1"/>
  <c r="M1736" i="1" s="1"/>
  <c r="H1846" i="1" l="1"/>
  <c r="S1846" i="1"/>
  <c r="O1736" i="1"/>
  <c r="G1736" i="1"/>
  <c r="R1846" i="1" l="1"/>
  <c r="N1736" i="1"/>
  <c r="P1736" i="1" s="1"/>
  <c r="M1737" i="1" s="1"/>
  <c r="T1846" i="1" l="1"/>
  <c r="Q1847" i="1" s="1"/>
  <c r="AC1847" i="1" s="1"/>
  <c r="O1737" i="1"/>
  <c r="G1737" i="1"/>
  <c r="S1847" i="1" l="1"/>
  <c r="H1847" i="1"/>
  <c r="N1737" i="1"/>
  <c r="R1847" i="1" l="1"/>
  <c r="P1737" i="1"/>
  <c r="M1738" i="1" s="1"/>
  <c r="T1847" i="1" l="1"/>
  <c r="Q1848" i="1" s="1"/>
  <c r="AC1848" i="1" s="1"/>
  <c r="G1738" i="1"/>
  <c r="O1738" i="1"/>
  <c r="H1848" i="1" l="1"/>
  <c r="S1848" i="1"/>
  <c r="N1738" i="1"/>
  <c r="R1848" i="1" l="1"/>
  <c r="P1738" i="1"/>
  <c r="M1739" i="1" s="1"/>
  <c r="T1848" i="1" l="1"/>
  <c r="Q1849" i="1" s="1"/>
  <c r="AC1849" i="1" s="1"/>
  <c r="G1739" i="1"/>
  <c r="O1739" i="1"/>
  <c r="S1849" i="1" l="1"/>
  <c r="H1849" i="1"/>
  <c r="N1739" i="1"/>
  <c r="P1739" i="1" s="1"/>
  <c r="M1740" i="1" s="1"/>
  <c r="R1849" i="1" l="1"/>
  <c r="O1740" i="1"/>
  <c r="G1740" i="1"/>
  <c r="T1849" i="1" l="1"/>
  <c r="Q1850" i="1" s="1"/>
  <c r="AC1850" i="1" s="1"/>
  <c r="N1740" i="1"/>
  <c r="P1740" i="1" s="1"/>
  <c r="M1741" i="1" s="1"/>
  <c r="H1850" i="1" l="1"/>
  <c r="S1850" i="1"/>
  <c r="G1741" i="1"/>
  <c r="O1741" i="1"/>
  <c r="R1850" i="1" l="1"/>
  <c r="N1741" i="1"/>
  <c r="P1741" i="1" s="1"/>
  <c r="M1742" i="1" s="1"/>
  <c r="T1850" i="1" l="1"/>
  <c r="Q1851" i="1" s="1"/>
  <c r="AC1851" i="1" s="1"/>
  <c r="G1742" i="1"/>
  <c r="O1742" i="1"/>
  <c r="H1851" i="1" l="1"/>
  <c r="S1851" i="1"/>
  <c r="N1742" i="1"/>
  <c r="P1742" i="1" s="1"/>
  <c r="M1743" i="1" s="1"/>
  <c r="R1851" i="1" l="1"/>
  <c r="O1743" i="1"/>
  <c r="G1743" i="1"/>
  <c r="T1851" i="1" l="1"/>
  <c r="Q1852" i="1" s="1"/>
  <c r="AC1852" i="1" s="1"/>
  <c r="N1743" i="1"/>
  <c r="P1743" i="1" s="1"/>
  <c r="M1744" i="1" s="1"/>
  <c r="H1852" i="1" l="1"/>
  <c r="S1852" i="1"/>
  <c r="O1744" i="1"/>
  <c r="G1744" i="1"/>
  <c r="R1852" i="1" l="1"/>
  <c r="N1744" i="1"/>
  <c r="T1852" i="1" l="1"/>
  <c r="Q1853" i="1" s="1"/>
  <c r="AC1853" i="1" s="1"/>
  <c r="P1744" i="1"/>
  <c r="M1745" i="1" s="1"/>
  <c r="H1853" i="1" l="1"/>
  <c r="S1853" i="1"/>
  <c r="G1745" i="1"/>
  <c r="O1745" i="1"/>
  <c r="R1853" i="1" l="1"/>
  <c r="N1745" i="1"/>
  <c r="P1745" i="1" s="1"/>
  <c r="M1746" i="1" s="1"/>
  <c r="T1853" i="1" l="1"/>
  <c r="Q1854" i="1" s="1"/>
  <c r="AC1854" i="1" s="1"/>
  <c r="G1746" i="1"/>
  <c r="O1746" i="1"/>
  <c r="H1854" i="1" l="1"/>
  <c r="S1854" i="1"/>
  <c r="N1746" i="1"/>
  <c r="P1746" i="1" s="1"/>
  <c r="M1747" i="1" s="1"/>
  <c r="R1854" i="1" l="1"/>
  <c r="G1747" i="1"/>
  <c r="O1747" i="1"/>
  <c r="T1854" i="1" l="1"/>
  <c r="Q1855" i="1" s="1"/>
  <c r="AC1855" i="1" s="1"/>
  <c r="N1747" i="1"/>
  <c r="P1747" i="1" s="1"/>
  <c r="M1748" i="1" s="1"/>
  <c r="S1855" i="1" l="1"/>
  <c r="H1855" i="1"/>
  <c r="G1748" i="1"/>
  <c r="O1748" i="1"/>
  <c r="R1855" i="1" l="1"/>
  <c r="N1748" i="1"/>
  <c r="P1748" i="1" s="1"/>
  <c r="M1749" i="1" s="1"/>
  <c r="T1855" i="1" l="1"/>
  <c r="Q1856" i="1" s="1"/>
  <c r="AC1856" i="1" s="1"/>
  <c r="G1749" i="1"/>
  <c r="O1749" i="1"/>
  <c r="H1856" i="1" l="1"/>
  <c r="S1856" i="1"/>
  <c r="N1749" i="1"/>
  <c r="R1856" i="1" l="1"/>
  <c r="P1749" i="1"/>
  <c r="M1750" i="1" s="1"/>
  <c r="T1856" i="1" l="1"/>
  <c r="Q1857" i="1" s="1"/>
  <c r="AC1857" i="1" s="1"/>
  <c r="G1750" i="1"/>
  <c r="O1750" i="1"/>
  <c r="H1857" i="1" l="1"/>
  <c r="S1857" i="1"/>
  <c r="N1750" i="1"/>
  <c r="P1750" i="1" s="1"/>
  <c r="M1751" i="1" s="1"/>
  <c r="R1857" i="1" l="1"/>
  <c r="G1751" i="1"/>
  <c r="O1751" i="1"/>
  <c r="T1857" i="1" l="1"/>
  <c r="Q1858" i="1" s="1"/>
  <c r="AC1858" i="1" s="1"/>
  <c r="N1751" i="1"/>
  <c r="H1858" i="1" l="1"/>
  <c r="S1858" i="1"/>
  <c r="P1751" i="1"/>
  <c r="M1752" i="1" s="1"/>
  <c r="R1858" i="1" l="1"/>
  <c r="T1858" i="1" s="1"/>
  <c r="Q1859" i="1" s="1"/>
  <c r="AC1859" i="1" s="1"/>
  <c r="G1752" i="1"/>
  <c r="O1752" i="1"/>
  <c r="H1859" i="1" l="1"/>
  <c r="S1859" i="1"/>
  <c r="N1752" i="1"/>
  <c r="P1752" i="1" s="1"/>
  <c r="M1753" i="1" s="1"/>
  <c r="R1859" i="1" l="1"/>
  <c r="O1753" i="1"/>
  <c r="G1753" i="1"/>
  <c r="T1859" i="1" l="1"/>
  <c r="Q1860" i="1" s="1"/>
  <c r="AC1860" i="1" s="1"/>
  <c r="N1753" i="1"/>
  <c r="P1753" i="1" s="1"/>
  <c r="M1754" i="1" s="1"/>
  <c r="H1860" i="1" l="1"/>
  <c r="S1860" i="1"/>
  <c r="G1754" i="1"/>
  <c r="O1754" i="1"/>
  <c r="R1860" i="1" l="1"/>
  <c r="N1754" i="1"/>
  <c r="P1754" i="1" s="1"/>
  <c r="M1755" i="1" s="1"/>
  <c r="T1860" i="1" l="1"/>
  <c r="Q1861" i="1" s="1"/>
  <c r="AC1861" i="1" s="1"/>
  <c r="G1755" i="1"/>
  <c r="O1755" i="1"/>
  <c r="H1861" i="1" l="1"/>
  <c r="S1861" i="1"/>
  <c r="N1755" i="1"/>
  <c r="P1755" i="1" s="1"/>
  <c r="M1756" i="1" s="1"/>
  <c r="R1861" i="1" l="1"/>
  <c r="T1861" i="1" s="1"/>
  <c r="Q1862" i="1" s="1"/>
  <c r="AC1862" i="1" s="1"/>
  <c r="O1756" i="1"/>
  <c r="G1756" i="1"/>
  <c r="H1862" i="1" l="1"/>
  <c r="S1862" i="1"/>
  <c r="N1756" i="1"/>
  <c r="R1862" i="1" l="1"/>
  <c r="T1862" i="1" s="1"/>
  <c r="Q1863" i="1" s="1"/>
  <c r="AC1863" i="1" s="1"/>
  <c r="P1756" i="1"/>
  <c r="M1757" i="1" s="1"/>
  <c r="H1863" i="1" l="1"/>
  <c r="S1863" i="1"/>
  <c r="O1757" i="1"/>
  <c r="G1757" i="1"/>
  <c r="R1863" i="1" l="1"/>
  <c r="N1757" i="1"/>
  <c r="T1863" i="1" l="1"/>
  <c r="Q1864" i="1" s="1"/>
  <c r="AC1864" i="1" s="1"/>
  <c r="P1757" i="1"/>
  <c r="M1758" i="1" s="1"/>
  <c r="S1864" i="1" l="1"/>
  <c r="H1864" i="1"/>
  <c r="G1758" i="1"/>
  <c r="O1758" i="1"/>
  <c r="R1864" i="1" l="1"/>
  <c r="N1758" i="1"/>
  <c r="T1864" i="1" l="1"/>
  <c r="Q1865" i="1" s="1"/>
  <c r="AC1865" i="1" s="1"/>
  <c r="P1758" i="1"/>
  <c r="M1759" i="1" s="1"/>
  <c r="H1865" i="1" l="1"/>
  <c r="S1865" i="1"/>
  <c r="G1759" i="1"/>
  <c r="O1759" i="1"/>
  <c r="R1865" i="1" l="1"/>
  <c r="N1759" i="1"/>
  <c r="P1759" i="1" s="1"/>
  <c r="M1760" i="1" s="1"/>
  <c r="T1865" i="1" l="1"/>
  <c r="Q1866" i="1" s="1"/>
  <c r="AC1866" i="1" s="1"/>
  <c r="O1760" i="1"/>
  <c r="G1760" i="1"/>
  <c r="H1866" i="1" l="1"/>
  <c r="S1866" i="1"/>
  <c r="N1760" i="1"/>
  <c r="P1760" i="1" s="1"/>
  <c r="M1761" i="1" s="1"/>
  <c r="R1866" i="1" l="1"/>
  <c r="T1866" i="1" s="1"/>
  <c r="Q1867" i="1" s="1"/>
  <c r="AC1867" i="1" s="1"/>
  <c r="G1761" i="1"/>
  <c r="O1761" i="1"/>
  <c r="H1867" i="1" l="1"/>
  <c r="S1867" i="1"/>
  <c r="N1761" i="1"/>
  <c r="P1761" i="1" s="1"/>
  <c r="M1762" i="1" s="1"/>
  <c r="R1867" i="1" l="1"/>
  <c r="T1867" i="1" s="1"/>
  <c r="Q1868" i="1" s="1"/>
  <c r="AC1868" i="1" s="1"/>
  <c r="O1762" i="1"/>
  <c r="G1762" i="1"/>
  <c r="H1868" i="1" l="1"/>
  <c r="S1868" i="1"/>
  <c r="N1762" i="1"/>
  <c r="P1762" i="1" s="1"/>
  <c r="M1763" i="1" s="1"/>
  <c r="R1868" i="1" l="1"/>
  <c r="O1763" i="1"/>
  <c r="G1763" i="1"/>
  <c r="T1868" i="1" l="1"/>
  <c r="Q1869" i="1" s="1"/>
  <c r="AC1869" i="1" s="1"/>
  <c r="N1763" i="1"/>
  <c r="P1763" i="1" s="1"/>
  <c r="M1764" i="1" s="1"/>
  <c r="H1869" i="1" l="1"/>
  <c r="S1869" i="1"/>
  <c r="O1764" i="1"/>
  <c r="G1764" i="1"/>
  <c r="R1869" i="1" l="1"/>
  <c r="N1764" i="1"/>
  <c r="P1764" i="1" s="1"/>
  <c r="M1765" i="1" s="1"/>
  <c r="T1869" i="1" l="1"/>
  <c r="Q1870" i="1" s="1"/>
  <c r="AC1870" i="1" s="1"/>
  <c r="O1765" i="1"/>
  <c r="G1765" i="1"/>
  <c r="H1870" i="1" l="1"/>
  <c r="S1870" i="1"/>
  <c r="N1765" i="1"/>
  <c r="P1765" i="1" s="1"/>
  <c r="M1766" i="1" s="1"/>
  <c r="R1870" i="1" l="1"/>
  <c r="G1766" i="1"/>
  <c r="O1766" i="1"/>
  <c r="T1870" i="1" l="1"/>
  <c r="Q1871" i="1" s="1"/>
  <c r="AC1871" i="1" s="1"/>
  <c r="N1766" i="1"/>
  <c r="H1871" i="1" l="1"/>
  <c r="S1871" i="1"/>
  <c r="P1766" i="1"/>
  <c r="M1767" i="1" s="1"/>
  <c r="R1871" i="1" l="1"/>
  <c r="O1767" i="1"/>
  <c r="G1767" i="1"/>
  <c r="T1871" i="1" l="1"/>
  <c r="Q1872" i="1" s="1"/>
  <c r="AC1872" i="1" s="1"/>
  <c r="N1767" i="1"/>
  <c r="P1767" i="1" s="1"/>
  <c r="M1768" i="1" s="1"/>
  <c r="H1872" i="1" l="1"/>
  <c r="S1872" i="1"/>
  <c r="G1768" i="1"/>
  <c r="O1768" i="1"/>
  <c r="R1872" i="1" l="1"/>
  <c r="T1872" i="1" s="1"/>
  <c r="Q1873" i="1" s="1"/>
  <c r="AC1873" i="1" s="1"/>
  <c r="N1768" i="1"/>
  <c r="P1768" i="1" s="1"/>
  <c r="M1769" i="1" s="1"/>
  <c r="H1873" i="1" l="1"/>
  <c r="S1873" i="1"/>
  <c r="G1769" i="1"/>
  <c r="O1769" i="1"/>
  <c r="R1873" i="1" l="1"/>
  <c r="T1873" i="1" s="1"/>
  <c r="Q1874" i="1" s="1"/>
  <c r="AC1874" i="1" s="1"/>
  <c r="N1769" i="1"/>
  <c r="H1874" i="1" l="1"/>
  <c r="S1874" i="1"/>
  <c r="P1769" i="1"/>
  <c r="M1770" i="1" s="1"/>
  <c r="R1874" i="1" l="1"/>
  <c r="G1770" i="1"/>
  <c r="O1770" i="1"/>
  <c r="T1874" i="1" l="1"/>
  <c r="Q1875" i="1" s="1"/>
  <c r="AC1875" i="1" s="1"/>
  <c r="N1770" i="1"/>
  <c r="P1770" i="1" s="1"/>
  <c r="M1771" i="1" s="1"/>
  <c r="S1875" i="1" l="1"/>
  <c r="H1875" i="1"/>
  <c r="G1771" i="1"/>
  <c r="O1771" i="1"/>
  <c r="R1875" i="1" l="1"/>
  <c r="T1875" i="1" s="1"/>
  <c r="Q1876" i="1" s="1"/>
  <c r="AC1876" i="1" s="1"/>
  <c r="N1771" i="1"/>
  <c r="P1771" i="1" s="1"/>
  <c r="M1772" i="1" s="1"/>
  <c r="H1876" i="1" l="1"/>
  <c r="S1876" i="1"/>
  <c r="O1772" i="1"/>
  <c r="G1772" i="1"/>
  <c r="R1876" i="1" l="1"/>
  <c r="N1772" i="1"/>
  <c r="T1876" i="1" l="1"/>
  <c r="Q1877" i="1" s="1"/>
  <c r="AC1877" i="1" s="1"/>
  <c r="P1772" i="1"/>
  <c r="M1773" i="1" s="1"/>
  <c r="H1877" i="1" l="1"/>
  <c r="S1877" i="1"/>
  <c r="O1773" i="1"/>
  <c r="G1773" i="1"/>
  <c r="R1877" i="1" l="1"/>
  <c r="T1877" i="1" s="1"/>
  <c r="Q1878" i="1" s="1"/>
  <c r="AC1878" i="1" s="1"/>
  <c r="N1773" i="1"/>
  <c r="H1878" i="1" l="1"/>
  <c r="S1878" i="1"/>
  <c r="P1773" i="1"/>
  <c r="M1774" i="1" s="1"/>
  <c r="R1878" i="1" l="1"/>
  <c r="G1774" i="1"/>
  <c r="O1774" i="1"/>
  <c r="T1878" i="1" l="1"/>
  <c r="Q1879" i="1" s="1"/>
  <c r="AC1879" i="1" s="1"/>
  <c r="N1774" i="1"/>
  <c r="P1774" i="1" s="1"/>
  <c r="M1775" i="1" s="1"/>
  <c r="H1879" i="1" l="1"/>
  <c r="S1879" i="1"/>
  <c r="G1775" i="1"/>
  <c r="O1775" i="1"/>
  <c r="R1879" i="1" l="1"/>
  <c r="N1775" i="1"/>
  <c r="P1775" i="1" s="1"/>
  <c r="M1776" i="1" s="1"/>
  <c r="T1879" i="1" l="1"/>
  <c r="Q1880" i="1" s="1"/>
  <c r="AC1880" i="1" s="1"/>
  <c r="O1776" i="1"/>
  <c r="G1776" i="1"/>
  <c r="H1880" i="1" l="1"/>
  <c r="S1880" i="1"/>
  <c r="N1776" i="1"/>
  <c r="P1776" i="1" s="1"/>
  <c r="M1777" i="1" s="1"/>
  <c r="R1880" i="1" l="1"/>
  <c r="T1880" i="1" s="1"/>
  <c r="Q1881" i="1" s="1"/>
  <c r="AC1881" i="1" s="1"/>
  <c r="G1777" i="1"/>
  <c r="O1777" i="1"/>
  <c r="H1881" i="1" l="1"/>
  <c r="S1881" i="1"/>
  <c r="N1777" i="1"/>
  <c r="P1777" i="1" s="1"/>
  <c r="M1778" i="1" s="1"/>
  <c r="R1881" i="1" l="1"/>
  <c r="T1881" i="1" s="1"/>
  <c r="Q1882" i="1" s="1"/>
  <c r="AC1882" i="1" s="1"/>
  <c r="O1778" i="1"/>
  <c r="G1778" i="1"/>
  <c r="H1882" i="1" l="1"/>
  <c r="S1882" i="1"/>
  <c r="N1778" i="1"/>
  <c r="P1778" i="1" s="1"/>
  <c r="M1779" i="1" s="1"/>
  <c r="R1882" i="1" l="1"/>
  <c r="T1882" i="1" s="1"/>
  <c r="Q1883" i="1" s="1"/>
  <c r="AC1883" i="1" s="1"/>
  <c r="O1779" i="1"/>
  <c r="G1779" i="1"/>
  <c r="H1883" i="1" l="1"/>
  <c r="S1883" i="1"/>
  <c r="N1779" i="1"/>
  <c r="P1779" i="1" s="1"/>
  <c r="M1780" i="1" s="1"/>
  <c r="R1883" i="1" l="1"/>
  <c r="G1780" i="1"/>
  <c r="O1780" i="1"/>
  <c r="T1883" i="1" l="1"/>
  <c r="Q1884" i="1" s="1"/>
  <c r="AC1884" i="1" s="1"/>
  <c r="N1780" i="1"/>
  <c r="P1780" i="1" s="1"/>
  <c r="M1781" i="1" s="1"/>
  <c r="H1884" i="1" l="1"/>
  <c r="S1884" i="1"/>
  <c r="G1781" i="1"/>
  <c r="O1781" i="1"/>
  <c r="R1884" i="1" l="1"/>
  <c r="T1884" i="1" s="1"/>
  <c r="Q1885" i="1" s="1"/>
  <c r="AC1885" i="1" s="1"/>
  <c r="N1781" i="1"/>
  <c r="P1781" i="1" s="1"/>
  <c r="M1782" i="1" s="1"/>
  <c r="H1885" i="1" l="1"/>
  <c r="S1885" i="1"/>
  <c r="G1782" i="1"/>
  <c r="O1782" i="1"/>
  <c r="R1885" i="1" l="1"/>
  <c r="N1782" i="1"/>
  <c r="T1885" i="1" l="1"/>
  <c r="Q1886" i="1" s="1"/>
  <c r="AC1886" i="1" s="1"/>
  <c r="P1782" i="1"/>
  <c r="M1783" i="1" s="1"/>
  <c r="H1886" i="1" l="1"/>
  <c r="S1886" i="1"/>
  <c r="G1783" i="1"/>
  <c r="O1783" i="1"/>
  <c r="R1886" i="1" l="1"/>
  <c r="N1783" i="1"/>
  <c r="P1783" i="1" s="1"/>
  <c r="M1784" i="1" s="1"/>
  <c r="T1886" i="1" l="1"/>
  <c r="Q1887" i="1" s="1"/>
  <c r="AC1887" i="1" s="1"/>
  <c r="O1784" i="1"/>
  <c r="G1784" i="1"/>
  <c r="H1887" i="1" l="1"/>
  <c r="S1887" i="1"/>
  <c r="N1784" i="1"/>
  <c r="R1887" i="1" l="1"/>
  <c r="T1887" i="1" s="1"/>
  <c r="Q1888" i="1" s="1"/>
  <c r="AC1888" i="1" s="1"/>
  <c r="P1784" i="1"/>
  <c r="M1785" i="1" s="1"/>
  <c r="H1888" i="1" l="1"/>
  <c r="S1888" i="1"/>
  <c r="G1785" i="1"/>
  <c r="O1785" i="1"/>
  <c r="R1888" i="1" l="1"/>
  <c r="N1785" i="1"/>
  <c r="P1785" i="1" s="1"/>
  <c r="M1786" i="1" s="1"/>
  <c r="T1888" i="1" l="1"/>
  <c r="Q1889" i="1" s="1"/>
  <c r="AC1889" i="1" s="1"/>
  <c r="O1786" i="1"/>
  <c r="G1786" i="1"/>
  <c r="H1889" i="1" l="1"/>
  <c r="S1889" i="1"/>
  <c r="N1786" i="1"/>
  <c r="P1786" i="1" s="1"/>
  <c r="M1787" i="1" s="1"/>
  <c r="R1889" i="1" l="1"/>
  <c r="T1889" i="1" s="1"/>
  <c r="Q1890" i="1" s="1"/>
  <c r="AC1890" i="1" s="1"/>
  <c r="G1787" i="1"/>
  <c r="O1787" i="1"/>
  <c r="H1890" i="1" l="1"/>
  <c r="S1890" i="1"/>
  <c r="N1787" i="1"/>
  <c r="P1787" i="1" s="1"/>
  <c r="M1788" i="1" s="1"/>
  <c r="R1890" i="1" l="1"/>
  <c r="O1788" i="1"/>
  <c r="G1788" i="1"/>
  <c r="T1890" i="1" l="1"/>
  <c r="Q1891" i="1" s="1"/>
  <c r="AC1891" i="1" s="1"/>
  <c r="N1788" i="1"/>
  <c r="P1788" i="1" s="1"/>
  <c r="M1789" i="1" s="1"/>
  <c r="H1891" i="1" l="1"/>
  <c r="S1891" i="1"/>
  <c r="O1789" i="1"/>
  <c r="G1789" i="1"/>
  <c r="R1891" i="1" l="1"/>
  <c r="T1891" i="1" s="1"/>
  <c r="Q1892" i="1" s="1"/>
  <c r="AC1892" i="1" s="1"/>
  <c r="N1789" i="1"/>
  <c r="H1892" i="1" l="1"/>
  <c r="S1892" i="1"/>
  <c r="P1789" i="1"/>
  <c r="M1790" i="1" s="1"/>
  <c r="R1892" i="1" l="1"/>
  <c r="T1892" i="1" s="1"/>
  <c r="Q1893" i="1" s="1"/>
  <c r="AC1893" i="1" s="1"/>
  <c r="G1790" i="1"/>
  <c r="O1790" i="1"/>
  <c r="H1893" i="1" l="1"/>
  <c r="S1893" i="1"/>
  <c r="N1790" i="1"/>
  <c r="P1790" i="1" s="1"/>
  <c r="M1791" i="1" s="1"/>
  <c r="R1893" i="1" l="1"/>
  <c r="O1791" i="1"/>
  <c r="G1791" i="1"/>
  <c r="T1893" i="1" l="1"/>
  <c r="Q1894" i="1" s="1"/>
  <c r="AC1894" i="1" s="1"/>
  <c r="N1791" i="1"/>
  <c r="P1791" i="1" s="1"/>
  <c r="M1792" i="1" s="1"/>
  <c r="H1894" i="1" l="1"/>
  <c r="S1894" i="1"/>
  <c r="G1792" i="1"/>
  <c r="O1792" i="1"/>
  <c r="R1894" i="1" l="1"/>
  <c r="N1792" i="1"/>
  <c r="P1792" i="1" s="1"/>
  <c r="M1793" i="1" s="1"/>
  <c r="T1894" i="1" l="1"/>
  <c r="Q1895" i="1" s="1"/>
  <c r="AC1895" i="1" s="1"/>
  <c r="G1793" i="1"/>
  <c r="O1793" i="1"/>
  <c r="H1895" i="1" l="1"/>
  <c r="S1895" i="1"/>
  <c r="N1793" i="1"/>
  <c r="R1895" i="1" l="1"/>
  <c r="T1895" i="1" s="1"/>
  <c r="Q1896" i="1" s="1"/>
  <c r="AC1896" i="1" s="1"/>
  <c r="P1793" i="1"/>
  <c r="M1794" i="1" s="1"/>
  <c r="S1896" i="1" l="1"/>
  <c r="H1896" i="1"/>
  <c r="G1794" i="1"/>
  <c r="O1794" i="1"/>
  <c r="R1896" i="1" l="1"/>
  <c r="T1896" i="1" s="1"/>
  <c r="Q1897" i="1" s="1"/>
  <c r="AC1897" i="1" s="1"/>
  <c r="N1794" i="1"/>
  <c r="P1794" i="1" s="1"/>
  <c r="M1795" i="1" s="1"/>
  <c r="H1897" i="1" l="1"/>
  <c r="S1897" i="1"/>
  <c r="O1795" i="1"/>
  <c r="G1795" i="1"/>
  <c r="R1897" i="1" l="1"/>
  <c r="N1795" i="1"/>
  <c r="P1795" i="1" s="1"/>
  <c r="M1796" i="1" s="1"/>
  <c r="T1897" i="1" l="1"/>
  <c r="Q1898" i="1" s="1"/>
  <c r="AC1898" i="1" s="1"/>
  <c r="O1796" i="1"/>
  <c r="G1796" i="1"/>
  <c r="H1898" i="1" l="1"/>
  <c r="S1898" i="1"/>
  <c r="N1796" i="1"/>
  <c r="P1796" i="1" s="1"/>
  <c r="M1797" i="1" s="1"/>
  <c r="R1898" i="1" l="1"/>
  <c r="G1797" i="1"/>
  <c r="O1797" i="1"/>
  <c r="T1898" i="1" l="1"/>
  <c r="Q1899" i="1" s="1"/>
  <c r="AC1899" i="1" s="1"/>
  <c r="N1797" i="1"/>
  <c r="P1797" i="1" s="1"/>
  <c r="M1798" i="1" s="1"/>
  <c r="H1899" i="1" l="1"/>
  <c r="S1899" i="1"/>
  <c r="G1798" i="1"/>
  <c r="O1798" i="1"/>
  <c r="R1899" i="1" l="1"/>
  <c r="N1798" i="1"/>
  <c r="P1798" i="1" s="1"/>
  <c r="M1799" i="1" s="1"/>
  <c r="T1899" i="1" l="1"/>
  <c r="Q1900" i="1" s="1"/>
  <c r="AC1900" i="1" s="1"/>
  <c r="G1799" i="1"/>
  <c r="O1799" i="1"/>
  <c r="H1900" i="1" l="1"/>
  <c r="S1900" i="1"/>
  <c r="N1799" i="1"/>
  <c r="P1799" i="1" s="1"/>
  <c r="M1800" i="1" s="1"/>
  <c r="R1900" i="1" l="1"/>
  <c r="O1800" i="1"/>
  <c r="G1800" i="1"/>
  <c r="T1900" i="1" l="1"/>
  <c r="Q1901" i="1" s="1"/>
  <c r="AC1901" i="1" s="1"/>
  <c r="N1800" i="1"/>
  <c r="P1800" i="1" s="1"/>
  <c r="M1801" i="1" s="1"/>
  <c r="H1901" i="1" l="1"/>
  <c r="S1901" i="1"/>
  <c r="G1801" i="1"/>
  <c r="O1801" i="1"/>
  <c r="R1901" i="1" l="1"/>
  <c r="N1801" i="1"/>
  <c r="P1801" i="1" s="1"/>
  <c r="M1802" i="1" s="1"/>
  <c r="T1901" i="1" l="1"/>
  <c r="Q1902" i="1" s="1"/>
  <c r="AC1902" i="1" s="1"/>
  <c r="G1802" i="1"/>
  <c r="O1802" i="1"/>
  <c r="H1902" i="1" l="1"/>
  <c r="S1902" i="1"/>
  <c r="N1802" i="1"/>
  <c r="P1802" i="1" s="1"/>
  <c r="M1803" i="1" s="1"/>
  <c r="R1902" i="1" l="1"/>
  <c r="G1803" i="1"/>
  <c r="O1803" i="1"/>
  <c r="T1902" i="1" l="1"/>
  <c r="Q1903" i="1" s="1"/>
  <c r="AC1903" i="1" s="1"/>
  <c r="N1803" i="1"/>
  <c r="P1803" i="1" s="1"/>
  <c r="M1804" i="1" s="1"/>
  <c r="H1903" i="1" l="1"/>
  <c r="S1903" i="1"/>
  <c r="G1804" i="1"/>
  <c r="O1804" i="1"/>
  <c r="R1903" i="1" l="1"/>
  <c r="N1804" i="1"/>
  <c r="P1804" i="1" s="1"/>
  <c r="M1805" i="1" s="1"/>
  <c r="T1903" i="1" l="1"/>
  <c r="Q1904" i="1" s="1"/>
  <c r="AC1904" i="1" s="1"/>
  <c r="O1805" i="1"/>
  <c r="G1805" i="1"/>
  <c r="H1904" i="1" l="1"/>
  <c r="S1904" i="1"/>
  <c r="N1805" i="1"/>
  <c r="P1805" i="1" s="1"/>
  <c r="M1806" i="1" s="1"/>
  <c r="R1904" i="1" l="1"/>
  <c r="O1806" i="1"/>
  <c r="G1806" i="1"/>
  <c r="T1904" i="1" l="1"/>
  <c r="Q1905" i="1" s="1"/>
  <c r="AC1905" i="1" s="1"/>
  <c r="N1806" i="1"/>
  <c r="P1806" i="1" s="1"/>
  <c r="M1807" i="1" s="1"/>
  <c r="H1905" i="1" l="1"/>
  <c r="S1905" i="1"/>
  <c r="G1807" i="1"/>
  <c r="O1807" i="1"/>
  <c r="R1905" i="1" l="1"/>
  <c r="N1807" i="1"/>
  <c r="T1905" i="1" l="1"/>
  <c r="Q1906" i="1" s="1"/>
  <c r="AC1906" i="1" s="1"/>
  <c r="P1807" i="1"/>
  <c r="M1808" i="1" s="1"/>
  <c r="H1906" i="1" l="1"/>
  <c r="S1906" i="1"/>
  <c r="G1808" i="1"/>
  <c r="O1808" i="1"/>
  <c r="R1906" i="1" l="1"/>
  <c r="N1808" i="1"/>
  <c r="P1808" i="1" s="1"/>
  <c r="M1809" i="1" s="1"/>
  <c r="T1906" i="1" l="1"/>
  <c r="Q1907" i="1" s="1"/>
  <c r="AC1907" i="1" s="1"/>
  <c r="G1809" i="1"/>
  <c r="O1809" i="1"/>
  <c r="H1907" i="1" l="1"/>
  <c r="S1907" i="1"/>
  <c r="N1809" i="1"/>
  <c r="R1907" i="1" l="1"/>
  <c r="P1809" i="1"/>
  <c r="M1810" i="1" s="1"/>
  <c r="T1907" i="1" l="1"/>
  <c r="Q1908" i="1" s="1"/>
  <c r="AC1908" i="1" s="1"/>
  <c r="G1810" i="1"/>
  <c r="O1810" i="1"/>
  <c r="H1908" i="1" l="1"/>
  <c r="S1908" i="1"/>
  <c r="N1810" i="1"/>
  <c r="P1810" i="1" s="1"/>
  <c r="M1811" i="1" s="1"/>
  <c r="R1908" i="1" l="1"/>
  <c r="G1811" i="1"/>
  <c r="O1811" i="1"/>
  <c r="T1908" i="1" l="1"/>
  <c r="Q1909" i="1" s="1"/>
  <c r="AC1909" i="1" s="1"/>
  <c r="N1811" i="1"/>
  <c r="P1811" i="1" s="1"/>
  <c r="M1812" i="1" s="1"/>
  <c r="H1909" i="1" l="1"/>
  <c r="S1909" i="1"/>
  <c r="G1812" i="1"/>
  <c r="O1812" i="1"/>
  <c r="R1909" i="1" l="1"/>
  <c r="N1812" i="1"/>
  <c r="P1812" i="1" s="1"/>
  <c r="M1813" i="1" s="1"/>
  <c r="T1909" i="1" l="1"/>
  <c r="Q1910" i="1" s="1"/>
  <c r="AC1910" i="1" s="1"/>
  <c r="O1813" i="1"/>
  <c r="G1813" i="1"/>
  <c r="H1910" i="1" l="1"/>
  <c r="S1910" i="1"/>
  <c r="N1813" i="1"/>
  <c r="P1813" i="1" s="1"/>
  <c r="M1814" i="1" s="1"/>
  <c r="R1910" i="1" l="1"/>
  <c r="O1814" i="1"/>
  <c r="G1814" i="1"/>
  <c r="T1910" i="1" l="1"/>
  <c r="Q1911" i="1" s="1"/>
  <c r="AC1911" i="1" s="1"/>
  <c r="N1814" i="1"/>
  <c r="P1814" i="1" s="1"/>
  <c r="M1815" i="1" s="1"/>
  <c r="H1911" i="1" l="1"/>
  <c r="S1911" i="1"/>
  <c r="O1815" i="1"/>
  <c r="G1815" i="1"/>
  <c r="R1911" i="1" l="1"/>
  <c r="N1815" i="1"/>
  <c r="P1815" i="1" s="1"/>
  <c r="M1816" i="1" s="1"/>
  <c r="T1911" i="1" l="1"/>
  <c r="Q1912" i="1" s="1"/>
  <c r="AC1912" i="1" s="1"/>
  <c r="G1816" i="1"/>
  <c r="O1816" i="1"/>
  <c r="H1912" i="1" l="1"/>
  <c r="S1912" i="1"/>
  <c r="N1816" i="1"/>
  <c r="R1912" i="1" l="1"/>
  <c r="T1912" i="1" s="1"/>
  <c r="Q1913" i="1" s="1"/>
  <c r="AC1913" i="1" s="1"/>
  <c r="P1816" i="1"/>
  <c r="M1817" i="1" s="1"/>
  <c r="H1913" i="1" l="1"/>
  <c r="S1913" i="1"/>
  <c r="O1817" i="1"/>
  <c r="G1817" i="1"/>
  <c r="R1913" i="1" l="1"/>
  <c r="T1913" i="1" s="1"/>
  <c r="Q1914" i="1" s="1"/>
  <c r="AC1914" i="1" s="1"/>
  <c r="N1817" i="1"/>
  <c r="H1914" i="1" l="1"/>
  <c r="S1914" i="1"/>
  <c r="P1817" i="1"/>
  <c r="M1818" i="1" s="1"/>
  <c r="R1914" i="1" l="1"/>
  <c r="G1818" i="1"/>
  <c r="O1818" i="1"/>
  <c r="T1914" i="1" l="1"/>
  <c r="Q1915" i="1" s="1"/>
  <c r="AC1915" i="1" s="1"/>
  <c r="N1818" i="1"/>
  <c r="P1818" i="1" s="1"/>
  <c r="M1819" i="1" s="1"/>
  <c r="H1915" i="1" l="1"/>
  <c r="S1915" i="1"/>
  <c r="G1819" i="1"/>
  <c r="O1819" i="1"/>
  <c r="R1915" i="1" l="1"/>
  <c r="N1819" i="1"/>
  <c r="T1915" i="1" l="1"/>
  <c r="Q1916" i="1" s="1"/>
  <c r="AC1916" i="1" s="1"/>
  <c r="P1819" i="1"/>
  <c r="M1820" i="1" s="1"/>
  <c r="H1916" i="1" l="1"/>
  <c r="S1916" i="1"/>
  <c r="G1820" i="1"/>
  <c r="O1820" i="1"/>
  <c r="R1916" i="1" l="1"/>
  <c r="N1820" i="1"/>
  <c r="P1820" i="1" s="1"/>
  <c r="M1821" i="1" s="1"/>
  <c r="T1916" i="1" l="1"/>
  <c r="Q1917" i="1" s="1"/>
  <c r="AC1917" i="1" s="1"/>
  <c r="G1821" i="1"/>
  <c r="O1821" i="1"/>
  <c r="H1917" i="1" l="1"/>
  <c r="S1917" i="1"/>
  <c r="N1821" i="1"/>
  <c r="P1821" i="1" s="1"/>
  <c r="M1822" i="1" s="1"/>
  <c r="R1917" i="1" l="1"/>
  <c r="T1917" i="1" s="1"/>
  <c r="Q1918" i="1" s="1"/>
  <c r="AC1918" i="1" s="1"/>
  <c r="G1822" i="1"/>
  <c r="O1822" i="1"/>
  <c r="H1918" i="1" l="1"/>
  <c r="S1918" i="1"/>
  <c r="N1822" i="1"/>
  <c r="P1822" i="1" s="1"/>
  <c r="M1823" i="1" s="1"/>
  <c r="R1918" i="1" l="1"/>
  <c r="G1823" i="1"/>
  <c r="O1823" i="1"/>
  <c r="T1918" i="1" l="1"/>
  <c r="Q1919" i="1" s="1"/>
  <c r="AC1919" i="1" s="1"/>
  <c r="N1823" i="1"/>
  <c r="P1823" i="1" s="1"/>
  <c r="M1824" i="1" s="1"/>
  <c r="H1919" i="1" l="1"/>
  <c r="S1919" i="1"/>
  <c r="G1824" i="1"/>
  <c r="O1824" i="1"/>
  <c r="R1919" i="1" l="1"/>
  <c r="T1919" i="1" s="1"/>
  <c r="Q1920" i="1" s="1"/>
  <c r="AC1920" i="1" s="1"/>
  <c r="N1824" i="1"/>
  <c r="P1824" i="1" s="1"/>
  <c r="M1825" i="1" s="1"/>
  <c r="H1920" i="1" l="1"/>
  <c r="S1920" i="1"/>
  <c r="O1825" i="1"/>
  <c r="G1825" i="1"/>
  <c r="R1920" i="1" l="1"/>
  <c r="N1825" i="1"/>
  <c r="P1825" i="1" s="1"/>
  <c r="M1826" i="1" s="1"/>
  <c r="T1920" i="1" l="1"/>
  <c r="Q1921" i="1" s="1"/>
  <c r="AC1921" i="1" s="1"/>
  <c r="G1826" i="1"/>
  <c r="O1826" i="1"/>
  <c r="S1921" i="1" l="1"/>
  <c r="H1921" i="1"/>
  <c r="N1826" i="1"/>
  <c r="P1826" i="1" s="1"/>
  <c r="M1827" i="1" s="1"/>
  <c r="R1921" i="1" l="1"/>
  <c r="T1921" i="1" s="1"/>
  <c r="Q1922" i="1" s="1"/>
  <c r="AC1922" i="1" s="1"/>
  <c r="G1827" i="1"/>
  <c r="O1827" i="1"/>
  <c r="H1922" i="1" l="1"/>
  <c r="S1922" i="1"/>
  <c r="N1827" i="1"/>
  <c r="R1922" i="1" l="1"/>
  <c r="P1827" i="1"/>
  <c r="M1828" i="1" s="1"/>
  <c r="T1922" i="1" l="1"/>
  <c r="Q1923" i="1" s="1"/>
  <c r="AC1923" i="1" s="1"/>
  <c r="O1828" i="1"/>
  <c r="G1828" i="1"/>
  <c r="H1923" i="1" l="1"/>
  <c r="S1923" i="1"/>
  <c r="N1828" i="1"/>
  <c r="R1923" i="1" l="1"/>
  <c r="P1828" i="1"/>
  <c r="M1829" i="1" s="1"/>
  <c r="T1923" i="1" l="1"/>
  <c r="Q1924" i="1" s="1"/>
  <c r="AC1924" i="1" s="1"/>
  <c r="G1829" i="1"/>
  <c r="O1829" i="1"/>
  <c r="H1924" i="1" l="1"/>
  <c r="S1924" i="1"/>
  <c r="N1829" i="1"/>
  <c r="P1829" i="1" s="1"/>
  <c r="M1830" i="1" s="1"/>
  <c r="R1924" i="1" l="1"/>
  <c r="T1924" i="1" s="1"/>
  <c r="Q1925" i="1" s="1"/>
  <c r="AC1925" i="1" s="1"/>
  <c r="G1830" i="1"/>
  <c r="O1830" i="1"/>
  <c r="H1925" i="1" l="1"/>
  <c r="S1925" i="1"/>
  <c r="N1830" i="1"/>
  <c r="R1925" i="1" l="1"/>
  <c r="T1925" i="1" s="1"/>
  <c r="Q1926" i="1" s="1"/>
  <c r="AC1926" i="1" s="1"/>
  <c r="P1830" i="1"/>
  <c r="M1831" i="1" s="1"/>
  <c r="H1926" i="1" l="1"/>
  <c r="S1926" i="1"/>
  <c r="O1831" i="1"/>
  <c r="G1831" i="1"/>
  <c r="R1926" i="1" l="1"/>
  <c r="N1831" i="1"/>
  <c r="P1831" i="1" s="1"/>
  <c r="M1832" i="1" s="1"/>
  <c r="T1926" i="1" l="1"/>
  <c r="Q1927" i="1" s="1"/>
  <c r="AC1927" i="1" s="1"/>
  <c r="O1832" i="1"/>
  <c r="G1832" i="1"/>
  <c r="H1927" i="1" l="1"/>
  <c r="S1927" i="1"/>
  <c r="N1832" i="1"/>
  <c r="P1832" i="1" s="1"/>
  <c r="M1833" i="1" s="1"/>
  <c r="R1927" i="1" l="1"/>
  <c r="T1927" i="1" s="1"/>
  <c r="Q1928" i="1" s="1"/>
  <c r="AC1928" i="1" s="1"/>
  <c r="G1833" i="1"/>
  <c r="O1833" i="1"/>
  <c r="H1928" i="1" l="1"/>
  <c r="S1928" i="1"/>
  <c r="N1833" i="1"/>
  <c r="P1833" i="1" s="1"/>
  <c r="M1834" i="1" s="1"/>
  <c r="R1928" i="1" l="1"/>
  <c r="T1928" i="1" s="1"/>
  <c r="Q1929" i="1" s="1"/>
  <c r="AC1929" i="1" s="1"/>
  <c r="G1834" i="1"/>
  <c r="O1834" i="1"/>
  <c r="H1929" i="1" l="1"/>
  <c r="S1929" i="1"/>
  <c r="N1834" i="1"/>
  <c r="R1929" i="1" l="1"/>
  <c r="P1834" i="1"/>
  <c r="M1835" i="1" s="1"/>
  <c r="T1929" i="1" l="1"/>
  <c r="Q1930" i="1" s="1"/>
  <c r="AC1930" i="1" s="1"/>
  <c r="G1835" i="1"/>
  <c r="O1835" i="1"/>
  <c r="H1930" i="1" l="1"/>
  <c r="S1930" i="1"/>
  <c r="N1835" i="1"/>
  <c r="P1835" i="1" s="1"/>
  <c r="M1836" i="1" s="1"/>
  <c r="R1930" i="1" l="1"/>
  <c r="T1930" i="1" s="1"/>
  <c r="Q1931" i="1" s="1"/>
  <c r="AC1931" i="1" s="1"/>
  <c r="G1836" i="1"/>
  <c r="O1836" i="1"/>
  <c r="H1931" i="1" l="1"/>
  <c r="S1931" i="1"/>
  <c r="N1836" i="1"/>
  <c r="P1836" i="1" s="1"/>
  <c r="M1837" i="1" s="1"/>
  <c r="R1931" i="1" l="1"/>
  <c r="T1931" i="1" s="1"/>
  <c r="Q1932" i="1" s="1"/>
  <c r="AC1932" i="1" s="1"/>
  <c r="O1837" i="1"/>
  <c r="G1837" i="1"/>
  <c r="H1932" i="1" l="1"/>
  <c r="S1932" i="1"/>
  <c r="N1837" i="1"/>
  <c r="P1837" i="1" s="1"/>
  <c r="M1838" i="1" s="1"/>
  <c r="R1932" i="1" l="1"/>
  <c r="G1838" i="1"/>
  <c r="O1838" i="1"/>
  <c r="T1932" i="1" l="1"/>
  <c r="Q1933" i="1" s="1"/>
  <c r="AC1933" i="1" s="1"/>
  <c r="N1838" i="1"/>
  <c r="P1838" i="1" s="1"/>
  <c r="M1839" i="1" s="1"/>
  <c r="H1933" i="1" l="1"/>
  <c r="S1933" i="1"/>
  <c r="G1839" i="1"/>
  <c r="O1839" i="1"/>
  <c r="R1933" i="1" l="1"/>
  <c r="T1933" i="1" s="1"/>
  <c r="Q1934" i="1" s="1"/>
  <c r="AC1934" i="1" s="1"/>
  <c r="N1839" i="1"/>
  <c r="P1839" i="1" s="1"/>
  <c r="M1840" i="1" s="1"/>
  <c r="H1934" i="1" l="1"/>
  <c r="S1934" i="1"/>
  <c r="G1840" i="1"/>
  <c r="O1840" i="1"/>
  <c r="R1934" i="1" l="1"/>
  <c r="T1934" i="1" s="1"/>
  <c r="Q1935" i="1" s="1"/>
  <c r="AC1935" i="1" s="1"/>
  <c r="N1840" i="1"/>
  <c r="P1840" i="1" s="1"/>
  <c r="M1841" i="1" s="1"/>
  <c r="S1935" i="1" l="1"/>
  <c r="H1935" i="1"/>
  <c r="G1841" i="1"/>
  <c r="O1841" i="1"/>
  <c r="R1935" i="1" l="1"/>
  <c r="T1935" i="1" s="1"/>
  <c r="Q1936" i="1" s="1"/>
  <c r="AC1936" i="1" s="1"/>
  <c r="N1841" i="1"/>
  <c r="H1936" i="1" l="1"/>
  <c r="S1936" i="1"/>
  <c r="P1841" i="1"/>
  <c r="M1842" i="1" s="1"/>
  <c r="R1936" i="1" l="1"/>
  <c r="T1936" i="1" s="1"/>
  <c r="Q1937" i="1" s="1"/>
  <c r="AC1937" i="1" s="1"/>
  <c r="G1842" i="1"/>
  <c r="O1842" i="1"/>
  <c r="H1937" i="1" l="1"/>
  <c r="S1937" i="1"/>
  <c r="N1842" i="1"/>
  <c r="P1842" i="1" s="1"/>
  <c r="M1843" i="1" s="1"/>
  <c r="R1937" i="1" l="1"/>
  <c r="G1843" i="1"/>
  <c r="O1843" i="1"/>
  <c r="T1937" i="1" l="1"/>
  <c r="Q1938" i="1" s="1"/>
  <c r="AC1938" i="1" s="1"/>
  <c r="N1843" i="1"/>
  <c r="H1938" i="1" l="1"/>
  <c r="S1938" i="1"/>
  <c r="P1843" i="1"/>
  <c r="M1844" i="1" s="1"/>
  <c r="R1938" i="1" l="1"/>
  <c r="T1938" i="1" s="1"/>
  <c r="Q1939" i="1" s="1"/>
  <c r="AC1939" i="1" s="1"/>
  <c r="G1844" i="1"/>
  <c r="O1844" i="1"/>
  <c r="H1939" i="1" l="1"/>
  <c r="S1939" i="1"/>
  <c r="N1844" i="1"/>
  <c r="P1844" i="1" s="1"/>
  <c r="M1845" i="1" s="1"/>
  <c r="R1939" i="1" l="1"/>
  <c r="G1845" i="1"/>
  <c r="O1845" i="1"/>
  <c r="T1939" i="1" l="1"/>
  <c r="Q1940" i="1" s="1"/>
  <c r="AC1940" i="1" s="1"/>
  <c r="N1845" i="1"/>
  <c r="P1845" i="1" s="1"/>
  <c r="M1846" i="1" s="1"/>
  <c r="S1940" i="1" l="1"/>
  <c r="H1940" i="1"/>
  <c r="G1846" i="1"/>
  <c r="O1846" i="1"/>
  <c r="R1940" i="1" l="1"/>
  <c r="N1846" i="1"/>
  <c r="P1846" i="1" s="1"/>
  <c r="M1847" i="1" s="1"/>
  <c r="T1940" i="1" l="1"/>
  <c r="Q1941" i="1" s="1"/>
  <c r="AC1941" i="1" s="1"/>
  <c r="G1847" i="1"/>
  <c r="O1847" i="1"/>
  <c r="H1941" i="1" l="1"/>
  <c r="S1941" i="1"/>
  <c r="N1847" i="1"/>
  <c r="P1847" i="1" s="1"/>
  <c r="M1848" i="1" s="1"/>
  <c r="R1941" i="1" l="1"/>
  <c r="T1941" i="1" s="1"/>
  <c r="Q1942" i="1" s="1"/>
  <c r="AC1942" i="1" s="1"/>
  <c r="G1848" i="1"/>
  <c r="O1848" i="1"/>
  <c r="H1942" i="1" l="1"/>
  <c r="S1942" i="1"/>
  <c r="N1848" i="1"/>
  <c r="P1848" i="1" s="1"/>
  <c r="M1849" i="1" s="1"/>
  <c r="R1942" i="1" l="1"/>
  <c r="G1849" i="1"/>
  <c r="O1849" i="1"/>
  <c r="T1942" i="1" l="1"/>
  <c r="Q1943" i="1" s="1"/>
  <c r="AC1943" i="1" s="1"/>
  <c r="N1849" i="1"/>
  <c r="H1943" i="1" l="1"/>
  <c r="S1943" i="1"/>
  <c r="P1849" i="1"/>
  <c r="M1850" i="1" s="1"/>
  <c r="R1943" i="1" l="1"/>
  <c r="G1850" i="1"/>
  <c r="O1850" i="1"/>
  <c r="T1943" i="1" l="1"/>
  <c r="Q1944" i="1" s="1"/>
  <c r="AC1944" i="1" s="1"/>
  <c r="N1850" i="1"/>
  <c r="H1944" i="1" l="1"/>
  <c r="S1944" i="1"/>
  <c r="P1850" i="1"/>
  <c r="M1851" i="1" s="1"/>
  <c r="R1944" i="1" l="1"/>
  <c r="G1851" i="1"/>
  <c r="O1851" i="1"/>
  <c r="T1944" i="1" l="1"/>
  <c r="Q1945" i="1" s="1"/>
  <c r="AC1945" i="1" s="1"/>
  <c r="N1851" i="1"/>
  <c r="P1851" i="1" s="1"/>
  <c r="M1852" i="1" s="1"/>
  <c r="H1945" i="1" l="1"/>
  <c r="S1945" i="1"/>
  <c r="G1852" i="1"/>
  <c r="O1852" i="1"/>
  <c r="R1945" i="1" l="1"/>
  <c r="N1852" i="1"/>
  <c r="P1852" i="1" s="1"/>
  <c r="M1853" i="1" s="1"/>
  <c r="T1945" i="1" l="1"/>
  <c r="Q1946" i="1" s="1"/>
  <c r="AC1946" i="1" s="1"/>
  <c r="G1853" i="1"/>
  <c r="O1853" i="1"/>
  <c r="H1946" i="1" l="1"/>
  <c r="S1946" i="1"/>
  <c r="N1853" i="1"/>
  <c r="P1853" i="1" s="1"/>
  <c r="M1854" i="1" s="1"/>
  <c r="R1946" i="1" l="1"/>
  <c r="T1946" i="1" s="1"/>
  <c r="Q1947" i="1" s="1"/>
  <c r="AC1947" i="1" s="1"/>
  <c r="G1854" i="1"/>
  <c r="O1854" i="1"/>
  <c r="H1947" i="1" l="1"/>
  <c r="S1947" i="1"/>
  <c r="N1854" i="1"/>
  <c r="P1854" i="1" s="1"/>
  <c r="M1855" i="1" s="1"/>
  <c r="R1947" i="1" l="1"/>
  <c r="O1855" i="1"/>
  <c r="G1855" i="1"/>
  <c r="T1947" i="1" l="1"/>
  <c r="Q1948" i="1" s="1"/>
  <c r="AC1948" i="1" s="1"/>
  <c r="N1855" i="1"/>
  <c r="H1948" i="1" l="1"/>
  <c r="S1948" i="1"/>
  <c r="P1855" i="1"/>
  <c r="M1856" i="1" s="1"/>
  <c r="R1948" i="1" l="1"/>
  <c r="G1856" i="1"/>
  <c r="O1856" i="1"/>
  <c r="T1948" i="1" l="1"/>
  <c r="Q1949" i="1" s="1"/>
  <c r="AC1949" i="1" s="1"/>
  <c r="N1856" i="1"/>
  <c r="H1949" i="1" l="1"/>
  <c r="S1949" i="1"/>
  <c r="P1856" i="1"/>
  <c r="M1857" i="1" s="1"/>
  <c r="R1949" i="1" l="1"/>
  <c r="O1857" i="1"/>
  <c r="G1857" i="1"/>
  <c r="T1949" i="1" l="1"/>
  <c r="Q1950" i="1" s="1"/>
  <c r="AC1950" i="1" s="1"/>
  <c r="N1857" i="1"/>
  <c r="P1857" i="1" s="1"/>
  <c r="M1858" i="1" s="1"/>
  <c r="H1950" i="1" l="1"/>
  <c r="S1950" i="1"/>
  <c r="G1858" i="1"/>
  <c r="O1858" i="1"/>
  <c r="R1950" i="1" l="1"/>
  <c r="N1858" i="1"/>
  <c r="P1858" i="1" s="1"/>
  <c r="M1859" i="1" s="1"/>
  <c r="T1950" i="1" l="1"/>
  <c r="Q1951" i="1" s="1"/>
  <c r="AC1951" i="1" s="1"/>
  <c r="O1859" i="1"/>
  <c r="G1859" i="1"/>
  <c r="H1951" i="1" l="1"/>
  <c r="S1951" i="1"/>
  <c r="N1859" i="1"/>
  <c r="P1859" i="1" s="1"/>
  <c r="M1860" i="1" s="1"/>
  <c r="R1951" i="1" l="1"/>
  <c r="T1951" i="1" s="1"/>
  <c r="Q1952" i="1" s="1"/>
  <c r="AC1952" i="1" s="1"/>
  <c r="G1860" i="1"/>
  <c r="O1860" i="1"/>
  <c r="H1952" i="1" l="1"/>
  <c r="S1952" i="1"/>
  <c r="N1860" i="1"/>
  <c r="P1860" i="1" s="1"/>
  <c r="M1861" i="1" s="1"/>
  <c r="R1952" i="1" l="1"/>
  <c r="T1952" i="1" s="1"/>
  <c r="Q1953" i="1" s="1"/>
  <c r="AC1953" i="1" s="1"/>
  <c r="O1861" i="1"/>
  <c r="G1861" i="1"/>
  <c r="H1953" i="1" l="1"/>
  <c r="S1953" i="1"/>
  <c r="N1861" i="1"/>
  <c r="P1861" i="1" s="1"/>
  <c r="M1862" i="1" s="1"/>
  <c r="R1953" i="1" l="1"/>
  <c r="G1862" i="1"/>
  <c r="O1862" i="1"/>
  <c r="T1953" i="1" l="1"/>
  <c r="Q1954" i="1" s="1"/>
  <c r="AC1954" i="1" s="1"/>
  <c r="N1862" i="1"/>
  <c r="P1862" i="1" s="1"/>
  <c r="M1863" i="1" s="1"/>
  <c r="H1954" i="1" l="1"/>
  <c r="S1954" i="1"/>
  <c r="G1863" i="1"/>
  <c r="O1863" i="1"/>
  <c r="R1954" i="1" l="1"/>
  <c r="T1954" i="1" s="1"/>
  <c r="Q1955" i="1" s="1"/>
  <c r="AC1955" i="1" s="1"/>
  <c r="N1863" i="1"/>
  <c r="H1955" i="1" l="1"/>
  <c r="S1955" i="1"/>
  <c r="P1863" i="1"/>
  <c r="M1864" i="1" s="1"/>
  <c r="R1955" i="1" l="1"/>
  <c r="T1955" i="1" s="1"/>
  <c r="Q1956" i="1" s="1"/>
  <c r="AC1956" i="1" s="1"/>
  <c r="G1864" i="1"/>
  <c r="O1864" i="1"/>
  <c r="H1956" i="1" l="1"/>
  <c r="S1956" i="1"/>
  <c r="N1864" i="1"/>
  <c r="P1864" i="1" s="1"/>
  <c r="M1865" i="1" s="1"/>
  <c r="R1956" i="1" l="1"/>
  <c r="G1865" i="1"/>
  <c r="O1865" i="1"/>
  <c r="T1956" i="1" l="1"/>
  <c r="Q1957" i="1" s="1"/>
  <c r="AC1957" i="1" s="1"/>
  <c r="N1865" i="1"/>
  <c r="P1865" i="1" s="1"/>
  <c r="M1866" i="1" s="1"/>
  <c r="S1957" i="1" l="1"/>
  <c r="H1957" i="1"/>
  <c r="G1866" i="1"/>
  <c r="O1866" i="1"/>
  <c r="R1957" i="1" l="1"/>
  <c r="T1957" i="1" s="1"/>
  <c r="Q1958" i="1" s="1"/>
  <c r="AC1958" i="1" s="1"/>
  <c r="N1866" i="1"/>
  <c r="H1958" i="1" l="1"/>
  <c r="S1958" i="1"/>
  <c r="P1866" i="1"/>
  <c r="M1867" i="1" s="1"/>
  <c r="R1958" i="1" l="1"/>
  <c r="O1867" i="1"/>
  <c r="G1867" i="1"/>
  <c r="T1958" i="1" l="1"/>
  <c r="Q1959" i="1" s="1"/>
  <c r="AC1959" i="1" s="1"/>
  <c r="N1867" i="1"/>
  <c r="P1867" i="1" s="1"/>
  <c r="M1868" i="1" s="1"/>
  <c r="H1959" i="1" l="1"/>
  <c r="S1959" i="1"/>
  <c r="G1868" i="1"/>
  <c r="O1868" i="1"/>
  <c r="R1959" i="1" l="1"/>
  <c r="N1868" i="1"/>
  <c r="P1868" i="1" s="1"/>
  <c r="M1869" i="1" s="1"/>
  <c r="T1959" i="1" l="1"/>
  <c r="Q1960" i="1" s="1"/>
  <c r="AC1960" i="1" s="1"/>
  <c r="G1869" i="1"/>
  <c r="O1869" i="1"/>
  <c r="H1960" i="1" l="1"/>
  <c r="S1960" i="1"/>
  <c r="N1869" i="1"/>
  <c r="P1869" i="1" s="1"/>
  <c r="M1870" i="1" s="1"/>
  <c r="R1960" i="1" l="1"/>
  <c r="G1870" i="1"/>
  <c r="O1870" i="1"/>
  <c r="T1960" i="1" l="1"/>
  <c r="Q1961" i="1" s="1"/>
  <c r="AC1961" i="1" s="1"/>
  <c r="N1870" i="1"/>
  <c r="H1961" i="1" l="1"/>
  <c r="S1961" i="1"/>
  <c r="P1870" i="1"/>
  <c r="M1871" i="1" s="1"/>
  <c r="R1961" i="1" l="1"/>
  <c r="O1871" i="1"/>
  <c r="G1871" i="1"/>
  <c r="T1961" i="1" l="1"/>
  <c r="Q1962" i="1" s="1"/>
  <c r="AC1962" i="1" s="1"/>
  <c r="N1871" i="1"/>
  <c r="P1871" i="1" s="1"/>
  <c r="M1872" i="1" s="1"/>
  <c r="S1962" i="1" l="1"/>
  <c r="H1962" i="1"/>
  <c r="O1872" i="1"/>
  <c r="G1872" i="1"/>
  <c r="R1962" i="1" l="1"/>
  <c r="N1872" i="1"/>
  <c r="T1962" i="1" l="1"/>
  <c r="Q1963" i="1" s="1"/>
  <c r="AC1963" i="1" s="1"/>
  <c r="P1872" i="1"/>
  <c r="M1873" i="1" s="1"/>
  <c r="S1963" i="1" l="1"/>
  <c r="H1963" i="1"/>
  <c r="O1873" i="1"/>
  <c r="G1873" i="1"/>
  <c r="R1963" i="1" l="1"/>
  <c r="N1873" i="1"/>
  <c r="P1873" i="1" s="1"/>
  <c r="M1874" i="1" s="1"/>
  <c r="T1963" i="1" l="1"/>
  <c r="Q1964" i="1" s="1"/>
  <c r="AC1964" i="1" s="1"/>
  <c r="G1874" i="1"/>
  <c r="O1874" i="1"/>
  <c r="H1964" i="1" l="1"/>
  <c r="S1964" i="1"/>
  <c r="N1874" i="1"/>
  <c r="P1874" i="1" s="1"/>
  <c r="M1875" i="1" s="1"/>
  <c r="R1964" i="1" l="1"/>
  <c r="T1964" i="1" s="1"/>
  <c r="Q1965" i="1" s="1"/>
  <c r="AC1965" i="1" s="1"/>
  <c r="O1875" i="1"/>
  <c r="G1875" i="1"/>
  <c r="H1965" i="1" l="1"/>
  <c r="S1965" i="1"/>
  <c r="N1875" i="1"/>
  <c r="P1875" i="1" s="1"/>
  <c r="M1876" i="1" s="1"/>
  <c r="R1965" i="1" l="1"/>
  <c r="G1876" i="1"/>
  <c r="O1876" i="1"/>
  <c r="T1965" i="1" l="1"/>
  <c r="Q1966" i="1" s="1"/>
  <c r="AC1966" i="1" s="1"/>
  <c r="N1876" i="1"/>
  <c r="H1966" i="1" l="1"/>
  <c r="S1966" i="1"/>
  <c r="P1876" i="1"/>
  <c r="M1877" i="1" s="1"/>
  <c r="R1966" i="1" l="1"/>
  <c r="T1966" i="1" s="1"/>
  <c r="Q1967" i="1" s="1"/>
  <c r="AC1967" i="1" s="1"/>
  <c r="O1877" i="1"/>
  <c r="G1877" i="1"/>
  <c r="H1967" i="1" l="1"/>
  <c r="S1967" i="1"/>
  <c r="N1877" i="1"/>
  <c r="P1877" i="1" s="1"/>
  <c r="M1878" i="1" s="1"/>
  <c r="R1967" i="1" l="1"/>
  <c r="T1967" i="1" s="1"/>
  <c r="Q1968" i="1" s="1"/>
  <c r="AC1968" i="1" s="1"/>
  <c r="G1878" i="1"/>
  <c r="O1878" i="1"/>
  <c r="H1968" i="1" l="1"/>
  <c r="S1968" i="1"/>
  <c r="N1878" i="1"/>
  <c r="P1878" i="1" s="1"/>
  <c r="M1879" i="1" s="1"/>
  <c r="R1968" i="1" l="1"/>
  <c r="G1879" i="1"/>
  <c r="O1879" i="1"/>
  <c r="T1968" i="1" l="1"/>
  <c r="Q1969" i="1" s="1"/>
  <c r="AC1969" i="1" s="1"/>
  <c r="N1879" i="1"/>
  <c r="P1879" i="1" s="1"/>
  <c r="M1880" i="1" s="1"/>
  <c r="H1969" i="1" l="1"/>
  <c r="S1969" i="1"/>
  <c r="G1880" i="1"/>
  <c r="O1880" i="1"/>
  <c r="R1969" i="1" l="1"/>
  <c r="T1969" i="1" s="1"/>
  <c r="Q1970" i="1" s="1"/>
  <c r="AC1970" i="1" s="1"/>
  <c r="N1880" i="1"/>
  <c r="P1880" i="1" s="1"/>
  <c r="M1881" i="1" s="1"/>
  <c r="H1970" i="1" l="1"/>
  <c r="S1970" i="1"/>
  <c r="G1881" i="1"/>
  <c r="O1881" i="1"/>
  <c r="R1970" i="1" l="1"/>
  <c r="T1970" i="1" s="1"/>
  <c r="Q1971" i="1" s="1"/>
  <c r="AC1971" i="1" s="1"/>
  <c r="N1881" i="1"/>
  <c r="H1971" i="1" l="1"/>
  <c r="S1971" i="1"/>
  <c r="P1881" i="1"/>
  <c r="M1882" i="1" s="1"/>
  <c r="R1971" i="1" l="1"/>
  <c r="O1882" i="1"/>
  <c r="G1882" i="1"/>
  <c r="T1971" i="1" l="1"/>
  <c r="Q1972" i="1" s="1"/>
  <c r="AC1972" i="1" s="1"/>
  <c r="N1882" i="1"/>
  <c r="H1972" i="1" l="1"/>
  <c r="S1972" i="1"/>
  <c r="P1882" i="1"/>
  <c r="M1883" i="1" s="1"/>
  <c r="R1972" i="1" l="1"/>
  <c r="T1972" i="1" s="1"/>
  <c r="Q1973" i="1" s="1"/>
  <c r="AC1973" i="1" s="1"/>
  <c r="O1883" i="1"/>
  <c r="G1883" i="1"/>
  <c r="H1973" i="1" l="1"/>
  <c r="S1973" i="1"/>
  <c r="N1883" i="1"/>
  <c r="P1883" i="1" s="1"/>
  <c r="M1884" i="1" s="1"/>
  <c r="R1973" i="1" l="1"/>
  <c r="T1973" i="1" s="1"/>
  <c r="Q1974" i="1" s="1"/>
  <c r="AC1974" i="1" s="1"/>
  <c r="G1884" i="1"/>
  <c r="O1884" i="1"/>
  <c r="S1974" i="1" l="1"/>
  <c r="H1974" i="1"/>
  <c r="N1884" i="1"/>
  <c r="R1974" i="1" l="1"/>
  <c r="T1974" i="1" s="1"/>
  <c r="Q1975" i="1" s="1"/>
  <c r="AC1975" i="1" s="1"/>
  <c r="P1884" i="1"/>
  <c r="M1885" i="1" s="1"/>
  <c r="H1975" i="1" l="1"/>
  <c r="S1975" i="1"/>
  <c r="G1885" i="1"/>
  <c r="O1885" i="1"/>
  <c r="R1975" i="1" l="1"/>
  <c r="N1885" i="1"/>
  <c r="T1975" i="1" l="1"/>
  <c r="Q1976" i="1" s="1"/>
  <c r="AC1976" i="1" s="1"/>
  <c r="P1885" i="1"/>
  <c r="M1886" i="1" s="1"/>
  <c r="H1976" i="1" l="1"/>
  <c r="S1976" i="1"/>
  <c r="G1886" i="1"/>
  <c r="O1886" i="1"/>
  <c r="R1976" i="1" l="1"/>
  <c r="T1976" i="1" s="1"/>
  <c r="Q1977" i="1" s="1"/>
  <c r="AC1977" i="1" s="1"/>
  <c r="N1886" i="1"/>
  <c r="P1886" i="1" s="1"/>
  <c r="M1887" i="1" s="1"/>
  <c r="H1977" i="1" l="1"/>
  <c r="S1977" i="1"/>
  <c r="G1887" i="1"/>
  <c r="O1887" i="1"/>
  <c r="R1977" i="1" l="1"/>
  <c r="N1887" i="1"/>
  <c r="P1887" i="1" s="1"/>
  <c r="M1888" i="1" s="1"/>
  <c r="T1977" i="1" l="1"/>
  <c r="Q1978" i="1" s="1"/>
  <c r="AC1978" i="1" s="1"/>
  <c r="G1888" i="1"/>
  <c r="O1888" i="1"/>
  <c r="H1978" i="1" l="1"/>
  <c r="S1978" i="1"/>
  <c r="N1888" i="1"/>
  <c r="R1978" i="1" l="1"/>
  <c r="P1888" i="1"/>
  <c r="M1889" i="1" s="1"/>
  <c r="T1978" i="1" l="1"/>
  <c r="Q1979" i="1" s="1"/>
  <c r="AC1979" i="1" s="1"/>
  <c r="O1889" i="1"/>
  <c r="G1889" i="1"/>
  <c r="H1979" i="1" l="1"/>
  <c r="S1979" i="1"/>
  <c r="N1889" i="1"/>
  <c r="R1979" i="1" l="1"/>
  <c r="P1889" i="1"/>
  <c r="M1890" i="1" s="1"/>
  <c r="T1979" i="1" l="1"/>
  <c r="Q1980" i="1" s="1"/>
  <c r="AC1980" i="1" s="1"/>
  <c r="G1890" i="1"/>
  <c r="O1890" i="1"/>
  <c r="H1980" i="1" l="1"/>
  <c r="S1980" i="1"/>
  <c r="N1890" i="1"/>
  <c r="R1980" i="1" l="1"/>
  <c r="P1890" i="1"/>
  <c r="M1891" i="1" s="1"/>
  <c r="T1980" i="1" l="1"/>
  <c r="Q1981" i="1" s="1"/>
  <c r="AC1981" i="1" s="1"/>
  <c r="O1891" i="1"/>
  <c r="G1891" i="1"/>
  <c r="H1981" i="1" l="1"/>
  <c r="S1981" i="1"/>
  <c r="N1891" i="1"/>
  <c r="R1981" i="1" l="1"/>
  <c r="T1981" i="1" s="1"/>
  <c r="Q1982" i="1" s="1"/>
  <c r="AC1982" i="1" s="1"/>
  <c r="P1891" i="1"/>
  <c r="M1892" i="1" s="1"/>
  <c r="H1982" i="1" l="1"/>
  <c r="S1982" i="1"/>
  <c r="O1892" i="1"/>
  <c r="G1892" i="1"/>
  <c r="R1982" i="1" l="1"/>
  <c r="T1982" i="1" s="1"/>
  <c r="Q1983" i="1" s="1"/>
  <c r="AC1983" i="1" s="1"/>
  <c r="N1892" i="1"/>
  <c r="H1983" i="1" l="1"/>
  <c r="S1983" i="1"/>
  <c r="P1892" i="1"/>
  <c r="M1893" i="1" s="1"/>
  <c r="R1983" i="1" l="1"/>
  <c r="G1893" i="1"/>
  <c r="O1893" i="1"/>
  <c r="T1983" i="1" l="1"/>
  <c r="Q1984" i="1" s="1"/>
  <c r="AC1984" i="1" s="1"/>
  <c r="N1893" i="1"/>
  <c r="H1984" i="1" l="1"/>
  <c r="S1984" i="1"/>
  <c r="P1893" i="1"/>
  <c r="M1894" i="1" s="1"/>
  <c r="R1984" i="1" l="1"/>
  <c r="T1984" i="1" s="1"/>
  <c r="Q1985" i="1" s="1"/>
  <c r="AC1985" i="1" s="1"/>
  <c r="G1894" i="1"/>
  <c r="O1894" i="1"/>
  <c r="H1985" i="1" l="1"/>
  <c r="S1985" i="1"/>
  <c r="N1894" i="1"/>
  <c r="P1894" i="1" s="1"/>
  <c r="M1895" i="1" s="1"/>
  <c r="R1985" i="1" l="1"/>
  <c r="G1895" i="1"/>
  <c r="O1895" i="1"/>
  <c r="T1985" i="1" l="1"/>
  <c r="Q1986" i="1" s="1"/>
  <c r="AC1986" i="1" s="1"/>
  <c r="N1895" i="1"/>
  <c r="H1986" i="1" l="1"/>
  <c r="S1986" i="1"/>
  <c r="P1895" i="1"/>
  <c r="M1896" i="1" s="1"/>
  <c r="R1986" i="1" l="1"/>
  <c r="T1986" i="1" s="1"/>
  <c r="Q1987" i="1" s="1"/>
  <c r="AC1987" i="1" s="1"/>
  <c r="G1896" i="1"/>
  <c r="O1896" i="1"/>
  <c r="S1987" i="1" l="1"/>
  <c r="H1987" i="1"/>
  <c r="N1896" i="1"/>
  <c r="R1987" i="1" l="1"/>
  <c r="P1896" i="1"/>
  <c r="M1897" i="1" s="1"/>
  <c r="T1987" i="1" l="1"/>
  <c r="Q1988" i="1" s="1"/>
  <c r="AC1988" i="1" s="1"/>
  <c r="G1897" i="1"/>
  <c r="O1897" i="1"/>
  <c r="H1988" i="1" l="1"/>
  <c r="S1988" i="1"/>
  <c r="N1897" i="1"/>
  <c r="R1988" i="1" l="1"/>
  <c r="T1988" i="1" s="1"/>
  <c r="Q1989" i="1" s="1"/>
  <c r="AC1989" i="1" s="1"/>
  <c r="P1897" i="1"/>
  <c r="M1898" i="1" s="1"/>
  <c r="H1989" i="1" l="1"/>
  <c r="S1989" i="1"/>
  <c r="G1898" i="1"/>
  <c r="O1898" i="1"/>
  <c r="R1989" i="1" l="1"/>
  <c r="T1989" i="1" s="1"/>
  <c r="Q1990" i="1" s="1"/>
  <c r="AC1990" i="1" s="1"/>
  <c r="N1898" i="1"/>
  <c r="P1898" i="1" s="1"/>
  <c r="M1899" i="1" s="1"/>
  <c r="H1990" i="1" l="1"/>
  <c r="S1990" i="1"/>
  <c r="G1899" i="1"/>
  <c r="O1899" i="1"/>
  <c r="R1990" i="1" l="1"/>
  <c r="N1899" i="1"/>
  <c r="P1899" i="1" s="1"/>
  <c r="M1900" i="1" s="1"/>
  <c r="T1990" i="1" l="1"/>
  <c r="Q1991" i="1" s="1"/>
  <c r="AC1991" i="1" s="1"/>
  <c r="G1900" i="1"/>
  <c r="O1900" i="1"/>
  <c r="H1991" i="1" l="1"/>
  <c r="S1991" i="1"/>
  <c r="N1900" i="1"/>
  <c r="R1991" i="1" l="1"/>
  <c r="P1900" i="1"/>
  <c r="M1901" i="1" s="1"/>
  <c r="T1991" i="1" l="1"/>
  <c r="Q1992" i="1" s="1"/>
  <c r="AC1992" i="1" s="1"/>
  <c r="O1901" i="1"/>
  <c r="G1901" i="1"/>
  <c r="H1992" i="1" l="1"/>
  <c r="S1992" i="1"/>
  <c r="N1901" i="1"/>
  <c r="R1992" i="1" l="1"/>
  <c r="T1992" i="1" s="1"/>
  <c r="Q1993" i="1" s="1"/>
  <c r="AC1993" i="1" s="1"/>
  <c r="P1901" i="1"/>
  <c r="M1902" i="1" s="1"/>
  <c r="H1993" i="1" l="1"/>
  <c r="S1993" i="1"/>
  <c r="G1902" i="1"/>
  <c r="O1902" i="1"/>
  <c r="R1993" i="1" l="1"/>
  <c r="N1902" i="1"/>
  <c r="T1993" i="1" l="1"/>
  <c r="Q1994" i="1" s="1"/>
  <c r="AC1994" i="1" s="1"/>
  <c r="P1902" i="1"/>
  <c r="M1903" i="1" s="1"/>
  <c r="H1994" i="1" l="1"/>
  <c r="S1994" i="1"/>
  <c r="G1903" i="1"/>
  <c r="O1903" i="1"/>
  <c r="R1994" i="1" l="1"/>
  <c r="T1994" i="1" s="1"/>
  <c r="Q1995" i="1" s="1"/>
  <c r="AC1995" i="1" s="1"/>
  <c r="N1903" i="1"/>
  <c r="H1995" i="1" l="1"/>
  <c r="S1995" i="1"/>
  <c r="P1903" i="1"/>
  <c r="M1904" i="1" s="1"/>
  <c r="R1995" i="1" l="1"/>
  <c r="T1995" i="1" s="1"/>
  <c r="Q1996" i="1" s="1"/>
  <c r="AC1996" i="1" s="1"/>
  <c r="G1904" i="1"/>
  <c r="O1904" i="1"/>
  <c r="H1996" i="1" l="1"/>
  <c r="S1996" i="1"/>
  <c r="N1904" i="1"/>
  <c r="P1904" i="1" s="1"/>
  <c r="M1905" i="1" s="1"/>
  <c r="R1996" i="1" l="1"/>
  <c r="G1905" i="1"/>
  <c r="O1905" i="1"/>
  <c r="T1996" i="1" l="1"/>
  <c r="Q1997" i="1" s="1"/>
  <c r="AC1997" i="1" s="1"/>
  <c r="N1905" i="1"/>
  <c r="H1997" i="1" l="1"/>
  <c r="S1997" i="1"/>
  <c r="P1905" i="1"/>
  <c r="M1906" i="1" s="1"/>
  <c r="R1997" i="1" l="1"/>
  <c r="T1997" i="1" s="1"/>
  <c r="Q1998" i="1" s="1"/>
  <c r="AC1998" i="1" s="1"/>
  <c r="G1906" i="1"/>
  <c r="O1906" i="1"/>
  <c r="S1998" i="1" l="1"/>
  <c r="H1998" i="1"/>
  <c r="N1906" i="1"/>
  <c r="P1906" i="1" s="1"/>
  <c r="M1907" i="1" s="1"/>
  <c r="R1998" i="1" l="1"/>
  <c r="O1907" i="1"/>
  <c r="G1907" i="1"/>
  <c r="T1998" i="1" l="1"/>
  <c r="Q1999" i="1" s="1"/>
  <c r="AC1999" i="1" s="1"/>
  <c r="N1907" i="1"/>
  <c r="S1999" i="1" l="1"/>
  <c r="H1999" i="1"/>
  <c r="P1907" i="1"/>
  <c r="M1908" i="1" s="1"/>
  <c r="R1999" i="1" l="1"/>
  <c r="T1999" i="1" s="1"/>
  <c r="Q2000" i="1" s="1"/>
  <c r="AC2000" i="1" s="1"/>
  <c r="G1908" i="1"/>
  <c r="O1908" i="1"/>
  <c r="H2000" i="1" l="1"/>
  <c r="S2000" i="1"/>
  <c r="N1908" i="1"/>
  <c r="P1908" i="1" s="1"/>
  <c r="M1909" i="1" s="1"/>
  <c r="R2000" i="1" l="1"/>
  <c r="O1909" i="1"/>
  <c r="G1909" i="1"/>
  <c r="T2000" i="1" l="1"/>
  <c r="Q2001" i="1" s="1"/>
  <c r="AC2001" i="1" s="1"/>
  <c r="N1909" i="1"/>
  <c r="P1909" i="1" s="1"/>
  <c r="M1910" i="1" s="1"/>
  <c r="H2001" i="1" l="1"/>
  <c r="S2001" i="1"/>
  <c r="O1910" i="1"/>
  <c r="G1910" i="1"/>
  <c r="R2001" i="1" l="1"/>
  <c r="N1910" i="1"/>
  <c r="T2001" i="1" l="1"/>
  <c r="Q2002" i="1" s="1"/>
  <c r="AC2002" i="1" s="1"/>
  <c r="P1910" i="1"/>
  <c r="M1911" i="1" s="1"/>
  <c r="H2002" i="1" l="1"/>
  <c r="S2002" i="1"/>
  <c r="G1911" i="1"/>
  <c r="O1911" i="1"/>
  <c r="R2002" i="1" l="1"/>
  <c r="N1911" i="1"/>
  <c r="T2002" i="1" l="1"/>
  <c r="Q2003" i="1" s="1"/>
  <c r="AC2003" i="1" s="1"/>
  <c r="P1911" i="1"/>
  <c r="M1912" i="1" s="1"/>
  <c r="H2003" i="1" l="1"/>
  <c r="S2003" i="1"/>
  <c r="G1912" i="1"/>
  <c r="O1912" i="1"/>
  <c r="R2003" i="1" l="1"/>
  <c r="N1912" i="1"/>
  <c r="P1912" i="1" s="1"/>
  <c r="M1913" i="1" s="1"/>
  <c r="T2003" i="1" l="1"/>
  <c r="Q2004" i="1" s="1"/>
  <c r="AC2004" i="1" s="1"/>
  <c r="O1913" i="1"/>
  <c r="G1913" i="1"/>
  <c r="S2004" i="1" l="1"/>
  <c r="H2004" i="1"/>
  <c r="N1913" i="1"/>
  <c r="P1913" i="1" s="1"/>
  <c r="M1914" i="1" s="1"/>
  <c r="R2004" i="1" l="1"/>
  <c r="O1914" i="1"/>
  <c r="G1914" i="1"/>
  <c r="T2004" i="1" l="1"/>
  <c r="Q2005" i="1" s="1"/>
  <c r="AC2005" i="1" s="1"/>
  <c r="N1914" i="1"/>
  <c r="P1914" i="1" s="1"/>
  <c r="M1915" i="1" s="1"/>
  <c r="H2005" i="1" l="1"/>
  <c r="S2005" i="1"/>
  <c r="O1915" i="1"/>
  <c r="G1915" i="1"/>
  <c r="R2005" i="1" l="1"/>
  <c r="N1915" i="1"/>
  <c r="T2005" i="1" l="1"/>
  <c r="Q2006" i="1" s="1"/>
  <c r="AC2006" i="1" s="1"/>
  <c r="P1915" i="1"/>
  <c r="M1916" i="1" s="1"/>
  <c r="H2006" i="1" l="1"/>
  <c r="S2006" i="1"/>
  <c r="G1916" i="1"/>
  <c r="O1916" i="1"/>
  <c r="R2006" i="1" l="1"/>
  <c r="T2006" i="1" s="1"/>
  <c r="Q2007" i="1" s="1"/>
  <c r="AC2007" i="1" s="1"/>
  <c r="N1916" i="1"/>
  <c r="H2007" i="1" l="1"/>
  <c r="S2007" i="1"/>
  <c r="P1916" i="1"/>
  <c r="M1917" i="1" s="1"/>
  <c r="R2007" i="1" l="1"/>
  <c r="T2007" i="1" s="1"/>
  <c r="Q2008" i="1" s="1"/>
  <c r="AC2008" i="1" s="1"/>
  <c r="G1917" i="1"/>
  <c r="O1917" i="1"/>
  <c r="S2008" i="1" l="1"/>
  <c r="H2008" i="1"/>
  <c r="N1917" i="1"/>
  <c r="P1917" i="1" s="1"/>
  <c r="M1918" i="1" s="1"/>
  <c r="R2008" i="1" l="1"/>
  <c r="O1918" i="1"/>
  <c r="G1918" i="1"/>
  <c r="T2008" i="1" l="1"/>
  <c r="Q2009" i="1" s="1"/>
  <c r="AC2009" i="1" s="1"/>
  <c r="N1918" i="1"/>
  <c r="S2009" i="1" l="1"/>
  <c r="H2009" i="1"/>
  <c r="P1918" i="1"/>
  <c r="M1919" i="1" s="1"/>
  <c r="R2009" i="1" l="1"/>
  <c r="T2009" i="1" s="1"/>
  <c r="Q2010" i="1" s="1"/>
  <c r="AC2010" i="1" s="1"/>
  <c r="O1919" i="1"/>
  <c r="G1919" i="1"/>
  <c r="H2010" i="1" l="1"/>
  <c r="S2010" i="1"/>
  <c r="N1919" i="1"/>
  <c r="R2010" i="1" l="1"/>
  <c r="P1919" i="1"/>
  <c r="M1920" i="1" s="1"/>
  <c r="T2010" i="1" l="1"/>
  <c r="Q2011" i="1" s="1"/>
  <c r="AC2011" i="1" s="1"/>
  <c r="G1920" i="1"/>
  <c r="O1920" i="1"/>
  <c r="H2011" i="1" l="1"/>
  <c r="S2011" i="1"/>
  <c r="N1920" i="1"/>
  <c r="P1920" i="1" s="1"/>
  <c r="M1921" i="1" s="1"/>
  <c r="R2011" i="1" l="1"/>
  <c r="T2011" i="1"/>
  <c r="Q2012" i="1" s="1"/>
  <c r="AC2012" i="1" s="1"/>
  <c r="G1921" i="1"/>
  <c r="O1921" i="1"/>
  <c r="H2012" i="1" l="1"/>
  <c r="S2012" i="1"/>
  <c r="N1921" i="1"/>
  <c r="R2012" i="1" l="1"/>
  <c r="T2012" i="1" s="1"/>
  <c r="Q2013" i="1" s="1"/>
  <c r="AC2013" i="1" s="1"/>
  <c r="P1921" i="1"/>
  <c r="M1922" i="1" s="1"/>
  <c r="H2013" i="1" l="1"/>
  <c r="S2013" i="1"/>
  <c r="G1922" i="1"/>
  <c r="O1922" i="1"/>
  <c r="R2013" i="1" l="1"/>
  <c r="T2013" i="1" s="1"/>
  <c r="Q2014" i="1" s="1"/>
  <c r="AC2014" i="1" s="1"/>
  <c r="N1922" i="1"/>
  <c r="P1922" i="1" s="1"/>
  <c r="M1923" i="1" s="1"/>
  <c r="H2014" i="1" l="1"/>
  <c r="S2014" i="1"/>
  <c r="G1923" i="1"/>
  <c r="O1923" i="1"/>
  <c r="R2014" i="1" l="1"/>
  <c r="T2014" i="1" s="1"/>
  <c r="Q2015" i="1" s="1"/>
  <c r="AC2015" i="1" s="1"/>
  <c r="N1923" i="1"/>
  <c r="P1923" i="1" s="1"/>
  <c r="M1924" i="1" s="1"/>
  <c r="H2015" i="1" l="1"/>
  <c r="S2015" i="1"/>
  <c r="G1924" i="1"/>
  <c r="O1924" i="1"/>
  <c r="R2015" i="1" l="1"/>
  <c r="N1924" i="1"/>
  <c r="P1924" i="1" s="1"/>
  <c r="M1925" i="1" s="1"/>
  <c r="T2015" i="1" l="1"/>
  <c r="Q2016" i="1" s="1"/>
  <c r="AC2016" i="1" s="1"/>
  <c r="G1925" i="1"/>
  <c r="O1925" i="1"/>
  <c r="H2016" i="1" l="1"/>
  <c r="S2016" i="1"/>
  <c r="N1925" i="1"/>
  <c r="P1925" i="1" s="1"/>
  <c r="M1926" i="1" s="1"/>
  <c r="R2016" i="1" l="1"/>
  <c r="O1926" i="1"/>
  <c r="G1926" i="1"/>
  <c r="T2016" i="1" l="1"/>
  <c r="Q2017" i="1" s="1"/>
  <c r="AC2017" i="1" s="1"/>
  <c r="N1926" i="1"/>
  <c r="P1926" i="1" s="1"/>
  <c r="M1927" i="1" s="1"/>
  <c r="H2017" i="1" l="1"/>
  <c r="S2017" i="1"/>
  <c r="G1927" i="1"/>
  <c r="O1927" i="1"/>
  <c r="R2017" i="1" l="1"/>
  <c r="T2017" i="1" s="1"/>
  <c r="Q2018" i="1" s="1"/>
  <c r="AC2018" i="1" s="1"/>
  <c r="N1927" i="1"/>
  <c r="P1927" i="1" s="1"/>
  <c r="M1928" i="1" s="1"/>
  <c r="S2018" i="1" l="1"/>
  <c r="H2018" i="1"/>
  <c r="G1928" i="1"/>
  <c r="O1928" i="1"/>
  <c r="R2018" i="1" l="1"/>
  <c r="N1928" i="1"/>
  <c r="T2018" i="1" l="1"/>
  <c r="Q2019" i="1" s="1"/>
  <c r="AC2019" i="1" s="1"/>
  <c r="P1928" i="1"/>
  <c r="M1929" i="1" s="1"/>
  <c r="H2019" i="1" l="1"/>
  <c r="S2019" i="1"/>
  <c r="G1929" i="1"/>
  <c r="O1929" i="1"/>
  <c r="R2019" i="1" l="1"/>
  <c r="N1929" i="1"/>
  <c r="T2019" i="1" l="1"/>
  <c r="Q2020" i="1" s="1"/>
  <c r="AC2020" i="1" s="1"/>
  <c r="P1929" i="1"/>
  <c r="M1930" i="1" s="1"/>
  <c r="H2020" i="1" l="1"/>
  <c r="S2020" i="1"/>
  <c r="O1930" i="1"/>
  <c r="G1930" i="1"/>
  <c r="R2020" i="1" l="1"/>
  <c r="N1930" i="1"/>
  <c r="P1930" i="1" s="1"/>
  <c r="M1931" i="1" s="1"/>
  <c r="T2020" i="1" l="1"/>
  <c r="Q2021" i="1" s="1"/>
  <c r="AC2021" i="1" s="1"/>
  <c r="G1931" i="1"/>
  <c r="O1931" i="1"/>
  <c r="H2021" i="1" l="1"/>
  <c r="S2021" i="1"/>
  <c r="N1931" i="1"/>
  <c r="R2021" i="1" l="1"/>
  <c r="T2021" i="1" s="1"/>
  <c r="Q2022" i="1" s="1"/>
  <c r="AC2022" i="1" s="1"/>
  <c r="P1931" i="1"/>
  <c r="M1932" i="1" s="1"/>
  <c r="H2022" i="1" l="1"/>
  <c r="S2022" i="1"/>
  <c r="O1932" i="1"/>
  <c r="G1932" i="1"/>
  <c r="R2022" i="1" l="1"/>
  <c r="N1932" i="1"/>
  <c r="P1932" i="1" s="1"/>
  <c r="M1933" i="1" s="1"/>
  <c r="T2022" i="1" l="1"/>
  <c r="Q2023" i="1" s="1"/>
  <c r="AC2023" i="1" s="1"/>
  <c r="G1933" i="1"/>
  <c r="O1933" i="1"/>
  <c r="H2023" i="1" l="1"/>
  <c r="S2023" i="1"/>
  <c r="N1933" i="1"/>
  <c r="P1933" i="1" s="1"/>
  <c r="M1934" i="1" s="1"/>
  <c r="R2023" i="1" l="1"/>
  <c r="G1934" i="1"/>
  <c r="O1934" i="1"/>
  <c r="T2023" i="1" l="1"/>
  <c r="Q2024" i="1" s="1"/>
  <c r="AC2024" i="1" s="1"/>
  <c r="N1934" i="1"/>
  <c r="P1934" i="1" s="1"/>
  <c r="M1935" i="1" s="1"/>
  <c r="H2024" i="1" l="1"/>
  <c r="S2024" i="1"/>
  <c r="G1935" i="1"/>
  <c r="O1935" i="1"/>
  <c r="R2024" i="1" l="1"/>
  <c r="T2024" i="1" s="1"/>
  <c r="Q2025" i="1" s="1"/>
  <c r="AC2025" i="1" s="1"/>
  <c r="N1935" i="1"/>
  <c r="P1935" i="1" s="1"/>
  <c r="M1936" i="1" s="1"/>
  <c r="S2025" i="1" l="1"/>
  <c r="H2025" i="1"/>
  <c r="G1936" i="1"/>
  <c r="O1936" i="1"/>
  <c r="R2025" i="1" l="1"/>
  <c r="T2025" i="1" s="1"/>
  <c r="Q2026" i="1" s="1"/>
  <c r="AC2026" i="1" s="1"/>
  <c r="N1936" i="1"/>
  <c r="P1936" i="1" s="1"/>
  <c r="M1937" i="1" s="1"/>
  <c r="H2026" i="1" l="1"/>
  <c r="S2026" i="1"/>
  <c r="O1937" i="1"/>
  <c r="G1937" i="1"/>
  <c r="R2026" i="1" l="1"/>
  <c r="N1937" i="1"/>
  <c r="P1937" i="1" s="1"/>
  <c r="M1938" i="1" s="1"/>
  <c r="T2026" i="1" l="1"/>
  <c r="Q2027" i="1" s="1"/>
  <c r="AC2027" i="1" s="1"/>
  <c r="G1938" i="1"/>
  <c r="O1938" i="1"/>
  <c r="S2027" i="1" l="1"/>
  <c r="H2027" i="1"/>
  <c r="N1938" i="1"/>
  <c r="P1938" i="1" s="1"/>
  <c r="M1939" i="1" s="1"/>
  <c r="R2027" i="1" l="1"/>
  <c r="T2027" i="1" s="1"/>
  <c r="Q2028" i="1" s="1"/>
  <c r="AC2028" i="1" s="1"/>
  <c r="O1939" i="1"/>
  <c r="G1939" i="1"/>
  <c r="S2028" i="1" l="1"/>
  <c r="H2028" i="1"/>
  <c r="N1939" i="1"/>
  <c r="P1939" i="1" s="1"/>
  <c r="M1940" i="1" s="1"/>
  <c r="R2028" i="1" l="1"/>
  <c r="T2028" i="1" s="1"/>
  <c r="Q2029" i="1" s="1"/>
  <c r="AC2029" i="1" s="1"/>
  <c r="O1940" i="1"/>
  <c r="G1940" i="1"/>
  <c r="H2029" i="1" l="1"/>
  <c r="S2029" i="1"/>
  <c r="N1940" i="1"/>
  <c r="P1940" i="1" s="1"/>
  <c r="M1941" i="1" s="1"/>
  <c r="R2029" i="1" l="1"/>
  <c r="O1941" i="1"/>
  <c r="G1941" i="1"/>
  <c r="T2029" i="1" l="1"/>
  <c r="Q2030" i="1" s="1"/>
  <c r="AC2030" i="1" s="1"/>
  <c r="N1941" i="1"/>
  <c r="P1941" i="1" s="1"/>
  <c r="M1942" i="1" s="1"/>
  <c r="H2030" i="1" l="1"/>
  <c r="S2030" i="1"/>
  <c r="O1942" i="1"/>
  <c r="G1942" i="1"/>
  <c r="R2030" i="1" l="1"/>
  <c r="N1942" i="1"/>
  <c r="T2030" i="1" l="1"/>
  <c r="Q2031" i="1" s="1"/>
  <c r="AC2031" i="1" s="1"/>
  <c r="P1942" i="1"/>
  <c r="M1943" i="1" s="1"/>
  <c r="H2031" i="1" l="1"/>
  <c r="S2031" i="1"/>
  <c r="O1943" i="1"/>
  <c r="G1943" i="1"/>
  <c r="R2031" i="1" l="1"/>
  <c r="N1943" i="1"/>
  <c r="T2031" i="1" l="1"/>
  <c r="Q2032" i="1" s="1"/>
  <c r="AC2032" i="1" s="1"/>
  <c r="P1943" i="1"/>
  <c r="M1944" i="1" s="1"/>
  <c r="H2032" i="1" l="1"/>
  <c r="S2032" i="1"/>
  <c r="G1944" i="1"/>
  <c r="O1944" i="1"/>
  <c r="R2032" i="1" l="1"/>
  <c r="N1944" i="1"/>
  <c r="T2032" i="1" l="1"/>
  <c r="Q2033" i="1" s="1"/>
  <c r="AC2033" i="1" s="1"/>
  <c r="P1944" i="1"/>
  <c r="M1945" i="1" s="1"/>
  <c r="H2033" i="1" l="1"/>
  <c r="S2033" i="1"/>
  <c r="O1945" i="1"/>
  <c r="G1945" i="1"/>
  <c r="R2033" i="1" l="1"/>
  <c r="N1945" i="1"/>
  <c r="T2033" i="1" l="1"/>
  <c r="Q2034" i="1" s="1"/>
  <c r="AC2034" i="1" s="1"/>
  <c r="P1945" i="1"/>
  <c r="M1946" i="1" s="1"/>
  <c r="H2034" i="1" l="1"/>
  <c r="S2034" i="1"/>
  <c r="G1946" i="1"/>
  <c r="O1946" i="1"/>
  <c r="R2034" i="1" l="1"/>
  <c r="T2034" i="1" s="1"/>
  <c r="Q2035" i="1" s="1"/>
  <c r="AC2035" i="1" s="1"/>
  <c r="N1946" i="1"/>
  <c r="P1946" i="1" s="1"/>
  <c r="M1947" i="1" s="1"/>
  <c r="H2035" i="1" l="1"/>
  <c r="S2035" i="1"/>
  <c r="G1947" i="1"/>
  <c r="O1947" i="1"/>
  <c r="R2035" i="1" l="1"/>
  <c r="N1947" i="1"/>
  <c r="T2035" i="1" l="1"/>
  <c r="Q2036" i="1" s="1"/>
  <c r="AC2036" i="1" s="1"/>
  <c r="P1947" i="1"/>
  <c r="M1948" i="1" s="1"/>
  <c r="H2036" i="1" l="1"/>
  <c r="S2036" i="1"/>
  <c r="O1948" i="1"/>
  <c r="G1948" i="1"/>
  <c r="R2036" i="1" l="1"/>
  <c r="N1948" i="1"/>
  <c r="T2036" i="1" l="1"/>
  <c r="Q2037" i="1" s="1"/>
  <c r="AC2037" i="1" s="1"/>
  <c r="P1948" i="1"/>
  <c r="M1949" i="1" s="1"/>
  <c r="S2037" i="1" l="1"/>
  <c r="H2037" i="1"/>
  <c r="G1949" i="1"/>
  <c r="O1949" i="1"/>
  <c r="R2037" i="1" l="1"/>
  <c r="N1949" i="1"/>
  <c r="T2037" i="1" l="1"/>
  <c r="Q2038" i="1" s="1"/>
  <c r="AC2038" i="1" s="1"/>
  <c r="P1949" i="1"/>
  <c r="M1950" i="1" s="1"/>
  <c r="H2038" i="1" l="1"/>
  <c r="S2038" i="1"/>
  <c r="O1950" i="1"/>
  <c r="G1950" i="1"/>
  <c r="R2038" i="1" l="1"/>
  <c r="N1950" i="1"/>
  <c r="P1950" i="1" s="1"/>
  <c r="M1951" i="1" s="1"/>
  <c r="T2038" i="1" l="1"/>
  <c r="Q2039" i="1" s="1"/>
  <c r="AC2039" i="1" s="1"/>
  <c r="G1951" i="1"/>
  <c r="O1951" i="1"/>
  <c r="H2039" i="1" l="1"/>
  <c r="S2039" i="1"/>
  <c r="N1951" i="1"/>
  <c r="R2039" i="1" l="1"/>
  <c r="P1951" i="1"/>
  <c r="M1952" i="1" s="1"/>
  <c r="T2039" i="1" l="1"/>
  <c r="Q2040" i="1" s="1"/>
  <c r="AC2040" i="1" s="1"/>
  <c r="G1952" i="1"/>
  <c r="O1952" i="1"/>
  <c r="H2040" i="1" l="1"/>
  <c r="S2040" i="1"/>
  <c r="N1952" i="1"/>
  <c r="R2040" i="1" l="1"/>
  <c r="T2040" i="1" s="1"/>
  <c r="Q2041" i="1" s="1"/>
  <c r="AC2041" i="1" s="1"/>
  <c r="P1952" i="1"/>
  <c r="M1953" i="1" s="1"/>
  <c r="H2041" i="1" l="1"/>
  <c r="S2041" i="1"/>
  <c r="G1953" i="1"/>
  <c r="O1953" i="1"/>
  <c r="R2041" i="1" l="1"/>
  <c r="N1953" i="1"/>
  <c r="P1953" i="1" s="1"/>
  <c r="M1954" i="1" s="1"/>
  <c r="T2041" i="1" l="1"/>
  <c r="Q2042" i="1" s="1"/>
  <c r="AC2042" i="1" s="1"/>
  <c r="O1954" i="1"/>
  <c r="G1954" i="1"/>
  <c r="S2042" i="1" l="1"/>
  <c r="H2042" i="1"/>
  <c r="N1954" i="1"/>
  <c r="R2042" i="1" l="1"/>
  <c r="P1954" i="1"/>
  <c r="M1955" i="1" s="1"/>
  <c r="T2042" i="1" l="1"/>
  <c r="Q2043" i="1" s="1"/>
  <c r="AC2043" i="1" s="1"/>
  <c r="G1955" i="1"/>
  <c r="O1955" i="1"/>
  <c r="H2043" i="1" l="1"/>
  <c r="S2043" i="1"/>
  <c r="N1955" i="1"/>
  <c r="R2043" i="1" l="1"/>
  <c r="P1955" i="1"/>
  <c r="M1956" i="1" s="1"/>
  <c r="T2043" i="1" l="1"/>
  <c r="Q2044" i="1" s="1"/>
  <c r="AC2044" i="1" s="1"/>
  <c r="G1956" i="1"/>
  <c r="O1956" i="1"/>
  <c r="S2044" i="1" l="1"/>
  <c r="H2044" i="1"/>
  <c r="N1956" i="1"/>
  <c r="P1956" i="1" s="1"/>
  <c r="M1957" i="1" s="1"/>
  <c r="R2044" i="1" l="1"/>
  <c r="O1957" i="1"/>
  <c r="G1957" i="1"/>
  <c r="T2044" i="1" l="1"/>
  <c r="Q2045" i="1" s="1"/>
  <c r="AC2045" i="1" s="1"/>
  <c r="N1957" i="1"/>
  <c r="H2045" i="1" l="1"/>
  <c r="S2045" i="1"/>
  <c r="P1957" i="1"/>
  <c r="M1958" i="1" s="1"/>
  <c r="R2045" i="1" l="1"/>
  <c r="G1958" i="1"/>
  <c r="O1958" i="1"/>
  <c r="T2045" i="1" l="1"/>
  <c r="Q2046" i="1" s="1"/>
  <c r="AC2046" i="1" s="1"/>
  <c r="N1958" i="1"/>
  <c r="H2046" i="1" l="1"/>
  <c r="S2046" i="1"/>
  <c r="P1958" i="1"/>
  <c r="M1959" i="1" s="1"/>
  <c r="R2046" i="1" l="1"/>
  <c r="O1959" i="1"/>
  <c r="G1959" i="1"/>
  <c r="T2046" i="1" l="1"/>
  <c r="Q2047" i="1" s="1"/>
  <c r="AC2047" i="1" s="1"/>
  <c r="N1959" i="1"/>
  <c r="P1959" i="1" s="1"/>
  <c r="M1960" i="1" s="1"/>
  <c r="H2047" i="1" l="1"/>
  <c r="S2047" i="1"/>
  <c r="G1960" i="1"/>
  <c r="O1960" i="1"/>
  <c r="R2047" i="1" l="1"/>
  <c r="N1960" i="1"/>
  <c r="P1960" i="1" s="1"/>
  <c r="M1961" i="1" s="1"/>
  <c r="T2047" i="1" l="1"/>
  <c r="Q2048" i="1" s="1"/>
  <c r="AC2048" i="1" s="1"/>
  <c r="G1961" i="1"/>
  <c r="O1961" i="1"/>
  <c r="H2048" i="1" l="1"/>
  <c r="S2048" i="1"/>
  <c r="N1961" i="1"/>
  <c r="P1961" i="1" s="1"/>
  <c r="M1962" i="1" s="1"/>
  <c r="R2048" i="1" l="1"/>
  <c r="G1962" i="1"/>
  <c r="O1962" i="1"/>
  <c r="T2048" i="1" l="1"/>
  <c r="Q2049" i="1" s="1"/>
  <c r="AC2049" i="1" s="1"/>
  <c r="N1962" i="1"/>
  <c r="P1962" i="1" s="1"/>
  <c r="M1963" i="1" s="1"/>
  <c r="H2049" i="1" l="1"/>
  <c r="S2049" i="1"/>
  <c r="G1963" i="1"/>
  <c r="O1963" i="1"/>
  <c r="R2049" i="1" l="1"/>
  <c r="N1963" i="1"/>
  <c r="P1963" i="1" s="1"/>
  <c r="M1964" i="1" s="1"/>
  <c r="T2049" i="1" l="1"/>
  <c r="Q2050" i="1" s="1"/>
  <c r="AC2050" i="1" s="1"/>
  <c r="O1964" i="1"/>
  <c r="G1964" i="1"/>
  <c r="H2050" i="1" l="1"/>
  <c r="S2050" i="1"/>
  <c r="N1964" i="1"/>
  <c r="P1964" i="1" s="1"/>
  <c r="M1965" i="1" s="1"/>
  <c r="R2050" i="1" l="1"/>
  <c r="O1965" i="1"/>
  <c r="G1965" i="1"/>
  <c r="T2050" i="1" l="1"/>
  <c r="Q2051" i="1" s="1"/>
  <c r="AC2051" i="1" s="1"/>
  <c r="N1965" i="1"/>
  <c r="P1965" i="1" s="1"/>
  <c r="M1966" i="1" s="1"/>
  <c r="H2051" i="1" l="1"/>
  <c r="S2051" i="1"/>
  <c r="G1966" i="1"/>
  <c r="O1966" i="1"/>
  <c r="R2051" i="1" l="1"/>
  <c r="N1966" i="1"/>
  <c r="T2051" i="1" l="1"/>
  <c r="Q2052" i="1" s="1"/>
  <c r="AC2052" i="1" s="1"/>
  <c r="P1966" i="1"/>
  <c r="M1967" i="1" s="1"/>
  <c r="H2052" i="1" l="1"/>
  <c r="S2052" i="1"/>
  <c r="O1967" i="1"/>
  <c r="G1967" i="1"/>
  <c r="R2052" i="1" l="1"/>
  <c r="T2052" i="1" s="1"/>
  <c r="Q2053" i="1" s="1"/>
  <c r="AC2053" i="1" s="1"/>
  <c r="N1967" i="1"/>
  <c r="H2053" i="1" l="1"/>
  <c r="S2053" i="1"/>
  <c r="P1967" i="1"/>
  <c r="M1968" i="1" s="1"/>
  <c r="R2053" i="1" l="1"/>
  <c r="T2053" i="1" s="1"/>
  <c r="Q2054" i="1" s="1"/>
  <c r="AC2054" i="1" s="1"/>
  <c r="G1968" i="1"/>
  <c r="O1968" i="1"/>
  <c r="H2054" i="1" l="1"/>
  <c r="S2054" i="1"/>
  <c r="N1968" i="1"/>
  <c r="R2054" i="1" l="1"/>
  <c r="P1968" i="1"/>
  <c r="M1969" i="1" s="1"/>
  <c r="T2054" i="1" l="1"/>
  <c r="Q2055" i="1" s="1"/>
  <c r="AC2055" i="1" s="1"/>
  <c r="G1969" i="1"/>
  <c r="O1969" i="1"/>
  <c r="S2055" i="1" l="1"/>
  <c r="H2055" i="1"/>
  <c r="N1969" i="1"/>
  <c r="R2055" i="1" l="1"/>
  <c r="T2055" i="1" s="1"/>
  <c r="Q2056" i="1" s="1"/>
  <c r="AC2056" i="1" s="1"/>
  <c r="P1969" i="1"/>
  <c r="M1970" i="1" s="1"/>
  <c r="H2056" i="1" l="1"/>
  <c r="S2056" i="1"/>
  <c r="G1970" i="1"/>
  <c r="O1970" i="1"/>
  <c r="R2056" i="1" l="1"/>
  <c r="T2056" i="1" s="1"/>
  <c r="Q2057" i="1" s="1"/>
  <c r="AC2057" i="1" s="1"/>
  <c r="N1970" i="1"/>
  <c r="H2057" i="1" l="1"/>
  <c r="S2057" i="1"/>
  <c r="P1970" i="1"/>
  <c r="M1971" i="1" s="1"/>
  <c r="R2057" i="1" l="1"/>
  <c r="G1971" i="1"/>
  <c r="O1971" i="1"/>
  <c r="T2057" i="1" l="1"/>
  <c r="Q2058" i="1" s="1"/>
  <c r="AC2058" i="1" s="1"/>
  <c r="N1971" i="1"/>
  <c r="S2058" i="1" l="1"/>
  <c r="H2058" i="1"/>
  <c r="P1971" i="1"/>
  <c r="M1972" i="1" s="1"/>
  <c r="R2058" i="1" l="1"/>
  <c r="O1972" i="1"/>
  <c r="G1972" i="1"/>
  <c r="T2058" i="1" l="1"/>
  <c r="Q2059" i="1" s="1"/>
  <c r="AC2059" i="1" s="1"/>
  <c r="N1972" i="1"/>
  <c r="P1972" i="1" s="1"/>
  <c r="M1973" i="1" s="1"/>
  <c r="H2059" i="1" l="1"/>
  <c r="S2059" i="1"/>
  <c r="G1973" i="1"/>
  <c r="O1973" i="1"/>
  <c r="R2059" i="1" l="1"/>
  <c r="T2059" i="1" s="1"/>
  <c r="Q2060" i="1" s="1"/>
  <c r="AC2060" i="1" s="1"/>
  <c r="N1973" i="1"/>
  <c r="P1973" i="1" s="1"/>
  <c r="M1974" i="1" s="1"/>
  <c r="H2060" i="1" l="1"/>
  <c r="S2060" i="1"/>
  <c r="G1974" i="1"/>
  <c r="O1974" i="1"/>
  <c r="R2060" i="1" l="1"/>
  <c r="N1974" i="1"/>
  <c r="T2060" i="1" l="1"/>
  <c r="Q2061" i="1" s="1"/>
  <c r="AC2061" i="1" s="1"/>
  <c r="P1974" i="1"/>
  <c r="M1975" i="1" s="1"/>
  <c r="H2061" i="1" l="1"/>
  <c r="S2061" i="1"/>
  <c r="G1975" i="1"/>
  <c r="O1975" i="1"/>
  <c r="R2061" i="1" l="1"/>
  <c r="T2061" i="1" s="1"/>
  <c r="Q2062" i="1" s="1"/>
  <c r="AC2062" i="1" s="1"/>
  <c r="N1975" i="1"/>
  <c r="H2062" i="1" l="1"/>
  <c r="S2062" i="1"/>
  <c r="P1975" i="1"/>
  <c r="M1976" i="1" s="1"/>
  <c r="R2062" i="1" l="1"/>
  <c r="O1976" i="1"/>
  <c r="G1976" i="1"/>
  <c r="T2062" i="1" l="1"/>
  <c r="Q2063" i="1" s="1"/>
  <c r="AC2063" i="1" s="1"/>
  <c r="N1976" i="1"/>
  <c r="P1976" i="1" s="1"/>
  <c r="M1977" i="1" s="1"/>
  <c r="H2063" i="1" l="1"/>
  <c r="S2063" i="1"/>
  <c r="G1977" i="1"/>
  <c r="O1977" i="1"/>
  <c r="R2063" i="1" l="1"/>
  <c r="T2063" i="1" s="1"/>
  <c r="Q2064" i="1" s="1"/>
  <c r="AC2064" i="1" s="1"/>
  <c r="N1977" i="1"/>
  <c r="P1977" i="1" s="1"/>
  <c r="M1978" i="1" s="1"/>
  <c r="H2064" i="1" l="1"/>
  <c r="S2064" i="1"/>
  <c r="G1978" i="1"/>
  <c r="O1978" i="1"/>
  <c r="R2064" i="1" l="1"/>
  <c r="T2064" i="1" s="1"/>
  <c r="Q2065" i="1" s="1"/>
  <c r="AC2065" i="1" s="1"/>
  <c r="N1978" i="1"/>
  <c r="H2065" i="1" l="1"/>
  <c r="S2065" i="1"/>
  <c r="P1978" i="1"/>
  <c r="M1979" i="1" s="1"/>
  <c r="R2065" i="1" l="1"/>
  <c r="G1979" i="1"/>
  <c r="O1979" i="1"/>
  <c r="T2065" i="1" l="1"/>
  <c r="Q2066" i="1" s="1"/>
  <c r="AC2066" i="1" s="1"/>
  <c r="N1979" i="1"/>
  <c r="H2066" i="1" l="1"/>
  <c r="S2066" i="1"/>
  <c r="P1979" i="1"/>
  <c r="M1980" i="1" s="1"/>
  <c r="R2066" i="1" l="1"/>
  <c r="T2066" i="1" s="1"/>
  <c r="Q2067" i="1" s="1"/>
  <c r="AC2067" i="1" s="1"/>
  <c r="O1980" i="1"/>
  <c r="G1980" i="1"/>
  <c r="H2067" i="1" l="1"/>
  <c r="S2067" i="1"/>
  <c r="N1980" i="1"/>
  <c r="P1980" i="1" s="1"/>
  <c r="M1981" i="1" s="1"/>
  <c r="R2067" i="1" l="1"/>
  <c r="G1981" i="1"/>
  <c r="O1981" i="1"/>
  <c r="T2067" i="1" l="1"/>
  <c r="Q2068" i="1" s="1"/>
  <c r="AC2068" i="1" s="1"/>
  <c r="N1981" i="1"/>
  <c r="P1981" i="1" s="1"/>
  <c r="M1982" i="1" s="1"/>
  <c r="H2068" i="1" l="1"/>
  <c r="S2068" i="1"/>
  <c r="G1982" i="1"/>
  <c r="O1982" i="1"/>
  <c r="R2068" i="1" l="1"/>
  <c r="N1982" i="1"/>
  <c r="T2068" i="1" l="1"/>
  <c r="Q2069" i="1" s="1"/>
  <c r="AC2069" i="1" s="1"/>
  <c r="P1982" i="1"/>
  <c r="M1983" i="1" s="1"/>
  <c r="H2069" i="1" l="1"/>
  <c r="S2069" i="1"/>
  <c r="G1983" i="1"/>
  <c r="O1983" i="1"/>
  <c r="R2069" i="1" l="1"/>
  <c r="T2069" i="1" s="1"/>
  <c r="Q2070" i="1" s="1"/>
  <c r="AC2070" i="1" s="1"/>
  <c r="N1983" i="1"/>
  <c r="H2070" i="1" l="1"/>
  <c r="S2070" i="1"/>
  <c r="P1983" i="1"/>
  <c r="M1984" i="1" s="1"/>
  <c r="R2070" i="1" l="1"/>
  <c r="G1984" i="1"/>
  <c r="O1984" i="1"/>
  <c r="T2070" i="1" l="1"/>
  <c r="Q2071" i="1" s="1"/>
  <c r="AC2071" i="1" s="1"/>
  <c r="N1984" i="1"/>
  <c r="H2071" i="1" l="1"/>
  <c r="S2071" i="1"/>
  <c r="P1984" i="1"/>
  <c r="M1985" i="1" s="1"/>
  <c r="R2071" i="1" l="1"/>
  <c r="G1985" i="1"/>
  <c r="O1985" i="1"/>
  <c r="T2071" i="1" l="1"/>
  <c r="Q2072" i="1" s="1"/>
  <c r="AC2072" i="1" s="1"/>
  <c r="N1985" i="1"/>
  <c r="P1985" i="1" s="1"/>
  <c r="M1986" i="1" s="1"/>
  <c r="H2072" i="1" l="1"/>
  <c r="S2072" i="1"/>
  <c r="G1986" i="1"/>
  <c r="O1986" i="1"/>
  <c r="R2072" i="1" l="1"/>
  <c r="N1986" i="1"/>
  <c r="T2072" i="1" l="1"/>
  <c r="Q2073" i="1" s="1"/>
  <c r="AC2073" i="1" s="1"/>
  <c r="P1986" i="1"/>
  <c r="M1987" i="1" s="1"/>
  <c r="H2073" i="1" l="1"/>
  <c r="S2073" i="1"/>
  <c r="G1987" i="1"/>
  <c r="O1987" i="1"/>
  <c r="R2073" i="1" l="1"/>
  <c r="N1987" i="1"/>
  <c r="T2073" i="1" l="1"/>
  <c r="Q2074" i="1" s="1"/>
  <c r="AC2074" i="1" s="1"/>
  <c r="P1987" i="1"/>
  <c r="M1988" i="1" s="1"/>
  <c r="S2074" i="1" l="1"/>
  <c r="H2074" i="1"/>
  <c r="G1988" i="1"/>
  <c r="O1988" i="1"/>
  <c r="R2074" i="1" l="1"/>
  <c r="T2074" i="1" s="1"/>
  <c r="Q2075" i="1" s="1"/>
  <c r="AC2075" i="1" s="1"/>
  <c r="N1988" i="1"/>
  <c r="S2075" i="1" l="1"/>
  <c r="H2075" i="1"/>
  <c r="P1988" i="1"/>
  <c r="M1989" i="1" s="1"/>
  <c r="R2075" i="1" l="1"/>
  <c r="T2075" i="1" s="1"/>
  <c r="Q2076" i="1" s="1"/>
  <c r="AC2076" i="1" s="1"/>
  <c r="G1989" i="1"/>
  <c r="O1989" i="1"/>
  <c r="H2076" i="1" l="1"/>
  <c r="S2076" i="1"/>
  <c r="N1989" i="1"/>
  <c r="P1989" i="1" s="1"/>
  <c r="M1990" i="1" s="1"/>
  <c r="R2076" i="1" l="1"/>
  <c r="T2076" i="1" s="1"/>
  <c r="Q2077" i="1" s="1"/>
  <c r="AC2077" i="1" s="1"/>
  <c r="G1990" i="1"/>
  <c r="O1990" i="1"/>
  <c r="H2077" i="1" l="1"/>
  <c r="S2077" i="1"/>
  <c r="N1990" i="1"/>
  <c r="P1990" i="1" s="1"/>
  <c r="M1991" i="1" s="1"/>
  <c r="R2077" i="1" l="1"/>
  <c r="G1991" i="1"/>
  <c r="O1991" i="1"/>
  <c r="T2077" i="1" l="1"/>
  <c r="Q2078" i="1" s="1"/>
  <c r="AC2078" i="1" s="1"/>
  <c r="N1991" i="1"/>
  <c r="H2078" i="1" l="1"/>
  <c r="S2078" i="1"/>
  <c r="P1991" i="1"/>
  <c r="M1992" i="1" s="1"/>
  <c r="R2078" i="1" l="1"/>
  <c r="G1992" i="1"/>
  <c r="O1992" i="1"/>
  <c r="T2078" i="1" l="1"/>
  <c r="Q2079" i="1" s="1"/>
  <c r="AC2079" i="1" s="1"/>
  <c r="N1992" i="1"/>
  <c r="H2079" i="1" l="1"/>
  <c r="S2079" i="1"/>
  <c r="P1992" i="1"/>
  <c r="M1993" i="1" s="1"/>
  <c r="R2079" i="1" l="1"/>
  <c r="G1993" i="1"/>
  <c r="O1993" i="1"/>
  <c r="T2079" i="1" l="1"/>
  <c r="Q2080" i="1" s="1"/>
  <c r="AC2080" i="1" s="1"/>
  <c r="N1993" i="1"/>
  <c r="P1993" i="1" s="1"/>
  <c r="M1994" i="1" s="1"/>
  <c r="H2080" i="1" l="1"/>
  <c r="S2080" i="1"/>
  <c r="G1994" i="1"/>
  <c r="O1994" i="1"/>
  <c r="R2080" i="1" l="1"/>
  <c r="N1994" i="1"/>
  <c r="T2080" i="1" l="1"/>
  <c r="Q2081" i="1" s="1"/>
  <c r="AC2081" i="1" s="1"/>
  <c r="P1994" i="1"/>
  <c r="M1995" i="1" s="1"/>
  <c r="H2081" i="1" l="1"/>
  <c r="S2081" i="1"/>
  <c r="G1995" i="1"/>
  <c r="O1995" i="1"/>
  <c r="R2081" i="1" l="1"/>
  <c r="N1995" i="1"/>
  <c r="T2081" i="1" l="1"/>
  <c r="Q2082" i="1" s="1"/>
  <c r="AC2082" i="1" s="1"/>
  <c r="P1995" i="1"/>
  <c r="M1996" i="1" s="1"/>
  <c r="H2082" i="1" l="1"/>
  <c r="S2082" i="1"/>
  <c r="G1996" i="1"/>
  <c r="O1996" i="1"/>
  <c r="R2082" i="1" l="1"/>
  <c r="N1996" i="1"/>
  <c r="P1996" i="1" s="1"/>
  <c r="M1997" i="1" s="1"/>
  <c r="T2082" i="1" l="1"/>
  <c r="Q2083" i="1" s="1"/>
  <c r="AC2083" i="1" s="1"/>
  <c r="G1997" i="1"/>
  <c r="O1997" i="1"/>
  <c r="H2083" i="1" l="1"/>
  <c r="S2083" i="1"/>
  <c r="N1997" i="1"/>
  <c r="R2083" i="1" l="1"/>
  <c r="P1997" i="1"/>
  <c r="M1998" i="1" s="1"/>
  <c r="T2083" i="1" l="1"/>
  <c r="Q2084" i="1" s="1"/>
  <c r="AC2084" i="1" s="1"/>
  <c r="G1998" i="1"/>
  <c r="O1998" i="1"/>
  <c r="H2084" i="1" l="1"/>
  <c r="S2084" i="1"/>
  <c r="N1998" i="1"/>
  <c r="R2084" i="1" l="1"/>
  <c r="T2084" i="1" s="1"/>
  <c r="Q2085" i="1" s="1"/>
  <c r="AC2085" i="1" s="1"/>
  <c r="P1998" i="1"/>
  <c r="M1999" i="1" s="1"/>
  <c r="H2085" i="1" l="1"/>
  <c r="S2085" i="1"/>
  <c r="O1999" i="1"/>
  <c r="G1999" i="1"/>
  <c r="R2085" i="1" l="1"/>
  <c r="N1999" i="1"/>
  <c r="P1999" i="1" s="1"/>
  <c r="M2000" i="1" s="1"/>
  <c r="T2085" i="1" l="1"/>
  <c r="Q2086" i="1" s="1"/>
  <c r="AC2086" i="1" s="1"/>
  <c r="O2000" i="1"/>
  <c r="G2000" i="1"/>
  <c r="H2086" i="1" l="1"/>
  <c r="S2086" i="1"/>
  <c r="N2000" i="1"/>
  <c r="P2000" i="1" s="1"/>
  <c r="M2001" i="1" s="1"/>
  <c r="R2086" i="1" l="1"/>
  <c r="O2001" i="1"/>
  <c r="G2001" i="1"/>
  <c r="T2086" i="1" l="1"/>
  <c r="Q2087" i="1" s="1"/>
  <c r="AC2087" i="1" s="1"/>
  <c r="N2001" i="1"/>
  <c r="H2087" i="1" l="1"/>
  <c r="S2087" i="1"/>
  <c r="P2001" i="1"/>
  <c r="M2002" i="1" s="1"/>
  <c r="R2087" i="1" l="1"/>
  <c r="G2002" i="1"/>
  <c r="O2002" i="1"/>
  <c r="T2087" i="1" l="1"/>
  <c r="Q2088" i="1" s="1"/>
  <c r="AC2088" i="1" s="1"/>
  <c r="N2002" i="1"/>
  <c r="P2002" i="1" s="1"/>
  <c r="M2003" i="1" s="1"/>
  <c r="S2088" i="1" l="1"/>
  <c r="H2088" i="1"/>
  <c r="O2003" i="1"/>
  <c r="G2003" i="1"/>
  <c r="R2088" i="1" l="1"/>
  <c r="T2088" i="1" s="1"/>
  <c r="Q2089" i="1" s="1"/>
  <c r="AC2089" i="1" s="1"/>
  <c r="N2003" i="1"/>
  <c r="P2003" i="1" s="1"/>
  <c r="M2004" i="1" s="1"/>
  <c r="H2089" i="1" l="1"/>
  <c r="S2089" i="1"/>
  <c r="G2004" i="1"/>
  <c r="O2004" i="1"/>
  <c r="R2089" i="1" l="1"/>
  <c r="N2004" i="1"/>
  <c r="T2089" i="1" l="1"/>
  <c r="Q2090" i="1" s="1"/>
  <c r="AC2090" i="1" s="1"/>
  <c r="P2004" i="1"/>
  <c r="M2005" i="1" s="1"/>
  <c r="S2090" i="1" l="1"/>
  <c r="H2090" i="1"/>
  <c r="G2005" i="1"/>
  <c r="O2005" i="1"/>
  <c r="R2090" i="1" l="1"/>
  <c r="N2005" i="1"/>
  <c r="T2090" i="1" l="1"/>
  <c r="Q2091" i="1" s="1"/>
  <c r="AC2091" i="1" s="1"/>
  <c r="P2005" i="1"/>
  <c r="M2006" i="1" s="1"/>
  <c r="S2091" i="1" l="1"/>
  <c r="H2091" i="1"/>
  <c r="G2006" i="1"/>
  <c r="O2006" i="1"/>
  <c r="R2091" i="1" l="1"/>
  <c r="T2091" i="1"/>
  <c r="Q2092" i="1" s="1"/>
  <c r="AC2092" i="1" s="1"/>
  <c r="N2006" i="1"/>
  <c r="P2006" i="1" s="1"/>
  <c r="M2007" i="1" s="1"/>
  <c r="H2092" i="1" l="1"/>
  <c r="S2092" i="1"/>
  <c r="G2007" i="1"/>
  <c r="O2007" i="1"/>
  <c r="R2092" i="1" l="1"/>
  <c r="N2007" i="1"/>
  <c r="T2092" i="1" l="1"/>
  <c r="Q2093" i="1" s="1"/>
  <c r="AC2093" i="1" s="1"/>
  <c r="P2007" i="1"/>
  <c r="M2008" i="1" s="1"/>
  <c r="H2093" i="1" l="1"/>
  <c r="S2093" i="1"/>
  <c r="G2008" i="1"/>
  <c r="O2008" i="1"/>
  <c r="R2093" i="1" l="1"/>
  <c r="T2093" i="1" s="1"/>
  <c r="Q2094" i="1" s="1"/>
  <c r="AC2094" i="1" s="1"/>
  <c r="N2008" i="1"/>
  <c r="P2008" i="1" s="1"/>
  <c r="M2009" i="1" s="1"/>
  <c r="H2094" i="1" l="1"/>
  <c r="S2094" i="1"/>
  <c r="G2009" i="1"/>
  <c r="O2009" i="1"/>
  <c r="R2094" i="1" l="1"/>
  <c r="T2094" i="1" s="1"/>
  <c r="Q2095" i="1" s="1"/>
  <c r="AC2095" i="1" s="1"/>
  <c r="N2009" i="1"/>
  <c r="H2095" i="1" l="1"/>
  <c r="S2095" i="1"/>
  <c r="P2009" i="1"/>
  <c r="M2010" i="1" s="1"/>
  <c r="R2095" i="1" l="1"/>
  <c r="G2010" i="1"/>
  <c r="O2010" i="1"/>
  <c r="T2095" i="1" l="1"/>
  <c r="Q2096" i="1" s="1"/>
  <c r="AC2096" i="1" s="1"/>
  <c r="N2010" i="1"/>
  <c r="P2010" i="1" s="1"/>
  <c r="M2011" i="1" s="1"/>
  <c r="H2096" i="1" l="1"/>
  <c r="S2096" i="1"/>
  <c r="G2011" i="1"/>
  <c r="O2011" i="1"/>
  <c r="R2096" i="1" l="1"/>
  <c r="N2011" i="1"/>
  <c r="T2096" i="1" l="1"/>
  <c r="Q2097" i="1" s="1"/>
  <c r="AC2097" i="1" s="1"/>
  <c r="P2011" i="1"/>
  <c r="M2012" i="1" s="1"/>
  <c r="H2097" i="1" l="1"/>
  <c r="S2097" i="1"/>
  <c r="O2012" i="1"/>
  <c r="G2012" i="1"/>
  <c r="R2097" i="1" l="1"/>
  <c r="N2012" i="1"/>
  <c r="T2097" i="1" l="1"/>
  <c r="Q2098" i="1" s="1"/>
  <c r="AC2098" i="1" s="1"/>
  <c r="P2012" i="1"/>
  <c r="M2013" i="1" s="1"/>
  <c r="H2098" i="1" l="1"/>
  <c r="S2098" i="1"/>
  <c r="G2013" i="1"/>
  <c r="O2013" i="1"/>
  <c r="R2098" i="1" l="1"/>
  <c r="N2013" i="1"/>
  <c r="P2013" i="1" s="1"/>
  <c r="M2014" i="1" s="1"/>
  <c r="T2098" i="1" l="1"/>
  <c r="Q2099" i="1" s="1"/>
  <c r="AC2099" i="1" s="1"/>
  <c r="O2014" i="1"/>
  <c r="G2014" i="1"/>
  <c r="H2099" i="1" l="1"/>
  <c r="S2099" i="1"/>
  <c r="N2014" i="1"/>
  <c r="R2099" i="1" l="1"/>
  <c r="P2014" i="1"/>
  <c r="M2015" i="1" s="1"/>
  <c r="T2099" i="1" l="1"/>
  <c r="Q2100" i="1" s="1"/>
  <c r="AC2100" i="1" s="1"/>
  <c r="O2015" i="1"/>
  <c r="G2015" i="1"/>
  <c r="H2100" i="1" l="1"/>
  <c r="S2100" i="1"/>
  <c r="N2015" i="1"/>
  <c r="R2100" i="1" l="1"/>
  <c r="P2015" i="1"/>
  <c r="M2016" i="1" s="1"/>
  <c r="T2100" i="1" l="1"/>
  <c r="Q2101" i="1" s="1"/>
  <c r="AC2101" i="1" s="1"/>
  <c r="O2016" i="1"/>
  <c r="G2016" i="1"/>
  <c r="H2101" i="1" l="1"/>
  <c r="S2101" i="1"/>
  <c r="N2016" i="1"/>
  <c r="P2016" i="1" s="1"/>
  <c r="M2017" i="1" s="1"/>
  <c r="R2101" i="1" l="1"/>
  <c r="G2017" i="1"/>
  <c r="O2017" i="1"/>
  <c r="T2101" i="1" l="1"/>
  <c r="Q2102" i="1" s="1"/>
  <c r="AC2102" i="1" s="1"/>
  <c r="N2017" i="1"/>
  <c r="P2017" i="1" s="1"/>
  <c r="M2018" i="1" s="1"/>
  <c r="H2102" i="1" l="1"/>
  <c r="S2102" i="1"/>
  <c r="O2018" i="1"/>
  <c r="G2018" i="1"/>
  <c r="R2102" i="1" l="1"/>
  <c r="N2018" i="1"/>
  <c r="T2102" i="1" l="1"/>
  <c r="Q2103" i="1" s="1"/>
  <c r="AC2103" i="1" s="1"/>
  <c r="P2018" i="1"/>
  <c r="M2019" i="1" s="1"/>
  <c r="H2103" i="1" l="1"/>
  <c r="S2103" i="1"/>
  <c r="G2019" i="1"/>
  <c r="O2019" i="1"/>
  <c r="R2103" i="1" l="1"/>
  <c r="T2103" i="1" s="1"/>
  <c r="Q2104" i="1" s="1"/>
  <c r="AC2104" i="1" s="1"/>
  <c r="N2019" i="1"/>
  <c r="P2019" i="1" s="1"/>
  <c r="M2020" i="1" s="1"/>
  <c r="S2104" i="1" l="1"/>
  <c r="H2104" i="1"/>
  <c r="G2020" i="1"/>
  <c r="O2020" i="1"/>
  <c r="R2104" i="1" l="1"/>
  <c r="N2020" i="1"/>
  <c r="P2020" i="1" s="1"/>
  <c r="M2021" i="1" s="1"/>
  <c r="T2104" i="1" l="1"/>
  <c r="Q2105" i="1" s="1"/>
  <c r="AC2105" i="1" s="1"/>
  <c r="G2021" i="1"/>
  <c r="O2021" i="1"/>
  <c r="S2105" i="1" l="1"/>
  <c r="H2105" i="1"/>
  <c r="N2021" i="1"/>
  <c r="R2105" i="1" l="1"/>
  <c r="P2021" i="1"/>
  <c r="M2022" i="1" s="1"/>
  <c r="T2105" i="1" l="1"/>
  <c r="Q2106" i="1" s="1"/>
  <c r="AC2106" i="1" s="1"/>
  <c r="G2022" i="1"/>
  <c r="O2022" i="1"/>
  <c r="H2106" i="1" l="1"/>
  <c r="S2106" i="1"/>
  <c r="N2022" i="1"/>
  <c r="R2106" i="1" l="1"/>
  <c r="P2022" i="1"/>
  <c r="M2023" i="1" s="1"/>
  <c r="T2106" i="1" l="1"/>
  <c r="Q2107" i="1" s="1"/>
  <c r="AC2107" i="1" s="1"/>
  <c r="G2023" i="1"/>
  <c r="O2023" i="1"/>
  <c r="S2107" i="1" l="1"/>
  <c r="H2107" i="1"/>
  <c r="N2023" i="1"/>
  <c r="P2023" i="1" s="1"/>
  <c r="M2024" i="1" s="1"/>
  <c r="R2107" i="1" l="1"/>
  <c r="O2024" i="1"/>
  <c r="G2024" i="1"/>
  <c r="T2107" i="1" l="1"/>
  <c r="Q2108" i="1" s="1"/>
  <c r="AC2108" i="1" s="1"/>
  <c r="N2024" i="1"/>
  <c r="P2024" i="1" s="1"/>
  <c r="M2025" i="1" s="1"/>
  <c r="H2108" i="1" l="1"/>
  <c r="S2108" i="1"/>
  <c r="G2025" i="1"/>
  <c r="O2025" i="1"/>
  <c r="R2108" i="1" l="1"/>
  <c r="T2108" i="1" s="1"/>
  <c r="Q2109" i="1" s="1"/>
  <c r="AC2109" i="1" s="1"/>
  <c r="N2025" i="1"/>
  <c r="H2109" i="1" l="1"/>
  <c r="S2109" i="1"/>
  <c r="P2025" i="1"/>
  <c r="M2026" i="1" s="1"/>
  <c r="R2109" i="1" l="1"/>
  <c r="G2026" i="1"/>
  <c r="O2026" i="1"/>
  <c r="T2109" i="1" l="1"/>
  <c r="Q2110" i="1" s="1"/>
  <c r="AC2110" i="1" s="1"/>
  <c r="N2026" i="1"/>
  <c r="P2026" i="1" s="1"/>
  <c r="M2027" i="1" s="1"/>
  <c r="H2110" i="1" l="1"/>
  <c r="S2110" i="1"/>
  <c r="G2027" i="1"/>
  <c r="O2027" i="1"/>
  <c r="R2110" i="1" l="1"/>
  <c r="T2110" i="1" s="1"/>
  <c r="Q2111" i="1" s="1"/>
  <c r="AC2111" i="1" s="1"/>
  <c r="N2027" i="1"/>
  <c r="P2027" i="1" s="1"/>
  <c r="M2028" i="1" s="1"/>
  <c r="H2111" i="1" l="1"/>
  <c r="S2111" i="1"/>
  <c r="G2028" i="1"/>
  <c r="O2028" i="1"/>
  <c r="R2111" i="1" l="1"/>
  <c r="N2028" i="1"/>
  <c r="P2028" i="1" s="1"/>
  <c r="M2029" i="1" s="1"/>
  <c r="T2111" i="1" l="1"/>
  <c r="Q2112" i="1" s="1"/>
  <c r="AC2112" i="1" s="1"/>
  <c r="G2029" i="1"/>
  <c r="O2029" i="1"/>
  <c r="H2112" i="1" l="1"/>
  <c r="S2112" i="1"/>
  <c r="N2029" i="1"/>
  <c r="P2029" i="1" s="1"/>
  <c r="M2030" i="1" s="1"/>
  <c r="R2112" i="1" l="1"/>
  <c r="T2112" i="1" s="1"/>
  <c r="Q2113" i="1" s="1"/>
  <c r="AC2113" i="1" s="1"/>
  <c r="G2030" i="1"/>
  <c r="O2030" i="1"/>
  <c r="H2113" i="1" l="1"/>
  <c r="S2113" i="1"/>
  <c r="N2030" i="1"/>
  <c r="P2030" i="1" s="1"/>
  <c r="M2031" i="1" s="1"/>
  <c r="R2113" i="1" l="1"/>
  <c r="T2113" i="1" s="1"/>
  <c r="Q2114" i="1" s="1"/>
  <c r="AC2114" i="1" s="1"/>
  <c r="G2031" i="1"/>
  <c r="O2031" i="1"/>
  <c r="S2114" i="1" l="1"/>
  <c r="H2114" i="1"/>
  <c r="N2031" i="1"/>
  <c r="R2114" i="1" l="1"/>
  <c r="P2031" i="1"/>
  <c r="M2032" i="1" s="1"/>
  <c r="T2114" i="1" l="1"/>
  <c r="Q2115" i="1" s="1"/>
  <c r="AC2115" i="1" s="1"/>
  <c r="O2032" i="1"/>
  <c r="G2032" i="1"/>
  <c r="S2115" i="1" l="1"/>
  <c r="H2115" i="1"/>
  <c r="N2032" i="1"/>
  <c r="R2115" i="1" l="1"/>
  <c r="T2115" i="1" s="1"/>
  <c r="Q2116" i="1" s="1"/>
  <c r="AC2116" i="1" s="1"/>
  <c r="P2032" i="1"/>
  <c r="M2033" i="1" s="1"/>
  <c r="S2116" i="1" l="1"/>
  <c r="H2116" i="1"/>
  <c r="G2033" i="1"/>
  <c r="O2033" i="1"/>
  <c r="R2116" i="1" l="1"/>
  <c r="T2116" i="1" s="1"/>
  <c r="Q2117" i="1" s="1"/>
  <c r="AC2117" i="1" s="1"/>
  <c r="N2033" i="1"/>
  <c r="P2033" i="1" s="1"/>
  <c r="M2034" i="1" s="1"/>
  <c r="S2117" i="1" l="1"/>
  <c r="H2117" i="1"/>
  <c r="G2034" i="1"/>
  <c r="O2034" i="1"/>
  <c r="R2117" i="1" l="1"/>
  <c r="N2034" i="1"/>
  <c r="T2117" i="1" l="1"/>
  <c r="Q2118" i="1" s="1"/>
  <c r="AC2118" i="1" s="1"/>
  <c r="P2034" i="1"/>
  <c r="M2035" i="1" s="1"/>
  <c r="H2118" i="1" l="1"/>
  <c r="S2118" i="1"/>
  <c r="O2035" i="1"/>
  <c r="G2035" i="1"/>
  <c r="R2118" i="1" l="1"/>
  <c r="T2118" i="1" s="1"/>
  <c r="Q2119" i="1" s="1"/>
  <c r="AC2119" i="1" s="1"/>
  <c r="N2035" i="1"/>
  <c r="P2035" i="1" s="1"/>
  <c r="M2036" i="1" s="1"/>
  <c r="H2119" i="1" l="1"/>
  <c r="S2119" i="1"/>
  <c r="G2036" i="1"/>
  <c r="O2036" i="1"/>
  <c r="R2119" i="1" l="1"/>
  <c r="T2119" i="1" s="1"/>
  <c r="Q2120" i="1" s="1"/>
  <c r="AC2120" i="1" s="1"/>
  <c r="N2036" i="1"/>
  <c r="P2036" i="1" s="1"/>
  <c r="M2037" i="1" s="1"/>
  <c r="H2120" i="1" l="1"/>
  <c r="S2120" i="1"/>
  <c r="G2037" i="1"/>
  <c r="O2037" i="1"/>
  <c r="R2120" i="1" l="1"/>
  <c r="N2037" i="1"/>
  <c r="T2120" i="1" l="1"/>
  <c r="Q2121" i="1" s="1"/>
  <c r="AC2121" i="1" s="1"/>
  <c r="P2037" i="1"/>
  <c r="M2038" i="1" s="1"/>
  <c r="H2121" i="1" l="1"/>
  <c r="S2121" i="1"/>
  <c r="G2038" i="1"/>
  <c r="O2038" i="1"/>
  <c r="R2121" i="1" l="1"/>
  <c r="T2121" i="1" s="1"/>
  <c r="Q2122" i="1" s="1"/>
  <c r="AC2122" i="1" s="1"/>
  <c r="N2038" i="1"/>
  <c r="S2122" i="1" l="1"/>
  <c r="H2122" i="1"/>
  <c r="P2038" i="1"/>
  <c r="M2039" i="1" s="1"/>
  <c r="R2122" i="1" l="1"/>
  <c r="T2122" i="1" s="1"/>
  <c r="Q2123" i="1" s="1"/>
  <c r="AC2123" i="1" s="1"/>
  <c r="O2039" i="1"/>
  <c r="G2039" i="1"/>
  <c r="H2123" i="1" l="1"/>
  <c r="S2123" i="1"/>
  <c r="N2039" i="1"/>
  <c r="P2039" i="1" s="1"/>
  <c r="M2040" i="1" s="1"/>
  <c r="R2123" i="1" l="1"/>
  <c r="T2123" i="1" s="1"/>
  <c r="Q2124" i="1" s="1"/>
  <c r="AC2124" i="1" s="1"/>
  <c r="G2040" i="1"/>
  <c r="O2040" i="1"/>
  <c r="H2124" i="1" l="1"/>
  <c r="S2124" i="1"/>
  <c r="N2040" i="1"/>
  <c r="P2040" i="1" s="1"/>
  <c r="M2041" i="1" s="1"/>
  <c r="R2124" i="1" l="1"/>
  <c r="T2124" i="1"/>
  <c r="Q2125" i="1" s="1"/>
  <c r="AC2125" i="1" s="1"/>
  <c r="G2041" i="1"/>
  <c r="O2041" i="1"/>
  <c r="H2125" i="1" l="1"/>
  <c r="S2125" i="1"/>
  <c r="N2041" i="1"/>
  <c r="P2041" i="1" s="1"/>
  <c r="M2042" i="1" s="1"/>
  <c r="R2125" i="1" l="1"/>
  <c r="G2042" i="1"/>
  <c r="O2042" i="1"/>
  <c r="T2125" i="1" l="1"/>
  <c r="Q2126" i="1" s="1"/>
  <c r="AC2126" i="1" s="1"/>
  <c r="N2042" i="1"/>
  <c r="P2042" i="1" s="1"/>
  <c r="M2043" i="1" s="1"/>
  <c r="H2126" i="1" l="1"/>
  <c r="S2126" i="1"/>
  <c r="G2043" i="1"/>
  <c r="O2043" i="1"/>
  <c r="R2126" i="1" l="1"/>
  <c r="N2043" i="1"/>
  <c r="P2043" i="1" s="1"/>
  <c r="M2044" i="1" s="1"/>
  <c r="T2126" i="1" l="1"/>
  <c r="Q2127" i="1" s="1"/>
  <c r="AC2127" i="1" s="1"/>
  <c r="O2044" i="1"/>
  <c r="G2044" i="1"/>
  <c r="H2127" i="1" l="1"/>
  <c r="S2127" i="1"/>
  <c r="N2044" i="1"/>
  <c r="R2127" i="1" l="1"/>
  <c r="T2127" i="1" s="1"/>
  <c r="Q2128" i="1" s="1"/>
  <c r="AC2128" i="1" s="1"/>
  <c r="P2044" i="1"/>
  <c r="M2045" i="1" s="1"/>
  <c r="H2128" i="1" l="1"/>
  <c r="S2128" i="1"/>
  <c r="G2045" i="1"/>
  <c r="O2045" i="1"/>
  <c r="R2128" i="1" l="1"/>
  <c r="N2045" i="1"/>
  <c r="T2128" i="1" l="1"/>
  <c r="Q2129" i="1" s="1"/>
  <c r="AC2129" i="1" s="1"/>
  <c r="P2045" i="1"/>
  <c r="M2046" i="1" s="1"/>
  <c r="H2129" i="1" l="1"/>
  <c r="S2129" i="1"/>
  <c r="G2046" i="1"/>
  <c r="O2046" i="1"/>
  <c r="R2129" i="1" l="1"/>
  <c r="N2046" i="1"/>
  <c r="T2129" i="1" l="1"/>
  <c r="Q2130" i="1" s="1"/>
  <c r="AC2130" i="1" s="1"/>
  <c r="P2046" i="1"/>
  <c r="M2047" i="1" s="1"/>
  <c r="H2130" i="1" l="1"/>
  <c r="S2130" i="1"/>
  <c r="G2047" i="1"/>
  <c r="O2047" i="1"/>
  <c r="R2130" i="1" l="1"/>
  <c r="T2130" i="1" s="1"/>
  <c r="Q2131" i="1" s="1"/>
  <c r="AC2131" i="1" s="1"/>
  <c r="N2047" i="1"/>
  <c r="P2047" i="1" l="1"/>
  <c r="M2048" i="1" s="1"/>
  <c r="H2131" i="1" l="1"/>
  <c r="S2131" i="1"/>
  <c r="G2048" i="1"/>
  <c r="O2048" i="1"/>
  <c r="R2131" i="1" l="1"/>
  <c r="T2131" i="1" s="1"/>
  <c r="Q2132" i="1" s="1"/>
  <c r="AC2132" i="1" s="1"/>
  <c r="N2048" i="1"/>
  <c r="P2048" i="1" s="1"/>
  <c r="M2049" i="1" s="1"/>
  <c r="S2132" i="1" l="1"/>
  <c r="H2132" i="1"/>
  <c r="G2049" i="1"/>
  <c r="O2049" i="1"/>
  <c r="R2132" i="1" l="1"/>
  <c r="T2132" i="1" s="1"/>
  <c r="Q2133" i="1" s="1"/>
  <c r="AC2133" i="1" s="1"/>
  <c r="N2049" i="1"/>
  <c r="P2049" i="1" s="1"/>
  <c r="M2050" i="1" s="1"/>
  <c r="H2133" i="1" l="1"/>
  <c r="S2133" i="1"/>
  <c r="G2050" i="1"/>
  <c r="O2050" i="1"/>
  <c r="R2133" i="1" l="1"/>
  <c r="N2050" i="1"/>
  <c r="P2050" i="1" s="1"/>
  <c r="M2051" i="1" s="1"/>
  <c r="T2133" i="1" l="1"/>
  <c r="Q2134" i="1" s="1"/>
  <c r="AC2134" i="1" s="1"/>
  <c r="G2051" i="1"/>
  <c r="O2051" i="1"/>
  <c r="H2134" i="1" l="1"/>
  <c r="S2134" i="1"/>
  <c r="N2051" i="1"/>
  <c r="R2134" i="1" l="1"/>
  <c r="P2051" i="1"/>
  <c r="M2052" i="1" s="1"/>
  <c r="T2134" i="1" l="1"/>
  <c r="Q2135" i="1" s="1"/>
  <c r="AC2135" i="1" s="1"/>
  <c r="G2052" i="1"/>
  <c r="O2052" i="1"/>
  <c r="S2135" i="1" l="1"/>
  <c r="H2135" i="1"/>
  <c r="N2052" i="1"/>
  <c r="P2052" i="1" s="1"/>
  <c r="M2053" i="1" s="1"/>
  <c r="R2135" i="1" l="1"/>
  <c r="G2053" i="1"/>
  <c r="O2053" i="1"/>
  <c r="T2135" i="1" l="1"/>
  <c r="Q2136" i="1" s="1"/>
  <c r="AC2136" i="1" s="1"/>
  <c r="N2053" i="1"/>
  <c r="P2053" i="1" s="1"/>
  <c r="M2054" i="1" s="1"/>
  <c r="S2136" i="1" l="1"/>
  <c r="H2136" i="1"/>
  <c r="G2054" i="1"/>
  <c r="O2054" i="1"/>
  <c r="R2136" i="1" l="1"/>
  <c r="T2136" i="1" s="1"/>
  <c r="Q2137" i="1" s="1"/>
  <c r="AC2137" i="1" s="1"/>
  <c r="N2054" i="1"/>
  <c r="P2054" i="1" s="1"/>
  <c r="M2055" i="1" s="1"/>
  <c r="S2137" i="1" l="1"/>
  <c r="H2137" i="1"/>
  <c r="G2055" i="1"/>
  <c r="O2055" i="1"/>
  <c r="R2137" i="1" l="1"/>
  <c r="T2137" i="1" s="1"/>
  <c r="Q2138" i="1" s="1"/>
  <c r="AC2138" i="1" s="1"/>
  <c r="N2055" i="1"/>
  <c r="P2055" i="1" s="1"/>
  <c r="M2056" i="1" s="1"/>
  <c r="H2138" i="1" l="1"/>
  <c r="S2138" i="1"/>
  <c r="G2056" i="1"/>
  <c r="O2056" i="1"/>
  <c r="R2138" i="1" l="1"/>
  <c r="T2138" i="1" s="1"/>
  <c r="Q2139" i="1" s="1"/>
  <c r="AC2139" i="1" s="1"/>
  <c r="N2056" i="1"/>
  <c r="P2056" i="1" s="1"/>
  <c r="M2057" i="1" s="1"/>
  <c r="S2139" i="1" l="1"/>
  <c r="H2139" i="1"/>
  <c r="G2057" i="1"/>
  <c r="O2057" i="1"/>
  <c r="R2139" i="1" l="1"/>
  <c r="T2139" i="1" s="1"/>
  <c r="Q2140" i="1" s="1"/>
  <c r="AC2140" i="1" s="1"/>
  <c r="N2057" i="1"/>
  <c r="H2140" i="1" l="1"/>
  <c r="S2140" i="1"/>
  <c r="P2057" i="1"/>
  <c r="M2058" i="1" s="1"/>
  <c r="R2140" i="1" l="1"/>
  <c r="T2140" i="1" s="1"/>
  <c r="Q2141" i="1" s="1"/>
  <c r="AC2141" i="1" s="1"/>
  <c r="G2058" i="1"/>
  <c r="O2058" i="1"/>
  <c r="S2141" i="1" l="1"/>
  <c r="H2141" i="1"/>
  <c r="N2058" i="1"/>
  <c r="R2141" i="1" l="1"/>
  <c r="T2141" i="1" s="1"/>
  <c r="Q2142" i="1" s="1"/>
  <c r="AC2142" i="1" s="1"/>
  <c r="P2058" i="1"/>
  <c r="M2059" i="1" s="1"/>
  <c r="H2142" i="1" l="1"/>
  <c r="S2142" i="1"/>
  <c r="G2059" i="1"/>
  <c r="O2059" i="1"/>
  <c r="R2142" i="1" l="1"/>
  <c r="N2059" i="1"/>
  <c r="P2059" i="1" s="1"/>
  <c r="M2060" i="1" s="1"/>
  <c r="T2142" i="1" l="1"/>
  <c r="Q2143" i="1" s="1"/>
  <c r="AC2143" i="1" s="1"/>
  <c r="G2060" i="1"/>
  <c r="O2060" i="1"/>
  <c r="S2143" i="1" l="1"/>
  <c r="H2143" i="1"/>
  <c r="N2060" i="1"/>
  <c r="P2060" i="1" s="1"/>
  <c r="M2061" i="1" s="1"/>
  <c r="R2143" i="1" l="1"/>
  <c r="T2143" i="1" s="1"/>
  <c r="Q2144" i="1" s="1"/>
  <c r="AC2144" i="1" s="1"/>
  <c r="O2061" i="1"/>
  <c r="G2061" i="1"/>
  <c r="S2144" i="1" l="1"/>
  <c r="H2144" i="1"/>
  <c r="N2061" i="1"/>
  <c r="R2144" i="1" l="1"/>
  <c r="T2144" i="1" s="1"/>
  <c r="Q2145" i="1" s="1"/>
  <c r="AC2145" i="1" s="1"/>
  <c r="P2061" i="1"/>
  <c r="M2062" i="1" s="1"/>
  <c r="S2145" i="1" l="1"/>
  <c r="H2145" i="1"/>
  <c r="O2062" i="1"/>
  <c r="G2062" i="1"/>
  <c r="R2145" i="1" l="1"/>
  <c r="T2145" i="1" s="1"/>
  <c r="Q2146" i="1" s="1"/>
  <c r="AC2146" i="1" s="1"/>
  <c r="N2062" i="1"/>
  <c r="H2146" i="1" l="1"/>
  <c r="S2146" i="1"/>
  <c r="P2062" i="1"/>
  <c r="M2063" i="1" s="1"/>
  <c r="R2146" i="1" l="1"/>
  <c r="T2146" i="1" s="1"/>
  <c r="Q2147" i="1" s="1"/>
  <c r="AC2147" i="1" s="1"/>
  <c r="G2063" i="1"/>
  <c r="O2063" i="1"/>
  <c r="H2147" i="1" l="1"/>
  <c r="S2147" i="1"/>
  <c r="N2063" i="1"/>
  <c r="R2147" i="1" l="1"/>
  <c r="T2147" i="1" s="1"/>
  <c r="Q2148" i="1" s="1"/>
  <c r="AC2148" i="1" s="1"/>
  <c r="P2063" i="1"/>
  <c r="M2064" i="1" s="1"/>
  <c r="S2148" i="1" l="1"/>
  <c r="H2148" i="1"/>
  <c r="G2064" i="1"/>
  <c r="O2064" i="1"/>
  <c r="R2148" i="1" l="1"/>
  <c r="N2064" i="1"/>
  <c r="P2064" i="1" s="1"/>
  <c r="M2065" i="1" s="1"/>
  <c r="T2148" i="1" l="1"/>
  <c r="Q2149" i="1" s="1"/>
  <c r="AC2149" i="1" s="1"/>
  <c r="G2065" i="1"/>
  <c r="O2065" i="1"/>
  <c r="S2149" i="1" l="1"/>
  <c r="H2149" i="1"/>
  <c r="N2065" i="1"/>
  <c r="R2149" i="1" l="1"/>
  <c r="P2065" i="1"/>
  <c r="M2066" i="1" s="1"/>
  <c r="T2149" i="1" l="1"/>
  <c r="Q2150" i="1" s="1"/>
  <c r="AC2150" i="1" s="1"/>
  <c r="G2066" i="1"/>
  <c r="O2066" i="1"/>
  <c r="S2150" i="1" l="1"/>
  <c r="H2150" i="1"/>
  <c r="N2066" i="1"/>
  <c r="R2150" i="1" l="1"/>
  <c r="T2150" i="1" s="1"/>
  <c r="Q2151" i="1" s="1"/>
  <c r="AC2151" i="1" s="1"/>
  <c r="P2066" i="1"/>
  <c r="M2067" i="1" s="1"/>
  <c r="H2151" i="1" l="1"/>
  <c r="S2151" i="1"/>
  <c r="G2067" i="1"/>
  <c r="O2067" i="1"/>
  <c r="R2151" i="1" l="1"/>
  <c r="N2067" i="1"/>
  <c r="T2151" i="1" l="1"/>
  <c r="Q2152" i="1" s="1"/>
  <c r="AC2152" i="1" s="1"/>
  <c r="P2067" i="1"/>
  <c r="M2068" i="1" s="1"/>
  <c r="H2152" i="1" l="1"/>
  <c r="S2152" i="1"/>
  <c r="O2068" i="1"/>
  <c r="G2068" i="1"/>
  <c r="R2152" i="1" l="1"/>
  <c r="T2152" i="1" s="1"/>
  <c r="Q2153" i="1" s="1"/>
  <c r="AC2153" i="1" s="1"/>
  <c r="N2068" i="1"/>
  <c r="H2153" i="1" l="1"/>
  <c r="S2153" i="1"/>
  <c r="P2068" i="1"/>
  <c r="M2069" i="1" s="1"/>
  <c r="R2153" i="1" l="1"/>
  <c r="T2153" i="1" s="1"/>
  <c r="Q2154" i="1" s="1"/>
  <c r="AC2154" i="1" s="1"/>
  <c r="O2069" i="1"/>
  <c r="G2069" i="1"/>
  <c r="H2154" i="1" l="1"/>
  <c r="S2154" i="1"/>
  <c r="N2069" i="1"/>
  <c r="P2069" i="1" s="1"/>
  <c r="M2070" i="1" s="1"/>
  <c r="R2154" i="1" l="1"/>
  <c r="T2154" i="1" s="1"/>
  <c r="Q2155" i="1" s="1"/>
  <c r="AC2155" i="1" s="1"/>
  <c r="G2070" i="1"/>
  <c r="O2070" i="1"/>
  <c r="H2155" i="1" l="1"/>
  <c r="S2155" i="1"/>
  <c r="N2070" i="1"/>
  <c r="P2070" i="1" s="1"/>
  <c r="M2071" i="1" s="1"/>
  <c r="R2155" i="1" l="1"/>
  <c r="T2155" i="1" s="1"/>
  <c r="Q2156" i="1" s="1"/>
  <c r="AC2156" i="1" s="1"/>
  <c r="G2071" i="1"/>
  <c r="O2071" i="1"/>
  <c r="H2156" i="1" l="1"/>
  <c r="S2156" i="1"/>
  <c r="N2071" i="1"/>
  <c r="R2156" i="1" l="1"/>
  <c r="T2156" i="1" s="1"/>
  <c r="Q2157" i="1" s="1"/>
  <c r="AC2157" i="1" s="1"/>
  <c r="P2071" i="1"/>
  <c r="M2072" i="1" s="1"/>
  <c r="H2157" i="1" l="1"/>
  <c r="S2157" i="1"/>
  <c r="G2072" i="1"/>
  <c r="O2072" i="1"/>
  <c r="R2157" i="1" l="1"/>
  <c r="T2157" i="1" s="1"/>
  <c r="Q2158" i="1" s="1"/>
  <c r="AC2158" i="1" s="1"/>
  <c r="N2072" i="1"/>
  <c r="H2158" i="1" l="1"/>
  <c r="S2158" i="1"/>
  <c r="P2072" i="1"/>
  <c r="M2073" i="1" s="1"/>
  <c r="R2158" i="1" l="1"/>
  <c r="T2158" i="1" s="1"/>
  <c r="Q2159" i="1" s="1"/>
  <c r="AC2159" i="1" s="1"/>
  <c r="O2073" i="1"/>
  <c r="G2073" i="1"/>
  <c r="H2159" i="1" l="1"/>
  <c r="S2159" i="1"/>
  <c r="N2073" i="1"/>
  <c r="R2159" i="1" l="1"/>
  <c r="P2073" i="1"/>
  <c r="M2074" i="1" s="1"/>
  <c r="T2159" i="1" l="1"/>
  <c r="Q2160" i="1" s="1"/>
  <c r="AC2160" i="1" s="1"/>
  <c r="G2074" i="1"/>
  <c r="O2074" i="1"/>
  <c r="H2160" i="1" l="1"/>
  <c r="S2160" i="1"/>
  <c r="N2074" i="1"/>
  <c r="P2074" i="1" s="1"/>
  <c r="M2075" i="1" s="1"/>
  <c r="R2160" i="1" l="1"/>
  <c r="O2075" i="1"/>
  <c r="G2075" i="1"/>
  <c r="T2160" i="1" l="1"/>
  <c r="Q2161" i="1" s="1"/>
  <c r="AC2161" i="1" s="1"/>
  <c r="N2075" i="1"/>
  <c r="P2075" i="1" s="1"/>
  <c r="M2076" i="1" s="1"/>
  <c r="H2161" i="1" l="1"/>
  <c r="S2161" i="1"/>
  <c r="G2076" i="1"/>
  <c r="O2076" i="1"/>
  <c r="R2161" i="1" l="1"/>
  <c r="T2161" i="1" s="1"/>
  <c r="Q2162" i="1" s="1"/>
  <c r="AC2162" i="1" s="1"/>
  <c r="N2076" i="1"/>
  <c r="P2076" i="1" s="1"/>
  <c r="M2077" i="1" s="1"/>
  <c r="H2162" i="1" l="1"/>
  <c r="S2162" i="1"/>
  <c r="O2077" i="1"/>
  <c r="G2077" i="1"/>
  <c r="R2162" i="1" l="1"/>
  <c r="T2162" i="1" s="1"/>
  <c r="Q2163" i="1" s="1"/>
  <c r="AC2163" i="1" s="1"/>
  <c r="N2077" i="1"/>
  <c r="H2163" i="1" l="1"/>
  <c r="S2163" i="1"/>
  <c r="P2077" i="1"/>
  <c r="M2078" i="1" s="1"/>
  <c r="R2163" i="1" l="1"/>
  <c r="T2163" i="1" s="1"/>
  <c r="Q2164" i="1" s="1"/>
  <c r="AC2164" i="1" s="1"/>
  <c r="G2078" i="1"/>
  <c r="O2078" i="1"/>
  <c r="H2164" i="1" l="1"/>
  <c r="S2164" i="1"/>
  <c r="N2078" i="1"/>
  <c r="P2078" i="1" s="1"/>
  <c r="M2079" i="1" s="1"/>
  <c r="R2164" i="1" l="1"/>
  <c r="T2164" i="1" s="1"/>
  <c r="Q2165" i="1" s="1"/>
  <c r="AC2165" i="1" s="1"/>
  <c r="G2079" i="1"/>
  <c r="O2079" i="1"/>
  <c r="H2165" i="1" l="1"/>
  <c r="S2165" i="1"/>
  <c r="N2079" i="1"/>
  <c r="R2165" i="1" l="1"/>
  <c r="P2079" i="1"/>
  <c r="M2080" i="1" s="1"/>
  <c r="T2165" i="1" l="1"/>
  <c r="Q2166" i="1" s="1"/>
  <c r="AC2166" i="1" s="1"/>
  <c r="G2080" i="1"/>
  <c r="O2080" i="1"/>
  <c r="H2166" i="1" l="1"/>
  <c r="S2166" i="1"/>
  <c r="N2080" i="1"/>
  <c r="P2080" i="1" s="1"/>
  <c r="M2081" i="1" s="1"/>
  <c r="R2166" i="1" l="1"/>
  <c r="T2166" i="1" s="1"/>
  <c r="Q2167" i="1" s="1"/>
  <c r="AC2167" i="1" s="1"/>
  <c r="O2081" i="1"/>
  <c r="G2081" i="1"/>
  <c r="H2167" i="1" l="1"/>
  <c r="S2167" i="1"/>
  <c r="N2081" i="1"/>
  <c r="P2081" i="1" s="1"/>
  <c r="M2082" i="1" s="1"/>
  <c r="R2167" i="1" l="1"/>
  <c r="T2167" i="1" s="1"/>
  <c r="Q2168" i="1" s="1"/>
  <c r="AC2168" i="1" s="1"/>
  <c r="G2082" i="1"/>
  <c r="O2082" i="1"/>
  <c r="H2168" i="1" l="1"/>
  <c r="S2168" i="1"/>
  <c r="N2082" i="1"/>
  <c r="P2082" i="1" s="1"/>
  <c r="M2083" i="1" s="1"/>
  <c r="R2168" i="1" l="1"/>
  <c r="G2083" i="1"/>
  <c r="O2083" i="1"/>
  <c r="T2168" i="1" l="1"/>
  <c r="Q2169" i="1" s="1"/>
  <c r="AC2169" i="1" s="1"/>
  <c r="N2083" i="1"/>
  <c r="H2169" i="1" l="1"/>
  <c r="S2169" i="1"/>
  <c r="P2083" i="1"/>
  <c r="M2084" i="1" s="1"/>
  <c r="R2169" i="1" l="1"/>
  <c r="T2169" i="1" s="1"/>
  <c r="Q2170" i="1" s="1"/>
  <c r="AC2170" i="1" s="1"/>
  <c r="O2084" i="1"/>
  <c r="G2084" i="1"/>
  <c r="H2170" i="1" l="1"/>
  <c r="S2170" i="1"/>
  <c r="N2084" i="1"/>
  <c r="P2084" i="1" s="1"/>
  <c r="M2085" i="1" s="1"/>
  <c r="R2170" i="1" l="1"/>
  <c r="T2170" i="1" s="1"/>
  <c r="Q2171" i="1" s="1"/>
  <c r="AC2171" i="1" s="1"/>
  <c r="G2085" i="1"/>
  <c r="O2085" i="1"/>
  <c r="H2171" i="1" l="1"/>
  <c r="S2171" i="1"/>
  <c r="N2085" i="1"/>
  <c r="R2171" i="1" l="1"/>
  <c r="T2171" i="1" s="1"/>
  <c r="Q2172" i="1" s="1"/>
  <c r="AC2172" i="1" s="1"/>
  <c r="P2085" i="1"/>
  <c r="M2086" i="1" s="1"/>
  <c r="H2172" i="1" l="1"/>
  <c r="S2172" i="1"/>
  <c r="G2086" i="1"/>
  <c r="O2086" i="1"/>
  <c r="R2172" i="1" l="1"/>
  <c r="T2172" i="1" s="1"/>
  <c r="Q2173" i="1" s="1"/>
  <c r="AC2173" i="1" s="1"/>
  <c r="N2086" i="1"/>
  <c r="P2086" i="1" s="1"/>
  <c r="M2087" i="1" s="1"/>
  <c r="H2173" i="1" l="1"/>
  <c r="S2173" i="1"/>
  <c r="G2087" i="1"/>
  <c r="O2087" i="1"/>
  <c r="R2173" i="1" l="1"/>
  <c r="T2173" i="1" s="1"/>
  <c r="Q2174" i="1" s="1"/>
  <c r="AC2174" i="1" s="1"/>
  <c r="N2087" i="1"/>
  <c r="P2087" i="1" s="1"/>
  <c r="M2088" i="1" s="1"/>
  <c r="H2174" i="1" l="1"/>
  <c r="S2174" i="1"/>
  <c r="O2088" i="1"/>
  <c r="G2088" i="1"/>
  <c r="R2174" i="1" l="1"/>
  <c r="T2174" i="1" s="1"/>
  <c r="Q2175" i="1" s="1"/>
  <c r="AC2175" i="1" s="1"/>
  <c r="N2088" i="1"/>
  <c r="H2175" i="1" l="1"/>
  <c r="S2175" i="1"/>
  <c r="P2088" i="1"/>
  <c r="M2089" i="1" s="1"/>
  <c r="R2175" i="1" l="1"/>
  <c r="T2175" i="1" s="1"/>
  <c r="Q2176" i="1" s="1"/>
  <c r="AC2176" i="1" s="1"/>
  <c r="G2089" i="1"/>
  <c r="O2089" i="1"/>
  <c r="H2176" i="1" l="1"/>
  <c r="S2176" i="1"/>
  <c r="N2089" i="1"/>
  <c r="P2089" i="1" s="1"/>
  <c r="M2090" i="1" s="1"/>
  <c r="R2176" i="1" l="1"/>
  <c r="T2176" i="1" s="1"/>
  <c r="Q2177" i="1" s="1"/>
  <c r="AC2177" i="1" s="1"/>
  <c r="O2090" i="1"/>
  <c r="G2090" i="1"/>
  <c r="H2177" i="1" l="1"/>
  <c r="S2177" i="1"/>
  <c r="N2090" i="1"/>
  <c r="P2090" i="1" s="1"/>
  <c r="M2091" i="1" s="1"/>
  <c r="R2177" i="1" l="1"/>
  <c r="T2177" i="1" s="1"/>
  <c r="Q2178" i="1" s="1"/>
  <c r="AC2178" i="1" s="1"/>
  <c r="G2091" i="1"/>
  <c r="O2091" i="1"/>
  <c r="H2178" i="1" l="1"/>
  <c r="S2178" i="1"/>
  <c r="N2091" i="1"/>
  <c r="R2178" i="1" l="1"/>
  <c r="P2091" i="1"/>
  <c r="M2092" i="1" s="1"/>
  <c r="T2178" i="1" l="1"/>
  <c r="Q2179" i="1" s="1"/>
  <c r="AC2179" i="1" s="1"/>
  <c r="G2092" i="1"/>
  <c r="O2092" i="1"/>
  <c r="H2179" i="1" l="1"/>
  <c r="S2179" i="1"/>
  <c r="N2092" i="1"/>
  <c r="R2179" i="1" l="1"/>
  <c r="P2092" i="1"/>
  <c r="M2093" i="1" s="1"/>
  <c r="T2179" i="1" l="1"/>
  <c r="Q2180" i="1" s="1"/>
  <c r="AC2180" i="1" s="1"/>
  <c r="G2093" i="1"/>
  <c r="O2093" i="1"/>
  <c r="H2180" i="1" l="1"/>
  <c r="S2180" i="1"/>
  <c r="N2093" i="1"/>
  <c r="R2180" i="1" l="1"/>
  <c r="P2093" i="1"/>
  <c r="M2094" i="1" s="1"/>
  <c r="T2180" i="1" l="1"/>
  <c r="Q2181" i="1" s="1"/>
  <c r="AC2181" i="1" s="1"/>
  <c r="G2094" i="1"/>
  <c r="O2094" i="1"/>
  <c r="H2181" i="1" l="1"/>
  <c r="S2181" i="1"/>
  <c r="N2094" i="1"/>
  <c r="P2094" i="1" s="1"/>
  <c r="M2095" i="1" s="1"/>
  <c r="R2181" i="1" l="1"/>
  <c r="G2095" i="1"/>
  <c r="O2095" i="1"/>
  <c r="T2181" i="1" l="1"/>
  <c r="Q2182" i="1" s="1"/>
  <c r="AC2182" i="1" s="1"/>
  <c r="N2095" i="1"/>
  <c r="P2095" i="1" s="1"/>
  <c r="M2096" i="1" s="1"/>
  <c r="H2182" i="1" l="1"/>
  <c r="S2182" i="1"/>
  <c r="O2096" i="1"/>
  <c r="G2096" i="1"/>
  <c r="R2182" i="1" l="1"/>
  <c r="N2096" i="1"/>
  <c r="P2096" i="1" s="1"/>
  <c r="M2097" i="1" s="1"/>
  <c r="T2182" i="1" l="1"/>
  <c r="Q2183" i="1" s="1"/>
  <c r="AC2183" i="1" s="1"/>
  <c r="G2097" i="1"/>
  <c r="O2097" i="1"/>
  <c r="H2183" i="1" l="1"/>
  <c r="S2183" i="1"/>
  <c r="N2097" i="1"/>
  <c r="R2183" i="1" l="1"/>
  <c r="P2097" i="1"/>
  <c r="M2098" i="1" s="1"/>
  <c r="T2183" i="1" l="1"/>
  <c r="Q2184" i="1" s="1"/>
  <c r="AC2184" i="1" s="1"/>
  <c r="G2098" i="1"/>
  <c r="O2098" i="1"/>
  <c r="S2184" i="1" l="1"/>
  <c r="H2184" i="1"/>
  <c r="N2098" i="1"/>
  <c r="P2098" i="1" s="1"/>
  <c r="M2099" i="1" s="1"/>
  <c r="R2184" i="1" l="1"/>
  <c r="T2184" i="1" s="1"/>
  <c r="Q2185" i="1" s="1"/>
  <c r="AC2185" i="1" s="1"/>
  <c r="G2099" i="1"/>
  <c r="O2099" i="1"/>
  <c r="H2185" i="1" l="1"/>
  <c r="S2185" i="1"/>
  <c r="N2099" i="1"/>
  <c r="P2099" i="1" s="1"/>
  <c r="M2100" i="1" s="1"/>
  <c r="R2185" i="1" l="1"/>
  <c r="G2100" i="1"/>
  <c r="O2100" i="1"/>
  <c r="T2185" i="1" l="1"/>
  <c r="Q2186" i="1" s="1"/>
  <c r="AC2186" i="1" s="1"/>
  <c r="N2100" i="1"/>
  <c r="H2186" i="1" l="1"/>
  <c r="S2186" i="1"/>
  <c r="P2100" i="1"/>
  <c r="M2101" i="1" s="1"/>
  <c r="R2186" i="1" l="1"/>
  <c r="T2186" i="1" s="1"/>
  <c r="Q2187" i="1" s="1"/>
  <c r="AC2187" i="1" s="1"/>
  <c r="O2101" i="1"/>
  <c r="G2101" i="1"/>
  <c r="H2187" i="1" l="1"/>
  <c r="S2187" i="1"/>
  <c r="N2101" i="1"/>
  <c r="P2101" i="1" s="1"/>
  <c r="M2102" i="1" s="1"/>
  <c r="R2187" i="1" l="1"/>
  <c r="T2187" i="1" s="1"/>
  <c r="Q2188" i="1" s="1"/>
  <c r="AC2188" i="1" s="1"/>
  <c r="G2102" i="1"/>
  <c r="O2102" i="1"/>
  <c r="H2188" i="1" l="1"/>
  <c r="S2188" i="1"/>
  <c r="N2102" i="1"/>
  <c r="P2102" i="1" s="1"/>
  <c r="M2103" i="1" s="1"/>
  <c r="R2188" i="1" l="1"/>
  <c r="G2103" i="1"/>
  <c r="O2103" i="1"/>
  <c r="T2188" i="1" l="1"/>
  <c r="Q2189" i="1" s="1"/>
  <c r="AC2189" i="1" s="1"/>
  <c r="N2103" i="1"/>
  <c r="H2189" i="1" l="1"/>
  <c r="S2189" i="1"/>
  <c r="P2103" i="1"/>
  <c r="M2104" i="1" s="1"/>
  <c r="R2189" i="1" l="1"/>
  <c r="T2189" i="1" s="1"/>
  <c r="Q2190" i="1" s="1"/>
  <c r="AC2190" i="1" s="1"/>
  <c r="O2104" i="1"/>
  <c r="G2104" i="1"/>
  <c r="S2190" i="1" l="1"/>
  <c r="H2190" i="1"/>
  <c r="N2104" i="1"/>
  <c r="R2190" i="1" l="1"/>
  <c r="T2190" i="1" s="1"/>
  <c r="Q2191" i="1" s="1"/>
  <c r="AC2191" i="1" s="1"/>
  <c r="P2104" i="1"/>
  <c r="M2105" i="1" s="1"/>
  <c r="H2191" i="1" l="1"/>
  <c r="S2191" i="1"/>
  <c r="G2105" i="1"/>
  <c r="O2105" i="1"/>
  <c r="R2191" i="1" l="1"/>
  <c r="N2105" i="1"/>
  <c r="T2191" i="1" l="1"/>
  <c r="Q2192" i="1" s="1"/>
  <c r="AC2192" i="1" s="1"/>
  <c r="P2105" i="1"/>
  <c r="M2106" i="1" s="1"/>
  <c r="H2192" i="1" l="1"/>
  <c r="S2192" i="1"/>
  <c r="G2106" i="1"/>
  <c r="O2106" i="1"/>
  <c r="R2192" i="1" l="1"/>
  <c r="T2192" i="1" s="1"/>
  <c r="Q2193" i="1" s="1"/>
  <c r="AC2193" i="1" s="1"/>
  <c r="N2106" i="1"/>
  <c r="P2106" i="1" s="1"/>
  <c r="M2107" i="1" s="1"/>
  <c r="H2193" i="1" l="1"/>
  <c r="S2193" i="1"/>
  <c r="G2107" i="1"/>
  <c r="O2107" i="1"/>
  <c r="R2193" i="1" l="1"/>
  <c r="T2193" i="1" s="1"/>
  <c r="Q2194" i="1" s="1"/>
  <c r="AC2194" i="1" s="1"/>
  <c r="N2107" i="1"/>
  <c r="H2194" i="1" l="1"/>
  <c r="S2194" i="1"/>
  <c r="P2107" i="1"/>
  <c r="M2108" i="1" s="1"/>
  <c r="R2194" i="1" l="1"/>
  <c r="G2108" i="1"/>
  <c r="O2108" i="1"/>
  <c r="T2194" i="1" l="1"/>
  <c r="Q2195" i="1" s="1"/>
  <c r="AC2195" i="1" s="1"/>
  <c r="N2108" i="1"/>
  <c r="P2108" i="1" s="1"/>
  <c r="M2109" i="1" s="1"/>
  <c r="H2195" i="1" l="1"/>
  <c r="S2195" i="1"/>
  <c r="G2109" i="1"/>
  <c r="O2109" i="1"/>
  <c r="R2195" i="1" l="1"/>
  <c r="N2109" i="1"/>
  <c r="T2195" i="1" l="1"/>
  <c r="Q2196" i="1" s="1"/>
  <c r="AC2196" i="1" s="1"/>
  <c r="P2109" i="1"/>
  <c r="M2110" i="1" s="1"/>
  <c r="H2196" i="1" l="1"/>
  <c r="S2196" i="1"/>
  <c r="G2110" i="1"/>
  <c r="O2110" i="1"/>
  <c r="R2196" i="1" l="1"/>
  <c r="N2110" i="1"/>
  <c r="T2196" i="1" l="1"/>
  <c r="Q2197" i="1" s="1"/>
  <c r="AC2197" i="1" s="1"/>
  <c r="P2110" i="1"/>
  <c r="M2111" i="1" s="1"/>
  <c r="H2197" i="1" l="1"/>
  <c r="S2197" i="1"/>
  <c r="G2111" i="1"/>
  <c r="O2111" i="1"/>
  <c r="R2197" i="1" l="1"/>
  <c r="T2197" i="1" s="1"/>
  <c r="Q2198" i="1" s="1"/>
  <c r="AC2198" i="1" s="1"/>
  <c r="N2111" i="1"/>
  <c r="H2198" i="1" l="1"/>
  <c r="S2198" i="1"/>
  <c r="P2111" i="1"/>
  <c r="M2112" i="1" s="1"/>
  <c r="R2198" i="1" l="1"/>
  <c r="T2198" i="1" s="1"/>
  <c r="Q2199" i="1" s="1"/>
  <c r="AC2199" i="1" s="1"/>
  <c r="G2112" i="1"/>
  <c r="O2112" i="1"/>
  <c r="H2199" i="1" l="1"/>
  <c r="S2199" i="1"/>
  <c r="N2112" i="1"/>
  <c r="R2199" i="1" l="1"/>
  <c r="T2199" i="1" s="1"/>
  <c r="Q2200" i="1" s="1"/>
  <c r="AC2200" i="1" s="1"/>
  <c r="P2112" i="1"/>
  <c r="M2113" i="1" s="1"/>
  <c r="S2200" i="1" l="1"/>
  <c r="H2200" i="1"/>
  <c r="O2113" i="1"/>
  <c r="G2113" i="1"/>
  <c r="R2200" i="1" l="1"/>
  <c r="T2200" i="1" s="1"/>
  <c r="Q2201" i="1" s="1"/>
  <c r="AC2201" i="1" s="1"/>
  <c r="N2113" i="1"/>
  <c r="P2113" i="1" s="1"/>
  <c r="M2114" i="1" s="1"/>
  <c r="H2201" i="1" l="1"/>
  <c r="S2201" i="1"/>
  <c r="G2114" i="1"/>
  <c r="O2114" i="1"/>
  <c r="R2201" i="1" l="1"/>
  <c r="T2201" i="1" s="1"/>
  <c r="Q2202" i="1" s="1"/>
  <c r="AC2202" i="1" s="1"/>
  <c r="N2114" i="1"/>
  <c r="H2202" i="1" l="1"/>
  <c r="S2202" i="1"/>
  <c r="P2114" i="1"/>
  <c r="M2115" i="1" s="1"/>
  <c r="R2202" i="1" l="1"/>
  <c r="T2202" i="1" s="1"/>
  <c r="Q2203" i="1" s="1"/>
  <c r="AC2203" i="1" s="1"/>
  <c r="G2115" i="1"/>
  <c r="O2115" i="1"/>
  <c r="H2203" i="1" l="1"/>
  <c r="S2203" i="1"/>
  <c r="N2115" i="1"/>
  <c r="R2203" i="1" l="1"/>
  <c r="T2203" i="1" s="1"/>
  <c r="Q2204" i="1" s="1"/>
  <c r="AC2204" i="1" s="1"/>
  <c r="P2115" i="1"/>
  <c r="M2116" i="1" s="1"/>
  <c r="S2204" i="1" l="1"/>
  <c r="H2204" i="1"/>
  <c r="O2116" i="1"/>
  <c r="G2116" i="1"/>
  <c r="R2204" i="1" l="1"/>
  <c r="T2204" i="1" s="1"/>
  <c r="Q2205" i="1" s="1"/>
  <c r="AC2205" i="1" s="1"/>
  <c r="N2116" i="1"/>
  <c r="P2116" i="1" s="1"/>
  <c r="M2117" i="1" s="1"/>
  <c r="H2205" i="1" l="1"/>
  <c r="S2205" i="1"/>
  <c r="G2117" i="1"/>
  <c r="O2117" i="1"/>
  <c r="R2205" i="1" l="1"/>
  <c r="T2205" i="1" s="1"/>
  <c r="Q2206" i="1" s="1"/>
  <c r="AC2206" i="1" s="1"/>
  <c r="N2117" i="1"/>
  <c r="S2206" i="1" l="1"/>
  <c r="H2206" i="1"/>
  <c r="P2117" i="1"/>
  <c r="M2118" i="1" s="1"/>
  <c r="R2206" i="1" l="1"/>
  <c r="T2206" i="1" s="1"/>
  <c r="Q2207" i="1" s="1"/>
  <c r="AC2207" i="1" s="1"/>
  <c r="O2118" i="1"/>
  <c r="G2118" i="1"/>
  <c r="H2207" i="1" l="1"/>
  <c r="S2207" i="1"/>
  <c r="N2118" i="1"/>
  <c r="R2207" i="1" l="1"/>
  <c r="P2118" i="1"/>
  <c r="M2119" i="1" s="1"/>
  <c r="T2207" i="1" l="1"/>
  <c r="Q2208" i="1" s="1"/>
  <c r="AC2208" i="1" s="1"/>
  <c r="G2119" i="1"/>
  <c r="O2119" i="1"/>
  <c r="H2208" i="1" l="1"/>
  <c r="S2208" i="1"/>
  <c r="N2119" i="1"/>
  <c r="P2119" i="1" s="1"/>
  <c r="M2120" i="1" s="1"/>
  <c r="R2208" i="1" l="1"/>
  <c r="T2208" i="1" s="1"/>
  <c r="Q2209" i="1" s="1"/>
  <c r="AC2209" i="1" s="1"/>
  <c r="G2120" i="1"/>
  <c r="O2120" i="1"/>
  <c r="H2209" i="1" l="1"/>
  <c r="S2209" i="1"/>
  <c r="N2120" i="1"/>
  <c r="P2120" i="1" s="1"/>
  <c r="M2121" i="1" s="1"/>
  <c r="R2209" i="1" l="1"/>
  <c r="T2209" i="1" s="1"/>
  <c r="Q2210" i="1" s="1"/>
  <c r="AC2210" i="1" s="1"/>
  <c r="O2121" i="1"/>
  <c r="G2121" i="1"/>
  <c r="H2210" i="1" l="1"/>
  <c r="S2210" i="1"/>
  <c r="N2121" i="1"/>
  <c r="R2210" i="1" l="1"/>
  <c r="T2210" i="1" s="1"/>
  <c r="Q2211" i="1" s="1"/>
  <c r="AC2211" i="1" s="1"/>
  <c r="P2121" i="1"/>
  <c r="M2122" i="1" s="1"/>
  <c r="H2211" i="1" l="1"/>
  <c r="S2211" i="1"/>
  <c r="O2122" i="1"/>
  <c r="G2122" i="1"/>
  <c r="R2211" i="1" l="1"/>
  <c r="T2211" i="1" s="1"/>
  <c r="Q2212" i="1" s="1"/>
  <c r="AC2212" i="1" s="1"/>
  <c r="N2122" i="1"/>
  <c r="H2212" i="1" l="1"/>
  <c r="S2212" i="1"/>
  <c r="P2122" i="1"/>
  <c r="M2123" i="1" s="1"/>
  <c r="R2212" i="1" l="1"/>
  <c r="T2212" i="1" s="1"/>
  <c r="Q2213" i="1" s="1"/>
  <c r="AC2213" i="1" s="1"/>
  <c r="O2123" i="1"/>
  <c r="G2123" i="1"/>
  <c r="H2213" i="1" l="1"/>
  <c r="S2213" i="1"/>
  <c r="N2123" i="1"/>
  <c r="R2213" i="1" l="1"/>
  <c r="T2213" i="1" s="1"/>
  <c r="Q2214" i="1" s="1"/>
  <c r="AC2214" i="1" s="1"/>
  <c r="P2123" i="1"/>
  <c r="M2124" i="1" s="1"/>
  <c r="H2214" i="1" l="1"/>
  <c r="S2214" i="1"/>
  <c r="G2124" i="1"/>
  <c r="O2124" i="1"/>
  <c r="R2214" i="1" l="1"/>
  <c r="T2214" i="1" s="1"/>
  <c r="Q2215" i="1" s="1"/>
  <c r="AC2215" i="1" s="1"/>
  <c r="N2124" i="1"/>
  <c r="H2215" i="1" l="1"/>
  <c r="S2215" i="1"/>
  <c r="P2124" i="1"/>
  <c r="M2125" i="1" s="1"/>
  <c r="R2215" i="1" l="1"/>
  <c r="O2125" i="1"/>
  <c r="G2125" i="1"/>
  <c r="T2215" i="1" l="1"/>
  <c r="Q2216" i="1" s="1"/>
  <c r="AC2216" i="1" s="1"/>
  <c r="N2125" i="1"/>
  <c r="H2216" i="1" l="1"/>
  <c r="S2216" i="1"/>
  <c r="P2125" i="1"/>
  <c r="M2126" i="1" s="1"/>
  <c r="R2216" i="1" l="1"/>
  <c r="T2216" i="1" s="1"/>
  <c r="Q2217" i="1" s="1"/>
  <c r="AC2217" i="1" s="1"/>
  <c r="O2126" i="1"/>
  <c r="G2126" i="1"/>
  <c r="H2217" i="1" l="1"/>
  <c r="S2217" i="1"/>
  <c r="N2126" i="1"/>
  <c r="P2126" i="1" s="1"/>
  <c r="M2127" i="1" s="1"/>
  <c r="R2217" i="1" l="1"/>
  <c r="T2217" i="1" s="1"/>
  <c r="Q2218" i="1" s="1"/>
  <c r="AC2218" i="1" s="1"/>
  <c r="O2127" i="1"/>
  <c r="G2127" i="1"/>
  <c r="H2218" i="1" l="1"/>
  <c r="S2218" i="1"/>
  <c r="N2127" i="1"/>
  <c r="R2218" i="1" l="1"/>
  <c r="T2218" i="1" s="1"/>
  <c r="Q2219" i="1" s="1"/>
  <c r="AC2219" i="1" s="1"/>
  <c r="P2127" i="1"/>
  <c r="M2128" i="1" s="1"/>
  <c r="H2219" i="1" l="1"/>
  <c r="S2219" i="1"/>
  <c r="G2128" i="1"/>
  <c r="O2128" i="1"/>
  <c r="R2219" i="1" l="1"/>
  <c r="N2128" i="1"/>
  <c r="P2128" i="1" s="1"/>
  <c r="M2129" i="1" s="1"/>
  <c r="T2219" i="1" l="1"/>
  <c r="Q2220" i="1" s="1"/>
  <c r="AC2220" i="1" s="1"/>
  <c r="G2129" i="1"/>
  <c r="O2129" i="1"/>
  <c r="H2220" i="1" l="1"/>
  <c r="S2220" i="1"/>
  <c r="N2129" i="1"/>
  <c r="R2220" i="1" l="1"/>
  <c r="T2220" i="1" s="1"/>
  <c r="Q2221" i="1" s="1"/>
  <c r="AC2221" i="1" s="1"/>
  <c r="P2129" i="1"/>
  <c r="M2130" i="1" s="1"/>
  <c r="H2221" i="1" l="1"/>
  <c r="S2221" i="1"/>
  <c r="G2130" i="1"/>
  <c r="O2130" i="1"/>
  <c r="R2221" i="1" l="1"/>
  <c r="T2221" i="1" s="1"/>
  <c r="Q2222" i="1" s="1"/>
  <c r="AC2222" i="1" s="1"/>
  <c r="N2130" i="1"/>
  <c r="P2130" i="1" s="1"/>
  <c r="M2131" i="1" s="1"/>
  <c r="H2222" i="1" l="1"/>
  <c r="S2222" i="1"/>
  <c r="O2131" i="1"/>
  <c r="G2131" i="1"/>
  <c r="R2222" i="1" l="1"/>
  <c r="N2131" i="1"/>
  <c r="T2222" i="1" l="1"/>
  <c r="Q2223" i="1" s="1"/>
  <c r="AC2223" i="1" s="1"/>
  <c r="P2131" i="1"/>
  <c r="M2132" i="1" s="1"/>
  <c r="H2223" i="1" l="1"/>
  <c r="S2223" i="1"/>
  <c r="G2132" i="1"/>
  <c r="O2132" i="1"/>
  <c r="R2223" i="1" l="1"/>
  <c r="T2223" i="1" s="1"/>
  <c r="Q2224" i="1" s="1"/>
  <c r="AC2224" i="1" s="1"/>
  <c r="N2132" i="1"/>
  <c r="P2132" i="1" s="1"/>
  <c r="M2133" i="1" s="1"/>
  <c r="H2224" i="1" l="1"/>
  <c r="S2224" i="1"/>
  <c r="G2133" i="1"/>
  <c r="O2133" i="1"/>
  <c r="R2224" i="1" l="1"/>
  <c r="N2133" i="1"/>
  <c r="P2133" i="1" s="1"/>
  <c r="M2134" i="1" s="1"/>
  <c r="T2224" i="1" l="1"/>
  <c r="Q2225" i="1" s="1"/>
  <c r="AC2225" i="1" s="1"/>
  <c r="G2134" i="1"/>
  <c r="O2134" i="1"/>
  <c r="H2225" i="1" l="1"/>
  <c r="S2225" i="1"/>
  <c r="N2134" i="1"/>
  <c r="P2134" i="1" s="1"/>
  <c r="M2135" i="1" s="1"/>
  <c r="R2225" i="1" l="1"/>
  <c r="T2225" i="1" l="1"/>
  <c r="Q2226" i="1" s="1"/>
  <c r="AC2226" i="1" s="1"/>
  <c r="G2135" i="1"/>
  <c r="O2135" i="1"/>
  <c r="H2226" i="1" l="1"/>
  <c r="S2226" i="1"/>
  <c r="N2135" i="1"/>
  <c r="R2226" i="1" l="1"/>
  <c r="T2226" i="1" s="1"/>
  <c r="Q2227" i="1" s="1"/>
  <c r="AC2227" i="1" s="1"/>
  <c r="P2135" i="1"/>
  <c r="M2136" i="1" s="1"/>
  <c r="H2227" i="1" l="1"/>
  <c r="S2227" i="1"/>
  <c r="G2136" i="1"/>
  <c r="O2136" i="1"/>
  <c r="R2227" i="1" l="1"/>
  <c r="T2227" i="1" s="1"/>
  <c r="Q2228" i="1" s="1"/>
  <c r="AC2228" i="1" s="1"/>
  <c r="N2136" i="1"/>
  <c r="H2228" i="1" l="1"/>
  <c r="S2228" i="1"/>
  <c r="P2136" i="1"/>
  <c r="M2137" i="1" s="1"/>
  <c r="R2228" i="1" l="1"/>
  <c r="G2137" i="1"/>
  <c r="O2137" i="1"/>
  <c r="T2228" i="1" l="1"/>
  <c r="Q2229" i="1" s="1"/>
  <c r="AC2229" i="1" s="1"/>
  <c r="N2137" i="1"/>
  <c r="P2137" i="1" s="1"/>
  <c r="M2138" i="1" s="1"/>
  <c r="S2229" i="1" l="1"/>
  <c r="H2229" i="1"/>
  <c r="O2138" i="1"/>
  <c r="G2138" i="1"/>
  <c r="R2229" i="1" l="1"/>
  <c r="T2229" i="1" s="1"/>
  <c r="Q2230" i="1" s="1"/>
  <c r="AC2230" i="1" s="1"/>
  <c r="N2138" i="1"/>
  <c r="P2138" i="1" s="1"/>
  <c r="M2139" i="1" s="1"/>
  <c r="S2230" i="1" l="1"/>
  <c r="H2230" i="1"/>
  <c r="G2139" i="1"/>
  <c r="O2139" i="1"/>
  <c r="R2230" i="1" l="1"/>
  <c r="N2139" i="1"/>
  <c r="T2230" i="1" l="1"/>
  <c r="Q2231" i="1" s="1"/>
  <c r="AC2231" i="1" s="1"/>
  <c r="P2139" i="1"/>
  <c r="M2140" i="1" s="1"/>
  <c r="S2231" i="1" l="1"/>
  <c r="H2231" i="1"/>
  <c r="G2140" i="1"/>
  <c r="O2140" i="1"/>
  <c r="R2231" i="1" l="1"/>
  <c r="N2140" i="1"/>
  <c r="P2140" i="1" s="1"/>
  <c r="M2141" i="1" s="1"/>
  <c r="T2231" i="1" l="1"/>
  <c r="Q2232" i="1" s="1"/>
  <c r="AC2232" i="1" s="1"/>
  <c r="O2141" i="1"/>
  <c r="G2141" i="1"/>
  <c r="H2232" i="1" l="1"/>
  <c r="S2232" i="1"/>
  <c r="N2141" i="1"/>
  <c r="P2141" i="1" s="1"/>
  <c r="M2142" i="1" s="1"/>
  <c r="R2232" i="1" l="1"/>
  <c r="G2142" i="1"/>
  <c r="O2142" i="1"/>
  <c r="T2232" i="1" l="1"/>
  <c r="Q2233" i="1" s="1"/>
  <c r="AC2233" i="1" s="1"/>
  <c r="N2142" i="1"/>
  <c r="H2233" i="1" l="1"/>
  <c r="S2233" i="1"/>
  <c r="P2142" i="1"/>
  <c r="M2143" i="1" s="1"/>
  <c r="R2233" i="1" l="1"/>
  <c r="G2143" i="1"/>
  <c r="O2143" i="1"/>
  <c r="T2233" i="1" l="1"/>
  <c r="Q2234" i="1" s="1"/>
  <c r="AC2234" i="1" s="1"/>
  <c r="N2143" i="1"/>
  <c r="H2234" i="1" l="1"/>
  <c r="S2234" i="1"/>
  <c r="P2143" i="1"/>
  <c r="M2144" i="1" s="1"/>
  <c r="R2234" i="1" l="1"/>
  <c r="T2234" i="1" s="1"/>
  <c r="Q2235" i="1" s="1"/>
  <c r="AC2235" i="1" s="1"/>
  <c r="G2144" i="1"/>
  <c r="O2144" i="1"/>
  <c r="H2235" i="1" l="1"/>
  <c r="S2235" i="1"/>
  <c r="N2144" i="1"/>
  <c r="R2235" i="1" l="1"/>
  <c r="T2235" i="1" s="1"/>
  <c r="Q2236" i="1" s="1"/>
  <c r="AC2236" i="1" s="1"/>
  <c r="P2144" i="1"/>
  <c r="M2145" i="1" s="1"/>
  <c r="H2236" i="1" l="1"/>
  <c r="S2236" i="1"/>
  <c r="G2145" i="1"/>
  <c r="O2145" i="1"/>
  <c r="R2236" i="1" l="1"/>
  <c r="N2145" i="1"/>
  <c r="T2236" i="1" l="1"/>
  <c r="Q2237" i="1" s="1"/>
  <c r="AC2237" i="1" s="1"/>
  <c r="P2145" i="1"/>
  <c r="M2146" i="1" s="1"/>
  <c r="H2237" i="1" l="1"/>
  <c r="S2237" i="1"/>
  <c r="G2146" i="1"/>
  <c r="O2146" i="1"/>
  <c r="R2237" i="1" l="1"/>
  <c r="N2146" i="1"/>
  <c r="T2237" i="1" l="1"/>
  <c r="Q2238" i="1" s="1"/>
  <c r="AC2238" i="1" s="1"/>
  <c r="P2146" i="1"/>
  <c r="M2147" i="1" s="1"/>
  <c r="S2238" i="1" l="1"/>
  <c r="H2238" i="1"/>
  <c r="G2147" i="1"/>
  <c r="O2147" i="1"/>
  <c r="R2238" i="1" l="1"/>
  <c r="T2238" i="1" s="1"/>
  <c r="Q2239" i="1" s="1"/>
  <c r="AC2239" i="1" s="1"/>
  <c r="N2147" i="1"/>
  <c r="H2239" i="1" l="1"/>
  <c r="S2239" i="1"/>
  <c r="P2147" i="1"/>
  <c r="M2148" i="1" s="1"/>
  <c r="R2239" i="1" l="1"/>
  <c r="O2148" i="1"/>
  <c r="G2148" i="1"/>
  <c r="T2239" i="1" l="1"/>
  <c r="Q2240" i="1" s="1"/>
  <c r="AC2240" i="1" s="1"/>
  <c r="N2148" i="1"/>
  <c r="H2240" i="1" l="1"/>
  <c r="S2240" i="1"/>
  <c r="P2148" i="1"/>
  <c r="M2149" i="1" s="1"/>
  <c r="R2240" i="1" l="1"/>
  <c r="T2240" i="1" s="1"/>
  <c r="Q2241" i="1" s="1"/>
  <c r="AC2241" i="1" s="1"/>
  <c r="G2149" i="1"/>
  <c r="O2149" i="1"/>
  <c r="S2241" i="1" l="1"/>
  <c r="H2241" i="1"/>
  <c r="N2149" i="1"/>
  <c r="R2241" i="1" l="1"/>
  <c r="P2149" i="1"/>
  <c r="M2150" i="1" s="1"/>
  <c r="T2241" i="1" l="1"/>
  <c r="Q2242" i="1" s="1"/>
  <c r="AC2242" i="1" s="1"/>
  <c r="O2150" i="1"/>
  <c r="G2150" i="1"/>
  <c r="H2242" i="1" l="1"/>
  <c r="S2242" i="1"/>
  <c r="N2150" i="1"/>
  <c r="P2150" i="1" s="1"/>
  <c r="M2151" i="1" s="1"/>
  <c r="R2242" i="1" l="1"/>
  <c r="T2242" i="1" s="1"/>
  <c r="Q2243" i="1" s="1"/>
  <c r="AC2243" i="1" s="1"/>
  <c r="O2151" i="1"/>
  <c r="G2151" i="1"/>
  <c r="H2243" i="1" l="1"/>
  <c r="S2243" i="1"/>
  <c r="N2151" i="1"/>
  <c r="P2151" i="1" s="1"/>
  <c r="M2152" i="1" s="1"/>
  <c r="R2243" i="1" l="1"/>
  <c r="G2152" i="1"/>
  <c r="O2152" i="1"/>
  <c r="T2243" i="1" l="1"/>
  <c r="Q2244" i="1" s="1"/>
  <c r="AC2244" i="1" s="1"/>
  <c r="N2152" i="1"/>
  <c r="P2152" i="1" s="1"/>
  <c r="M2153" i="1" s="1"/>
  <c r="S2244" i="1" l="1"/>
  <c r="H2244" i="1"/>
  <c r="G2153" i="1"/>
  <c r="O2153" i="1"/>
  <c r="R2244" i="1" l="1"/>
  <c r="N2153" i="1"/>
  <c r="T2244" i="1" l="1"/>
  <c r="Q2245" i="1" s="1"/>
  <c r="AC2245" i="1" s="1"/>
  <c r="P2153" i="1"/>
  <c r="M2154" i="1" s="1"/>
  <c r="S2245" i="1" l="1"/>
  <c r="H2245" i="1"/>
  <c r="G2154" i="1"/>
  <c r="O2154" i="1"/>
  <c r="R2245" i="1" l="1"/>
  <c r="N2154" i="1"/>
  <c r="P2154" i="1" s="1"/>
  <c r="M2155" i="1" s="1"/>
  <c r="T2245" i="1" l="1"/>
  <c r="Q2246" i="1" s="1"/>
  <c r="AC2246" i="1" s="1"/>
  <c r="O2155" i="1"/>
  <c r="G2155" i="1"/>
  <c r="S2246" i="1" l="1"/>
  <c r="H2246" i="1"/>
  <c r="N2155" i="1"/>
  <c r="R2246" i="1" l="1"/>
  <c r="T2246" i="1" s="1"/>
  <c r="Q2247" i="1" s="1"/>
  <c r="AC2247" i="1" s="1"/>
  <c r="P2155" i="1"/>
  <c r="M2156" i="1" s="1"/>
  <c r="H2247" i="1" l="1"/>
  <c r="S2247" i="1"/>
  <c r="O2156" i="1"/>
  <c r="G2156" i="1"/>
  <c r="R2247" i="1" l="1"/>
  <c r="N2156" i="1"/>
  <c r="T2247" i="1" l="1"/>
  <c r="Q2248" i="1" s="1"/>
  <c r="AC2248" i="1" s="1"/>
  <c r="P2156" i="1"/>
  <c r="M2157" i="1" s="1"/>
  <c r="H2248" i="1" l="1"/>
  <c r="S2248" i="1"/>
  <c r="O2157" i="1"/>
  <c r="G2157" i="1"/>
  <c r="R2248" i="1" l="1"/>
  <c r="T2248" i="1" s="1"/>
  <c r="Q2249" i="1" s="1"/>
  <c r="AC2249" i="1" s="1"/>
  <c r="N2157" i="1"/>
  <c r="H2249" i="1" l="1"/>
  <c r="S2249" i="1"/>
  <c r="P2157" i="1"/>
  <c r="M2158" i="1" s="1"/>
  <c r="R2249" i="1" l="1"/>
  <c r="O2158" i="1"/>
  <c r="G2158" i="1"/>
  <c r="T2249" i="1" l="1"/>
  <c r="Q2250" i="1" s="1"/>
  <c r="AC2250" i="1" s="1"/>
  <c r="N2158" i="1"/>
  <c r="H2250" i="1" l="1"/>
  <c r="S2250" i="1"/>
  <c r="P2158" i="1"/>
  <c r="M2159" i="1" s="1"/>
  <c r="R2250" i="1" l="1"/>
  <c r="G2159" i="1"/>
  <c r="O2159" i="1"/>
  <c r="T2250" i="1" l="1"/>
  <c r="Q2251" i="1" s="1"/>
  <c r="AC2251" i="1" s="1"/>
  <c r="N2159" i="1"/>
  <c r="H2251" i="1" l="1"/>
  <c r="S2251" i="1"/>
  <c r="P2159" i="1"/>
  <c r="M2160" i="1" s="1"/>
  <c r="R2251" i="1" l="1"/>
  <c r="G2160" i="1"/>
  <c r="O2160" i="1"/>
  <c r="T2251" i="1" l="1"/>
  <c r="Q2252" i="1" s="1"/>
  <c r="AC2252" i="1" s="1"/>
  <c r="N2160" i="1"/>
  <c r="H2252" i="1" l="1"/>
  <c r="S2252" i="1"/>
  <c r="P2160" i="1"/>
  <c r="M2161" i="1" s="1"/>
  <c r="R2252" i="1" l="1"/>
  <c r="T2252" i="1" s="1"/>
  <c r="Q2253" i="1" s="1"/>
  <c r="AC2253" i="1" s="1"/>
  <c r="G2161" i="1"/>
  <c r="O2161" i="1"/>
  <c r="H2253" i="1" l="1"/>
  <c r="S2253" i="1"/>
  <c r="N2161" i="1"/>
  <c r="P2161" i="1" s="1"/>
  <c r="M2162" i="1" s="1"/>
  <c r="R2253" i="1" l="1"/>
  <c r="T2253" i="1" s="1"/>
  <c r="Q2254" i="1" s="1"/>
  <c r="AC2254" i="1" s="1"/>
  <c r="G2162" i="1"/>
  <c r="O2162" i="1"/>
  <c r="H2254" i="1" l="1"/>
  <c r="S2254" i="1"/>
  <c r="N2162" i="1"/>
  <c r="P2162" i="1" s="1"/>
  <c r="M2163" i="1" s="1"/>
  <c r="R2254" i="1" l="1"/>
  <c r="T2254" i="1" s="1"/>
  <c r="Q2255" i="1" s="1"/>
  <c r="AC2255" i="1" s="1"/>
  <c r="O2163" i="1"/>
  <c r="G2163" i="1"/>
  <c r="S2255" i="1" l="1"/>
  <c r="H2255" i="1"/>
  <c r="N2163" i="1"/>
  <c r="P2163" i="1" s="1"/>
  <c r="M2164" i="1" s="1"/>
  <c r="R2255" i="1" l="1"/>
  <c r="T2255" i="1" s="1"/>
  <c r="Q2256" i="1" s="1"/>
  <c r="AC2256" i="1" s="1"/>
  <c r="G2164" i="1"/>
  <c r="O2164" i="1"/>
  <c r="H2256" i="1" l="1"/>
  <c r="S2256" i="1"/>
  <c r="N2164" i="1"/>
  <c r="R2256" i="1" l="1"/>
  <c r="T2256" i="1" s="1"/>
  <c r="Q2257" i="1" s="1"/>
  <c r="AC2257" i="1" s="1"/>
  <c r="P2164" i="1"/>
  <c r="M2165" i="1" s="1"/>
  <c r="H2257" i="1" l="1"/>
  <c r="S2257" i="1"/>
  <c r="G2165" i="1"/>
  <c r="O2165" i="1"/>
  <c r="R2257" i="1" l="1"/>
  <c r="T2257" i="1" s="1"/>
  <c r="Q2258" i="1" s="1"/>
  <c r="AC2258" i="1" s="1"/>
  <c r="N2165" i="1"/>
  <c r="P2165" i="1" s="1"/>
  <c r="M2166" i="1" s="1"/>
  <c r="H2258" i="1" l="1"/>
  <c r="S2258" i="1"/>
  <c r="G2166" i="1"/>
  <c r="O2166" i="1"/>
  <c r="R2258" i="1" l="1"/>
  <c r="N2166" i="1"/>
  <c r="T2258" i="1" l="1"/>
  <c r="Q2259" i="1" s="1"/>
  <c r="AC2259" i="1" s="1"/>
  <c r="P2166" i="1"/>
  <c r="M2167" i="1" s="1"/>
  <c r="H2259" i="1" l="1"/>
  <c r="S2259" i="1"/>
  <c r="O2167" i="1"/>
  <c r="G2167" i="1"/>
  <c r="R2259" i="1" l="1"/>
  <c r="N2167" i="1"/>
  <c r="P2167" i="1" s="1"/>
  <c r="M2168" i="1" s="1"/>
  <c r="T2259" i="1" l="1"/>
  <c r="Q2260" i="1" s="1"/>
  <c r="AC2260" i="1" s="1"/>
  <c r="G2168" i="1"/>
  <c r="O2168" i="1"/>
  <c r="H2260" i="1" l="1"/>
  <c r="S2260" i="1"/>
  <c r="N2168" i="1"/>
  <c r="R2260" i="1" l="1"/>
  <c r="P2168" i="1"/>
  <c r="M2169" i="1" s="1"/>
  <c r="T2260" i="1" l="1"/>
  <c r="Q2261" i="1" s="1"/>
  <c r="AC2261" i="1" s="1"/>
  <c r="G2169" i="1"/>
  <c r="O2169" i="1"/>
  <c r="H2261" i="1" l="1"/>
  <c r="S2261" i="1"/>
  <c r="N2169" i="1"/>
  <c r="P2169" i="1" s="1"/>
  <c r="M2170" i="1" s="1"/>
  <c r="R2261" i="1" l="1"/>
  <c r="O2170" i="1"/>
  <c r="G2170" i="1"/>
  <c r="T2261" i="1" l="1"/>
  <c r="Q2262" i="1" s="1"/>
  <c r="AC2262" i="1" s="1"/>
  <c r="N2170" i="1"/>
  <c r="H2262" i="1" l="1"/>
  <c r="S2262" i="1"/>
  <c r="P2170" i="1"/>
  <c r="M2171" i="1" s="1"/>
  <c r="R2262" i="1" l="1"/>
  <c r="G2171" i="1"/>
  <c r="O2171" i="1"/>
  <c r="T2262" i="1" l="1"/>
  <c r="Q2263" i="1" s="1"/>
  <c r="AC2263" i="1" s="1"/>
  <c r="N2171" i="1"/>
  <c r="H2263" i="1" l="1"/>
  <c r="S2263" i="1"/>
  <c r="P2171" i="1"/>
  <c r="M2172" i="1" s="1"/>
  <c r="R2263" i="1" l="1"/>
  <c r="G2172" i="1"/>
  <c r="O2172" i="1"/>
  <c r="T2263" i="1" l="1"/>
  <c r="Q2264" i="1" s="1"/>
  <c r="AC2264" i="1" s="1"/>
  <c r="N2172" i="1"/>
  <c r="H2264" i="1" l="1"/>
  <c r="S2264" i="1"/>
  <c r="P2172" i="1"/>
  <c r="M2173" i="1" s="1"/>
  <c r="R2264" i="1" l="1"/>
  <c r="T2264" i="1" s="1"/>
  <c r="Q2265" i="1" s="1"/>
  <c r="AC2265" i="1" s="1"/>
  <c r="G2173" i="1"/>
  <c r="O2173" i="1"/>
  <c r="H2265" i="1" l="1"/>
  <c r="S2265" i="1"/>
  <c r="N2173" i="1"/>
  <c r="R2265" i="1" l="1"/>
  <c r="P2173" i="1"/>
  <c r="M2174" i="1" s="1"/>
  <c r="T2265" i="1" l="1"/>
  <c r="Q2266" i="1" s="1"/>
  <c r="AC2266" i="1" s="1"/>
  <c r="G2174" i="1"/>
  <c r="O2174" i="1"/>
  <c r="H2266" i="1" l="1"/>
  <c r="S2266" i="1"/>
  <c r="N2174" i="1"/>
  <c r="R2266" i="1" l="1"/>
  <c r="P2174" i="1"/>
  <c r="M2175" i="1" s="1"/>
  <c r="T2266" i="1" l="1"/>
  <c r="Q2267" i="1" s="1"/>
  <c r="AC2267" i="1" s="1"/>
  <c r="O2175" i="1"/>
  <c r="G2175" i="1"/>
  <c r="H2267" i="1" l="1"/>
  <c r="S2267" i="1"/>
  <c r="N2175" i="1"/>
  <c r="P2175" i="1" s="1"/>
  <c r="M2176" i="1" s="1"/>
  <c r="R2267" i="1" l="1"/>
  <c r="O2176" i="1"/>
  <c r="G2176" i="1"/>
  <c r="T2267" i="1" l="1"/>
  <c r="Q2268" i="1" s="1"/>
  <c r="AC2268" i="1" s="1"/>
  <c r="N2176" i="1"/>
  <c r="P2176" i="1" s="1"/>
  <c r="M2177" i="1" s="1"/>
  <c r="S2268" i="1" l="1"/>
  <c r="H2268" i="1"/>
  <c r="G2177" i="1"/>
  <c r="O2177" i="1"/>
  <c r="R2268" i="1" l="1"/>
  <c r="T2268" i="1" s="1"/>
  <c r="Q2269" i="1" s="1"/>
  <c r="AC2269" i="1" s="1"/>
  <c r="N2177" i="1"/>
  <c r="P2177" i="1" s="1"/>
  <c r="M2178" i="1" s="1"/>
  <c r="H2269" i="1" l="1"/>
  <c r="S2269" i="1"/>
  <c r="O2178" i="1"/>
  <c r="G2178" i="1"/>
  <c r="K9" i="2" l="1"/>
  <c r="R2269" i="1"/>
  <c r="T2269" i="1" s="1"/>
  <c r="Q2270" i="1" s="1"/>
  <c r="AC2270" i="1" s="1"/>
  <c r="N2178" i="1"/>
  <c r="P2178" i="1" s="1"/>
  <c r="M2179" i="1" s="1"/>
  <c r="M9" i="2"/>
  <c r="L9" i="2"/>
  <c r="G7" i="9" l="1"/>
  <c r="K7" i="9" s="1"/>
  <c r="H2270" i="1"/>
  <c r="S2270" i="1"/>
  <c r="O2179" i="1"/>
  <c r="G2179" i="1"/>
  <c r="O7" i="9" l="1"/>
  <c r="L7" i="9"/>
  <c r="R2270" i="1"/>
  <c r="N2179" i="1"/>
  <c r="P2179" i="1" s="1"/>
  <c r="M2180" i="1" s="1"/>
  <c r="T2270" i="1" l="1"/>
  <c r="Q2271" i="1" s="1"/>
  <c r="AC2271" i="1" s="1"/>
  <c r="G2180" i="1"/>
  <c r="O2180" i="1"/>
  <c r="H2271" i="1" l="1"/>
  <c r="S2271" i="1"/>
  <c r="N2180" i="1"/>
  <c r="P2180" i="1" s="1"/>
  <c r="M2181" i="1" s="1"/>
  <c r="R2271" i="1" l="1"/>
  <c r="G2181" i="1"/>
  <c r="O2181" i="1"/>
  <c r="T2271" i="1" l="1"/>
  <c r="Q2272" i="1" s="1"/>
  <c r="AC2272" i="1" s="1"/>
  <c r="N2181" i="1"/>
  <c r="P2181" i="1" s="1"/>
  <c r="M2182" i="1" s="1"/>
  <c r="H2272" i="1" l="1"/>
  <c r="S2272" i="1"/>
  <c r="O2182" i="1"/>
  <c r="G2182" i="1"/>
  <c r="R2272" i="1" l="1"/>
  <c r="T2272" i="1" s="1"/>
  <c r="Q2273" i="1" s="1"/>
  <c r="AC2273" i="1" s="1"/>
  <c r="N2182" i="1"/>
  <c r="P2182" i="1" s="1"/>
  <c r="M2183" i="1" s="1"/>
  <c r="H2273" i="1" l="1"/>
  <c r="S2273" i="1"/>
  <c r="O2183" i="1"/>
  <c r="G2183" i="1"/>
  <c r="R2273" i="1" l="1"/>
  <c r="N2183" i="1"/>
  <c r="T2273" i="1" l="1"/>
  <c r="Q2274" i="1" s="1"/>
  <c r="AC2274" i="1" s="1"/>
  <c r="P2183" i="1"/>
  <c r="M2184" i="1" s="1"/>
  <c r="H2274" i="1" l="1"/>
  <c r="S2274" i="1"/>
  <c r="G2184" i="1"/>
  <c r="O2184" i="1"/>
  <c r="R2274" i="1" l="1"/>
  <c r="N2184" i="1"/>
  <c r="P2184" i="1" s="1"/>
  <c r="M2185" i="1" s="1"/>
  <c r="T2274" i="1" l="1"/>
  <c r="Q2275" i="1" s="1"/>
  <c r="AC2275" i="1" s="1"/>
  <c r="G2185" i="1"/>
  <c r="O2185" i="1"/>
  <c r="S2275" i="1" l="1"/>
  <c r="H2275" i="1"/>
  <c r="N2185" i="1"/>
  <c r="R2275" i="1" l="1"/>
  <c r="T2275" i="1" s="1"/>
  <c r="Q2276" i="1" s="1"/>
  <c r="AC2276" i="1" s="1"/>
  <c r="P2185" i="1"/>
  <c r="M2186" i="1" s="1"/>
  <c r="H2276" i="1" l="1"/>
  <c r="S2276" i="1"/>
  <c r="G2186" i="1"/>
  <c r="O2186" i="1"/>
  <c r="R2276" i="1" l="1"/>
  <c r="N2186" i="1"/>
  <c r="T2276" i="1" l="1"/>
  <c r="Q2277" i="1" s="1"/>
  <c r="AC2277" i="1" s="1"/>
  <c r="P2186" i="1"/>
  <c r="M2187" i="1" s="1"/>
  <c r="H2277" i="1" l="1"/>
  <c r="S2277" i="1"/>
  <c r="O2187" i="1"/>
  <c r="G2187" i="1"/>
  <c r="R2277" i="1" l="1"/>
  <c r="N2187" i="1"/>
  <c r="P2187" i="1" s="1"/>
  <c r="M2188" i="1" s="1"/>
  <c r="T2277" i="1" l="1"/>
  <c r="Q2278" i="1" s="1"/>
  <c r="AC2278" i="1" s="1"/>
  <c r="O2188" i="1"/>
  <c r="G2188" i="1"/>
  <c r="H2278" i="1" l="1"/>
  <c r="S2278" i="1"/>
  <c r="N2188" i="1"/>
  <c r="R2278" i="1" l="1"/>
  <c r="P2188" i="1"/>
  <c r="M2189" i="1" s="1"/>
  <c r="T2278" i="1" l="1"/>
  <c r="Q2279" i="1" s="1"/>
  <c r="AC2279" i="1" s="1"/>
  <c r="O2189" i="1"/>
  <c r="G2189" i="1"/>
  <c r="H2279" i="1" l="1"/>
  <c r="S2279" i="1"/>
  <c r="N2189" i="1"/>
  <c r="R2279" i="1" l="1"/>
  <c r="T2279" i="1" s="1"/>
  <c r="Q2280" i="1" s="1"/>
  <c r="AC2280" i="1" s="1"/>
  <c r="P2189" i="1"/>
  <c r="M2190" i="1" s="1"/>
  <c r="H2280" i="1" l="1"/>
  <c r="S2280" i="1"/>
  <c r="O2190" i="1"/>
  <c r="G2190" i="1"/>
  <c r="R2280" i="1" l="1"/>
  <c r="T2280" i="1" s="1"/>
  <c r="Q2281" i="1" s="1"/>
  <c r="AC2281" i="1" s="1"/>
  <c r="N2190" i="1"/>
  <c r="H2281" i="1" l="1"/>
  <c r="S2281" i="1"/>
  <c r="P2190" i="1"/>
  <c r="M2191" i="1" s="1"/>
  <c r="R2281" i="1" l="1"/>
  <c r="G2191" i="1"/>
  <c r="O2191" i="1"/>
  <c r="T2281" i="1" l="1"/>
  <c r="Q2282" i="1" s="1"/>
  <c r="AC2282" i="1" s="1"/>
  <c r="N2191" i="1"/>
  <c r="H2282" i="1" l="1"/>
  <c r="S2282" i="1"/>
  <c r="P2191" i="1"/>
  <c r="M2192" i="1" s="1"/>
  <c r="R2282" i="1" l="1"/>
  <c r="T2282" i="1" s="1"/>
  <c r="Q2283" i="1" s="1"/>
  <c r="AC2283" i="1" s="1"/>
  <c r="G2192" i="1"/>
  <c r="O2192" i="1"/>
  <c r="H2283" i="1" l="1"/>
  <c r="S2283" i="1"/>
  <c r="N2192" i="1"/>
  <c r="R2283" i="1" l="1"/>
  <c r="T2283" i="1" s="1"/>
  <c r="Q2284" i="1" s="1"/>
  <c r="AC2284" i="1" s="1"/>
  <c r="P2192" i="1"/>
  <c r="M2193" i="1" s="1"/>
  <c r="H2284" i="1" l="1"/>
  <c r="S2284" i="1"/>
  <c r="G2193" i="1"/>
  <c r="O2193" i="1"/>
  <c r="R2284" i="1" l="1"/>
  <c r="N2193" i="1"/>
  <c r="T2284" i="1" l="1"/>
  <c r="Q2285" i="1" s="1"/>
  <c r="AC2285" i="1" s="1"/>
  <c r="P2193" i="1"/>
  <c r="M2194" i="1" s="1"/>
  <c r="H2285" i="1" l="1"/>
  <c r="S2285" i="1"/>
  <c r="G2194" i="1"/>
  <c r="O2194" i="1"/>
  <c r="R2285" i="1" l="1"/>
  <c r="N2194" i="1"/>
  <c r="T2285" i="1" l="1"/>
  <c r="Q2286" i="1" s="1"/>
  <c r="AC2286" i="1" s="1"/>
  <c r="P2194" i="1"/>
  <c r="M2195" i="1" s="1"/>
  <c r="H2286" i="1" l="1"/>
  <c r="S2286" i="1"/>
  <c r="G2195" i="1"/>
  <c r="O2195" i="1"/>
  <c r="R2286" i="1" l="1"/>
  <c r="T2286" i="1" s="1"/>
  <c r="Q2287" i="1" s="1"/>
  <c r="AC2287" i="1" s="1"/>
  <c r="N2195" i="1"/>
  <c r="H2287" i="1" l="1"/>
  <c r="S2287" i="1"/>
  <c r="P2195" i="1"/>
  <c r="M2196" i="1" s="1"/>
  <c r="R2287" i="1" l="1"/>
  <c r="T2287" i="1" s="1"/>
  <c r="Q2288" i="1" s="1"/>
  <c r="AC2288" i="1" s="1"/>
  <c r="G2196" i="1"/>
  <c r="O2196" i="1"/>
  <c r="H2288" i="1" l="1"/>
  <c r="S2288" i="1"/>
  <c r="N2196" i="1"/>
  <c r="R2288" i="1" l="1"/>
  <c r="T2288" i="1" s="1"/>
  <c r="Q2289" i="1" s="1"/>
  <c r="AC2289" i="1" s="1"/>
  <c r="P2196" i="1"/>
  <c r="M2197" i="1" s="1"/>
  <c r="H2289" i="1" l="1"/>
  <c r="S2289" i="1"/>
  <c r="G2197" i="1"/>
  <c r="O2197" i="1"/>
  <c r="R2289" i="1" l="1"/>
  <c r="T2289" i="1" s="1"/>
  <c r="Q2290" i="1" s="1"/>
  <c r="AC2290" i="1" s="1"/>
  <c r="N2197" i="1"/>
  <c r="P2197" i="1" s="1"/>
  <c r="M2198" i="1" s="1"/>
  <c r="H2290" i="1" l="1"/>
  <c r="S2290" i="1"/>
  <c r="G2198" i="1"/>
  <c r="O2198" i="1"/>
  <c r="R2290" i="1" l="1"/>
  <c r="N2198" i="1"/>
  <c r="T2290" i="1" l="1"/>
  <c r="Q2291" i="1" s="1"/>
  <c r="AC2291" i="1" s="1"/>
  <c r="P2198" i="1"/>
  <c r="M2199" i="1" s="1"/>
  <c r="H2291" i="1" l="1"/>
  <c r="S2291" i="1"/>
  <c r="G2199" i="1"/>
  <c r="O2199" i="1"/>
  <c r="R2291" i="1" l="1"/>
  <c r="N2199" i="1"/>
  <c r="T2291" i="1" l="1"/>
  <c r="Q2292" i="1" s="1"/>
  <c r="AC2292" i="1" s="1"/>
  <c r="P2199" i="1"/>
  <c r="M2200" i="1" s="1"/>
  <c r="H2292" i="1" l="1"/>
  <c r="S2292" i="1"/>
  <c r="O2200" i="1"/>
  <c r="G2200" i="1"/>
  <c r="R2292" i="1" l="1"/>
  <c r="N2200" i="1"/>
  <c r="P2200" i="1" s="1"/>
  <c r="M2201" i="1" s="1"/>
  <c r="T2292" i="1" l="1"/>
  <c r="Q2293" i="1" s="1"/>
  <c r="AC2293" i="1" s="1"/>
  <c r="G2201" i="1"/>
  <c r="O2201" i="1"/>
  <c r="H2293" i="1" l="1"/>
  <c r="S2293" i="1"/>
  <c r="N2201" i="1"/>
  <c r="P2201" i="1" s="1"/>
  <c r="M2202" i="1" s="1"/>
  <c r="R2293" i="1" l="1"/>
  <c r="G2202" i="1"/>
  <c r="O2202" i="1"/>
  <c r="T2293" i="1" l="1"/>
  <c r="Q2294" i="1" s="1"/>
  <c r="AC2294" i="1" s="1"/>
  <c r="N2202" i="1"/>
  <c r="H2294" i="1" l="1"/>
  <c r="S2294" i="1"/>
  <c r="P2202" i="1"/>
  <c r="M2203" i="1" s="1"/>
  <c r="R2294" i="1" l="1"/>
  <c r="T2294" i="1" s="1"/>
  <c r="Q2295" i="1" s="1"/>
  <c r="AC2295" i="1" s="1"/>
  <c r="G2203" i="1"/>
  <c r="O2203" i="1"/>
  <c r="H2295" i="1" l="1"/>
  <c r="S2295" i="1"/>
  <c r="N2203" i="1"/>
  <c r="P2203" i="1" s="1"/>
  <c r="M2204" i="1" s="1"/>
  <c r="R2295" i="1" l="1"/>
  <c r="G2204" i="1"/>
  <c r="O2204" i="1"/>
  <c r="T2295" i="1" l="1"/>
  <c r="Q2296" i="1" s="1"/>
  <c r="AC2296" i="1" s="1"/>
  <c r="N2204" i="1"/>
  <c r="P2204" i="1" s="1"/>
  <c r="M2205" i="1" s="1"/>
  <c r="H2296" i="1" l="1"/>
  <c r="S2296" i="1"/>
  <c r="O2205" i="1"/>
  <c r="G2205" i="1"/>
  <c r="R2296" i="1" l="1"/>
  <c r="N2205" i="1"/>
  <c r="T2296" i="1" l="1"/>
  <c r="Q2297" i="1" s="1"/>
  <c r="AC2297" i="1" s="1"/>
  <c r="P2205" i="1"/>
  <c r="M2206" i="1" s="1"/>
  <c r="H2297" i="1" l="1"/>
  <c r="S2297" i="1"/>
  <c r="G2206" i="1"/>
  <c r="O2206" i="1"/>
  <c r="R2297" i="1" l="1"/>
  <c r="N2206" i="1"/>
  <c r="P2206" i="1" s="1"/>
  <c r="M2207" i="1" s="1"/>
  <c r="T2297" i="1" l="1"/>
  <c r="Q2298" i="1" s="1"/>
  <c r="AC2298" i="1" s="1"/>
  <c r="G2207" i="1"/>
  <c r="O2207" i="1"/>
  <c r="H2298" i="1" l="1"/>
  <c r="S2298" i="1"/>
  <c r="N2207" i="1"/>
  <c r="P2207" i="1" s="1"/>
  <c r="M2208" i="1" s="1"/>
  <c r="R2298" i="1" l="1"/>
  <c r="G2208" i="1"/>
  <c r="O2208" i="1"/>
  <c r="T2298" i="1" l="1"/>
  <c r="Q2299" i="1" s="1"/>
  <c r="AC2299" i="1" s="1"/>
  <c r="N2208" i="1"/>
  <c r="P2208" i="1" s="1"/>
  <c r="M2209" i="1" s="1"/>
  <c r="H2299" i="1" l="1"/>
  <c r="S2299" i="1"/>
  <c r="O2209" i="1"/>
  <c r="G2209" i="1"/>
  <c r="R2299" i="1" l="1"/>
  <c r="T2299" i="1" s="1"/>
  <c r="Q2300" i="1" s="1"/>
  <c r="AC2300" i="1" s="1"/>
  <c r="N2209" i="1"/>
  <c r="P2209" i="1" s="1"/>
  <c r="M2210" i="1" s="1"/>
  <c r="H2300" i="1" l="1"/>
  <c r="S2300" i="1"/>
  <c r="O2210" i="1"/>
  <c r="G2210" i="1"/>
  <c r="R2300" i="1" l="1"/>
  <c r="N2210" i="1"/>
  <c r="T2300" i="1" l="1"/>
  <c r="Q2301" i="1" s="1"/>
  <c r="AC2301" i="1" s="1"/>
  <c r="P2210" i="1"/>
  <c r="M2211" i="1" s="1"/>
  <c r="S2301" i="1" l="1"/>
  <c r="H2301" i="1"/>
  <c r="O2211" i="1"/>
  <c r="G2211" i="1"/>
  <c r="R2301" i="1" l="1"/>
  <c r="N2211" i="1"/>
  <c r="P2211" i="1" s="1"/>
  <c r="M2212" i="1" s="1"/>
  <c r="T2301" i="1" l="1"/>
  <c r="Q2302" i="1" s="1"/>
  <c r="AC2302" i="1" s="1"/>
  <c r="G2212" i="1"/>
  <c r="O2212" i="1"/>
  <c r="S2302" i="1" l="1"/>
  <c r="H2302" i="1"/>
  <c r="N2212" i="1"/>
  <c r="P2212" i="1" s="1"/>
  <c r="M2213" i="1" s="1"/>
  <c r="R2302" i="1" l="1"/>
  <c r="G2213" i="1"/>
  <c r="O2213" i="1"/>
  <c r="T2302" i="1" l="1"/>
  <c r="Q2303" i="1" s="1"/>
  <c r="AC2303" i="1" s="1"/>
  <c r="N2213" i="1"/>
  <c r="S2303" i="1" l="1"/>
  <c r="H2303" i="1"/>
  <c r="P2213" i="1"/>
  <c r="M2214" i="1" s="1"/>
  <c r="R2303" i="1" l="1"/>
  <c r="T2303" i="1" s="1"/>
  <c r="Q2304" i="1" s="1"/>
  <c r="AC2304" i="1" s="1"/>
  <c r="G2214" i="1"/>
  <c r="O2214" i="1"/>
  <c r="H2304" i="1" l="1"/>
  <c r="S2304" i="1"/>
  <c r="N2214" i="1"/>
  <c r="R2304" i="1" l="1"/>
  <c r="T2304" i="1" s="1"/>
  <c r="Q2305" i="1" s="1"/>
  <c r="AC2305" i="1" s="1"/>
  <c r="P2214" i="1"/>
  <c r="M2215" i="1" s="1"/>
  <c r="H2305" i="1" l="1"/>
  <c r="S2305" i="1"/>
  <c r="G2215" i="1"/>
  <c r="O2215" i="1"/>
  <c r="R2305" i="1" l="1"/>
  <c r="N2215" i="1"/>
  <c r="P2215" i="1" s="1"/>
  <c r="M2216" i="1" s="1"/>
  <c r="T2305" i="1" l="1"/>
  <c r="Q2306" i="1" s="1"/>
  <c r="AC2306" i="1" s="1"/>
  <c r="G2216" i="1"/>
  <c r="O2216" i="1"/>
  <c r="H2306" i="1" l="1"/>
  <c r="S2306" i="1"/>
  <c r="N2216" i="1"/>
  <c r="P2216" i="1" s="1"/>
  <c r="M2217" i="1" s="1"/>
  <c r="R2306" i="1" l="1"/>
  <c r="T2306" i="1" s="1"/>
  <c r="Q2307" i="1" s="1"/>
  <c r="AC2307" i="1" s="1"/>
  <c r="G2217" i="1"/>
  <c r="O2217" i="1"/>
  <c r="H2307" i="1" l="1"/>
  <c r="S2307" i="1"/>
  <c r="N2217" i="1"/>
  <c r="R2307" i="1" l="1"/>
  <c r="P2217" i="1"/>
  <c r="M2218" i="1" s="1"/>
  <c r="T2307" i="1" l="1"/>
  <c r="Q2308" i="1" s="1"/>
  <c r="AC2308" i="1" s="1"/>
  <c r="O2218" i="1"/>
  <c r="G2218" i="1"/>
  <c r="S2308" i="1" l="1"/>
  <c r="H2308" i="1"/>
  <c r="N2218" i="1"/>
  <c r="P2218" i="1" s="1"/>
  <c r="M2219" i="1" s="1"/>
  <c r="R2308" i="1" l="1"/>
  <c r="T2308" i="1" s="1"/>
  <c r="Q2309" i="1" s="1"/>
  <c r="AC2309" i="1" s="1"/>
  <c r="O2219" i="1"/>
  <c r="G2219" i="1"/>
  <c r="S2309" i="1" l="1"/>
  <c r="H2309" i="1"/>
  <c r="N2219" i="1"/>
  <c r="R2309" i="1" l="1"/>
  <c r="T2309" i="1" s="1"/>
  <c r="Q2310" i="1" s="1"/>
  <c r="AC2310" i="1" s="1"/>
  <c r="P2219" i="1"/>
  <c r="M2220" i="1" s="1"/>
  <c r="H2310" i="1" l="1"/>
  <c r="S2310" i="1"/>
  <c r="O2220" i="1"/>
  <c r="G2220" i="1"/>
  <c r="R2310" i="1" l="1"/>
  <c r="N2220" i="1"/>
  <c r="P2220" i="1" s="1"/>
  <c r="M2221" i="1" s="1"/>
  <c r="T2310" i="1" l="1"/>
  <c r="Q2311" i="1" s="1"/>
  <c r="AC2311" i="1" s="1"/>
  <c r="G2221" i="1"/>
  <c r="O2221" i="1"/>
  <c r="S2311" i="1" l="1"/>
  <c r="H2311" i="1"/>
  <c r="N2221" i="1"/>
  <c r="R2311" i="1" l="1"/>
  <c r="P2221" i="1"/>
  <c r="M2222" i="1" s="1"/>
  <c r="T2311" i="1" l="1"/>
  <c r="Q2312" i="1" s="1"/>
  <c r="AC2312" i="1" s="1"/>
  <c r="O2222" i="1"/>
  <c r="G2222" i="1"/>
  <c r="H2312" i="1" l="1"/>
  <c r="S2312" i="1"/>
  <c r="N2222" i="1"/>
  <c r="R2312" i="1" l="1"/>
  <c r="P2222" i="1"/>
  <c r="M2223" i="1" s="1"/>
  <c r="T2312" i="1" l="1"/>
  <c r="Q2313" i="1" s="1"/>
  <c r="AC2313" i="1" s="1"/>
  <c r="G2223" i="1"/>
  <c r="O2223" i="1"/>
  <c r="H2313" i="1" l="1"/>
  <c r="S2313" i="1"/>
  <c r="N2223" i="1"/>
  <c r="P2223" i="1" s="1"/>
  <c r="M2224" i="1" s="1"/>
  <c r="R2313" i="1" l="1"/>
  <c r="T2313" i="1" s="1"/>
  <c r="Q2314" i="1" s="1"/>
  <c r="AC2314" i="1" s="1"/>
  <c r="O2224" i="1"/>
  <c r="G2224" i="1"/>
  <c r="H2314" i="1" l="1"/>
  <c r="S2314" i="1"/>
  <c r="N2224" i="1"/>
  <c r="R2314" i="1" l="1"/>
  <c r="T2314" i="1" s="1"/>
  <c r="Q2315" i="1" s="1"/>
  <c r="AC2315" i="1" s="1"/>
  <c r="P2224" i="1"/>
  <c r="M2225" i="1" s="1"/>
  <c r="H2315" i="1" l="1"/>
  <c r="S2315" i="1"/>
  <c r="G2225" i="1"/>
  <c r="O2225" i="1"/>
  <c r="R2315" i="1" l="1"/>
  <c r="N2225" i="1"/>
  <c r="P2225" i="1" s="1"/>
  <c r="M2226" i="1" s="1"/>
  <c r="T2315" i="1" l="1"/>
  <c r="Q2316" i="1" s="1"/>
  <c r="AC2316" i="1" s="1"/>
  <c r="O2226" i="1"/>
  <c r="G2226" i="1"/>
  <c r="S2316" i="1" l="1"/>
  <c r="H2316" i="1"/>
  <c r="N2226" i="1"/>
  <c r="P2226" i="1" s="1"/>
  <c r="M2227" i="1" s="1"/>
  <c r="R2316" i="1" l="1"/>
  <c r="G2227" i="1"/>
  <c r="O2227" i="1"/>
  <c r="T2316" i="1" l="1"/>
  <c r="Q2317" i="1" s="1"/>
  <c r="AC2317" i="1" s="1"/>
  <c r="N2227" i="1"/>
  <c r="S2317" i="1" l="1"/>
  <c r="H2317" i="1"/>
  <c r="P2227" i="1"/>
  <c r="M2228" i="1" s="1"/>
  <c r="R2317" i="1" l="1"/>
  <c r="T2317" i="1" s="1"/>
  <c r="Q2318" i="1" s="1"/>
  <c r="AC2318" i="1" s="1"/>
  <c r="O2228" i="1"/>
  <c r="G2228" i="1"/>
  <c r="D10" i="2"/>
  <c r="H2318" i="1" l="1"/>
  <c r="S2318" i="1"/>
  <c r="N2228" i="1"/>
  <c r="P2228" i="1" s="1"/>
  <c r="M2229" i="1" s="1"/>
  <c r="R2318" i="1" l="1"/>
  <c r="T2318" i="1" s="1"/>
  <c r="Q2319" i="1" s="1"/>
  <c r="AC2319" i="1" s="1"/>
  <c r="G2229" i="1"/>
  <c r="O2229" i="1"/>
  <c r="H2319" i="1" l="1"/>
  <c r="S2319" i="1"/>
  <c r="N2229" i="1"/>
  <c r="R2319" i="1" l="1"/>
  <c r="P2229" i="1"/>
  <c r="M2230" i="1" s="1"/>
  <c r="T2319" i="1" l="1"/>
  <c r="Q2320" i="1" s="1"/>
  <c r="AC2320" i="1" s="1"/>
  <c r="G2230" i="1"/>
  <c r="O2230" i="1"/>
  <c r="H2320" i="1" l="1"/>
  <c r="S2320" i="1"/>
  <c r="N2230" i="1"/>
  <c r="R2320" i="1" l="1"/>
  <c r="T2320" i="1" s="1"/>
  <c r="Q2321" i="1" s="1"/>
  <c r="AC2321" i="1" s="1"/>
  <c r="P2230" i="1"/>
  <c r="M2231" i="1" s="1"/>
  <c r="H2321" i="1" l="1"/>
  <c r="S2321" i="1"/>
  <c r="G2231" i="1"/>
  <c r="O2231" i="1"/>
  <c r="R2321" i="1" l="1"/>
  <c r="T2321" i="1" s="1"/>
  <c r="Q2322" i="1" s="1"/>
  <c r="AC2322" i="1" s="1"/>
  <c r="N2231" i="1"/>
  <c r="P2231" i="1" s="1"/>
  <c r="M2232" i="1" s="1"/>
  <c r="H2322" i="1" l="1"/>
  <c r="S2322" i="1"/>
  <c r="G2232" i="1"/>
  <c r="O2232" i="1"/>
  <c r="R2322" i="1" l="1"/>
  <c r="N2232" i="1"/>
  <c r="P2232" i="1" s="1"/>
  <c r="M2233" i="1" s="1"/>
  <c r="T2322" i="1" l="1"/>
  <c r="Q2323" i="1" s="1"/>
  <c r="AC2323" i="1" s="1"/>
  <c r="O2233" i="1"/>
  <c r="G2233" i="1"/>
  <c r="S2323" i="1" l="1"/>
  <c r="H2323" i="1"/>
  <c r="N2233" i="1"/>
  <c r="R2323" i="1" l="1"/>
  <c r="T2323" i="1" s="1"/>
  <c r="Q2324" i="1" s="1"/>
  <c r="AC2324" i="1" s="1"/>
  <c r="P2233" i="1"/>
  <c r="M2234" i="1" s="1"/>
  <c r="H2324" i="1" l="1"/>
  <c r="S2324" i="1"/>
  <c r="G2234" i="1"/>
  <c r="O2234" i="1"/>
  <c r="F19" i="1"/>
  <c r="K19" i="1"/>
  <c r="R2324" i="1" l="1"/>
  <c r="N2234" i="1"/>
  <c r="P2234" i="1" s="1"/>
  <c r="M2235" i="1" s="1"/>
  <c r="J19" i="1"/>
  <c r="L19" i="1" s="1"/>
  <c r="I20" i="1" l="1"/>
  <c r="Y19" i="1"/>
  <c r="W20" i="1" s="1"/>
  <c r="T2324" i="1"/>
  <c r="Q2325" i="1" s="1"/>
  <c r="AC2325" i="1" s="1"/>
  <c r="O2235" i="1"/>
  <c r="G2235" i="1"/>
  <c r="K20" i="1"/>
  <c r="F20" i="1"/>
  <c r="X20" i="1" l="1"/>
  <c r="AA20" i="1"/>
  <c r="Z20" i="1"/>
  <c r="AB20" i="1"/>
  <c r="H2325" i="1"/>
  <c r="S2325" i="1"/>
  <c r="N2235" i="1"/>
  <c r="P2235" i="1" s="1"/>
  <c r="M2236" i="1" s="1"/>
  <c r="J20" i="1"/>
  <c r="L20" i="1" s="1"/>
  <c r="Y20" i="1" l="1"/>
  <c r="W21" i="1" s="1"/>
  <c r="R2325" i="1"/>
  <c r="O2236" i="1"/>
  <c r="G2236" i="1"/>
  <c r="I21" i="1"/>
  <c r="X21" i="1" l="1"/>
  <c r="Z21" i="1"/>
  <c r="AA21" i="1"/>
  <c r="AB21" i="1"/>
  <c r="T2325" i="1"/>
  <c r="Q2326" i="1" s="1"/>
  <c r="AC2326" i="1" s="1"/>
  <c r="N2236" i="1"/>
  <c r="K21" i="1"/>
  <c r="F21" i="1"/>
  <c r="H2326" i="1" l="1"/>
  <c r="S2326" i="1"/>
  <c r="P2236" i="1"/>
  <c r="M2237" i="1" s="1"/>
  <c r="J21" i="1"/>
  <c r="L21" i="1" s="1"/>
  <c r="I22" i="1" s="1"/>
  <c r="Y21" i="1" l="1"/>
  <c r="W22" i="1" s="1"/>
  <c r="R2326" i="1"/>
  <c r="O2237" i="1"/>
  <c r="G2237" i="1"/>
  <c r="K22" i="1"/>
  <c r="F22" i="1"/>
  <c r="AB22" i="1" l="1"/>
  <c r="X22" i="1"/>
  <c r="Z22" i="1"/>
  <c r="AA22" i="1"/>
  <c r="T2326" i="1"/>
  <c r="Q2327" i="1" s="1"/>
  <c r="AC2327" i="1" s="1"/>
  <c r="N2237" i="1"/>
  <c r="J22" i="1"/>
  <c r="H2327" i="1" l="1"/>
  <c r="S2327" i="1"/>
  <c r="P2237" i="1"/>
  <c r="M2238" i="1" s="1"/>
  <c r="L22" i="1"/>
  <c r="I23" i="1" s="1"/>
  <c r="Y22" i="1" l="1"/>
  <c r="W23" i="1" s="1"/>
  <c r="R2327" i="1"/>
  <c r="T2327" i="1" s="1"/>
  <c r="Q2328" i="1" s="1"/>
  <c r="AC2328" i="1" s="1"/>
  <c r="G2238" i="1"/>
  <c r="O2238" i="1"/>
  <c r="K23" i="1"/>
  <c r="F23" i="1"/>
  <c r="X23" i="1" l="1"/>
  <c r="AA23" i="1"/>
  <c r="Z23" i="1"/>
  <c r="AB23" i="1"/>
  <c r="H2328" i="1"/>
  <c r="S2328" i="1"/>
  <c r="N2238" i="1"/>
  <c r="P2238" i="1" s="1"/>
  <c r="M2239" i="1" s="1"/>
  <c r="J23" i="1"/>
  <c r="L23" i="1" s="1"/>
  <c r="I24" i="1" s="1"/>
  <c r="Y23" i="1" l="1"/>
  <c r="W24" i="1" s="1"/>
  <c r="R2328" i="1"/>
  <c r="O2239" i="1"/>
  <c r="G2239" i="1"/>
  <c r="K24" i="1"/>
  <c r="F24" i="1"/>
  <c r="X24" i="1" l="1"/>
  <c r="Z24" i="1"/>
  <c r="AA24" i="1"/>
  <c r="AB24" i="1"/>
  <c r="T2328" i="1"/>
  <c r="Q2329" i="1" s="1"/>
  <c r="AC2329" i="1" s="1"/>
  <c r="N2239" i="1"/>
  <c r="P2239" i="1" s="1"/>
  <c r="M2240" i="1" s="1"/>
  <c r="J24" i="1"/>
  <c r="L24" i="1" s="1"/>
  <c r="I25" i="1" s="1"/>
  <c r="Y24" i="1" l="1"/>
  <c r="W25" i="1" s="1"/>
  <c r="S2329" i="1"/>
  <c r="H2329" i="1"/>
  <c r="G2240" i="1"/>
  <c r="O2240" i="1"/>
  <c r="F25" i="1"/>
  <c r="K25" i="1"/>
  <c r="X25" i="1" l="1"/>
  <c r="Z25" i="1"/>
  <c r="AA25" i="1"/>
  <c r="AB25" i="1"/>
  <c r="R2329" i="1"/>
  <c r="N2240" i="1"/>
  <c r="P2240" i="1" s="1"/>
  <c r="M2241" i="1" s="1"/>
  <c r="J25" i="1"/>
  <c r="L25" i="1" s="1"/>
  <c r="I26" i="1" s="1"/>
  <c r="Y25" i="1" l="1"/>
  <c r="W26" i="1" s="1"/>
  <c r="T2329" i="1"/>
  <c r="Q2330" i="1" s="1"/>
  <c r="AC2330" i="1" s="1"/>
  <c r="G2241" i="1"/>
  <c r="O2241" i="1"/>
  <c r="K26" i="1"/>
  <c r="J26" i="1" s="1"/>
  <c r="F26" i="1"/>
  <c r="X26" i="1" l="1"/>
  <c r="Z26" i="1"/>
  <c r="AA26" i="1"/>
  <c r="AB26" i="1"/>
  <c r="H2330" i="1"/>
  <c r="S2330" i="1"/>
  <c r="N2241" i="1"/>
  <c r="P2241" i="1" s="1"/>
  <c r="M2242" i="1" s="1"/>
  <c r="L26" i="1"/>
  <c r="I27" i="1" s="1"/>
  <c r="F27" i="1" s="1"/>
  <c r="Y26" i="1" l="1"/>
  <c r="W27" i="1" s="1"/>
  <c r="R2330" i="1"/>
  <c r="T2330" i="1" s="1"/>
  <c r="Q2331" i="1" s="1"/>
  <c r="AC2331" i="1" s="1"/>
  <c r="G2242" i="1"/>
  <c r="O2242" i="1"/>
  <c r="K27" i="1"/>
  <c r="X27" i="1" l="1"/>
  <c r="AA27" i="1"/>
  <c r="Z27" i="1"/>
  <c r="AB27" i="1"/>
  <c r="H2331" i="1"/>
  <c r="S2331" i="1"/>
  <c r="N2242" i="1"/>
  <c r="P2242" i="1" s="1"/>
  <c r="M2243" i="1" s="1"/>
  <c r="J27" i="1"/>
  <c r="L27" i="1" s="1"/>
  <c r="Y27" i="1" l="1"/>
  <c r="W28" i="1" s="1"/>
  <c r="R2331" i="1"/>
  <c r="G2243" i="1"/>
  <c r="O2243" i="1"/>
  <c r="I28" i="1"/>
  <c r="AB28" i="1" l="1"/>
  <c r="X28" i="1"/>
  <c r="Z28" i="1"/>
  <c r="AA28" i="1"/>
  <c r="T2331" i="1"/>
  <c r="Q2332" i="1" s="1"/>
  <c r="AC2332" i="1" s="1"/>
  <c r="N2243" i="1"/>
  <c r="F28" i="1"/>
  <c r="K28" i="1"/>
  <c r="H2332" i="1" l="1"/>
  <c r="S2332" i="1"/>
  <c r="P2243" i="1"/>
  <c r="M2244" i="1" s="1"/>
  <c r="J28" i="1"/>
  <c r="R2332" i="1" l="1"/>
  <c r="T2332" i="1" s="1"/>
  <c r="Q2333" i="1" s="1"/>
  <c r="AC2333" i="1" s="1"/>
  <c r="G2244" i="1"/>
  <c r="O2244" i="1"/>
  <c r="L28" i="1"/>
  <c r="I29" i="1" l="1"/>
  <c r="Y28" i="1"/>
  <c r="W29" i="1" s="1"/>
  <c r="H2333" i="1"/>
  <c r="S2333" i="1"/>
  <c r="N2244" i="1"/>
  <c r="P2244" i="1" s="1"/>
  <c r="M2245" i="1" s="1"/>
  <c r="F29" i="1"/>
  <c r="K29" i="1"/>
  <c r="J29" i="1" s="1"/>
  <c r="X29" i="1" l="1"/>
  <c r="Z29" i="1"/>
  <c r="AA29" i="1"/>
  <c r="AB29" i="1"/>
  <c r="R2333" i="1"/>
  <c r="T2333" i="1" s="1"/>
  <c r="Q2334" i="1" s="1"/>
  <c r="AC2334" i="1" s="1"/>
  <c r="G2245" i="1"/>
  <c r="O2245" i="1"/>
  <c r="L29" i="1"/>
  <c r="I30" i="1" s="1"/>
  <c r="K30" i="1" s="1"/>
  <c r="J30" i="1" s="1"/>
  <c r="Y29" i="1" l="1"/>
  <c r="W30" i="1" s="1"/>
  <c r="H2334" i="1"/>
  <c r="S2334" i="1"/>
  <c r="N2245" i="1"/>
  <c r="P2245" i="1" s="1"/>
  <c r="M2246" i="1" s="1"/>
  <c r="F30" i="1"/>
  <c r="L30" i="1"/>
  <c r="I31" i="1" s="1"/>
  <c r="AB30" i="1" l="1"/>
  <c r="X30" i="1"/>
  <c r="AA30" i="1"/>
  <c r="Z30" i="1"/>
  <c r="R2334" i="1"/>
  <c r="G2246" i="1"/>
  <c r="O2246" i="1"/>
  <c r="F31" i="1"/>
  <c r="K31" i="1"/>
  <c r="Y30" i="1" l="1"/>
  <c r="W31" i="1" s="1"/>
  <c r="T2334" i="1"/>
  <c r="Q2335" i="1" s="1"/>
  <c r="AC2335" i="1" s="1"/>
  <c r="N2246" i="1"/>
  <c r="J31" i="1"/>
  <c r="L31" i="1" s="1"/>
  <c r="I32" i="1" s="1"/>
  <c r="AB31" i="1" l="1"/>
  <c r="X31" i="1"/>
  <c r="AA31" i="1"/>
  <c r="Z31" i="1"/>
  <c r="H2335" i="1"/>
  <c r="S2335" i="1"/>
  <c r="P2246" i="1"/>
  <c r="M2247" i="1" s="1"/>
  <c r="F32" i="1"/>
  <c r="K32" i="1"/>
  <c r="Y31" i="1" l="1"/>
  <c r="W32" i="1" s="1"/>
  <c r="R2335" i="1"/>
  <c r="T2335" i="1" s="1"/>
  <c r="Q2336" i="1" s="1"/>
  <c r="AC2336" i="1" s="1"/>
  <c r="O2247" i="1"/>
  <c r="G2247" i="1"/>
  <c r="J32" i="1"/>
  <c r="L32" i="1" s="1"/>
  <c r="I33" i="1" s="1"/>
  <c r="AB32" i="1" l="1"/>
  <c r="X32" i="1"/>
  <c r="Z32" i="1"/>
  <c r="AA32" i="1"/>
  <c r="H2336" i="1"/>
  <c r="S2336" i="1"/>
  <c r="N2247" i="1"/>
  <c r="P2247" i="1" s="1"/>
  <c r="M2248" i="1" s="1"/>
  <c r="K33" i="1"/>
  <c r="F33" i="1"/>
  <c r="Y32" i="1" l="1"/>
  <c r="W33" i="1" s="1"/>
  <c r="R2336" i="1"/>
  <c r="G2248" i="1"/>
  <c r="O2248" i="1"/>
  <c r="J33" i="1"/>
  <c r="L33" i="1" s="1"/>
  <c r="I34" i="1" s="1"/>
  <c r="X33" i="1" l="1"/>
  <c r="Z33" i="1"/>
  <c r="AA33" i="1"/>
  <c r="AB33" i="1"/>
  <c r="T2336" i="1"/>
  <c r="Q2337" i="1" s="1"/>
  <c r="AC2337" i="1" s="1"/>
  <c r="N2248" i="1"/>
  <c r="P2248" i="1" s="1"/>
  <c r="M2249" i="1" s="1"/>
  <c r="F34" i="1"/>
  <c r="K34" i="1"/>
  <c r="Y33" i="1" l="1"/>
  <c r="W34" i="1" s="1"/>
  <c r="H2337" i="1"/>
  <c r="S2337" i="1"/>
  <c r="O2249" i="1"/>
  <c r="G2249" i="1"/>
  <c r="J34" i="1"/>
  <c r="L34" i="1" s="1"/>
  <c r="I35" i="1" s="1"/>
  <c r="X34" i="1" l="1"/>
  <c r="Z34" i="1"/>
  <c r="AA34" i="1"/>
  <c r="AB34" i="1"/>
  <c r="R2337" i="1"/>
  <c r="T2337" i="1" s="1"/>
  <c r="Q2338" i="1" s="1"/>
  <c r="AC2338" i="1" s="1"/>
  <c r="N2249" i="1"/>
  <c r="P2249" i="1" s="1"/>
  <c r="M2250" i="1" s="1"/>
  <c r="K35" i="1"/>
  <c r="F35" i="1"/>
  <c r="Y34" i="1" l="1"/>
  <c r="W35" i="1" s="1"/>
  <c r="H2338" i="1"/>
  <c r="S2338" i="1"/>
  <c r="O2250" i="1"/>
  <c r="G2250" i="1"/>
  <c r="J35" i="1"/>
  <c r="L35" i="1" s="1"/>
  <c r="I36" i="1" s="1"/>
  <c r="K36" i="1" s="1"/>
  <c r="X35" i="1" l="1"/>
  <c r="Z35" i="1"/>
  <c r="AA35" i="1"/>
  <c r="AB35" i="1"/>
  <c r="R2338" i="1"/>
  <c r="N2250" i="1"/>
  <c r="P2250" i="1" s="1"/>
  <c r="M2251" i="1" s="1"/>
  <c r="J36" i="1"/>
  <c r="L36" i="1" s="1"/>
  <c r="I37" i="1" s="1"/>
  <c r="F37" i="1" s="1"/>
  <c r="F36" i="1"/>
  <c r="Y35" i="1" l="1"/>
  <c r="W36" i="1" s="1"/>
  <c r="T2338" i="1"/>
  <c r="Q2339" i="1" s="1"/>
  <c r="AC2339" i="1" s="1"/>
  <c r="O2251" i="1"/>
  <c r="G2251" i="1"/>
  <c r="K37" i="1"/>
  <c r="X36" i="1" l="1"/>
  <c r="Z36" i="1"/>
  <c r="AA36" i="1"/>
  <c r="AB36" i="1"/>
  <c r="H2339" i="1"/>
  <c r="S2339" i="1"/>
  <c r="N2251" i="1"/>
  <c r="J37" i="1"/>
  <c r="Y36" i="1" l="1"/>
  <c r="W37" i="1" s="1"/>
  <c r="R2339" i="1"/>
  <c r="T2339" i="1" s="1"/>
  <c r="Q2340" i="1" s="1"/>
  <c r="AC2340" i="1" s="1"/>
  <c r="P2251" i="1"/>
  <c r="M2252" i="1" s="1"/>
  <c r="L37" i="1"/>
  <c r="I38" i="1" s="1"/>
  <c r="X37" i="1" l="1"/>
  <c r="AA37" i="1"/>
  <c r="Z37" i="1"/>
  <c r="AB37" i="1"/>
  <c r="H2340" i="1"/>
  <c r="S2340" i="1"/>
  <c r="G2252" i="1"/>
  <c r="O2252" i="1"/>
  <c r="F38" i="1"/>
  <c r="K38" i="1"/>
  <c r="J38" i="1" s="1"/>
  <c r="Y37" i="1" l="1"/>
  <c r="W38" i="1" s="1"/>
  <c r="R2340" i="1"/>
  <c r="N2252" i="1"/>
  <c r="P2252" i="1" s="1"/>
  <c r="M2253" i="1" s="1"/>
  <c r="L38" i="1"/>
  <c r="I39" i="1" s="1"/>
  <c r="X38" i="1" l="1"/>
  <c r="AA38" i="1"/>
  <c r="Z38" i="1"/>
  <c r="AB38" i="1"/>
  <c r="T2340" i="1"/>
  <c r="Q2341" i="1" s="1"/>
  <c r="AC2341" i="1" s="1"/>
  <c r="O2253" i="1"/>
  <c r="G2253" i="1"/>
  <c r="K39" i="1"/>
  <c r="F39" i="1"/>
  <c r="Y38" i="1" l="1"/>
  <c r="W39" i="1" s="1"/>
  <c r="H2341" i="1"/>
  <c r="S2341" i="1"/>
  <c r="N2253" i="1"/>
  <c r="P2253" i="1" s="1"/>
  <c r="M2254" i="1" s="1"/>
  <c r="J39" i="1"/>
  <c r="X39" i="1" l="1"/>
  <c r="Z39" i="1"/>
  <c r="AA39" i="1"/>
  <c r="AB39" i="1"/>
  <c r="R2341" i="1"/>
  <c r="T2341" i="1" s="1"/>
  <c r="Q2342" i="1" s="1"/>
  <c r="AC2342" i="1" s="1"/>
  <c r="G2254" i="1"/>
  <c r="O2254" i="1"/>
  <c r="L39" i="1"/>
  <c r="I40" i="1" s="1"/>
  <c r="K40" i="1" s="1"/>
  <c r="Y39" i="1" l="1"/>
  <c r="W40" i="1" s="1"/>
  <c r="H2342" i="1"/>
  <c r="S2342" i="1"/>
  <c r="N2254" i="1"/>
  <c r="P2254" i="1" s="1"/>
  <c r="M2255" i="1" s="1"/>
  <c r="F40" i="1"/>
  <c r="J40" i="1"/>
  <c r="L40" i="1" s="1"/>
  <c r="AB40" i="1" l="1"/>
  <c r="X40" i="1"/>
  <c r="AA40" i="1"/>
  <c r="Z40" i="1"/>
  <c r="R2342" i="1"/>
  <c r="T2342" i="1" s="1"/>
  <c r="Q2343" i="1" s="1"/>
  <c r="AC2343" i="1" s="1"/>
  <c r="G2255" i="1"/>
  <c r="O2255" i="1"/>
  <c r="I41" i="1"/>
  <c r="Y40" i="1" l="1"/>
  <c r="W41" i="1" s="1"/>
  <c r="H2343" i="1"/>
  <c r="S2343" i="1"/>
  <c r="N2255" i="1"/>
  <c r="P2255" i="1" s="1"/>
  <c r="M2256" i="1" s="1"/>
  <c r="F41" i="1"/>
  <c r="K41" i="1"/>
  <c r="AB41" i="1" l="1"/>
  <c r="X41" i="1"/>
  <c r="Z41" i="1"/>
  <c r="AA41" i="1"/>
  <c r="R2343" i="1"/>
  <c r="G2256" i="1"/>
  <c r="O2256" i="1"/>
  <c r="J41" i="1"/>
  <c r="L41" i="1" s="1"/>
  <c r="Y41" i="1" l="1"/>
  <c r="W42" i="1" s="1"/>
  <c r="T2343" i="1"/>
  <c r="Q2344" i="1" s="1"/>
  <c r="AC2344" i="1" s="1"/>
  <c r="N2256" i="1"/>
  <c r="P2256" i="1" s="1"/>
  <c r="M2257" i="1" s="1"/>
  <c r="I42" i="1"/>
  <c r="AB42" i="1" l="1"/>
  <c r="X42" i="1"/>
  <c r="AA42" i="1"/>
  <c r="Z42" i="1"/>
  <c r="H2344" i="1"/>
  <c r="S2344" i="1"/>
  <c r="G2257" i="1"/>
  <c r="O2257" i="1"/>
  <c r="K42" i="1"/>
  <c r="F42" i="1"/>
  <c r="R2344" i="1" l="1"/>
  <c r="N2257" i="1"/>
  <c r="J42" i="1"/>
  <c r="L42" i="1" s="1"/>
  <c r="I43" i="1" s="1"/>
  <c r="Y42" i="1" l="1"/>
  <c r="W43" i="1" s="1"/>
  <c r="T2344" i="1"/>
  <c r="Q2345" i="1" s="1"/>
  <c r="AC2345" i="1" s="1"/>
  <c r="P2257" i="1"/>
  <c r="M2258" i="1" s="1"/>
  <c r="K43" i="1"/>
  <c r="F43" i="1"/>
  <c r="X43" i="1" l="1"/>
  <c r="Z43" i="1"/>
  <c r="AA43" i="1"/>
  <c r="AB43" i="1"/>
  <c r="S2345" i="1"/>
  <c r="H2345" i="1"/>
  <c r="G2258" i="1"/>
  <c r="O2258" i="1"/>
  <c r="J43" i="1"/>
  <c r="L43" i="1" s="1"/>
  <c r="Y43" i="1" l="1"/>
  <c r="W44" i="1" s="1"/>
  <c r="R2345" i="1"/>
  <c r="N2258" i="1"/>
  <c r="P2258" i="1" s="1"/>
  <c r="M2259" i="1" s="1"/>
  <c r="I44" i="1"/>
  <c r="X44" i="1" l="1"/>
  <c r="AA44" i="1"/>
  <c r="Z44" i="1"/>
  <c r="AB44" i="1"/>
  <c r="T2345" i="1"/>
  <c r="Q2346" i="1" s="1"/>
  <c r="AC2346" i="1" s="1"/>
  <c r="G2259" i="1"/>
  <c r="O2259" i="1"/>
  <c r="F44" i="1"/>
  <c r="K44" i="1"/>
  <c r="H2346" i="1" l="1"/>
  <c r="S2346" i="1"/>
  <c r="N2259" i="1"/>
  <c r="P2259" i="1" s="1"/>
  <c r="M2260" i="1" s="1"/>
  <c r="J44" i="1"/>
  <c r="L44" i="1" s="1"/>
  <c r="Y44" i="1" s="1"/>
  <c r="W45" i="1" s="1"/>
  <c r="AB45" i="1" l="1"/>
  <c r="X45" i="1"/>
  <c r="Z45" i="1"/>
  <c r="AA45" i="1"/>
  <c r="R2346" i="1"/>
  <c r="G2260" i="1"/>
  <c r="O2260" i="1"/>
  <c r="I45" i="1"/>
  <c r="T2346" i="1" l="1"/>
  <c r="Q2347" i="1" s="1"/>
  <c r="AC2347" i="1" s="1"/>
  <c r="N2260" i="1"/>
  <c r="P2260" i="1" s="1"/>
  <c r="M2261" i="1" s="1"/>
  <c r="F45" i="1"/>
  <c r="K45" i="1"/>
  <c r="H2347" i="1" l="1"/>
  <c r="S2347" i="1"/>
  <c r="G2261" i="1"/>
  <c r="O2261" i="1"/>
  <c r="J45" i="1"/>
  <c r="L45" i="1" s="1"/>
  <c r="Y45" i="1" s="1"/>
  <c r="W46" i="1" s="1"/>
  <c r="AB46" i="1" l="1"/>
  <c r="X46" i="1"/>
  <c r="AA46" i="1"/>
  <c r="Z46" i="1"/>
  <c r="R2347" i="1"/>
  <c r="T2347" i="1" s="1"/>
  <c r="Q2348" i="1" s="1"/>
  <c r="AC2348" i="1" s="1"/>
  <c r="N2261" i="1"/>
  <c r="P2261" i="1" s="1"/>
  <c r="M2262" i="1" s="1"/>
  <c r="I46" i="1"/>
  <c r="H2348" i="1" l="1"/>
  <c r="S2348" i="1"/>
  <c r="G2262" i="1"/>
  <c r="O2262" i="1"/>
  <c r="K46" i="1"/>
  <c r="F46" i="1"/>
  <c r="R2348" i="1" l="1"/>
  <c r="T2348" i="1" s="1"/>
  <c r="Q2349" i="1" s="1"/>
  <c r="AC2349" i="1" s="1"/>
  <c r="N2262" i="1"/>
  <c r="P2262" i="1" s="1"/>
  <c r="M2263" i="1" s="1"/>
  <c r="J46" i="1"/>
  <c r="L46" i="1" s="1"/>
  <c r="Y46" i="1" s="1"/>
  <c r="W47" i="1" s="1"/>
  <c r="X47" i="1" l="1"/>
  <c r="Z47" i="1"/>
  <c r="AA47" i="1"/>
  <c r="AB47" i="1"/>
  <c r="H2349" i="1"/>
  <c r="S2349" i="1"/>
  <c r="G2263" i="1"/>
  <c r="O2263" i="1"/>
  <c r="I47" i="1"/>
  <c r="R2349" i="1" l="1"/>
  <c r="N2263" i="1"/>
  <c r="P2263" i="1" s="1"/>
  <c r="M2264" i="1" s="1"/>
  <c r="K47" i="1"/>
  <c r="F47" i="1"/>
  <c r="T2349" i="1" l="1"/>
  <c r="Q2350" i="1" s="1"/>
  <c r="AC2350" i="1" s="1"/>
  <c r="O2264" i="1"/>
  <c r="G2264" i="1"/>
  <c r="J47" i="1"/>
  <c r="H2350" i="1" l="1"/>
  <c r="S2350" i="1"/>
  <c r="N2264" i="1"/>
  <c r="P2264" i="1" s="1"/>
  <c r="M2265" i="1" s="1"/>
  <c r="L47" i="1"/>
  <c r="I48" i="1" l="1"/>
  <c r="Y47" i="1"/>
  <c r="W48" i="1" s="1"/>
  <c r="R2350" i="1"/>
  <c r="O2265" i="1"/>
  <c r="G2265" i="1"/>
  <c r="K48" i="1"/>
  <c r="J48" i="1" s="1"/>
  <c r="F48" i="1"/>
  <c r="AB48" i="1" l="1"/>
  <c r="X48" i="1"/>
  <c r="Z48" i="1"/>
  <c r="AA48" i="1"/>
  <c r="T2350" i="1"/>
  <c r="Q2351" i="1" s="1"/>
  <c r="AC2351" i="1" s="1"/>
  <c r="N2265" i="1"/>
  <c r="P2265" i="1" s="1"/>
  <c r="M2266" i="1" s="1"/>
  <c r="L48" i="1"/>
  <c r="I49" i="1" s="1"/>
  <c r="F49" i="1" s="1"/>
  <c r="Y48" i="1" l="1"/>
  <c r="W49" i="1" s="1"/>
  <c r="H2351" i="1"/>
  <c r="S2351" i="1"/>
  <c r="G2266" i="1"/>
  <c r="O2266" i="1"/>
  <c r="K49" i="1"/>
  <c r="J49" i="1" s="1"/>
  <c r="X49" i="1" l="1"/>
  <c r="AA49" i="1"/>
  <c r="Z49" i="1"/>
  <c r="AB49" i="1"/>
  <c r="R2351" i="1"/>
  <c r="N2266" i="1"/>
  <c r="L49" i="1"/>
  <c r="I50" i="1" s="1"/>
  <c r="Y49" i="1" l="1"/>
  <c r="W50" i="1" s="1"/>
  <c r="T2351" i="1"/>
  <c r="Q2352" i="1" s="1"/>
  <c r="AC2352" i="1" s="1"/>
  <c r="P2266" i="1"/>
  <c r="M2267" i="1" s="1"/>
  <c r="F50" i="1"/>
  <c r="K50" i="1"/>
  <c r="AB50" i="1" l="1"/>
  <c r="X50" i="1"/>
  <c r="Z50" i="1"/>
  <c r="AA50" i="1"/>
  <c r="H2352" i="1"/>
  <c r="S2352" i="1"/>
  <c r="G2267" i="1"/>
  <c r="O2267" i="1"/>
  <c r="J50" i="1"/>
  <c r="L50" i="1" s="1"/>
  <c r="I51" i="1" s="1"/>
  <c r="Y50" i="1" l="1"/>
  <c r="W51" i="1" s="1"/>
  <c r="R2352" i="1"/>
  <c r="N2267" i="1"/>
  <c r="K51" i="1"/>
  <c r="F51" i="1"/>
  <c r="X51" i="1" l="1"/>
  <c r="Z51" i="1"/>
  <c r="AA51" i="1"/>
  <c r="AB51" i="1"/>
  <c r="T2352" i="1"/>
  <c r="Q2353" i="1" s="1"/>
  <c r="AC2353" i="1" s="1"/>
  <c r="P2267" i="1"/>
  <c r="M2268" i="1" s="1"/>
  <c r="J51" i="1"/>
  <c r="L51" i="1" s="1"/>
  <c r="I52" i="1" s="1"/>
  <c r="Y51" i="1" l="1"/>
  <c r="W52" i="1" s="1"/>
  <c r="H2353" i="1"/>
  <c r="S2353" i="1"/>
  <c r="G2268" i="1"/>
  <c r="O2268" i="1"/>
  <c r="F52" i="1"/>
  <c r="K52" i="1"/>
  <c r="X52" i="1" l="1"/>
  <c r="AA52" i="1"/>
  <c r="Z52" i="1"/>
  <c r="AB52" i="1"/>
  <c r="R2353" i="1"/>
  <c r="T2353" i="1" s="1"/>
  <c r="Q2354" i="1" s="1"/>
  <c r="AC2354" i="1" s="1"/>
  <c r="N2268" i="1"/>
  <c r="P2268" i="1" s="1"/>
  <c r="M2269" i="1" s="1"/>
  <c r="J52" i="1"/>
  <c r="L52" i="1" s="1"/>
  <c r="I53" i="1" s="1"/>
  <c r="Y52" i="1" l="1"/>
  <c r="W53" i="1" s="1"/>
  <c r="H2354" i="1"/>
  <c r="S2354" i="1"/>
  <c r="G2269" i="1"/>
  <c r="O2269" i="1"/>
  <c r="F53" i="1"/>
  <c r="K53" i="1"/>
  <c r="X53" i="1" l="1"/>
  <c r="Z53" i="1"/>
  <c r="AA53" i="1"/>
  <c r="AB53" i="1"/>
  <c r="R2354" i="1"/>
  <c r="N2269" i="1"/>
  <c r="P2269" i="1" s="1"/>
  <c r="M2270" i="1" s="1"/>
  <c r="J53" i="1"/>
  <c r="L53" i="1" s="1"/>
  <c r="Y53" i="1" l="1"/>
  <c r="W54" i="1" s="1"/>
  <c r="T2354" i="1"/>
  <c r="Q2355" i="1" s="1"/>
  <c r="AC2355" i="1" s="1"/>
  <c r="O2270" i="1"/>
  <c r="G2270" i="1"/>
  <c r="I54" i="1"/>
  <c r="AB54" i="1" l="1"/>
  <c r="X54" i="1"/>
  <c r="Z54" i="1"/>
  <c r="AA54" i="1"/>
  <c r="H2355" i="1"/>
  <c r="S2355" i="1"/>
  <c r="N2270" i="1"/>
  <c r="P2270" i="1" s="1"/>
  <c r="M2271" i="1" s="1"/>
  <c r="F54" i="1"/>
  <c r="K54" i="1"/>
  <c r="R2355" i="1" l="1"/>
  <c r="G2271" i="1"/>
  <c r="O2271" i="1"/>
  <c r="J54" i="1"/>
  <c r="L54" i="1" s="1"/>
  <c r="I55" i="1" s="1"/>
  <c r="Y54" i="1" l="1"/>
  <c r="W55" i="1" s="1"/>
  <c r="T2355" i="1"/>
  <c r="Q2356" i="1" s="1"/>
  <c r="AC2356" i="1" s="1"/>
  <c r="N2271" i="1"/>
  <c r="K55" i="1"/>
  <c r="F55" i="1"/>
  <c r="X55" i="1" l="1"/>
  <c r="Z55" i="1"/>
  <c r="AA55" i="1"/>
  <c r="AB55" i="1"/>
  <c r="H2356" i="1"/>
  <c r="S2356" i="1"/>
  <c r="P2271" i="1"/>
  <c r="M2272" i="1" s="1"/>
  <c r="J55" i="1"/>
  <c r="L55" i="1" s="1"/>
  <c r="Y55" i="1" l="1"/>
  <c r="W56" i="1" s="1"/>
  <c r="R2356" i="1"/>
  <c r="T2356" i="1" s="1"/>
  <c r="Q2357" i="1" s="1"/>
  <c r="AC2357" i="1" s="1"/>
  <c r="G2272" i="1"/>
  <c r="O2272" i="1"/>
  <c r="I56" i="1"/>
  <c r="AB56" i="1" l="1"/>
  <c r="X56" i="1"/>
  <c r="AA56" i="1"/>
  <c r="Z56" i="1"/>
  <c r="H2357" i="1"/>
  <c r="S2357" i="1"/>
  <c r="N2272" i="1"/>
  <c r="P2272" i="1" s="1"/>
  <c r="M2273" i="1" s="1"/>
  <c r="K56" i="1"/>
  <c r="F56" i="1"/>
  <c r="R2357" i="1" l="1"/>
  <c r="G2273" i="1"/>
  <c r="O2273" i="1"/>
  <c r="J56" i="1"/>
  <c r="L56" i="1" s="1"/>
  <c r="I57" i="1" s="1"/>
  <c r="Y56" i="1" l="1"/>
  <c r="W57" i="1" s="1"/>
  <c r="T2357" i="1"/>
  <c r="Q2358" i="1" s="1"/>
  <c r="AC2358" i="1" s="1"/>
  <c r="N2273" i="1"/>
  <c r="P2273" i="1" s="1"/>
  <c r="M2274" i="1" s="1"/>
  <c r="F57" i="1"/>
  <c r="K57" i="1"/>
  <c r="AB57" i="1" l="1"/>
  <c r="X57" i="1"/>
  <c r="AA57" i="1"/>
  <c r="Z57" i="1"/>
  <c r="H2358" i="1"/>
  <c r="S2358" i="1"/>
  <c r="G2274" i="1"/>
  <c r="O2274" i="1"/>
  <c r="J57" i="1"/>
  <c r="L57" i="1" s="1"/>
  <c r="I58" i="1" s="1"/>
  <c r="Y57" i="1" l="1"/>
  <c r="W58" i="1" s="1"/>
  <c r="R2358" i="1"/>
  <c r="T2358" i="1" s="1"/>
  <c r="Q2359" i="1" s="1"/>
  <c r="AC2359" i="1" s="1"/>
  <c r="N2274" i="1"/>
  <c r="P2274" i="1" s="1"/>
  <c r="M2275" i="1" s="1"/>
  <c r="F58" i="1"/>
  <c r="K58" i="1"/>
  <c r="X58" i="1" l="1"/>
  <c r="Z58" i="1"/>
  <c r="AA58" i="1"/>
  <c r="AB58" i="1"/>
  <c r="H2359" i="1"/>
  <c r="S2359" i="1"/>
  <c r="O2275" i="1"/>
  <c r="G2275" i="1"/>
  <c r="J58" i="1"/>
  <c r="L58" i="1" s="1"/>
  <c r="I59" i="1" s="1"/>
  <c r="Y58" i="1" l="1"/>
  <c r="W59" i="1" s="1"/>
  <c r="R2359" i="1"/>
  <c r="T2359" i="1" s="1"/>
  <c r="Q2360" i="1" s="1"/>
  <c r="AC2360" i="1" s="1"/>
  <c r="N2275" i="1"/>
  <c r="P2275" i="1" s="1"/>
  <c r="M2276" i="1" s="1"/>
  <c r="K59" i="1"/>
  <c r="F59" i="1"/>
  <c r="AB59" i="1" l="1"/>
  <c r="X59" i="1"/>
  <c r="AA59" i="1"/>
  <c r="Z59" i="1"/>
  <c r="S2360" i="1"/>
  <c r="H2360" i="1"/>
  <c r="G2276" i="1"/>
  <c r="O2276" i="1"/>
  <c r="J59" i="1"/>
  <c r="L59" i="1" s="1"/>
  <c r="I60" i="1" s="1"/>
  <c r="Y59" i="1" l="1"/>
  <c r="W60" i="1" s="1"/>
  <c r="R2360" i="1"/>
  <c r="N2276" i="1"/>
  <c r="P2276" i="1" s="1"/>
  <c r="M2277" i="1" s="1"/>
  <c r="F60" i="1"/>
  <c r="K60" i="1"/>
  <c r="X60" i="1" l="1"/>
  <c r="Z60" i="1"/>
  <c r="AA60" i="1"/>
  <c r="AB60" i="1"/>
  <c r="T2360" i="1"/>
  <c r="Q2361" i="1" s="1"/>
  <c r="AC2361" i="1" s="1"/>
  <c r="O2277" i="1"/>
  <c r="G2277" i="1"/>
  <c r="J60" i="1"/>
  <c r="L60" i="1" s="1"/>
  <c r="I61" i="1" s="1"/>
  <c r="Y60" i="1" l="1"/>
  <c r="W61" i="1" s="1"/>
  <c r="H2361" i="1"/>
  <c r="S2361" i="1"/>
  <c r="N2277" i="1"/>
  <c r="F61" i="1"/>
  <c r="K61" i="1"/>
  <c r="X61" i="1" l="1"/>
  <c r="Z61" i="1"/>
  <c r="AA61" i="1"/>
  <c r="AB61" i="1"/>
  <c r="R2361" i="1"/>
  <c r="T2361" i="1" s="1"/>
  <c r="Q2362" i="1" s="1"/>
  <c r="AC2362" i="1" s="1"/>
  <c r="P2277" i="1"/>
  <c r="M2278" i="1" s="1"/>
  <c r="J61" i="1"/>
  <c r="L61" i="1" s="1"/>
  <c r="I62" i="1" s="1"/>
  <c r="Y61" i="1" l="1"/>
  <c r="W62" i="1" s="1"/>
  <c r="H2362" i="1"/>
  <c r="S2362" i="1"/>
  <c r="G2278" i="1"/>
  <c r="O2278" i="1"/>
  <c r="K62" i="1"/>
  <c r="F62" i="1"/>
  <c r="AB62" i="1" l="1"/>
  <c r="X62" i="1"/>
  <c r="AA62" i="1"/>
  <c r="Z62" i="1"/>
  <c r="R2362" i="1"/>
  <c r="N2278" i="1"/>
  <c r="P2278" i="1" s="1"/>
  <c r="M2279" i="1" s="1"/>
  <c r="J62" i="1"/>
  <c r="T2362" i="1" l="1"/>
  <c r="Q2363" i="1" s="1"/>
  <c r="AC2363" i="1" s="1"/>
  <c r="G2279" i="1"/>
  <c r="O2279" i="1"/>
  <c r="L62" i="1"/>
  <c r="I63" i="1" s="1"/>
  <c r="Y62" i="1" l="1"/>
  <c r="W63" i="1" s="1"/>
  <c r="H2363" i="1"/>
  <c r="S2363" i="1"/>
  <c r="N2279" i="1"/>
  <c r="P2279" i="1" s="1"/>
  <c r="M2280" i="1" s="1"/>
  <c r="F63" i="1"/>
  <c r="K63" i="1"/>
  <c r="J63" i="1" s="1"/>
  <c r="X63" i="1" l="1"/>
  <c r="AA63" i="1"/>
  <c r="Z63" i="1"/>
  <c r="AB63" i="1"/>
  <c r="R2363" i="1"/>
  <c r="G2280" i="1"/>
  <c r="O2280" i="1"/>
  <c r="L63" i="1"/>
  <c r="I64" i="1" s="1"/>
  <c r="F64" i="1" s="1"/>
  <c r="Y63" i="1" l="1"/>
  <c r="W64" i="1" s="1"/>
  <c r="T2363" i="1"/>
  <c r="Q2364" i="1" s="1"/>
  <c r="AC2364" i="1" s="1"/>
  <c r="N2280" i="1"/>
  <c r="P2280" i="1" s="1"/>
  <c r="M2281" i="1" s="1"/>
  <c r="K64" i="1"/>
  <c r="J64" i="1" s="1"/>
  <c r="X64" i="1" l="1"/>
  <c r="Z64" i="1"/>
  <c r="AA64" i="1"/>
  <c r="AB64" i="1"/>
  <c r="H2364" i="1"/>
  <c r="S2364" i="1"/>
  <c r="G2281" i="1"/>
  <c r="O2281" i="1"/>
  <c r="L64" i="1"/>
  <c r="I65" i="1" s="1"/>
  <c r="K65" i="1" s="1"/>
  <c r="Y64" i="1" l="1"/>
  <c r="W65" i="1" s="1"/>
  <c r="R2364" i="1"/>
  <c r="N2281" i="1"/>
  <c r="F65" i="1"/>
  <c r="J65" i="1"/>
  <c r="L65" i="1" s="1"/>
  <c r="I66" i="1" s="1"/>
  <c r="AB65" i="1" l="1"/>
  <c r="X65" i="1"/>
  <c r="AA65" i="1"/>
  <c r="Z65" i="1"/>
  <c r="T2364" i="1"/>
  <c r="Q2365" i="1" s="1"/>
  <c r="AC2365" i="1" s="1"/>
  <c r="P2281" i="1"/>
  <c r="M2282" i="1" s="1"/>
  <c r="K66" i="1"/>
  <c r="F66" i="1"/>
  <c r="Y65" i="1" l="1"/>
  <c r="W66" i="1" s="1"/>
  <c r="H2365" i="1"/>
  <c r="S2365" i="1"/>
  <c r="G2282" i="1"/>
  <c r="O2282" i="1"/>
  <c r="J66" i="1"/>
  <c r="L66" i="1" s="1"/>
  <c r="I67" i="1" s="1"/>
  <c r="X66" i="1" l="1"/>
  <c r="Z66" i="1"/>
  <c r="AA66" i="1"/>
  <c r="AB66" i="1"/>
  <c r="R2365" i="1"/>
  <c r="N2282" i="1"/>
  <c r="F67" i="1"/>
  <c r="K67" i="1"/>
  <c r="Y66" i="1" l="1"/>
  <c r="W67" i="1" s="1"/>
  <c r="T2365" i="1"/>
  <c r="Q2366" i="1" s="1"/>
  <c r="AC2366" i="1" s="1"/>
  <c r="P2282" i="1"/>
  <c r="M2283" i="1" s="1"/>
  <c r="J67" i="1"/>
  <c r="L67" i="1" s="1"/>
  <c r="X67" i="1" l="1"/>
  <c r="Z67" i="1"/>
  <c r="AA67" i="1"/>
  <c r="AB67" i="1"/>
  <c r="S2366" i="1"/>
  <c r="H2366" i="1"/>
  <c r="G2283" i="1"/>
  <c r="O2283" i="1"/>
  <c r="I68" i="1"/>
  <c r="Y67" i="1" l="1"/>
  <c r="W68" i="1" s="1"/>
  <c r="R2366" i="1"/>
  <c r="N2283" i="1"/>
  <c r="F68" i="1"/>
  <c r="K68" i="1"/>
  <c r="AB68" i="1" l="1"/>
  <c r="X68" i="1"/>
  <c r="Z68" i="1"/>
  <c r="AA68" i="1"/>
  <c r="T2366" i="1"/>
  <c r="Q2367" i="1" s="1"/>
  <c r="AC2367" i="1" s="1"/>
  <c r="P2283" i="1"/>
  <c r="M2284" i="1" s="1"/>
  <c r="J68" i="1"/>
  <c r="L68" i="1" s="1"/>
  <c r="Y68" i="1" l="1"/>
  <c r="W69" i="1" s="1"/>
  <c r="H2367" i="1"/>
  <c r="S2367" i="1"/>
  <c r="G2284" i="1"/>
  <c r="O2284" i="1"/>
  <c r="I69" i="1"/>
  <c r="X69" i="1" l="1"/>
  <c r="Z69" i="1"/>
  <c r="AA69" i="1"/>
  <c r="AB69" i="1"/>
  <c r="R2367" i="1"/>
  <c r="T2367" i="1" s="1"/>
  <c r="Q2368" i="1" s="1"/>
  <c r="AC2368" i="1" s="1"/>
  <c r="N2284" i="1"/>
  <c r="K69" i="1"/>
  <c r="F69" i="1"/>
  <c r="H2368" i="1" l="1"/>
  <c r="S2368" i="1"/>
  <c r="P2284" i="1"/>
  <c r="M2285" i="1" s="1"/>
  <c r="J69" i="1"/>
  <c r="L69" i="1" s="1"/>
  <c r="Y69" i="1" s="1"/>
  <c r="W70" i="1" s="1"/>
  <c r="AB70" i="1" l="1"/>
  <c r="X70" i="1"/>
  <c r="AA70" i="1"/>
  <c r="Z70" i="1"/>
  <c r="R2368" i="1"/>
  <c r="G2285" i="1"/>
  <c r="O2285" i="1"/>
  <c r="I70" i="1"/>
  <c r="T2368" i="1" l="1"/>
  <c r="Q2369" i="1" s="1"/>
  <c r="AC2369" i="1" s="1"/>
  <c r="N2285" i="1"/>
  <c r="K70" i="1"/>
  <c r="F70" i="1"/>
  <c r="S2369" i="1" l="1"/>
  <c r="H2369" i="1"/>
  <c r="P2285" i="1"/>
  <c r="M2286" i="1" s="1"/>
  <c r="J70" i="1"/>
  <c r="L70" i="1" s="1"/>
  <c r="Y70" i="1" s="1"/>
  <c r="W71" i="1" s="1"/>
  <c r="X71" i="1" l="1"/>
  <c r="Z71" i="1"/>
  <c r="AA71" i="1"/>
  <c r="AB71" i="1"/>
  <c r="R2369" i="1"/>
  <c r="G2286" i="1"/>
  <c r="O2286" i="1"/>
  <c r="I71" i="1"/>
  <c r="T2369" i="1" l="1"/>
  <c r="Q2370" i="1" s="1"/>
  <c r="AC2370" i="1" s="1"/>
  <c r="N2286" i="1"/>
  <c r="P2286" i="1" s="1"/>
  <c r="M2287" i="1" s="1"/>
  <c r="K71" i="1"/>
  <c r="F71" i="1"/>
  <c r="S2370" i="1" l="1"/>
  <c r="H2370" i="1"/>
  <c r="G2287" i="1"/>
  <c r="O2287" i="1"/>
  <c r="J71" i="1"/>
  <c r="R2370" i="1" l="1"/>
  <c r="T2370" i="1" s="1"/>
  <c r="Q2371" i="1" s="1"/>
  <c r="AC2371" i="1" s="1"/>
  <c r="N2287" i="1"/>
  <c r="P2287" i="1" s="1"/>
  <c r="M2288" i="1" s="1"/>
  <c r="L71" i="1"/>
  <c r="I72" i="1" l="1"/>
  <c r="Y71" i="1"/>
  <c r="W72" i="1" s="1"/>
  <c r="H2371" i="1"/>
  <c r="S2371" i="1"/>
  <c r="G2288" i="1"/>
  <c r="O2288" i="1"/>
  <c r="K72" i="1"/>
  <c r="J72" i="1" s="1"/>
  <c r="F72" i="1"/>
  <c r="X72" i="1" l="1"/>
  <c r="Z72" i="1"/>
  <c r="AA72" i="1"/>
  <c r="AB72" i="1"/>
  <c r="R2371" i="1"/>
  <c r="T2371" i="1" s="1"/>
  <c r="Q2372" i="1" s="1"/>
  <c r="AC2372" i="1" s="1"/>
  <c r="N2288" i="1"/>
  <c r="P2288" i="1" s="1"/>
  <c r="M2289" i="1" s="1"/>
  <c r="L72" i="1"/>
  <c r="I73" i="1" s="1"/>
  <c r="F73" i="1" s="1"/>
  <c r="Y72" i="1" l="1"/>
  <c r="W73" i="1" s="1"/>
  <c r="H2372" i="1"/>
  <c r="S2372" i="1"/>
  <c r="O2289" i="1"/>
  <c r="G2289" i="1"/>
  <c r="K73" i="1"/>
  <c r="J73" i="1" s="1"/>
  <c r="X73" i="1" l="1"/>
  <c r="Z73" i="1"/>
  <c r="AA73" i="1"/>
  <c r="AB73" i="1"/>
  <c r="R2372" i="1"/>
  <c r="N2289" i="1"/>
  <c r="P2289" i="1" s="1"/>
  <c r="M2290" i="1" s="1"/>
  <c r="L73" i="1"/>
  <c r="I74" i="1" s="1"/>
  <c r="Y73" i="1" l="1"/>
  <c r="W74" i="1" s="1"/>
  <c r="T2372" i="1"/>
  <c r="Q2373" i="1" s="1"/>
  <c r="AC2373" i="1" s="1"/>
  <c r="O2290" i="1"/>
  <c r="G2290" i="1"/>
  <c r="F74" i="1"/>
  <c r="K74" i="1"/>
  <c r="X74" i="1" l="1"/>
  <c r="AA74" i="1"/>
  <c r="Z74" i="1"/>
  <c r="AB74" i="1"/>
  <c r="H2373" i="1"/>
  <c r="S2373" i="1"/>
  <c r="N2290" i="1"/>
  <c r="J74" i="1"/>
  <c r="R2373" i="1" l="1"/>
  <c r="T2373" i="1" s="1"/>
  <c r="Q2374" i="1" s="1"/>
  <c r="AC2374" i="1" s="1"/>
  <c r="P2290" i="1"/>
  <c r="M2291" i="1" s="1"/>
  <c r="L74" i="1"/>
  <c r="I75" i="1" s="1"/>
  <c r="Y74" i="1" l="1"/>
  <c r="W75" i="1" s="1"/>
  <c r="H2374" i="1"/>
  <c r="S2374" i="1"/>
  <c r="G2291" i="1"/>
  <c r="O2291" i="1"/>
  <c r="K75" i="1"/>
  <c r="J75" i="1" s="1"/>
  <c r="F75" i="1"/>
  <c r="X75" i="1" l="1"/>
  <c r="AA75" i="1"/>
  <c r="Z75" i="1"/>
  <c r="AB75" i="1"/>
  <c r="R2374" i="1"/>
  <c r="N2291" i="1"/>
  <c r="L75" i="1"/>
  <c r="I76" i="1" s="1"/>
  <c r="F76" i="1" s="1"/>
  <c r="Y75" i="1" l="1"/>
  <c r="W76" i="1" s="1"/>
  <c r="T2374" i="1"/>
  <c r="Q2375" i="1" s="1"/>
  <c r="AC2375" i="1" s="1"/>
  <c r="P2291" i="1"/>
  <c r="M2292" i="1" s="1"/>
  <c r="K76" i="1"/>
  <c r="J76" i="1" s="1"/>
  <c r="X76" i="1" l="1"/>
  <c r="AA76" i="1"/>
  <c r="Z76" i="1"/>
  <c r="AB76" i="1"/>
  <c r="H2375" i="1"/>
  <c r="S2375" i="1"/>
  <c r="O2292" i="1"/>
  <c r="G2292" i="1"/>
  <c r="L76" i="1"/>
  <c r="I77" i="1" s="1"/>
  <c r="Y76" i="1" l="1"/>
  <c r="W77" i="1" s="1"/>
  <c r="R2375" i="1"/>
  <c r="T2375" i="1" s="1"/>
  <c r="Q2376" i="1" s="1"/>
  <c r="AC2376" i="1" s="1"/>
  <c r="N2292" i="1"/>
  <c r="P2292" i="1" s="1"/>
  <c r="M2293" i="1" s="1"/>
  <c r="F77" i="1"/>
  <c r="K77" i="1"/>
  <c r="AB77" i="1" l="1"/>
  <c r="X77" i="1"/>
  <c r="AA77" i="1"/>
  <c r="Z77" i="1"/>
  <c r="H2376" i="1"/>
  <c r="S2376" i="1"/>
  <c r="G2293" i="1"/>
  <c r="O2293" i="1"/>
  <c r="J77" i="1"/>
  <c r="R2376" i="1" l="1"/>
  <c r="T2376" i="1" s="1"/>
  <c r="Q2377" i="1" s="1"/>
  <c r="AC2377" i="1" s="1"/>
  <c r="N2293" i="1"/>
  <c r="P2293" i="1" s="1"/>
  <c r="M2294" i="1" s="1"/>
  <c r="L77" i="1"/>
  <c r="I78" i="1" s="1"/>
  <c r="Y77" i="1" l="1"/>
  <c r="W78" i="1" s="1"/>
  <c r="H2377" i="1"/>
  <c r="S2377" i="1"/>
  <c r="G2294" i="1"/>
  <c r="O2294" i="1"/>
  <c r="F78" i="1"/>
  <c r="K78" i="1"/>
  <c r="X78" i="1" l="1"/>
  <c r="Z78" i="1"/>
  <c r="AA78" i="1"/>
  <c r="AB78" i="1"/>
  <c r="R2377" i="1"/>
  <c r="N2294" i="1"/>
  <c r="J78" i="1"/>
  <c r="L78" i="1" s="1"/>
  <c r="I79" i="1" s="1"/>
  <c r="Y78" i="1" l="1"/>
  <c r="W79" i="1" s="1"/>
  <c r="T2377" i="1"/>
  <c r="Q2378" i="1" s="1"/>
  <c r="AC2378" i="1" s="1"/>
  <c r="P2294" i="1"/>
  <c r="M2295" i="1" s="1"/>
  <c r="K79" i="1"/>
  <c r="J79" i="1" s="1"/>
  <c r="F79" i="1"/>
  <c r="AB79" i="1" l="1"/>
  <c r="X79" i="1"/>
  <c r="AA79" i="1"/>
  <c r="Z79" i="1"/>
  <c r="H2378" i="1"/>
  <c r="S2378" i="1"/>
  <c r="G2295" i="1"/>
  <c r="O2295" i="1"/>
  <c r="L79" i="1"/>
  <c r="I80" i="1" s="1"/>
  <c r="F80" i="1" s="1"/>
  <c r="Y79" i="1" l="1"/>
  <c r="W80" i="1" s="1"/>
  <c r="R2378" i="1"/>
  <c r="N2295" i="1"/>
  <c r="P2295" i="1" s="1"/>
  <c r="M2296" i="1" s="1"/>
  <c r="K80" i="1"/>
  <c r="J80" i="1" s="1"/>
  <c r="X80" i="1" l="1"/>
  <c r="Z80" i="1"/>
  <c r="AA80" i="1"/>
  <c r="AB80" i="1"/>
  <c r="T2378" i="1"/>
  <c r="Q2379" i="1" s="1"/>
  <c r="AC2379" i="1" s="1"/>
  <c r="G2296" i="1"/>
  <c r="O2296" i="1"/>
  <c r="L80" i="1"/>
  <c r="I81" i="1" s="1"/>
  <c r="Y80" i="1" l="1"/>
  <c r="W81" i="1" s="1"/>
  <c r="H2379" i="1"/>
  <c r="S2379" i="1"/>
  <c r="N2296" i="1"/>
  <c r="P2296" i="1" s="1"/>
  <c r="M2297" i="1" s="1"/>
  <c r="F81" i="1"/>
  <c r="K81" i="1"/>
  <c r="X81" i="1" l="1"/>
  <c r="Z81" i="1"/>
  <c r="AA81" i="1"/>
  <c r="AB81" i="1"/>
  <c r="R2379" i="1"/>
  <c r="T2379" i="1" s="1"/>
  <c r="Q2380" i="1" s="1"/>
  <c r="AC2380" i="1" s="1"/>
  <c r="G2297" i="1"/>
  <c r="O2297" i="1"/>
  <c r="J81" i="1"/>
  <c r="L81" i="1" s="1"/>
  <c r="I82" i="1" s="1"/>
  <c r="Y81" i="1" l="1"/>
  <c r="W82" i="1" s="1"/>
  <c r="H2380" i="1"/>
  <c r="S2380" i="1"/>
  <c r="N2297" i="1"/>
  <c r="P2297" i="1" s="1"/>
  <c r="M2298" i="1" s="1"/>
  <c r="F82" i="1"/>
  <c r="K82" i="1"/>
  <c r="X82" i="1" l="1"/>
  <c r="Z82" i="1"/>
  <c r="AA82" i="1"/>
  <c r="AB82" i="1"/>
  <c r="R2380" i="1"/>
  <c r="G2298" i="1"/>
  <c r="O2298" i="1"/>
  <c r="J82" i="1"/>
  <c r="T2380" i="1" l="1"/>
  <c r="Q2381" i="1" s="1"/>
  <c r="AC2381" i="1" s="1"/>
  <c r="N2298" i="1"/>
  <c r="L82" i="1"/>
  <c r="I83" i="1" s="1"/>
  <c r="Y82" i="1" l="1"/>
  <c r="W83" i="1" s="1"/>
  <c r="H2381" i="1"/>
  <c r="S2381" i="1"/>
  <c r="P2298" i="1"/>
  <c r="M2299" i="1" s="1"/>
  <c r="F83" i="1"/>
  <c r="K83" i="1"/>
  <c r="J83" i="1" s="1"/>
  <c r="AB83" i="1" l="1"/>
  <c r="X83" i="1"/>
  <c r="AA83" i="1"/>
  <c r="Z83" i="1"/>
  <c r="R2381" i="1"/>
  <c r="G2299" i="1"/>
  <c r="O2299" i="1"/>
  <c r="L83" i="1"/>
  <c r="I84" i="1" s="1"/>
  <c r="Y83" i="1" l="1"/>
  <c r="W84" i="1" s="1"/>
  <c r="T2381" i="1"/>
  <c r="Q2382" i="1" s="1"/>
  <c r="AC2382" i="1" s="1"/>
  <c r="N2299" i="1"/>
  <c r="P2299" i="1" s="1"/>
  <c r="M2300" i="1" s="1"/>
  <c r="K84" i="1"/>
  <c r="F84" i="1"/>
  <c r="X84" i="1" l="1"/>
  <c r="AA84" i="1"/>
  <c r="Z84" i="1"/>
  <c r="AB84" i="1"/>
  <c r="H2382" i="1"/>
  <c r="S2382" i="1"/>
  <c r="G2300" i="1"/>
  <c r="O2300" i="1"/>
  <c r="J84" i="1"/>
  <c r="R2382" i="1" l="1"/>
  <c r="N2300" i="1"/>
  <c r="L84" i="1"/>
  <c r="I85" i="1" s="1"/>
  <c r="Y84" i="1" l="1"/>
  <c r="W85" i="1" s="1"/>
  <c r="T2382" i="1"/>
  <c r="Q2383" i="1" s="1"/>
  <c r="AC2383" i="1" s="1"/>
  <c r="P2300" i="1"/>
  <c r="M2301" i="1" s="1"/>
  <c r="F85" i="1"/>
  <c r="K85" i="1"/>
  <c r="X85" i="1" l="1"/>
  <c r="AA85" i="1"/>
  <c r="Z85" i="1"/>
  <c r="AB85" i="1"/>
  <c r="H2383" i="1"/>
  <c r="S2383" i="1"/>
  <c r="G2301" i="1"/>
  <c r="O2301" i="1"/>
  <c r="J85" i="1"/>
  <c r="R2383" i="1" l="1"/>
  <c r="T2383" i="1" s="1"/>
  <c r="Q2384" i="1" s="1"/>
  <c r="AC2384" i="1" s="1"/>
  <c r="N2301" i="1"/>
  <c r="L85" i="1"/>
  <c r="I86" i="1" s="1"/>
  <c r="Y85" i="1" l="1"/>
  <c r="W86" i="1" s="1"/>
  <c r="S2384" i="1"/>
  <c r="H2384" i="1"/>
  <c r="P2301" i="1"/>
  <c r="M2302" i="1" s="1"/>
  <c r="F86" i="1"/>
  <c r="K86" i="1"/>
  <c r="X86" i="1" l="1"/>
  <c r="AA86" i="1"/>
  <c r="Z86" i="1"/>
  <c r="AB86" i="1"/>
  <c r="R2384" i="1"/>
  <c r="G2302" i="1"/>
  <c r="O2302" i="1"/>
  <c r="J86" i="1"/>
  <c r="L86" i="1" s="1"/>
  <c r="I87" i="1" s="1"/>
  <c r="Y86" i="1" l="1"/>
  <c r="W87" i="1" s="1"/>
  <c r="T2384" i="1"/>
  <c r="Q2385" i="1" s="1"/>
  <c r="AC2385" i="1" s="1"/>
  <c r="N2302" i="1"/>
  <c r="P2302" i="1" s="1"/>
  <c r="M2303" i="1" s="1"/>
  <c r="F87" i="1"/>
  <c r="K87" i="1"/>
  <c r="J87" i="1" s="1"/>
  <c r="AB87" i="1" l="1"/>
  <c r="X87" i="1"/>
  <c r="Z87" i="1"/>
  <c r="AA87" i="1"/>
  <c r="H2385" i="1"/>
  <c r="S2385" i="1"/>
  <c r="G2303" i="1"/>
  <c r="O2303" i="1"/>
  <c r="L87" i="1"/>
  <c r="I88" i="1" s="1"/>
  <c r="Y87" i="1" l="1"/>
  <c r="W88" i="1" s="1"/>
  <c r="R2385" i="1"/>
  <c r="N2303" i="1"/>
  <c r="K88" i="1"/>
  <c r="F88" i="1"/>
  <c r="X88" i="1" l="1"/>
  <c r="Z88" i="1"/>
  <c r="AA88" i="1"/>
  <c r="AB88" i="1"/>
  <c r="T2385" i="1"/>
  <c r="Q2386" i="1" s="1"/>
  <c r="AC2386" i="1" s="1"/>
  <c r="P2303" i="1"/>
  <c r="M2304" i="1" s="1"/>
  <c r="J88" i="1"/>
  <c r="L88" i="1" s="1"/>
  <c r="Y88" i="1" l="1"/>
  <c r="W89" i="1" s="1"/>
  <c r="H2386" i="1"/>
  <c r="S2386" i="1"/>
  <c r="O2304" i="1"/>
  <c r="G2304" i="1"/>
  <c r="I89" i="1"/>
  <c r="X89" i="1" l="1"/>
  <c r="AA89" i="1"/>
  <c r="Z89" i="1"/>
  <c r="AB89" i="1"/>
  <c r="R2386" i="1"/>
  <c r="N2304" i="1"/>
  <c r="K89" i="1"/>
  <c r="F89" i="1"/>
  <c r="T2386" i="1" l="1"/>
  <c r="Q2387" i="1" s="1"/>
  <c r="AC2387" i="1" s="1"/>
  <c r="P2304" i="1"/>
  <c r="M2305" i="1" s="1"/>
  <c r="J89" i="1"/>
  <c r="L89" i="1" s="1"/>
  <c r="Y89" i="1" s="1"/>
  <c r="W90" i="1" s="1"/>
  <c r="AB90" i="1" l="1"/>
  <c r="X90" i="1"/>
  <c r="AA90" i="1"/>
  <c r="Z90" i="1"/>
  <c r="H2387" i="1"/>
  <c r="S2387" i="1"/>
  <c r="O2305" i="1"/>
  <c r="G2305" i="1"/>
  <c r="I90" i="1"/>
  <c r="R2387" i="1" l="1"/>
  <c r="T2387" i="1" s="1"/>
  <c r="Q2388" i="1" s="1"/>
  <c r="AC2388" i="1" s="1"/>
  <c r="N2305" i="1"/>
  <c r="F90" i="1"/>
  <c r="K90" i="1"/>
  <c r="H2388" i="1" l="1"/>
  <c r="S2388" i="1"/>
  <c r="P2305" i="1"/>
  <c r="M2306" i="1" s="1"/>
  <c r="J90" i="1"/>
  <c r="L90" i="1" s="1"/>
  <c r="Y90" i="1" s="1"/>
  <c r="W91" i="1" s="1"/>
  <c r="X91" i="1" l="1"/>
  <c r="Z91" i="1"/>
  <c r="AA91" i="1"/>
  <c r="AB91" i="1"/>
  <c r="R2388" i="1"/>
  <c r="T2388" i="1" s="1"/>
  <c r="Q2389" i="1" s="1"/>
  <c r="AC2389" i="1" s="1"/>
  <c r="G2306" i="1"/>
  <c r="O2306" i="1"/>
  <c r="I91" i="1"/>
  <c r="H2389" i="1" l="1"/>
  <c r="S2389" i="1"/>
  <c r="N2306" i="1"/>
  <c r="P2306" i="1" s="1"/>
  <c r="M2307" i="1" s="1"/>
  <c r="K91" i="1"/>
  <c r="F91" i="1"/>
  <c r="R2389" i="1" l="1"/>
  <c r="G2307" i="1"/>
  <c r="O2307" i="1"/>
  <c r="J91" i="1"/>
  <c r="L91" i="1" s="1"/>
  <c r="Y91" i="1" s="1"/>
  <c r="W92" i="1" s="1"/>
  <c r="X92" i="1" l="1"/>
  <c r="Z92" i="1"/>
  <c r="AA92" i="1"/>
  <c r="AB92" i="1"/>
  <c r="T2389" i="1"/>
  <c r="Q2390" i="1" s="1"/>
  <c r="AC2390" i="1" s="1"/>
  <c r="N2307" i="1"/>
  <c r="P2307" i="1" s="1"/>
  <c r="M2308" i="1" s="1"/>
  <c r="I92" i="1"/>
  <c r="H2390" i="1" l="1"/>
  <c r="S2390" i="1"/>
  <c r="G2308" i="1"/>
  <c r="O2308" i="1"/>
  <c r="F92" i="1"/>
  <c r="K92" i="1"/>
  <c r="R2390" i="1" l="1"/>
  <c r="T2390" i="1" s="1"/>
  <c r="Q2391" i="1" s="1"/>
  <c r="AC2391" i="1" s="1"/>
  <c r="N2308" i="1"/>
  <c r="P2308" i="1" s="1"/>
  <c r="M2309" i="1" s="1"/>
  <c r="J92" i="1"/>
  <c r="H2391" i="1" l="1"/>
  <c r="S2391" i="1"/>
  <c r="G2309" i="1"/>
  <c r="O2309" i="1"/>
  <c r="L92" i="1"/>
  <c r="I93" i="1" l="1"/>
  <c r="F93" i="1" s="1"/>
  <c r="Y92" i="1"/>
  <c r="W93" i="1" s="1"/>
  <c r="R2391" i="1"/>
  <c r="N2309" i="1"/>
  <c r="K93" i="1"/>
  <c r="J93" i="1" s="1"/>
  <c r="X93" i="1" l="1"/>
  <c r="AA93" i="1"/>
  <c r="Z93" i="1"/>
  <c r="AB93" i="1"/>
  <c r="T2391" i="1"/>
  <c r="Q2392" i="1" s="1"/>
  <c r="AC2392" i="1" s="1"/>
  <c r="P2309" i="1"/>
  <c r="M2310" i="1" s="1"/>
  <c r="L93" i="1"/>
  <c r="I94" i="1" s="1"/>
  <c r="Y93" i="1" l="1"/>
  <c r="W94" i="1" s="1"/>
  <c r="H2392" i="1"/>
  <c r="S2392" i="1"/>
  <c r="O2310" i="1"/>
  <c r="G2310" i="1"/>
  <c r="K94" i="1"/>
  <c r="F94" i="1"/>
  <c r="X94" i="1" l="1"/>
  <c r="AA94" i="1"/>
  <c r="Z94" i="1"/>
  <c r="AB94" i="1"/>
  <c r="R2392" i="1"/>
  <c r="T2392" i="1" s="1"/>
  <c r="Q2393" i="1" s="1"/>
  <c r="AC2393" i="1" s="1"/>
  <c r="N2310" i="1"/>
  <c r="J94" i="1"/>
  <c r="S2393" i="1" l="1"/>
  <c r="H2393" i="1"/>
  <c r="P2310" i="1"/>
  <c r="M2311" i="1" s="1"/>
  <c r="L94" i="1"/>
  <c r="I95" i="1" s="1"/>
  <c r="Y94" i="1" l="1"/>
  <c r="W95" i="1" s="1"/>
  <c r="R2393" i="1"/>
  <c r="G2311" i="1"/>
  <c r="O2311" i="1"/>
  <c r="K95" i="1"/>
  <c r="J95" i="1" s="1"/>
  <c r="F95" i="1"/>
  <c r="AB95" i="1" l="1"/>
  <c r="X95" i="1"/>
  <c r="AA95" i="1"/>
  <c r="Z95" i="1"/>
  <c r="T2393" i="1"/>
  <c r="Q2394" i="1" s="1"/>
  <c r="AC2394" i="1" s="1"/>
  <c r="N2311" i="1"/>
  <c r="L95" i="1"/>
  <c r="I96" i="1" s="1"/>
  <c r="Y95" i="1" l="1"/>
  <c r="W96" i="1" s="1"/>
  <c r="S2394" i="1"/>
  <c r="H2394" i="1"/>
  <c r="P2311" i="1"/>
  <c r="M2312" i="1" s="1"/>
  <c r="F96" i="1"/>
  <c r="K96" i="1"/>
  <c r="AB96" i="1" l="1"/>
  <c r="X96" i="1"/>
  <c r="Z96" i="1"/>
  <c r="AA96" i="1"/>
  <c r="R2394" i="1"/>
  <c r="T2394" i="1" s="1"/>
  <c r="Q2395" i="1" s="1"/>
  <c r="AC2395" i="1" s="1"/>
  <c r="O2312" i="1"/>
  <c r="G2312" i="1"/>
  <c r="J96" i="1"/>
  <c r="H2395" i="1" l="1"/>
  <c r="S2395" i="1"/>
  <c r="N2312" i="1"/>
  <c r="P2312" i="1" s="1"/>
  <c r="M2313" i="1" s="1"/>
  <c r="L96" i="1"/>
  <c r="I97" i="1" s="1"/>
  <c r="Y96" i="1" l="1"/>
  <c r="W97" i="1" s="1"/>
  <c r="R2395" i="1"/>
  <c r="G2313" i="1"/>
  <c r="O2313" i="1"/>
  <c r="K97" i="1"/>
  <c r="J97" i="1" s="1"/>
  <c r="F97" i="1"/>
  <c r="X97" i="1" l="1"/>
  <c r="AA97" i="1"/>
  <c r="Z97" i="1"/>
  <c r="AB97" i="1"/>
  <c r="T2395" i="1"/>
  <c r="Q2396" i="1" s="1"/>
  <c r="AC2396" i="1" s="1"/>
  <c r="N2313" i="1"/>
  <c r="P2313" i="1" s="1"/>
  <c r="M2314" i="1" s="1"/>
  <c r="L97" i="1"/>
  <c r="I98" i="1" s="1"/>
  <c r="Y97" i="1" l="1"/>
  <c r="W98" i="1" s="1"/>
  <c r="H2396" i="1"/>
  <c r="S2396" i="1"/>
  <c r="O2314" i="1"/>
  <c r="G2314" i="1"/>
  <c r="F98" i="1"/>
  <c r="K98" i="1"/>
  <c r="J98" i="1" s="1"/>
  <c r="X98" i="1" l="1"/>
  <c r="AA98" i="1"/>
  <c r="Z98" i="1"/>
  <c r="AB98" i="1"/>
  <c r="R2396" i="1"/>
  <c r="T2396" i="1" s="1"/>
  <c r="Q2397" i="1" s="1"/>
  <c r="AC2397" i="1" s="1"/>
  <c r="N2314" i="1"/>
  <c r="P2314" i="1" s="1"/>
  <c r="M2315" i="1" s="1"/>
  <c r="L98" i="1"/>
  <c r="I99" i="1" s="1"/>
  <c r="Y98" i="1" l="1"/>
  <c r="W99" i="1" s="1"/>
  <c r="H2397" i="1"/>
  <c r="S2397" i="1"/>
  <c r="G2315" i="1"/>
  <c r="O2315" i="1"/>
  <c r="K99" i="1"/>
  <c r="F99" i="1"/>
  <c r="X99" i="1" l="1"/>
  <c r="Z99" i="1"/>
  <c r="AA99" i="1"/>
  <c r="AB99" i="1"/>
  <c r="R2397" i="1"/>
  <c r="N2315" i="1"/>
  <c r="P2315" i="1" s="1"/>
  <c r="M2316" i="1" s="1"/>
  <c r="J99" i="1"/>
  <c r="T2397" i="1" l="1"/>
  <c r="Q2398" i="1" s="1"/>
  <c r="AC2398" i="1" s="1"/>
  <c r="G2316" i="1"/>
  <c r="O2316" i="1"/>
  <c r="L99" i="1"/>
  <c r="I100" i="1" s="1"/>
  <c r="Y99" i="1" l="1"/>
  <c r="W100" i="1" s="1"/>
  <c r="H2398" i="1"/>
  <c r="S2398" i="1"/>
  <c r="N2316" i="1"/>
  <c r="F100" i="1"/>
  <c r="K100" i="1"/>
  <c r="X100" i="1" l="1"/>
  <c r="AA100" i="1"/>
  <c r="Z100" i="1"/>
  <c r="AB100" i="1"/>
  <c r="R2398" i="1"/>
  <c r="P2316" i="1"/>
  <c r="M2317" i="1" s="1"/>
  <c r="J100" i="1"/>
  <c r="T2398" i="1" l="1"/>
  <c r="Q2399" i="1" s="1"/>
  <c r="AC2399" i="1" s="1"/>
  <c r="O2317" i="1"/>
  <c r="G2317" i="1"/>
  <c r="L100" i="1"/>
  <c r="I101" i="1" s="1"/>
  <c r="Y100" i="1" l="1"/>
  <c r="W101" i="1" s="1"/>
  <c r="S2399" i="1"/>
  <c r="H2399" i="1"/>
  <c r="N2317" i="1"/>
  <c r="F101" i="1"/>
  <c r="K101" i="1"/>
  <c r="AB101" i="1" l="1"/>
  <c r="X101" i="1"/>
  <c r="Z101" i="1"/>
  <c r="AA101" i="1"/>
  <c r="R2399" i="1"/>
  <c r="T2399" i="1" s="1"/>
  <c r="Q2400" i="1" s="1"/>
  <c r="AC2400" i="1" s="1"/>
  <c r="P2317" i="1"/>
  <c r="M2318" i="1" s="1"/>
  <c r="J101" i="1"/>
  <c r="H2400" i="1" l="1"/>
  <c r="S2400" i="1"/>
  <c r="O2318" i="1"/>
  <c r="G2318" i="1"/>
  <c r="L101" i="1"/>
  <c r="I102" i="1" s="1"/>
  <c r="Y101" i="1" l="1"/>
  <c r="W102" i="1" s="1"/>
  <c r="R2400" i="1"/>
  <c r="T2400" i="1" s="1"/>
  <c r="Q2401" i="1" s="1"/>
  <c r="AC2401" i="1" s="1"/>
  <c r="N2318" i="1"/>
  <c r="P2318" i="1" s="1"/>
  <c r="M2319" i="1" s="1"/>
  <c r="K102" i="1"/>
  <c r="F102" i="1"/>
  <c r="AB102" i="1" l="1"/>
  <c r="X102" i="1"/>
  <c r="AA102" i="1"/>
  <c r="Z102" i="1"/>
  <c r="H2401" i="1"/>
  <c r="S2401" i="1"/>
  <c r="G2319" i="1"/>
  <c r="O2319" i="1"/>
  <c r="J102" i="1"/>
  <c r="L102" i="1" s="1"/>
  <c r="I103" i="1" s="1"/>
  <c r="Y102" i="1" l="1"/>
  <c r="W103" i="1" s="1"/>
  <c r="R2401" i="1"/>
  <c r="T2401" i="1" s="1"/>
  <c r="Q2402" i="1" s="1"/>
  <c r="AC2402" i="1" s="1"/>
  <c r="N2319" i="1"/>
  <c r="P2319" i="1" s="1"/>
  <c r="M2320" i="1" s="1"/>
  <c r="F103" i="1"/>
  <c r="K103" i="1"/>
  <c r="X103" i="1" l="1"/>
  <c r="AA103" i="1"/>
  <c r="Z103" i="1"/>
  <c r="AB103" i="1"/>
  <c r="H2402" i="1"/>
  <c r="S2402" i="1"/>
  <c r="G2320" i="1"/>
  <c r="O2320" i="1"/>
  <c r="J103" i="1"/>
  <c r="R2402" i="1" l="1"/>
  <c r="N2320" i="1"/>
  <c r="P2320" i="1" s="1"/>
  <c r="M2321" i="1" s="1"/>
  <c r="L103" i="1"/>
  <c r="I104" i="1" s="1"/>
  <c r="Y103" i="1" l="1"/>
  <c r="W104" i="1" s="1"/>
  <c r="T2402" i="1"/>
  <c r="Q2403" i="1" s="1"/>
  <c r="AC2403" i="1" s="1"/>
  <c r="O2321" i="1"/>
  <c r="G2321" i="1"/>
  <c r="K104" i="1"/>
  <c r="F104" i="1"/>
  <c r="X104" i="1" l="1"/>
  <c r="AA104" i="1"/>
  <c r="Z104" i="1"/>
  <c r="AB104" i="1"/>
  <c r="H2403" i="1"/>
  <c r="S2403" i="1"/>
  <c r="N2321" i="1"/>
  <c r="P2321" i="1" s="1"/>
  <c r="M2322" i="1" s="1"/>
  <c r="J104" i="1"/>
  <c r="L104" i="1" s="1"/>
  <c r="I105" i="1" s="1"/>
  <c r="Y104" i="1" l="1"/>
  <c r="W105" i="1" s="1"/>
  <c r="R2403" i="1"/>
  <c r="T2403" i="1" s="1"/>
  <c r="Q2404" i="1" s="1"/>
  <c r="AC2404" i="1" s="1"/>
  <c r="O2322" i="1"/>
  <c r="G2322" i="1"/>
  <c r="K105" i="1"/>
  <c r="F105" i="1"/>
  <c r="X105" i="1" l="1"/>
  <c r="Z105" i="1"/>
  <c r="AA105" i="1"/>
  <c r="AB105" i="1"/>
  <c r="H2404" i="1"/>
  <c r="S2404" i="1"/>
  <c r="N2322" i="1"/>
  <c r="J105" i="1"/>
  <c r="R2404" i="1" l="1"/>
  <c r="T2404" i="1" s="1"/>
  <c r="Q2405" i="1" s="1"/>
  <c r="AC2405" i="1" s="1"/>
  <c r="P2322" i="1"/>
  <c r="M2323" i="1" s="1"/>
  <c r="L105" i="1"/>
  <c r="I106" i="1" s="1"/>
  <c r="Y105" i="1" l="1"/>
  <c r="W106" i="1" s="1"/>
  <c r="S2405" i="1"/>
  <c r="H2405" i="1"/>
  <c r="G2323" i="1"/>
  <c r="O2323" i="1"/>
  <c r="F106" i="1"/>
  <c r="K106" i="1"/>
  <c r="AB106" i="1" l="1"/>
  <c r="X106" i="1"/>
  <c r="Z106" i="1"/>
  <c r="AA106" i="1"/>
  <c r="R2405" i="1"/>
  <c r="N2323" i="1"/>
  <c r="J106" i="1"/>
  <c r="T2405" i="1" l="1"/>
  <c r="Q2406" i="1" s="1"/>
  <c r="AC2406" i="1" s="1"/>
  <c r="P2323" i="1"/>
  <c r="M2324" i="1" s="1"/>
  <c r="L106" i="1"/>
  <c r="I107" i="1" s="1"/>
  <c r="Y106" i="1" l="1"/>
  <c r="W107" i="1" s="1"/>
  <c r="H2406" i="1"/>
  <c r="S2406" i="1"/>
  <c r="G2324" i="1"/>
  <c r="O2324" i="1"/>
  <c r="F107" i="1"/>
  <c r="K107" i="1"/>
  <c r="X107" i="1" l="1"/>
  <c r="Z107" i="1"/>
  <c r="AA107" i="1"/>
  <c r="AB107" i="1"/>
  <c r="R2406" i="1"/>
  <c r="T2406" i="1" s="1"/>
  <c r="Q2407" i="1" s="1"/>
  <c r="AC2407" i="1" s="1"/>
  <c r="N2324" i="1"/>
  <c r="P2324" i="1" s="1"/>
  <c r="M2325" i="1" s="1"/>
  <c r="J107" i="1"/>
  <c r="L107" i="1" s="1"/>
  <c r="I108" i="1" s="1"/>
  <c r="Y107" i="1" l="1"/>
  <c r="W108" i="1" s="1"/>
  <c r="H2407" i="1"/>
  <c r="S2407" i="1"/>
  <c r="G2325" i="1"/>
  <c r="O2325" i="1"/>
  <c r="F108" i="1"/>
  <c r="K108" i="1"/>
  <c r="AB108" i="1" l="1"/>
  <c r="X108" i="1"/>
  <c r="AA108" i="1"/>
  <c r="Z108" i="1"/>
  <c r="R2407" i="1"/>
  <c r="T2407" i="1" s="1"/>
  <c r="Q2408" i="1" s="1"/>
  <c r="AC2408" i="1" s="1"/>
  <c r="N2325" i="1"/>
  <c r="P2325" i="1" s="1"/>
  <c r="M2326" i="1" s="1"/>
  <c r="J108" i="1"/>
  <c r="H2408" i="1" l="1"/>
  <c r="S2408" i="1"/>
  <c r="O2326" i="1"/>
  <c r="G2326" i="1"/>
  <c r="L108" i="1"/>
  <c r="I109" i="1" s="1"/>
  <c r="Y108" i="1" l="1"/>
  <c r="W109" i="1" s="1"/>
  <c r="R2408" i="1"/>
  <c r="N2326" i="1"/>
  <c r="P2326" i="1" s="1"/>
  <c r="M2327" i="1" s="1"/>
  <c r="K109" i="1"/>
  <c r="F109" i="1"/>
  <c r="X109" i="1" l="1"/>
  <c r="Z109" i="1"/>
  <c r="AA109" i="1"/>
  <c r="AB109" i="1"/>
  <c r="T2408" i="1"/>
  <c r="Q2409" i="1" s="1"/>
  <c r="AC2409" i="1" s="1"/>
  <c r="G2327" i="1"/>
  <c r="O2327" i="1"/>
  <c r="J109" i="1"/>
  <c r="S2409" i="1" l="1"/>
  <c r="H2409" i="1"/>
  <c r="N2327" i="1"/>
  <c r="P2327" i="1" s="1"/>
  <c r="M2328" i="1" s="1"/>
  <c r="L109" i="1"/>
  <c r="I110" i="1" s="1"/>
  <c r="Y109" i="1" l="1"/>
  <c r="W110" i="1" s="1"/>
  <c r="R2409" i="1"/>
  <c r="O2328" i="1"/>
  <c r="G2328" i="1"/>
  <c r="F110" i="1"/>
  <c r="K110" i="1"/>
  <c r="X110" i="1" l="1"/>
  <c r="AA110" i="1"/>
  <c r="Z110" i="1"/>
  <c r="AB110" i="1"/>
  <c r="T2409" i="1"/>
  <c r="Q2410" i="1" s="1"/>
  <c r="AC2410" i="1" s="1"/>
  <c r="N2328" i="1"/>
  <c r="P2328" i="1" s="1"/>
  <c r="M2329" i="1" s="1"/>
  <c r="J110" i="1"/>
  <c r="L110" i="1" s="1"/>
  <c r="I111" i="1" s="1"/>
  <c r="Y110" i="1" l="1"/>
  <c r="W111" i="1" s="1"/>
  <c r="H2410" i="1"/>
  <c r="S2410" i="1"/>
  <c r="G2329" i="1"/>
  <c r="O2329" i="1"/>
  <c r="K111" i="1"/>
  <c r="F111" i="1"/>
  <c r="AB111" i="1" l="1"/>
  <c r="X111" i="1"/>
  <c r="Z111" i="1"/>
  <c r="AA111" i="1"/>
  <c r="R2410" i="1"/>
  <c r="N2329" i="1"/>
  <c r="P2329" i="1" s="1"/>
  <c r="M2330" i="1" s="1"/>
  <c r="J111" i="1"/>
  <c r="L111" i="1" s="1"/>
  <c r="I112" i="1" s="1"/>
  <c r="Y111" i="1" l="1"/>
  <c r="W112" i="1" s="1"/>
  <c r="T2410" i="1"/>
  <c r="Q2411" i="1" s="1"/>
  <c r="AC2411" i="1" s="1"/>
  <c r="G2330" i="1"/>
  <c r="O2330" i="1"/>
  <c r="K112" i="1"/>
  <c r="F112" i="1"/>
  <c r="X112" i="1" l="1"/>
  <c r="Z112" i="1"/>
  <c r="AA112" i="1"/>
  <c r="AB112" i="1"/>
  <c r="H2411" i="1"/>
  <c r="S2411" i="1"/>
  <c r="N2330" i="1"/>
  <c r="P2330" i="1" s="1"/>
  <c r="M2331" i="1" s="1"/>
  <c r="J112" i="1"/>
  <c r="L112" i="1" s="1"/>
  <c r="I113" i="1" s="1"/>
  <c r="Y112" i="1" l="1"/>
  <c r="W113" i="1" s="1"/>
  <c r="R2411" i="1"/>
  <c r="G2331" i="1"/>
  <c r="O2331" i="1"/>
  <c r="K113" i="1"/>
  <c r="F113" i="1"/>
  <c r="X113" i="1" l="1"/>
  <c r="AA113" i="1"/>
  <c r="Z113" i="1"/>
  <c r="AB113" i="1"/>
  <c r="T2411" i="1"/>
  <c r="Q2412" i="1" s="1"/>
  <c r="AC2412" i="1" s="1"/>
  <c r="N2331" i="1"/>
  <c r="P2331" i="1" s="1"/>
  <c r="M2332" i="1" s="1"/>
  <c r="J113" i="1"/>
  <c r="L113" i="1" s="1"/>
  <c r="I114" i="1" s="1"/>
  <c r="Y113" i="1" l="1"/>
  <c r="W114" i="1" s="1"/>
  <c r="S2412" i="1"/>
  <c r="H2412" i="1"/>
  <c r="G2332" i="1"/>
  <c r="O2332" i="1"/>
  <c r="F114" i="1"/>
  <c r="K114" i="1"/>
  <c r="X114" i="1" l="1"/>
  <c r="Z114" i="1"/>
  <c r="AA114" i="1"/>
  <c r="AB114" i="1"/>
  <c r="R2412" i="1"/>
  <c r="N2332" i="1"/>
  <c r="J114" i="1"/>
  <c r="T2412" i="1" l="1"/>
  <c r="Q2413" i="1" s="1"/>
  <c r="AC2413" i="1" s="1"/>
  <c r="P2332" i="1"/>
  <c r="M2333" i="1" s="1"/>
  <c r="L114" i="1"/>
  <c r="I115" i="1" s="1"/>
  <c r="Y114" i="1" l="1"/>
  <c r="W115" i="1" s="1"/>
  <c r="H2413" i="1"/>
  <c r="S2413" i="1"/>
  <c r="G2333" i="1"/>
  <c r="O2333" i="1"/>
  <c r="K115" i="1"/>
  <c r="F115" i="1"/>
  <c r="AB115" i="1" l="1"/>
  <c r="X115" i="1"/>
  <c r="Z115" i="1"/>
  <c r="AA115" i="1"/>
  <c r="R2413" i="1"/>
  <c r="N2333" i="1"/>
  <c r="J115" i="1"/>
  <c r="T2413" i="1" l="1"/>
  <c r="Q2414" i="1" s="1"/>
  <c r="AC2414" i="1" s="1"/>
  <c r="P2333" i="1"/>
  <c r="M2334" i="1" s="1"/>
  <c r="L115" i="1"/>
  <c r="I116" i="1" s="1"/>
  <c r="Y115" i="1" l="1"/>
  <c r="W116" i="1" s="1"/>
  <c r="H2414" i="1"/>
  <c r="S2414" i="1"/>
  <c r="G2334" i="1"/>
  <c r="O2334" i="1"/>
  <c r="K116" i="1"/>
  <c r="F116" i="1"/>
  <c r="X116" i="1" l="1"/>
  <c r="Z116" i="1"/>
  <c r="AA116" i="1"/>
  <c r="AB116" i="1"/>
  <c r="R2414" i="1"/>
  <c r="T2414" i="1" s="1"/>
  <c r="Q2415" i="1" s="1"/>
  <c r="AC2415" i="1" s="1"/>
  <c r="N2334" i="1"/>
  <c r="J116" i="1"/>
  <c r="L116" i="1" s="1"/>
  <c r="I117" i="1" s="1"/>
  <c r="Y116" i="1" l="1"/>
  <c r="W117" i="1" s="1"/>
  <c r="H2415" i="1"/>
  <c r="S2415" i="1"/>
  <c r="P2334" i="1"/>
  <c r="M2335" i="1" s="1"/>
  <c r="K117" i="1"/>
  <c r="F117" i="1"/>
  <c r="X117" i="1" l="1"/>
  <c r="AA117" i="1"/>
  <c r="Z117" i="1"/>
  <c r="AB117" i="1"/>
  <c r="R2415" i="1"/>
  <c r="O2335" i="1"/>
  <c r="G2335" i="1"/>
  <c r="J117" i="1"/>
  <c r="L117" i="1" s="1"/>
  <c r="I118" i="1" s="1"/>
  <c r="Y117" i="1" l="1"/>
  <c r="W118" i="1" s="1"/>
  <c r="T2415" i="1"/>
  <c r="Q2416" i="1" s="1"/>
  <c r="AC2416" i="1" s="1"/>
  <c r="N2335" i="1"/>
  <c r="P2335" i="1" s="1"/>
  <c r="M2336" i="1" s="1"/>
  <c r="F118" i="1"/>
  <c r="K118" i="1"/>
  <c r="J118" i="1" s="1"/>
  <c r="X118" i="1" l="1"/>
  <c r="Z118" i="1"/>
  <c r="AA118" i="1"/>
  <c r="AB118" i="1"/>
  <c r="H2416" i="1"/>
  <c r="S2416" i="1"/>
  <c r="G2336" i="1"/>
  <c r="O2336" i="1"/>
  <c r="L118" i="1"/>
  <c r="I119" i="1" s="1"/>
  <c r="Y118" i="1" l="1"/>
  <c r="W119" i="1" s="1"/>
  <c r="R2416" i="1"/>
  <c r="N2336" i="1"/>
  <c r="P2336" i="1" s="1"/>
  <c r="M2337" i="1" s="1"/>
  <c r="K119" i="1"/>
  <c r="F119" i="1"/>
  <c r="X119" i="1" l="1"/>
  <c r="Z119" i="1"/>
  <c r="AA119" i="1"/>
  <c r="AB119" i="1"/>
  <c r="T2416" i="1"/>
  <c r="Q2417" i="1" s="1"/>
  <c r="AC2417" i="1" s="1"/>
  <c r="O2337" i="1"/>
  <c r="G2337" i="1"/>
  <c r="J119" i="1"/>
  <c r="H2417" i="1" l="1"/>
  <c r="S2417" i="1"/>
  <c r="N2337" i="1"/>
  <c r="L119" i="1"/>
  <c r="I120" i="1" s="1"/>
  <c r="F120" i="1" s="1"/>
  <c r="Y119" i="1" l="1"/>
  <c r="W120" i="1" s="1"/>
  <c r="R2417" i="1"/>
  <c r="P2337" i="1"/>
  <c r="M2338" i="1" s="1"/>
  <c r="K120" i="1"/>
  <c r="J120" i="1" s="1"/>
  <c r="AB120" i="1" l="1"/>
  <c r="X120" i="1"/>
  <c r="AA120" i="1"/>
  <c r="Z120" i="1"/>
  <c r="T2417" i="1"/>
  <c r="Q2418" i="1" s="1"/>
  <c r="AC2418" i="1" s="1"/>
  <c r="O2338" i="1"/>
  <c r="G2338" i="1"/>
  <c r="L120" i="1"/>
  <c r="I121" i="1" s="1"/>
  <c r="Y120" i="1" l="1"/>
  <c r="W121" i="1" s="1"/>
  <c r="H2418" i="1"/>
  <c r="S2418" i="1"/>
  <c r="N2338" i="1"/>
  <c r="P2338" i="1" s="1"/>
  <c r="M2339" i="1" s="1"/>
  <c r="K121" i="1"/>
  <c r="J121" i="1" s="1"/>
  <c r="F121" i="1"/>
  <c r="X121" i="1" l="1"/>
  <c r="Z121" i="1"/>
  <c r="AA121" i="1"/>
  <c r="AB121" i="1"/>
  <c r="R2418" i="1"/>
  <c r="O2339" i="1"/>
  <c r="G2339" i="1"/>
  <c r="L121" i="1"/>
  <c r="I122" i="1" s="1"/>
  <c r="Y121" i="1" l="1"/>
  <c r="W122" i="1" s="1"/>
  <c r="T2418" i="1"/>
  <c r="Q2419" i="1" s="1"/>
  <c r="AC2419" i="1" s="1"/>
  <c r="N2339" i="1"/>
  <c r="P2339" i="1" s="1"/>
  <c r="M2340" i="1" s="1"/>
  <c r="K122" i="1"/>
  <c r="F122" i="1"/>
  <c r="X122" i="1" l="1"/>
  <c r="AA122" i="1"/>
  <c r="Z122" i="1"/>
  <c r="AB122" i="1"/>
  <c r="S2419" i="1"/>
  <c r="H2419" i="1"/>
  <c r="G2340" i="1"/>
  <c r="O2340" i="1"/>
  <c r="J122" i="1"/>
  <c r="L122" i="1" s="1"/>
  <c r="Y122" i="1" l="1"/>
  <c r="W123" i="1" s="1"/>
  <c r="R2419" i="1"/>
  <c r="N2340" i="1"/>
  <c r="P2340" i="1" s="1"/>
  <c r="M2341" i="1" s="1"/>
  <c r="I123" i="1"/>
  <c r="X123" i="1" l="1"/>
  <c r="AA123" i="1"/>
  <c r="Z123" i="1"/>
  <c r="AB123" i="1"/>
  <c r="T2419" i="1"/>
  <c r="Q2420" i="1" s="1"/>
  <c r="AC2420" i="1" s="1"/>
  <c r="G2341" i="1"/>
  <c r="O2341" i="1"/>
  <c r="F123" i="1"/>
  <c r="K123" i="1"/>
  <c r="S2420" i="1" l="1"/>
  <c r="H2420" i="1"/>
  <c r="N2341" i="1"/>
  <c r="P2341" i="1" s="1"/>
  <c r="M2342" i="1" s="1"/>
  <c r="J123" i="1"/>
  <c r="L123" i="1" s="1"/>
  <c r="Y123" i="1" s="1"/>
  <c r="W124" i="1" s="1"/>
  <c r="X124" i="1" l="1"/>
  <c r="Z124" i="1"/>
  <c r="AA124" i="1"/>
  <c r="AB124" i="1"/>
  <c r="R2420" i="1"/>
  <c r="T2420" i="1" s="1"/>
  <c r="Q2421" i="1" s="1"/>
  <c r="AC2421" i="1" s="1"/>
  <c r="G2342" i="1"/>
  <c r="O2342" i="1"/>
  <c r="I124" i="1"/>
  <c r="S2421" i="1" l="1"/>
  <c r="H2421" i="1"/>
  <c r="N2342" i="1"/>
  <c r="P2342" i="1" s="1"/>
  <c r="M2343" i="1" s="1"/>
  <c r="F124" i="1"/>
  <c r="K124" i="1"/>
  <c r="R2421" i="1" l="1"/>
  <c r="T2421" i="1" s="1"/>
  <c r="Q2422" i="1" s="1"/>
  <c r="AC2422" i="1" s="1"/>
  <c r="O2343" i="1"/>
  <c r="G2343" i="1"/>
  <c r="J124" i="1"/>
  <c r="H2422" i="1" l="1"/>
  <c r="S2422" i="1"/>
  <c r="N2343" i="1"/>
  <c r="P2343" i="1" s="1"/>
  <c r="M2344" i="1" s="1"/>
  <c r="L124" i="1"/>
  <c r="I125" i="1" l="1"/>
  <c r="Y124" i="1"/>
  <c r="W125" i="1" s="1"/>
  <c r="R2422" i="1"/>
  <c r="O2344" i="1"/>
  <c r="G2344" i="1"/>
  <c r="F125" i="1"/>
  <c r="K125" i="1"/>
  <c r="J125" i="1" s="1"/>
  <c r="X125" i="1" l="1"/>
  <c r="AA125" i="1"/>
  <c r="Z125" i="1"/>
  <c r="AB125" i="1"/>
  <c r="T2422" i="1"/>
  <c r="Q2423" i="1" s="1"/>
  <c r="AC2423" i="1" s="1"/>
  <c r="N2344" i="1"/>
  <c r="P2344" i="1" s="1"/>
  <c r="M2345" i="1" s="1"/>
  <c r="L125" i="1"/>
  <c r="I126" i="1" s="1"/>
  <c r="Y125" i="1" l="1"/>
  <c r="W126" i="1" s="1"/>
  <c r="H2423" i="1"/>
  <c r="S2423" i="1"/>
  <c r="G2345" i="1"/>
  <c r="O2345" i="1"/>
  <c r="K126" i="1"/>
  <c r="F126" i="1"/>
  <c r="AB126" i="1" l="1"/>
  <c r="X126" i="1"/>
  <c r="Z126" i="1"/>
  <c r="AA126" i="1"/>
  <c r="J126" i="1"/>
  <c r="L126" i="1" s="1"/>
  <c r="I127" i="1" s="1"/>
  <c r="R2423" i="1"/>
  <c r="T2423" i="1" s="1"/>
  <c r="Q2424" i="1" s="1"/>
  <c r="AC2424" i="1" s="1"/>
  <c r="N2345" i="1"/>
  <c r="P2345" i="1" s="1"/>
  <c r="M2346" i="1" s="1"/>
  <c r="Y126" i="1" l="1"/>
  <c r="W127" i="1" s="1"/>
  <c r="H2424" i="1"/>
  <c r="S2424" i="1"/>
  <c r="G2346" i="1"/>
  <c r="O2346" i="1"/>
  <c r="F127" i="1"/>
  <c r="K127" i="1"/>
  <c r="X127" i="1" l="1"/>
  <c r="Z127" i="1"/>
  <c r="AA127" i="1"/>
  <c r="AB127" i="1"/>
  <c r="R2424" i="1"/>
  <c r="T2424" i="1" s="1"/>
  <c r="Q2425" i="1" s="1"/>
  <c r="AC2425" i="1" s="1"/>
  <c r="N2346" i="1"/>
  <c r="P2346" i="1" s="1"/>
  <c r="M2347" i="1" s="1"/>
  <c r="J127" i="1"/>
  <c r="H2425" i="1" l="1"/>
  <c r="S2425" i="1"/>
  <c r="G2347" i="1"/>
  <c r="O2347" i="1"/>
  <c r="L127" i="1"/>
  <c r="I128" i="1" s="1"/>
  <c r="Y127" i="1" l="1"/>
  <c r="W128" i="1" s="1"/>
  <c r="R2425" i="1"/>
  <c r="N2347" i="1"/>
  <c r="K128" i="1"/>
  <c r="J128" i="1" s="1"/>
  <c r="F128" i="1"/>
  <c r="X128" i="1" l="1"/>
  <c r="Z128" i="1"/>
  <c r="AA128" i="1"/>
  <c r="AB128" i="1"/>
  <c r="T2425" i="1"/>
  <c r="Q2426" i="1" s="1"/>
  <c r="AC2426" i="1" s="1"/>
  <c r="P2347" i="1"/>
  <c r="M2348" i="1" s="1"/>
  <c r="L128" i="1"/>
  <c r="I129" i="1" s="1"/>
  <c r="Y128" i="1" l="1"/>
  <c r="W129" i="1" s="1"/>
  <c r="H2426" i="1"/>
  <c r="S2426" i="1"/>
  <c r="G2348" i="1"/>
  <c r="O2348" i="1"/>
  <c r="F129" i="1"/>
  <c r="K129" i="1"/>
  <c r="AB129" i="1" l="1"/>
  <c r="X129" i="1"/>
  <c r="Z129" i="1"/>
  <c r="AA129" i="1"/>
  <c r="R2426" i="1"/>
  <c r="T2426" i="1" s="1"/>
  <c r="Q2427" i="1" s="1"/>
  <c r="AC2427" i="1" s="1"/>
  <c r="N2348" i="1"/>
  <c r="J129" i="1"/>
  <c r="H2427" i="1" l="1"/>
  <c r="S2427" i="1"/>
  <c r="P2348" i="1"/>
  <c r="M2349" i="1" s="1"/>
  <c r="L129" i="1"/>
  <c r="I130" i="1" s="1"/>
  <c r="Y129" i="1" l="1"/>
  <c r="W130" i="1" s="1"/>
  <c r="R2427" i="1"/>
  <c r="T2427" i="1" s="1"/>
  <c r="Q2428" i="1" s="1"/>
  <c r="AC2428" i="1" s="1"/>
  <c r="G2349" i="1"/>
  <c r="O2349" i="1"/>
  <c r="F130" i="1"/>
  <c r="K130" i="1"/>
  <c r="AB130" i="1" l="1"/>
  <c r="X130" i="1"/>
  <c r="AA130" i="1"/>
  <c r="Z130" i="1"/>
  <c r="H2428" i="1"/>
  <c r="S2428" i="1"/>
  <c r="N2349" i="1"/>
  <c r="J130" i="1"/>
  <c r="L130" i="1" s="1"/>
  <c r="I131" i="1" s="1"/>
  <c r="Y130" i="1" l="1"/>
  <c r="W131" i="1" s="1"/>
  <c r="R2428" i="1"/>
  <c r="P2349" i="1"/>
  <c r="M2350" i="1" s="1"/>
  <c r="F131" i="1"/>
  <c r="K131" i="1"/>
  <c r="X131" i="1" l="1"/>
  <c r="AA131" i="1"/>
  <c r="Z131" i="1"/>
  <c r="AB131" i="1"/>
  <c r="T2428" i="1"/>
  <c r="Q2429" i="1" s="1"/>
  <c r="AC2429" i="1" s="1"/>
  <c r="G2350" i="1"/>
  <c r="O2350" i="1"/>
  <c r="J131" i="1"/>
  <c r="L131" i="1" s="1"/>
  <c r="Y131" i="1" l="1"/>
  <c r="W132" i="1" s="1"/>
  <c r="H2429" i="1"/>
  <c r="S2429" i="1"/>
  <c r="N2350" i="1"/>
  <c r="I132" i="1"/>
  <c r="AB132" i="1" l="1"/>
  <c r="X132" i="1"/>
  <c r="AA132" i="1"/>
  <c r="Z132" i="1"/>
  <c r="R2429" i="1"/>
  <c r="T2429" i="1" s="1"/>
  <c r="Q2430" i="1" s="1"/>
  <c r="AC2430" i="1" s="1"/>
  <c r="P2350" i="1"/>
  <c r="M2351" i="1" s="1"/>
  <c r="F132" i="1"/>
  <c r="K132" i="1"/>
  <c r="S2430" i="1" l="1"/>
  <c r="H2430" i="1"/>
  <c r="G2351" i="1"/>
  <c r="O2351" i="1"/>
  <c r="J132" i="1"/>
  <c r="L132" i="1" s="1"/>
  <c r="Y132" i="1" s="1"/>
  <c r="W133" i="1" s="1"/>
  <c r="X133" i="1" l="1"/>
  <c r="Z133" i="1"/>
  <c r="AA133" i="1"/>
  <c r="AB133" i="1"/>
  <c r="R2430" i="1"/>
  <c r="T2430" i="1" s="1"/>
  <c r="Q2431" i="1" s="1"/>
  <c r="AC2431" i="1" s="1"/>
  <c r="N2351" i="1"/>
  <c r="I133" i="1"/>
  <c r="H2431" i="1" l="1"/>
  <c r="S2431" i="1"/>
  <c r="P2351" i="1"/>
  <c r="M2352" i="1" s="1"/>
  <c r="K133" i="1"/>
  <c r="F133" i="1"/>
  <c r="R2431" i="1" l="1"/>
  <c r="G2352" i="1"/>
  <c r="O2352" i="1"/>
  <c r="J133" i="1"/>
  <c r="T2431" i="1" l="1"/>
  <c r="Q2432" i="1" s="1"/>
  <c r="AC2432" i="1" s="1"/>
  <c r="N2352" i="1"/>
  <c r="L133" i="1"/>
  <c r="I134" i="1" l="1"/>
  <c r="Y133" i="1"/>
  <c r="W134" i="1" s="1"/>
  <c r="H2432" i="1"/>
  <c r="S2432" i="1"/>
  <c r="P2352" i="1"/>
  <c r="M2353" i="1" s="1"/>
  <c r="K134" i="1"/>
  <c r="J134" i="1" s="1"/>
  <c r="F134" i="1"/>
  <c r="AB134" i="1" l="1"/>
  <c r="X134" i="1"/>
  <c r="AA134" i="1"/>
  <c r="Z134" i="1"/>
  <c r="R2432" i="1"/>
  <c r="T2432" i="1" s="1"/>
  <c r="Q2433" i="1" s="1"/>
  <c r="AC2433" i="1" s="1"/>
  <c r="G2353" i="1"/>
  <c r="O2353" i="1"/>
  <c r="L134" i="1"/>
  <c r="I135" i="1" s="1"/>
  <c r="Y134" i="1" l="1"/>
  <c r="W135" i="1" s="1"/>
  <c r="H2433" i="1"/>
  <c r="S2433" i="1"/>
  <c r="N2353" i="1"/>
  <c r="P2353" i="1" s="1"/>
  <c r="M2354" i="1" s="1"/>
  <c r="K135" i="1"/>
  <c r="J135" i="1" s="1"/>
  <c r="F135" i="1"/>
  <c r="AB135" i="1" l="1"/>
  <c r="X135" i="1"/>
  <c r="Z135" i="1"/>
  <c r="AA135" i="1"/>
  <c r="R2433" i="1"/>
  <c r="G2354" i="1"/>
  <c r="O2354" i="1"/>
  <c r="L135" i="1"/>
  <c r="I136" i="1" s="1"/>
  <c r="Y135" i="1" l="1"/>
  <c r="W136" i="1" s="1"/>
  <c r="T2433" i="1"/>
  <c r="Q2434" i="1" s="1"/>
  <c r="AC2434" i="1" s="1"/>
  <c r="N2354" i="1"/>
  <c r="F136" i="1"/>
  <c r="K136" i="1"/>
  <c r="X136" i="1" l="1"/>
  <c r="Z136" i="1"/>
  <c r="AA136" i="1"/>
  <c r="AB136" i="1"/>
  <c r="H2434" i="1"/>
  <c r="S2434" i="1"/>
  <c r="P2354" i="1"/>
  <c r="M2355" i="1" s="1"/>
  <c r="J136" i="1"/>
  <c r="R2434" i="1" l="1"/>
  <c r="T2434" i="1" s="1"/>
  <c r="Q2435" i="1" s="1"/>
  <c r="AC2435" i="1" s="1"/>
  <c r="O2355" i="1"/>
  <c r="G2355" i="1"/>
  <c r="L136" i="1"/>
  <c r="I137" i="1" s="1"/>
  <c r="Y136" i="1" l="1"/>
  <c r="W137" i="1" s="1"/>
  <c r="H2435" i="1"/>
  <c r="S2435" i="1"/>
  <c r="N2355" i="1"/>
  <c r="K137" i="1"/>
  <c r="J137" i="1" s="1"/>
  <c r="F137" i="1"/>
  <c r="AB137" i="1" l="1"/>
  <c r="X137" i="1"/>
  <c r="Z137" i="1"/>
  <c r="AA137" i="1"/>
  <c r="R2435" i="1"/>
  <c r="T2435" i="1" s="1"/>
  <c r="Q2436" i="1" s="1"/>
  <c r="AC2436" i="1" s="1"/>
  <c r="P2355" i="1"/>
  <c r="M2356" i="1" s="1"/>
  <c r="L137" i="1"/>
  <c r="I138" i="1" s="1"/>
  <c r="Y137" i="1" l="1"/>
  <c r="W138" i="1" s="1"/>
  <c r="S2436" i="1"/>
  <c r="H2436" i="1"/>
  <c r="G2356" i="1"/>
  <c r="O2356" i="1"/>
  <c r="K138" i="1"/>
  <c r="F138" i="1"/>
  <c r="X138" i="1" l="1"/>
  <c r="AA138" i="1"/>
  <c r="Z138" i="1"/>
  <c r="AB138" i="1"/>
  <c r="R2436" i="1"/>
  <c r="N2356" i="1"/>
  <c r="P2356" i="1" s="1"/>
  <c r="M2357" i="1" s="1"/>
  <c r="J138" i="1"/>
  <c r="T2436" i="1" l="1"/>
  <c r="Q2437" i="1" s="1"/>
  <c r="AC2437" i="1" s="1"/>
  <c r="O2357" i="1"/>
  <c r="G2357" i="1"/>
  <c r="L138" i="1"/>
  <c r="I139" i="1" s="1"/>
  <c r="Y138" i="1" l="1"/>
  <c r="W139" i="1" s="1"/>
  <c r="H2437" i="1"/>
  <c r="S2437" i="1"/>
  <c r="N2357" i="1"/>
  <c r="K139" i="1"/>
  <c r="J139" i="1" s="1"/>
  <c r="F139" i="1"/>
  <c r="X139" i="1" l="1"/>
  <c r="Z139" i="1"/>
  <c r="AA139" i="1"/>
  <c r="AB139" i="1"/>
  <c r="R2437" i="1"/>
  <c r="T2437" i="1" s="1"/>
  <c r="Q2438" i="1" s="1"/>
  <c r="AC2438" i="1" s="1"/>
  <c r="P2357" i="1"/>
  <c r="M2358" i="1" s="1"/>
  <c r="L139" i="1"/>
  <c r="I140" i="1" s="1"/>
  <c r="Y139" i="1" l="1"/>
  <c r="W140" i="1" s="1"/>
  <c r="H2438" i="1"/>
  <c r="S2438" i="1"/>
  <c r="O2358" i="1"/>
  <c r="G2358" i="1"/>
  <c r="F140" i="1"/>
  <c r="K140" i="1"/>
  <c r="X140" i="1" l="1"/>
  <c r="AA140" i="1"/>
  <c r="Z140" i="1"/>
  <c r="AB140" i="1"/>
  <c r="R2438" i="1"/>
  <c r="T2438" i="1" s="1"/>
  <c r="Q2439" i="1" s="1"/>
  <c r="AC2439" i="1" s="1"/>
  <c r="N2358" i="1"/>
  <c r="P2358" i="1" s="1"/>
  <c r="M2359" i="1" s="1"/>
  <c r="J140" i="1"/>
  <c r="L140" i="1" s="1"/>
  <c r="I141" i="1" s="1"/>
  <c r="Y140" i="1" l="1"/>
  <c r="W141" i="1" s="1"/>
  <c r="H2439" i="1"/>
  <c r="S2439" i="1"/>
  <c r="G2359" i="1"/>
  <c r="O2359" i="1"/>
  <c r="F141" i="1"/>
  <c r="K141" i="1"/>
  <c r="X141" i="1" l="1"/>
  <c r="Z141" i="1"/>
  <c r="AA141" i="1"/>
  <c r="AB141" i="1"/>
  <c r="R2439" i="1"/>
  <c r="T2439" i="1" s="1"/>
  <c r="Q2440" i="1" s="1"/>
  <c r="AC2440" i="1" s="1"/>
  <c r="N2359" i="1"/>
  <c r="P2359" i="1" s="1"/>
  <c r="M2360" i="1" s="1"/>
  <c r="J141" i="1"/>
  <c r="H2440" i="1" l="1"/>
  <c r="S2440" i="1"/>
  <c r="G2360" i="1"/>
  <c r="O2360" i="1"/>
  <c r="L141" i="1"/>
  <c r="I142" i="1" s="1"/>
  <c r="Y141" i="1" l="1"/>
  <c r="W142" i="1" s="1"/>
  <c r="R2440" i="1"/>
  <c r="N2360" i="1"/>
  <c r="K142" i="1"/>
  <c r="J142" i="1" s="1"/>
  <c r="F142" i="1"/>
  <c r="X142" i="1" l="1"/>
  <c r="Z142" i="1"/>
  <c r="AA142" i="1"/>
  <c r="AB142" i="1"/>
  <c r="T2440" i="1"/>
  <c r="Q2441" i="1" s="1"/>
  <c r="AC2441" i="1" s="1"/>
  <c r="P2360" i="1"/>
  <c r="M2361" i="1" s="1"/>
  <c r="L142" i="1"/>
  <c r="I143" i="1" s="1"/>
  <c r="Y142" i="1" l="1"/>
  <c r="W143" i="1" s="1"/>
  <c r="H2441" i="1"/>
  <c r="S2441" i="1"/>
  <c r="G2361" i="1"/>
  <c r="O2361" i="1"/>
  <c r="F143" i="1"/>
  <c r="K143" i="1"/>
  <c r="X143" i="1" l="1"/>
  <c r="Z143" i="1"/>
  <c r="AA143" i="1"/>
  <c r="AB143" i="1"/>
  <c r="R2441" i="1"/>
  <c r="T2441" i="1" s="1"/>
  <c r="Q2442" i="1" s="1"/>
  <c r="AC2442" i="1" s="1"/>
  <c r="N2361" i="1"/>
  <c r="P2361" i="1" s="1"/>
  <c r="M2362" i="1" s="1"/>
  <c r="J143" i="1"/>
  <c r="H2442" i="1" l="1"/>
  <c r="S2442" i="1"/>
  <c r="O2362" i="1"/>
  <c r="G2362" i="1"/>
  <c r="L143" i="1"/>
  <c r="I144" i="1" s="1"/>
  <c r="Y143" i="1" l="1"/>
  <c r="W144" i="1" s="1"/>
  <c r="R2442" i="1"/>
  <c r="T2442" i="1" s="1"/>
  <c r="Q2443" i="1" s="1"/>
  <c r="AC2443" i="1" s="1"/>
  <c r="N2362" i="1"/>
  <c r="K144" i="1"/>
  <c r="J144" i="1" s="1"/>
  <c r="F144" i="1"/>
  <c r="AB144" i="1" l="1"/>
  <c r="X144" i="1"/>
  <c r="AA144" i="1"/>
  <c r="Z144" i="1"/>
  <c r="S2443" i="1"/>
  <c r="H2443" i="1"/>
  <c r="P2362" i="1"/>
  <c r="M2363" i="1" s="1"/>
  <c r="L144" i="1"/>
  <c r="I145" i="1" s="1"/>
  <c r="Y144" i="1" l="1"/>
  <c r="W145" i="1" s="1"/>
  <c r="R2443" i="1"/>
  <c r="T2443" i="1" s="1"/>
  <c r="Q2444" i="1" s="1"/>
  <c r="AC2444" i="1" s="1"/>
  <c r="G2363" i="1"/>
  <c r="O2363" i="1"/>
  <c r="K145" i="1"/>
  <c r="F145" i="1"/>
  <c r="X145" i="1" l="1"/>
  <c r="Z145" i="1"/>
  <c r="AA145" i="1"/>
  <c r="AB145" i="1"/>
  <c r="H2444" i="1"/>
  <c r="S2444" i="1"/>
  <c r="N2363" i="1"/>
  <c r="J145" i="1"/>
  <c r="R2444" i="1" l="1"/>
  <c r="T2444" i="1" s="1"/>
  <c r="Q2445" i="1" s="1"/>
  <c r="AC2445" i="1" s="1"/>
  <c r="P2363" i="1"/>
  <c r="M2364" i="1" s="1"/>
  <c r="L145" i="1"/>
  <c r="I146" i="1" s="1"/>
  <c r="Y145" i="1" l="1"/>
  <c r="W146" i="1" s="1"/>
  <c r="H2445" i="1"/>
  <c r="S2445" i="1"/>
  <c r="G2364" i="1"/>
  <c r="O2364" i="1"/>
  <c r="F146" i="1"/>
  <c r="K146" i="1"/>
  <c r="X146" i="1" l="1"/>
  <c r="Z146" i="1"/>
  <c r="AA146" i="1"/>
  <c r="AB146" i="1"/>
  <c r="R2445" i="1"/>
  <c r="N2364" i="1"/>
  <c r="P2364" i="1" s="1"/>
  <c r="M2365" i="1" s="1"/>
  <c r="J146" i="1"/>
  <c r="T2445" i="1" l="1"/>
  <c r="Q2446" i="1" s="1"/>
  <c r="AC2446" i="1" s="1"/>
  <c r="G2365" i="1"/>
  <c r="O2365" i="1"/>
  <c r="L146" i="1"/>
  <c r="I147" i="1" s="1"/>
  <c r="Y146" i="1" l="1"/>
  <c r="W147" i="1" s="1"/>
  <c r="H2446" i="1"/>
  <c r="S2446" i="1"/>
  <c r="N2365" i="1"/>
  <c r="F147" i="1"/>
  <c r="K147" i="1"/>
  <c r="X147" i="1" l="1"/>
  <c r="Z147" i="1"/>
  <c r="AA147" i="1"/>
  <c r="AB147" i="1"/>
  <c r="R2446" i="1"/>
  <c r="T2446" i="1" s="1"/>
  <c r="Q2447" i="1" s="1"/>
  <c r="AC2447" i="1" s="1"/>
  <c r="P2365" i="1"/>
  <c r="M2366" i="1" s="1"/>
  <c r="J147" i="1"/>
  <c r="H2447" i="1" l="1"/>
  <c r="S2447" i="1"/>
  <c r="G2366" i="1"/>
  <c r="O2366" i="1"/>
  <c r="L147" i="1"/>
  <c r="I148" i="1" s="1"/>
  <c r="Y147" i="1" l="1"/>
  <c r="W148" i="1" s="1"/>
  <c r="R2447" i="1"/>
  <c r="T2447" i="1" s="1"/>
  <c r="Q2448" i="1" s="1"/>
  <c r="AC2448" i="1" s="1"/>
  <c r="N2366" i="1"/>
  <c r="P2366" i="1" s="1"/>
  <c r="M2367" i="1" s="1"/>
  <c r="F148" i="1"/>
  <c r="K148" i="1"/>
  <c r="AB148" i="1" l="1"/>
  <c r="X148" i="1"/>
  <c r="Z148" i="1"/>
  <c r="AA148" i="1"/>
  <c r="H2448" i="1"/>
  <c r="S2448" i="1"/>
  <c r="G2367" i="1"/>
  <c r="O2367" i="1"/>
  <c r="J148" i="1"/>
  <c r="R2448" i="1" l="1"/>
  <c r="N2367" i="1"/>
  <c r="L148" i="1"/>
  <c r="I149" i="1" s="1"/>
  <c r="Y148" i="1" l="1"/>
  <c r="W149" i="1" s="1"/>
  <c r="T2448" i="1"/>
  <c r="Q2449" i="1" s="1"/>
  <c r="AC2449" i="1" s="1"/>
  <c r="P2367" i="1"/>
  <c r="M2368" i="1" s="1"/>
  <c r="F149" i="1"/>
  <c r="K149" i="1"/>
  <c r="AB149" i="1" l="1"/>
  <c r="X149" i="1"/>
  <c r="Z149" i="1"/>
  <c r="AA149" i="1"/>
  <c r="H2449" i="1"/>
  <c r="S2449" i="1"/>
  <c r="G2368" i="1"/>
  <c r="O2368" i="1"/>
  <c r="J149" i="1"/>
  <c r="R2449" i="1" l="1"/>
  <c r="N2368" i="1"/>
  <c r="P2368" i="1" s="1"/>
  <c r="M2369" i="1" s="1"/>
  <c r="L149" i="1"/>
  <c r="I150" i="1" s="1"/>
  <c r="Y149" i="1" l="1"/>
  <c r="W150" i="1" s="1"/>
  <c r="T2449" i="1"/>
  <c r="Q2450" i="1" s="1"/>
  <c r="AC2450" i="1" s="1"/>
  <c r="G2369" i="1"/>
  <c r="O2369" i="1"/>
  <c r="F150" i="1"/>
  <c r="K150" i="1"/>
  <c r="X150" i="1" l="1"/>
  <c r="Z150" i="1"/>
  <c r="AA150" i="1"/>
  <c r="AB150" i="1"/>
  <c r="H2450" i="1"/>
  <c r="S2450" i="1"/>
  <c r="N2369" i="1"/>
  <c r="P2369" i="1" s="1"/>
  <c r="M2370" i="1" s="1"/>
  <c r="J150" i="1"/>
  <c r="R2450" i="1" l="1"/>
  <c r="G2370" i="1"/>
  <c r="O2370" i="1"/>
  <c r="L150" i="1"/>
  <c r="I151" i="1" s="1"/>
  <c r="Y150" i="1" l="1"/>
  <c r="W151" i="1" s="1"/>
  <c r="T2450" i="1"/>
  <c r="Q2451" i="1" s="1"/>
  <c r="AC2451" i="1" s="1"/>
  <c r="N2370" i="1"/>
  <c r="P2370" i="1" s="1"/>
  <c r="M2371" i="1" s="1"/>
  <c r="F151" i="1"/>
  <c r="K151" i="1"/>
  <c r="X151" i="1" l="1"/>
  <c r="Z151" i="1"/>
  <c r="AA151" i="1"/>
  <c r="AB151" i="1"/>
  <c r="S2451" i="1"/>
  <c r="H2451" i="1"/>
  <c r="G2371" i="1"/>
  <c r="O2371" i="1"/>
  <c r="J151" i="1"/>
  <c r="L151" i="1" s="1"/>
  <c r="I152" i="1" s="1"/>
  <c r="Y151" i="1" l="1"/>
  <c r="W152" i="1" s="1"/>
  <c r="R2451" i="1"/>
  <c r="N2371" i="1"/>
  <c r="P2371" i="1" s="1"/>
  <c r="M2372" i="1" s="1"/>
  <c r="K152" i="1"/>
  <c r="F152" i="1"/>
  <c r="X152" i="1" l="1"/>
  <c r="AA152" i="1"/>
  <c r="Z152" i="1"/>
  <c r="AB152" i="1"/>
  <c r="T2451" i="1"/>
  <c r="Q2452" i="1" s="1"/>
  <c r="AC2452" i="1" s="1"/>
  <c r="G2372" i="1"/>
  <c r="O2372" i="1"/>
  <c r="J152" i="1"/>
  <c r="H2452" i="1" l="1"/>
  <c r="S2452" i="1"/>
  <c r="N2372" i="1"/>
  <c r="P2372" i="1" s="1"/>
  <c r="M2373" i="1" s="1"/>
  <c r="L152" i="1"/>
  <c r="I153" i="1" s="1"/>
  <c r="Y152" i="1" l="1"/>
  <c r="W153" i="1" s="1"/>
  <c r="R2452" i="1"/>
  <c r="T2452" i="1" s="1"/>
  <c r="Q2453" i="1" s="1"/>
  <c r="AC2453" i="1" s="1"/>
  <c r="G2373" i="1"/>
  <c r="O2373" i="1"/>
  <c r="K153" i="1"/>
  <c r="F153" i="1"/>
  <c r="X153" i="1" l="1"/>
  <c r="Z153" i="1"/>
  <c r="AA153" i="1"/>
  <c r="AB153" i="1"/>
  <c r="H2453" i="1"/>
  <c r="S2453" i="1"/>
  <c r="N2373" i="1"/>
  <c r="J153" i="1"/>
  <c r="R2453" i="1" l="1"/>
  <c r="T2453" i="1" s="1"/>
  <c r="Q2454" i="1" s="1"/>
  <c r="AC2454" i="1" s="1"/>
  <c r="P2373" i="1"/>
  <c r="M2374" i="1" s="1"/>
  <c r="L153" i="1"/>
  <c r="I154" i="1" s="1"/>
  <c r="Y153" i="1" l="1"/>
  <c r="W154" i="1" s="1"/>
  <c r="H2454" i="1"/>
  <c r="S2454" i="1"/>
  <c r="O2374" i="1"/>
  <c r="G2374" i="1"/>
  <c r="K154" i="1"/>
  <c r="F154" i="1"/>
  <c r="X154" i="1" l="1"/>
  <c r="AA154" i="1"/>
  <c r="Z154" i="1"/>
  <c r="AB154" i="1"/>
  <c r="R2454" i="1"/>
  <c r="T2454" i="1" s="1"/>
  <c r="Q2455" i="1" s="1"/>
  <c r="AC2455" i="1" s="1"/>
  <c r="N2374" i="1"/>
  <c r="P2374" i="1" s="1"/>
  <c r="M2375" i="1" s="1"/>
  <c r="J154" i="1"/>
  <c r="H2455" i="1" l="1"/>
  <c r="S2455" i="1"/>
  <c r="G2375" i="1"/>
  <c r="O2375" i="1"/>
  <c r="L154" i="1"/>
  <c r="I155" i="1" s="1"/>
  <c r="Y154" i="1" l="1"/>
  <c r="W155" i="1" s="1"/>
  <c r="R2455" i="1"/>
  <c r="T2455" i="1" s="1"/>
  <c r="Q2456" i="1" s="1"/>
  <c r="AC2456" i="1" s="1"/>
  <c r="N2375" i="1"/>
  <c r="K155" i="1"/>
  <c r="F155" i="1"/>
  <c r="X155" i="1" l="1"/>
  <c r="Z155" i="1"/>
  <c r="AA155" i="1"/>
  <c r="AB155" i="1"/>
  <c r="H2456" i="1"/>
  <c r="S2456" i="1"/>
  <c r="P2375" i="1"/>
  <c r="M2376" i="1" s="1"/>
  <c r="J155" i="1"/>
  <c r="R2456" i="1" l="1"/>
  <c r="G2376" i="1"/>
  <c r="O2376" i="1"/>
  <c r="L155" i="1"/>
  <c r="I156" i="1" s="1"/>
  <c r="Y155" i="1" l="1"/>
  <c r="W156" i="1" s="1"/>
  <c r="T2456" i="1"/>
  <c r="Q2457" i="1" s="1"/>
  <c r="AC2457" i="1" s="1"/>
  <c r="N2376" i="1"/>
  <c r="F156" i="1"/>
  <c r="K156" i="1"/>
  <c r="AB156" i="1" l="1"/>
  <c r="X156" i="1"/>
  <c r="Z156" i="1"/>
  <c r="AA156" i="1"/>
  <c r="S2457" i="1"/>
  <c r="H2457" i="1"/>
  <c r="P2376" i="1"/>
  <c r="M2377" i="1" s="1"/>
  <c r="J156" i="1"/>
  <c r="R2457" i="1" l="1"/>
  <c r="T2457" i="1" s="1"/>
  <c r="Q2458" i="1" s="1"/>
  <c r="AC2458" i="1" s="1"/>
  <c r="G2377" i="1"/>
  <c r="O2377" i="1"/>
  <c r="L156" i="1"/>
  <c r="I157" i="1" s="1"/>
  <c r="Y156" i="1" l="1"/>
  <c r="W157" i="1" s="1"/>
  <c r="S2458" i="1"/>
  <c r="H2458" i="1"/>
  <c r="N2377" i="1"/>
  <c r="P2377" i="1" s="1"/>
  <c r="M2378" i="1" s="1"/>
  <c r="F157" i="1"/>
  <c r="K157" i="1"/>
  <c r="AB157" i="1" l="1"/>
  <c r="X157" i="1"/>
  <c r="Z157" i="1"/>
  <c r="AA157" i="1"/>
  <c r="R2458" i="1"/>
  <c r="G2378" i="1"/>
  <c r="O2378" i="1"/>
  <c r="J157" i="1"/>
  <c r="T2458" i="1" l="1"/>
  <c r="Q2459" i="1" s="1"/>
  <c r="AC2459" i="1" s="1"/>
  <c r="N2378" i="1"/>
  <c r="L157" i="1"/>
  <c r="I158" i="1" s="1"/>
  <c r="Y157" i="1" l="1"/>
  <c r="W158" i="1" s="1"/>
  <c r="H2459" i="1"/>
  <c r="S2459" i="1"/>
  <c r="P2378" i="1"/>
  <c r="M2379" i="1" s="1"/>
  <c r="F158" i="1"/>
  <c r="K158" i="1"/>
  <c r="X158" i="1" l="1"/>
  <c r="AA158" i="1"/>
  <c r="Z158" i="1"/>
  <c r="AB158" i="1"/>
  <c r="R2459" i="1"/>
  <c r="T2459" i="1" s="1"/>
  <c r="Q2460" i="1" s="1"/>
  <c r="AC2460" i="1" s="1"/>
  <c r="O2379" i="1"/>
  <c r="G2379" i="1"/>
  <c r="J158" i="1"/>
  <c r="H2460" i="1" l="1"/>
  <c r="S2460" i="1"/>
  <c r="N2379" i="1"/>
  <c r="P2379" i="1" s="1"/>
  <c r="M2380" i="1" s="1"/>
  <c r="L158" i="1"/>
  <c r="I159" i="1" s="1"/>
  <c r="Y158" i="1" l="1"/>
  <c r="W159" i="1" s="1"/>
  <c r="R2460" i="1"/>
  <c r="T2460" i="1" s="1"/>
  <c r="Q2461" i="1" s="1"/>
  <c r="AC2461" i="1" s="1"/>
  <c r="O2380" i="1"/>
  <c r="G2380" i="1"/>
  <c r="F159" i="1"/>
  <c r="K159" i="1"/>
  <c r="X159" i="1" l="1"/>
  <c r="AA159" i="1"/>
  <c r="Z159" i="1"/>
  <c r="AB159" i="1"/>
  <c r="H2461" i="1"/>
  <c r="S2461" i="1"/>
  <c r="N2380" i="1"/>
  <c r="P2380" i="1" s="1"/>
  <c r="M2381" i="1" s="1"/>
  <c r="J159" i="1"/>
  <c r="R2461" i="1" l="1"/>
  <c r="T2461" i="1" s="1"/>
  <c r="Q2462" i="1" s="1"/>
  <c r="AC2462" i="1" s="1"/>
  <c r="O2381" i="1"/>
  <c r="G2381" i="1"/>
  <c r="L159" i="1"/>
  <c r="I160" i="1" s="1"/>
  <c r="Y159" i="1" l="1"/>
  <c r="W160" i="1" s="1"/>
  <c r="H2462" i="1"/>
  <c r="S2462" i="1"/>
  <c r="N2381" i="1"/>
  <c r="P2381" i="1" s="1"/>
  <c r="M2382" i="1" s="1"/>
  <c r="F160" i="1"/>
  <c r="K160" i="1"/>
  <c r="AB160" i="1" l="1"/>
  <c r="X160" i="1"/>
  <c r="Z160" i="1"/>
  <c r="AA160" i="1"/>
  <c r="R2462" i="1"/>
  <c r="T2462" i="1" s="1"/>
  <c r="Q2463" i="1" s="1"/>
  <c r="AC2463" i="1" s="1"/>
  <c r="G2382" i="1"/>
  <c r="O2382" i="1"/>
  <c r="J160" i="1"/>
  <c r="S2463" i="1" l="1"/>
  <c r="H2463" i="1"/>
  <c r="N2382" i="1"/>
  <c r="P2382" i="1" s="1"/>
  <c r="M2383" i="1" s="1"/>
  <c r="L160" i="1"/>
  <c r="I161" i="1" s="1"/>
  <c r="Y160" i="1" l="1"/>
  <c r="W161" i="1" s="1"/>
  <c r="R2463" i="1"/>
  <c r="T2463" i="1" s="1"/>
  <c r="Q2464" i="1" s="1"/>
  <c r="AC2464" i="1" s="1"/>
  <c r="G2383" i="1"/>
  <c r="O2383" i="1"/>
  <c r="K161" i="1"/>
  <c r="F161" i="1"/>
  <c r="X161" i="1" l="1"/>
  <c r="AA161" i="1"/>
  <c r="Z161" i="1"/>
  <c r="AB161" i="1"/>
  <c r="H2464" i="1"/>
  <c r="S2464" i="1"/>
  <c r="N2383" i="1"/>
  <c r="P2383" i="1" s="1"/>
  <c r="M2384" i="1" s="1"/>
  <c r="J161" i="1"/>
  <c r="L161" i="1" s="1"/>
  <c r="I162" i="1" s="1"/>
  <c r="Y161" i="1" l="1"/>
  <c r="W162" i="1" s="1"/>
  <c r="R2464" i="1"/>
  <c r="G2384" i="1"/>
  <c r="O2384" i="1"/>
  <c r="K162" i="1"/>
  <c r="F162" i="1"/>
  <c r="AB162" i="1" l="1"/>
  <c r="X162" i="1"/>
  <c r="Z162" i="1"/>
  <c r="AA162" i="1"/>
  <c r="T2464" i="1"/>
  <c r="Q2465" i="1" s="1"/>
  <c r="AC2465" i="1" s="1"/>
  <c r="N2384" i="1"/>
  <c r="J162" i="1"/>
  <c r="H2465" i="1" l="1"/>
  <c r="S2465" i="1"/>
  <c r="P2384" i="1"/>
  <c r="M2385" i="1" s="1"/>
  <c r="L162" i="1"/>
  <c r="I163" i="1" s="1"/>
  <c r="Y162" i="1" l="1"/>
  <c r="W163" i="1" s="1"/>
  <c r="R2465" i="1"/>
  <c r="T2465" i="1" s="1"/>
  <c r="Q2466" i="1" s="1"/>
  <c r="AC2466" i="1" s="1"/>
  <c r="G2385" i="1"/>
  <c r="O2385" i="1"/>
  <c r="K163" i="1"/>
  <c r="F163" i="1"/>
  <c r="X163" i="1" l="1"/>
  <c r="Z163" i="1"/>
  <c r="AA163" i="1"/>
  <c r="AB163" i="1"/>
  <c r="H2466" i="1"/>
  <c r="S2466" i="1"/>
  <c r="N2385" i="1"/>
  <c r="P2385" i="1" s="1"/>
  <c r="M2386" i="1" s="1"/>
  <c r="J163" i="1"/>
  <c r="R2466" i="1" l="1"/>
  <c r="G2386" i="1"/>
  <c r="O2386" i="1"/>
  <c r="L163" i="1"/>
  <c r="I164" i="1" s="1"/>
  <c r="Y163" i="1" l="1"/>
  <c r="W164" i="1" s="1"/>
  <c r="T2466" i="1"/>
  <c r="Q2467" i="1" s="1"/>
  <c r="AC2467" i="1" s="1"/>
  <c r="N2386" i="1"/>
  <c r="P2386" i="1" s="1"/>
  <c r="M2387" i="1" s="1"/>
  <c r="F164" i="1"/>
  <c r="K164" i="1"/>
  <c r="AB164" i="1" l="1"/>
  <c r="X164" i="1"/>
  <c r="AA164" i="1"/>
  <c r="Z164" i="1"/>
  <c r="H2467" i="1"/>
  <c r="S2467" i="1"/>
  <c r="G2387" i="1"/>
  <c r="O2387" i="1"/>
  <c r="J164" i="1"/>
  <c r="R2467" i="1" l="1"/>
  <c r="N2387" i="1"/>
  <c r="P2387" i="1" s="1"/>
  <c r="M2388" i="1" s="1"/>
  <c r="L164" i="1"/>
  <c r="I165" i="1" s="1"/>
  <c r="Y164" i="1" l="1"/>
  <c r="W165" i="1" s="1"/>
  <c r="T2467" i="1"/>
  <c r="Q2468" i="1" s="1"/>
  <c r="AC2468" i="1" s="1"/>
  <c r="G2388" i="1"/>
  <c r="O2388" i="1"/>
  <c r="F165" i="1"/>
  <c r="K165" i="1"/>
  <c r="X165" i="1" l="1"/>
  <c r="Z165" i="1"/>
  <c r="AA165" i="1"/>
  <c r="AB165" i="1"/>
  <c r="H2468" i="1"/>
  <c r="S2468" i="1"/>
  <c r="N2388" i="1"/>
  <c r="P2388" i="1" s="1"/>
  <c r="M2389" i="1" s="1"/>
  <c r="J165" i="1"/>
  <c r="L165" i="1" s="1"/>
  <c r="I166" i="1" s="1"/>
  <c r="Y165" i="1" l="1"/>
  <c r="W166" i="1" s="1"/>
  <c r="R2468" i="1"/>
  <c r="T2468" i="1" s="1"/>
  <c r="Q2469" i="1" s="1"/>
  <c r="AC2469" i="1" s="1"/>
  <c r="G2389" i="1"/>
  <c r="O2389" i="1"/>
  <c r="F166" i="1"/>
  <c r="K166" i="1"/>
  <c r="X166" i="1" l="1"/>
  <c r="AA166" i="1"/>
  <c r="Z166" i="1"/>
  <c r="AB166" i="1"/>
  <c r="H2469" i="1"/>
  <c r="S2469" i="1"/>
  <c r="N2389" i="1"/>
  <c r="P2389" i="1" s="1"/>
  <c r="M2390" i="1" s="1"/>
  <c r="J166" i="1"/>
  <c r="R2469" i="1" l="1"/>
  <c r="O2390" i="1"/>
  <c r="G2390" i="1"/>
  <c r="L166" i="1"/>
  <c r="I167" i="1" s="1"/>
  <c r="Y166" i="1" l="1"/>
  <c r="W167" i="1" s="1"/>
  <c r="T2469" i="1"/>
  <c r="Q2470" i="1" s="1"/>
  <c r="AC2470" i="1" s="1"/>
  <c r="N2390" i="1"/>
  <c r="P2390" i="1" s="1"/>
  <c r="M2391" i="1" s="1"/>
  <c r="F167" i="1"/>
  <c r="K167" i="1"/>
  <c r="X167" i="1" l="1"/>
  <c r="AA167" i="1"/>
  <c r="Z167" i="1"/>
  <c r="AB167" i="1"/>
  <c r="H2470" i="1"/>
  <c r="S2470" i="1"/>
  <c r="G2391" i="1"/>
  <c r="O2391" i="1"/>
  <c r="J167" i="1"/>
  <c r="R2470" i="1" l="1"/>
  <c r="T2470" i="1" s="1"/>
  <c r="Q2471" i="1" s="1"/>
  <c r="AC2471" i="1" s="1"/>
  <c r="N2391" i="1"/>
  <c r="P2391" i="1" s="1"/>
  <c r="M2392" i="1" s="1"/>
  <c r="L167" i="1"/>
  <c r="I168" i="1" s="1"/>
  <c r="Y167" i="1" l="1"/>
  <c r="W168" i="1" s="1"/>
  <c r="H2471" i="1"/>
  <c r="S2471" i="1"/>
  <c r="G2392" i="1"/>
  <c r="O2392" i="1"/>
  <c r="K168" i="1"/>
  <c r="F168" i="1"/>
  <c r="AB168" i="1" l="1"/>
  <c r="X168" i="1"/>
  <c r="AA168" i="1"/>
  <c r="Z168" i="1"/>
  <c r="R2471" i="1"/>
  <c r="T2471" i="1" s="1"/>
  <c r="Q2472" i="1" s="1"/>
  <c r="AC2472" i="1" s="1"/>
  <c r="N2392" i="1"/>
  <c r="P2392" i="1" s="1"/>
  <c r="M2393" i="1" s="1"/>
  <c r="J168" i="1"/>
  <c r="H2472" i="1" l="1"/>
  <c r="S2472" i="1"/>
  <c r="G2393" i="1"/>
  <c r="O2393" i="1"/>
  <c r="L168" i="1"/>
  <c r="I169" i="1" s="1"/>
  <c r="Y168" i="1" l="1"/>
  <c r="W169" i="1" s="1"/>
  <c r="R2472" i="1"/>
  <c r="T2472" i="1" s="1"/>
  <c r="Q2473" i="1" s="1"/>
  <c r="AC2473" i="1" s="1"/>
  <c r="N2393" i="1"/>
  <c r="P2393" i="1" s="1"/>
  <c r="M2394" i="1" s="1"/>
  <c r="F169" i="1"/>
  <c r="K169" i="1"/>
  <c r="AB169" i="1" l="1"/>
  <c r="X169" i="1"/>
  <c r="Z169" i="1"/>
  <c r="AA169" i="1"/>
  <c r="S2473" i="1"/>
  <c r="H2473" i="1"/>
  <c r="G2394" i="1"/>
  <c r="O2394" i="1"/>
  <c r="J169" i="1"/>
  <c r="R2473" i="1" l="1"/>
  <c r="T2473" i="1" s="1"/>
  <c r="Q2474" i="1" s="1"/>
  <c r="AC2474" i="1" s="1"/>
  <c r="N2394" i="1"/>
  <c r="P2394" i="1" s="1"/>
  <c r="M2395" i="1" s="1"/>
  <c r="L169" i="1"/>
  <c r="I170" i="1" s="1"/>
  <c r="Y169" i="1" l="1"/>
  <c r="W170" i="1" s="1"/>
  <c r="S2474" i="1"/>
  <c r="H2474" i="1"/>
  <c r="G2395" i="1"/>
  <c r="O2395" i="1"/>
  <c r="K170" i="1"/>
  <c r="F170" i="1"/>
  <c r="X170" i="1" l="1"/>
  <c r="AA170" i="1"/>
  <c r="Z170" i="1"/>
  <c r="AB170" i="1"/>
  <c r="R2474" i="1"/>
  <c r="N2395" i="1"/>
  <c r="P2395" i="1" s="1"/>
  <c r="M2396" i="1" s="1"/>
  <c r="J170" i="1"/>
  <c r="T2474" i="1" l="1"/>
  <c r="Q2475" i="1" s="1"/>
  <c r="AC2475" i="1" s="1"/>
  <c r="O2396" i="1"/>
  <c r="G2396" i="1"/>
  <c r="L170" i="1"/>
  <c r="I171" i="1" s="1"/>
  <c r="Y170" i="1" l="1"/>
  <c r="W171" i="1" s="1"/>
  <c r="S2475" i="1"/>
  <c r="H2475" i="1"/>
  <c r="N2396" i="1"/>
  <c r="P2396" i="1" s="1"/>
  <c r="M2397" i="1" s="1"/>
  <c r="F171" i="1"/>
  <c r="K171" i="1"/>
  <c r="X171" i="1" l="1"/>
  <c r="Z171" i="1"/>
  <c r="AA171" i="1"/>
  <c r="AB171" i="1"/>
  <c r="R2475" i="1"/>
  <c r="T2475" i="1" s="1"/>
  <c r="Q2476" i="1" s="1"/>
  <c r="AC2476" i="1" s="1"/>
  <c r="G2397" i="1"/>
  <c r="O2397" i="1"/>
  <c r="J171" i="1"/>
  <c r="L171" i="1" s="1"/>
  <c r="I172" i="1" s="1"/>
  <c r="Y171" i="1" l="1"/>
  <c r="W172" i="1" s="1"/>
  <c r="H2476" i="1"/>
  <c r="S2476" i="1"/>
  <c r="N2397" i="1"/>
  <c r="P2397" i="1" s="1"/>
  <c r="M2398" i="1" s="1"/>
  <c r="K172" i="1"/>
  <c r="F172" i="1"/>
  <c r="AB172" i="1" l="1"/>
  <c r="X172" i="1"/>
  <c r="AA172" i="1"/>
  <c r="Z172" i="1"/>
  <c r="R2476" i="1"/>
  <c r="G2398" i="1"/>
  <c r="O2398" i="1"/>
  <c r="J172" i="1"/>
  <c r="L172" i="1" s="1"/>
  <c r="I173" i="1" s="1"/>
  <c r="Y172" i="1" l="1"/>
  <c r="W173" i="1" s="1"/>
  <c r="T2476" i="1"/>
  <c r="Q2477" i="1" s="1"/>
  <c r="AC2477" i="1" s="1"/>
  <c r="N2398" i="1"/>
  <c r="P2398" i="1" s="1"/>
  <c r="M2399" i="1" s="1"/>
  <c r="K173" i="1"/>
  <c r="F173" i="1"/>
  <c r="X173" i="1" l="1"/>
  <c r="AA173" i="1"/>
  <c r="Z173" i="1"/>
  <c r="AB173" i="1"/>
  <c r="H2477" i="1"/>
  <c r="S2477" i="1"/>
  <c r="G2399" i="1"/>
  <c r="O2399" i="1"/>
  <c r="J173" i="1"/>
  <c r="L173" i="1" s="1"/>
  <c r="I174" i="1" s="1"/>
  <c r="Y173" i="1" l="1"/>
  <c r="W174" i="1" s="1"/>
  <c r="R2477" i="1"/>
  <c r="T2477" i="1" s="1"/>
  <c r="Q2478" i="1" s="1"/>
  <c r="AC2478" i="1" s="1"/>
  <c r="N2399" i="1"/>
  <c r="P2399" i="1" s="1"/>
  <c r="M2400" i="1" s="1"/>
  <c r="F174" i="1"/>
  <c r="K174" i="1"/>
  <c r="X174" i="1" l="1"/>
  <c r="Z174" i="1"/>
  <c r="AA174" i="1"/>
  <c r="AB174" i="1"/>
  <c r="H2478" i="1"/>
  <c r="S2478" i="1"/>
  <c r="G2400" i="1"/>
  <c r="O2400" i="1"/>
  <c r="J174" i="1"/>
  <c r="L174" i="1" s="1"/>
  <c r="I175" i="1" s="1"/>
  <c r="Y174" i="1" l="1"/>
  <c r="W175" i="1" s="1"/>
  <c r="R2478" i="1"/>
  <c r="T2478" i="1" s="1"/>
  <c r="Q2479" i="1" s="1"/>
  <c r="AC2479" i="1" s="1"/>
  <c r="N2400" i="1"/>
  <c r="P2400" i="1" s="1"/>
  <c r="M2401" i="1" s="1"/>
  <c r="F175" i="1"/>
  <c r="K175" i="1"/>
  <c r="AB175" i="1" l="1"/>
  <c r="X175" i="1"/>
  <c r="Z175" i="1"/>
  <c r="AA175" i="1"/>
  <c r="S2479" i="1"/>
  <c r="H2479" i="1"/>
  <c r="G2401" i="1"/>
  <c r="O2401" i="1"/>
  <c r="J175" i="1"/>
  <c r="L175" i="1" s="1"/>
  <c r="I176" i="1" s="1"/>
  <c r="Y175" i="1" l="1"/>
  <c r="W176" i="1" s="1"/>
  <c r="R2479" i="1"/>
  <c r="T2479" i="1" s="1"/>
  <c r="Q2480" i="1" s="1"/>
  <c r="AC2480" i="1" s="1"/>
  <c r="N2401" i="1"/>
  <c r="P2401" i="1" s="1"/>
  <c r="M2402" i="1" s="1"/>
  <c r="F176" i="1"/>
  <c r="K176" i="1"/>
  <c r="AB176" i="1" l="1"/>
  <c r="X176" i="1"/>
  <c r="Z176" i="1"/>
  <c r="AA176" i="1"/>
  <c r="H2480" i="1"/>
  <c r="S2480" i="1"/>
  <c r="O2402" i="1"/>
  <c r="G2402" i="1"/>
  <c r="J176" i="1"/>
  <c r="L176" i="1" s="1"/>
  <c r="I177" i="1" s="1"/>
  <c r="Y176" i="1" l="1"/>
  <c r="W177" i="1" s="1"/>
  <c r="R2480" i="1"/>
  <c r="T2480" i="1" s="1"/>
  <c r="Q2481" i="1" s="1"/>
  <c r="AC2481" i="1" s="1"/>
  <c r="N2402" i="1"/>
  <c r="P2402" i="1" s="1"/>
  <c r="M2403" i="1" s="1"/>
  <c r="K177" i="1"/>
  <c r="F177" i="1"/>
  <c r="X177" i="1" l="1"/>
  <c r="Z177" i="1"/>
  <c r="AA177" i="1"/>
  <c r="AB177" i="1"/>
  <c r="H2481" i="1"/>
  <c r="S2481" i="1"/>
  <c r="G2403" i="1"/>
  <c r="O2403" i="1"/>
  <c r="J177" i="1"/>
  <c r="L177" i="1" s="1"/>
  <c r="I178" i="1" s="1"/>
  <c r="Y177" i="1" l="1"/>
  <c r="W178" i="1" s="1"/>
  <c r="R2481" i="1"/>
  <c r="N2403" i="1"/>
  <c r="P2403" i="1" s="1"/>
  <c r="M2404" i="1" s="1"/>
  <c r="K178" i="1"/>
  <c r="F178" i="1"/>
  <c r="AB178" i="1" l="1"/>
  <c r="X178" i="1"/>
  <c r="Z178" i="1"/>
  <c r="AA178" i="1"/>
  <c r="T2481" i="1"/>
  <c r="Q2482" i="1" s="1"/>
  <c r="AC2482" i="1" s="1"/>
  <c r="O2404" i="1"/>
  <c r="G2404" i="1"/>
  <c r="J178" i="1"/>
  <c r="L178" i="1" s="1"/>
  <c r="I179" i="1" s="1"/>
  <c r="Y178" i="1" l="1"/>
  <c r="W179" i="1" s="1"/>
  <c r="H2482" i="1"/>
  <c r="S2482" i="1"/>
  <c r="N2404" i="1"/>
  <c r="F179" i="1"/>
  <c r="K179" i="1"/>
  <c r="X179" i="1" l="1"/>
  <c r="AA179" i="1"/>
  <c r="Z179" i="1"/>
  <c r="AB179" i="1"/>
  <c r="R2482" i="1"/>
  <c r="T2482" i="1" s="1"/>
  <c r="Q2483" i="1" s="1"/>
  <c r="AC2483" i="1" s="1"/>
  <c r="P2404" i="1"/>
  <c r="M2405" i="1" s="1"/>
  <c r="J179" i="1"/>
  <c r="H2483" i="1" l="1"/>
  <c r="S2483" i="1"/>
  <c r="G2405" i="1"/>
  <c r="O2405" i="1"/>
  <c r="L179" i="1"/>
  <c r="I180" i="1" s="1"/>
  <c r="Y179" i="1" l="1"/>
  <c r="W180" i="1" s="1"/>
  <c r="R2483" i="1"/>
  <c r="T2483" i="1" s="1"/>
  <c r="Q2484" i="1" s="1"/>
  <c r="AC2484" i="1" s="1"/>
  <c r="N2405" i="1"/>
  <c r="F180" i="1"/>
  <c r="K180" i="1"/>
  <c r="X180" i="1" l="1"/>
  <c r="Z180" i="1"/>
  <c r="AA180" i="1"/>
  <c r="AB180" i="1"/>
  <c r="H2484" i="1"/>
  <c r="S2484" i="1"/>
  <c r="P2405" i="1"/>
  <c r="M2406" i="1" s="1"/>
  <c r="J180" i="1"/>
  <c r="L180" i="1" s="1"/>
  <c r="I181" i="1" s="1"/>
  <c r="Y180" i="1" l="1"/>
  <c r="W181" i="1" s="1"/>
  <c r="R2484" i="1"/>
  <c r="T2484" i="1" s="1"/>
  <c r="Q2485" i="1" s="1"/>
  <c r="AC2485" i="1" s="1"/>
  <c r="G2406" i="1"/>
  <c r="O2406" i="1"/>
  <c r="F181" i="1"/>
  <c r="K181" i="1"/>
  <c r="X181" i="1" l="1"/>
  <c r="Z181" i="1"/>
  <c r="AA181" i="1"/>
  <c r="AB181" i="1"/>
  <c r="H2485" i="1"/>
  <c r="S2485" i="1"/>
  <c r="N2406" i="1"/>
  <c r="J181" i="1"/>
  <c r="L181" i="1" s="1"/>
  <c r="I182" i="1" s="1"/>
  <c r="Y181" i="1" l="1"/>
  <c r="W182" i="1" s="1"/>
  <c r="R2485" i="1"/>
  <c r="T2485" i="1" s="1"/>
  <c r="Q2486" i="1" s="1"/>
  <c r="AC2486" i="1" s="1"/>
  <c r="P2406" i="1"/>
  <c r="M2407" i="1" s="1"/>
  <c r="K182" i="1"/>
  <c r="F182" i="1"/>
  <c r="X182" i="1" l="1"/>
  <c r="AA182" i="1"/>
  <c r="Z182" i="1"/>
  <c r="AB182" i="1"/>
  <c r="H2486" i="1"/>
  <c r="S2486" i="1"/>
  <c r="O2407" i="1"/>
  <c r="G2407" i="1"/>
  <c r="J182" i="1"/>
  <c r="L182" i="1" s="1"/>
  <c r="I183" i="1" s="1"/>
  <c r="Y182" i="1" l="1"/>
  <c r="W183" i="1" s="1"/>
  <c r="R2486" i="1"/>
  <c r="N2407" i="1"/>
  <c r="P2407" i="1" s="1"/>
  <c r="M2408" i="1" s="1"/>
  <c r="F183" i="1"/>
  <c r="K183" i="1"/>
  <c r="AB183" i="1" l="1"/>
  <c r="X183" i="1"/>
  <c r="Z183" i="1"/>
  <c r="AA183" i="1"/>
  <c r="T2486" i="1"/>
  <c r="Q2487" i="1" s="1"/>
  <c r="AC2487" i="1" s="1"/>
  <c r="G2408" i="1"/>
  <c r="O2408" i="1"/>
  <c r="J183" i="1"/>
  <c r="L183" i="1" s="1"/>
  <c r="I184" i="1" s="1"/>
  <c r="Y183" i="1" l="1"/>
  <c r="W184" i="1" s="1"/>
  <c r="H2487" i="1"/>
  <c r="S2487" i="1"/>
  <c r="N2408" i="1"/>
  <c r="F184" i="1"/>
  <c r="K184" i="1"/>
  <c r="X184" i="1" l="1"/>
  <c r="Z184" i="1"/>
  <c r="AA184" i="1"/>
  <c r="AB184" i="1"/>
  <c r="R2487" i="1"/>
  <c r="T2487" i="1" s="1"/>
  <c r="Q2488" i="1" s="1"/>
  <c r="AC2488" i="1" s="1"/>
  <c r="P2408" i="1"/>
  <c r="M2409" i="1" s="1"/>
  <c r="J184" i="1"/>
  <c r="L184" i="1" s="1"/>
  <c r="I185" i="1" s="1"/>
  <c r="Y184" i="1" l="1"/>
  <c r="W185" i="1" s="1"/>
  <c r="H2488" i="1"/>
  <c r="S2488" i="1"/>
  <c r="G2409" i="1"/>
  <c r="O2409" i="1"/>
  <c r="F185" i="1"/>
  <c r="K185" i="1"/>
  <c r="X185" i="1" l="1"/>
  <c r="Z185" i="1"/>
  <c r="AA185" i="1"/>
  <c r="AB185" i="1"/>
  <c r="R2488" i="1"/>
  <c r="T2488" i="1" s="1"/>
  <c r="Q2489" i="1" s="1"/>
  <c r="AC2489" i="1" s="1"/>
  <c r="N2409" i="1"/>
  <c r="J185" i="1"/>
  <c r="L185" i="1" s="1"/>
  <c r="I186" i="1" s="1"/>
  <c r="Y185" i="1" l="1"/>
  <c r="W186" i="1" s="1"/>
  <c r="H2489" i="1"/>
  <c r="S2489" i="1"/>
  <c r="P2409" i="1"/>
  <c r="M2410" i="1" s="1"/>
  <c r="F186" i="1"/>
  <c r="K186" i="1"/>
  <c r="X186" i="1" l="1"/>
  <c r="AA186" i="1"/>
  <c r="Z186" i="1"/>
  <c r="AB186" i="1"/>
  <c r="R2489" i="1"/>
  <c r="T2489" i="1" s="1"/>
  <c r="Q2490" i="1" s="1"/>
  <c r="AC2490" i="1" s="1"/>
  <c r="O2410" i="1"/>
  <c r="G2410" i="1"/>
  <c r="J186" i="1"/>
  <c r="L186" i="1" s="1"/>
  <c r="I187" i="1" s="1"/>
  <c r="Y186" i="1" l="1"/>
  <c r="W187" i="1" s="1"/>
  <c r="H2490" i="1"/>
  <c r="S2490" i="1"/>
  <c r="N2410" i="1"/>
  <c r="P2410" i="1" s="1"/>
  <c r="M2411" i="1" s="1"/>
  <c r="K187" i="1"/>
  <c r="F187" i="1"/>
  <c r="X187" i="1" l="1"/>
  <c r="AA187" i="1"/>
  <c r="Z187" i="1"/>
  <c r="AB187" i="1"/>
  <c r="R2490" i="1"/>
  <c r="T2490" i="1" s="1"/>
  <c r="Q2491" i="1" s="1"/>
  <c r="AC2491" i="1" s="1"/>
  <c r="G2411" i="1"/>
  <c r="O2411" i="1"/>
  <c r="J187" i="1"/>
  <c r="L187" i="1" s="1"/>
  <c r="I188" i="1" s="1"/>
  <c r="Y187" i="1" l="1"/>
  <c r="W188" i="1" s="1"/>
  <c r="H2491" i="1"/>
  <c r="S2491" i="1"/>
  <c r="N2411" i="1"/>
  <c r="F188" i="1"/>
  <c r="K188" i="1"/>
  <c r="AB188" i="1" l="1"/>
  <c r="X188" i="1"/>
  <c r="Z188" i="1"/>
  <c r="AA188" i="1"/>
  <c r="R2491" i="1"/>
  <c r="P2411" i="1"/>
  <c r="M2412" i="1" s="1"/>
  <c r="J188" i="1"/>
  <c r="L188" i="1" s="1"/>
  <c r="I189" i="1" s="1"/>
  <c r="Y188" i="1" l="1"/>
  <c r="W189" i="1" s="1"/>
  <c r="T2491" i="1"/>
  <c r="Q2492" i="1" s="1"/>
  <c r="AC2492" i="1" s="1"/>
  <c r="G2412" i="1"/>
  <c r="O2412" i="1"/>
  <c r="K189" i="1"/>
  <c r="F189" i="1"/>
  <c r="X189" i="1" l="1"/>
  <c r="Z189" i="1"/>
  <c r="AA189" i="1"/>
  <c r="AB189" i="1"/>
  <c r="H2492" i="1"/>
  <c r="S2492" i="1"/>
  <c r="N2412" i="1"/>
  <c r="P2412" i="1" s="1"/>
  <c r="M2413" i="1" s="1"/>
  <c r="J189" i="1"/>
  <c r="L189" i="1" s="1"/>
  <c r="I190" i="1" s="1"/>
  <c r="Y189" i="1" l="1"/>
  <c r="W190" i="1" s="1"/>
  <c r="R2492" i="1"/>
  <c r="T2492" i="1" s="1"/>
  <c r="Q2493" i="1" s="1"/>
  <c r="AC2493" i="1" s="1"/>
  <c r="G2413" i="1"/>
  <c r="O2413" i="1"/>
  <c r="K190" i="1"/>
  <c r="F190" i="1"/>
  <c r="X190" i="1" l="1"/>
  <c r="AA190" i="1"/>
  <c r="Z190" i="1"/>
  <c r="AB190" i="1"/>
  <c r="H2493" i="1"/>
  <c r="S2493" i="1"/>
  <c r="N2413" i="1"/>
  <c r="P2413" i="1" s="1"/>
  <c r="M2414" i="1" s="1"/>
  <c r="J190" i="1"/>
  <c r="L190" i="1" s="1"/>
  <c r="I191" i="1" s="1"/>
  <c r="Y190" i="1" l="1"/>
  <c r="W191" i="1" s="1"/>
  <c r="R2493" i="1"/>
  <c r="O2414" i="1"/>
  <c r="G2414" i="1"/>
  <c r="K191" i="1"/>
  <c r="F191" i="1"/>
  <c r="X191" i="1" l="1"/>
  <c r="AA191" i="1"/>
  <c r="Z191" i="1"/>
  <c r="AB191" i="1"/>
  <c r="T2493" i="1"/>
  <c r="Q2494" i="1" s="1"/>
  <c r="AC2494" i="1" s="1"/>
  <c r="N2414" i="1"/>
  <c r="P2414" i="1" s="1"/>
  <c r="M2415" i="1" s="1"/>
  <c r="J191" i="1"/>
  <c r="L191" i="1" s="1"/>
  <c r="I192" i="1" s="1"/>
  <c r="Y191" i="1" l="1"/>
  <c r="W192" i="1" s="1"/>
  <c r="H2494" i="1"/>
  <c r="S2494" i="1"/>
  <c r="G2415" i="1"/>
  <c r="O2415" i="1"/>
  <c r="F192" i="1"/>
  <c r="K192" i="1"/>
  <c r="AB192" i="1" l="1"/>
  <c r="X192" i="1"/>
  <c r="Z192" i="1"/>
  <c r="AA192" i="1"/>
  <c r="R2494" i="1"/>
  <c r="T2494" i="1" s="1"/>
  <c r="Q2495" i="1" s="1"/>
  <c r="AC2495" i="1" s="1"/>
  <c r="N2415" i="1"/>
  <c r="P2415" i="1" s="1"/>
  <c r="M2416" i="1" s="1"/>
  <c r="J192" i="1"/>
  <c r="L192" i="1" s="1"/>
  <c r="I193" i="1" s="1"/>
  <c r="Y192" i="1" l="1"/>
  <c r="W193" i="1" s="1"/>
  <c r="S2495" i="1"/>
  <c r="H2495" i="1"/>
  <c r="G2416" i="1"/>
  <c r="O2416" i="1"/>
  <c r="F193" i="1"/>
  <c r="K193" i="1"/>
  <c r="AB193" i="1" l="1"/>
  <c r="X193" i="1"/>
  <c r="Z193" i="1"/>
  <c r="AA193" i="1"/>
  <c r="R2495" i="1"/>
  <c r="T2495" i="1" s="1"/>
  <c r="Q2496" i="1" s="1"/>
  <c r="AC2496" i="1" s="1"/>
  <c r="N2416" i="1"/>
  <c r="P2416" i="1" s="1"/>
  <c r="M2417" i="1" s="1"/>
  <c r="J193" i="1"/>
  <c r="L193" i="1" s="1"/>
  <c r="I194" i="1" s="1"/>
  <c r="Y193" i="1" l="1"/>
  <c r="W194" i="1" s="1"/>
  <c r="S2496" i="1"/>
  <c r="H2496" i="1"/>
  <c r="O2417" i="1"/>
  <c r="G2417" i="1"/>
  <c r="F194" i="1"/>
  <c r="K194" i="1"/>
  <c r="X194" i="1" l="1"/>
  <c r="AA194" i="1"/>
  <c r="Z194" i="1"/>
  <c r="AB194" i="1"/>
  <c r="R2496" i="1"/>
  <c r="T2496" i="1" s="1"/>
  <c r="Q2497" i="1" s="1"/>
  <c r="AC2497" i="1" s="1"/>
  <c r="N2417" i="1"/>
  <c r="P2417" i="1" s="1"/>
  <c r="M2418" i="1" s="1"/>
  <c r="J194" i="1"/>
  <c r="L194" i="1" s="1"/>
  <c r="I195" i="1" s="1"/>
  <c r="Y194" i="1" l="1"/>
  <c r="W195" i="1" s="1"/>
  <c r="H2497" i="1"/>
  <c r="S2497" i="1"/>
  <c r="O2418" i="1"/>
  <c r="G2418" i="1"/>
  <c r="K195" i="1"/>
  <c r="F195" i="1"/>
  <c r="X195" i="1" l="1"/>
  <c r="AA195" i="1"/>
  <c r="Z195" i="1"/>
  <c r="AB195" i="1"/>
  <c r="R2497" i="1"/>
  <c r="T2497" i="1" s="1"/>
  <c r="Q2498" i="1" s="1"/>
  <c r="AC2498" i="1" s="1"/>
  <c r="N2418" i="1"/>
  <c r="P2418" i="1" s="1"/>
  <c r="M2419" i="1" s="1"/>
  <c r="J195" i="1"/>
  <c r="L195" i="1" s="1"/>
  <c r="I196" i="1" s="1"/>
  <c r="Y195" i="1" l="1"/>
  <c r="W196" i="1" s="1"/>
  <c r="H2498" i="1"/>
  <c r="S2498" i="1"/>
  <c r="O2419" i="1"/>
  <c r="G2419" i="1"/>
  <c r="F196" i="1"/>
  <c r="K196" i="1"/>
  <c r="X196" i="1" l="1"/>
  <c r="AA196" i="1"/>
  <c r="Z196" i="1"/>
  <c r="AB196" i="1"/>
  <c r="R2498" i="1"/>
  <c r="T2498" i="1" s="1"/>
  <c r="Q2499" i="1" s="1"/>
  <c r="AC2499" i="1" s="1"/>
  <c r="N2419" i="1"/>
  <c r="P2419" i="1" s="1"/>
  <c r="M2420" i="1" s="1"/>
  <c r="J196" i="1"/>
  <c r="L196" i="1" s="1"/>
  <c r="I197" i="1" s="1"/>
  <c r="Y196" i="1" l="1"/>
  <c r="W197" i="1" s="1"/>
  <c r="H2499" i="1"/>
  <c r="S2499" i="1"/>
  <c r="O2420" i="1"/>
  <c r="G2420" i="1"/>
  <c r="K197" i="1"/>
  <c r="F197" i="1"/>
  <c r="X197" i="1" l="1"/>
  <c r="AA197" i="1"/>
  <c r="Z197" i="1"/>
  <c r="AB197" i="1"/>
  <c r="R2499" i="1"/>
  <c r="N2420" i="1"/>
  <c r="P2420" i="1" s="1"/>
  <c r="M2421" i="1" s="1"/>
  <c r="J197" i="1"/>
  <c r="L197" i="1" s="1"/>
  <c r="I198" i="1" s="1"/>
  <c r="Y197" i="1" l="1"/>
  <c r="W198" i="1" s="1"/>
  <c r="T2499" i="1"/>
  <c r="Q2500" i="1" s="1"/>
  <c r="AC2500" i="1" s="1"/>
  <c r="O2421" i="1"/>
  <c r="G2421" i="1"/>
  <c r="K198" i="1"/>
  <c r="F198" i="1"/>
  <c r="AB198" i="1" l="1"/>
  <c r="X198" i="1"/>
  <c r="AA198" i="1"/>
  <c r="Z198" i="1"/>
  <c r="H2500" i="1"/>
  <c r="S2500" i="1"/>
  <c r="N2421" i="1"/>
  <c r="P2421" i="1" s="1"/>
  <c r="M2422" i="1" s="1"/>
  <c r="J198" i="1"/>
  <c r="L198" i="1" s="1"/>
  <c r="I199" i="1" s="1"/>
  <c r="Y198" i="1" l="1"/>
  <c r="W199" i="1" s="1"/>
  <c r="R2500" i="1"/>
  <c r="G2422" i="1"/>
  <c r="O2422" i="1"/>
  <c r="F199" i="1"/>
  <c r="K199" i="1"/>
  <c r="X199" i="1" l="1"/>
  <c r="Z199" i="1"/>
  <c r="AA199" i="1"/>
  <c r="AB199" i="1"/>
  <c r="T2500" i="1"/>
  <c r="Q2501" i="1" s="1"/>
  <c r="AC2501" i="1" s="1"/>
  <c r="N2422" i="1"/>
  <c r="P2422" i="1" s="1"/>
  <c r="M2423" i="1" s="1"/>
  <c r="J199" i="1"/>
  <c r="L199" i="1" s="1"/>
  <c r="I200" i="1" s="1"/>
  <c r="Y199" i="1" l="1"/>
  <c r="W200" i="1" s="1"/>
  <c r="H2501" i="1"/>
  <c r="S2501" i="1"/>
  <c r="G2423" i="1"/>
  <c r="O2423" i="1"/>
  <c r="F200" i="1"/>
  <c r="K200" i="1"/>
  <c r="X200" i="1" l="1"/>
  <c r="Z200" i="1"/>
  <c r="AA200" i="1"/>
  <c r="AB200" i="1"/>
  <c r="R2501" i="1"/>
  <c r="T2501" i="1" s="1"/>
  <c r="Q2502" i="1" s="1"/>
  <c r="AC2502" i="1" s="1"/>
  <c r="N2423" i="1"/>
  <c r="P2423" i="1" s="1"/>
  <c r="M2424" i="1" s="1"/>
  <c r="J200" i="1"/>
  <c r="L200" i="1" s="1"/>
  <c r="I201" i="1" s="1"/>
  <c r="Y200" i="1" l="1"/>
  <c r="W201" i="1" s="1"/>
  <c r="H2502" i="1"/>
  <c r="S2502" i="1"/>
  <c r="O2424" i="1"/>
  <c r="G2424" i="1"/>
  <c r="K201" i="1"/>
  <c r="F201" i="1"/>
  <c r="X201" i="1" l="1"/>
  <c r="AA201" i="1"/>
  <c r="Z201" i="1"/>
  <c r="AB201" i="1"/>
  <c r="R2502" i="1"/>
  <c r="T2502" i="1" s="1"/>
  <c r="Q2503" i="1" s="1"/>
  <c r="AC2503" i="1" s="1"/>
  <c r="N2424" i="1"/>
  <c r="P2424" i="1" s="1"/>
  <c r="M2425" i="1" s="1"/>
  <c r="J201" i="1"/>
  <c r="L201" i="1" s="1"/>
  <c r="I202" i="1" s="1"/>
  <c r="Y201" i="1" l="1"/>
  <c r="W202" i="1" s="1"/>
  <c r="H2503" i="1"/>
  <c r="S2503" i="1"/>
  <c r="G2425" i="1"/>
  <c r="O2425" i="1"/>
  <c r="K202" i="1"/>
  <c r="F202" i="1"/>
  <c r="AB202" i="1" l="1"/>
  <c r="X202" i="1"/>
  <c r="Z202" i="1"/>
  <c r="AA202" i="1"/>
  <c r="R2503" i="1"/>
  <c r="T2503" i="1" s="1"/>
  <c r="Q2504" i="1" s="1"/>
  <c r="AC2504" i="1" s="1"/>
  <c r="N2425" i="1"/>
  <c r="P2425" i="1" s="1"/>
  <c r="M2426" i="1" s="1"/>
  <c r="J202" i="1"/>
  <c r="L202" i="1" s="1"/>
  <c r="I203" i="1" s="1"/>
  <c r="Y202" i="1" l="1"/>
  <c r="W203" i="1" s="1"/>
  <c r="H2504" i="1"/>
  <c r="S2504" i="1"/>
  <c r="G2426" i="1"/>
  <c r="O2426" i="1"/>
  <c r="F203" i="1"/>
  <c r="K203" i="1"/>
  <c r="AB203" i="1" l="1"/>
  <c r="X203" i="1"/>
  <c r="AA203" i="1"/>
  <c r="Z203" i="1"/>
  <c r="R2504" i="1"/>
  <c r="T2504" i="1" s="1"/>
  <c r="Q2505" i="1" s="1"/>
  <c r="AC2505" i="1" s="1"/>
  <c r="N2426" i="1"/>
  <c r="P2426" i="1" s="1"/>
  <c r="M2427" i="1" s="1"/>
  <c r="J203" i="1"/>
  <c r="L203" i="1" s="1"/>
  <c r="I204" i="1" s="1"/>
  <c r="Y203" i="1" l="1"/>
  <c r="W204" i="1" s="1"/>
  <c r="H2505" i="1"/>
  <c r="S2505" i="1"/>
  <c r="G2427" i="1"/>
  <c r="O2427" i="1"/>
  <c r="K204" i="1"/>
  <c r="F204" i="1"/>
  <c r="X204" i="1" l="1"/>
  <c r="Z204" i="1"/>
  <c r="AA204" i="1"/>
  <c r="AB204" i="1"/>
  <c r="R2505" i="1"/>
  <c r="T2505" i="1" s="1"/>
  <c r="Q2506" i="1" s="1"/>
  <c r="AC2506" i="1" s="1"/>
  <c r="N2427" i="1"/>
  <c r="P2427" i="1" s="1"/>
  <c r="M2428" i="1" s="1"/>
  <c r="J204" i="1"/>
  <c r="L204" i="1" s="1"/>
  <c r="I205" i="1" s="1"/>
  <c r="Y204" i="1" l="1"/>
  <c r="W205" i="1" s="1"/>
  <c r="H2506" i="1"/>
  <c r="S2506" i="1"/>
  <c r="O2428" i="1"/>
  <c r="G2428" i="1"/>
  <c r="K205" i="1"/>
  <c r="F205" i="1"/>
  <c r="X205" i="1" l="1"/>
  <c r="AA205" i="1"/>
  <c r="Z205" i="1"/>
  <c r="AB205" i="1"/>
  <c r="R2506" i="1"/>
  <c r="T2506" i="1" s="1"/>
  <c r="Q2507" i="1" s="1"/>
  <c r="AC2507" i="1" s="1"/>
  <c r="N2428" i="1"/>
  <c r="J205" i="1"/>
  <c r="L205" i="1" s="1"/>
  <c r="I206" i="1" s="1"/>
  <c r="Y205" i="1" l="1"/>
  <c r="W206" i="1" s="1"/>
  <c r="H2507" i="1"/>
  <c r="S2507" i="1"/>
  <c r="P2428" i="1"/>
  <c r="M2429" i="1" s="1"/>
  <c r="K206" i="1"/>
  <c r="J206" i="1" s="1"/>
  <c r="F206" i="1"/>
  <c r="X206" i="1" l="1"/>
  <c r="Z206" i="1"/>
  <c r="AA206" i="1"/>
  <c r="AB206" i="1"/>
  <c r="R2507" i="1"/>
  <c r="T2507" i="1" s="1"/>
  <c r="Q2508" i="1" s="1"/>
  <c r="AC2508" i="1" s="1"/>
  <c r="G2429" i="1"/>
  <c r="O2429" i="1"/>
  <c r="L206" i="1"/>
  <c r="I207" i="1" s="1"/>
  <c r="F207" i="1" s="1"/>
  <c r="Y206" i="1" l="1"/>
  <c r="W207" i="1" s="1"/>
  <c r="H2508" i="1"/>
  <c r="S2508" i="1"/>
  <c r="N2429" i="1"/>
  <c r="P2429" i="1" s="1"/>
  <c r="M2430" i="1" s="1"/>
  <c r="K207" i="1"/>
  <c r="J207" i="1" s="1"/>
  <c r="AB207" i="1" l="1"/>
  <c r="X207" i="1"/>
  <c r="Z207" i="1"/>
  <c r="AA207" i="1"/>
  <c r="R2508" i="1"/>
  <c r="O2430" i="1"/>
  <c r="G2430" i="1"/>
  <c r="L207" i="1"/>
  <c r="I208" i="1" s="1"/>
  <c r="Y207" i="1" l="1"/>
  <c r="W208" i="1" s="1"/>
  <c r="T2508" i="1"/>
  <c r="Q2509" i="1" s="1"/>
  <c r="AC2509" i="1" s="1"/>
  <c r="N2430" i="1"/>
  <c r="P2430" i="1" s="1"/>
  <c r="M2431" i="1" s="1"/>
  <c r="F208" i="1"/>
  <c r="K208" i="1"/>
  <c r="X208" i="1" l="1"/>
  <c r="Z208" i="1"/>
  <c r="AA208" i="1"/>
  <c r="AB208" i="1"/>
  <c r="H2509" i="1"/>
  <c r="S2509" i="1"/>
  <c r="G2431" i="1"/>
  <c r="O2431" i="1"/>
  <c r="J208" i="1"/>
  <c r="L208" i="1" s="1"/>
  <c r="I209" i="1" s="1"/>
  <c r="Y208" i="1" l="1"/>
  <c r="W209" i="1" s="1"/>
  <c r="R2509" i="1"/>
  <c r="N2431" i="1"/>
  <c r="K209" i="1"/>
  <c r="J209" i="1" s="1"/>
  <c r="F209" i="1"/>
  <c r="X209" i="1" l="1"/>
  <c r="Z209" i="1"/>
  <c r="AA209" i="1"/>
  <c r="AB209" i="1"/>
  <c r="T2509" i="1"/>
  <c r="Q2510" i="1" s="1"/>
  <c r="AC2510" i="1" s="1"/>
  <c r="P2431" i="1"/>
  <c r="M2432" i="1" s="1"/>
  <c r="L209" i="1"/>
  <c r="I210" i="1" s="1"/>
  <c r="Y209" i="1" l="1"/>
  <c r="W210" i="1" s="1"/>
  <c r="H2510" i="1"/>
  <c r="S2510" i="1"/>
  <c r="G2432" i="1"/>
  <c r="O2432" i="1"/>
  <c r="K210" i="1"/>
  <c r="J210" i="1" s="1"/>
  <c r="F210" i="1"/>
  <c r="AB210" i="1" l="1"/>
  <c r="X210" i="1"/>
  <c r="Z210" i="1"/>
  <c r="AA210" i="1"/>
  <c r="R2510" i="1"/>
  <c r="N2432" i="1"/>
  <c r="P2432" i="1" s="1"/>
  <c r="M2433" i="1" s="1"/>
  <c r="L210" i="1"/>
  <c r="I211" i="1" s="1"/>
  <c r="Y210" i="1" l="1"/>
  <c r="W211" i="1" s="1"/>
  <c r="T2510" i="1"/>
  <c r="Q2511" i="1" s="1"/>
  <c r="AC2511" i="1" s="1"/>
  <c r="G2433" i="1"/>
  <c r="O2433" i="1"/>
  <c r="F211" i="1"/>
  <c r="K211" i="1"/>
  <c r="AB211" i="1" l="1"/>
  <c r="X211" i="1"/>
  <c r="Z211" i="1"/>
  <c r="AA211" i="1"/>
  <c r="H2511" i="1"/>
  <c r="S2511" i="1"/>
  <c r="N2433" i="1"/>
  <c r="P2433" i="1" s="1"/>
  <c r="M2434" i="1" s="1"/>
  <c r="J211" i="1"/>
  <c r="L211" i="1" s="1"/>
  <c r="Y211" i="1" l="1"/>
  <c r="W212" i="1" s="1"/>
  <c r="R2511" i="1"/>
  <c r="T2511" i="1" s="1"/>
  <c r="Q2512" i="1" s="1"/>
  <c r="AC2512" i="1" s="1"/>
  <c r="G2434" i="1"/>
  <c r="O2434" i="1"/>
  <c r="I212" i="1"/>
  <c r="X212" i="1" l="1"/>
  <c r="Z212" i="1"/>
  <c r="AA212" i="1"/>
  <c r="AB212" i="1"/>
  <c r="H2512" i="1"/>
  <c r="S2512" i="1"/>
  <c r="N2434" i="1"/>
  <c r="P2434" i="1" s="1"/>
  <c r="M2435" i="1" s="1"/>
  <c r="F212" i="1"/>
  <c r="K212" i="1"/>
  <c r="R2512" i="1" l="1"/>
  <c r="T2512" i="1" s="1"/>
  <c r="Q2513" i="1" s="1"/>
  <c r="AC2513" i="1" s="1"/>
  <c r="O2435" i="1"/>
  <c r="G2435" i="1"/>
  <c r="J212" i="1"/>
  <c r="L212" i="1" s="1"/>
  <c r="Y212" i="1" s="1"/>
  <c r="W213" i="1" s="1"/>
  <c r="X213" i="1" l="1"/>
  <c r="Z213" i="1"/>
  <c r="AA213" i="1"/>
  <c r="AB213" i="1"/>
  <c r="S2513" i="1"/>
  <c r="H2513" i="1"/>
  <c r="N2435" i="1"/>
  <c r="P2435" i="1" s="1"/>
  <c r="M2436" i="1" s="1"/>
  <c r="I213" i="1"/>
  <c r="R2513" i="1" l="1"/>
  <c r="G2436" i="1"/>
  <c r="O2436" i="1"/>
  <c r="F213" i="1"/>
  <c r="K213" i="1"/>
  <c r="T2513" i="1" l="1"/>
  <c r="Q2514" i="1" s="1"/>
  <c r="AC2514" i="1" s="1"/>
  <c r="N2436" i="1"/>
  <c r="P2436" i="1" s="1"/>
  <c r="M2437" i="1" s="1"/>
  <c r="J213" i="1"/>
  <c r="L213" i="1" s="1"/>
  <c r="Y213" i="1" s="1"/>
  <c r="W214" i="1" s="1"/>
  <c r="X214" i="1" l="1"/>
  <c r="AA214" i="1"/>
  <c r="Z214" i="1"/>
  <c r="AB214" i="1"/>
  <c r="H2514" i="1"/>
  <c r="S2514" i="1"/>
  <c r="O2437" i="1"/>
  <c r="G2437" i="1"/>
  <c r="I214" i="1"/>
  <c r="R2514" i="1" l="1"/>
  <c r="T2514" i="1" s="1"/>
  <c r="Q2515" i="1" s="1"/>
  <c r="AC2515" i="1" s="1"/>
  <c r="N2437" i="1"/>
  <c r="K214" i="1"/>
  <c r="F214" i="1"/>
  <c r="H2515" i="1" l="1"/>
  <c r="S2515" i="1"/>
  <c r="P2437" i="1"/>
  <c r="M2438" i="1" s="1"/>
  <c r="J214" i="1"/>
  <c r="L214" i="1" s="1"/>
  <c r="Y214" i="1" s="1"/>
  <c r="W215" i="1" s="1"/>
  <c r="X215" i="1" l="1"/>
  <c r="AA215" i="1"/>
  <c r="Z215" i="1"/>
  <c r="AB215" i="1"/>
  <c r="R2515" i="1"/>
  <c r="T2515" i="1" s="1"/>
  <c r="Q2516" i="1" s="1"/>
  <c r="AC2516" i="1" s="1"/>
  <c r="G2438" i="1"/>
  <c r="O2438" i="1"/>
  <c r="I215" i="1"/>
  <c r="H2516" i="1" l="1"/>
  <c r="S2516" i="1"/>
  <c r="N2438" i="1"/>
  <c r="K215" i="1"/>
  <c r="F215" i="1"/>
  <c r="R2516" i="1" l="1"/>
  <c r="P2438" i="1"/>
  <c r="M2439" i="1" s="1"/>
  <c r="J215" i="1"/>
  <c r="L215" i="1" s="1"/>
  <c r="Y215" i="1" s="1"/>
  <c r="W216" i="1" s="1"/>
  <c r="AB216" i="1" l="1"/>
  <c r="X216" i="1"/>
  <c r="AA216" i="1"/>
  <c r="Z216" i="1"/>
  <c r="T2516" i="1"/>
  <c r="Q2517" i="1" s="1"/>
  <c r="AC2517" i="1" s="1"/>
  <c r="G2439" i="1"/>
  <c r="O2439" i="1"/>
  <c r="I216" i="1"/>
  <c r="H2517" i="1" l="1"/>
  <c r="S2517" i="1"/>
  <c r="N2439" i="1"/>
  <c r="P2439" i="1" s="1"/>
  <c r="M2440" i="1" s="1"/>
  <c r="F216" i="1"/>
  <c r="K216" i="1"/>
  <c r="R2517" i="1" l="1"/>
  <c r="O2440" i="1"/>
  <c r="G2440" i="1"/>
  <c r="J216" i="1"/>
  <c r="L216" i="1" s="1"/>
  <c r="Y216" i="1" s="1"/>
  <c r="W217" i="1" s="1"/>
  <c r="X217" i="1" l="1"/>
  <c r="AA217" i="1"/>
  <c r="Z217" i="1"/>
  <c r="AB217" i="1"/>
  <c r="T2517" i="1"/>
  <c r="Q2518" i="1" s="1"/>
  <c r="AC2518" i="1" s="1"/>
  <c r="N2440" i="1"/>
  <c r="P2440" i="1" s="1"/>
  <c r="M2441" i="1" s="1"/>
  <c r="I217" i="1"/>
  <c r="H2518" i="1" l="1"/>
  <c r="S2518" i="1"/>
  <c r="G2441" i="1"/>
  <c r="O2441" i="1"/>
  <c r="F217" i="1"/>
  <c r="K217" i="1"/>
  <c r="R2518" i="1" l="1"/>
  <c r="N2441" i="1"/>
  <c r="P2441" i="1" s="1"/>
  <c r="M2442" i="1" s="1"/>
  <c r="J217" i="1"/>
  <c r="L217" i="1" s="1"/>
  <c r="Y217" i="1" s="1"/>
  <c r="W218" i="1" s="1"/>
  <c r="X218" i="1" l="1"/>
  <c r="Z218" i="1"/>
  <c r="AA218" i="1"/>
  <c r="AB218" i="1"/>
  <c r="T2518" i="1"/>
  <c r="Q2519" i="1" s="1"/>
  <c r="AC2519" i="1" s="1"/>
  <c r="O2442" i="1"/>
  <c r="G2442" i="1"/>
  <c r="I218" i="1"/>
  <c r="H2519" i="1" l="1"/>
  <c r="S2519" i="1"/>
  <c r="N2442" i="1"/>
  <c r="P2442" i="1" s="1"/>
  <c r="M2443" i="1" s="1"/>
  <c r="F218" i="1"/>
  <c r="K218" i="1"/>
  <c r="R2519" i="1" l="1"/>
  <c r="T2519" i="1" s="1"/>
  <c r="Q2520" i="1" s="1"/>
  <c r="AC2520" i="1" s="1"/>
  <c r="G2443" i="1"/>
  <c r="O2443" i="1"/>
  <c r="J218" i="1"/>
  <c r="L218" i="1" s="1"/>
  <c r="Y218" i="1" s="1"/>
  <c r="W219" i="1" s="1"/>
  <c r="X219" i="1" l="1"/>
  <c r="Z219" i="1"/>
  <c r="AA219" i="1"/>
  <c r="AB219" i="1"/>
  <c r="H2520" i="1"/>
  <c r="S2520" i="1"/>
  <c r="N2443" i="1"/>
  <c r="P2443" i="1" s="1"/>
  <c r="M2444" i="1" s="1"/>
  <c r="I219" i="1"/>
  <c r="R2520" i="1" l="1"/>
  <c r="O2444" i="1"/>
  <c r="G2444" i="1"/>
  <c r="K219" i="1"/>
  <c r="F219" i="1"/>
  <c r="T2520" i="1" l="1"/>
  <c r="Q2521" i="1" s="1"/>
  <c r="AC2521" i="1" s="1"/>
  <c r="N2444" i="1"/>
  <c r="P2444" i="1" s="1"/>
  <c r="M2445" i="1" s="1"/>
  <c r="J219" i="1"/>
  <c r="L219" i="1" s="1"/>
  <c r="Y219" i="1" s="1"/>
  <c r="W220" i="1" s="1"/>
  <c r="X220" i="1" l="1"/>
  <c r="Z220" i="1"/>
  <c r="AA220" i="1"/>
  <c r="AB220" i="1"/>
  <c r="H2521" i="1"/>
  <c r="S2521" i="1"/>
  <c r="G2445" i="1"/>
  <c r="O2445" i="1"/>
  <c r="I220" i="1"/>
  <c r="R2521" i="1" l="1"/>
  <c r="N2445" i="1"/>
  <c r="P2445" i="1" s="1"/>
  <c r="M2446" i="1" s="1"/>
  <c r="K220" i="1"/>
  <c r="F220" i="1"/>
  <c r="T2521" i="1" l="1"/>
  <c r="Q2522" i="1" s="1"/>
  <c r="AC2522" i="1" s="1"/>
  <c r="G2446" i="1"/>
  <c r="O2446" i="1"/>
  <c r="J220" i="1"/>
  <c r="L220" i="1" s="1"/>
  <c r="Y220" i="1" s="1"/>
  <c r="W221" i="1" s="1"/>
  <c r="AB221" i="1" l="1"/>
  <c r="X221" i="1"/>
  <c r="Z221" i="1"/>
  <c r="AA221" i="1"/>
  <c r="H2522" i="1"/>
  <c r="S2522" i="1"/>
  <c r="N2446" i="1"/>
  <c r="P2446" i="1" s="1"/>
  <c r="M2447" i="1" s="1"/>
  <c r="I221" i="1"/>
  <c r="R2522" i="1" l="1"/>
  <c r="G2447" i="1"/>
  <c r="O2447" i="1"/>
  <c r="K221" i="1"/>
  <c r="F221" i="1"/>
  <c r="T2522" i="1" l="1"/>
  <c r="Q2523" i="1" s="1"/>
  <c r="AC2523" i="1" s="1"/>
  <c r="N2447" i="1"/>
  <c r="P2447" i="1" s="1"/>
  <c r="M2448" i="1" s="1"/>
  <c r="J221" i="1"/>
  <c r="L221" i="1" s="1"/>
  <c r="Y221" i="1" s="1"/>
  <c r="W222" i="1" s="1"/>
  <c r="AB222" i="1" l="1"/>
  <c r="X222" i="1"/>
  <c r="Z222" i="1"/>
  <c r="AA222" i="1"/>
  <c r="H2523" i="1"/>
  <c r="S2523" i="1"/>
  <c r="G2448" i="1"/>
  <c r="O2448" i="1"/>
  <c r="I222" i="1"/>
  <c r="R2523" i="1" l="1"/>
  <c r="N2448" i="1"/>
  <c r="P2448" i="1" s="1"/>
  <c r="M2449" i="1" s="1"/>
  <c r="K222" i="1"/>
  <c r="F222" i="1"/>
  <c r="T2523" i="1" l="1"/>
  <c r="Q2524" i="1" s="1"/>
  <c r="AC2524" i="1" s="1"/>
  <c r="O2449" i="1"/>
  <c r="G2449" i="1"/>
  <c r="J222" i="1"/>
  <c r="L222" i="1" s="1"/>
  <c r="Y222" i="1" s="1"/>
  <c r="W223" i="1" s="1"/>
  <c r="X223" i="1" l="1"/>
  <c r="AA223" i="1"/>
  <c r="Z223" i="1"/>
  <c r="AB223" i="1"/>
  <c r="H2524" i="1"/>
  <c r="S2524" i="1"/>
  <c r="N2449" i="1"/>
  <c r="P2449" i="1" s="1"/>
  <c r="M2450" i="1" s="1"/>
  <c r="I223" i="1"/>
  <c r="R2524" i="1" l="1"/>
  <c r="O2450" i="1"/>
  <c r="G2450" i="1"/>
  <c r="K223" i="1"/>
  <c r="F223" i="1"/>
  <c r="T2524" i="1" l="1"/>
  <c r="Q2525" i="1" s="1"/>
  <c r="AC2525" i="1" s="1"/>
  <c r="N2450" i="1"/>
  <c r="P2450" i="1" s="1"/>
  <c r="M2451" i="1" s="1"/>
  <c r="J223" i="1"/>
  <c r="L223" i="1" s="1"/>
  <c r="Y223" i="1" s="1"/>
  <c r="W224" i="1" s="1"/>
  <c r="AB224" i="1" l="1"/>
  <c r="X224" i="1"/>
  <c r="Z224" i="1"/>
  <c r="AA224" i="1"/>
  <c r="H2525" i="1"/>
  <c r="S2525" i="1"/>
  <c r="O2451" i="1"/>
  <c r="G2451" i="1"/>
  <c r="I224" i="1"/>
  <c r="R2525" i="1" l="1"/>
  <c r="T2525" i="1" s="1"/>
  <c r="Q2526" i="1" s="1"/>
  <c r="AC2526" i="1" s="1"/>
  <c r="N2451" i="1"/>
  <c r="P2451" i="1" s="1"/>
  <c r="M2452" i="1" s="1"/>
  <c r="K224" i="1"/>
  <c r="F224" i="1"/>
  <c r="H2526" i="1" l="1"/>
  <c r="S2526" i="1"/>
  <c r="O2452" i="1"/>
  <c r="G2452" i="1"/>
  <c r="J224" i="1"/>
  <c r="L224" i="1" s="1"/>
  <c r="Y224" i="1" s="1"/>
  <c r="W225" i="1" s="1"/>
  <c r="X225" i="1" l="1"/>
  <c r="AA225" i="1"/>
  <c r="Z225" i="1"/>
  <c r="AB225" i="1"/>
  <c r="R2526" i="1"/>
  <c r="T2526" i="1" s="1"/>
  <c r="Q2527" i="1" s="1"/>
  <c r="AC2527" i="1" s="1"/>
  <c r="N2452" i="1"/>
  <c r="P2452" i="1" s="1"/>
  <c r="M2453" i="1" s="1"/>
  <c r="I225" i="1"/>
  <c r="S2527" i="1" l="1"/>
  <c r="H2527" i="1"/>
  <c r="G2453" i="1"/>
  <c r="O2453" i="1"/>
  <c r="K225" i="1"/>
  <c r="J225" i="1" s="1"/>
  <c r="F225" i="1"/>
  <c r="R2527" i="1" l="1"/>
  <c r="T2527" i="1" s="1"/>
  <c r="Q2528" i="1" s="1"/>
  <c r="AC2528" i="1" s="1"/>
  <c r="N2453" i="1"/>
  <c r="P2453" i="1" s="1"/>
  <c r="M2454" i="1" s="1"/>
  <c r="L225" i="1"/>
  <c r="I226" i="1" l="1"/>
  <c r="Y225" i="1"/>
  <c r="W226" i="1" s="1"/>
  <c r="H2528" i="1"/>
  <c r="S2528" i="1"/>
  <c r="G2454" i="1"/>
  <c r="O2454" i="1"/>
  <c r="F226" i="1"/>
  <c r="K226" i="1"/>
  <c r="AB226" i="1" l="1"/>
  <c r="X226" i="1"/>
  <c r="AA226" i="1"/>
  <c r="Z226" i="1"/>
  <c r="R2528" i="1"/>
  <c r="T2528" i="1" s="1"/>
  <c r="Q2529" i="1" s="1"/>
  <c r="AC2529" i="1" s="1"/>
  <c r="N2454" i="1"/>
  <c r="P2454" i="1" s="1"/>
  <c r="M2455" i="1" s="1"/>
  <c r="J226" i="1"/>
  <c r="L226" i="1" s="1"/>
  <c r="Y226" i="1" l="1"/>
  <c r="W227" i="1" s="1"/>
  <c r="H2529" i="1"/>
  <c r="S2529" i="1"/>
  <c r="G2455" i="1"/>
  <c r="O2455" i="1"/>
  <c r="I227" i="1"/>
  <c r="F227" i="1" s="1"/>
  <c r="X227" i="1" l="1"/>
  <c r="Z227" i="1"/>
  <c r="AA227" i="1"/>
  <c r="AB227" i="1"/>
  <c r="R2529" i="1"/>
  <c r="T2529" i="1" s="1"/>
  <c r="Q2530" i="1" s="1"/>
  <c r="AC2530" i="1" s="1"/>
  <c r="N2455" i="1"/>
  <c r="P2455" i="1" s="1"/>
  <c r="M2456" i="1" s="1"/>
  <c r="K227" i="1"/>
  <c r="J227" i="1" s="1"/>
  <c r="S2530" i="1" l="1"/>
  <c r="H2530" i="1"/>
  <c r="G2456" i="1"/>
  <c r="O2456" i="1"/>
  <c r="L227" i="1"/>
  <c r="I228" i="1" s="1"/>
  <c r="Y227" i="1" l="1"/>
  <c r="W228" i="1" s="1"/>
  <c r="R2530" i="1"/>
  <c r="T2530" i="1" s="1"/>
  <c r="Q2531" i="1" s="1"/>
  <c r="AC2531" i="1" s="1"/>
  <c r="N2456" i="1"/>
  <c r="P2456" i="1" s="1"/>
  <c r="M2457" i="1" s="1"/>
  <c r="K228" i="1"/>
  <c r="F228" i="1"/>
  <c r="X228" i="1" l="1"/>
  <c r="AA228" i="1"/>
  <c r="Z228" i="1"/>
  <c r="AB228" i="1"/>
  <c r="H2531" i="1"/>
  <c r="S2531" i="1"/>
  <c r="O2457" i="1"/>
  <c r="G2457" i="1"/>
  <c r="J228" i="1"/>
  <c r="L228" i="1" s="1"/>
  <c r="Y228" i="1" l="1"/>
  <c r="W229" i="1" s="1"/>
  <c r="R2531" i="1"/>
  <c r="N2457" i="1"/>
  <c r="I229" i="1"/>
  <c r="X229" i="1" l="1"/>
  <c r="AA229" i="1"/>
  <c r="Z229" i="1"/>
  <c r="AB229" i="1"/>
  <c r="T2531" i="1"/>
  <c r="Q2532" i="1" s="1"/>
  <c r="AC2532" i="1" s="1"/>
  <c r="P2457" i="1"/>
  <c r="M2458" i="1" s="1"/>
  <c r="F229" i="1"/>
  <c r="K229" i="1"/>
  <c r="J229" i="1" s="1"/>
  <c r="H2532" i="1" l="1"/>
  <c r="S2532" i="1"/>
  <c r="G2458" i="1"/>
  <c r="O2458" i="1"/>
  <c r="L229" i="1"/>
  <c r="I230" i="1" s="1"/>
  <c r="Y229" i="1" l="1"/>
  <c r="W230" i="1" s="1"/>
  <c r="R2532" i="1"/>
  <c r="T2532" i="1" s="1"/>
  <c r="Q2533" i="1" s="1"/>
  <c r="AC2533" i="1" s="1"/>
  <c r="N2458" i="1"/>
  <c r="P2458" i="1" s="1"/>
  <c r="M2459" i="1" s="1"/>
  <c r="K230" i="1"/>
  <c r="F230" i="1"/>
  <c r="AB230" i="1" l="1"/>
  <c r="X230" i="1"/>
  <c r="Z230" i="1"/>
  <c r="AA230" i="1"/>
  <c r="S2533" i="1"/>
  <c r="H2533" i="1"/>
  <c r="O2459" i="1"/>
  <c r="G2459" i="1"/>
  <c r="J230" i="1"/>
  <c r="L230" i="1" s="1"/>
  <c r="Y230" i="1" l="1"/>
  <c r="W231" i="1" s="1"/>
  <c r="R2533" i="1"/>
  <c r="N2459" i="1"/>
  <c r="I231" i="1"/>
  <c r="X231" i="1" l="1"/>
  <c r="AA231" i="1"/>
  <c r="Z231" i="1"/>
  <c r="AB231" i="1"/>
  <c r="T2533" i="1"/>
  <c r="Q2534" i="1" s="1"/>
  <c r="AC2534" i="1" s="1"/>
  <c r="P2459" i="1"/>
  <c r="M2460" i="1" s="1"/>
  <c r="K231" i="1"/>
  <c r="F231" i="1"/>
  <c r="H2534" i="1" l="1"/>
  <c r="S2534" i="1"/>
  <c r="O2460" i="1"/>
  <c r="G2460" i="1"/>
  <c r="J231" i="1"/>
  <c r="L231" i="1" s="1"/>
  <c r="Y231" i="1" s="1"/>
  <c r="W232" i="1" s="1"/>
  <c r="AB232" i="1" l="1"/>
  <c r="X232" i="1"/>
  <c r="Z232" i="1"/>
  <c r="AA232" i="1"/>
  <c r="R2534" i="1"/>
  <c r="N2460" i="1"/>
  <c r="P2460" i="1" s="1"/>
  <c r="M2461" i="1" s="1"/>
  <c r="I232" i="1"/>
  <c r="T2534" i="1" l="1"/>
  <c r="Q2535" i="1" s="1"/>
  <c r="AC2535" i="1" s="1"/>
  <c r="G2461" i="1"/>
  <c r="O2461" i="1"/>
  <c r="F232" i="1"/>
  <c r="K232" i="1"/>
  <c r="H2535" i="1" l="1"/>
  <c r="S2535" i="1"/>
  <c r="N2461" i="1"/>
  <c r="J232" i="1"/>
  <c r="L232" i="1" s="1"/>
  <c r="Y232" i="1" s="1"/>
  <c r="W233" i="1" s="1"/>
  <c r="X233" i="1" l="1"/>
  <c r="Z233" i="1"/>
  <c r="AA233" i="1"/>
  <c r="AB233" i="1"/>
  <c r="R2535" i="1"/>
  <c r="P2461" i="1"/>
  <c r="M2462" i="1" s="1"/>
  <c r="I233" i="1"/>
  <c r="T2535" i="1" l="1"/>
  <c r="Q2536" i="1" s="1"/>
  <c r="AC2536" i="1" s="1"/>
  <c r="G2462" i="1"/>
  <c r="O2462" i="1"/>
  <c r="F233" i="1"/>
  <c r="K233" i="1"/>
  <c r="H2536" i="1" l="1"/>
  <c r="S2536" i="1"/>
  <c r="N2462" i="1"/>
  <c r="P2462" i="1" s="1"/>
  <c r="M2463" i="1" s="1"/>
  <c r="J233" i="1"/>
  <c r="L233" i="1" s="1"/>
  <c r="I234" i="1" l="1"/>
  <c r="Y233" i="1"/>
  <c r="W234" i="1" s="1"/>
  <c r="R2536" i="1"/>
  <c r="G2463" i="1"/>
  <c r="O2463" i="1"/>
  <c r="F234" i="1"/>
  <c r="K234" i="1"/>
  <c r="X234" i="1" l="1"/>
  <c r="AA234" i="1"/>
  <c r="Z234" i="1"/>
  <c r="AB234" i="1"/>
  <c r="T2536" i="1"/>
  <c r="Q2537" i="1" s="1"/>
  <c r="AC2537" i="1" s="1"/>
  <c r="N2463" i="1"/>
  <c r="P2463" i="1" s="1"/>
  <c r="M2464" i="1" s="1"/>
  <c r="J234" i="1"/>
  <c r="L234" i="1" s="1"/>
  <c r="Y234" i="1" l="1"/>
  <c r="W235" i="1" s="1"/>
  <c r="H2537" i="1"/>
  <c r="S2537" i="1"/>
  <c r="O2464" i="1"/>
  <c r="G2464" i="1"/>
  <c r="I235" i="1"/>
  <c r="X235" i="1" l="1"/>
  <c r="AA235" i="1"/>
  <c r="Z235" i="1"/>
  <c r="AB235" i="1"/>
  <c r="R2537" i="1"/>
  <c r="N2464" i="1"/>
  <c r="P2464" i="1" s="1"/>
  <c r="M2465" i="1" s="1"/>
  <c r="K235" i="1"/>
  <c r="F235" i="1"/>
  <c r="T2537" i="1" l="1"/>
  <c r="Q2538" i="1" s="1"/>
  <c r="AC2538" i="1" s="1"/>
  <c r="O2465" i="1"/>
  <c r="G2465" i="1"/>
  <c r="J235" i="1"/>
  <c r="L235" i="1" s="1"/>
  <c r="Y235" i="1" s="1"/>
  <c r="W236" i="1" s="1"/>
  <c r="AB236" i="1" l="1"/>
  <c r="X236" i="1"/>
  <c r="AA236" i="1"/>
  <c r="Z236" i="1"/>
  <c r="H2538" i="1"/>
  <c r="S2538" i="1"/>
  <c r="N2465" i="1"/>
  <c r="P2465" i="1" s="1"/>
  <c r="M2466" i="1" s="1"/>
  <c r="I236" i="1"/>
  <c r="R2538" i="1" l="1"/>
  <c r="G2466" i="1"/>
  <c r="O2466" i="1"/>
  <c r="K236" i="1"/>
  <c r="J236" i="1" s="1"/>
  <c r="F236" i="1"/>
  <c r="T2538" i="1" l="1"/>
  <c r="Q2539" i="1" s="1"/>
  <c r="AC2539" i="1" s="1"/>
  <c r="N2466" i="1"/>
  <c r="L236" i="1"/>
  <c r="I237" i="1" l="1"/>
  <c r="K237" i="1" s="1"/>
  <c r="Y236" i="1"/>
  <c r="W237" i="1" s="1"/>
  <c r="H2539" i="1"/>
  <c r="S2539" i="1"/>
  <c r="P2466" i="1"/>
  <c r="M2467" i="1" s="1"/>
  <c r="F237" i="1"/>
  <c r="J237" i="1"/>
  <c r="L237" i="1" s="1"/>
  <c r="X237" i="1" l="1"/>
  <c r="Z237" i="1"/>
  <c r="AA237" i="1"/>
  <c r="AB237" i="1"/>
  <c r="R2539" i="1"/>
  <c r="O2467" i="1"/>
  <c r="G2467" i="1"/>
  <c r="I238" i="1"/>
  <c r="Y237" i="1" l="1"/>
  <c r="W238" i="1" s="1"/>
  <c r="T2539" i="1"/>
  <c r="Q2540" i="1" s="1"/>
  <c r="AC2540" i="1" s="1"/>
  <c r="N2467" i="1"/>
  <c r="P2467" i="1" s="1"/>
  <c r="M2468" i="1" s="1"/>
  <c r="F238" i="1"/>
  <c r="K238" i="1"/>
  <c r="X238" i="1" l="1"/>
  <c r="AA238" i="1"/>
  <c r="Z238" i="1"/>
  <c r="AB238" i="1"/>
  <c r="H2540" i="1"/>
  <c r="S2540" i="1"/>
  <c r="O2468" i="1"/>
  <c r="G2468" i="1"/>
  <c r="J238" i="1"/>
  <c r="L238" i="1" s="1"/>
  <c r="Y238" i="1" l="1"/>
  <c r="W239" i="1" s="1"/>
  <c r="R2540" i="1"/>
  <c r="N2468" i="1"/>
  <c r="P2468" i="1" s="1"/>
  <c r="M2469" i="1" s="1"/>
  <c r="I239" i="1"/>
  <c r="AB239" i="1" l="1"/>
  <c r="X239" i="1"/>
  <c r="Z239" i="1"/>
  <c r="AA239" i="1"/>
  <c r="T2540" i="1"/>
  <c r="Q2541" i="1" s="1"/>
  <c r="AC2541" i="1" s="1"/>
  <c r="O2469" i="1"/>
  <c r="G2469" i="1"/>
  <c r="F239" i="1"/>
  <c r="K239" i="1"/>
  <c r="H2541" i="1" l="1"/>
  <c r="S2541" i="1"/>
  <c r="N2469" i="1"/>
  <c r="P2469" i="1" s="1"/>
  <c r="M2470" i="1" s="1"/>
  <c r="J239" i="1"/>
  <c r="L239" i="1" s="1"/>
  <c r="Y239" i="1" s="1"/>
  <c r="W240" i="1" s="1"/>
  <c r="X240" i="1" l="1"/>
  <c r="AA240" i="1"/>
  <c r="Z240" i="1"/>
  <c r="AB240" i="1"/>
  <c r="R2541" i="1"/>
  <c r="T2541" i="1" s="1"/>
  <c r="Q2542" i="1" s="1"/>
  <c r="AC2542" i="1" s="1"/>
  <c r="O2470" i="1"/>
  <c r="G2470" i="1"/>
  <c r="I240" i="1"/>
  <c r="F240" i="1" s="1"/>
  <c r="H2542" i="1" l="1"/>
  <c r="S2542" i="1"/>
  <c r="N2470" i="1"/>
  <c r="P2470" i="1" s="1"/>
  <c r="M2471" i="1" s="1"/>
  <c r="K240" i="1"/>
  <c r="J240" i="1" s="1"/>
  <c r="R2542" i="1" l="1"/>
  <c r="G2471" i="1"/>
  <c r="O2471" i="1"/>
  <c r="L240" i="1"/>
  <c r="I241" i="1" l="1"/>
  <c r="Y240" i="1"/>
  <c r="W241" i="1" s="1"/>
  <c r="T2542" i="1"/>
  <c r="Q2543" i="1" s="1"/>
  <c r="AC2543" i="1" s="1"/>
  <c r="N2471" i="1"/>
  <c r="P2471" i="1" s="1"/>
  <c r="M2472" i="1" s="1"/>
  <c r="K241" i="1"/>
  <c r="F241" i="1"/>
  <c r="X241" i="1" l="1"/>
  <c r="Z241" i="1"/>
  <c r="AA241" i="1"/>
  <c r="AB241" i="1"/>
  <c r="H2543" i="1"/>
  <c r="S2543" i="1"/>
  <c r="G2472" i="1"/>
  <c r="O2472" i="1"/>
  <c r="J241" i="1"/>
  <c r="L241" i="1" s="1"/>
  <c r="Y241" i="1" l="1"/>
  <c r="W242" i="1" s="1"/>
  <c r="R2543" i="1"/>
  <c r="N2472" i="1"/>
  <c r="P2472" i="1" s="1"/>
  <c r="M2473" i="1" s="1"/>
  <c r="I242" i="1"/>
  <c r="X242" i="1" l="1"/>
  <c r="AA242" i="1"/>
  <c r="Z242" i="1"/>
  <c r="AB242" i="1"/>
  <c r="T2543" i="1"/>
  <c r="Q2544" i="1" s="1"/>
  <c r="AC2544" i="1" s="1"/>
  <c r="G2473" i="1"/>
  <c r="O2473" i="1"/>
  <c r="K242" i="1"/>
  <c r="F242" i="1"/>
  <c r="H2544" i="1" l="1"/>
  <c r="S2544" i="1"/>
  <c r="N2473" i="1"/>
  <c r="P2473" i="1" s="1"/>
  <c r="M2474" i="1" s="1"/>
  <c r="J242" i="1"/>
  <c r="L242" i="1" s="1"/>
  <c r="Y242" i="1" s="1"/>
  <c r="W243" i="1" s="1"/>
  <c r="X243" i="1" l="1"/>
  <c r="AA243" i="1"/>
  <c r="Z243" i="1"/>
  <c r="AB243" i="1"/>
  <c r="R2544" i="1"/>
  <c r="G2474" i="1"/>
  <c r="O2474" i="1"/>
  <c r="I243" i="1"/>
  <c r="T2544" i="1" l="1"/>
  <c r="Q2545" i="1" s="1"/>
  <c r="AC2545" i="1" s="1"/>
  <c r="N2474" i="1"/>
  <c r="F243" i="1"/>
  <c r="K243" i="1"/>
  <c r="J243" i="1" s="1"/>
  <c r="H2545" i="1" l="1"/>
  <c r="S2545" i="1"/>
  <c r="P2474" i="1"/>
  <c r="M2475" i="1" s="1"/>
  <c r="L243" i="1"/>
  <c r="I244" i="1" l="1"/>
  <c r="Y243" i="1"/>
  <c r="W244" i="1" s="1"/>
  <c r="R2545" i="1"/>
  <c r="O2475" i="1"/>
  <c r="G2475" i="1"/>
  <c r="K244" i="1"/>
  <c r="F244" i="1"/>
  <c r="AB244" i="1" l="1"/>
  <c r="X244" i="1"/>
  <c r="AA244" i="1"/>
  <c r="Z244" i="1"/>
  <c r="T2545" i="1"/>
  <c r="Q2546" i="1" s="1"/>
  <c r="AC2546" i="1" s="1"/>
  <c r="N2475" i="1"/>
  <c r="P2475" i="1" s="1"/>
  <c r="M2476" i="1" s="1"/>
  <c r="J244" i="1"/>
  <c r="L244" i="1" s="1"/>
  <c r="Y244" i="1" l="1"/>
  <c r="W245" i="1" s="1"/>
  <c r="H2546" i="1"/>
  <c r="S2546" i="1"/>
  <c r="G2476" i="1"/>
  <c r="O2476" i="1"/>
  <c r="I245" i="1"/>
  <c r="AB245" i="1" l="1"/>
  <c r="X245" i="1"/>
  <c r="AA245" i="1"/>
  <c r="Z245" i="1"/>
  <c r="R2546" i="1"/>
  <c r="N2476" i="1"/>
  <c r="P2476" i="1" s="1"/>
  <c r="M2477" i="1" s="1"/>
  <c r="K245" i="1"/>
  <c r="F245" i="1"/>
  <c r="T2546" i="1" l="1"/>
  <c r="Q2547" i="1" s="1"/>
  <c r="AC2547" i="1" s="1"/>
  <c r="O2477" i="1"/>
  <c r="G2477" i="1"/>
  <c r="J245" i="1"/>
  <c r="L245" i="1" s="1"/>
  <c r="I246" i="1" s="1"/>
  <c r="Y245" i="1" l="1"/>
  <c r="W246" i="1" s="1"/>
  <c r="H2547" i="1"/>
  <c r="S2547" i="1"/>
  <c r="N2477" i="1"/>
  <c r="P2477" i="1" s="1"/>
  <c r="M2478" i="1" s="1"/>
  <c r="F246" i="1"/>
  <c r="K246" i="1"/>
  <c r="X246" i="1" l="1"/>
  <c r="AA246" i="1"/>
  <c r="Z246" i="1"/>
  <c r="AB246" i="1"/>
  <c r="R2547" i="1"/>
  <c r="G2478" i="1"/>
  <c r="O2478" i="1"/>
  <c r="J246" i="1"/>
  <c r="L246" i="1" s="1"/>
  <c r="Y246" i="1" l="1"/>
  <c r="W247" i="1" s="1"/>
  <c r="T2547" i="1"/>
  <c r="Q2548" i="1" s="1"/>
  <c r="AC2548" i="1" s="1"/>
  <c r="N2478" i="1"/>
  <c r="I247" i="1"/>
  <c r="X247" i="1" l="1"/>
  <c r="AA247" i="1"/>
  <c r="Z247" i="1"/>
  <c r="AB247" i="1"/>
  <c r="H2548" i="1"/>
  <c r="S2548" i="1"/>
  <c r="P2478" i="1"/>
  <c r="M2479" i="1" s="1"/>
  <c r="K247" i="1"/>
  <c r="J247" i="1" s="1"/>
  <c r="F247" i="1"/>
  <c r="R2548" i="1" l="1"/>
  <c r="G2479" i="1"/>
  <c r="O2479" i="1"/>
  <c r="L247" i="1"/>
  <c r="I248" i="1" s="1"/>
  <c r="Y247" i="1" l="1"/>
  <c r="W248" i="1" s="1"/>
  <c r="T2548" i="1"/>
  <c r="Q2549" i="1" s="1"/>
  <c r="AC2549" i="1" s="1"/>
  <c r="N2479" i="1"/>
  <c r="F248" i="1"/>
  <c r="K248" i="1"/>
  <c r="AB248" i="1" l="1"/>
  <c r="X248" i="1"/>
  <c r="AA248" i="1"/>
  <c r="Z248" i="1"/>
  <c r="S2549" i="1"/>
  <c r="H2549" i="1"/>
  <c r="P2479" i="1"/>
  <c r="M2480" i="1" s="1"/>
  <c r="J248" i="1"/>
  <c r="L248" i="1" s="1"/>
  <c r="I249" i="1" s="1"/>
  <c r="Y248" i="1" l="1"/>
  <c r="W249" i="1" s="1"/>
  <c r="R2549" i="1"/>
  <c r="T2549" i="1" s="1"/>
  <c r="Q2550" i="1" s="1"/>
  <c r="AC2550" i="1" s="1"/>
  <c r="G2480" i="1"/>
  <c r="O2480" i="1"/>
  <c r="K249" i="1"/>
  <c r="F249" i="1"/>
  <c r="AB249" i="1" l="1"/>
  <c r="X249" i="1"/>
  <c r="Z249" i="1"/>
  <c r="AA249" i="1"/>
  <c r="H2550" i="1"/>
  <c r="S2550" i="1"/>
  <c r="J249" i="1"/>
  <c r="L249" i="1" s="1"/>
  <c r="I250" i="1" s="1"/>
  <c r="F250" i="1" s="1"/>
  <c r="N2480" i="1"/>
  <c r="P2480" i="1" s="1"/>
  <c r="M2481" i="1" s="1"/>
  <c r="Y249" i="1" l="1"/>
  <c r="W250" i="1" s="1"/>
  <c r="R2550" i="1"/>
  <c r="T2550" i="1"/>
  <c r="Q2551" i="1" s="1"/>
  <c r="AC2551" i="1" s="1"/>
  <c r="G2481" i="1"/>
  <c r="O2481" i="1"/>
  <c r="K250" i="1"/>
  <c r="J250" i="1" s="1"/>
  <c r="X250" i="1" l="1"/>
  <c r="Z250" i="1"/>
  <c r="AA250" i="1"/>
  <c r="AB250" i="1"/>
  <c r="H2551" i="1"/>
  <c r="S2551" i="1"/>
  <c r="N2481" i="1"/>
  <c r="P2481" i="1" s="1"/>
  <c r="M2482" i="1" s="1"/>
  <c r="L250" i="1"/>
  <c r="I251" i="1" s="1"/>
  <c r="Y250" i="1" l="1"/>
  <c r="W251" i="1" s="1"/>
  <c r="R2551" i="1"/>
  <c r="G2482" i="1"/>
  <c r="O2482" i="1"/>
  <c r="K251" i="1"/>
  <c r="F251" i="1"/>
  <c r="AB251" i="1" l="1"/>
  <c r="X251" i="1"/>
  <c r="AA251" i="1"/>
  <c r="Z251" i="1"/>
  <c r="T2551" i="1"/>
  <c r="Q2552" i="1" s="1"/>
  <c r="AC2552" i="1" s="1"/>
  <c r="N2482" i="1"/>
  <c r="P2482" i="1" s="1"/>
  <c r="M2483" i="1" s="1"/>
  <c r="J251" i="1"/>
  <c r="L251" i="1" s="1"/>
  <c r="Y251" i="1" l="1"/>
  <c r="W252" i="1" s="1"/>
  <c r="H2552" i="1"/>
  <c r="S2552" i="1"/>
  <c r="G2483" i="1"/>
  <c r="O2483" i="1"/>
  <c r="I252" i="1"/>
  <c r="X252" i="1" l="1"/>
  <c r="AA252" i="1"/>
  <c r="Z252" i="1"/>
  <c r="AB252" i="1"/>
  <c r="R2552" i="1"/>
  <c r="N2483" i="1"/>
  <c r="K252" i="1"/>
  <c r="F252" i="1"/>
  <c r="T2552" i="1" l="1"/>
  <c r="Q2553" i="1" s="1"/>
  <c r="AC2553" i="1" s="1"/>
  <c r="P2483" i="1"/>
  <c r="M2484" i="1" s="1"/>
  <c r="J252" i="1"/>
  <c r="L252" i="1" s="1"/>
  <c r="Y252" i="1" s="1"/>
  <c r="W253" i="1" s="1"/>
  <c r="AB253" i="1" l="1"/>
  <c r="X253" i="1"/>
  <c r="AA253" i="1"/>
  <c r="Z253" i="1"/>
  <c r="S2553" i="1"/>
  <c r="H2553" i="1"/>
  <c r="G2484" i="1"/>
  <c r="O2484" i="1"/>
  <c r="I253" i="1"/>
  <c r="R2553" i="1" l="1"/>
  <c r="T2553" i="1" s="1"/>
  <c r="Q2554" i="1" s="1"/>
  <c r="AC2554" i="1" s="1"/>
  <c r="N2484" i="1"/>
  <c r="P2484" i="1" s="1"/>
  <c r="M2485" i="1" s="1"/>
  <c r="K253" i="1"/>
  <c r="F253" i="1"/>
  <c r="H2554" i="1" l="1"/>
  <c r="S2554" i="1"/>
  <c r="G2485" i="1"/>
  <c r="O2485" i="1"/>
  <c r="J253" i="1"/>
  <c r="L253" i="1" s="1"/>
  <c r="Y253" i="1" s="1"/>
  <c r="W254" i="1" s="1"/>
  <c r="AB254" i="1" l="1"/>
  <c r="X254" i="1"/>
  <c r="Z254" i="1"/>
  <c r="AA254" i="1"/>
  <c r="R2554" i="1"/>
  <c r="N2485" i="1"/>
  <c r="P2485" i="1" s="1"/>
  <c r="M2486" i="1" s="1"/>
  <c r="I254" i="1"/>
  <c r="T2554" i="1" l="1"/>
  <c r="Q2555" i="1" s="1"/>
  <c r="AC2555" i="1" s="1"/>
  <c r="G2486" i="1"/>
  <c r="O2486" i="1"/>
  <c r="F254" i="1"/>
  <c r="K254" i="1"/>
  <c r="H2555" i="1" l="1"/>
  <c r="S2555" i="1"/>
  <c r="N2486" i="1"/>
  <c r="J254" i="1"/>
  <c r="L254" i="1" s="1"/>
  <c r="Y254" i="1" s="1"/>
  <c r="W255" i="1" s="1"/>
  <c r="X255" i="1" l="1"/>
  <c r="Z255" i="1"/>
  <c r="AA255" i="1"/>
  <c r="AB255" i="1"/>
  <c r="R2555" i="1"/>
  <c r="P2486" i="1"/>
  <c r="M2487" i="1" s="1"/>
  <c r="I255" i="1"/>
  <c r="T2555" i="1" l="1"/>
  <c r="Q2556" i="1" s="1"/>
  <c r="AC2556" i="1" s="1"/>
  <c r="O2487" i="1"/>
  <c r="G2487" i="1"/>
  <c r="K255" i="1"/>
  <c r="F255" i="1"/>
  <c r="H2556" i="1" l="1"/>
  <c r="S2556" i="1"/>
  <c r="N2487" i="1"/>
  <c r="P2487" i="1" s="1"/>
  <c r="M2488" i="1" s="1"/>
  <c r="J255" i="1"/>
  <c r="L255" i="1" s="1"/>
  <c r="Y255" i="1" s="1"/>
  <c r="W256" i="1" s="1"/>
  <c r="AB256" i="1" l="1"/>
  <c r="X256" i="1"/>
  <c r="Z256" i="1"/>
  <c r="AA256" i="1"/>
  <c r="R2556" i="1"/>
  <c r="T2556" i="1" s="1"/>
  <c r="Q2557" i="1" s="1"/>
  <c r="AC2557" i="1" s="1"/>
  <c r="G2488" i="1"/>
  <c r="O2488" i="1"/>
  <c r="I256" i="1"/>
  <c r="H2557" i="1" l="1"/>
  <c r="S2557" i="1"/>
  <c r="N2488" i="1"/>
  <c r="P2488" i="1" s="1"/>
  <c r="M2489" i="1" s="1"/>
  <c r="K256" i="1"/>
  <c r="F256" i="1"/>
  <c r="R2557" i="1" l="1"/>
  <c r="G2489" i="1"/>
  <c r="O2489" i="1"/>
  <c r="J256" i="1"/>
  <c r="L256" i="1" s="1"/>
  <c r="I257" i="1" l="1"/>
  <c r="Y256" i="1"/>
  <c r="W257" i="1" s="1"/>
  <c r="T2557" i="1"/>
  <c r="Q2558" i="1" s="1"/>
  <c r="AC2558" i="1" s="1"/>
  <c r="N2489" i="1"/>
  <c r="P2489" i="1" s="1"/>
  <c r="M2490" i="1" s="1"/>
  <c r="F257" i="1"/>
  <c r="K257" i="1"/>
  <c r="X257" i="1" l="1"/>
  <c r="Z257" i="1"/>
  <c r="AA257" i="1"/>
  <c r="AB257" i="1"/>
  <c r="H2558" i="1"/>
  <c r="S2558" i="1"/>
  <c r="G2490" i="1"/>
  <c r="O2490" i="1"/>
  <c r="J257" i="1"/>
  <c r="L257" i="1" s="1"/>
  <c r="Y257" i="1" l="1"/>
  <c r="W258" i="1" s="1"/>
  <c r="R2558" i="1"/>
  <c r="N2490" i="1"/>
  <c r="P2490" i="1" s="1"/>
  <c r="M2491" i="1" s="1"/>
  <c r="I258" i="1"/>
  <c r="F258" i="1" s="1"/>
  <c r="X258" i="1" l="1"/>
  <c r="AA258" i="1"/>
  <c r="Z258" i="1"/>
  <c r="AB258" i="1"/>
  <c r="T2558" i="1"/>
  <c r="Q2559" i="1" s="1"/>
  <c r="AC2559" i="1" s="1"/>
  <c r="G2491" i="1"/>
  <c r="O2491" i="1"/>
  <c r="K258" i="1"/>
  <c r="J258" i="1" s="1"/>
  <c r="H2559" i="1" l="1"/>
  <c r="S2559" i="1"/>
  <c r="N2491" i="1"/>
  <c r="P2491" i="1" s="1"/>
  <c r="M2492" i="1" s="1"/>
  <c r="L258" i="1"/>
  <c r="I259" i="1" s="1"/>
  <c r="Y258" i="1" l="1"/>
  <c r="W259" i="1" s="1"/>
  <c r="R2559" i="1"/>
  <c r="T2559" i="1"/>
  <c r="Q2560" i="1" s="1"/>
  <c r="AC2560" i="1" s="1"/>
  <c r="O2492" i="1"/>
  <c r="G2492" i="1"/>
  <c r="F259" i="1"/>
  <c r="K259" i="1"/>
  <c r="AB259" i="1" l="1"/>
  <c r="X259" i="1"/>
  <c r="Z259" i="1"/>
  <c r="AA259" i="1"/>
  <c r="H2560" i="1"/>
  <c r="S2560" i="1"/>
  <c r="N2492" i="1"/>
  <c r="P2492" i="1" s="1"/>
  <c r="M2493" i="1" s="1"/>
  <c r="J259" i="1"/>
  <c r="L259" i="1" s="1"/>
  <c r="Y259" i="1" l="1"/>
  <c r="W260" i="1" s="1"/>
  <c r="R2560" i="1"/>
  <c r="T2560" i="1" s="1"/>
  <c r="Q2561" i="1" s="1"/>
  <c r="AC2561" i="1" s="1"/>
  <c r="O2493" i="1"/>
  <c r="G2493" i="1"/>
  <c r="I260" i="1"/>
  <c r="X260" i="1" l="1"/>
  <c r="Z260" i="1"/>
  <c r="AA260" i="1"/>
  <c r="AB260" i="1"/>
  <c r="H2561" i="1"/>
  <c r="S2561" i="1"/>
  <c r="N2493" i="1"/>
  <c r="P2493" i="1" s="1"/>
  <c r="M2494" i="1" s="1"/>
  <c r="K260" i="1"/>
  <c r="F260" i="1"/>
  <c r="R2561" i="1" l="1"/>
  <c r="T2561" i="1" s="1"/>
  <c r="Q2562" i="1" s="1"/>
  <c r="AC2562" i="1" s="1"/>
  <c r="O2494" i="1"/>
  <c r="G2494" i="1"/>
  <c r="J260" i="1"/>
  <c r="L260" i="1" s="1"/>
  <c r="Y260" i="1" s="1"/>
  <c r="W261" i="1" s="1"/>
  <c r="X261" i="1" l="1"/>
  <c r="Z261" i="1"/>
  <c r="AA261" i="1"/>
  <c r="AB261" i="1"/>
  <c r="H2562" i="1"/>
  <c r="S2562" i="1"/>
  <c r="N2494" i="1"/>
  <c r="P2494" i="1" s="1"/>
  <c r="M2495" i="1" s="1"/>
  <c r="I261" i="1"/>
  <c r="R2562" i="1" l="1"/>
  <c r="O2495" i="1"/>
  <c r="G2495" i="1"/>
  <c r="K261" i="1"/>
  <c r="F261" i="1"/>
  <c r="T2562" i="1" l="1"/>
  <c r="Q2563" i="1" s="1"/>
  <c r="AC2563" i="1" s="1"/>
  <c r="N2495" i="1"/>
  <c r="J261" i="1"/>
  <c r="L261" i="1" s="1"/>
  <c r="I262" i="1" l="1"/>
  <c r="Y261" i="1"/>
  <c r="W262" i="1" s="1"/>
  <c r="S2563" i="1"/>
  <c r="H2563" i="1"/>
  <c r="P2495" i="1"/>
  <c r="M2496" i="1" s="1"/>
  <c r="F262" i="1"/>
  <c r="K262" i="1"/>
  <c r="X262" i="1" l="1"/>
  <c r="Z262" i="1"/>
  <c r="AA262" i="1"/>
  <c r="AB262" i="1"/>
  <c r="R2563" i="1"/>
  <c r="O2496" i="1"/>
  <c r="G2496" i="1"/>
  <c r="J262" i="1"/>
  <c r="L262" i="1" s="1"/>
  <c r="Y262" i="1" l="1"/>
  <c r="W263" i="1" s="1"/>
  <c r="T2563" i="1"/>
  <c r="Q2564" i="1" s="1"/>
  <c r="AC2564" i="1" s="1"/>
  <c r="N2496" i="1"/>
  <c r="P2496" i="1" s="1"/>
  <c r="M2497" i="1" s="1"/>
  <c r="I263" i="1"/>
  <c r="AB263" i="1" l="1"/>
  <c r="X263" i="1"/>
  <c r="Z263" i="1"/>
  <c r="AA263" i="1"/>
  <c r="H2564" i="1"/>
  <c r="S2564" i="1"/>
  <c r="G2497" i="1"/>
  <c r="O2497" i="1"/>
  <c r="F263" i="1"/>
  <c r="K263" i="1"/>
  <c r="R2564" i="1" l="1"/>
  <c r="N2497" i="1"/>
  <c r="P2497" i="1" s="1"/>
  <c r="M2498" i="1" s="1"/>
  <c r="J263" i="1"/>
  <c r="L263" i="1" s="1"/>
  <c r="I264" i="1" s="1"/>
  <c r="Y263" i="1" l="1"/>
  <c r="W264" i="1" s="1"/>
  <c r="T2564" i="1"/>
  <c r="Q2565" i="1" s="1"/>
  <c r="AC2565" i="1" s="1"/>
  <c r="G2498" i="1"/>
  <c r="O2498" i="1"/>
  <c r="K264" i="1"/>
  <c r="F264" i="1"/>
  <c r="AB264" i="1" l="1"/>
  <c r="X264" i="1"/>
  <c r="Z264" i="1"/>
  <c r="AA264" i="1"/>
  <c r="H2565" i="1"/>
  <c r="S2565" i="1"/>
  <c r="N2498" i="1"/>
  <c r="J264" i="1"/>
  <c r="L264" i="1" s="1"/>
  <c r="I265" i="1" s="1"/>
  <c r="Y264" i="1" l="1"/>
  <c r="W265" i="1" s="1"/>
  <c r="R2565" i="1"/>
  <c r="P2498" i="1"/>
  <c r="M2499" i="1" s="1"/>
  <c r="K265" i="1"/>
  <c r="J265" i="1" s="1"/>
  <c r="F265" i="1"/>
  <c r="X265" i="1" l="1"/>
  <c r="Z265" i="1"/>
  <c r="AA265" i="1"/>
  <c r="AB265" i="1"/>
  <c r="T2565" i="1"/>
  <c r="Q2566" i="1" s="1"/>
  <c r="AC2566" i="1" s="1"/>
  <c r="G2499" i="1"/>
  <c r="O2499" i="1"/>
  <c r="L265" i="1"/>
  <c r="I266" i="1" s="1"/>
  <c r="Y265" i="1" l="1"/>
  <c r="W266" i="1" s="1"/>
  <c r="H2566" i="1"/>
  <c r="S2566" i="1"/>
  <c r="N2499" i="1"/>
  <c r="F266" i="1"/>
  <c r="K266" i="1"/>
  <c r="X266" i="1" l="1"/>
  <c r="AA266" i="1"/>
  <c r="Z266" i="1"/>
  <c r="AB266" i="1"/>
  <c r="R2566" i="1"/>
  <c r="T2566" i="1" s="1"/>
  <c r="Q2567" i="1" s="1"/>
  <c r="AC2567" i="1" s="1"/>
  <c r="P2499" i="1"/>
  <c r="M2500" i="1" s="1"/>
  <c r="J266" i="1"/>
  <c r="L266" i="1" s="1"/>
  <c r="Y266" i="1" l="1"/>
  <c r="W267" i="1" s="1"/>
  <c r="H2567" i="1"/>
  <c r="S2567" i="1"/>
  <c r="G2500" i="1"/>
  <c r="O2500" i="1"/>
  <c r="I267" i="1"/>
  <c r="X267" i="1" l="1"/>
  <c r="Z267" i="1"/>
  <c r="AA267" i="1"/>
  <c r="AB267" i="1"/>
  <c r="R2567" i="1"/>
  <c r="N2500" i="1"/>
  <c r="F267" i="1"/>
  <c r="K267" i="1"/>
  <c r="T2567" i="1" l="1"/>
  <c r="Q2568" i="1" s="1"/>
  <c r="AC2568" i="1" s="1"/>
  <c r="P2500" i="1"/>
  <c r="M2501" i="1" s="1"/>
  <c r="J267" i="1"/>
  <c r="L267" i="1" s="1"/>
  <c r="Y267" i="1" s="1"/>
  <c r="W268" i="1" s="1"/>
  <c r="X268" i="1" l="1"/>
  <c r="AA268" i="1"/>
  <c r="Z268" i="1"/>
  <c r="AB268" i="1"/>
  <c r="H2568" i="1"/>
  <c r="S2568" i="1"/>
  <c r="G2501" i="1"/>
  <c r="O2501" i="1"/>
  <c r="I268" i="1"/>
  <c r="R2568" i="1" l="1"/>
  <c r="T2568" i="1" s="1"/>
  <c r="Q2569" i="1" s="1"/>
  <c r="AC2569" i="1" s="1"/>
  <c r="N2501" i="1"/>
  <c r="P2501" i="1" s="1"/>
  <c r="M2502" i="1" s="1"/>
  <c r="K268" i="1"/>
  <c r="F268" i="1"/>
  <c r="H2569" i="1" l="1"/>
  <c r="S2569" i="1"/>
  <c r="G2502" i="1"/>
  <c r="O2502" i="1"/>
  <c r="J268" i="1"/>
  <c r="L268" i="1" s="1"/>
  <c r="Y268" i="1" s="1"/>
  <c r="W269" i="1" s="1"/>
  <c r="X269" i="1" l="1"/>
  <c r="AA269" i="1"/>
  <c r="Z269" i="1"/>
  <c r="AB269" i="1"/>
  <c r="R2569" i="1"/>
  <c r="N2502" i="1"/>
  <c r="I269" i="1"/>
  <c r="T2569" i="1" l="1"/>
  <c r="Q2570" i="1" s="1"/>
  <c r="AC2570" i="1" s="1"/>
  <c r="P2502" i="1"/>
  <c r="M2503" i="1" s="1"/>
  <c r="F269" i="1"/>
  <c r="K269" i="1"/>
  <c r="S2570" i="1" l="1"/>
  <c r="H2570" i="1"/>
  <c r="G2503" i="1"/>
  <c r="O2503" i="1"/>
  <c r="J269" i="1"/>
  <c r="L269" i="1" s="1"/>
  <c r="Y269" i="1" s="1"/>
  <c r="W270" i="1" s="1"/>
  <c r="X270" i="1" l="1"/>
  <c r="Z270" i="1"/>
  <c r="AA270" i="1"/>
  <c r="AB270" i="1"/>
  <c r="R2570" i="1"/>
  <c r="T2570" i="1" s="1"/>
  <c r="Q2571" i="1" s="1"/>
  <c r="AC2571" i="1" s="1"/>
  <c r="N2503" i="1"/>
  <c r="I270" i="1"/>
  <c r="H2571" i="1" l="1"/>
  <c r="S2571" i="1"/>
  <c r="P2503" i="1"/>
  <c r="M2504" i="1" s="1"/>
  <c r="F270" i="1"/>
  <c r="K270" i="1"/>
  <c r="R2571" i="1" l="1"/>
  <c r="G2504" i="1"/>
  <c r="O2504" i="1"/>
  <c r="J270" i="1"/>
  <c r="L270" i="1" s="1"/>
  <c r="Y270" i="1" s="1"/>
  <c r="W271" i="1" s="1"/>
  <c r="X271" i="1" l="1"/>
  <c r="AA271" i="1"/>
  <c r="Z271" i="1"/>
  <c r="AB271" i="1"/>
  <c r="T2571" i="1"/>
  <c r="Q2572" i="1" s="1"/>
  <c r="AC2572" i="1" s="1"/>
  <c r="N2504" i="1"/>
  <c r="P2504" i="1" s="1"/>
  <c r="M2505" i="1" s="1"/>
  <c r="I271" i="1"/>
  <c r="H2572" i="1" l="1"/>
  <c r="S2572" i="1"/>
  <c r="G2505" i="1"/>
  <c r="O2505" i="1"/>
  <c r="K271" i="1"/>
  <c r="F271" i="1"/>
  <c r="R2572" i="1" l="1"/>
  <c r="T2572" i="1" s="1"/>
  <c r="Q2573" i="1" s="1"/>
  <c r="AC2573" i="1" s="1"/>
  <c r="N2505" i="1"/>
  <c r="P2505" i="1" s="1"/>
  <c r="M2506" i="1" s="1"/>
  <c r="J271" i="1"/>
  <c r="L271" i="1" s="1"/>
  <c r="Y271" i="1" s="1"/>
  <c r="W272" i="1" s="1"/>
  <c r="X272" i="1" l="1"/>
  <c r="Z272" i="1"/>
  <c r="AA272" i="1"/>
  <c r="AB272" i="1"/>
  <c r="H2573" i="1"/>
  <c r="S2573" i="1"/>
  <c r="G2506" i="1"/>
  <c r="O2506" i="1"/>
  <c r="I272" i="1"/>
  <c r="R2573" i="1" l="1"/>
  <c r="T2573" i="1" s="1"/>
  <c r="Q2574" i="1" s="1"/>
  <c r="AC2574" i="1" s="1"/>
  <c r="N2506" i="1"/>
  <c r="P2506" i="1" s="1"/>
  <c r="M2507" i="1" s="1"/>
  <c r="F272" i="1"/>
  <c r="K272" i="1"/>
  <c r="O2507" i="1" l="1"/>
  <c r="G2507" i="1"/>
  <c r="J272" i="1"/>
  <c r="L272" i="1" s="1"/>
  <c r="Y272" i="1" s="1"/>
  <c r="W273" i="1" s="1"/>
  <c r="X273" i="1" l="1"/>
  <c r="Z273" i="1"/>
  <c r="AA273" i="1"/>
  <c r="AB273" i="1"/>
  <c r="H2574" i="1"/>
  <c r="S2574" i="1"/>
  <c r="N2507" i="1"/>
  <c r="P2507" i="1" s="1"/>
  <c r="M2508" i="1" s="1"/>
  <c r="I273" i="1"/>
  <c r="R2574" i="1" l="1"/>
  <c r="T2574" i="1" s="1"/>
  <c r="Q2575" i="1" s="1"/>
  <c r="AC2575" i="1" s="1"/>
  <c r="G2508" i="1"/>
  <c r="O2508" i="1"/>
  <c r="F273" i="1"/>
  <c r="K273" i="1"/>
  <c r="H2575" i="1" l="1"/>
  <c r="S2575" i="1"/>
  <c r="N2508" i="1"/>
  <c r="P2508" i="1" s="1"/>
  <c r="M2509" i="1" s="1"/>
  <c r="J273" i="1"/>
  <c r="L273" i="1" s="1"/>
  <c r="Y273" i="1" s="1"/>
  <c r="W274" i="1" s="1"/>
  <c r="AB274" i="1" l="1"/>
  <c r="X274" i="1"/>
  <c r="AA274" i="1"/>
  <c r="Z274" i="1"/>
  <c r="R2575" i="1"/>
  <c r="T2575" i="1" s="1"/>
  <c r="Q2576" i="1" s="1"/>
  <c r="AC2576" i="1" s="1"/>
  <c r="G2509" i="1"/>
  <c r="O2509" i="1"/>
  <c r="I274" i="1"/>
  <c r="H2576" i="1" l="1"/>
  <c r="S2576" i="1"/>
  <c r="N2509" i="1"/>
  <c r="F274" i="1"/>
  <c r="K274" i="1"/>
  <c r="R2576" i="1" l="1"/>
  <c r="P2509" i="1"/>
  <c r="M2510" i="1" s="1"/>
  <c r="J274" i="1"/>
  <c r="L274" i="1" s="1"/>
  <c r="I275" i="1" l="1"/>
  <c r="Y274" i="1"/>
  <c r="W275" i="1" s="1"/>
  <c r="T2576" i="1"/>
  <c r="Q2577" i="1" s="1"/>
  <c r="AC2577" i="1" s="1"/>
  <c r="G2510" i="1"/>
  <c r="O2510" i="1"/>
  <c r="F275" i="1"/>
  <c r="K275" i="1"/>
  <c r="X275" i="1" l="1"/>
  <c r="Z275" i="1"/>
  <c r="AA275" i="1"/>
  <c r="AB275" i="1"/>
  <c r="H2577" i="1"/>
  <c r="S2577" i="1"/>
  <c r="N2510" i="1"/>
  <c r="P2510" i="1" s="1"/>
  <c r="M2511" i="1" s="1"/>
  <c r="J275" i="1"/>
  <c r="L275" i="1" s="1"/>
  <c r="Y275" i="1" l="1"/>
  <c r="W276" i="1" s="1"/>
  <c r="R2577" i="1"/>
  <c r="T2577" i="1" s="1"/>
  <c r="Q2578" i="1" s="1"/>
  <c r="AC2578" i="1" s="1"/>
  <c r="O2511" i="1"/>
  <c r="G2511" i="1"/>
  <c r="I276" i="1"/>
  <c r="AB276" i="1" l="1"/>
  <c r="X276" i="1"/>
  <c r="Z276" i="1"/>
  <c r="AA276" i="1"/>
  <c r="H2578" i="1"/>
  <c r="S2578" i="1"/>
  <c r="N2511" i="1"/>
  <c r="P2511" i="1" s="1"/>
  <c r="M2512" i="1" s="1"/>
  <c r="K276" i="1"/>
  <c r="F276" i="1"/>
  <c r="R2578" i="1" l="1"/>
  <c r="G2512" i="1"/>
  <c r="O2512" i="1"/>
  <c r="J276" i="1"/>
  <c r="L276" i="1" s="1"/>
  <c r="Y276" i="1" s="1"/>
  <c r="W277" i="1" s="1"/>
  <c r="X277" i="1" l="1"/>
  <c r="Z277" i="1"/>
  <c r="AA277" i="1"/>
  <c r="AB277" i="1"/>
  <c r="T2578" i="1"/>
  <c r="Q2579" i="1" s="1"/>
  <c r="AC2579" i="1" s="1"/>
  <c r="N2512" i="1"/>
  <c r="I277" i="1"/>
  <c r="H2579" i="1" l="1"/>
  <c r="S2579" i="1"/>
  <c r="P2512" i="1"/>
  <c r="M2513" i="1" s="1"/>
  <c r="F277" i="1"/>
  <c r="K277" i="1"/>
  <c r="R2579" i="1" l="1"/>
  <c r="T2579" i="1" s="1"/>
  <c r="Q2580" i="1" s="1"/>
  <c r="AC2580" i="1" s="1"/>
  <c r="O2513" i="1"/>
  <c r="G2513" i="1"/>
  <c r="J277" i="1"/>
  <c r="L277" i="1" s="1"/>
  <c r="I278" i="1" l="1"/>
  <c r="Y277" i="1"/>
  <c r="W278" i="1" s="1"/>
  <c r="H2580" i="1"/>
  <c r="S2580" i="1"/>
  <c r="N2513" i="1"/>
  <c r="K278" i="1"/>
  <c r="J278" i="1" s="1"/>
  <c r="F278" i="1"/>
  <c r="X278" i="1" l="1"/>
  <c r="Z278" i="1"/>
  <c r="AA278" i="1"/>
  <c r="AB278" i="1"/>
  <c r="R2580" i="1"/>
  <c r="L278" i="1"/>
  <c r="I279" i="1" s="1"/>
  <c r="P2513" i="1"/>
  <c r="M2514" i="1" s="1"/>
  <c r="Y278" i="1" l="1"/>
  <c r="W279" i="1" s="1"/>
  <c r="T2580" i="1"/>
  <c r="Q2581" i="1" s="1"/>
  <c r="AC2581" i="1" s="1"/>
  <c r="G2514" i="1"/>
  <c r="O2514" i="1"/>
  <c r="K279" i="1"/>
  <c r="F279" i="1"/>
  <c r="AB279" i="1" l="1"/>
  <c r="X279" i="1"/>
  <c r="Z279" i="1"/>
  <c r="AA279" i="1"/>
  <c r="H2581" i="1"/>
  <c r="S2581" i="1"/>
  <c r="N2514" i="1"/>
  <c r="P2514" i="1" s="1"/>
  <c r="M2515" i="1" s="1"/>
  <c r="J279" i="1"/>
  <c r="L279" i="1" s="1"/>
  <c r="Y279" i="1" l="1"/>
  <c r="W280" i="1" s="1"/>
  <c r="R2581" i="1"/>
  <c r="G2515" i="1"/>
  <c r="O2515" i="1"/>
  <c r="I280" i="1"/>
  <c r="AB280" i="1" l="1"/>
  <c r="X280" i="1"/>
  <c r="AA280" i="1"/>
  <c r="Z280" i="1"/>
  <c r="T2581" i="1"/>
  <c r="Q2582" i="1" s="1"/>
  <c r="AC2582" i="1" s="1"/>
  <c r="N2515" i="1"/>
  <c r="P2515" i="1" s="1"/>
  <c r="M2516" i="1" s="1"/>
  <c r="F280" i="1"/>
  <c r="K280" i="1"/>
  <c r="H2582" i="1" l="1"/>
  <c r="S2582" i="1"/>
  <c r="G2516" i="1"/>
  <c r="O2516" i="1"/>
  <c r="J280" i="1"/>
  <c r="L280" i="1" s="1"/>
  <c r="I281" i="1" s="1"/>
  <c r="Y280" i="1" l="1"/>
  <c r="W281" i="1" s="1"/>
  <c r="R2582" i="1"/>
  <c r="N2516" i="1"/>
  <c r="P2516" i="1" s="1"/>
  <c r="M2517" i="1" s="1"/>
  <c r="K281" i="1"/>
  <c r="F281" i="1"/>
  <c r="X281" i="1" l="1"/>
  <c r="Z281" i="1"/>
  <c r="AA281" i="1"/>
  <c r="AB281" i="1"/>
  <c r="T2582" i="1"/>
  <c r="Q2583" i="1" s="1"/>
  <c r="AC2583" i="1" s="1"/>
  <c r="G2517" i="1"/>
  <c r="O2517" i="1"/>
  <c r="J281" i="1"/>
  <c r="L281" i="1" s="1"/>
  <c r="I282" i="1" s="1"/>
  <c r="Y281" i="1" l="1"/>
  <c r="W282" i="1" s="1"/>
  <c r="H2583" i="1"/>
  <c r="S2583" i="1"/>
  <c r="N2517" i="1"/>
  <c r="P2517" i="1" s="1"/>
  <c r="M2518" i="1" s="1"/>
  <c r="K282" i="1"/>
  <c r="F282" i="1"/>
  <c r="X282" i="1" l="1"/>
  <c r="Z282" i="1"/>
  <c r="AA282" i="1"/>
  <c r="AB282" i="1"/>
  <c r="R2583" i="1"/>
  <c r="G2518" i="1"/>
  <c r="O2518" i="1"/>
  <c r="J282" i="1"/>
  <c r="L282" i="1" s="1"/>
  <c r="Y282" i="1" l="1"/>
  <c r="W283" i="1" s="1"/>
  <c r="T2583" i="1"/>
  <c r="Q2584" i="1" s="1"/>
  <c r="AC2584" i="1" s="1"/>
  <c r="N2518" i="1"/>
  <c r="P2518" i="1" s="1"/>
  <c r="M2519" i="1" s="1"/>
  <c r="I283" i="1"/>
  <c r="X283" i="1" l="1"/>
  <c r="AA283" i="1"/>
  <c r="Z283" i="1"/>
  <c r="AB283" i="1"/>
  <c r="H2584" i="1"/>
  <c r="S2584" i="1"/>
  <c r="G2519" i="1"/>
  <c r="O2519" i="1"/>
  <c r="F283" i="1"/>
  <c r="K283" i="1"/>
  <c r="R2584" i="1" l="1"/>
  <c r="T2584" i="1" s="1"/>
  <c r="Q2585" i="1" s="1"/>
  <c r="AC2585" i="1" s="1"/>
  <c r="N2519" i="1"/>
  <c r="P2519" i="1" s="1"/>
  <c r="M2520" i="1" s="1"/>
  <c r="J283" i="1"/>
  <c r="L283" i="1" s="1"/>
  <c r="I284" i="1" s="1"/>
  <c r="Y283" i="1" l="1"/>
  <c r="W284" i="1" s="1"/>
  <c r="S2585" i="1"/>
  <c r="H2585" i="1"/>
  <c r="G2520" i="1"/>
  <c r="O2520" i="1"/>
  <c r="F284" i="1"/>
  <c r="K284" i="1"/>
  <c r="X284" i="1" l="1"/>
  <c r="AA284" i="1"/>
  <c r="Z284" i="1"/>
  <c r="AB284" i="1"/>
  <c r="R2585" i="1"/>
  <c r="N2520" i="1"/>
  <c r="J284" i="1"/>
  <c r="L284" i="1" s="1"/>
  <c r="Y284" i="1" l="1"/>
  <c r="W285" i="1" s="1"/>
  <c r="T2585" i="1"/>
  <c r="Q2586" i="1" s="1"/>
  <c r="AC2586" i="1" s="1"/>
  <c r="P2520" i="1"/>
  <c r="M2521" i="1" s="1"/>
  <c r="I285" i="1"/>
  <c r="X285" i="1" l="1"/>
  <c r="Z285" i="1"/>
  <c r="AA285" i="1"/>
  <c r="AB285" i="1"/>
  <c r="H2586" i="1"/>
  <c r="S2586" i="1"/>
  <c r="O2521" i="1"/>
  <c r="G2521" i="1"/>
  <c r="F285" i="1"/>
  <c r="K285" i="1"/>
  <c r="R2586" i="1" l="1"/>
  <c r="N2521" i="1"/>
  <c r="J285" i="1"/>
  <c r="L285" i="1" s="1"/>
  <c r="Y285" i="1" s="1"/>
  <c r="W286" i="1" s="1"/>
  <c r="X286" i="1" l="1"/>
  <c r="AA286" i="1"/>
  <c r="Z286" i="1"/>
  <c r="AB286" i="1"/>
  <c r="T2586" i="1"/>
  <c r="Q2587" i="1" s="1"/>
  <c r="AC2587" i="1" s="1"/>
  <c r="P2521" i="1"/>
  <c r="M2522" i="1" s="1"/>
  <c r="I286" i="1"/>
  <c r="F286" i="1" s="1"/>
  <c r="H2587" i="1" l="1"/>
  <c r="S2587" i="1"/>
  <c r="G2522" i="1"/>
  <c r="O2522" i="1"/>
  <c r="K286" i="1"/>
  <c r="J286" i="1" s="1"/>
  <c r="R2587" i="1" l="1"/>
  <c r="T2587" i="1" s="1"/>
  <c r="Q2588" i="1" s="1"/>
  <c r="AC2588" i="1" s="1"/>
  <c r="L286" i="1"/>
  <c r="N2522" i="1"/>
  <c r="I287" i="1" l="1"/>
  <c r="Y286" i="1"/>
  <c r="W287" i="1" s="1"/>
  <c r="H2588" i="1"/>
  <c r="S2588" i="1"/>
  <c r="P2522" i="1"/>
  <c r="M2523" i="1" s="1"/>
  <c r="K287" i="1"/>
  <c r="F287" i="1"/>
  <c r="X287" i="1" l="1"/>
  <c r="AA287" i="1"/>
  <c r="Z287" i="1"/>
  <c r="AB287" i="1"/>
  <c r="R2588" i="1"/>
  <c r="G2523" i="1"/>
  <c r="O2523" i="1"/>
  <c r="J287" i="1"/>
  <c r="L287" i="1" s="1"/>
  <c r="Y287" i="1" l="1"/>
  <c r="W288" i="1" s="1"/>
  <c r="T2588" i="1"/>
  <c r="Q2589" i="1" s="1"/>
  <c r="AC2589" i="1" s="1"/>
  <c r="N2523" i="1"/>
  <c r="P2523" i="1" s="1"/>
  <c r="M2524" i="1" s="1"/>
  <c r="I288" i="1"/>
  <c r="X288" i="1" l="1"/>
  <c r="Z288" i="1"/>
  <c r="AA288" i="1"/>
  <c r="AB288" i="1"/>
  <c r="H2589" i="1"/>
  <c r="S2589" i="1"/>
  <c r="G2524" i="1"/>
  <c r="O2524" i="1"/>
  <c r="K288" i="1"/>
  <c r="F288" i="1"/>
  <c r="R2589" i="1" l="1"/>
  <c r="T2589" i="1" s="1"/>
  <c r="Q2590" i="1" s="1"/>
  <c r="AC2590" i="1" s="1"/>
  <c r="N2524" i="1"/>
  <c r="P2524" i="1" s="1"/>
  <c r="M2525" i="1" s="1"/>
  <c r="J288" i="1"/>
  <c r="L288" i="1" s="1"/>
  <c r="I289" i="1" s="1"/>
  <c r="Y288" i="1" l="1"/>
  <c r="W289" i="1" s="1"/>
  <c r="H2590" i="1"/>
  <c r="S2590" i="1"/>
  <c r="G2525" i="1"/>
  <c r="O2525" i="1"/>
  <c r="F289" i="1"/>
  <c r="K289" i="1"/>
  <c r="X289" i="1" l="1"/>
  <c r="AA289" i="1"/>
  <c r="Z289" i="1"/>
  <c r="AB289" i="1"/>
  <c r="R2590" i="1"/>
  <c r="T2590" i="1" s="1"/>
  <c r="Q2591" i="1" s="1"/>
  <c r="AC2591" i="1" s="1"/>
  <c r="N2525" i="1"/>
  <c r="J289" i="1"/>
  <c r="L289" i="1" s="1"/>
  <c r="Y289" i="1" l="1"/>
  <c r="W290" i="1" s="1"/>
  <c r="H2591" i="1"/>
  <c r="S2591" i="1"/>
  <c r="P2525" i="1"/>
  <c r="M2526" i="1" s="1"/>
  <c r="I290" i="1"/>
  <c r="AB290" i="1" l="1"/>
  <c r="X290" i="1"/>
  <c r="Z290" i="1"/>
  <c r="AA290" i="1"/>
  <c r="R2591" i="1"/>
  <c r="O2526" i="1"/>
  <c r="G2526" i="1"/>
  <c r="K290" i="1"/>
  <c r="F290" i="1"/>
  <c r="T2591" i="1" l="1"/>
  <c r="Q2592" i="1" s="1"/>
  <c r="AC2592" i="1" s="1"/>
  <c r="N2526" i="1"/>
  <c r="P2526" i="1" s="1"/>
  <c r="M2527" i="1" s="1"/>
  <c r="J290" i="1"/>
  <c r="L290" i="1" s="1"/>
  <c r="Y290" i="1" s="1"/>
  <c r="W291" i="1" s="1"/>
  <c r="X291" i="1" l="1"/>
  <c r="Z291" i="1"/>
  <c r="AA291" i="1"/>
  <c r="AB291" i="1"/>
  <c r="H2592" i="1"/>
  <c r="S2592" i="1"/>
  <c r="G2527" i="1"/>
  <c r="O2527" i="1"/>
  <c r="I291" i="1"/>
  <c r="R2592" i="1" l="1"/>
  <c r="T2592" i="1" s="1"/>
  <c r="Q2593" i="1" s="1"/>
  <c r="AC2593" i="1" s="1"/>
  <c r="N2527" i="1"/>
  <c r="P2527" i="1" s="1"/>
  <c r="M2528" i="1" s="1"/>
  <c r="K291" i="1"/>
  <c r="F291" i="1"/>
  <c r="H2593" i="1" l="1"/>
  <c r="S2593" i="1"/>
  <c r="G2528" i="1"/>
  <c r="O2528" i="1"/>
  <c r="J291" i="1"/>
  <c r="L291" i="1" s="1"/>
  <c r="Y291" i="1" s="1"/>
  <c r="W292" i="1" s="1"/>
  <c r="X292" i="1" l="1"/>
  <c r="Z292" i="1"/>
  <c r="AA292" i="1"/>
  <c r="AB292" i="1"/>
  <c r="R2593" i="1"/>
  <c r="N2528" i="1"/>
  <c r="P2528" i="1" s="1"/>
  <c r="M2529" i="1" s="1"/>
  <c r="I292" i="1"/>
  <c r="T2593" i="1" l="1"/>
  <c r="Q2594" i="1" s="1"/>
  <c r="AC2594" i="1" s="1"/>
  <c r="G2529" i="1"/>
  <c r="O2529" i="1"/>
  <c r="F292" i="1"/>
  <c r="K292" i="1"/>
  <c r="H2594" i="1" l="1"/>
  <c r="S2594" i="1"/>
  <c r="N2529" i="1"/>
  <c r="J292" i="1"/>
  <c r="L292" i="1" s="1"/>
  <c r="Y292" i="1" s="1"/>
  <c r="W293" i="1" s="1"/>
  <c r="AB293" i="1" l="1"/>
  <c r="X293" i="1"/>
  <c r="AA293" i="1"/>
  <c r="Z293" i="1"/>
  <c r="R2594" i="1"/>
  <c r="P2529" i="1"/>
  <c r="M2530" i="1" s="1"/>
  <c r="I293" i="1"/>
  <c r="T2594" i="1" l="1"/>
  <c r="Q2595" i="1" s="1"/>
  <c r="AC2595" i="1" s="1"/>
  <c r="G2530" i="1"/>
  <c r="O2530" i="1"/>
  <c r="K293" i="1"/>
  <c r="F293" i="1"/>
  <c r="H2595" i="1" l="1"/>
  <c r="S2595" i="1"/>
  <c r="N2530" i="1"/>
  <c r="J293" i="1"/>
  <c r="L293" i="1" s="1"/>
  <c r="Y293" i="1" s="1"/>
  <c r="W294" i="1" s="1"/>
  <c r="AB294" i="1" l="1"/>
  <c r="X294" i="1"/>
  <c r="AA294" i="1"/>
  <c r="Z294" i="1"/>
  <c r="R2595" i="1"/>
  <c r="T2595" i="1" s="1"/>
  <c r="Q2596" i="1" s="1"/>
  <c r="AC2596" i="1" s="1"/>
  <c r="P2530" i="1"/>
  <c r="M2531" i="1" s="1"/>
  <c r="I294" i="1"/>
  <c r="S2596" i="1" l="1"/>
  <c r="H2596" i="1"/>
  <c r="O2531" i="1"/>
  <c r="G2531" i="1"/>
  <c r="K294" i="1"/>
  <c r="F294" i="1"/>
  <c r="R2596" i="1" l="1"/>
  <c r="T2596" i="1" s="1"/>
  <c r="Q2597" i="1" s="1"/>
  <c r="AC2597" i="1" s="1"/>
  <c r="N2531" i="1"/>
  <c r="J294" i="1"/>
  <c r="L294" i="1" s="1"/>
  <c r="Y294" i="1" s="1"/>
  <c r="W295" i="1" s="1"/>
  <c r="X295" i="1" l="1"/>
  <c r="Z295" i="1"/>
  <c r="AA295" i="1"/>
  <c r="AB295" i="1"/>
  <c r="S2597" i="1"/>
  <c r="H2597" i="1"/>
  <c r="P2531" i="1"/>
  <c r="M2532" i="1" s="1"/>
  <c r="I295" i="1"/>
  <c r="R2597" i="1" l="1"/>
  <c r="T2597" i="1" s="1"/>
  <c r="Q2598" i="1" s="1"/>
  <c r="AC2598" i="1" s="1"/>
  <c r="O2532" i="1"/>
  <c r="G2532" i="1"/>
  <c r="K295" i="1"/>
  <c r="F295" i="1"/>
  <c r="H2598" i="1" l="1"/>
  <c r="S2598" i="1"/>
  <c r="N2532" i="1"/>
  <c r="P2532" i="1" s="1"/>
  <c r="M2533" i="1" s="1"/>
  <c r="J295" i="1"/>
  <c r="L295" i="1" s="1"/>
  <c r="Y295" i="1" s="1"/>
  <c r="W296" i="1" s="1"/>
  <c r="X296" i="1" l="1"/>
  <c r="AA296" i="1"/>
  <c r="Z296" i="1"/>
  <c r="AB296" i="1"/>
  <c r="R2598" i="1"/>
  <c r="T2598" i="1" s="1"/>
  <c r="Q2599" i="1" s="1"/>
  <c r="AC2599" i="1" s="1"/>
  <c r="G2533" i="1"/>
  <c r="O2533" i="1"/>
  <c r="I296" i="1"/>
  <c r="H2599" i="1" l="1"/>
  <c r="S2599" i="1"/>
  <c r="N2533" i="1"/>
  <c r="P2533" i="1" s="1"/>
  <c r="M2534" i="1" s="1"/>
  <c r="K296" i="1"/>
  <c r="F296" i="1"/>
  <c r="R2599" i="1" l="1"/>
  <c r="T2599" i="1" s="1"/>
  <c r="Q2600" i="1" s="1"/>
  <c r="AC2600" i="1" s="1"/>
  <c r="G2534" i="1"/>
  <c r="O2534" i="1"/>
  <c r="J296" i="1"/>
  <c r="L296" i="1" s="1"/>
  <c r="Y296" i="1" s="1"/>
  <c r="W297" i="1" s="1"/>
  <c r="X297" i="1" l="1"/>
  <c r="Z297" i="1"/>
  <c r="AA297" i="1"/>
  <c r="AB297" i="1"/>
  <c r="H2600" i="1"/>
  <c r="S2600" i="1"/>
  <c r="N2534" i="1"/>
  <c r="P2534" i="1" s="1"/>
  <c r="M2535" i="1" s="1"/>
  <c r="I297" i="1"/>
  <c r="R2600" i="1" l="1"/>
  <c r="T2600" i="1" s="1"/>
  <c r="Q2601" i="1" s="1"/>
  <c r="AC2601" i="1" s="1"/>
  <c r="G2535" i="1"/>
  <c r="O2535" i="1"/>
  <c r="K297" i="1"/>
  <c r="F297" i="1"/>
  <c r="H2601" i="1" l="1"/>
  <c r="S2601" i="1"/>
  <c r="N2535" i="1"/>
  <c r="P2535" i="1" s="1"/>
  <c r="M2536" i="1" s="1"/>
  <c r="J297" i="1"/>
  <c r="L297" i="1" s="1"/>
  <c r="Y297" i="1" s="1"/>
  <c r="W298" i="1" s="1"/>
  <c r="AB298" i="1" l="1"/>
  <c r="X298" i="1"/>
  <c r="Z298" i="1"/>
  <c r="AA298" i="1"/>
  <c r="R2601" i="1"/>
  <c r="G2536" i="1"/>
  <c r="O2536" i="1"/>
  <c r="I298" i="1"/>
  <c r="T2601" i="1" l="1"/>
  <c r="Q2602" i="1" s="1"/>
  <c r="AC2602" i="1" s="1"/>
  <c r="N2536" i="1"/>
  <c r="K298" i="1"/>
  <c r="F298" i="1"/>
  <c r="H2602" i="1" l="1"/>
  <c r="S2602" i="1"/>
  <c r="P2536" i="1"/>
  <c r="M2537" i="1" s="1"/>
  <c r="J298" i="1"/>
  <c r="L298" i="1" s="1"/>
  <c r="Y298" i="1" s="1"/>
  <c r="W299" i="1" s="1"/>
  <c r="X299" i="1" l="1"/>
  <c r="AA299" i="1"/>
  <c r="Z299" i="1"/>
  <c r="AB299" i="1"/>
  <c r="R2602" i="1"/>
  <c r="G2537" i="1"/>
  <c r="O2537" i="1"/>
  <c r="I299" i="1"/>
  <c r="T2602" i="1" l="1"/>
  <c r="Q2603" i="1" s="1"/>
  <c r="AC2603" i="1" s="1"/>
  <c r="N2537" i="1"/>
  <c r="P2537" i="1" s="1"/>
  <c r="M2538" i="1" s="1"/>
  <c r="F299" i="1"/>
  <c r="K299" i="1"/>
  <c r="J299" i="1" s="1"/>
  <c r="S2603" i="1" l="1"/>
  <c r="H2603" i="1"/>
  <c r="O2538" i="1"/>
  <c r="G2538" i="1"/>
  <c r="L299" i="1"/>
  <c r="I300" i="1" l="1"/>
  <c r="Y299" i="1"/>
  <c r="W300" i="1" s="1"/>
  <c r="R2603" i="1"/>
  <c r="T2603" i="1" s="1"/>
  <c r="Q2604" i="1" s="1"/>
  <c r="AC2604" i="1" s="1"/>
  <c r="N2538" i="1"/>
  <c r="K300" i="1"/>
  <c r="J300" i="1" s="1"/>
  <c r="F300" i="1"/>
  <c r="AB300" i="1" l="1"/>
  <c r="X300" i="1"/>
  <c r="Z300" i="1"/>
  <c r="AA300" i="1"/>
  <c r="H2604" i="1"/>
  <c r="S2604" i="1"/>
  <c r="P2538" i="1"/>
  <c r="M2539" i="1" s="1"/>
  <c r="L300" i="1"/>
  <c r="I301" i="1" s="1"/>
  <c r="Y300" i="1" l="1"/>
  <c r="W301" i="1" s="1"/>
  <c r="R2604" i="1"/>
  <c r="T2604" i="1" s="1"/>
  <c r="Q2605" i="1" s="1"/>
  <c r="AC2605" i="1" s="1"/>
  <c r="G2539" i="1"/>
  <c r="O2539" i="1"/>
  <c r="K301" i="1"/>
  <c r="F301" i="1"/>
  <c r="AB301" i="1" l="1"/>
  <c r="X301" i="1"/>
  <c r="Z301" i="1"/>
  <c r="AA301" i="1"/>
  <c r="H2605" i="1"/>
  <c r="S2605" i="1"/>
  <c r="N2539" i="1"/>
  <c r="P2539" i="1" s="1"/>
  <c r="M2540" i="1" s="1"/>
  <c r="J301" i="1"/>
  <c r="L301" i="1" s="1"/>
  <c r="Y301" i="1" l="1"/>
  <c r="W302" i="1" s="1"/>
  <c r="R2605" i="1"/>
  <c r="O2540" i="1"/>
  <c r="G2540" i="1"/>
  <c r="I302" i="1"/>
  <c r="X302" i="1" l="1"/>
  <c r="Z302" i="1"/>
  <c r="AA302" i="1"/>
  <c r="AB302" i="1"/>
  <c r="T2605" i="1"/>
  <c r="Q2606" i="1" s="1"/>
  <c r="AC2606" i="1" s="1"/>
  <c r="N2540" i="1"/>
  <c r="P2540" i="1" s="1"/>
  <c r="M2541" i="1" s="1"/>
  <c r="F302" i="1"/>
  <c r="K302" i="1"/>
  <c r="S2606" i="1" l="1"/>
  <c r="H2606" i="1"/>
  <c r="G2541" i="1"/>
  <c r="O2541" i="1"/>
  <c r="J302" i="1"/>
  <c r="L302" i="1" s="1"/>
  <c r="Y302" i="1" s="1"/>
  <c r="W303" i="1" s="1"/>
  <c r="AB303" i="1" l="1"/>
  <c r="X303" i="1"/>
  <c r="AA303" i="1"/>
  <c r="Z303" i="1"/>
  <c r="R2606" i="1"/>
  <c r="T2606" i="1" s="1"/>
  <c r="Q2607" i="1" s="1"/>
  <c r="AC2607" i="1" s="1"/>
  <c r="N2541" i="1"/>
  <c r="P2541" i="1" s="1"/>
  <c r="M2542" i="1" s="1"/>
  <c r="I303" i="1"/>
  <c r="H2607" i="1" l="1"/>
  <c r="S2607" i="1"/>
  <c r="O2542" i="1"/>
  <c r="G2542" i="1"/>
  <c r="F303" i="1"/>
  <c r="K303" i="1"/>
  <c r="R2607" i="1" l="1"/>
  <c r="T2607" i="1" s="1"/>
  <c r="Q2608" i="1" s="1"/>
  <c r="AC2608" i="1" s="1"/>
  <c r="N2542" i="1"/>
  <c r="J303" i="1"/>
  <c r="L303" i="1" s="1"/>
  <c r="Y303" i="1" s="1"/>
  <c r="W304" i="1" s="1"/>
  <c r="AB304" i="1" l="1"/>
  <c r="X304" i="1"/>
  <c r="AA304" i="1"/>
  <c r="Z304" i="1"/>
  <c r="H2608" i="1"/>
  <c r="S2608" i="1"/>
  <c r="P2542" i="1"/>
  <c r="M2543" i="1" s="1"/>
  <c r="I304" i="1"/>
  <c r="R2608" i="1" l="1"/>
  <c r="G2543" i="1"/>
  <c r="O2543" i="1"/>
  <c r="K304" i="1"/>
  <c r="F304" i="1"/>
  <c r="T2608" i="1" l="1"/>
  <c r="Q2609" i="1" s="1"/>
  <c r="AC2609" i="1" s="1"/>
  <c r="N2543" i="1"/>
  <c r="J304" i="1"/>
  <c r="L304" i="1" s="1"/>
  <c r="Y304" i="1" s="1"/>
  <c r="W305" i="1" s="1"/>
  <c r="X305" i="1" l="1"/>
  <c r="Z305" i="1"/>
  <c r="AA305" i="1"/>
  <c r="AB305" i="1"/>
  <c r="S2609" i="1"/>
  <c r="H2609" i="1"/>
  <c r="P2543" i="1"/>
  <c r="M2544" i="1" s="1"/>
  <c r="I305" i="1"/>
  <c r="R2609" i="1" l="1"/>
  <c r="G2544" i="1"/>
  <c r="O2544" i="1"/>
  <c r="K305" i="1"/>
  <c r="J305" i="1" s="1"/>
  <c r="F305" i="1"/>
  <c r="T2609" i="1" l="1"/>
  <c r="Q2610" i="1" s="1"/>
  <c r="AC2610" i="1" s="1"/>
  <c r="N2544" i="1"/>
  <c r="L305" i="1"/>
  <c r="I306" i="1" l="1"/>
  <c r="Y305" i="1"/>
  <c r="W306" i="1" s="1"/>
  <c r="S2610" i="1"/>
  <c r="H2610" i="1"/>
  <c r="P2544" i="1"/>
  <c r="M2545" i="1" s="1"/>
  <c r="F306" i="1"/>
  <c r="K306" i="1"/>
  <c r="X306" i="1" l="1"/>
  <c r="AA306" i="1"/>
  <c r="Z306" i="1"/>
  <c r="AB306" i="1"/>
  <c r="R2610" i="1"/>
  <c r="G2545" i="1"/>
  <c r="O2545" i="1"/>
  <c r="J306" i="1"/>
  <c r="L306" i="1" s="1"/>
  <c r="Y306" i="1" l="1"/>
  <c r="W307" i="1" s="1"/>
  <c r="T2610" i="1"/>
  <c r="Q2611" i="1" s="1"/>
  <c r="AC2611" i="1" s="1"/>
  <c r="N2545" i="1"/>
  <c r="I307" i="1"/>
  <c r="X307" i="1" l="1"/>
  <c r="AA307" i="1"/>
  <c r="Z307" i="1"/>
  <c r="AB307" i="1"/>
  <c r="H2611" i="1"/>
  <c r="S2611" i="1"/>
  <c r="P2545" i="1"/>
  <c r="M2546" i="1" s="1"/>
  <c r="K307" i="1"/>
  <c r="F307" i="1"/>
  <c r="R2611" i="1" l="1"/>
  <c r="O2546" i="1"/>
  <c r="G2546" i="1"/>
  <c r="J307" i="1"/>
  <c r="L307" i="1" s="1"/>
  <c r="Y307" i="1" s="1"/>
  <c r="W308" i="1" s="1"/>
  <c r="X308" i="1" l="1"/>
  <c r="Z308" i="1"/>
  <c r="AA308" i="1"/>
  <c r="AB308" i="1"/>
  <c r="T2611" i="1"/>
  <c r="Q2612" i="1" s="1"/>
  <c r="AC2612" i="1" s="1"/>
  <c r="N2546" i="1"/>
  <c r="P2546" i="1" s="1"/>
  <c r="M2547" i="1" s="1"/>
  <c r="I308" i="1"/>
  <c r="H2612" i="1" l="1"/>
  <c r="S2612" i="1"/>
  <c r="G2547" i="1"/>
  <c r="O2547" i="1"/>
  <c r="K308" i="1"/>
  <c r="J308" i="1" s="1"/>
  <c r="F308" i="1"/>
  <c r="R2612" i="1" l="1"/>
  <c r="T2612" i="1" s="1"/>
  <c r="Q2613" i="1" s="1"/>
  <c r="AC2613" i="1" s="1"/>
  <c r="N2547" i="1"/>
  <c r="L308" i="1"/>
  <c r="I309" i="1" l="1"/>
  <c r="Y308" i="1"/>
  <c r="W309" i="1" s="1"/>
  <c r="H2613" i="1"/>
  <c r="S2613" i="1"/>
  <c r="P2547" i="1"/>
  <c r="M2548" i="1" s="1"/>
  <c r="K309" i="1"/>
  <c r="F309" i="1"/>
  <c r="AB309" i="1" l="1"/>
  <c r="X309" i="1"/>
  <c r="Z309" i="1"/>
  <c r="AA309" i="1"/>
  <c r="R2613" i="1"/>
  <c r="T2613" i="1" s="1"/>
  <c r="Q2614" i="1" s="1"/>
  <c r="AC2614" i="1" s="1"/>
  <c r="G2548" i="1"/>
  <c r="O2548" i="1"/>
  <c r="J309" i="1"/>
  <c r="L309" i="1" s="1"/>
  <c r="Y309" i="1" l="1"/>
  <c r="W310" i="1" s="1"/>
  <c r="H2614" i="1"/>
  <c r="S2614" i="1"/>
  <c r="N2548" i="1"/>
  <c r="I310" i="1"/>
  <c r="K310" i="1" s="1"/>
  <c r="X310" i="1" l="1"/>
  <c r="AA310" i="1"/>
  <c r="Z310" i="1"/>
  <c r="AB310" i="1"/>
  <c r="R2614" i="1"/>
  <c r="P2548" i="1"/>
  <c r="M2549" i="1" s="1"/>
  <c r="F310" i="1"/>
  <c r="J310" i="1"/>
  <c r="L310" i="1" s="1"/>
  <c r="Y310" i="1" l="1"/>
  <c r="W311" i="1" s="1"/>
  <c r="T2614" i="1"/>
  <c r="Q2615" i="1" s="1"/>
  <c r="AC2615" i="1" s="1"/>
  <c r="O2549" i="1"/>
  <c r="G2549" i="1"/>
  <c r="I311" i="1"/>
  <c r="F311" i="1" s="1"/>
  <c r="X311" i="1" l="1"/>
  <c r="AA311" i="1"/>
  <c r="Z311" i="1"/>
  <c r="AB311" i="1"/>
  <c r="H2615" i="1"/>
  <c r="S2615" i="1"/>
  <c r="N2549" i="1"/>
  <c r="K311" i="1"/>
  <c r="R2615" i="1" l="1"/>
  <c r="J311" i="1"/>
  <c r="L311" i="1" s="1"/>
  <c r="I312" i="1" s="1"/>
  <c r="P2549" i="1"/>
  <c r="M2550" i="1" s="1"/>
  <c r="Y311" i="1" l="1"/>
  <c r="W312" i="1" s="1"/>
  <c r="T2615" i="1"/>
  <c r="Q2616" i="1" s="1"/>
  <c r="AC2616" i="1" s="1"/>
  <c r="G2550" i="1"/>
  <c r="O2550" i="1"/>
  <c r="K312" i="1"/>
  <c r="J312" i="1" s="1"/>
  <c r="F312" i="1"/>
  <c r="X312" i="1" l="1"/>
  <c r="Z312" i="1"/>
  <c r="AA312" i="1"/>
  <c r="AB312" i="1"/>
  <c r="H2616" i="1"/>
  <c r="S2616" i="1"/>
  <c r="N2550" i="1"/>
  <c r="P2550" i="1" s="1"/>
  <c r="M2551" i="1" s="1"/>
  <c r="L312" i="1"/>
  <c r="I313" i="1" s="1"/>
  <c r="Y312" i="1" l="1"/>
  <c r="W313" i="1" s="1"/>
  <c r="R2616" i="1"/>
  <c r="G2551" i="1"/>
  <c r="O2551" i="1"/>
  <c r="K313" i="1"/>
  <c r="F313" i="1"/>
  <c r="X313" i="1" l="1"/>
  <c r="Z313" i="1"/>
  <c r="AA313" i="1"/>
  <c r="AB313" i="1"/>
  <c r="T2616" i="1"/>
  <c r="Q2617" i="1" s="1"/>
  <c r="AC2617" i="1" s="1"/>
  <c r="N2551" i="1"/>
  <c r="P2551" i="1" s="1"/>
  <c r="M2552" i="1" s="1"/>
  <c r="J313" i="1"/>
  <c r="L313" i="1" s="1"/>
  <c r="Y313" i="1" l="1"/>
  <c r="W314" i="1" s="1"/>
  <c r="H2617" i="1"/>
  <c r="S2617" i="1"/>
  <c r="G2552" i="1"/>
  <c r="O2552" i="1"/>
  <c r="I314" i="1"/>
  <c r="X314" i="1" l="1"/>
  <c r="AA314" i="1"/>
  <c r="Z314" i="1"/>
  <c r="AB314" i="1"/>
  <c r="R2617" i="1"/>
  <c r="N2552" i="1"/>
  <c r="P2552" i="1" s="1"/>
  <c r="M2553" i="1" s="1"/>
  <c r="K314" i="1"/>
  <c r="F314" i="1"/>
  <c r="T2617" i="1" l="1"/>
  <c r="Q2618" i="1" s="1"/>
  <c r="AC2618" i="1" s="1"/>
  <c r="G2553" i="1"/>
  <c r="O2553" i="1"/>
  <c r="J314" i="1"/>
  <c r="L314" i="1" s="1"/>
  <c r="Y314" i="1" s="1"/>
  <c r="W315" i="1" s="1"/>
  <c r="AB315" i="1" l="1"/>
  <c r="X315" i="1"/>
  <c r="Z315" i="1"/>
  <c r="AA315" i="1"/>
  <c r="H2618" i="1"/>
  <c r="S2618" i="1"/>
  <c r="N2553" i="1"/>
  <c r="I315" i="1"/>
  <c r="R2618" i="1" l="1"/>
  <c r="P2553" i="1"/>
  <c r="M2554" i="1" s="1"/>
  <c r="K315" i="1"/>
  <c r="F315" i="1"/>
  <c r="T2618" i="1" l="1"/>
  <c r="Q2619" i="1" s="1"/>
  <c r="AC2619" i="1" s="1"/>
  <c r="G2554" i="1"/>
  <c r="O2554" i="1"/>
  <c r="J315" i="1"/>
  <c r="L315" i="1" s="1"/>
  <c r="Y315" i="1" s="1"/>
  <c r="W316" i="1" s="1"/>
  <c r="AB316" i="1" l="1"/>
  <c r="X316" i="1"/>
  <c r="Z316" i="1"/>
  <c r="AA316" i="1"/>
  <c r="H2619" i="1"/>
  <c r="S2619" i="1"/>
  <c r="N2554" i="1"/>
  <c r="I316" i="1"/>
  <c r="R2619" i="1" l="1"/>
  <c r="P2554" i="1"/>
  <c r="M2555" i="1" s="1"/>
  <c r="K316" i="1"/>
  <c r="F316" i="1"/>
  <c r="T2619" i="1" l="1"/>
  <c r="Q2620" i="1" s="1"/>
  <c r="AC2620" i="1" s="1"/>
  <c r="O2555" i="1"/>
  <c r="G2555" i="1"/>
  <c r="J316" i="1"/>
  <c r="L316" i="1" s="1"/>
  <c r="Y316" i="1" s="1"/>
  <c r="W317" i="1" s="1"/>
  <c r="X317" i="1" l="1"/>
  <c r="AA317" i="1"/>
  <c r="Z317" i="1"/>
  <c r="AB317" i="1"/>
  <c r="H2620" i="1"/>
  <c r="S2620" i="1"/>
  <c r="N2555" i="1"/>
  <c r="I317" i="1"/>
  <c r="R2620" i="1" l="1"/>
  <c r="T2620" i="1" s="1"/>
  <c r="Q2621" i="1" s="1"/>
  <c r="AC2621" i="1" s="1"/>
  <c r="P2555" i="1"/>
  <c r="M2556" i="1" s="1"/>
  <c r="K317" i="1"/>
  <c r="J317" i="1" s="1"/>
  <c r="F317" i="1"/>
  <c r="H2621" i="1" l="1"/>
  <c r="S2621" i="1"/>
  <c r="O2556" i="1"/>
  <c r="G2556" i="1"/>
  <c r="L317" i="1"/>
  <c r="I318" i="1" l="1"/>
  <c r="Y317" i="1"/>
  <c r="W318" i="1" s="1"/>
  <c r="R2621" i="1"/>
  <c r="N2556" i="1"/>
  <c r="F318" i="1"/>
  <c r="K318" i="1"/>
  <c r="AB318" i="1" l="1"/>
  <c r="X318" i="1"/>
  <c r="AA318" i="1"/>
  <c r="Z318" i="1"/>
  <c r="T2621" i="1"/>
  <c r="Q2622" i="1" s="1"/>
  <c r="AC2622" i="1" s="1"/>
  <c r="P2556" i="1"/>
  <c r="M2557" i="1" s="1"/>
  <c r="J318" i="1"/>
  <c r="L318" i="1" s="1"/>
  <c r="I319" i="1" s="1"/>
  <c r="Y318" i="1" l="1"/>
  <c r="W319" i="1" s="1"/>
  <c r="S2622" i="1"/>
  <c r="H2622" i="1"/>
  <c r="G2557" i="1"/>
  <c r="O2557" i="1"/>
  <c r="F319" i="1"/>
  <c r="K319" i="1"/>
  <c r="AB319" i="1" l="1"/>
  <c r="X319" i="1"/>
  <c r="Z319" i="1"/>
  <c r="AA319" i="1"/>
  <c r="R2622" i="1"/>
  <c r="N2557" i="1"/>
  <c r="P2557" i="1" s="1"/>
  <c r="M2558" i="1" s="1"/>
  <c r="J319" i="1"/>
  <c r="L319" i="1" s="1"/>
  <c r="Y319" i="1" l="1"/>
  <c r="W320" i="1" s="1"/>
  <c r="T2622" i="1"/>
  <c r="Q2623" i="1" s="1"/>
  <c r="AC2623" i="1" s="1"/>
  <c r="G2558" i="1"/>
  <c r="O2558" i="1"/>
  <c r="I320" i="1"/>
  <c r="X320" i="1" l="1"/>
  <c r="Z320" i="1"/>
  <c r="AA320" i="1"/>
  <c r="AB320" i="1"/>
  <c r="H2623" i="1"/>
  <c r="S2623" i="1"/>
  <c r="N2558" i="1"/>
  <c r="P2558" i="1" s="1"/>
  <c r="M2559" i="1" s="1"/>
  <c r="F320" i="1"/>
  <c r="K320" i="1"/>
  <c r="R2623" i="1" l="1"/>
  <c r="T2623" i="1" s="1"/>
  <c r="Q2624" i="1" s="1"/>
  <c r="AC2624" i="1" s="1"/>
  <c r="G2559" i="1"/>
  <c r="O2559" i="1"/>
  <c r="J320" i="1"/>
  <c r="L320" i="1" s="1"/>
  <c r="Y320" i="1" s="1"/>
  <c r="W321" i="1" s="1"/>
  <c r="X321" i="1" l="1"/>
  <c r="Z321" i="1"/>
  <c r="AA321" i="1"/>
  <c r="AB321" i="1"/>
  <c r="H2624" i="1"/>
  <c r="S2624" i="1"/>
  <c r="N2559" i="1"/>
  <c r="I321" i="1"/>
  <c r="R2624" i="1" l="1"/>
  <c r="P2559" i="1"/>
  <c r="M2560" i="1" s="1"/>
  <c r="K321" i="1"/>
  <c r="F321" i="1"/>
  <c r="T2624" i="1" l="1"/>
  <c r="Q2625" i="1" s="1"/>
  <c r="AC2625" i="1" s="1"/>
  <c r="G2560" i="1"/>
  <c r="O2560" i="1"/>
  <c r="J321" i="1"/>
  <c r="L321" i="1" s="1"/>
  <c r="Y321" i="1" s="1"/>
  <c r="W322" i="1" s="1"/>
  <c r="X322" i="1" l="1"/>
  <c r="AA322" i="1"/>
  <c r="Z322" i="1"/>
  <c r="AB322" i="1"/>
  <c r="H2625" i="1"/>
  <c r="S2625" i="1"/>
  <c r="N2560" i="1"/>
  <c r="P2560" i="1" s="1"/>
  <c r="M2561" i="1" s="1"/>
  <c r="I322" i="1"/>
  <c r="R2625" i="1" l="1"/>
  <c r="T2625" i="1" s="1"/>
  <c r="Q2626" i="1" s="1"/>
  <c r="AC2626" i="1" s="1"/>
  <c r="O2561" i="1"/>
  <c r="G2561" i="1"/>
  <c r="F322" i="1"/>
  <c r="K322" i="1"/>
  <c r="S2626" i="1" l="1"/>
  <c r="H2626" i="1"/>
  <c r="N2561" i="1"/>
  <c r="J322" i="1"/>
  <c r="L322" i="1" s="1"/>
  <c r="Y322" i="1" s="1"/>
  <c r="W323" i="1" s="1"/>
  <c r="AB323" i="1" l="1"/>
  <c r="X323" i="1"/>
  <c r="Z323" i="1"/>
  <c r="AA323" i="1"/>
  <c r="R2626" i="1"/>
  <c r="T2626" i="1" s="1"/>
  <c r="Q2627" i="1" s="1"/>
  <c r="AC2627" i="1" s="1"/>
  <c r="P2561" i="1"/>
  <c r="M2562" i="1" s="1"/>
  <c r="I323" i="1"/>
  <c r="H2627" i="1" l="1"/>
  <c r="S2627" i="1"/>
  <c r="G2562" i="1"/>
  <c r="O2562" i="1"/>
  <c r="F323" i="1"/>
  <c r="K323" i="1"/>
  <c r="R2627" i="1" l="1"/>
  <c r="T2627" i="1" s="1"/>
  <c r="Q2628" i="1" s="1"/>
  <c r="AC2628" i="1" s="1"/>
  <c r="N2562" i="1"/>
  <c r="J323" i="1"/>
  <c r="L323" i="1" s="1"/>
  <c r="Y323" i="1" s="1"/>
  <c r="W324" i="1" s="1"/>
  <c r="X324" i="1" l="1"/>
  <c r="Z324" i="1"/>
  <c r="AA324" i="1"/>
  <c r="AB324" i="1"/>
  <c r="H2628" i="1"/>
  <c r="S2628" i="1"/>
  <c r="P2562" i="1"/>
  <c r="M2563" i="1" s="1"/>
  <c r="I324" i="1"/>
  <c r="R2628" i="1" l="1"/>
  <c r="T2628" i="1" s="1"/>
  <c r="Q2629" i="1" s="1"/>
  <c r="AC2629" i="1" s="1"/>
  <c r="O2563" i="1"/>
  <c r="G2563" i="1"/>
  <c r="F324" i="1"/>
  <c r="K324" i="1"/>
  <c r="H2629" i="1" l="1"/>
  <c r="S2629" i="1"/>
  <c r="N2563" i="1"/>
  <c r="P2563" i="1" s="1"/>
  <c r="M2564" i="1" s="1"/>
  <c r="J324" i="1"/>
  <c r="L324" i="1" s="1"/>
  <c r="Y324" i="1" s="1"/>
  <c r="W325" i="1" s="1"/>
  <c r="X325" i="1" l="1"/>
  <c r="Z325" i="1"/>
  <c r="AA325" i="1"/>
  <c r="AB325" i="1"/>
  <c r="R2629" i="1"/>
  <c r="G2564" i="1"/>
  <c r="O2564" i="1"/>
  <c r="I325" i="1"/>
  <c r="T2629" i="1" l="1"/>
  <c r="Q2630" i="1" s="1"/>
  <c r="AC2630" i="1" s="1"/>
  <c r="N2564" i="1"/>
  <c r="P2564" i="1" s="1"/>
  <c r="M2565" i="1" s="1"/>
  <c r="K325" i="1"/>
  <c r="F325" i="1"/>
  <c r="H2630" i="1" l="1"/>
  <c r="S2630" i="1"/>
  <c r="G2565" i="1"/>
  <c r="O2565" i="1"/>
  <c r="J325" i="1"/>
  <c r="L325" i="1" s="1"/>
  <c r="Y325" i="1" s="1"/>
  <c r="W326" i="1" s="1"/>
  <c r="AB326" i="1" l="1"/>
  <c r="X326" i="1"/>
  <c r="Z326" i="1"/>
  <c r="AA326" i="1"/>
  <c r="R2630" i="1"/>
  <c r="N2565" i="1"/>
  <c r="I326" i="1"/>
  <c r="T2630" i="1" l="1"/>
  <c r="Q2631" i="1" s="1"/>
  <c r="AC2631" i="1" s="1"/>
  <c r="P2565" i="1"/>
  <c r="M2566" i="1" s="1"/>
  <c r="F326" i="1"/>
  <c r="K326" i="1"/>
  <c r="H2631" i="1" l="1"/>
  <c r="S2631" i="1"/>
  <c r="O2566" i="1"/>
  <c r="G2566" i="1"/>
  <c r="J326" i="1"/>
  <c r="L326" i="1" s="1"/>
  <c r="Y326" i="1" s="1"/>
  <c r="W327" i="1" s="1"/>
  <c r="X327" i="1" l="1"/>
  <c r="AA327" i="1"/>
  <c r="Z327" i="1"/>
  <c r="AB327" i="1"/>
  <c r="R2631" i="1"/>
  <c r="T2631" i="1" s="1"/>
  <c r="Q2632" i="1" s="1"/>
  <c r="AC2632" i="1" s="1"/>
  <c r="N2566" i="1"/>
  <c r="P2566" i="1" s="1"/>
  <c r="M2567" i="1" s="1"/>
  <c r="I327" i="1"/>
  <c r="H2632" i="1" l="1"/>
  <c r="S2632" i="1"/>
  <c r="O2567" i="1"/>
  <c r="G2567" i="1"/>
  <c r="K327" i="1"/>
  <c r="F327" i="1"/>
  <c r="R2632" i="1" l="1"/>
  <c r="N2567" i="1"/>
  <c r="P2567" i="1" s="1"/>
  <c r="M2568" i="1" s="1"/>
  <c r="J327" i="1"/>
  <c r="L327" i="1" s="1"/>
  <c r="Y327" i="1" s="1"/>
  <c r="W328" i="1" s="1"/>
  <c r="X328" i="1" l="1"/>
  <c r="Z328" i="1"/>
  <c r="AA328" i="1"/>
  <c r="AB328" i="1"/>
  <c r="T2632" i="1"/>
  <c r="Q2633" i="1" s="1"/>
  <c r="AC2633" i="1" s="1"/>
  <c r="G2568" i="1"/>
  <c r="O2568" i="1"/>
  <c r="I328" i="1"/>
  <c r="H2633" i="1" l="1"/>
  <c r="S2633" i="1"/>
  <c r="N2568" i="1"/>
  <c r="P2568" i="1" s="1"/>
  <c r="M2569" i="1" s="1"/>
  <c r="K328" i="1"/>
  <c r="F328" i="1"/>
  <c r="R2633" i="1" l="1"/>
  <c r="T2633" i="1" s="1"/>
  <c r="Q2634" i="1" s="1"/>
  <c r="AC2634" i="1" s="1"/>
  <c r="G2569" i="1"/>
  <c r="O2569" i="1"/>
  <c r="J328" i="1"/>
  <c r="L328" i="1" s="1"/>
  <c r="Y328" i="1" s="1"/>
  <c r="W329" i="1" s="1"/>
  <c r="AB329" i="1" l="1"/>
  <c r="X329" i="1"/>
  <c r="AA329" i="1"/>
  <c r="Z329" i="1"/>
  <c r="H2634" i="1"/>
  <c r="S2634" i="1"/>
  <c r="N2569" i="1"/>
  <c r="P2569" i="1" s="1"/>
  <c r="M2570" i="1" s="1"/>
  <c r="I329" i="1"/>
  <c r="R2634" i="1" l="1"/>
  <c r="G2570" i="1"/>
  <c r="O2570" i="1"/>
  <c r="F329" i="1"/>
  <c r="K329" i="1"/>
  <c r="T2634" i="1" l="1"/>
  <c r="Q2635" i="1" s="1"/>
  <c r="AC2635" i="1" s="1"/>
  <c r="N2570" i="1"/>
  <c r="P2570" i="1" s="1"/>
  <c r="M2571" i="1" s="1"/>
  <c r="J329" i="1"/>
  <c r="L329" i="1" s="1"/>
  <c r="I330" i="1" l="1"/>
  <c r="Y329" i="1"/>
  <c r="W330" i="1" s="1"/>
  <c r="H2635" i="1"/>
  <c r="S2635" i="1"/>
  <c r="G2571" i="1"/>
  <c r="O2571" i="1"/>
  <c r="K330" i="1"/>
  <c r="F330" i="1"/>
  <c r="X330" i="1" l="1"/>
  <c r="Z330" i="1"/>
  <c r="AA330" i="1"/>
  <c r="AB330" i="1"/>
  <c r="R2635" i="1"/>
  <c r="T2635" i="1" s="1"/>
  <c r="Q2636" i="1" s="1"/>
  <c r="AC2636" i="1" s="1"/>
  <c r="N2571" i="1"/>
  <c r="P2571" i="1" s="1"/>
  <c r="M2572" i="1" s="1"/>
  <c r="J330" i="1"/>
  <c r="L330" i="1" s="1"/>
  <c r="Y330" i="1" l="1"/>
  <c r="W331" i="1" s="1"/>
  <c r="H2636" i="1"/>
  <c r="S2636" i="1"/>
  <c r="G2572" i="1"/>
  <c r="O2572" i="1"/>
  <c r="I331" i="1"/>
  <c r="X331" i="1" l="1"/>
  <c r="Z331" i="1"/>
  <c r="AA331" i="1"/>
  <c r="AB331" i="1"/>
  <c r="R2636" i="1"/>
  <c r="N2572" i="1"/>
  <c r="P2572" i="1" s="1"/>
  <c r="M2573" i="1" s="1"/>
  <c r="K331" i="1"/>
  <c r="J331" i="1" s="1"/>
  <c r="F331" i="1"/>
  <c r="T2636" i="1" l="1"/>
  <c r="Q2637" i="1" s="1"/>
  <c r="AC2637" i="1" s="1"/>
  <c r="O2573" i="1"/>
  <c r="G2573" i="1"/>
  <c r="L331" i="1"/>
  <c r="I332" i="1" s="1"/>
  <c r="Y331" i="1" l="1"/>
  <c r="W332" i="1" s="1"/>
  <c r="H2637" i="1"/>
  <c r="S2637" i="1"/>
  <c r="N2573" i="1"/>
  <c r="P2573" i="1" s="1"/>
  <c r="M2574" i="1" s="1"/>
  <c r="F332" i="1"/>
  <c r="K332" i="1"/>
  <c r="AB332" i="1" l="1"/>
  <c r="X332" i="1"/>
  <c r="AA332" i="1"/>
  <c r="Z332" i="1"/>
  <c r="R2637" i="1"/>
  <c r="G2574" i="1"/>
  <c r="O2574" i="1"/>
  <c r="J332" i="1"/>
  <c r="L332" i="1" s="1"/>
  <c r="Y332" i="1" l="1"/>
  <c r="W333" i="1" s="1"/>
  <c r="T2637" i="1"/>
  <c r="Q2638" i="1" s="1"/>
  <c r="AC2638" i="1" s="1"/>
  <c r="N2574" i="1"/>
  <c r="P2574" i="1" s="1"/>
  <c r="M2575" i="1" s="1"/>
  <c r="I333" i="1"/>
  <c r="X333" i="1" l="1"/>
  <c r="Z333" i="1"/>
  <c r="AA333" i="1"/>
  <c r="AB333" i="1"/>
  <c r="H2638" i="1"/>
  <c r="S2638" i="1"/>
  <c r="O2575" i="1"/>
  <c r="G2575" i="1"/>
  <c r="K333" i="1"/>
  <c r="F333" i="1"/>
  <c r="R2638" i="1" l="1"/>
  <c r="T2638" i="1" s="1"/>
  <c r="Q2639" i="1" s="1"/>
  <c r="AC2639" i="1" s="1"/>
  <c r="N2575" i="1"/>
  <c r="J333" i="1"/>
  <c r="L333" i="1" s="1"/>
  <c r="Y333" i="1" s="1"/>
  <c r="W334" i="1" s="1"/>
  <c r="X334" i="1" l="1"/>
  <c r="Z334" i="1"/>
  <c r="AA334" i="1"/>
  <c r="AB334" i="1"/>
  <c r="S2639" i="1"/>
  <c r="H2639" i="1"/>
  <c r="P2575" i="1"/>
  <c r="M2576" i="1" s="1"/>
  <c r="I334" i="1"/>
  <c r="R2639" i="1" l="1"/>
  <c r="T2639" i="1" s="1"/>
  <c r="Q2640" i="1" s="1"/>
  <c r="AC2640" i="1" s="1"/>
  <c r="O2576" i="1"/>
  <c r="G2576" i="1"/>
  <c r="K334" i="1"/>
  <c r="F334" i="1"/>
  <c r="S2640" i="1" l="1"/>
  <c r="H2640" i="1"/>
  <c r="N2576" i="1"/>
  <c r="P2576" i="1" s="1"/>
  <c r="M2577" i="1" s="1"/>
  <c r="J334" i="1"/>
  <c r="L334" i="1" s="1"/>
  <c r="Y334" i="1" s="1"/>
  <c r="W335" i="1" s="1"/>
  <c r="X335" i="1" l="1"/>
  <c r="AA335" i="1"/>
  <c r="Z335" i="1"/>
  <c r="AB335" i="1"/>
  <c r="R2640" i="1"/>
  <c r="G2577" i="1"/>
  <c r="O2577" i="1"/>
  <c r="I335" i="1"/>
  <c r="T2640" i="1" l="1"/>
  <c r="Q2641" i="1" s="1"/>
  <c r="AC2641" i="1" s="1"/>
  <c r="N2577" i="1"/>
  <c r="P2577" i="1" s="1"/>
  <c r="M2578" i="1" s="1"/>
  <c r="K335" i="1"/>
  <c r="F335" i="1"/>
  <c r="H2641" i="1" l="1"/>
  <c r="S2641" i="1"/>
  <c r="G2578" i="1"/>
  <c r="O2578" i="1"/>
  <c r="J335" i="1"/>
  <c r="L335" i="1" s="1"/>
  <c r="Y335" i="1" s="1"/>
  <c r="W336" i="1" s="1"/>
  <c r="X336" i="1" l="1"/>
  <c r="AA336" i="1"/>
  <c r="Z336" i="1"/>
  <c r="AB336" i="1"/>
  <c r="R2641" i="1"/>
  <c r="T2641" i="1" s="1"/>
  <c r="Q2642" i="1" s="1"/>
  <c r="AC2642" i="1" s="1"/>
  <c r="N2578" i="1"/>
  <c r="I336" i="1"/>
  <c r="H2642" i="1" l="1"/>
  <c r="S2642" i="1"/>
  <c r="P2578" i="1"/>
  <c r="M2579" i="1" s="1"/>
  <c r="K336" i="1"/>
  <c r="F336" i="1"/>
  <c r="R2642" i="1" l="1"/>
  <c r="T2642" i="1" s="1"/>
  <c r="Q2643" i="1" s="1"/>
  <c r="AC2643" i="1" s="1"/>
  <c r="G2579" i="1"/>
  <c r="O2579" i="1"/>
  <c r="J336" i="1"/>
  <c r="L336" i="1" s="1"/>
  <c r="I337" i="1" l="1"/>
  <c r="K337" i="1" s="1"/>
  <c r="Y336" i="1"/>
  <c r="W337" i="1" s="1"/>
  <c r="H2643" i="1"/>
  <c r="S2643" i="1"/>
  <c r="N2579" i="1"/>
  <c r="P2579" i="1" s="1"/>
  <c r="M2580" i="1" s="1"/>
  <c r="F337" i="1"/>
  <c r="J337" i="1"/>
  <c r="L337" i="1" s="1"/>
  <c r="AB337" i="1" l="1"/>
  <c r="X337" i="1"/>
  <c r="AA337" i="1"/>
  <c r="Z337" i="1"/>
  <c r="R2643" i="1"/>
  <c r="T2643" i="1" s="1"/>
  <c r="Q2644" i="1" s="1"/>
  <c r="AC2644" i="1" s="1"/>
  <c r="G2580" i="1"/>
  <c r="O2580" i="1"/>
  <c r="I338" i="1"/>
  <c r="Y337" i="1" l="1"/>
  <c r="W338" i="1" s="1"/>
  <c r="H2644" i="1"/>
  <c r="S2644" i="1"/>
  <c r="N2580" i="1"/>
  <c r="P2580" i="1" s="1"/>
  <c r="M2581" i="1" s="1"/>
  <c r="K338" i="1"/>
  <c r="F338" i="1"/>
  <c r="AB338" i="1" l="1"/>
  <c r="X338" i="1"/>
  <c r="Z338" i="1"/>
  <c r="AA338" i="1"/>
  <c r="R2644" i="1"/>
  <c r="T2644" i="1" s="1"/>
  <c r="Q2645" i="1" s="1"/>
  <c r="AC2645" i="1" s="1"/>
  <c r="O2581" i="1"/>
  <c r="G2581" i="1"/>
  <c r="J338" i="1"/>
  <c r="L338" i="1" s="1"/>
  <c r="Y338" i="1" l="1"/>
  <c r="W339" i="1" s="1"/>
  <c r="H2645" i="1"/>
  <c r="S2645" i="1"/>
  <c r="N2581" i="1"/>
  <c r="I339" i="1"/>
  <c r="X339" i="1" l="1"/>
  <c r="AA339" i="1"/>
  <c r="Z339" i="1"/>
  <c r="AB339" i="1"/>
  <c r="R2645" i="1"/>
  <c r="P2581" i="1"/>
  <c r="M2582" i="1" s="1"/>
  <c r="K339" i="1"/>
  <c r="F339" i="1"/>
  <c r="T2645" i="1" l="1"/>
  <c r="Q2646" i="1" s="1"/>
  <c r="AC2646" i="1" s="1"/>
  <c r="G2582" i="1"/>
  <c r="O2582" i="1"/>
  <c r="J339" i="1"/>
  <c r="L339" i="1" s="1"/>
  <c r="Y339" i="1" s="1"/>
  <c r="W340" i="1" s="1"/>
  <c r="AB340" i="1" l="1"/>
  <c r="X340" i="1"/>
  <c r="AA340" i="1"/>
  <c r="Z340" i="1"/>
  <c r="H2646" i="1"/>
  <c r="S2646" i="1"/>
  <c r="N2582" i="1"/>
  <c r="P2582" i="1" s="1"/>
  <c r="M2583" i="1" s="1"/>
  <c r="I340" i="1"/>
  <c r="F340" i="1" s="1"/>
  <c r="R2646" i="1" l="1"/>
  <c r="T2646" i="1" s="1"/>
  <c r="Q2647" i="1" s="1"/>
  <c r="AC2647" i="1" s="1"/>
  <c r="O2583" i="1"/>
  <c r="G2583" i="1"/>
  <c r="K340" i="1"/>
  <c r="J340" i="1" s="1"/>
  <c r="H2647" i="1" l="1"/>
  <c r="S2647" i="1"/>
  <c r="L340" i="1"/>
  <c r="N2583" i="1"/>
  <c r="I341" i="1" l="1"/>
  <c r="K341" i="1" s="1"/>
  <c r="Y340" i="1"/>
  <c r="W341" i="1" s="1"/>
  <c r="R2647" i="1"/>
  <c r="T2647" i="1" s="1"/>
  <c r="Q2648" i="1" s="1"/>
  <c r="AC2648" i="1" s="1"/>
  <c r="P2583" i="1"/>
  <c r="M2584" i="1" s="1"/>
  <c r="F341" i="1"/>
  <c r="J341" i="1"/>
  <c r="L341" i="1" s="1"/>
  <c r="X341" i="1" l="1"/>
  <c r="AA341" i="1"/>
  <c r="Z341" i="1"/>
  <c r="AB341" i="1"/>
  <c r="S2648" i="1"/>
  <c r="H2648" i="1"/>
  <c r="O2584" i="1"/>
  <c r="G2584" i="1"/>
  <c r="I342" i="1"/>
  <c r="Y341" i="1" l="1"/>
  <c r="W342" i="1" s="1"/>
  <c r="R2648" i="1"/>
  <c r="T2648" i="1" s="1"/>
  <c r="Q2649" i="1" s="1"/>
  <c r="AC2649" i="1" s="1"/>
  <c r="N2584" i="1"/>
  <c r="P2584" i="1" s="1"/>
  <c r="M2585" i="1" s="1"/>
  <c r="F342" i="1"/>
  <c r="K342" i="1"/>
  <c r="J342" i="1" s="1"/>
  <c r="X342" i="1" l="1"/>
  <c r="Z342" i="1"/>
  <c r="AA342" i="1"/>
  <c r="AB342" i="1"/>
  <c r="H2649" i="1"/>
  <c r="S2649" i="1"/>
  <c r="G2585" i="1"/>
  <c r="O2585" i="1"/>
  <c r="L342" i="1"/>
  <c r="I343" i="1" s="1"/>
  <c r="Y342" i="1" l="1"/>
  <c r="W343" i="1" s="1"/>
  <c r="R2649" i="1"/>
  <c r="T2649" i="1" s="1"/>
  <c r="Q2650" i="1" s="1"/>
  <c r="AC2650" i="1" s="1"/>
  <c r="N2585" i="1"/>
  <c r="F343" i="1"/>
  <c r="K343" i="1"/>
  <c r="X343" i="1" l="1"/>
  <c r="AA343" i="1"/>
  <c r="Z343" i="1"/>
  <c r="AB343" i="1"/>
  <c r="H2650" i="1"/>
  <c r="S2650" i="1"/>
  <c r="P2585" i="1"/>
  <c r="M2586" i="1" s="1"/>
  <c r="J343" i="1"/>
  <c r="L343" i="1" s="1"/>
  <c r="Y343" i="1" l="1"/>
  <c r="W344" i="1" s="1"/>
  <c r="R2650" i="1"/>
  <c r="G2586" i="1"/>
  <c r="O2586" i="1"/>
  <c r="I344" i="1"/>
  <c r="AB344" i="1" l="1"/>
  <c r="X344" i="1"/>
  <c r="Z344" i="1"/>
  <c r="AA344" i="1"/>
  <c r="T2650" i="1"/>
  <c r="Q2651" i="1" s="1"/>
  <c r="AC2651" i="1" s="1"/>
  <c r="N2586" i="1"/>
  <c r="P2586" i="1" s="1"/>
  <c r="M2587" i="1" s="1"/>
  <c r="K344" i="1"/>
  <c r="F344" i="1"/>
  <c r="H2651" i="1" l="1"/>
  <c r="S2651" i="1"/>
  <c r="O2587" i="1"/>
  <c r="G2587" i="1"/>
  <c r="J344" i="1"/>
  <c r="L344" i="1" s="1"/>
  <c r="I345" i="1" s="1"/>
  <c r="K345" i="1" s="1"/>
  <c r="Y344" i="1" l="1"/>
  <c r="W345" i="1" s="1"/>
  <c r="R2651" i="1"/>
  <c r="N2587" i="1"/>
  <c r="F345" i="1"/>
  <c r="J345" i="1"/>
  <c r="L345" i="1" s="1"/>
  <c r="AB345" i="1" l="1"/>
  <c r="X345" i="1"/>
  <c r="Z345" i="1"/>
  <c r="AA345" i="1"/>
  <c r="T2651" i="1"/>
  <c r="Q2652" i="1" s="1"/>
  <c r="AC2652" i="1" s="1"/>
  <c r="P2587" i="1"/>
  <c r="M2588" i="1" s="1"/>
  <c r="I346" i="1"/>
  <c r="Y345" i="1" l="1"/>
  <c r="W346" i="1" s="1"/>
  <c r="H2652" i="1"/>
  <c r="S2652" i="1"/>
  <c r="O2588" i="1"/>
  <c r="G2588" i="1"/>
  <c r="K346" i="1"/>
  <c r="F346" i="1"/>
  <c r="X346" i="1" l="1"/>
  <c r="Z346" i="1"/>
  <c r="AA346" i="1"/>
  <c r="AB346" i="1"/>
  <c r="R2652" i="1"/>
  <c r="N2588" i="1"/>
  <c r="P2588" i="1" s="1"/>
  <c r="M2589" i="1" s="1"/>
  <c r="J346" i="1"/>
  <c r="L346" i="1" s="1"/>
  <c r="Y346" i="1" l="1"/>
  <c r="W347" i="1" s="1"/>
  <c r="T2652" i="1"/>
  <c r="Q2653" i="1" s="1"/>
  <c r="AC2653" i="1" s="1"/>
  <c r="G2589" i="1"/>
  <c r="O2589" i="1"/>
  <c r="I347" i="1"/>
  <c r="X347" i="1" l="1"/>
  <c r="AA347" i="1"/>
  <c r="Z347" i="1"/>
  <c r="AB347" i="1"/>
  <c r="S2653" i="1"/>
  <c r="H2653" i="1"/>
  <c r="N2589" i="1"/>
  <c r="P2589" i="1" s="1"/>
  <c r="M2590" i="1" s="1"/>
  <c r="F347" i="1"/>
  <c r="K347" i="1"/>
  <c r="R2653" i="1" l="1"/>
  <c r="G2590" i="1"/>
  <c r="O2590" i="1"/>
  <c r="J347" i="1"/>
  <c r="L347" i="1" s="1"/>
  <c r="Y347" i="1" s="1"/>
  <c r="W348" i="1" s="1"/>
  <c r="AB348" i="1" l="1"/>
  <c r="X348" i="1"/>
  <c r="AA348" i="1"/>
  <c r="Z348" i="1"/>
  <c r="T2653" i="1"/>
  <c r="Q2654" i="1" s="1"/>
  <c r="AC2654" i="1" s="1"/>
  <c r="N2590" i="1"/>
  <c r="P2590" i="1" s="1"/>
  <c r="M2591" i="1" s="1"/>
  <c r="I348" i="1"/>
  <c r="H2654" i="1" l="1"/>
  <c r="S2654" i="1"/>
  <c r="G2591" i="1"/>
  <c r="O2591" i="1"/>
  <c r="F348" i="1"/>
  <c r="K348" i="1"/>
  <c r="R2654" i="1" l="1"/>
  <c r="N2591" i="1"/>
  <c r="J348" i="1"/>
  <c r="L348" i="1" s="1"/>
  <c r="Y348" i="1" s="1"/>
  <c r="W349" i="1" s="1"/>
  <c r="X349" i="1" l="1"/>
  <c r="Z349" i="1"/>
  <c r="AA349" i="1"/>
  <c r="AB349" i="1"/>
  <c r="T2654" i="1"/>
  <c r="Q2655" i="1" s="1"/>
  <c r="AC2655" i="1" s="1"/>
  <c r="P2591" i="1"/>
  <c r="M2592" i="1" s="1"/>
  <c r="I349" i="1"/>
  <c r="S2655" i="1" l="1"/>
  <c r="H2655" i="1"/>
  <c r="G2592" i="1"/>
  <c r="O2592" i="1"/>
  <c r="F349" i="1"/>
  <c r="K349" i="1"/>
  <c r="R2655" i="1" l="1"/>
  <c r="N2592" i="1"/>
  <c r="J349" i="1"/>
  <c r="L349" i="1" s="1"/>
  <c r="I350" i="1" l="1"/>
  <c r="Y349" i="1"/>
  <c r="W350" i="1" s="1"/>
  <c r="T2655" i="1"/>
  <c r="Q2656" i="1" s="1"/>
  <c r="AC2656" i="1" s="1"/>
  <c r="P2592" i="1"/>
  <c r="M2593" i="1" s="1"/>
  <c r="F350" i="1"/>
  <c r="K350" i="1"/>
  <c r="X350" i="1" l="1"/>
  <c r="AA350" i="1"/>
  <c r="Z350" i="1"/>
  <c r="AB350" i="1"/>
  <c r="H2656" i="1"/>
  <c r="S2656" i="1"/>
  <c r="G2593" i="1"/>
  <c r="O2593" i="1"/>
  <c r="J350" i="1"/>
  <c r="L350" i="1" s="1"/>
  <c r="Y350" i="1" l="1"/>
  <c r="W351" i="1" s="1"/>
  <c r="R2656" i="1"/>
  <c r="T2656" i="1" s="1"/>
  <c r="Q2657" i="1" s="1"/>
  <c r="AC2657" i="1" s="1"/>
  <c r="N2593" i="1"/>
  <c r="I351" i="1"/>
  <c r="X351" i="1" l="1"/>
  <c r="Z351" i="1"/>
  <c r="AA351" i="1"/>
  <c r="AB351" i="1"/>
  <c r="S2657" i="1"/>
  <c r="H2657" i="1"/>
  <c r="P2593" i="1"/>
  <c r="M2594" i="1" s="1"/>
  <c r="F351" i="1"/>
  <c r="K351" i="1"/>
  <c r="R2657" i="1" l="1"/>
  <c r="G2594" i="1"/>
  <c r="O2594" i="1"/>
  <c r="J351" i="1"/>
  <c r="L351" i="1" s="1"/>
  <c r="Y351" i="1" s="1"/>
  <c r="W352" i="1" s="1"/>
  <c r="X352" i="1" l="1"/>
  <c r="Z352" i="1"/>
  <c r="AA352" i="1"/>
  <c r="AB352" i="1"/>
  <c r="T2657" i="1"/>
  <c r="Q2658" i="1" s="1"/>
  <c r="AC2658" i="1" s="1"/>
  <c r="N2594" i="1"/>
  <c r="I352" i="1"/>
  <c r="F352" i="1" s="1"/>
  <c r="H2658" i="1" l="1"/>
  <c r="S2658" i="1"/>
  <c r="P2594" i="1"/>
  <c r="M2595" i="1" s="1"/>
  <c r="K352" i="1"/>
  <c r="R2658" i="1" l="1"/>
  <c r="O2595" i="1"/>
  <c r="G2595" i="1"/>
  <c r="J352" i="1"/>
  <c r="L352" i="1" s="1"/>
  <c r="I353" i="1" l="1"/>
  <c r="Y352" i="1"/>
  <c r="W353" i="1" s="1"/>
  <c r="T2658" i="1"/>
  <c r="Q2659" i="1" s="1"/>
  <c r="AC2659" i="1" s="1"/>
  <c r="N2595" i="1"/>
  <c r="K353" i="1"/>
  <c r="F353" i="1"/>
  <c r="X353" i="1" l="1"/>
  <c r="AA353" i="1"/>
  <c r="Z353" i="1"/>
  <c r="AB353" i="1"/>
  <c r="S2659" i="1"/>
  <c r="H2659" i="1"/>
  <c r="P2595" i="1"/>
  <c r="M2596" i="1" s="1"/>
  <c r="J353" i="1"/>
  <c r="L353" i="1" s="1"/>
  <c r="Y353" i="1" l="1"/>
  <c r="W354" i="1" s="1"/>
  <c r="R2659" i="1"/>
  <c r="G2596" i="1"/>
  <c r="O2596" i="1"/>
  <c r="I354" i="1"/>
  <c r="X354" i="1" l="1"/>
  <c r="Z354" i="1"/>
  <c r="AA354" i="1"/>
  <c r="AB354" i="1"/>
  <c r="T2659" i="1"/>
  <c r="Q2660" i="1" s="1"/>
  <c r="AC2660" i="1" s="1"/>
  <c r="N2596" i="1"/>
  <c r="F354" i="1"/>
  <c r="K354" i="1"/>
  <c r="H2660" i="1" l="1"/>
  <c r="S2660" i="1"/>
  <c r="P2596" i="1"/>
  <c r="M2597" i="1" s="1"/>
  <c r="J354" i="1"/>
  <c r="L354" i="1" s="1"/>
  <c r="Y354" i="1" s="1"/>
  <c r="W355" i="1" s="1"/>
  <c r="X355" i="1" l="1"/>
  <c r="AA355" i="1"/>
  <c r="Z355" i="1"/>
  <c r="AB355" i="1"/>
  <c r="R2660" i="1"/>
  <c r="O2597" i="1"/>
  <c r="G2597" i="1"/>
  <c r="I355" i="1"/>
  <c r="T2660" i="1" l="1"/>
  <c r="Q2661" i="1" s="1"/>
  <c r="AC2661" i="1" s="1"/>
  <c r="N2597" i="1"/>
  <c r="P2597" i="1" s="1"/>
  <c r="M2598" i="1" s="1"/>
  <c r="K355" i="1"/>
  <c r="F355" i="1"/>
  <c r="H2661" i="1" l="1"/>
  <c r="S2661" i="1"/>
  <c r="O2598" i="1"/>
  <c r="G2598" i="1"/>
  <c r="J355" i="1"/>
  <c r="L355" i="1" s="1"/>
  <c r="Y355" i="1" s="1"/>
  <c r="W356" i="1" s="1"/>
  <c r="X356" i="1" l="1"/>
  <c r="AA356" i="1"/>
  <c r="Z356" i="1"/>
  <c r="AB356" i="1"/>
  <c r="R2661" i="1"/>
  <c r="N2598" i="1"/>
  <c r="P2598" i="1" s="1"/>
  <c r="M2599" i="1" s="1"/>
  <c r="I356" i="1"/>
  <c r="T2661" i="1" l="1"/>
  <c r="Q2662" i="1" s="1"/>
  <c r="AC2662" i="1" s="1"/>
  <c r="G2599" i="1"/>
  <c r="O2599" i="1"/>
  <c r="F356" i="1"/>
  <c r="K356" i="1"/>
  <c r="H2662" i="1" l="1"/>
  <c r="S2662" i="1"/>
  <c r="N2599" i="1"/>
  <c r="J356" i="1"/>
  <c r="L356" i="1" s="1"/>
  <c r="Y356" i="1" s="1"/>
  <c r="W357" i="1" s="1"/>
  <c r="AB357" i="1" l="1"/>
  <c r="X357" i="1"/>
  <c r="AA357" i="1"/>
  <c r="Z357" i="1"/>
  <c r="R2662" i="1"/>
  <c r="T2662" i="1" s="1"/>
  <c r="Q2663" i="1" s="1"/>
  <c r="AC2663" i="1" s="1"/>
  <c r="P2599" i="1"/>
  <c r="M2600" i="1" s="1"/>
  <c r="I357" i="1"/>
  <c r="K357" i="1" s="1"/>
  <c r="H2663" i="1" l="1"/>
  <c r="S2663" i="1"/>
  <c r="O2600" i="1"/>
  <c r="G2600" i="1"/>
  <c r="F357" i="1"/>
  <c r="J357" i="1"/>
  <c r="L357" i="1" s="1"/>
  <c r="Y357" i="1" s="1"/>
  <c r="W358" i="1" s="1"/>
  <c r="X358" i="1" l="1"/>
  <c r="Z358" i="1"/>
  <c r="AA358" i="1"/>
  <c r="AB358" i="1"/>
  <c r="R2663" i="1"/>
  <c r="N2600" i="1"/>
  <c r="I358" i="1"/>
  <c r="T2663" i="1" l="1"/>
  <c r="Q2664" i="1" s="1"/>
  <c r="AC2664" i="1" s="1"/>
  <c r="P2600" i="1"/>
  <c r="M2601" i="1" s="1"/>
  <c r="F358" i="1"/>
  <c r="K358" i="1"/>
  <c r="S2664" i="1" l="1"/>
  <c r="H2664" i="1"/>
  <c r="G2601" i="1"/>
  <c r="O2601" i="1"/>
  <c r="J358" i="1"/>
  <c r="L358" i="1" s="1"/>
  <c r="I359" i="1" l="1"/>
  <c r="Y358" i="1"/>
  <c r="W359" i="1" s="1"/>
  <c r="R2664" i="1"/>
  <c r="T2664" i="1" s="1"/>
  <c r="Q2665" i="1" s="1"/>
  <c r="AC2665" i="1" s="1"/>
  <c r="N2601" i="1"/>
  <c r="F359" i="1"/>
  <c r="K359" i="1"/>
  <c r="X359" i="1" l="1"/>
  <c r="AA359" i="1"/>
  <c r="Z359" i="1"/>
  <c r="AB359" i="1"/>
  <c r="S2665" i="1"/>
  <c r="H2665" i="1"/>
  <c r="P2601" i="1"/>
  <c r="M2602" i="1" s="1"/>
  <c r="J359" i="1"/>
  <c r="L359" i="1" s="1"/>
  <c r="Y359" i="1" l="1"/>
  <c r="W360" i="1" s="1"/>
  <c r="R2665" i="1"/>
  <c r="O2602" i="1"/>
  <c r="G2602" i="1"/>
  <c r="I360" i="1"/>
  <c r="X360" i="1" l="1"/>
  <c r="Z360" i="1"/>
  <c r="AA360" i="1"/>
  <c r="AB360" i="1"/>
  <c r="T2665" i="1"/>
  <c r="Q2666" i="1" s="1"/>
  <c r="AC2666" i="1" s="1"/>
  <c r="N2602" i="1"/>
  <c r="F360" i="1"/>
  <c r="K360" i="1"/>
  <c r="H2666" i="1" l="1"/>
  <c r="S2666" i="1"/>
  <c r="P2602" i="1"/>
  <c r="M2603" i="1" s="1"/>
  <c r="J360" i="1"/>
  <c r="L360" i="1" s="1"/>
  <c r="Y360" i="1" s="1"/>
  <c r="W361" i="1" s="1"/>
  <c r="AB361" i="1" l="1"/>
  <c r="X361" i="1"/>
  <c r="AA361" i="1"/>
  <c r="Z361" i="1"/>
  <c r="R2666" i="1"/>
  <c r="T2666" i="1" s="1"/>
  <c r="Q2667" i="1" s="1"/>
  <c r="AC2667" i="1" s="1"/>
  <c r="G2603" i="1"/>
  <c r="O2603" i="1"/>
  <c r="I361" i="1"/>
  <c r="H2667" i="1" l="1"/>
  <c r="S2667" i="1"/>
  <c r="N2603" i="1"/>
  <c r="P2603" i="1" s="1"/>
  <c r="M2604" i="1" s="1"/>
  <c r="K361" i="1"/>
  <c r="F361" i="1"/>
  <c r="R2667" i="1" l="1"/>
  <c r="T2667" i="1" s="1"/>
  <c r="Q2668" i="1" s="1"/>
  <c r="AC2668" i="1" s="1"/>
  <c r="G2604" i="1"/>
  <c r="O2604" i="1"/>
  <c r="J361" i="1"/>
  <c r="L361" i="1" s="1"/>
  <c r="Y361" i="1" s="1"/>
  <c r="W362" i="1" s="1"/>
  <c r="X362" i="1" l="1"/>
  <c r="AA362" i="1"/>
  <c r="Z362" i="1"/>
  <c r="AB362" i="1"/>
  <c r="H2668" i="1"/>
  <c r="S2668" i="1"/>
  <c r="N2604" i="1"/>
  <c r="P2604" i="1" s="1"/>
  <c r="M2605" i="1" s="1"/>
  <c r="I362" i="1"/>
  <c r="R2668" i="1" l="1"/>
  <c r="O2605" i="1"/>
  <c r="G2605" i="1"/>
  <c r="K362" i="1"/>
  <c r="F362" i="1"/>
  <c r="T2668" i="1" l="1"/>
  <c r="Q2669" i="1" s="1"/>
  <c r="AC2669" i="1" s="1"/>
  <c r="N2605" i="1"/>
  <c r="P2605" i="1" s="1"/>
  <c r="M2606" i="1" s="1"/>
  <c r="J362" i="1"/>
  <c r="L362" i="1" s="1"/>
  <c r="Y362" i="1" s="1"/>
  <c r="W363" i="1" s="1"/>
  <c r="X363" i="1" l="1"/>
  <c r="Z363" i="1"/>
  <c r="AA363" i="1"/>
  <c r="AB363" i="1"/>
  <c r="S2669" i="1"/>
  <c r="H2669" i="1"/>
  <c r="G2606" i="1"/>
  <c r="O2606" i="1"/>
  <c r="I363" i="1"/>
  <c r="R2669" i="1" l="1"/>
  <c r="N2606" i="1"/>
  <c r="P2606" i="1" s="1"/>
  <c r="M2607" i="1" s="1"/>
  <c r="F363" i="1"/>
  <c r="K363" i="1"/>
  <c r="T2669" i="1" l="1"/>
  <c r="Q2670" i="1" s="1"/>
  <c r="AC2670" i="1" s="1"/>
  <c r="O2607" i="1"/>
  <c r="G2607" i="1"/>
  <c r="J363" i="1"/>
  <c r="L363" i="1" s="1"/>
  <c r="Y363" i="1" s="1"/>
  <c r="W364" i="1" s="1"/>
  <c r="AB364" i="1" l="1"/>
  <c r="X364" i="1"/>
  <c r="AA364" i="1"/>
  <c r="Z364" i="1"/>
  <c r="H2670" i="1"/>
  <c r="S2670" i="1"/>
  <c r="N2607" i="1"/>
  <c r="P2607" i="1" s="1"/>
  <c r="M2608" i="1" s="1"/>
  <c r="I364" i="1"/>
  <c r="R2670" i="1" l="1"/>
  <c r="G2608" i="1"/>
  <c r="O2608" i="1"/>
  <c r="K364" i="1"/>
  <c r="F364" i="1"/>
  <c r="T2670" i="1" l="1"/>
  <c r="Q2671" i="1" s="1"/>
  <c r="AC2671" i="1" s="1"/>
  <c r="N2608" i="1"/>
  <c r="J364" i="1"/>
  <c r="L364" i="1" s="1"/>
  <c r="Y364" i="1" s="1"/>
  <c r="W365" i="1" s="1"/>
  <c r="X365" i="1" l="1"/>
  <c r="AA365" i="1"/>
  <c r="Z365" i="1"/>
  <c r="AB365" i="1"/>
  <c r="S2671" i="1"/>
  <c r="H2671" i="1"/>
  <c r="P2608" i="1"/>
  <c r="M2609" i="1" s="1"/>
  <c r="I365" i="1"/>
  <c r="R2671" i="1" l="1"/>
  <c r="T2671" i="1" s="1"/>
  <c r="Q2672" i="1" s="1"/>
  <c r="AC2672" i="1" s="1"/>
  <c r="O2609" i="1"/>
  <c r="G2609" i="1"/>
  <c r="F365" i="1"/>
  <c r="K365" i="1"/>
  <c r="S2672" i="1" l="1"/>
  <c r="H2672" i="1"/>
  <c r="N2609" i="1"/>
  <c r="P2609" i="1" s="1"/>
  <c r="M2610" i="1" s="1"/>
  <c r="J365" i="1"/>
  <c r="L365" i="1" s="1"/>
  <c r="Y365" i="1" s="1"/>
  <c r="W366" i="1" s="1"/>
  <c r="X366" i="1" l="1"/>
  <c r="Z366" i="1"/>
  <c r="AA366" i="1"/>
  <c r="AB366" i="1"/>
  <c r="R2672" i="1"/>
  <c r="T2672" i="1" s="1"/>
  <c r="Q2673" i="1" s="1"/>
  <c r="AC2673" i="1" s="1"/>
  <c r="G2610" i="1"/>
  <c r="O2610" i="1"/>
  <c r="I366" i="1"/>
  <c r="H2673" i="1" l="1"/>
  <c r="S2673" i="1"/>
  <c r="N2610" i="1"/>
  <c r="P2610" i="1" s="1"/>
  <c r="M2611" i="1" s="1"/>
  <c r="F366" i="1"/>
  <c r="K366" i="1"/>
  <c r="R2673" i="1" l="1"/>
  <c r="O2611" i="1"/>
  <c r="G2611" i="1"/>
  <c r="J366" i="1"/>
  <c r="L366" i="1" s="1"/>
  <c r="Y366" i="1" s="1"/>
  <c r="W367" i="1" s="1"/>
  <c r="AB367" i="1" l="1"/>
  <c r="X367" i="1"/>
  <c r="AA367" i="1"/>
  <c r="Z367" i="1"/>
  <c r="T2673" i="1"/>
  <c r="Q2674" i="1" s="1"/>
  <c r="AC2674" i="1" s="1"/>
  <c r="N2611" i="1"/>
  <c r="P2611" i="1" s="1"/>
  <c r="M2612" i="1" s="1"/>
  <c r="I367" i="1"/>
  <c r="S2674" i="1" l="1"/>
  <c r="H2674" i="1"/>
  <c r="O2612" i="1"/>
  <c r="G2612" i="1"/>
  <c r="K367" i="1"/>
  <c r="J367" i="1" s="1"/>
  <c r="F367" i="1"/>
  <c r="R2674" i="1" l="1"/>
  <c r="T2674" i="1" s="1"/>
  <c r="Q2675" i="1" s="1"/>
  <c r="AC2675" i="1" s="1"/>
  <c r="N2612" i="1"/>
  <c r="P2612" i="1" s="1"/>
  <c r="M2613" i="1" s="1"/>
  <c r="L367" i="1"/>
  <c r="I368" i="1" l="1"/>
  <c r="Y367" i="1"/>
  <c r="W368" i="1" s="1"/>
  <c r="H2675" i="1"/>
  <c r="S2675" i="1"/>
  <c r="G2613" i="1"/>
  <c r="O2613" i="1"/>
  <c r="K368" i="1"/>
  <c r="F368" i="1"/>
  <c r="X368" i="1" l="1"/>
  <c r="AA368" i="1"/>
  <c r="Z368" i="1"/>
  <c r="AB368" i="1"/>
  <c r="R2675" i="1"/>
  <c r="N2613" i="1"/>
  <c r="J368" i="1"/>
  <c r="L368" i="1" s="1"/>
  <c r="Y368" i="1" l="1"/>
  <c r="W369" i="1" s="1"/>
  <c r="T2675" i="1"/>
  <c r="Q2676" i="1" s="1"/>
  <c r="AC2676" i="1" s="1"/>
  <c r="P2613" i="1"/>
  <c r="M2614" i="1" s="1"/>
  <c r="I369" i="1"/>
  <c r="X369" i="1" l="1"/>
  <c r="Z369" i="1"/>
  <c r="AA369" i="1"/>
  <c r="AB369" i="1"/>
  <c r="H2676" i="1"/>
  <c r="S2676" i="1"/>
  <c r="G2614" i="1"/>
  <c r="O2614" i="1"/>
  <c r="F369" i="1"/>
  <c r="K369" i="1"/>
  <c r="R2676" i="1" l="1"/>
  <c r="T2676" i="1" s="1"/>
  <c r="Q2677" i="1" s="1"/>
  <c r="AC2677" i="1" s="1"/>
  <c r="N2614" i="1"/>
  <c r="J369" i="1"/>
  <c r="L369" i="1" s="1"/>
  <c r="Y369" i="1" s="1"/>
  <c r="W370" i="1" s="1"/>
  <c r="X370" i="1" l="1"/>
  <c r="AA370" i="1"/>
  <c r="Z370" i="1"/>
  <c r="AB370" i="1"/>
  <c r="S2677" i="1"/>
  <c r="H2677" i="1"/>
  <c r="P2614" i="1"/>
  <c r="M2615" i="1" s="1"/>
  <c r="I370" i="1"/>
  <c r="R2677" i="1" l="1"/>
  <c r="T2677" i="1" s="1"/>
  <c r="Q2678" i="1" s="1"/>
  <c r="AC2678" i="1" s="1"/>
  <c r="G2615" i="1"/>
  <c r="O2615" i="1"/>
  <c r="F370" i="1"/>
  <c r="K370" i="1"/>
  <c r="H2678" i="1" l="1"/>
  <c r="S2678" i="1"/>
  <c r="N2615" i="1"/>
  <c r="P2615" i="1" s="1"/>
  <c r="M2616" i="1" s="1"/>
  <c r="J370" i="1"/>
  <c r="L370" i="1" s="1"/>
  <c r="Y370" i="1" s="1"/>
  <c r="W371" i="1" s="1"/>
  <c r="X371" i="1" l="1"/>
  <c r="AA371" i="1"/>
  <c r="Z371" i="1"/>
  <c r="AB371" i="1"/>
  <c r="R2678" i="1"/>
  <c r="T2678" i="1" s="1"/>
  <c r="Q2679" i="1" s="1"/>
  <c r="AC2679" i="1" s="1"/>
  <c r="G2616" i="1"/>
  <c r="O2616" i="1"/>
  <c r="I371" i="1"/>
  <c r="H2679" i="1" l="1"/>
  <c r="S2679" i="1"/>
  <c r="N2616" i="1"/>
  <c r="F371" i="1"/>
  <c r="K371" i="1"/>
  <c r="J371" i="1" s="1"/>
  <c r="R2679" i="1" l="1"/>
  <c r="P2616" i="1"/>
  <c r="M2617" i="1" s="1"/>
  <c r="L371" i="1"/>
  <c r="I372" i="1" l="1"/>
  <c r="Y371" i="1"/>
  <c r="W372" i="1" s="1"/>
  <c r="T2679" i="1"/>
  <c r="Q2680" i="1" s="1"/>
  <c r="AC2680" i="1" s="1"/>
  <c r="G2617" i="1"/>
  <c r="O2617" i="1"/>
  <c r="K372" i="1"/>
  <c r="F372" i="1"/>
  <c r="AB372" i="1" l="1"/>
  <c r="X372" i="1"/>
  <c r="Z372" i="1"/>
  <c r="AA372" i="1"/>
  <c r="H2680" i="1"/>
  <c r="S2680" i="1"/>
  <c r="N2617" i="1"/>
  <c r="P2617" i="1" s="1"/>
  <c r="M2618" i="1" s="1"/>
  <c r="J372" i="1"/>
  <c r="L372" i="1" s="1"/>
  <c r="Y372" i="1" l="1"/>
  <c r="W373" i="1" s="1"/>
  <c r="R2680" i="1"/>
  <c r="G2618" i="1"/>
  <c r="O2618" i="1"/>
  <c r="I373" i="1"/>
  <c r="X373" i="1" l="1"/>
  <c r="Z373" i="1"/>
  <c r="AA373" i="1"/>
  <c r="AB373" i="1"/>
  <c r="T2680" i="1"/>
  <c r="Q2681" i="1" s="1"/>
  <c r="AC2681" i="1" s="1"/>
  <c r="N2618" i="1"/>
  <c r="F373" i="1"/>
  <c r="K373" i="1"/>
  <c r="H2681" i="1" l="1"/>
  <c r="S2681" i="1"/>
  <c r="P2618" i="1"/>
  <c r="M2619" i="1" s="1"/>
  <c r="J373" i="1"/>
  <c r="L373" i="1" s="1"/>
  <c r="Y373" i="1" s="1"/>
  <c r="W374" i="1" s="1"/>
  <c r="X374" i="1" l="1"/>
  <c r="AA374" i="1"/>
  <c r="Z374" i="1"/>
  <c r="AB374" i="1"/>
  <c r="R2681" i="1"/>
  <c r="G2619" i="1"/>
  <c r="O2619" i="1"/>
  <c r="I374" i="1"/>
  <c r="T2681" i="1" l="1"/>
  <c r="Q2682" i="1" s="1"/>
  <c r="AC2682" i="1" s="1"/>
  <c r="N2619" i="1"/>
  <c r="K374" i="1"/>
  <c r="F374" i="1"/>
  <c r="S2682" i="1" l="1"/>
  <c r="H2682" i="1"/>
  <c r="P2619" i="1"/>
  <c r="M2620" i="1" s="1"/>
  <c r="J374" i="1"/>
  <c r="L374" i="1" s="1"/>
  <c r="Y374" i="1" s="1"/>
  <c r="W375" i="1" s="1"/>
  <c r="X375" i="1" l="1"/>
  <c r="Z375" i="1"/>
  <c r="AA375" i="1"/>
  <c r="AB375" i="1"/>
  <c r="R2682" i="1"/>
  <c r="T2682" i="1" s="1"/>
  <c r="Q2683" i="1" s="1"/>
  <c r="AC2683" i="1" s="1"/>
  <c r="O2620" i="1"/>
  <c r="G2620" i="1"/>
  <c r="I375" i="1"/>
  <c r="H2683" i="1" l="1"/>
  <c r="S2683" i="1"/>
  <c r="N2620" i="1"/>
  <c r="K375" i="1"/>
  <c r="F375" i="1"/>
  <c r="R2683" i="1" l="1"/>
  <c r="T2683" i="1" s="1"/>
  <c r="Q2684" i="1" s="1"/>
  <c r="AC2684" i="1" s="1"/>
  <c r="P2620" i="1"/>
  <c r="M2621" i="1" s="1"/>
  <c r="J375" i="1"/>
  <c r="L375" i="1" s="1"/>
  <c r="Y375" i="1" s="1"/>
  <c r="W376" i="1" s="1"/>
  <c r="X376" i="1" l="1"/>
  <c r="Z376" i="1"/>
  <c r="AA376" i="1"/>
  <c r="AB376" i="1"/>
  <c r="S2684" i="1"/>
  <c r="H2684" i="1"/>
  <c r="G2621" i="1"/>
  <c r="O2621" i="1"/>
  <c r="I376" i="1"/>
  <c r="R2684" i="1" l="1"/>
  <c r="N2621" i="1"/>
  <c r="P2621" i="1" s="1"/>
  <c r="M2622" i="1" s="1"/>
  <c r="K376" i="1"/>
  <c r="F376" i="1"/>
  <c r="T2684" i="1" l="1"/>
  <c r="Q2685" i="1" s="1"/>
  <c r="AC2685" i="1" s="1"/>
  <c r="J376" i="1"/>
  <c r="L376" i="1" s="1"/>
  <c r="G2622" i="1"/>
  <c r="O2622" i="1"/>
  <c r="I377" i="1" l="1"/>
  <c r="Y376" i="1"/>
  <c r="W377" i="1" s="1"/>
  <c r="H2685" i="1"/>
  <c r="S2685" i="1"/>
  <c r="N2622" i="1"/>
  <c r="F377" i="1"/>
  <c r="K377" i="1"/>
  <c r="X377" i="1" l="1"/>
  <c r="AA377" i="1"/>
  <c r="Z377" i="1"/>
  <c r="AB377" i="1"/>
  <c r="R2685" i="1"/>
  <c r="T2685" i="1" s="1"/>
  <c r="Q2686" i="1" s="1"/>
  <c r="AC2686" i="1" s="1"/>
  <c r="P2622" i="1"/>
  <c r="M2623" i="1" s="1"/>
  <c r="J377" i="1"/>
  <c r="L377" i="1" s="1"/>
  <c r="I378" i="1" s="1"/>
  <c r="Y377" i="1" l="1"/>
  <c r="W378" i="1" s="1"/>
  <c r="H2686" i="1"/>
  <c r="S2686" i="1"/>
  <c r="G2623" i="1"/>
  <c r="O2623" i="1"/>
  <c r="F378" i="1"/>
  <c r="K378" i="1"/>
  <c r="AB378" i="1" l="1"/>
  <c r="X378" i="1"/>
  <c r="AA378" i="1"/>
  <c r="Z378" i="1"/>
  <c r="E5" i="2"/>
  <c r="G18" i="2" s="1"/>
  <c r="H5" i="2"/>
  <c r="R2686" i="1"/>
  <c r="T2686" i="1" s="1"/>
  <c r="Q2687" i="1" s="1"/>
  <c r="AC2687" i="1" s="1"/>
  <c r="N2623" i="1"/>
  <c r="P2623" i="1" s="1"/>
  <c r="M2624" i="1" s="1"/>
  <c r="J378" i="1"/>
  <c r="L378" i="1" s="1"/>
  <c r="G5" i="2"/>
  <c r="H18" i="2"/>
  <c r="F5" i="2"/>
  <c r="I5" i="2"/>
  <c r="J5" i="2"/>
  <c r="Y378" i="1" l="1"/>
  <c r="W379" i="1" s="1"/>
  <c r="E18" i="2"/>
  <c r="P5" i="2"/>
  <c r="Q5" i="2" s="1"/>
  <c r="G8" i="5"/>
  <c r="K8" i="5" s="1"/>
  <c r="S5" i="2"/>
  <c r="U5" i="2" s="1"/>
  <c r="G9" i="5"/>
  <c r="K9" i="5" s="1"/>
  <c r="H2687" i="1"/>
  <c r="S2687" i="1"/>
  <c r="G2624" i="1"/>
  <c r="O2624" i="1"/>
  <c r="J18" i="2"/>
  <c r="I379" i="1"/>
  <c r="F18" i="2"/>
  <c r="AB379" i="1" l="1"/>
  <c r="X379" i="1"/>
  <c r="AA379" i="1"/>
  <c r="Z379" i="1"/>
  <c r="I18" i="2"/>
  <c r="K18" i="2" s="1"/>
  <c r="L3" i="5" s="1"/>
  <c r="O8" i="5"/>
  <c r="L8" i="5"/>
  <c r="M18" i="2"/>
  <c r="O9" i="5"/>
  <c r="L1" i="5"/>
  <c r="R2687" i="1"/>
  <c r="N2624" i="1"/>
  <c r="P2624" i="1" s="1"/>
  <c r="M2625" i="1" s="1"/>
  <c r="F379" i="1"/>
  <c r="K379" i="1"/>
  <c r="L9" i="5"/>
  <c r="M9" i="5"/>
  <c r="M8" i="5" s="1"/>
  <c r="M7" i="5" s="1"/>
  <c r="Q11" i="8" l="1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T2687" i="1"/>
  <c r="Q2688" i="1" s="1"/>
  <c r="AC2688" i="1" s="1"/>
  <c r="G2625" i="1"/>
  <c r="O2625" i="1"/>
  <c r="L10" i="5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J379" i="1"/>
  <c r="L379" i="1" s="1"/>
  <c r="Y379" i="1" s="1"/>
  <c r="W380" i="1" s="1"/>
  <c r="X380" i="1" l="1"/>
  <c r="Z380" i="1"/>
  <c r="AA380" i="1"/>
  <c r="AB380" i="1"/>
  <c r="Q10" i="8"/>
  <c r="Q10" i="7"/>
  <c r="P17" i="5"/>
  <c r="Q17" i="5" s="1"/>
  <c r="P18" i="5"/>
  <c r="Q18" i="5" s="1"/>
  <c r="P11" i="5"/>
  <c r="Q11" i="5" s="1"/>
  <c r="P19" i="5"/>
  <c r="Q19" i="5" s="1"/>
  <c r="P12" i="5"/>
  <c r="Q12" i="5" s="1"/>
  <c r="P20" i="5"/>
  <c r="Q20" i="5" s="1"/>
  <c r="P10" i="5"/>
  <c r="P13" i="5"/>
  <c r="Q13" i="5" s="1"/>
  <c r="P21" i="5"/>
  <c r="Q21" i="5" s="1"/>
  <c r="P14" i="5"/>
  <c r="Q14" i="5" s="1"/>
  <c r="P22" i="5"/>
  <c r="Q22" i="5" s="1"/>
  <c r="P15" i="5"/>
  <c r="Q15" i="5" s="1"/>
  <c r="P23" i="5"/>
  <c r="Q23" i="5" s="1"/>
  <c r="P16" i="5"/>
  <c r="Q16" i="5" s="1"/>
  <c r="H2688" i="1"/>
  <c r="S2688" i="1"/>
  <c r="N2625" i="1"/>
  <c r="I380" i="1"/>
  <c r="F28" i="5" l="1"/>
  <c r="F30" i="5" s="1"/>
  <c r="R20" i="5" s="1"/>
  <c r="S20" i="5" s="1"/>
  <c r="Q10" i="5"/>
  <c r="R2688" i="1"/>
  <c r="T2688" i="1" s="1"/>
  <c r="Q2689" i="1" s="1"/>
  <c r="AC2689" i="1" s="1"/>
  <c r="P2625" i="1"/>
  <c r="M2626" i="1" s="1"/>
  <c r="K380" i="1"/>
  <c r="F380" i="1"/>
  <c r="R10" i="5" l="1"/>
  <c r="S10" i="5" s="1"/>
  <c r="R22" i="5"/>
  <c r="S22" i="5" s="1"/>
  <c r="R19" i="5"/>
  <c r="S19" i="5" s="1"/>
  <c r="R12" i="5"/>
  <c r="S12" i="5" s="1"/>
  <c r="R18" i="5"/>
  <c r="S18" i="5" s="1"/>
  <c r="R11" i="5"/>
  <c r="S11" i="5" s="1"/>
  <c r="R8" i="5"/>
  <c r="S8" i="5" s="1"/>
  <c r="R7" i="5"/>
  <c r="S7" i="5" s="1"/>
  <c r="R9" i="5"/>
  <c r="S9" i="5" s="1"/>
  <c r="R13" i="5"/>
  <c r="S13" i="5" s="1"/>
  <c r="R21" i="5"/>
  <c r="S21" i="5" s="1"/>
  <c r="R16" i="5"/>
  <c r="S16" i="5" s="1"/>
  <c r="R14" i="5"/>
  <c r="S14" i="5" s="1"/>
  <c r="R23" i="5"/>
  <c r="S23" i="5" s="1"/>
  <c r="R17" i="5"/>
  <c r="S17" i="5" s="1"/>
  <c r="R15" i="5"/>
  <c r="S15" i="5" s="1"/>
  <c r="S2689" i="1"/>
  <c r="H2689" i="1"/>
  <c r="O2626" i="1"/>
  <c r="G2626" i="1"/>
  <c r="J380" i="1"/>
  <c r="L380" i="1" s="1"/>
  <c r="Y380" i="1" s="1"/>
  <c r="W381" i="1" s="1"/>
  <c r="X381" i="1" l="1"/>
  <c r="Z381" i="1"/>
  <c r="AA381" i="1"/>
  <c r="AB381" i="1"/>
  <c r="F31" i="5"/>
  <c r="N5" i="2" s="1"/>
  <c r="O5" i="2" s="1"/>
  <c r="R2689" i="1"/>
  <c r="T2689" i="1" s="1"/>
  <c r="Q2690" i="1" s="1"/>
  <c r="AC2690" i="1" s="1"/>
  <c r="N2626" i="1"/>
  <c r="I381" i="1"/>
  <c r="H2690" i="1" l="1"/>
  <c r="S2690" i="1"/>
  <c r="P2626" i="1"/>
  <c r="M2627" i="1" s="1"/>
  <c r="K381" i="1"/>
  <c r="F381" i="1"/>
  <c r="R2690" i="1" l="1"/>
  <c r="G2627" i="1"/>
  <c r="O2627" i="1"/>
  <c r="J381" i="1"/>
  <c r="L381" i="1" s="1"/>
  <c r="Y381" i="1" s="1"/>
  <c r="W382" i="1" s="1"/>
  <c r="X382" i="1" l="1"/>
  <c r="Z382" i="1"/>
  <c r="AA382" i="1"/>
  <c r="AB382" i="1"/>
  <c r="T2690" i="1"/>
  <c r="Q2691" i="1" s="1"/>
  <c r="AC2691" i="1" s="1"/>
  <c r="N2627" i="1"/>
  <c r="I382" i="1"/>
  <c r="H2691" i="1" l="1"/>
  <c r="S2691" i="1"/>
  <c r="P2627" i="1"/>
  <c r="M2628" i="1" s="1"/>
  <c r="K382" i="1"/>
  <c r="F382" i="1"/>
  <c r="R2691" i="1" l="1"/>
  <c r="G2628" i="1"/>
  <c r="O2628" i="1"/>
  <c r="J382" i="1"/>
  <c r="L382" i="1" s="1"/>
  <c r="Y382" i="1" s="1"/>
  <c r="W383" i="1" s="1"/>
  <c r="X383" i="1" l="1"/>
  <c r="AA383" i="1"/>
  <c r="Z383" i="1"/>
  <c r="AB383" i="1"/>
  <c r="T2691" i="1"/>
  <c r="Q2692" i="1" s="1"/>
  <c r="AC2692" i="1" s="1"/>
  <c r="N2628" i="1"/>
  <c r="P2628" i="1" s="1"/>
  <c r="M2629" i="1" s="1"/>
  <c r="I383" i="1"/>
  <c r="K383" i="1" s="1"/>
  <c r="S2692" i="1" l="1"/>
  <c r="H2692" i="1"/>
  <c r="G2629" i="1"/>
  <c r="O2629" i="1"/>
  <c r="F383" i="1"/>
  <c r="J383" i="1"/>
  <c r="L383" i="1" s="1"/>
  <c r="Y383" i="1" s="1"/>
  <c r="W384" i="1" s="1"/>
  <c r="AB384" i="1" l="1"/>
  <c r="X384" i="1"/>
  <c r="Z384" i="1"/>
  <c r="AA384" i="1"/>
  <c r="R2692" i="1"/>
  <c r="N2629" i="1"/>
  <c r="I384" i="1"/>
  <c r="T2692" i="1" l="1"/>
  <c r="Q2693" i="1" s="1"/>
  <c r="AC2693" i="1" s="1"/>
  <c r="P2629" i="1"/>
  <c r="M2630" i="1" s="1"/>
  <c r="K384" i="1"/>
  <c r="F384" i="1"/>
  <c r="H2693" i="1" l="1"/>
  <c r="S2693" i="1"/>
  <c r="G2630" i="1"/>
  <c r="O2630" i="1"/>
  <c r="J384" i="1"/>
  <c r="L384" i="1" s="1"/>
  <c r="Y384" i="1" s="1"/>
  <c r="W385" i="1" s="1"/>
  <c r="AB385" i="1" l="1"/>
  <c r="X385" i="1"/>
  <c r="Z385" i="1"/>
  <c r="AA385" i="1"/>
  <c r="R2693" i="1"/>
  <c r="N2630" i="1"/>
  <c r="P2630" i="1" s="1"/>
  <c r="M2631" i="1" s="1"/>
  <c r="I385" i="1"/>
  <c r="T2693" i="1" l="1"/>
  <c r="Q2694" i="1" s="1"/>
  <c r="AC2694" i="1" s="1"/>
  <c r="G2631" i="1"/>
  <c r="O2631" i="1"/>
  <c r="K385" i="1"/>
  <c r="F385" i="1"/>
  <c r="H2694" i="1" l="1"/>
  <c r="S2694" i="1"/>
  <c r="N2631" i="1"/>
  <c r="J385" i="1"/>
  <c r="L385" i="1" s="1"/>
  <c r="I386" i="1" l="1"/>
  <c r="Y385" i="1"/>
  <c r="W386" i="1" s="1"/>
  <c r="R2694" i="1"/>
  <c r="T2694" i="1" s="1"/>
  <c r="Q2695" i="1" s="1"/>
  <c r="AC2695" i="1" s="1"/>
  <c r="P2631" i="1"/>
  <c r="M2632" i="1" s="1"/>
  <c r="F386" i="1"/>
  <c r="K386" i="1"/>
  <c r="J386" i="1" s="1"/>
  <c r="AB386" i="1" l="1"/>
  <c r="X386" i="1"/>
  <c r="AA386" i="1"/>
  <c r="Z386" i="1"/>
  <c r="H2695" i="1"/>
  <c r="S2695" i="1"/>
  <c r="G2632" i="1"/>
  <c r="O2632" i="1"/>
  <c r="L386" i="1"/>
  <c r="I387" i="1" s="1"/>
  <c r="Y386" i="1" l="1"/>
  <c r="W387" i="1" s="1"/>
  <c r="R2695" i="1"/>
  <c r="T2695" i="1" s="1"/>
  <c r="Q2696" i="1" s="1"/>
  <c r="AC2696" i="1" s="1"/>
  <c r="N2632" i="1"/>
  <c r="K387" i="1"/>
  <c r="F387" i="1"/>
  <c r="AB387" i="1" l="1"/>
  <c r="X387" i="1"/>
  <c r="AA387" i="1"/>
  <c r="Z387" i="1"/>
  <c r="H2696" i="1"/>
  <c r="S2696" i="1"/>
  <c r="P2632" i="1"/>
  <c r="M2633" i="1" s="1"/>
  <c r="J387" i="1"/>
  <c r="L387" i="1" s="1"/>
  <c r="I388" i="1" s="1"/>
  <c r="Y387" i="1" l="1"/>
  <c r="W388" i="1" s="1"/>
  <c r="R2696" i="1"/>
  <c r="T2696" i="1" s="1"/>
  <c r="Q2697" i="1" s="1"/>
  <c r="AC2697" i="1" s="1"/>
  <c r="O2633" i="1"/>
  <c r="G2633" i="1"/>
  <c r="F388" i="1"/>
  <c r="K388" i="1"/>
  <c r="X388" i="1" l="1"/>
  <c r="AA388" i="1"/>
  <c r="Z388" i="1"/>
  <c r="AB388" i="1"/>
  <c r="H2697" i="1"/>
  <c r="S2697" i="1"/>
  <c r="N2633" i="1"/>
  <c r="P2633" i="1" s="1"/>
  <c r="M2634" i="1" s="1"/>
  <c r="J388" i="1"/>
  <c r="L388" i="1" s="1"/>
  <c r="Y388" i="1" l="1"/>
  <c r="W389" i="1" s="1"/>
  <c r="R2697" i="1"/>
  <c r="G2634" i="1"/>
  <c r="O2634" i="1"/>
  <c r="I389" i="1"/>
  <c r="X389" i="1" l="1"/>
  <c r="AA389" i="1"/>
  <c r="Z389" i="1"/>
  <c r="AB389" i="1"/>
  <c r="T2697" i="1"/>
  <c r="Q2698" i="1" s="1"/>
  <c r="AC2698" i="1" s="1"/>
  <c r="N2634" i="1"/>
  <c r="P2634" i="1" s="1"/>
  <c r="M2635" i="1" s="1"/>
  <c r="K389" i="1"/>
  <c r="F389" i="1"/>
  <c r="S2698" i="1" l="1"/>
  <c r="H2698" i="1"/>
  <c r="O2635" i="1"/>
  <c r="G2635" i="1"/>
  <c r="J389" i="1"/>
  <c r="L389" i="1" s="1"/>
  <c r="Y389" i="1" s="1"/>
  <c r="W390" i="1" s="1"/>
  <c r="X390" i="1" l="1"/>
  <c r="Z390" i="1"/>
  <c r="AA390" i="1"/>
  <c r="AB390" i="1"/>
  <c r="R2698" i="1"/>
  <c r="N2635" i="1"/>
  <c r="I390" i="1"/>
  <c r="T2698" i="1" l="1"/>
  <c r="Q2699" i="1" s="1"/>
  <c r="AC2699" i="1" s="1"/>
  <c r="P2635" i="1"/>
  <c r="M2636" i="1" s="1"/>
  <c r="F390" i="1"/>
  <c r="K390" i="1"/>
  <c r="J390" i="1" s="1"/>
  <c r="H2699" i="1" l="1"/>
  <c r="S2699" i="1"/>
  <c r="G2636" i="1"/>
  <c r="O2636" i="1"/>
  <c r="L390" i="1"/>
  <c r="I391" i="1" l="1"/>
  <c r="Y390" i="1"/>
  <c r="W391" i="1" s="1"/>
  <c r="R2699" i="1"/>
  <c r="T2699" i="1" s="1"/>
  <c r="Q2700" i="1" s="1"/>
  <c r="AC2700" i="1" s="1"/>
  <c r="N2636" i="1"/>
  <c r="F391" i="1"/>
  <c r="K391" i="1"/>
  <c r="X391" i="1" l="1"/>
  <c r="AA391" i="1"/>
  <c r="Z391" i="1"/>
  <c r="AB391" i="1"/>
  <c r="H2700" i="1"/>
  <c r="S2700" i="1"/>
  <c r="P2636" i="1"/>
  <c r="M2637" i="1" s="1"/>
  <c r="J391" i="1"/>
  <c r="L391" i="1" s="1"/>
  <c r="Y391" i="1" l="1"/>
  <c r="W392" i="1" s="1"/>
  <c r="R2700" i="1"/>
  <c r="O2637" i="1"/>
  <c r="G2637" i="1"/>
  <c r="I392" i="1"/>
  <c r="AB392" i="1" l="1"/>
  <c r="X392" i="1"/>
  <c r="Z392" i="1"/>
  <c r="AA392" i="1"/>
  <c r="T2700" i="1"/>
  <c r="Q2701" i="1" s="1"/>
  <c r="AC2701" i="1" s="1"/>
  <c r="N2637" i="1"/>
  <c r="K392" i="1"/>
  <c r="F392" i="1"/>
  <c r="H2701" i="1" l="1"/>
  <c r="S2701" i="1"/>
  <c r="P2637" i="1"/>
  <c r="M2638" i="1" s="1"/>
  <c r="J392" i="1"/>
  <c r="L392" i="1" s="1"/>
  <c r="Y392" i="1" s="1"/>
  <c r="W393" i="1" s="1"/>
  <c r="X393" i="1" l="1"/>
  <c r="Z393" i="1"/>
  <c r="AA393" i="1"/>
  <c r="AB393" i="1"/>
  <c r="R2701" i="1"/>
  <c r="T2701" i="1" s="1"/>
  <c r="Q2702" i="1" s="1"/>
  <c r="AC2702" i="1" s="1"/>
  <c r="O2638" i="1"/>
  <c r="G2638" i="1"/>
  <c r="I393" i="1"/>
  <c r="H2702" i="1" l="1"/>
  <c r="S2702" i="1"/>
  <c r="N2638" i="1"/>
  <c r="K393" i="1"/>
  <c r="F393" i="1"/>
  <c r="R2702" i="1" l="1"/>
  <c r="P2638" i="1"/>
  <c r="M2639" i="1" s="1"/>
  <c r="J393" i="1"/>
  <c r="L393" i="1" s="1"/>
  <c r="Y393" i="1" s="1"/>
  <c r="W394" i="1" s="1"/>
  <c r="AB394" i="1" l="1"/>
  <c r="X394" i="1"/>
  <c r="Z394" i="1"/>
  <c r="AA394" i="1"/>
  <c r="T2702" i="1"/>
  <c r="Q2703" i="1" s="1"/>
  <c r="AC2703" i="1" s="1"/>
  <c r="G2639" i="1"/>
  <c r="O2639" i="1"/>
  <c r="I394" i="1"/>
  <c r="H2703" i="1" l="1"/>
  <c r="S2703" i="1"/>
  <c r="N2639" i="1"/>
  <c r="K394" i="1"/>
  <c r="F394" i="1"/>
  <c r="R2703" i="1" l="1"/>
  <c r="P2639" i="1"/>
  <c r="M2640" i="1" s="1"/>
  <c r="J394" i="1"/>
  <c r="L394" i="1" s="1"/>
  <c r="Y394" i="1" s="1"/>
  <c r="W395" i="1" s="1"/>
  <c r="X395" i="1" l="1"/>
  <c r="AA395" i="1"/>
  <c r="Z395" i="1"/>
  <c r="AB395" i="1"/>
  <c r="T2703" i="1"/>
  <c r="Q2704" i="1" s="1"/>
  <c r="AC2704" i="1" s="1"/>
  <c r="O2640" i="1"/>
  <c r="G2640" i="1"/>
  <c r="I395" i="1"/>
  <c r="H2704" i="1" l="1"/>
  <c r="S2704" i="1"/>
  <c r="N2640" i="1"/>
  <c r="P2640" i="1" s="1"/>
  <c r="M2641" i="1" s="1"/>
  <c r="K395" i="1"/>
  <c r="F395" i="1"/>
  <c r="R2704" i="1" l="1"/>
  <c r="T2704" i="1" s="1"/>
  <c r="Q2705" i="1" s="1"/>
  <c r="AC2705" i="1" s="1"/>
  <c r="O2641" i="1"/>
  <c r="G2641" i="1"/>
  <c r="J395" i="1"/>
  <c r="L395" i="1" s="1"/>
  <c r="Y395" i="1" s="1"/>
  <c r="W396" i="1" s="1"/>
  <c r="AB396" i="1" l="1"/>
  <c r="X396" i="1"/>
  <c r="AA396" i="1"/>
  <c r="Z396" i="1"/>
  <c r="H2705" i="1"/>
  <c r="S2705" i="1"/>
  <c r="N2641" i="1"/>
  <c r="I396" i="1"/>
  <c r="R2705" i="1" l="1"/>
  <c r="P2641" i="1"/>
  <c r="M2642" i="1" s="1"/>
  <c r="F396" i="1"/>
  <c r="K396" i="1"/>
  <c r="T2705" i="1" l="1"/>
  <c r="Q2706" i="1" s="1"/>
  <c r="AC2706" i="1" s="1"/>
  <c r="G2642" i="1"/>
  <c r="O2642" i="1"/>
  <c r="J396" i="1"/>
  <c r="L396" i="1" s="1"/>
  <c r="I397" i="1" l="1"/>
  <c r="Y396" i="1"/>
  <c r="W397" i="1" s="1"/>
  <c r="H2706" i="1"/>
  <c r="S2706" i="1"/>
  <c r="N2642" i="1"/>
  <c r="K397" i="1"/>
  <c r="F397" i="1"/>
  <c r="X397" i="1" l="1"/>
  <c r="Z397" i="1"/>
  <c r="AA397" i="1"/>
  <c r="AB397" i="1"/>
  <c r="R2706" i="1"/>
  <c r="P2642" i="1"/>
  <c r="M2643" i="1" s="1"/>
  <c r="J397" i="1"/>
  <c r="L397" i="1" s="1"/>
  <c r="Y397" i="1" l="1"/>
  <c r="W398" i="1" s="1"/>
  <c r="T2706" i="1"/>
  <c r="Q2707" i="1" s="1"/>
  <c r="AC2707" i="1" s="1"/>
  <c r="O2643" i="1"/>
  <c r="G2643" i="1"/>
  <c r="I398" i="1"/>
  <c r="X398" i="1" l="1"/>
  <c r="Z398" i="1"/>
  <c r="AA398" i="1"/>
  <c r="AB398" i="1"/>
  <c r="S2707" i="1"/>
  <c r="H2707" i="1"/>
  <c r="N2643" i="1"/>
  <c r="P2643" i="1" s="1"/>
  <c r="M2644" i="1" s="1"/>
  <c r="K398" i="1"/>
  <c r="F398" i="1"/>
  <c r="R2707" i="1" l="1"/>
  <c r="T2707" i="1" s="1"/>
  <c r="Q2708" i="1" s="1"/>
  <c r="AC2708" i="1" s="1"/>
  <c r="G2644" i="1"/>
  <c r="O2644" i="1"/>
  <c r="J398" i="1"/>
  <c r="L398" i="1" s="1"/>
  <c r="I399" i="1" s="1"/>
  <c r="Y398" i="1" l="1"/>
  <c r="W399" i="1" s="1"/>
  <c r="H2708" i="1"/>
  <c r="S2708" i="1"/>
  <c r="N2644" i="1"/>
  <c r="P2644" i="1" s="1"/>
  <c r="M2645" i="1" s="1"/>
  <c r="K399" i="1"/>
  <c r="F399" i="1"/>
  <c r="AB399" i="1" l="1"/>
  <c r="X399" i="1"/>
  <c r="Z399" i="1"/>
  <c r="AA399" i="1"/>
  <c r="R2708" i="1"/>
  <c r="T2708" i="1" s="1"/>
  <c r="Q2709" i="1" s="1"/>
  <c r="AC2709" i="1" s="1"/>
  <c r="G2645" i="1"/>
  <c r="O2645" i="1"/>
  <c r="J399" i="1"/>
  <c r="L399" i="1" s="1"/>
  <c r="Y399" i="1" l="1"/>
  <c r="W400" i="1" s="1"/>
  <c r="H2709" i="1"/>
  <c r="S2709" i="1"/>
  <c r="N2645" i="1"/>
  <c r="I400" i="1"/>
  <c r="AB400" i="1" l="1"/>
  <c r="X400" i="1"/>
  <c r="Z400" i="1"/>
  <c r="AA400" i="1"/>
  <c r="R2709" i="1"/>
  <c r="P2645" i="1"/>
  <c r="M2646" i="1" s="1"/>
  <c r="F400" i="1"/>
  <c r="K400" i="1"/>
  <c r="T2709" i="1" l="1"/>
  <c r="Q2710" i="1" s="1"/>
  <c r="AC2710" i="1" s="1"/>
  <c r="G2646" i="1"/>
  <c r="O2646" i="1"/>
  <c r="J400" i="1"/>
  <c r="L400" i="1" s="1"/>
  <c r="Y400" i="1" s="1"/>
  <c r="W401" i="1" s="1"/>
  <c r="X401" i="1" l="1"/>
  <c r="Z401" i="1"/>
  <c r="AA401" i="1"/>
  <c r="AB401" i="1"/>
  <c r="H2710" i="1"/>
  <c r="S2710" i="1"/>
  <c r="N2646" i="1"/>
  <c r="I401" i="1"/>
  <c r="R2710" i="1" l="1"/>
  <c r="T2710" i="1" s="1"/>
  <c r="Q2711" i="1" s="1"/>
  <c r="AC2711" i="1" s="1"/>
  <c r="P2646" i="1"/>
  <c r="M2647" i="1" s="1"/>
  <c r="F401" i="1"/>
  <c r="K401" i="1"/>
  <c r="H2711" i="1" l="1"/>
  <c r="S2711" i="1"/>
  <c r="G2647" i="1"/>
  <c r="O2647" i="1"/>
  <c r="J401" i="1"/>
  <c r="L401" i="1" s="1"/>
  <c r="Y401" i="1" s="1"/>
  <c r="W402" i="1" s="1"/>
  <c r="AB402" i="1" l="1"/>
  <c r="X402" i="1"/>
  <c r="Z402" i="1"/>
  <c r="AA402" i="1"/>
  <c r="R2711" i="1"/>
  <c r="T2711" i="1" s="1"/>
  <c r="Q2712" i="1" s="1"/>
  <c r="AC2712" i="1" s="1"/>
  <c r="N2647" i="1"/>
  <c r="P2647" i="1" s="1"/>
  <c r="M2648" i="1" s="1"/>
  <c r="I402" i="1"/>
  <c r="H2712" i="1" l="1"/>
  <c r="S2712" i="1"/>
  <c r="G2648" i="1"/>
  <c r="O2648" i="1"/>
  <c r="K402" i="1"/>
  <c r="J402" i="1" s="1"/>
  <c r="F402" i="1"/>
  <c r="R2712" i="1" l="1"/>
  <c r="N2648" i="1"/>
  <c r="L402" i="1"/>
  <c r="I403" i="1" l="1"/>
  <c r="Y402" i="1"/>
  <c r="W403" i="1" s="1"/>
  <c r="T2712" i="1"/>
  <c r="Q2713" i="1" s="1"/>
  <c r="AC2713" i="1" s="1"/>
  <c r="P2648" i="1"/>
  <c r="M2649" i="1" s="1"/>
  <c r="K403" i="1"/>
  <c r="F403" i="1"/>
  <c r="X403" i="1" l="1"/>
  <c r="AA403" i="1"/>
  <c r="Z403" i="1"/>
  <c r="AB403" i="1"/>
  <c r="H2713" i="1"/>
  <c r="S2713" i="1"/>
  <c r="G2649" i="1"/>
  <c r="O2649" i="1"/>
  <c r="J403" i="1"/>
  <c r="L403" i="1" s="1"/>
  <c r="Y403" i="1" l="1"/>
  <c r="W404" i="1" s="1"/>
  <c r="R2713" i="1"/>
  <c r="N2649" i="1"/>
  <c r="P2649" i="1" s="1"/>
  <c r="M2650" i="1" s="1"/>
  <c r="I404" i="1"/>
  <c r="X404" i="1" l="1"/>
  <c r="Z404" i="1"/>
  <c r="AA404" i="1"/>
  <c r="AB404" i="1"/>
  <c r="T2713" i="1"/>
  <c r="Q2714" i="1" s="1"/>
  <c r="AC2714" i="1" s="1"/>
  <c r="G2650" i="1"/>
  <c r="O2650" i="1"/>
  <c r="K404" i="1"/>
  <c r="F404" i="1"/>
  <c r="H2714" i="1" l="1"/>
  <c r="S2714" i="1"/>
  <c r="N2650" i="1"/>
  <c r="P2650" i="1" s="1"/>
  <c r="M2651" i="1" s="1"/>
  <c r="J404" i="1"/>
  <c r="L404" i="1" s="1"/>
  <c r="Y404" i="1" s="1"/>
  <c r="W405" i="1" s="1"/>
  <c r="AB405" i="1" l="1"/>
  <c r="X405" i="1"/>
  <c r="Z405" i="1"/>
  <c r="AA405" i="1"/>
  <c r="R2714" i="1"/>
  <c r="O2651" i="1"/>
  <c r="G2651" i="1"/>
  <c r="I405" i="1"/>
  <c r="T2714" i="1" l="1"/>
  <c r="Q2715" i="1" s="1"/>
  <c r="AC2715" i="1" s="1"/>
  <c r="N2651" i="1"/>
  <c r="K405" i="1"/>
  <c r="F405" i="1"/>
  <c r="H2715" i="1" l="1"/>
  <c r="S2715" i="1"/>
  <c r="P2651" i="1"/>
  <c r="M2652" i="1" s="1"/>
  <c r="J405" i="1"/>
  <c r="L405" i="1" s="1"/>
  <c r="Y405" i="1" s="1"/>
  <c r="W406" i="1" s="1"/>
  <c r="X406" i="1" l="1"/>
  <c r="Z406" i="1"/>
  <c r="AA406" i="1"/>
  <c r="AB406" i="1"/>
  <c r="R2715" i="1"/>
  <c r="T2715" i="1" s="1"/>
  <c r="Q2716" i="1" s="1"/>
  <c r="AC2716" i="1" s="1"/>
  <c r="O2652" i="1"/>
  <c r="G2652" i="1"/>
  <c r="I406" i="1"/>
  <c r="H2716" i="1" l="1"/>
  <c r="S2716" i="1"/>
  <c r="N2652" i="1"/>
  <c r="F406" i="1"/>
  <c r="K406" i="1"/>
  <c r="R2716" i="1" l="1"/>
  <c r="T2716" i="1" s="1"/>
  <c r="Q2717" i="1" s="1"/>
  <c r="AC2717" i="1" s="1"/>
  <c r="P2652" i="1"/>
  <c r="M2653" i="1" s="1"/>
  <c r="J406" i="1"/>
  <c r="L406" i="1" s="1"/>
  <c r="I407" i="1" l="1"/>
  <c r="Y406" i="1"/>
  <c r="W407" i="1" s="1"/>
  <c r="H2717" i="1"/>
  <c r="S2717" i="1"/>
  <c r="O2653" i="1"/>
  <c r="G2653" i="1"/>
  <c r="F407" i="1"/>
  <c r="K407" i="1"/>
  <c r="X407" i="1" l="1"/>
  <c r="Z407" i="1"/>
  <c r="AA407" i="1"/>
  <c r="AB407" i="1"/>
  <c r="R2717" i="1"/>
  <c r="T2717" i="1" s="1"/>
  <c r="Q2718" i="1" s="1"/>
  <c r="AC2718" i="1" s="1"/>
  <c r="N2653" i="1"/>
  <c r="P2653" i="1" s="1"/>
  <c r="M2654" i="1" s="1"/>
  <c r="J407" i="1"/>
  <c r="L407" i="1" s="1"/>
  <c r="I408" i="1" s="1"/>
  <c r="Y407" i="1" l="1"/>
  <c r="W408" i="1" s="1"/>
  <c r="S2718" i="1"/>
  <c r="H2718" i="1"/>
  <c r="O2654" i="1"/>
  <c r="G2654" i="1"/>
  <c r="K408" i="1"/>
  <c r="F408" i="1"/>
  <c r="AB408" i="1" l="1"/>
  <c r="X408" i="1"/>
  <c r="Z408" i="1"/>
  <c r="AA408" i="1"/>
  <c r="R2718" i="1"/>
  <c r="N2654" i="1"/>
  <c r="J408" i="1"/>
  <c r="L408" i="1" s="1"/>
  <c r="I409" i="1" s="1"/>
  <c r="Y408" i="1" l="1"/>
  <c r="W409" i="1" s="1"/>
  <c r="T2718" i="1"/>
  <c r="Q2719" i="1" s="1"/>
  <c r="AC2719" i="1" s="1"/>
  <c r="P2654" i="1"/>
  <c r="M2655" i="1" s="1"/>
  <c r="K409" i="1"/>
  <c r="J409" i="1" s="1"/>
  <c r="F409" i="1"/>
  <c r="AB409" i="1" l="1"/>
  <c r="X409" i="1"/>
  <c r="AA409" i="1"/>
  <c r="Z409" i="1"/>
  <c r="H2719" i="1"/>
  <c r="S2719" i="1"/>
  <c r="G2655" i="1"/>
  <c r="O2655" i="1"/>
  <c r="L409" i="1"/>
  <c r="I410" i="1" s="1"/>
  <c r="Y409" i="1" l="1"/>
  <c r="W410" i="1" s="1"/>
  <c r="R2719" i="1"/>
  <c r="N2655" i="1"/>
  <c r="P2655" i="1" s="1"/>
  <c r="M2656" i="1" s="1"/>
  <c r="K410" i="1"/>
  <c r="J410" i="1" s="1"/>
  <c r="F410" i="1"/>
  <c r="AB410" i="1" l="1"/>
  <c r="X410" i="1"/>
  <c r="AA410" i="1"/>
  <c r="Z410" i="1"/>
  <c r="T2719" i="1"/>
  <c r="Q2720" i="1" s="1"/>
  <c r="AC2720" i="1" s="1"/>
  <c r="L410" i="1"/>
  <c r="G2656" i="1"/>
  <c r="O2656" i="1"/>
  <c r="I411" i="1"/>
  <c r="Y410" i="1" l="1"/>
  <c r="W411" i="1" s="1"/>
  <c r="H2720" i="1"/>
  <c r="S2720" i="1"/>
  <c r="N2656" i="1"/>
  <c r="P2656" i="1" s="1"/>
  <c r="M2657" i="1" s="1"/>
  <c r="K411" i="1"/>
  <c r="F411" i="1"/>
  <c r="X411" i="1" l="1"/>
  <c r="AA411" i="1"/>
  <c r="Z411" i="1"/>
  <c r="AB411" i="1"/>
  <c r="R2720" i="1"/>
  <c r="T2720" i="1" s="1"/>
  <c r="Q2721" i="1" s="1"/>
  <c r="AC2721" i="1" s="1"/>
  <c r="G2657" i="1"/>
  <c r="O2657" i="1"/>
  <c r="J411" i="1"/>
  <c r="L411" i="1" s="1"/>
  <c r="Y411" i="1" l="1"/>
  <c r="W412" i="1" s="1"/>
  <c r="S2721" i="1"/>
  <c r="H2721" i="1"/>
  <c r="N2657" i="1"/>
  <c r="I412" i="1"/>
  <c r="X412" i="1" l="1"/>
  <c r="AA412" i="1"/>
  <c r="Z412" i="1"/>
  <c r="AB412" i="1"/>
  <c r="R2721" i="1"/>
  <c r="T2721" i="1" s="1"/>
  <c r="Q2722" i="1" s="1"/>
  <c r="AC2722" i="1" s="1"/>
  <c r="P2657" i="1"/>
  <c r="M2658" i="1" s="1"/>
  <c r="K412" i="1"/>
  <c r="J412" i="1" s="1"/>
  <c r="F412" i="1"/>
  <c r="H2722" i="1" l="1"/>
  <c r="S2722" i="1"/>
  <c r="O2658" i="1"/>
  <c r="G2658" i="1"/>
  <c r="L412" i="1"/>
  <c r="I413" i="1" s="1"/>
  <c r="Y412" i="1" l="1"/>
  <c r="W413" i="1" s="1"/>
  <c r="R2722" i="1"/>
  <c r="T2722" i="1" s="1"/>
  <c r="Q2723" i="1" s="1"/>
  <c r="AC2723" i="1" s="1"/>
  <c r="N2658" i="1"/>
  <c r="F413" i="1"/>
  <c r="K413" i="1"/>
  <c r="J413" i="1" s="1"/>
  <c r="X413" i="1" l="1"/>
  <c r="AA413" i="1"/>
  <c r="Z413" i="1"/>
  <c r="AB413" i="1"/>
  <c r="H2723" i="1"/>
  <c r="S2723" i="1"/>
  <c r="P2658" i="1"/>
  <c r="M2659" i="1" s="1"/>
  <c r="L413" i="1"/>
  <c r="I414" i="1" s="1"/>
  <c r="Y413" i="1" l="1"/>
  <c r="W414" i="1" s="1"/>
  <c r="R2723" i="1"/>
  <c r="T2723" i="1" s="1"/>
  <c r="Q2724" i="1" s="1"/>
  <c r="AC2724" i="1" s="1"/>
  <c r="G2659" i="1"/>
  <c r="O2659" i="1"/>
  <c r="F414" i="1"/>
  <c r="K414" i="1"/>
  <c r="J414" i="1" s="1"/>
  <c r="X414" i="1" l="1"/>
  <c r="AA414" i="1"/>
  <c r="Z414" i="1"/>
  <c r="AB414" i="1"/>
  <c r="H2724" i="1"/>
  <c r="S2724" i="1"/>
  <c r="N2659" i="1"/>
  <c r="L414" i="1"/>
  <c r="I415" i="1" s="1"/>
  <c r="F415" i="1" s="1"/>
  <c r="Y414" i="1" l="1"/>
  <c r="W415" i="1" s="1"/>
  <c r="R2724" i="1"/>
  <c r="P2659" i="1"/>
  <c r="M2660" i="1" s="1"/>
  <c r="K415" i="1"/>
  <c r="X415" i="1" l="1"/>
  <c r="Z415" i="1"/>
  <c r="AA415" i="1"/>
  <c r="AB415" i="1"/>
  <c r="T2724" i="1"/>
  <c r="Q2725" i="1" s="1"/>
  <c r="AC2725" i="1" s="1"/>
  <c r="G2660" i="1"/>
  <c r="O2660" i="1"/>
  <c r="J415" i="1"/>
  <c r="L415" i="1" s="1"/>
  <c r="I416" i="1" s="1"/>
  <c r="Y415" i="1" l="1"/>
  <c r="W416" i="1" s="1"/>
  <c r="H2725" i="1"/>
  <c r="S2725" i="1"/>
  <c r="N2660" i="1"/>
  <c r="F416" i="1"/>
  <c r="K416" i="1"/>
  <c r="AB416" i="1" l="1"/>
  <c r="X416" i="1"/>
  <c r="Z416" i="1"/>
  <c r="AA416" i="1"/>
  <c r="R2725" i="1"/>
  <c r="P2660" i="1"/>
  <c r="M2661" i="1" s="1"/>
  <c r="J416" i="1"/>
  <c r="L416" i="1" s="1"/>
  <c r="Y416" i="1" l="1"/>
  <c r="W417" i="1" s="1"/>
  <c r="T2725" i="1"/>
  <c r="Q2726" i="1" s="1"/>
  <c r="AC2726" i="1" s="1"/>
  <c r="G2661" i="1"/>
  <c r="O2661" i="1"/>
  <c r="I417" i="1"/>
  <c r="AB417" i="1" l="1"/>
  <c r="X417" i="1"/>
  <c r="Z417" i="1"/>
  <c r="AA417" i="1"/>
  <c r="H2726" i="1"/>
  <c r="S2726" i="1"/>
  <c r="N2661" i="1"/>
  <c r="K417" i="1"/>
  <c r="J417" i="1" s="1"/>
  <c r="F417" i="1"/>
  <c r="R2726" i="1" l="1"/>
  <c r="P2661" i="1"/>
  <c r="M2662" i="1" s="1"/>
  <c r="L417" i="1"/>
  <c r="I418" i="1" s="1"/>
  <c r="Y417" i="1" l="1"/>
  <c r="W418" i="1" s="1"/>
  <c r="T2726" i="1"/>
  <c r="Q2727" i="1" s="1"/>
  <c r="AC2727" i="1" s="1"/>
  <c r="O2662" i="1"/>
  <c r="G2662" i="1"/>
  <c r="F418" i="1"/>
  <c r="K418" i="1"/>
  <c r="X418" i="1" l="1"/>
  <c r="Z418" i="1"/>
  <c r="AA418" i="1"/>
  <c r="AB418" i="1"/>
  <c r="H2727" i="1"/>
  <c r="S2727" i="1"/>
  <c r="N2662" i="1"/>
  <c r="J418" i="1"/>
  <c r="L418" i="1" s="1"/>
  <c r="Y418" i="1" l="1"/>
  <c r="W419" i="1" s="1"/>
  <c r="R2727" i="1"/>
  <c r="P2662" i="1"/>
  <c r="M2663" i="1" s="1"/>
  <c r="I419" i="1"/>
  <c r="X419" i="1" l="1"/>
  <c r="AA419" i="1"/>
  <c r="Z419" i="1"/>
  <c r="AB419" i="1"/>
  <c r="T2727" i="1"/>
  <c r="Q2728" i="1" s="1"/>
  <c r="AC2728" i="1" s="1"/>
  <c r="G2663" i="1"/>
  <c r="O2663" i="1"/>
  <c r="K419" i="1"/>
  <c r="F419" i="1"/>
  <c r="S2728" i="1" l="1"/>
  <c r="H2728" i="1"/>
  <c r="N2663" i="1"/>
  <c r="J419" i="1"/>
  <c r="L419" i="1" s="1"/>
  <c r="I420" i="1" s="1"/>
  <c r="Y419" i="1" l="1"/>
  <c r="W420" i="1" s="1"/>
  <c r="R2728" i="1"/>
  <c r="T2728" i="1" s="1"/>
  <c r="Q2729" i="1" s="1"/>
  <c r="AC2729" i="1" s="1"/>
  <c r="P2663" i="1"/>
  <c r="M2664" i="1" s="1"/>
  <c r="F420" i="1"/>
  <c r="K420" i="1"/>
  <c r="J420" i="1" s="1"/>
  <c r="X420" i="1" l="1"/>
  <c r="Z420" i="1"/>
  <c r="AA420" i="1"/>
  <c r="AB420" i="1"/>
  <c r="H2729" i="1"/>
  <c r="S2729" i="1"/>
  <c r="L420" i="1"/>
  <c r="G2664" i="1"/>
  <c r="O2664" i="1"/>
  <c r="I421" i="1"/>
  <c r="Y420" i="1" l="1"/>
  <c r="W421" i="1" s="1"/>
  <c r="R2729" i="1"/>
  <c r="N2664" i="1"/>
  <c r="P2664" i="1" s="1"/>
  <c r="M2665" i="1" s="1"/>
  <c r="F421" i="1"/>
  <c r="K421" i="1"/>
  <c r="X421" i="1" l="1"/>
  <c r="Z421" i="1"/>
  <c r="AA421" i="1"/>
  <c r="AB421" i="1"/>
  <c r="T2729" i="1"/>
  <c r="Q2730" i="1" s="1"/>
  <c r="AC2730" i="1" s="1"/>
  <c r="O2665" i="1"/>
  <c r="G2665" i="1"/>
  <c r="J421" i="1"/>
  <c r="L421" i="1" s="1"/>
  <c r="Y421" i="1" l="1"/>
  <c r="W422" i="1" s="1"/>
  <c r="H2730" i="1"/>
  <c r="S2730" i="1"/>
  <c r="N2665" i="1"/>
  <c r="P2665" i="1" s="1"/>
  <c r="M2666" i="1" s="1"/>
  <c r="I422" i="1"/>
  <c r="X422" i="1" l="1"/>
  <c r="AA422" i="1"/>
  <c r="Z422" i="1"/>
  <c r="AB422" i="1"/>
  <c r="R2730" i="1"/>
  <c r="T2730" i="1" s="1"/>
  <c r="Q2731" i="1" s="1"/>
  <c r="AC2731" i="1" s="1"/>
  <c r="O2666" i="1"/>
  <c r="G2666" i="1"/>
  <c r="K422" i="1"/>
  <c r="J422" i="1" s="1"/>
  <c r="F422" i="1"/>
  <c r="H2731" i="1" l="1"/>
  <c r="S2731" i="1"/>
  <c r="N2666" i="1"/>
  <c r="P2666" i="1" s="1"/>
  <c r="M2667" i="1" s="1"/>
  <c r="L422" i="1"/>
  <c r="I423" i="1" s="1"/>
  <c r="Y422" i="1" l="1"/>
  <c r="W423" i="1" s="1"/>
  <c r="R2731" i="1"/>
  <c r="G2667" i="1"/>
  <c r="O2667" i="1"/>
  <c r="F423" i="1"/>
  <c r="K423" i="1"/>
  <c r="X423" i="1" l="1"/>
  <c r="AA423" i="1"/>
  <c r="Z423" i="1"/>
  <c r="AB423" i="1"/>
  <c r="T2731" i="1"/>
  <c r="Q2732" i="1" s="1"/>
  <c r="AC2732" i="1" s="1"/>
  <c r="N2667" i="1"/>
  <c r="P2667" i="1" s="1"/>
  <c r="M2668" i="1" s="1"/>
  <c r="J423" i="1"/>
  <c r="L423" i="1" s="1"/>
  <c r="Y423" i="1" l="1"/>
  <c r="W424" i="1" s="1"/>
  <c r="H2732" i="1"/>
  <c r="S2732" i="1"/>
  <c r="G2668" i="1"/>
  <c r="O2668" i="1"/>
  <c r="I424" i="1"/>
  <c r="AB424" i="1" l="1"/>
  <c r="X424" i="1"/>
  <c r="Z424" i="1"/>
  <c r="AA424" i="1"/>
  <c r="R2732" i="1"/>
  <c r="T2732" i="1" s="1"/>
  <c r="Q2733" i="1" s="1"/>
  <c r="AC2733" i="1" s="1"/>
  <c r="N2668" i="1"/>
  <c r="P2668" i="1" s="1"/>
  <c r="M2669" i="1" s="1"/>
  <c r="K424" i="1"/>
  <c r="J424" i="1" s="1"/>
  <c r="F424" i="1"/>
  <c r="H2733" i="1" l="1"/>
  <c r="S2733" i="1"/>
  <c r="L424" i="1"/>
  <c r="I425" i="1" s="1"/>
  <c r="G2669" i="1"/>
  <c r="O2669" i="1"/>
  <c r="Y424" i="1" l="1"/>
  <c r="W425" i="1" s="1"/>
  <c r="R2733" i="1"/>
  <c r="N2669" i="1"/>
  <c r="K425" i="1"/>
  <c r="J425" i="1" s="1"/>
  <c r="F425" i="1"/>
  <c r="X425" i="1" l="1"/>
  <c r="AA425" i="1"/>
  <c r="Z425" i="1"/>
  <c r="AB425" i="1"/>
  <c r="T2733" i="1"/>
  <c r="Q2734" i="1" s="1"/>
  <c r="AC2734" i="1" s="1"/>
  <c r="P2669" i="1"/>
  <c r="M2670" i="1" s="1"/>
  <c r="L425" i="1"/>
  <c r="I426" i="1" s="1"/>
  <c r="Y425" i="1" l="1"/>
  <c r="W426" i="1" s="1"/>
  <c r="H2734" i="1"/>
  <c r="S2734" i="1"/>
  <c r="O2670" i="1"/>
  <c r="G2670" i="1"/>
  <c r="F426" i="1"/>
  <c r="K426" i="1"/>
  <c r="X426" i="1" l="1"/>
  <c r="Z426" i="1"/>
  <c r="AA426" i="1"/>
  <c r="AB426" i="1"/>
  <c r="R2734" i="1"/>
  <c r="T2734" i="1" s="1"/>
  <c r="Q2735" i="1" s="1"/>
  <c r="AC2735" i="1" s="1"/>
  <c r="N2670" i="1"/>
  <c r="J426" i="1"/>
  <c r="L426" i="1" s="1"/>
  <c r="Y426" i="1" l="1"/>
  <c r="W427" i="1" s="1"/>
  <c r="H2735" i="1"/>
  <c r="S2735" i="1"/>
  <c r="P2670" i="1"/>
  <c r="M2671" i="1" s="1"/>
  <c r="I427" i="1"/>
  <c r="X427" i="1" l="1"/>
  <c r="Z427" i="1"/>
  <c r="AA427" i="1"/>
  <c r="AB427" i="1"/>
  <c r="R2735" i="1"/>
  <c r="T2735" i="1" s="1"/>
  <c r="Q2736" i="1" s="1"/>
  <c r="AC2736" i="1" s="1"/>
  <c r="G2671" i="1"/>
  <c r="O2671" i="1"/>
  <c r="F427" i="1"/>
  <c r="K427" i="1"/>
  <c r="H2736" i="1" l="1"/>
  <c r="S2736" i="1"/>
  <c r="N2671" i="1"/>
  <c r="J427" i="1"/>
  <c r="L427" i="1" s="1"/>
  <c r="Y427" i="1" s="1"/>
  <c r="W428" i="1" s="1"/>
  <c r="AB428" i="1" l="1"/>
  <c r="X428" i="1"/>
  <c r="Z428" i="1"/>
  <c r="AA428" i="1"/>
  <c r="R2736" i="1"/>
  <c r="P2671" i="1"/>
  <c r="M2672" i="1" s="1"/>
  <c r="I428" i="1"/>
  <c r="F428" i="1" s="1"/>
  <c r="T2736" i="1" l="1"/>
  <c r="Q2737" i="1" s="1"/>
  <c r="AC2737" i="1" s="1"/>
  <c r="G2672" i="1"/>
  <c r="O2672" i="1"/>
  <c r="K428" i="1"/>
  <c r="J428" i="1" s="1"/>
  <c r="H2737" i="1" l="1"/>
  <c r="S2737" i="1"/>
  <c r="N2672" i="1"/>
  <c r="L428" i="1"/>
  <c r="I429" i="1" l="1"/>
  <c r="Y428" i="1"/>
  <c r="W429" i="1" s="1"/>
  <c r="R2737" i="1"/>
  <c r="T2737" i="1" s="1"/>
  <c r="Q2738" i="1" s="1"/>
  <c r="AC2738" i="1" s="1"/>
  <c r="P2672" i="1"/>
  <c r="M2673" i="1" s="1"/>
  <c r="F429" i="1"/>
  <c r="K429" i="1"/>
  <c r="AB429" i="1" l="1"/>
  <c r="X429" i="1"/>
  <c r="AA429" i="1"/>
  <c r="Z429" i="1"/>
  <c r="H2738" i="1"/>
  <c r="S2738" i="1"/>
  <c r="O2673" i="1"/>
  <c r="G2673" i="1"/>
  <c r="J429" i="1"/>
  <c r="L429" i="1" s="1"/>
  <c r="Y429" i="1" l="1"/>
  <c r="W430" i="1" s="1"/>
  <c r="R2738" i="1"/>
  <c r="N2673" i="1"/>
  <c r="I430" i="1"/>
  <c r="X430" i="1" l="1"/>
  <c r="AA430" i="1"/>
  <c r="Z430" i="1"/>
  <c r="AB430" i="1"/>
  <c r="T2738" i="1"/>
  <c r="Q2739" i="1" s="1"/>
  <c r="AC2739" i="1" s="1"/>
  <c r="P2673" i="1"/>
  <c r="M2674" i="1" s="1"/>
  <c r="K430" i="1"/>
  <c r="F430" i="1"/>
  <c r="H2739" i="1" l="1"/>
  <c r="S2739" i="1"/>
  <c r="G2674" i="1"/>
  <c r="O2674" i="1"/>
  <c r="J430" i="1"/>
  <c r="L430" i="1" s="1"/>
  <c r="Y430" i="1" s="1"/>
  <c r="W431" i="1" s="1"/>
  <c r="X431" i="1" l="1"/>
  <c r="Z431" i="1"/>
  <c r="AA431" i="1"/>
  <c r="AB431" i="1"/>
  <c r="R2739" i="1"/>
  <c r="T2739" i="1" s="1"/>
  <c r="Q2740" i="1" s="1"/>
  <c r="AC2740" i="1" s="1"/>
  <c r="N2674" i="1"/>
  <c r="P2674" i="1" s="1"/>
  <c r="M2675" i="1" s="1"/>
  <c r="I431" i="1"/>
  <c r="H2740" i="1" l="1"/>
  <c r="S2740" i="1"/>
  <c r="G2675" i="1"/>
  <c r="O2675" i="1"/>
  <c r="F431" i="1"/>
  <c r="K431" i="1"/>
  <c r="R2740" i="1" l="1"/>
  <c r="N2675" i="1"/>
  <c r="P2675" i="1" s="1"/>
  <c r="M2676" i="1" s="1"/>
  <c r="J431" i="1"/>
  <c r="L431" i="1" s="1"/>
  <c r="I432" i="1" l="1"/>
  <c r="Y431" i="1"/>
  <c r="W432" i="1" s="1"/>
  <c r="T2740" i="1"/>
  <c r="Q2741" i="1" s="1"/>
  <c r="AC2741" i="1" s="1"/>
  <c r="O2676" i="1"/>
  <c r="G2676" i="1"/>
  <c r="K432" i="1"/>
  <c r="J432" i="1" s="1"/>
  <c r="F432" i="1"/>
  <c r="X432" i="1" l="1"/>
  <c r="AA432" i="1"/>
  <c r="Z432" i="1"/>
  <c r="AB432" i="1"/>
  <c r="H2741" i="1"/>
  <c r="S2741" i="1"/>
  <c r="N2676" i="1"/>
  <c r="P2676" i="1" s="1"/>
  <c r="M2677" i="1" s="1"/>
  <c r="L432" i="1"/>
  <c r="I433" i="1" s="1"/>
  <c r="Y432" i="1" l="1"/>
  <c r="W433" i="1" s="1"/>
  <c r="R2741" i="1"/>
  <c r="O2677" i="1"/>
  <c r="G2677" i="1"/>
  <c r="F433" i="1"/>
  <c r="K433" i="1"/>
  <c r="X433" i="1" l="1"/>
  <c r="Z433" i="1"/>
  <c r="AA433" i="1"/>
  <c r="AB433" i="1"/>
  <c r="T2741" i="1"/>
  <c r="Q2742" i="1" s="1"/>
  <c r="AC2742" i="1" s="1"/>
  <c r="N2677" i="1"/>
  <c r="P2677" i="1" s="1"/>
  <c r="M2678" i="1" s="1"/>
  <c r="J433" i="1"/>
  <c r="L433" i="1" s="1"/>
  <c r="Y433" i="1" l="1"/>
  <c r="W434" i="1" s="1"/>
  <c r="H2742" i="1"/>
  <c r="S2742" i="1"/>
  <c r="O2678" i="1"/>
  <c r="G2678" i="1"/>
  <c r="I434" i="1"/>
  <c r="X434" i="1" l="1"/>
  <c r="Z434" i="1"/>
  <c r="AA434" i="1"/>
  <c r="AB434" i="1"/>
  <c r="R2742" i="1"/>
  <c r="T2742" i="1" s="1"/>
  <c r="Q2743" i="1" s="1"/>
  <c r="AC2743" i="1" s="1"/>
  <c r="N2678" i="1"/>
  <c r="F434" i="1"/>
  <c r="K434" i="1"/>
  <c r="J434" i="1" s="1"/>
  <c r="H2743" i="1" l="1"/>
  <c r="S2743" i="1"/>
  <c r="P2678" i="1"/>
  <c r="M2679" i="1" s="1"/>
  <c r="L434" i="1"/>
  <c r="I435" i="1" s="1"/>
  <c r="Y434" i="1" l="1"/>
  <c r="W435" i="1" s="1"/>
  <c r="R2743" i="1"/>
  <c r="T2743" i="1" s="1"/>
  <c r="Q2744" i="1" s="1"/>
  <c r="AC2744" i="1" s="1"/>
  <c r="O2679" i="1"/>
  <c r="G2679" i="1"/>
  <c r="F435" i="1"/>
  <c r="K435" i="1"/>
  <c r="AB435" i="1" l="1"/>
  <c r="X435" i="1"/>
  <c r="Z435" i="1"/>
  <c r="AA435" i="1"/>
  <c r="H2744" i="1"/>
  <c r="S2744" i="1"/>
  <c r="N2679" i="1"/>
  <c r="J435" i="1"/>
  <c r="L435" i="1" s="1"/>
  <c r="Y435" i="1" l="1"/>
  <c r="W436" i="1" s="1"/>
  <c r="R2744" i="1"/>
  <c r="P2679" i="1"/>
  <c r="M2680" i="1" s="1"/>
  <c r="I436" i="1"/>
  <c r="X436" i="1" l="1"/>
  <c r="Z436" i="1"/>
  <c r="AA436" i="1"/>
  <c r="AB436" i="1"/>
  <c r="T2744" i="1"/>
  <c r="Q2745" i="1" s="1"/>
  <c r="AC2745" i="1" s="1"/>
  <c r="G2680" i="1"/>
  <c r="O2680" i="1"/>
  <c r="F436" i="1"/>
  <c r="K436" i="1"/>
  <c r="H2745" i="1" l="1"/>
  <c r="S2745" i="1"/>
  <c r="N2680" i="1"/>
  <c r="J436" i="1"/>
  <c r="L436" i="1" s="1"/>
  <c r="Y436" i="1" s="1"/>
  <c r="W437" i="1" s="1"/>
  <c r="X437" i="1" l="1"/>
  <c r="AA437" i="1"/>
  <c r="Z437" i="1"/>
  <c r="AB437" i="1"/>
  <c r="R2745" i="1"/>
  <c r="T2745" i="1" s="1"/>
  <c r="Q2746" i="1" s="1"/>
  <c r="AC2746" i="1" s="1"/>
  <c r="P2680" i="1"/>
  <c r="M2681" i="1" s="1"/>
  <c r="I437" i="1"/>
  <c r="F437" i="1" s="1"/>
  <c r="S2746" i="1" l="1"/>
  <c r="H2746" i="1"/>
  <c r="O2681" i="1"/>
  <c r="G2681" i="1"/>
  <c r="K437" i="1"/>
  <c r="R2746" i="1" l="1"/>
  <c r="N2681" i="1"/>
  <c r="J437" i="1"/>
  <c r="L437" i="1" s="1"/>
  <c r="I438" i="1" l="1"/>
  <c r="Y437" i="1"/>
  <c r="W438" i="1" s="1"/>
  <c r="T2746" i="1"/>
  <c r="Q2747" i="1" s="1"/>
  <c r="AC2747" i="1" s="1"/>
  <c r="P2681" i="1"/>
  <c r="M2682" i="1" s="1"/>
  <c r="K438" i="1"/>
  <c r="F438" i="1"/>
  <c r="AB438" i="1" l="1"/>
  <c r="X438" i="1"/>
  <c r="Z438" i="1"/>
  <c r="AA438" i="1"/>
  <c r="S2747" i="1"/>
  <c r="H2747" i="1"/>
  <c r="O2682" i="1"/>
  <c r="G2682" i="1"/>
  <c r="J438" i="1"/>
  <c r="L438" i="1" s="1"/>
  <c r="Y438" i="1" l="1"/>
  <c r="W439" i="1" s="1"/>
  <c r="R2747" i="1"/>
  <c r="N2682" i="1"/>
  <c r="I439" i="1"/>
  <c r="X439" i="1" l="1"/>
  <c r="AA439" i="1"/>
  <c r="Z439" i="1"/>
  <c r="AB439" i="1"/>
  <c r="T2747" i="1"/>
  <c r="Q2748" i="1" s="1"/>
  <c r="AC2748" i="1" s="1"/>
  <c r="P2682" i="1"/>
  <c r="M2683" i="1" s="1"/>
  <c r="K439" i="1"/>
  <c r="F439" i="1"/>
  <c r="H2748" i="1" l="1"/>
  <c r="S2748" i="1"/>
  <c r="G2683" i="1"/>
  <c r="O2683" i="1"/>
  <c r="J439" i="1"/>
  <c r="L439" i="1" s="1"/>
  <c r="I440" i="1" s="1"/>
  <c r="Y439" i="1" l="1"/>
  <c r="W440" i="1" s="1"/>
  <c r="R2748" i="1"/>
  <c r="T2748" i="1" s="1"/>
  <c r="Q2749" i="1" s="1"/>
  <c r="AC2749" i="1" s="1"/>
  <c r="N2683" i="1"/>
  <c r="F440" i="1"/>
  <c r="K440" i="1"/>
  <c r="AB440" i="1" l="1"/>
  <c r="X440" i="1"/>
  <c r="Z440" i="1"/>
  <c r="AA440" i="1"/>
  <c r="H2749" i="1"/>
  <c r="S2749" i="1"/>
  <c r="P2683" i="1"/>
  <c r="M2684" i="1" s="1"/>
  <c r="J440" i="1"/>
  <c r="L440" i="1" s="1"/>
  <c r="Y440" i="1" l="1"/>
  <c r="W441" i="1" s="1"/>
  <c r="R2749" i="1"/>
  <c r="O2684" i="1"/>
  <c r="G2684" i="1"/>
  <c r="I441" i="1"/>
  <c r="K441" i="1" s="1"/>
  <c r="X441" i="1" l="1"/>
  <c r="AA441" i="1"/>
  <c r="Z441" i="1"/>
  <c r="AB441" i="1"/>
  <c r="T2749" i="1"/>
  <c r="Q2750" i="1" s="1"/>
  <c r="AC2750" i="1" s="1"/>
  <c r="N2684" i="1"/>
  <c r="P2684" i="1" s="1"/>
  <c r="M2685" i="1" s="1"/>
  <c r="F441" i="1"/>
  <c r="J441" i="1"/>
  <c r="L441" i="1" s="1"/>
  <c r="Y441" i="1" l="1"/>
  <c r="W442" i="1" s="1"/>
  <c r="S2750" i="1"/>
  <c r="H2750" i="1"/>
  <c r="G2685" i="1"/>
  <c r="O2685" i="1"/>
  <c r="I442" i="1"/>
  <c r="X442" i="1" l="1"/>
  <c r="Z442" i="1"/>
  <c r="AA442" i="1"/>
  <c r="AB442" i="1"/>
  <c r="R2750" i="1"/>
  <c r="T2750" i="1" s="1"/>
  <c r="Q2751" i="1" s="1"/>
  <c r="AC2751" i="1" s="1"/>
  <c r="N2685" i="1"/>
  <c r="P2685" i="1" s="1"/>
  <c r="M2686" i="1" s="1"/>
  <c r="F442" i="1"/>
  <c r="K442" i="1"/>
  <c r="S2751" i="1" l="1"/>
  <c r="H2751" i="1"/>
  <c r="O2686" i="1"/>
  <c r="G2686" i="1"/>
  <c r="J442" i="1"/>
  <c r="L442" i="1" s="1"/>
  <c r="Y442" i="1" s="1"/>
  <c r="W443" i="1" s="1"/>
  <c r="X443" i="1" l="1"/>
  <c r="Z443" i="1"/>
  <c r="AA443" i="1"/>
  <c r="AB443" i="1"/>
  <c r="R2751" i="1"/>
  <c r="N2686" i="1"/>
  <c r="I443" i="1"/>
  <c r="T2751" i="1" l="1"/>
  <c r="Q2752" i="1" s="1"/>
  <c r="AC2752" i="1" s="1"/>
  <c r="P2686" i="1"/>
  <c r="M2687" i="1" s="1"/>
  <c r="F443" i="1"/>
  <c r="K443" i="1"/>
  <c r="J443" i="1" s="1"/>
  <c r="H2752" i="1" l="1"/>
  <c r="S2752" i="1"/>
  <c r="G2687" i="1"/>
  <c r="O2687" i="1"/>
  <c r="L443" i="1"/>
  <c r="I444" i="1" l="1"/>
  <c r="Y443" i="1"/>
  <c r="W444" i="1" s="1"/>
  <c r="R2752" i="1"/>
  <c r="T2752" i="1" s="1"/>
  <c r="Q2753" i="1" s="1"/>
  <c r="AC2753" i="1" s="1"/>
  <c r="N2687" i="1"/>
  <c r="K444" i="1"/>
  <c r="F444" i="1"/>
  <c r="AB444" i="1" l="1"/>
  <c r="X444" i="1"/>
  <c r="AA444" i="1"/>
  <c r="Z444" i="1"/>
  <c r="H2753" i="1"/>
  <c r="S2753" i="1"/>
  <c r="P2687" i="1"/>
  <c r="M2688" i="1" s="1"/>
  <c r="J444" i="1"/>
  <c r="L444" i="1" s="1"/>
  <c r="Y444" i="1" l="1"/>
  <c r="W445" i="1" s="1"/>
  <c r="R2753" i="1"/>
  <c r="T2753" i="1" s="1"/>
  <c r="Q2754" i="1" s="1"/>
  <c r="AC2754" i="1" s="1"/>
  <c r="G2688" i="1"/>
  <c r="O2688" i="1"/>
  <c r="I445" i="1"/>
  <c r="AB445" i="1" l="1"/>
  <c r="X445" i="1"/>
  <c r="Z445" i="1"/>
  <c r="AA445" i="1"/>
  <c r="H2754" i="1"/>
  <c r="S2754" i="1"/>
  <c r="N2688" i="1"/>
  <c r="K445" i="1"/>
  <c r="F445" i="1"/>
  <c r="R2754" i="1" l="1"/>
  <c r="P2688" i="1"/>
  <c r="M2689" i="1" s="1"/>
  <c r="J445" i="1"/>
  <c r="L445" i="1" s="1"/>
  <c r="Y445" i="1" s="1"/>
  <c r="W446" i="1" s="1"/>
  <c r="X446" i="1" l="1"/>
  <c r="AA446" i="1"/>
  <c r="Z446" i="1"/>
  <c r="AB446" i="1"/>
  <c r="T2754" i="1"/>
  <c r="Q2755" i="1" s="1"/>
  <c r="AC2755" i="1" s="1"/>
  <c r="O2689" i="1"/>
  <c r="G2689" i="1"/>
  <c r="I446" i="1"/>
  <c r="H2755" i="1" l="1"/>
  <c r="S2755" i="1"/>
  <c r="N2689" i="1"/>
  <c r="P2689" i="1" s="1"/>
  <c r="M2690" i="1" s="1"/>
  <c r="K446" i="1"/>
  <c r="J446" i="1" s="1"/>
  <c r="F446" i="1"/>
  <c r="R2755" i="1" l="1"/>
  <c r="G2690" i="1"/>
  <c r="O2690" i="1"/>
  <c r="L446" i="1"/>
  <c r="I447" i="1" l="1"/>
  <c r="Y446" i="1"/>
  <c r="W447" i="1" s="1"/>
  <c r="T2755" i="1"/>
  <c r="Q2756" i="1" s="1"/>
  <c r="AC2756" i="1" s="1"/>
  <c r="N2690" i="1"/>
  <c r="F447" i="1"/>
  <c r="K447" i="1"/>
  <c r="X447" i="1" l="1"/>
  <c r="Z447" i="1"/>
  <c r="AA447" i="1"/>
  <c r="AB447" i="1"/>
  <c r="H2756" i="1"/>
  <c r="S2756" i="1"/>
  <c r="P2690" i="1"/>
  <c r="M2691" i="1" s="1"/>
  <c r="J447" i="1"/>
  <c r="L447" i="1" s="1"/>
  <c r="Y447" i="1" l="1"/>
  <c r="W448" i="1" s="1"/>
  <c r="R2756" i="1"/>
  <c r="T2756" i="1" s="1"/>
  <c r="Q2757" i="1" s="1"/>
  <c r="AC2757" i="1" s="1"/>
  <c r="G2691" i="1"/>
  <c r="O2691" i="1"/>
  <c r="I448" i="1"/>
  <c r="X448" i="1" l="1"/>
  <c r="Z448" i="1"/>
  <c r="AA448" i="1"/>
  <c r="AB448" i="1"/>
  <c r="H2757" i="1"/>
  <c r="S2757" i="1"/>
  <c r="N2691" i="1"/>
  <c r="F448" i="1"/>
  <c r="K448" i="1"/>
  <c r="R2757" i="1" l="1"/>
  <c r="P2691" i="1"/>
  <c r="M2692" i="1" s="1"/>
  <c r="J448" i="1"/>
  <c r="L448" i="1" s="1"/>
  <c r="Y448" i="1" s="1"/>
  <c r="W449" i="1" s="1"/>
  <c r="X449" i="1" l="1"/>
  <c r="Z449" i="1"/>
  <c r="AA449" i="1"/>
  <c r="AB449" i="1"/>
  <c r="T2757" i="1"/>
  <c r="Q2758" i="1" s="1"/>
  <c r="AC2758" i="1" s="1"/>
  <c r="G2692" i="1"/>
  <c r="O2692" i="1"/>
  <c r="I449" i="1"/>
  <c r="S2758" i="1" l="1"/>
  <c r="H2758" i="1"/>
  <c r="N2692" i="1"/>
  <c r="F449" i="1"/>
  <c r="K449" i="1"/>
  <c r="R2758" i="1" l="1"/>
  <c r="P2692" i="1"/>
  <c r="M2693" i="1" s="1"/>
  <c r="J449" i="1"/>
  <c r="L449" i="1" s="1"/>
  <c r="I450" i="1" l="1"/>
  <c r="Y449" i="1"/>
  <c r="W450" i="1" s="1"/>
  <c r="T2758" i="1"/>
  <c r="Q2759" i="1" s="1"/>
  <c r="AC2759" i="1" s="1"/>
  <c r="G2693" i="1"/>
  <c r="O2693" i="1"/>
  <c r="K450" i="1"/>
  <c r="F450" i="1"/>
  <c r="AB450" i="1" l="1"/>
  <c r="X450" i="1"/>
  <c r="AA450" i="1"/>
  <c r="Z450" i="1"/>
  <c r="H2759" i="1"/>
  <c r="S2759" i="1"/>
  <c r="N2693" i="1"/>
  <c r="J450" i="1"/>
  <c r="L450" i="1" s="1"/>
  <c r="I451" i="1" s="1"/>
  <c r="Y450" i="1" l="1"/>
  <c r="W451" i="1" s="1"/>
  <c r="R2759" i="1"/>
  <c r="T2759" i="1" s="1"/>
  <c r="Q2760" i="1" s="1"/>
  <c r="AC2760" i="1" s="1"/>
  <c r="P2693" i="1"/>
  <c r="M2694" i="1" s="1"/>
  <c r="F451" i="1"/>
  <c r="K451" i="1"/>
  <c r="J451" i="1" s="1"/>
  <c r="X451" i="1" l="1"/>
  <c r="AA451" i="1"/>
  <c r="Z451" i="1"/>
  <c r="AB451" i="1"/>
  <c r="H2760" i="1"/>
  <c r="S2760" i="1"/>
  <c r="G2694" i="1"/>
  <c r="O2694" i="1"/>
  <c r="L451" i="1"/>
  <c r="I452" i="1" s="1"/>
  <c r="Y451" i="1" l="1"/>
  <c r="W452" i="1" s="1"/>
  <c r="R2760" i="1"/>
  <c r="T2760" i="1" s="1"/>
  <c r="Q2761" i="1" s="1"/>
  <c r="AC2761" i="1" s="1"/>
  <c r="N2694" i="1"/>
  <c r="K452" i="1"/>
  <c r="F452" i="1"/>
  <c r="X452" i="1" l="1"/>
  <c r="Z452" i="1"/>
  <c r="AA452" i="1"/>
  <c r="AB452" i="1"/>
  <c r="H2761" i="1"/>
  <c r="S2761" i="1"/>
  <c r="P2694" i="1"/>
  <c r="M2695" i="1" s="1"/>
  <c r="J452" i="1"/>
  <c r="L452" i="1" s="1"/>
  <c r="Y452" i="1" l="1"/>
  <c r="W453" i="1" s="1"/>
  <c r="R2761" i="1"/>
  <c r="G2695" i="1"/>
  <c r="O2695" i="1"/>
  <c r="I453" i="1"/>
  <c r="X453" i="1" l="1"/>
  <c r="Z453" i="1"/>
  <c r="AA453" i="1"/>
  <c r="AB453" i="1"/>
  <c r="T2761" i="1"/>
  <c r="Q2762" i="1" s="1"/>
  <c r="AC2762" i="1" s="1"/>
  <c r="N2695" i="1"/>
  <c r="K453" i="1"/>
  <c r="F453" i="1"/>
  <c r="H2762" i="1" l="1"/>
  <c r="S2762" i="1"/>
  <c r="P2695" i="1"/>
  <c r="M2696" i="1" s="1"/>
  <c r="J453" i="1"/>
  <c r="L453" i="1" s="1"/>
  <c r="Y453" i="1" s="1"/>
  <c r="W454" i="1" s="1"/>
  <c r="X454" i="1" l="1"/>
  <c r="AA454" i="1"/>
  <c r="Z454" i="1"/>
  <c r="AB454" i="1"/>
  <c r="R2762" i="1"/>
  <c r="T2762" i="1" s="1"/>
  <c r="Q2763" i="1" s="1"/>
  <c r="AC2763" i="1" s="1"/>
  <c r="G2696" i="1"/>
  <c r="O2696" i="1"/>
  <c r="I454" i="1"/>
  <c r="H2763" i="1" l="1"/>
  <c r="S2763" i="1"/>
  <c r="N2696" i="1"/>
  <c r="K454" i="1"/>
  <c r="F454" i="1"/>
  <c r="R2763" i="1" l="1"/>
  <c r="T2763" i="1" s="1"/>
  <c r="Q2764" i="1" s="1"/>
  <c r="AC2764" i="1" s="1"/>
  <c r="P2696" i="1"/>
  <c r="M2697" i="1" s="1"/>
  <c r="J454" i="1"/>
  <c r="L454" i="1" s="1"/>
  <c r="Y454" i="1" s="1"/>
  <c r="W455" i="1" s="1"/>
  <c r="X455" i="1" l="1"/>
  <c r="Z455" i="1"/>
  <c r="AA455" i="1"/>
  <c r="AB455" i="1"/>
  <c r="H2764" i="1"/>
  <c r="S2764" i="1"/>
  <c r="G2697" i="1"/>
  <c r="O2697" i="1"/>
  <c r="I455" i="1"/>
  <c r="R2764" i="1" l="1"/>
  <c r="N2697" i="1"/>
  <c r="F455" i="1"/>
  <c r="K455" i="1"/>
  <c r="T2764" i="1" l="1"/>
  <c r="Q2765" i="1" s="1"/>
  <c r="AC2765" i="1" s="1"/>
  <c r="P2697" i="1"/>
  <c r="M2698" i="1" s="1"/>
  <c r="J455" i="1"/>
  <c r="L455" i="1" s="1"/>
  <c r="Y455" i="1" s="1"/>
  <c r="W456" i="1" s="1"/>
  <c r="X456" i="1" l="1"/>
  <c r="Z456" i="1"/>
  <c r="AA456" i="1"/>
  <c r="AB456" i="1"/>
  <c r="H2765" i="1"/>
  <c r="S2765" i="1"/>
  <c r="O2698" i="1"/>
  <c r="G2698" i="1"/>
  <c r="I456" i="1"/>
  <c r="R2765" i="1" l="1"/>
  <c r="T2765" i="1" s="1"/>
  <c r="Q2766" i="1" s="1"/>
  <c r="AC2766" i="1" s="1"/>
  <c r="N2698" i="1"/>
  <c r="K456" i="1"/>
  <c r="F456" i="1"/>
  <c r="H2766" i="1" l="1"/>
  <c r="S2766" i="1"/>
  <c r="P2698" i="1"/>
  <c r="M2699" i="1" s="1"/>
  <c r="J456" i="1"/>
  <c r="L456" i="1" s="1"/>
  <c r="Y456" i="1" s="1"/>
  <c r="W457" i="1" s="1"/>
  <c r="AB457" i="1" l="1"/>
  <c r="X457" i="1"/>
  <c r="AA457" i="1"/>
  <c r="Z457" i="1"/>
  <c r="R2766" i="1"/>
  <c r="T2766" i="1" s="1"/>
  <c r="Q2767" i="1" s="1"/>
  <c r="AC2767" i="1" s="1"/>
  <c r="G2699" i="1"/>
  <c r="O2699" i="1"/>
  <c r="I457" i="1"/>
  <c r="H2767" i="1" l="1"/>
  <c r="S2767" i="1"/>
  <c r="N2699" i="1"/>
  <c r="F457" i="1"/>
  <c r="K457" i="1"/>
  <c r="R2767" i="1" l="1"/>
  <c r="P2699" i="1"/>
  <c r="M2700" i="1" s="1"/>
  <c r="J457" i="1"/>
  <c r="L457" i="1" s="1"/>
  <c r="Y457" i="1" s="1"/>
  <c r="W458" i="1" s="1"/>
  <c r="AB458" i="1" l="1"/>
  <c r="X458" i="1"/>
  <c r="Z458" i="1"/>
  <c r="AA458" i="1"/>
  <c r="T2767" i="1"/>
  <c r="Q2768" i="1" s="1"/>
  <c r="AC2768" i="1" s="1"/>
  <c r="O2700" i="1"/>
  <c r="G2700" i="1"/>
  <c r="I458" i="1"/>
  <c r="H2768" i="1" l="1"/>
  <c r="S2768" i="1"/>
  <c r="N2700" i="1"/>
  <c r="F458" i="1"/>
  <c r="K458" i="1"/>
  <c r="J458" i="1" s="1"/>
  <c r="R2768" i="1" l="1"/>
  <c r="P2700" i="1"/>
  <c r="M2701" i="1" s="1"/>
  <c r="L458" i="1"/>
  <c r="I459" i="1" l="1"/>
  <c r="Y458" i="1"/>
  <c r="W459" i="1" s="1"/>
  <c r="T2768" i="1"/>
  <c r="Q2769" i="1" s="1"/>
  <c r="AC2769" i="1" s="1"/>
  <c r="G2701" i="1"/>
  <c r="O2701" i="1"/>
  <c r="F459" i="1"/>
  <c r="K459" i="1"/>
  <c r="X459" i="1" l="1"/>
  <c r="Z459" i="1"/>
  <c r="AA459" i="1"/>
  <c r="AB459" i="1"/>
  <c r="H2769" i="1"/>
  <c r="S2769" i="1"/>
  <c r="N2701" i="1"/>
  <c r="P2701" i="1" s="1"/>
  <c r="M2702" i="1" s="1"/>
  <c r="J459" i="1"/>
  <c r="L459" i="1" s="1"/>
  <c r="Y459" i="1" l="1"/>
  <c r="W460" i="1" s="1"/>
  <c r="R2769" i="1"/>
  <c r="G2702" i="1"/>
  <c r="O2702" i="1"/>
  <c r="I460" i="1"/>
  <c r="AB460" i="1" l="1"/>
  <c r="X460" i="1"/>
  <c r="Z460" i="1"/>
  <c r="AA460" i="1"/>
  <c r="T2769" i="1"/>
  <c r="Q2770" i="1" s="1"/>
  <c r="AC2770" i="1" s="1"/>
  <c r="N2702" i="1"/>
  <c r="K460" i="1"/>
  <c r="F460" i="1"/>
  <c r="H2770" i="1" l="1"/>
  <c r="S2770" i="1"/>
  <c r="P2702" i="1"/>
  <c r="M2703" i="1" s="1"/>
  <c r="J460" i="1"/>
  <c r="L460" i="1" s="1"/>
  <c r="Y460" i="1" s="1"/>
  <c r="W461" i="1" s="1"/>
  <c r="X461" i="1" l="1"/>
  <c r="AA461" i="1"/>
  <c r="Z461" i="1"/>
  <c r="AB461" i="1"/>
  <c r="R2770" i="1"/>
  <c r="T2770" i="1" s="1"/>
  <c r="Q2771" i="1" s="1"/>
  <c r="AC2771" i="1" s="1"/>
  <c r="G2703" i="1"/>
  <c r="O2703" i="1"/>
  <c r="I461" i="1"/>
  <c r="H2771" i="1" l="1"/>
  <c r="S2771" i="1"/>
  <c r="N2703" i="1"/>
  <c r="F461" i="1"/>
  <c r="K461" i="1"/>
  <c r="J461" i="1" s="1"/>
  <c r="R2771" i="1" l="1"/>
  <c r="P2703" i="1"/>
  <c r="M2704" i="1" s="1"/>
  <c r="L461" i="1"/>
  <c r="I462" i="1" l="1"/>
  <c r="Y461" i="1"/>
  <c r="W462" i="1" s="1"/>
  <c r="T2771" i="1"/>
  <c r="Q2772" i="1" s="1"/>
  <c r="AC2772" i="1" s="1"/>
  <c r="O2704" i="1"/>
  <c r="G2704" i="1"/>
  <c r="F462" i="1"/>
  <c r="K462" i="1"/>
  <c r="X462" i="1" l="1"/>
  <c r="AA462" i="1"/>
  <c r="Z462" i="1"/>
  <c r="AB462" i="1"/>
  <c r="H2772" i="1"/>
  <c r="S2772" i="1"/>
  <c r="N2704" i="1"/>
  <c r="P2704" i="1" s="1"/>
  <c r="M2705" i="1" s="1"/>
  <c r="J462" i="1"/>
  <c r="L462" i="1" s="1"/>
  <c r="I463" i="1" s="1"/>
  <c r="Y462" i="1" l="1"/>
  <c r="W463" i="1" s="1"/>
  <c r="R2772" i="1"/>
  <c r="T2772" i="1" s="1"/>
  <c r="Q2773" i="1" s="1"/>
  <c r="AC2773" i="1" s="1"/>
  <c r="G2705" i="1"/>
  <c r="O2705" i="1"/>
  <c r="K463" i="1"/>
  <c r="F463" i="1"/>
  <c r="AB463" i="1" l="1"/>
  <c r="X463" i="1"/>
  <c r="AA463" i="1"/>
  <c r="Z463" i="1"/>
  <c r="H2773" i="1"/>
  <c r="S2773" i="1"/>
  <c r="N2705" i="1"/>
  <c r="J463" i="1"/>
  <c r="L463" i="1" s="1"/>
  <c r="Y463" i="1" l="1"/>
  <c r="W464" i="1" s="1"/>
  <c r="R2773" i="1"/>
  <c r="P2705" i="1"/>
  <c r="M2706" i="1" s="1"/>
  <c r="I464" i="1"/>
  <c r="X464" i="1" l="1"/>
  <c r="Z464" i="1"/>
  <c r="AA464" i="1"/>
  <c r="AB464" i="1"/>
  <c r="T2773" i="1"/>
  <c r="Q2774" i="1" s="1"/>
  <c r="AC2774" i="1" s="1"/>
  <c r="O2706" i="1"/>
  <c r="G2706" i="1"/>
  <c r="K464" i="1"/>
  <c r="F464" i="1"/>
  <c r="H2774" i="1" l="1"/>
  <c r="S2774" i="1"/>
  <c r="N2706" i="1"/>
  <c r="J464" i="1"/>
  <c r="L464" i="1" s="1"/>
  <c r="Y464" i="1" s="1"/>
  <c r="W465" i="1" s="1"/>
  <c r="X465" i="1" l="1"/>
  <c r="Z465" i="1"/>
  <c r="AA465" i="1"/>
  <c r="AB465" i="1"/>
  <c r="R2774" i="1"/>
  <c r="T2774" i="1" s="1"/>
  <c r="Q2775" i="1" s="1"/>
  <c r="AC2775" i="1" s="1"/>
  <c r="P2706" i="1"/>
  <c r="M2707" i="1" s="1"/>
  <c r="I465" i="1"/>
  <c r="H2775" i="1" l="1"/>
  <c r="S2775" i="1"/>
  <c r="G2707" i="1"/>
  <c r="O2707" i="1"/>
  <c r="F465" i="1"/>
  <c r="K465" i="1"/>
  <c r="J465" i="1" s="1"/>
  <c r="R2775" i="1" l="1"/>
  <c r="T2775" i="1" s="1"/>
  <c r="Q2776" i="1" s="1"/>
  <c r="AC2776" i="1" s="1"/>
  <c r="N2707" i="1"/>
  <c r="L465" i="1"/>
  <c r="I466" i="1" l="1"/>
  <c r="Y465" i="1"/>
  <c r="W466" i="1" s="1"/>
  <c r="H2776" i="1"/>
  <c r="S2776" i="1"/>
  <c r="P2707" i="1"/>
  <c r="M2708" i="1" s="1"/>
  <c r="F466" i="1"/>
  <c r="K466" i="1"/>
  <c r="X466" i="1" l="1"/>
  <c r="Z466" i="1"/>
  <c r="AA466" i="1"/>
  <c r="AB466" i="1"/>
  <c r="R2776" i="1"/>
  <c r="T2776" i="1" s="1"/>
  <c r="Q2777" i="1" s="1"/>
  <c r="AC2777" i="1" s="1"/>
  <c r="O2708" i="1"/>
  <c r="G2708" i="1"/>
  <c r="J466" i="1"/>
  <c r="L466" i="1" s="1"/>
  <c r="I467" i="1" s="1"/>
  <c r="Y466" i="1" l="1"/>
  <c r="W467" i="1" s="1"/>
  <c r="H2777" i="1"/>
  <c r="S2777" i="1"/>
  <c r="N2708" i="1"/>
  <c r="K467" i="1"/>
  <c r="F467" i="1"/>
  <c r="X467" i="1" l="1"/>
  <c r="AA467" i="1"/>
  <c r="Z467" i="1"/>
  <c r="AB467" i="1"/>
  <c r="R2777" i="1"/>
  <c r="P2708" i="1"/>
  <c r="M2709" i="1" s="1"/>
  <c r="J467" i="1"/>
  <c r="L467" i="1" s="1"/>
  <c r="Y467" i="1" l="1"/>
  <c r="W468" i="1" s="1"/>
  <c r="T2777" i="1"/>
  <c r="Q2778" i="1" s="1"/>
  <c r="AC2778" i="1" s="1"/>
  <c r="G2709" i="1"/>
  <c r="O2709" i="1"/>
  <c r="I468" i="1"/>
  <c r="X468" i="1" l="1"/>
  <c r="Z468" i="1"/>
  <c r="AA468" i="1"/>
  <c r="AB468" i="1"/>
  <c r="H2778" i="1"/>
  <c r="S2778" i="1"/>
  <c r="N2709" i="1"/>
  <c r="P2709" i="1" s="1"/>
  <c r="M2710" i="1" s="1"/>
  <c r="K468" i="1"/>
  <c r="F468" i="1"/>
  <c r="R2778" i="1" l="1"/>
  <c r="T2778" i="1" s="1"/>
  <c r="Q2779" i="1" s="1"/>
  <c r="AC2779" i="1" s="1"/>
  <c r="O2710" i="1"/>
  <c r="G2710" i="1"/>
  <c r="J468" i="1"/>
  <c r="L468" i="1" s="1"/>
  <c r="Y468" i="1" s="1"/>
  <c r="W469" i="1" s="1"/>
  <c r="AB469" i="1" l="1"/>
  <c r="X469" i="1"/>
  <c r="Z469" i="1"/>
  <c r="AA469" i="1"/>
  <c r="H2779" i="1"/>
  <c r="S2779" i="1"/>
  <c r="N2710" i="1"/>
  <c r="I469" i="1"/>
  <c r="R2779" i="1" l="1"/>
  <c r="P2710" i="1"/>
  <c r="M2711" i="1" s="1"/>
  <c r="K469" i="1"/>
  <c r="F469" i="1"/>
  <c r="T2779" i="1" l="1"/>
  <c r="Q2780" i="1" s="1"/>
  <c r="AC2780" i="1" s="1"/>
  <c r="G2711" i="1"/>
  <c r="O2711" i="1"/>
  <c r="J469" i="1"/>
  <c r="L469" i="1" s="1"/>
  <c r="Y469" i="1" s="1"/>
  <c r="W470" i="1" s="1"/>
  <c r="X470" i="1" l="1"/>
  <c r="Z470" i="1"/>
  <c r="AA470" i="1"/>
  <c r="AB470" i="1"/>
  <c r="H2780" i="1"/>
  <c r="S2780" i="1"/>
  <c r="N2711" i="1"/>
  <c r="I470" i="1"/>
  <c r="R2780" i="1" l="1"/>
  <c r="P2711" i="1"/>
  <c r="M2712" i="1" s="1"/>
  <c r="K470" i="1"/>
  <c r="F470" i="1"/>
  <c r="T2780" i="1" l="1"/>
  <c r="Q2781" i="1" s="1"/>
  <c r="AC2781" i="1" s="1"/>
  <c r="O2712" i="1"/>
  <c r="G2712" i="1"/>
  <c r="J470" i="1"/>
  <c r="L470" i="1" s="1"/>
  <c r="Y470" i="1" s="1"/>
  <c r="W471" i="1" s="1"/>
  <c r="X471" i="1" l="1"/>
  <c r="AA471" i="1"/>
  <c r="Z471" i="1"/>
  <c r="AB471" i="1"/>
  <c r="H2781" i="1"/>
  <c r="S2781" i="1"/>
  <c r="N2712" i="1"/>
  <c r="I471" i="1"/>
  <c r="R2781" i="1" l="1"/>
  <c r="P2712" i="1"/>
  <c r="M2713" i="1" s="1"/>
  <c r="F471" i="1"/>
  <c r="K471" i="1"/>
  <c r="T2781" i="1" l="1"/>
  <c r="Q2782" i="1" s="1"/>
  <c r="AC2782" i="1" s="1"/>
  <c r="G2713" i="1"/>
  <c r="O2713" i="1"/>
  <c r="J471" i="1"/>
  <c r="L471" i="1" s="1"/>
  <c r="I472" i="1" l="1"/>
  <c r="Y471" i="1"/>
  <c r="W472" i="1" s="1"/>
  <c r="H2782" i="1"/>
  <c r="S2782" i="1"/>
  <c r="N2713" i="1"/>
  <c r="F472" i="1"/>
  <c r="K472" i="1"/>
  <c r="AB472" i="1" l="1"/>
  <c r="X472" i="1"/>
  <c r="Z472" i="1"/>
  <c r="AA472" i="1"/>
  <c r="R2782" i="1"/>
  <c r="P2713" i="1"/>
  <c r="M2714" i="1" s="1"/>
  <c r="J472" i="1"/>
  <c r="L472" i="1" s="1"/>
  <c r="Y472" i="1" l="1"/>
  <c r="W473" i="1" s="1"/>
  <c r="T2782" i="1"/>
  <c r="Q2783" i="1" s="1"/>
  <c r="AC2783" i="1" s="1"/>
  <c r="G2714" i="1"/>
  <c r="O2714" i="1"/>
  <c r="I473" i="1"/>
  <c r="X473" i="1" l="1"/>
  <c r="AA473" i="1"/>
  <c r="Z473" i="1"/>
  <c r="AB473" i="1"/>
  <c r="H2783" i="1"/>
  <c r="S2783" i="1"/>
  <c r="N2714" i="1"/>
  <c r="F473" i="1"/>
  <c r="K473" i="1"/>
  <c r="R2783" i="1" l="1"/>
  <c r="P2714" i="1"/>
  <c r="M2715" i="1" s="1"/>
  <c r="J473" i="1"/>
  <c r="L473" i="1" s="1"/>
  <c r="Y473" i="1" s="1"/>
  <c r="W474" i="1" s="1"/>
  <c r="AB474" i="1" l="1"/>
  <c r="X474" i="1"/>
  <c r="AA474" i="1"/>
  <c r="Z474" i="1"/>
  <c r="T2783" i="1"/>
  <c r="Q2784" i="1" s="1"/>
  <c r="AC2784" i="1" s="1"/>
  <c r="G2715" i="1"/>
  <c r="O2715" i="1"/>
  <c r="I474" i="1"/>
  <c r="H2784" i="1" l="1"/>
  <c r="S2784" i="1"/>
  <c r="N2715" i="1"/>
  <c r="F474" i="1"/>
  <c r="K474" i="1"/>
  <c r="R2784" i="1" l="1"/>
  <c r="P2715" i="1"/>
  <c r="M2716" i="1" s="1"/>
  <c r="J474" i="1"/>
  <c r="L474" i="1" s="1"/>
  <c r="Y474" i="1" s="1"/>
  <c r="W475" i="1" s="1"/>
  <c r="X475" i="1" l="1"/>
  <c r="AA475" i="1"/>
  <c r="Z475" i="1"/>
  <c r="AB475" i="1"/>
  <c r="T2784" i="1"/>
  <c r="Q2785" i="1" s="1"/>
  <c r="AC2785" i="1" s="1"/>
  <c r="O2716" i="1"/>
  <c r="G2716" i="1"/>
  <c r="I475" i="1"/>
  <c r="H2785" i="1" l="1"/>
  <c r="S2785" i="1"/>
  <c r="N2716" i="1"/>
  <c r="F475" i="1"/>
  <c r="K475" i="1"/>
  <c r="R2785" i="1" l="1"/>
  <c r="T2785" i="1" s="1"/>
  <c r="Q2786" i="1" s="1"/>
  <c r="AC2786" i="1" s="1"/>
  <c r="P2716" i="1"/>
  <c r="M2717" i="1" s="1"/>
  <c r="J475" i="1"/>
  <c r="L475" i="1" s="1"/>
  <c r="Y475" i="1" s="1"/>
  <c r="W476" i="1" s="1"/>
  <c r="AB476" i="1" l="1"/>
  <c r="X476" i="1"/>
  <c r="Z476" i="1"/>
  <c r="AA476" i="1"/>
  <c r="S2786" i="1"/>
  <c r="H2786" i="1"/>
  <c r="G2717" i="1"/>
  <c r="O2717" i="1"/>
  <c r="I476" i="1"/>
  <c r="R2786" i="1" l="1"/>
  <c r="T2786" i="1" s="1"/>
  <c r="Q2787" i="1" s="1"/>
  <c r="AC2787" i="1" s="1"/>
  <c r="N2717" i="1"/>
  <c r="P2717" i="1" s="1"/>
  <c r="M2718" i="1" s="1"/>
  <c r="K476" i="1"/>
  <c r="J476" i="1" s="1"/>
  <c r="F476" i="1"/>
  <c r="H2787" i="1" l="1"/>
  <c r="S2787" i="1"/>
  <c r="O2718" i="1"/>
  <c r="G2718" i="1"/>
  <c r="L476" i="1"/>
  <c r="I477" i="1" l="1"/>
  <c r="Y476" i="1"/>
  <c r="W477" i="1" s="1"/>
  <c r="R2787" i="1"/>
  <c r="N2718" i="1"/>
  <c r="K477" i="1"/>
  <c r="F477" i="1"/>
  <c r="X477" i="1" l="1"/>
  <c r="AA477" i="1"/>
  <c r="Z477" i="1"/>
  <c r="AB477" i="1"/>
  <c r="T2787" i="1"/>
  <c r="Q2788" i="1" s="1"/>
  <c r="AC2788" i="1" s="1"/>
  <c r="P2718" i="1"/>
  <c r="M2719" i="1" s="1"/>
  <c r="J477" i="1"/>
  <c r="L477" i="1" s="1"/>
  <c r="I478" i="1" s="1"/>
  <c r="Y477" i="1" l="1"/>
  <c r="W478" i="1" s="1"/>
  <c r="H2788" i="1"/>
  <c r="S2788" i="1"/>
  <c r="O2719" i="1"/>
  <c r="G2719" i="1"/>
  <c r="K478" i="1"/>
  <c r="F478" i="1"/>
  <c r="AB478" i="1" l="1"/>
  <c r="X478" i="1"/>
  <c r="Z478" i="1"/>
  <c r="AA478" i="1"/>
  <c r="R2788" i="1"/>
  <c r="T2788" i="1" s="1"/>
  <c r="Q2789" i="1" s="1"/>
  <c r="AC2789" i="1" s="1"/>
  <c r="N2719" i="1"/>
  <c r="J478" i="1"/>
  <c r="L478" i="1" s="1"/>
  <c r="Y478" i="1" l="1"/>
  <c r="W479" i="1" s="1"/>
  <c r="H2789" i="1"/>
  <c r="S2789" i="1"/>
  <c r="P2719" i="1"/>
  <c r="M2720" i="1" s="1"/>
  <c r="I479" i="1"/>
  <c r="X479" i="1" l="1"/>
  <c r="AA479" i="1"/>
  <c r="Z479" i="1"/>
  <c r="AB479" i="1"/>
  <c r="R2789" i="1"/>
  <c r="G2720" i="1"/>
  <c r="O2720" i="1"/>
  <c r="F479" i="1"/>
  <c r="K479" i="1"/>
  <c r="J479" i="1" s="1"/>
  <c r="T2789" i="1" l="1"/>
  <c r="Q2790" i="1" s="1"/>
  <c r="AC2790" i="1" s="1"/>
  <c r="N2720" i="1"/>
  <c r="P2720" i="1" s="1"/>
  <c r="M2721" i="1" s="1"/>
  <c r="L479" i="1"/>
  <c r="I480" i="1" s="1"/>
  <c r="Y479" i="1" l="1"/>
  <c r="W480" i="1" s="1"/>
  <c r="H2790" i="1"/>
  <c r="S2790" i="1"/>
  <c r="G2721" i="1"/>
  <c r="O2721" i="1"/>
  <c r="K480" i="1"/>
  <c r="F480" i="1"/>
  <c r="X480" i="1" l="1"/>
  <c r="Z480" i="1"/>
  <c r="AA480" i="1"/>
  <c r="AB480" i="1"/>
  <c r="R2790" i="1"/>
  <c r="T2790" i="1" s="1"/>
  <c r="Q2791" i="1" s="1"/>
  <c r="AC2791" i="1" s="1"/>
  <c r="N2721" i="1"/>
  <c r="J480" i="1"/>
  <c r="L480" i="1" s="1"/>
  <c r="I481" i="1" s="1"/>
  <c r="Y480" i="1" l="1"/>
  <c r="W481" i="1" s="1"/>
  <c r="H2791" i="1"/>
  <c r="S2791" i="1"/>
  <c r="P2721" i="1"/>
  <c r="M2722" i="1" s="1"/>
  <c r="F481" i="1"/>
  <c r="K481" i="1"/>
  <c r="X481" i="1" l="1"/>
  <c r="AA481" i="1"/>
  <c r="Z481" i="1"/>
  <c r="AB481" i="1"/>
  <c r="R2791" i="1"/>
  <c r="O2722" i="1"/>
  <c r="G2722" i="1"/>
  <c r="J481" i="1"/>
  <c r="L481" i="1" s="1"/>
  <c r="I482" i="1" s="1"/>
  <c r="Y481" i="1" l="1"/>
  <c r="W482" i="1" s="1"/>
  <c r="T2791" i="1"/>
  <c r="Q2792" i="1" s="1"/>
  <c r="AC2792" i="1" s="1"/>
  <c r="N2722" i="1"/>
  <c r="F482" i="1"/>
  <c r="K482" i="1"/>
  <c r="X482" i="1" l="1"/>
  <c r="Z482" i="1"/>
  <c r="AA482" i="1"/>
  <c r="AB482" i="1"/>
  <c r="H2792" i="1"/>
  <c r="S2792" i="1"/>
  <c r="P2722" i="1"/>
  <c r="M2723" i="1" s="1"/>
  <c r="J482" i="1"/>
  <c r="L482" i="1" s="1"/>
  <c r="I483" i="1" s="1"/>
  <c r="Y482" i="1" l="1"/>
  <c r="W483" i="1" s="1"/>
  <c r="R2792" i="1"/>
  <c r="O2723" i="1"/>
  <c r="G2723" i="1"/>
  <c r="K483" i="1"/>
  <c r="J483" i="1" s="1"/>
  <c r="F483" i="1"/>
  <c r="AB483" i="1" l="1"/>
  <c r="X483" i="1"/>
  <c r="AA483" i="1"/>
  <c r="Z483" i="1"/>
  <c r="T2792" i="1"/>
  <c r="Q2793" i="1" s="1"/>
  <c r="AC2793" i="1" s="1"/>
  <c r="N2723" i="1"/>
  <c r="P2723" i="1" s="1"/>
  <c r="M2724" i="1" s="1"/>
  <c r="L483" i="1"/>
  <c r="I484" i="1" s="1"/>
  <c r="Y483" i="1" l="1"/>
  <c r="W484" i="1" s="1"/>
  <c r="H2793" i="1"/>
  <c r="S2793" i="1"/>
  <c r="O2724" i="1"/>
  <c r="G2724" i="1"/>
  <c r="F484" i="1"/>
  <c r="K484" i="1"/>
  <c r="X484" i="1" l="1"/>
  <c r="Z484" i="1"/>
  <c r="AA484" i="1"/>
  <c r="AB484" i="1"/>
  <c r="R2793" i="1"/>
  <c r="T2793" i="1" s="1"/>
  <c r="Q2794" i="1" s="1"/>
  <c r="AC2794" i="1" s="1"/>
  <c r="N2724" i="1"/>
  <c r="P2724" i="1" s="1"/>
  <c r="M2725" i="1" s="1"/>
  <c r="J484" i="1"/>
  <c r="L484" i="1" s="1"/>
  <c r="Y484" i="1" l="1"/>
  <c r="W485" i="1" s="1"/>
  <c r="S2794" i="1"/>
  <c r="H2794" i="1"/>
  <c r="O2725" i="1"/>
  <c r="G2725" i="1"/>
  <c r="I485" i="1"/>
  <c r="X485" i="1" l="1"/>
  <c r="Z485" i="1"/>
  <c r="AA485" i="1"/>
  <c r="AB485" i="1"/>
  <c r="R2794" i="1"/>
  <c r="T2794" i="1" s="1"/>
  <c r="Q2795" i="1" s="1"/>
  <c r="AC2795" i="1" s="1"/>
  <c r="N2725" i="1"/>
  <c r="F485" i="1"/>
  <c r="K485" i="1"/>
  <c r="H2795" i="1" l="1"/>
  <c r="S2795" i="1"/>
  <c r="P2725" i="1"/>
  <c r="M2726" i="1" s="1"/>
  <c r="J485" i="1"/>
  <c r="L485" i="1" s="1"/>
  <c r="I486" i="1" s="1"/>
  <c r="Y485" i="1" l="1"/>
  <c r="W486" i="1" s="1"/>
  <c r="R2795" i="1"/>
  <c r="G2726" i="1"/>
  <c r="O2726" i="1"/>
  <c r="F486" i="1"/>
  <c r="K486" i="1"/>
  <c r="X486" i="1" l="1"/>
  <c r="AA486" i="1"/>
  <c r="Z486" i="1"/>
  <c r="AB486" i="1"/>
  <c r="T2795" i="1"/>
  <c r="Q2796" i="1" s="1"/>
  <c r="AC2796" i="1" s="1"/>
  <c r="N2726" i="1"/>
  <c r="J486" i="1"/>
  <c r="L486" i="1" s="1"/>
  <c r="Y486" i="1" l="1"/>
  <c r="W487" i="1" s="1"/>
  <c r="H2796" i="1"/>
  <c r="S2796" i="1"/>
  <c r="P2726" i="1"/>
  <c r="M2727" i="1" s="1"/>
  <c r="I487" i="1"/>
  <c r="X487" i="1" l="1"/>
  <c r="AA487" i="1"/>
  <c r="Z487" i="1"/>
  <c r="AB487" i="1"/>
  <c r="R2796" i="1"/>
  <c r="G2727" i="1"/>
  <c r="O2727" i="1"/>
  <c r="F487" i="1"/>
  <c r="K487" i="1"/>
  <c r="T2796" i="1" l="1"/>
  <c r="Q2797" i="1" s="1"/>
  <c r="AC2797" i="1" s="1"/>
  <c r="N2727" i="1"/>
  <c r="P2727" i="1" s="1"/>
  <c r="M2728" i="1" s="1"/>
  <c r="J487" i="1"/>
  <c r="L487" i="1" s="1"/>
  <c r="Y487" i="1" s="1"/>
  <c r="W488" i="1" s="1"/>
  <c r="AB488" i="1" l="1"/>
  <c r="X488" i="1"/>
  <c r="AA488" i="1"/>
  <c r="Z488" i="1"/>
  <c r="H2797" i="1"/>
  <c r="S2797" i="1"/>
  <c r="G2728" i="1"/>
  <c r="O2728" i="1"/>
  <c r="I488" i="1"/>
  <c r="R2797" i="1" l="1"/>
  <c r="T2797" i="1" s="1"/>
  <c r="Q2798" i="1" s="1"/>
  <c r="AC2798" i="1" s="1"/>
  <c r="N2728" i="1"/>
  <c r="K488" i="1"/>
  <c r="J488" i="1" s="1"/>
  <c r="F488" i="1"/>
  <c r="H2798" i="1" l="1"/>
  <c r="S2798" i="1"/>
  <c r="P2728" i="1"/>
  <c r="M2729" i="1" s="1"/>
  <c r="L488" i="1"/>
  <c r="I489" i="1" l="1"/>
  <c r="F489" i="1" s="1"/>
  <c r="Y488" i="1"/>
  <c r="W489" i="1" s="1"/>
  <c r="R2798" i="1"/>
  <c r="G2729" i="1"/>
  <c r="O2729" i="1"/>
  <c r="K489" i="1"/>
  <c r="AB489" i="1" l="1"/>
  <c r="X489" i="1"/>
  <c r="Z489" i="1"/>
  <c r="AA489" i="1"/>
  <c r="T2798" i="1"/>
  <c r="Q2799" i="1" s="1"/>
  <c r="AC2799" i="1" s="1"/>
  <c r="N2729" i="1"/>
  <c r="J489" i="1"/>
  <c r="L489" i="1" s="1"/>
  <c r="I490" i="1" s="1"/>
  <c r="Y489" i="1" l="1"/>
  <c r="W490" i="1" s="1"/>
  <c r="H2799" i="1"/>
  <c r="S2799" i="1"/>
  <c r="P2729" i="1"/>
  <c r="M2730" i="1" s="1"/>
  <c r="K490" i="1"/>
  <c r="F490" i="1"/>
  <c r="X490" i="1" l="1"/>
  <c r="AA490" i="1"/>
  <c r="Z490" i="1"/>
  <c r="AB490" i="1"/>
  <c r="R2799" i="1"/>
  <c r="O2730" i="1"/>
  <c r="G2730" i="1"/>
  <c r="J490" i="1"/>
  <c r="L490" i="1" s="1"/>
  <c r="I491" i="1" s="1"/>
  <c r="Y490" i="1" l="1"/>
  <c r="W491" i="1" s="1"/>
  <c r="T2799" i="1"/>
  <c r="Q2800" i="1" s="1"/>
  <c r="AC2800" i="1" s="1"/>
  <c r="N2730" i="1"/>
  <c r="F491" i="1"/>
  <c r="K491" i="1"/>
  <c r="X491" i="1" l="1"/>
  <c r="Z491" i="1"/>
  <c r="AA491" i="1"/>
  <c r="AB491" i="1"/>
  <c r="S2800" i="1"/>
  <c r="H2800" i="1"/>
  <c r="P2730" i="1"/>
  <c r="M2731" i="1" s="1"/>
  <c r="J491" i="1"/>
  <c r="L491" i="1" s="1"/>
  <c r="Y491" i="1" l="1"/>
  <c r="W492" i="1" s="1"/>
  <c r="R2800" i="1"/>
  <c r="G2731" i="1"/>
  <c r="O2731" i="1"/>
  <c r="I492" i="1"/>
  <c r="X492" i="1" l="1"/>
  <c r="AA492" i="1"/>
  <c r="Z492" i="1"/>
  <c r="AB492" i="1"/>
  <c r="T2800" i="1"/>
  <c r="Q2801" i="1" s="1"/>
  <c r="AC2801" i="1" s="1"/>
  <c r="N2731" i="1"/>
  <c r="P2731" i="1" s="1"/>
  <c r="M2732" i="1" s="1"/>
  <c r="K492" i="1"/>
  <c r="J492" i="1" s="1"/>
  <c r="F492" i="1"/>
  <c r="H2801" i="1" l="1"/>
  <c r="S2801" i="1"/>
  <c r="O2732" i="1"/>
  <c r="G2732" i="1"/>
  <c r="L492" i="1"/>
  <c r="I493" i="1" s="1"/>
  <c r="Y492" i="1" l="1"/>
  <c r="W493" i="1" s="1"/>
  <c r="R2801" i="1"/>
  <c r="N2732" i="1"/>
  <c r="P2732" i="1" s="1"/>
  <c r="M2733" i="1" s="1"/>
  <c r="F493" i="1"/>
  <c r="K493" i="1"/>
  <c r="AB493" i="1" l="1"/>
  <c r="X493" i="1"/>
  <c r="Z493" i="1"/>
  <c r="AA493" i="1"/>
  <c r="T2801" i="1"/>
  <c r="Q2802" i="1" s="1"/>
  <c r="AC2802" i="1" s="1"/>
  <c r="G2733" i="1"/>
  <c r="O2733" i="1"/>
  <c r="J493" i="1"/>
  <c r="L493" i="1" s="1"/>
  <c r="Y493" i="1" l="1"/>
  <c r="W494" i="1" s="1"/>
  <c r="H2802" i="1"/>
  <c r="S2802" i="1"/>
  <c r="N2733" i="1"/>
  <c r="I494" i="1"/>
  <c r="X494" i="1" l="1"/>
  <c r="Z494" i="1"/>
  <c r="AA494" i="1"/>
  <c r="AB494" i="1"/>
  <c r="R2802" i="1"/>
  <c r="T2802" i="1" s="1"/>
  <c r="Q2803" i="1" s="1"/>
  <c r="AC2803" i="1" s="1"/>
  <c r="P2733" i="1"/>
  <c r="M2734" i="1" s="1"/>
  <c r="F494" i="1"/>
  <c r="K494" i="1"/>
  <c r="H2803" i="1" l="1"/>
  <c r="S2803" i="1"/>
  <c r="G2734" i="1"/>
  <c r="O2734" i="1"/>
  <c r="J494" i="1"/>
  <c r="L494" i="1" s="1"/>
  <c r="Y494" i="1" s="1"/>
  <c r="W495" i="1" s="1"/>
  <c r="X495" i="1" l="1"/>
  <c r="AA495" i="1"/>
  <c r="Z495" i="1"/>
  <c r="AB495" i="1"/>
  <c r="R2803" i="1"/>
  <c r="N2734" i="1"/>
  <c r="I495" i="1"/>
  <c r="T2803" i="1" l="1"/>
  <c r="Q2804" i="1" s="1"/>
  <c r="AC2804" i="1" s="1"/>
  <c r="P2734" i="1"/>
  <c r="M2735" i="1" s="1"/>
  <c r="F495" i="1"/>
  <c r="K495" i="1"/>
  <c r="H2804" i="1" l="1"/>
  <c r="S2804" i="1"/>
  <c r="G2735" i="1"/>
  <c r="O2735" i="1"/>
  <c r="J495" i="1"/>
  <c r="L495" i="1" s="1"/>
  <c r="I496" i="1" l="1"/>
  <c r="Y495" i="1"/>
  <c r="W496" i="1" s="1"/>
  <c r="R2804" i="1"/>
  <c r="T2804" i="1" s="1"/>
  <c r="Q2805" i="1" s="1"/>
  <c r="AC2805" i="1" s="1"/>
  <c r="N2735" i="1"/>
  <c r="F496" i="1"/>
  <c r="K496" i="1"/>
  <c r="X496" i="1" l="1"/>
  <c r="Z496" i="1"/>
  <c r="AA496" i="1"/>
  <c r="AB496" i="1"/>
  <c r="H2805" i="1"/>
  <c r="S2805" i="1"/>
  <c r="P2735" i="1"/>
  <c r="M2736" i="1" s="1"/>
  <c r="J496" i="1"/>
  <c r="L496" i="1" s="1"/>
  <c r="Y496" i="1" l="1"/>
  <c r="W497" i="1" s="1"/>
  <c r="R2805" i="1"/>
  <c r="G2736" i="1"/>
  <c r="O2736" i="1"/>
  <c r="I497" i="1"/>
  <c r="AB497" i="1" l="1"/>
  <c r="X497" i="1"/>
  <c r="Z497" i="1"/>
  <c r="AA497" i="1"/>
  <c r="T2805" i="1"/>
  <c r="Q2806" i="1" s="1"/>
  <c r="AC2806" i="1" s="1"/>
  <c r="N2736" i="1"/>
  <c r="P2736" i="1" s="1"/>
  <c r="M2737" i="1" s="1"/>
  <c r="K497" i="1"/>
  <c r="F497" i="1"/>
  <c r="H2806" i="1" l="1"/>
  <c r="S2806" i="1"/>
  <c r="G2737" i="1"/>
  <c r="O2737" i="1"/>
  <c r="J497" i="1"/>
  <c r="L497" i="1" s="1"/>
  <c r="Y497" i="1" s="1"/>
  <c r="W498" i="1" s="1"/>
  <c r="AB498" i="1" l="1"/>
  <c r="X498" i="1"/>
  <c r="AA498" i="1"/>
  <c r="Z498" i="1"/>
  <c r="R2806" i="1"/>
  <c r="T2806" i="1" s="1"/>
  <c r="Q2807" i="1" s="1"/>
  <c r="AC2807" i="1" s="1"/>
  <c r="N2737" i="1"/>
  <c r="P2737" i="1" s="1"/>
  <c r="M2738" i="1" s="1"/>
  <c r="I498" i="1"/>
  <c r="H2807" i="1" l="1"/>
  <c r="S2807" i="1"/>
  <c r="G2738" i="1"/>
  <c r="O2738" i="1"/>
  <c r="F498" i="1"/>
  <c r="K498" i="1"/>
  <c r="R2807" i="1" l="1"/>
  <c r="T2807" i="1" s="1"/>
  <c r="Q2808" i="1" s="1"/>
  <c r="AC2808" i="1" s="1"/>
  <c r="N2738" i="1"/>
  <c r="J498" i="1"/>
  <c r="L498" i="1" s="1"/>
  <c r="Y498" i="1" s="1"/>
  <c r="W499" i="1" s="1"/>
  <c r="X499" i="1" l="1"/>
  <c r="Z499" i="1"/>
  <c r="AA499" i="1"/>
  <c r="AB499" i="1"/>
  <c r="H2808" i="1"/>
  <c r="S2808" i="1"/>
  <c r="P2738" i="1"/>
  <c r="M2739" i="1" s="1"/>
  <c r="I499" i="1"/>
  <c r="R2808" i="1" l="1"/>
  <c r="T2808" i="1" s="1"/>
  <c r="Q2809" i="1" s="1"/>
  <c r="AC2809" i="1" s="1"/>
  <c r="G2739" i="1"/>
  <c r="O2739" i="1"/>
  <c r="F499" i="1"/>
  <c r="K499" i="1"/>
  <c r="H2809" i="1" l="1"/>
  <c r="S2809" i="1"/>
  <c r="N2739" i="1"/>
  <c r="J499" i="1"/>
  <c r="L499" i="1" s="1"/>
  <c r="Y499" i="1" s="1"/>
  <c r="W500" i="1" s="1"/>
  <c r="AB500" i="1" l="1"/>
  <c r="X500" i="1"/>
  <c r="Z500" i="1"/>
  <c r="AA500" i="1"/>
  <c r="R2809" i="1"/>
  <c r="T2809" i="1" s="1"/>
  <c r="Q2810" i="1" s="1"/>
  <c r="AC2810" i="1" s="1"/>
  <c r="P2739" i="1"/>
  <c r="M2740" i="1" s="1"/>
  <c r="I500" i="1"/>
  <c r="H2810" i="1" l="1"/>
  <c r="S2810" i="1"/>
  <c r="G2740" i="1"/>
  <c r="O2740" i="1"/>
  <c r="K500" i="1"/>
  <c r="J500" i="1" s="1"/>
  <c r="F500" i="1"/>
  <c r="R2810" i="1" l="1"/>
  <c r="T2810" i="1" s="1"/>
  <c r="Q2811" i="1" s="1"/>
  <c r="AC2811" i="1" s="1"/>
  <c r="N2740" i="1"/>
  <c r="L500" i="1"/>
  <c r="I501" i="1" l="1"/>
  <c r="Y500" i="1"/>
  <c r="W501" i="1" s="1"/>
  <c r="H2811" i="1"/>
  <c r="S2811" i="1"/>
  <c r="P2740" i="1"/>
  <c r="M2741" i="1" s="1"/>
  <c r="K501" i="1"/>
  <c r="F501" i="1"/>
  <c r="AA501" i="1" l="1"/>
  <c r="AB501" i="1"/>
  <c r="X501" i="1"/>
  <c r="Z501" i="1"/>
  <c r="R2811" i="1"/>
  <c r="G2741" i="1"/>
  <c r="O2741" i="1"/>
  <c r="J501" i="1"/>
  <c r="L501" i="1" s="1"/>
  <c r="Y501" i="1" l="1"/>
  <c r="W502" i="1" s="1"/>
  <c r="T2811" i="1"/>
  <c r="Q2812" i="1" s="1"/>
  <c r="AC2812" i="1" s="1"/>
  <c r="N2741" i="1"/>
  <c r="I502" i="1"/>
  <c r="K502" i="1" s="1"/>
  <c r="X502" i="1" l="1"/>
  <c r="AA502" i="1"/>
  <c r="AB502" i="1"/>
  <c r="Z502" i="1"/>
  <c r="H2812" i="1"/>
  <c r="S2812" i="1"/>
  <c r="P2741" i="1"/>
  <c r="M2742" i="1" s="1"/>
  <c r="F502" i="1"/>
  <c r="J502" i="1"/>
  <c r="L502" i="1" s="1"/>
  <c r="Y502" i="1" l="1"/>
  <c r="W503" i="1" s="1"/>
  <c r="R2812" i="1"/>
  <c r="T2812" i="1" s="1"/>
  <c r="Q2813" i="1" s="1"/>
  <c r="AC2813" i="1" s="1"/>
  <c r="O2742" i="1"/>
  <c r="G2742" i="1"/>
  <c r="I503" i="1"/>
  <c r="Z503" i="1" l="1"/>
  <c r="X503" i="1"/>
  <c r="AA503" i="1"/>
  <c r="AB503" i="1"/>
  <c r="H2813" i="1"/>
  <c r="S2813" i="1"/>
  <c r="N2742" i="1"/>
  <c r="F503" i="1"/>
  <c r="K503" i="1"/>
  <c r="R2813" i="1" l="1"/>
  <c r="P2742" i="1"/>
  <c r="M2743" i="1" s="1"/>
  <c r="J503" i="1"/>
  <c r="L503" i="1" s="1"/>
  <c r="Y503" i="1" s="1"/>
  <c r="W504" i="1" s="1"/>
  <c r="X504" i="1" l="1"/>
  <c r="AA504" i="1"/>
  <c r="AB504" i="1"/>
  <c r="Z504" i="1"/>
  <c r="T2813" i="1"/>
  <c r="Q2814" i="1" s="1"/>
  <c r="AC2814" i="1" s="1"/>
  <c r="O2743" i="1"/>
  <c r="G2743" i="1"/>
  <c r="I504" i="1"/>
  <c r="H2814" i="1" l="1"/>
  <c r="S2814" i="1"/>
  <c r="N2743" i="1"/>
  <c r="K504" i="1"/>
  <c r="J504" i="1" s="1"/>
  <c r="F504" i="1"/>
  <c r="R2814" i="1" l="1"/>
  <c r="T2814" i="1" s="1"/>
  <c r="Q2815" i="1" s="1"/>
  <c r="AC2815" i="1" s="1"/>
  <c r="P2743" i="1"/>
  <c r="M2744" i="1" s="1"/>
  <c r="L504" i="1"/>
  <c r="I505" i="1" l="1"/>
  <c r="Y504" i="1"/>
  <c r="W505" i="1" s="1"/>
  <c r="H2815" i="1"/>
  <c r="S2815" i="1"/>
  <c r="G2744" i="1"/>
  <c r="O2744" i="1"/>
  <c r="K505" i="1"/>
  <c r="F505" i="1"/>
  <c r="AB505" i="1" l="1"/>
  <c r="Z505" i="1"/>
  <c r="AA505" i="1"/>
  <c r="X505" i="1"/>
  <c r="R2815" i="1"/>
  <c r="N2744" i="1"/>
  <c r="J505" i="1"/>
  <c r="L505" i="1" s="1"/>
  <c r="Y505" i="1" l="1"/>
  <c r="W506" i="1" s="1"/>
  <c r="T2815" i="1"/>
  <c r="Q2816" i="1" s="1"/>
  <c r="AC2816" i="1" s="1"/>
  <c r="P2744" i="1"/>
  <c r="M2745" i="1" s="1"/>
  <c r="I506" i="1"/>
  <c r="Z506" i="1" l="1"/>
  <c r="X506" i="1"/>
  <c r="AA506" i="1"/>
  <c r="AB506" i="1"/>
  <c r="H2816" i="1"/>
  <c r="S2816" i="1"/>
  <c r="G2745" i="1"/>
  <c r="O2745" i="1"/>
  <c r="K506" i="1"/>
  <c r="F506" i="1"/>
  <c r="R2816" i="1" l="1"/>
  <c r="T2816" i="1" s="1"/>
  <c r="Q2817" i="1" s="1"/>
  <c r="AC2817" i="1" s="1"/>
  <c r="N2745" i="1"/>
  <c r="J506" i="1"/>
  <c r="L506" i="1" s="1"/>
  <c r="Y506" i="1" s="1"/>
  <c r="W507" i="1" s="1"/>
  <c r="AB507" i="1" l="1"/>
  <c r="X507" i="1"/>
  <c r="AA507" i="1"/>
  <c r="Z507" i="1"/>
  <c r="H2817" i="1"/>
  <c r="S2817" i="1"/>
  <c r="P2745" i="1"/>
  <c r="M2746" i="1" s="1"/>
  <c r="I507" i="1"/>
  <c r="R2817" i="1" l="1"/>
  <c r="T2817" i="1" s="1"/>
  <c r="Q2818" i="1" s="1"/>
  <c r="AC2818" i="1" s="1"/>
  <c r="O2746" i="1"/>
  <c r="G2746" i="1"/>
  <c r="F507" i="1"/>
  <c r="K507" i="1"/>
  <c r="H2818" i="1" l="1"/>
  <c r="S2818" i="1"/>
  <c r="N2746" i="1"/>
  <c r="J507" i="1"/>
  <c r="L507" i="1" s="1"/>
  <c r="Y507" i="1" s="1"/>
  <c r="W508" i="1" s="1"/>
  <c r="AA508" i="1" l="1"/>
  <c r="X508" i="1"/>
  <c r="AB508" i="1"/>
  <c r="Z508" i="1"/>
  <c r="R2818" i="1"/>
  <c r="P2746" i="1"/>
  <c r="M2747" i="1" s="1"/>
  <c r="I508" i="1"/>
  <c r="T2818" i="1" l="1"/>
  <c r="Q2819" i="1" s="1"/>
  <c r="AC2819" i="1" s="1"/>
  <c r="G2747" i="1"/>
  <c r="O2747" i="1"/>
  <c r="F508" i="1"/>
  <c r="K508" i="1"/>
  <c r="S2819" i="1" l="1"/>
  <c r="H2819" i="1"/>
  <c r="N2747" i="1"/>
  <c r="J508" i="1"/>
  <c r="L508" i="1" s="1"/>
  <c r="Y508" i="1" s="1"/>
  <c r="W509" i="1" s="1"/>
  <c r="AA509" i="1" l="1"/>
  <c r="AB509" i="1"/>
  <c r="X509" i="1"/>
  <c r="Z509" i="1"/>
  <c r="R2819" i="1"/>
  <c r="T2819" i="1" s="1"/>
  <c r="Q2820" i="1" s="1"/>
  <c r="AC2820" i="1" s="1"/>
  <c r="P2747" i="1"/>
  <c r="M2748" i="1" s="1"/>
  <c r="I509" i="1"/>
  <c r="H2820" i="1" l="1"/>
  <c r="S2820" i="1"/>
  <c r="G2748" i="1"/>
  <c r="O2748" i="1"/>
  <c r="F509" i="1"/>
  <c r="K509" i="1"/>
  <c r="R2820" i="1" l="1"/>
  <c r="N2748" i="1"/>
  <c r="J509" i="1"/>
  <c r="L509" i="1" s="1"/>
  <c r="Y509" i="1" s="1"/>
  <c r="W510" i="1" s="1"/>
  <c r="AA510" i="1" l="1"/>
  <c r="Z510" i="1"/>
  <c r="X510" i="1"/>
  <c r="AB510" i="1"/>
  <c r="T2820" i="1"/>
  <c r="Q2821" i="1" s="1"/>
  <c r="AC2821" i="1" s="1"/>
  <c r="P2748" i="1"/>
  <c r="M2749" i="1" s="1"/>
  <c r="I510" i="1"/>
  <c r="H2821" i="1" l="1"/>
  <c r="S2821" i="1"/>
  <c r="O2749" i="1"/>
  <c r="G2749" i="1"/>
  <c r="K510" i="1"/>
  <c r="F510" i="1"/>
  <c r="R2821" i="1" l="1"/>
  <c r="T2821" i="1" s="1"/>
  <c r="Q2822" i="1" s="1"/>
  <c r="AC2822" i="1" s="1"/>
  <c r="N2749" i="1"/>
  <c r="J510" i="1"/>
  <c r="L510" i="1" s="1"/>
  <c r="Y510" i="1" s="1"/>
  <c r="W511" i="1" s="1"/>
  <c r="X511" i="1" l="1"/>
  <c r="Z511" i="1"/>
  <c r="AA511" i="1"/>
  <c r="AB511" i="1"/>
  <c r="H2822" i="1"/>
  <c r="S2822" i="1"/>
  <c r="P2749" i="1"/>
  <c r="M2750" i="1" s="1"/>
  <c r="I511" i="1"/>
  <c r="R2822" i="1" l="1"/>
  <c r="T2822" i="1" s="1"/>
  <c r="Q2823" i="1" s="1"/>
  <c r="AC2823" i="1" s="1"/>
  <c r="G2750" i="1"/>
  <c r="O2750" i="1"/>
  <c r="K511" i="1"/>
  <c r="F511" i="1"/>
  <c r="H2823" i="1" l="1"/>
  <c r="S2823" i="1"/>
  <c r="N2750" i="1"/>
  <c r="J511" i="1"/>
  <c r="L511" i="1" s="1"/>
  <c r="Y511" i="1" s="1"/>
  <c r="W512" i="1" s="1"/>
  <c r="X512" i="1" l="1"/>
  <c r="AA512" i="1"/>
  <c r="Z512" i="1"/>
  <c r="AB512" i="1"/>
  <c r="R2823" i="1"/>
  <c r="T2823" i="1" s="1"/>
  <c r="Q2824" i="1" s="1"/>
  <c r="AC2824" i="1" s="1"/>
  <c r="P2750" i="1"/>
  <c r="M2751" i="1" s="1"/>
  <c r="I512" i="1"/>
  <c r="H2824" i="1" l="1"/>
  <c r="S2824" i="1"/>
  <c r="O2751" i="1"/>
  <c r="G2751" i="1"/>
  <c r="K512" i="1"/>
  <c r="F512" i="1"/>
  <c r="R2824" i="1" l="1"/>
  <c r="N2751" i="1"/>
  <c r="J512" i="1"/>
  <c r="L512" i="1" s="1"/>
  <c r="Y512" i="1" s="1"/>
  <c r="W513" i="1" s="1"/>
  <c r="X513" i="1" l="1"/>
  <c r="AA513" i="1"/>
  <c r="Z513" i="1"/>
  <c r="AB513" i="1"/>
  <c r="T2824" i="1"/>
  <c r="Q2825" i="1" s="1"/>
  <c r="AC2825" i="1" s="1"/>
  <c r="P2751" i="1"/>
  <c r="M2752" i="1" s="1"/>
  <c r="I513" i="1"/>
  <c r="S2825" i="1" l="1"/>
  <c r="H2825" i="1"/>
  <c r="G2752" i="1"/>
  <c r="O2752" i="1"/>
  <c r="K513" i="1"/>
  <c r="F513" i="1"/>
  <c r="R2825" i="1" l="1"/>
  <c r="T2825" i="1" s="1"/>
  <c r="Q2826" i="1" s="1"/>
  <c r="AC2826" i="1" s="1"/>
  <c r="N2752" i="1"/>
  <c r="J513" i="1"/>
  <c r="L513" i="1" s="1"/>
  <c r="Y513" i="1" s="1"/>
  <c r="W514" i="1" s="1"/>
  <c r="X514" i="1" l="1"/>
  <c r="Z514" i="1"/>
  <c r="AA514" i="1"/>
  <c r="AB514" i="1"/>
  <c r="H2826" i="1"/>
  <c r="S2826" i="1"/>
  <c r="P2752" i="1"/>
  <c r="M2753" i="1" s="1"/>
  <c r="I514" i="1"/>
  <c r="R2826" i="1" l="1"/>
  <c r="O2753" i="1"/>
  <c r="G2753" i="1"/>
  <c r="K514" i="1"/>
  <c r="F514" i="1"/>
  <c r="T2826" i="1" l="1"/>
  <c r="Q2827" i="1" s="1"/>
  <c r="AC2827" i="1" s="1"/>
  <c r="N2753" i="1"/>
  <c r="P2753" i="1" s="1"/>
  <c r="M2754" i="1" s="1"/>
  <c r="J514" i="1"/>
  <c r="L514" i="1" s="1"/>
  <c r="Y514" i="1" s="1"/>
  <c r="W515" i="1" s="1"/>
  <c r="X515" i="1" l="1"/>
  <c r="AA515" i="1"/>
  <c r="AB515" i="1"/>
  <c r="Z515" i="1"/>
  <c r="H2827" i="1"/>
  <c r="S2827" i="1"/>
  <c r="O2754" i="1"/>
  <c r="G2754" i="1"/>
  <c r="I515" i="1"/>
  <c r="R2827" i="1" l="1"/>
  <c r="T2827" i="1" s="1"/>
  <c r="Q2828" i="1" s="1"/>
  <c r="AC2828" i="1" s="1"/>
  <c r="N2754" i="1"/>
  <c r="F515" i="1"/>
  <c r="K515" i="1"/>
  <c r="H2828" i="1" l="1"/>
  <c r="S2828" i="1"/>
  <c r="P2754" i="1"/>
  <c r="M2755" i="1" s="1"/>
  <c r="J515" i="1"/>
  <c r="L515" i="1" s="1"/>
  <c r="I516" i="1" l="1"/>
  <c r="Y515" i="1"/>
  <c r="W516" i="1" s="1"/>
  <c r="R2828" i="1"/>
  <c r="T2828" i="1" s="1"/>
  <c r="Q2829" i="1" s="1"/>
  <c r="AC2829" i="1" s="1"/>
  <c r="O2755" i="1"/>
  <c r="G2755" i="1"/>
  <c r="F516" i="1"/>
  <c r="K516" i="1"/>
  <c r="AB516" i="1" l="1"/>
  <c r="X516" i="1"/>
  <c r="Z516" i="1"/>
  <c r="AA516" i="1"/>
  <c r="S2829" i="1"/>
  <c r="H2829" i="1"/>
  <c r="N2755" i="1"/>
  <c r="P2755" i="1" s="1"/>
  <c r="M2756" i="1" s="1"/>
  <c r="J516" i="1"/>
  <c r="L516" i="1" s="1"/>
  <c r="Y516" i="1" l="1"/>
  <c r="W517" i="1" s="1"/>
  <c r="R2829" i="1"/>
  <c r="T2829" i="1" s="1"/>
  <c r="Q2830" i="1" s="1"/>
  <c r="AC2830" i="1" s="1"/>
  <c r="G2756" i="1"/>
  <c r="O2756" i="1"/>
  <c r="I517" i="1"/>
  <c r="F517" i="1" s="1"/>
  <c r="Z517" i="1" l="1"/>
  <c r="X517" i="1"/>
  <c r="AA517" i="1"/>
  <c r="AB517" i="1"/>
  <c r="H2830" i="1"/>
  <c r="S2830" i="1"/>
  <c r="N2756" i="1"/>
  <c r="P2756" i="1" s="1"/>
  <c r="M2757" i="1" s="1"/>
  <c r="K517" i="1"/>
  <c r="J517" i="1" s="1"/>
  <c r="R2830" i="1" l="1"/>
  <c r="L517" i="1"/>
  <c r="I518" i="1" s="1"/>
  <c r="O2757" i="1"/>
  <c r="G2757" i="1"/>
  <c r="Y517" i="1" l="1"/>
  <c r="W518" i="1" s="1"/>
  <c r="T2830" i="1"/>
  <c r="Q2831" i="1" s="1"/>
  <c r="AC2831" i="1" s="1"/>
  <c r="N2757" i="1"/>
  <c r="K518" i="1"/>
  <c r="F518" i="1"/>
  <c r="AA518" i="1" l="1"/>
  <c r="X518" i="1"/>
  <c r="Z518" i="1"/>
  <c r="AB518" i="1"/>
  <c r="H2831" i="1"/>
  <c r="S2831" i="1"/>
  <c r="P2757" i="1"/>
  <c r="M2758" i="1" s="1"/>
  <c r="J518" i="1"/>
  <c r="L518" i="1" s="1"/>
  <c r="Y518" i="1" l="1"/>
  <c r="W519" i="1" s="1"/>
  <c r="R2831" i="1"/>
  <c r="T2831" i="1" s="1"/>
  <c r="Q2832" i="1" s="1"/>
  <c r="AC2832" i="1" s="1"/>
  <c r="G2758" i="1"/>
  <c r="O2758" i="1"/>
  <c r="I519" i="1"/>
  <c r="X519" i="1" l="1"/>
  <c r="AA519" i="1"/>
  <c r="AB519" i="1"/>
  <c r="Z519" i="1"/>
  <c r="H2832" i="1"/>
  <c r="S2832" i="1"/>
  <c r="N2758" i="1"/>
  <c r="K519" i="1"/>
  <c r="F519" i="1"/>
  <c r="R2832" i="1" l="1"/>
  <c r="T2832" i="1" s="1"/>
  <c r="Q2833" i="1" s="1"/>
  <c r="AC2833" i="1" s="1"/>
  <c r="P2758" i="1"/>
  <c r="M2759" i="1" s="1"/>
  <c r="J519" i="1"/>
  <c r="L519" i="1" s="1"/>
  <c r="Y519" i="1" s="1"/>
  <c r="W520" i="1" s="1"/>
  <c r="X520" i="1" l="1"/>
  <c r="AA520" i="1"/>
  <c r="AB520" i="1"/>
  <c r="Z520" i="1"/>
  <c r="H2833" i="1"/>
  <c r="S2833" i="1"/>
  <c r="G2759" i="1"/>
  <c r="O2759" i="1"/>
  <c r="I520" i="1"/>
  <c r="K520" i="1" s="1"/>
  <c r="R2833" i="1" l="1"/>
  <c r="N2759" i="1"/>
  <c r="P2759" i="1" s="1"/>
  <c r="M2760" i="1" s="1"/>
  <c r="F520" i="1"/>
  <c r="J520" i="1"/>
  <c r="L520" i="1" s="1"/>
  <c r="Y520" i="1" s="1"/>
  <c r="W521" i="1" s="1"/>
  <c r="AB521" i="1" l="1"/>
  <c r="AA521" i="1"/>
  <c r="X521" i="1"/>
  <c r="Z521" i="1"/>
  <c r="T2833" i="1"/>
  <c r="Q2834" i="1" s="1"/>
  <c r="AC2834" i="1" s="1"/>
  <c r="O2760" i="1"/>
  <c r="G2760" i="1"/>
  <c r="I521" i="1"/>
  <c r="H2834" i="1" l="1"/>
  <c r="S2834" i="1"/>
  <c r="N2760" i="1"/>
  <c r="P2760" i="1" s="1"/>
  <c r="M2761" i="1" s="1"/>
  <c r="K521" i="1"/>
  <c r="F521" i="1"/>
  <c r="R2834" i="1" l="1"/>
  <c r="G2761" i="1"/>
  <c r="O2761" i="1"/>
  <c r="J521" i="1"/>
  <c r="L521" i="1" s="1"/>
  <c r="Y521" i="1" s="1"/>
  <c r="W522" i="1" s="1"/>
  <c r="Z522" i="1" l="1"/>
  <c r="AB522" i="1"/>
  <c r="X522" i="1"/>
  <c r="AA522" i="1"/>
  <c r="T2834" i="1"/>
  <c r="Q2835" i="1" s="1"/>
  <c r="AC2835" i="1" s="1"/>
  <c r="N2761" i="1"/>
  <c r="P2761" i="1" s="1"/>
  <c r="M2762" i="1" s="1"/>
  <c r="I522" i="1"/>
  <c r="H2835" i="1" l="1"/>
  <c r="S2835" i="1"/>
  <c r="O2762" i="1"/>
  <c r="G2762" i="1"/>
  <c r="F522" i="1"/>
  <c r="K522" i="1"/>
  <c r="R2835" i="1" l="1"/>
  <c r="N2762" i="1"/>
  <c r="J522" i="1"/>
  <c r="L522" i="1" s="1"/>
  <c r="Y522" i="1" s="1"/>
  <c r="W523" i="1" s="1"/>
  <c r="X523" i="1" l="1"/>
  <c r="AA523" i="1"/>
  <c r="AB523" i="1"/>
  <c r="Z523" i="1"/>
  <c r="T2835" i="1"/>
  <c r="Q2836" i="1" s="1"/>
  <c r="AC2836" i="1" s="1"/>
  <c r="P2762" i="1"/>
  <c r="M2763" i="1" s="1"/>
  <c r="I523" i="1"/>
  <c r="H2836" i="1" l="1"/>
  <c r="S2836" i="1"/>
  <c r="G2763" i="1"/>
  <c r="O2763" i="1"/>
  <c r="K523" i="1"/>
  <c r="F523" i="1"/>
  <c r="R2836" i="1" l="1"/>
  <c r="T2836" i="1" s="1"/>
  <c r="Q2837" i="1" s="1"/>
  <c r="AC2837" i="1" s="1"/>
  <c r="N2763" i="1"/>
  <c r="J523" i="1"/>
  <c r="L523" i="1" s="1"/>
  <c r="Y523" i="1" s="1"/>
  <c r="W524" i="1" s="1"/>
  <c r="X524" i="1" l="1"/>
  <c r="AA524" i="1"/>
  <c r="AB524" i="1"/>
  <c r="Z524" i="1"/>
  <c r="H2837" i="1"/>
  <c r="S2837" i="1"/>
  <c r="P2763" i="1"/>
  <c r="M2764" i="1" s="1"/>
  <c r="I524" i="1"/>
  <c r="R2837" i="1" l="1"/>
  <c r="O2764" i="1"/>
  <c r="G2764" i="1"/>
  <c r="F524" i="1"/>
  <c r="K524" i="1"/>
  <c r="T2837" i="1" l="1"/>
  <c r="Q2838" i="1" s="1"/>
  <c r="AC2838" i="1" s="1"/>
  <c r="N2764" i="1"/>
  <c r="J524" i="1"/>
  <c r="L524" i="1" s="1"/>
  <c r="Y524" i="1" s="1"/>
  <c r="W525" i="1" s="1"/>
  <c r="X525" i="1" l="1"/>
  <c r="AA525" i="1"/>
  <c r="Z525" i="1"/>
  <c r="AB525" i="1"/>
  <c r="H2838" i="1"/>
  <c r="S2838" i="1"/>
  <c r="P2764" i="1"/>
  <c r="M2765" i="1" s="1"/>
  <c r="I525" i="1"/>
  <c r="R2838" i="1" l="1"/>
  <c r="G2765" i="1"/>
  <c r="O2765" i="1"/>
  <c r="F525" i="1"/>
  <c r="K525" i="1"/>
  <c r="T2838" i="1" l="1"/>
  <c r="Q2839" i="1" s="1"/>
  <c r="AC2839" i="1" s="1"/>
  <c r="N2765" i="1"/>
  <c r="P2765" i="1" s="1"/>
  <c r="M2766" i="1" s="1"/>
  <c r="J525" i="1"/>
  <c r="L525" i="1" s="1"/>
  <c r="Y525" i="1" s="1"/>
  <c r="W526" i="1" s="1"/>
  <c r="X526" i="1" l="1"/>
  <c r="AA526" i="1"/>
  <c r="Z526" i="1"/>
  <c r="AB526" i="1"/>
  <c r="H2839" i="1"/>
  <c r="S2839" i="1"/>
  <c r="G2766" i="1"/>
  <c r="O2766" i="1"/>
  <c r="I526" i="1"/>
  <c r="R2839" i="1" l="1"/>
  <c r="N2766" i="1"/>
  <c r="P2766" i="1" s="1"/>
  <c r="M2767" i="1" s="1"/>
  <c r="K526" i="1"/>
  <c r="F526" i="1"/>
  <c r="T2839" i="1" l="1"/>
  <c r="Q2840" i="1" s="1"/>
  <c r="AC2840" i="1" s="1"/>
  <c r="G2767" i="1"/>
  <c r="O2767" i="1"/>
  <c r="J526" i="1"/>
  <c r="L526" i="1" s="1"/>
  <c r="Y526" i="1" s="1"/>
  <c r="W527" i="1" s="1"/>
  <c r="AB527" i="1" l="1"/>
  <c r="Z527" i="1"/>
  <c r="X527" i="1"/>
  <c r="AA527" i="1"/>
  <c r="H2840" i="1"/>
  <c r="S2840" i="1"/>
  <c r="N2767" i="1"/>
  <c r="I527" i="1"/>
  <c r="K527" i="1" s="1"/>
  <c r="R2840" i="1" l="1"/>
  <c r="T2840" i="1" s="1"/>
  <c r="Q2841" i="1" s="1"/>
  <c r="AC2841" i="1" s="1"/>
  <c r="P2767" i="1"/>
  <c r="M2768" i="1" s="1"/>
  <c r="F527" i="1"/>
  <c r="J527" i="1"/>
  <c r="L527" i="1" s="1"/>
  <c r="Y527" i="1" s="1"/>
  <c r="W528" i="1" s="1"/>
  <c r="AA528" i="1" l="1"/>
  <c r="Z528" i="1"/>
  <c r="X528" i="1"/>
  <c r="AB528" i="1"/>
  <c r="H2841" i="1"/>
  <c r="S2841" i="1"/>
  <c r="O2768" i="1"/>
  <c r="G2768" i="1"/>
  <c r="I528" i="1"/>
  <c r="R2841" i="1" l="1"/>
  <c r="T2841" i="1" s="1"/>
  <c r="Q2842" i="1" s="1"/>
  <c r="AC2842" i="1" s="1"/>
  <c r="N2768" i="1"/>
  <c r="F528" i="1"/>
  <c r="K528" i="1"/>
  <c r="H2842" i="1" l="1"/>
  <c r="S2842" i="1"/>
  <c r="P2768" i="1"/>
  <c r="M2769" i="1" s="1"/>
  <c r="J528" i="1"/>
  <c r="L528" i="1" s="1"/>
  <c r="Y528" i="1" s="1"/>
  <c r="W529" i="1" s="1"/>
  <c r="X529" i="1" l="1"/>
  <c r="Z529" i="1"/>
  <c r="AA529" i="1"/>
  <c r="AB529" i="1"/>
  <c r="R2842" i="1"/>
  <c r="G2769" i="1"/>
  <c r="O2769" i="1"/>
  <c r="I529" i="1"/>
  <c r="T2842" i="1" l="1"/>
  <c r="Q2843" i="1" s="1"/>
  <c r="AC2843" i="1" s="1"/>
  <c r="N2769" i="1"/>
  <c r="P2769" i="1" s="1"/>
  <c r="M2770" i="1" s="1"/>
  <c r="F529" i="1"/>
  <c r="K529" i="1"/>
  <c r="H2843" i="1" l="1"/>
  <c r="S2843" i="1"/>
  <c r="G2770" i="1"/>
  <c r="O2770" i="1"/>
  <c r="J529" i="1"/>
  <c r="L529" i="1" s="1"/>
  <c r="Y529" i="1" s="1"/>
  <c r="W530" i="1" s="1"/>
  <c r="X530" i="1" l="1"/>
  <c r="Z530" i="1"/>
  <c r="AA530" i="1"/>
  <c r="AB530" i="1"/>
  <c r="R2843" i="1"/>
  <c r="T2843" i="1" s="1"/>
  <c r="Q2844" i="1" s="1"/>
  <c r="AC2844" i="1" s="1"/>
  <c r="N2770" i="1"/>
  <c r="I530" i="1"/>
  <c r="H2844" i="1" l="1"/>
  <c r="S2844" i="1"/>
  <c r="P2770" i="1"/>
  <c r="M2771" i="1" s="1"/>
  <c r="F530" i="1"/>
  <c r="K530" i="1"/>
  <c r="R2844" i="1" l="1"/>
  <c r="T2844" i="1" s="1"/>
  <c r="Q2845" i="1" s="1"/>
  <c r="AC2845" i="1" s="1"/>
  <c r="G2771" i="1"/>
  <c r="O2771" i="1"/>
  <c r="J530" i="1"/>
  <c r="L530" i="1" s="1"/>
  <c r="I531" i="1" l="1"/>
  <c r="Y530" i="1"/>
  <c r="W531" i="1" s="1"/>
  <c r="S2845" i="1"/>
  <c r="H2845" i="1"/>
  <c r="N2771" i="1"/>
  <c r="P2771" i="1" s="1"/>
  <c r="M2772" i="1" s="1"/>
  <c r="F531" i="1"/>
  <c r="K531" i="1"/>
  <c r="X531" i="1" l="1"/>
  <c r="Z531" i="1"/>
  <c r="AB531" i="1"/>
  <c r="AA531" i="1"/>
  <c r="R2845" i="1"/>
  <c r="G2772" i="1"/>
  <c r="O2772" i="1"/>
  <c r="J531" i="1"/>
  <c r="L531" i="1" s="1"/>
  <c r="Y531" i="1" l="1"/>
  <c r="W532" i="1" s="1"/>
  <c r="T2845" i="1"/>
  <c r="Q2846" i="1" s="1"/>
  <c r="AC2846" i="1" s="1"/>
  <c r="N2772" i="1"/>
  <c r="I532" i="1"/>
  <c r="X532" i="1" l="1"/>
  <c r="AA532" i="1"/>
  <c r="AB532" i="1"/>
  <c r="Z532" i="1"/>
  <c r="S2846" i="1"/>
  <c r="H2846" i="1"/>
  <c r="P2772" i="1"/>
  <c r="M2773" i="1" s="1"/>
  <c r="K532" i="1"/>
  <c r="F532" i="1"/>
  <c r="R2846" i="1" l="1"/>
  <c r="T2846" i="1" s="1"/>
  <c r="Q2847" i="1" s="1"/>
  <c r="AC2847" i="1" s="1"/>
  <c r="G2773" i="1"/>
  <c r="O2773" i="1"/>
  <c r="J532" i="1"/>
  <c r="L532" i="1" s="1"/>
  <c r="Y532" i="1" s="1"/>
  <c r="W533" i="1" s="1"/>
  <c r="Z533" i="1" l="1"/>
  <c r="AA533" i="1"/>
  <c r="X533" i="1"/>
  <c r="AB533" i="1"/>
  <c r="H2847" i="1"/>
  <c r="S2847" i="1"/>
  <c r="N2773" i="1"/>
  <c r="I533" i="1"/>
  <c r="R2847" i="1" l="1"/>
  <c r="T2847" i="1" s="1"/>
  <c r="Q2848" i="1" s="1"/>
  <c r="AC2848" i="1" s="1"/>
  <c r="P2773" i="1"/>
  <c r="M2774" i="1" s="1"/>
  <c r="F533" i="1"/>
  <c r="K533" i="1"/>
  <c r="H2848" i="1" l="1"/>
  <c r="S2848" i="1"/>
  <c r="O2774" i="1"/>
  <c r="G2774" i="1"/>
  <c r="J533" i="1"/>
  <c r="L533" i="1" s="1"/>
  <c r="Y533" i="1" s="1"/>
  <c r="W534" i="1" s="1"/>
  <c r="AB534" i="1" l="1"/>
  <c r="X534" i="1"/>
  <c r="Z534" i="1"/>
  <c r="AA534" i="1"/>
  <c r="R2848" i="1"/>
  <c r="T2848" i="1" s="1"/>
  <c r="Q2849" i="1" s="1"/>
  <c r="AC2849" i="1" s="1"/>
  <c r="N2774" i="1"/>
  <c r="I534" i="1"/>
  <c r="H2849" i="1" l="1"/>
  <c r="S2849" i="1"/>
  <c r="P2774" i="1"/>
  <c r="M2775" i="1" s="1"/>
  <c r="F534" i="1"/>
  <c r="K534" i="1"/>
  <c r="R2849" i="1" l="1"/>
  <c r="T2849" i="1" s="1"/>
  <c r="Q2850" i="1" s="1"/>
  <c r="AC2850" i="1" s="1"/>
  <c r="O2775" i="1"/>
  <c r="G2775" i="1"/>
  <c r="J534" i="1"/>
  <c r="L534" i="1" s="1"/>
  <c r="I535" i="1" l="1"/>
  <c r="Y534" i="1"/>
  <c r="W535" i="1" s="1"/>
  <c r="H2850" i="1"/>
  <c r="S2850" i="1"/>
  <c r="N2775" i="1"/>
  <c r="K535" i="1"/>
  <c r="F535" i="1"/>
  <c r="X535" i="1" l="1"/>
  <c r="AA535" i="1"/>
  <c r="Z535" i="1"/>
  <c r="AB535" i="1"/>
  <c r="R2850" i="1"/>
  <c r="T2850" i="1" s="1"/>
  <c r="Q2851" i="1" s="1"/>
  <c r="AC2851" i="1" s="1"/>
  <c r="P2775" i="1"/>
  <c r="M2776" i="1" s="1"/>
  <c r="J535" i="1"/>
  <c r="L535" i="1" s="1"/>
  <c r="Y535" i="1" l="1"/>
  <c r="W536" i="1" s="1"/>
  <c r="H2851" i="1"/>
  <c r="S2851" i="1"/>
  <c r="G2776" i="1"/>
  <c r="O2776" i="1"/>
  <c r="I536" i="1"/>
  <c r="X536" i="1" l="1"/>
  <c r="AA536" i="1"/>
  <c r="AB536" i="1"/>
  <c r="Z536" i="1"/>
  <c r="R2851" i="1"/>
  <c r="T2851" i="1" s="1"/>
  <c r="Q2852" i="1" s="1"/>
  <c r="AC2852" i="1" s="1"/>
  <c r="N2776" i="1"/>
  <c r="P2776" i="1" s="1"/>
  <c r="M2777" i="1" s="1"/>
  <c r="F536" i="1"/>
  <c r="K536" i="1"/>
  <c r="H2852" i="1" l="1"/>
  <c r="S2852" i="1"/>
  <c r="G2777" i="1"/>
  <c r="O2777" i="1"/>
  <c r="J536" i="1"/>
  <c r="L536" i="1" s="1"/>
  <c r="Y536" i="1" s="1"/>
  <c r="W537" i="1" s="1"/>
  <c r="Z537" i="1" l="1"/>
  <c r="X537" i="1"/>
  <c r="AA537" i="1"/>
  <c r="AB537" i="1"/>
  <c r="R2852" i="1"/>
  <c r="T2852" i="1" s="1"/>
  <c r="Q2853" i="1" s="1"/>
  <c r="AC2853" i="1" s="1"/>
  <c r="N2777" i="1"/>
  <c r="I537" i="1"/>
  <c r="H2853" i="1" l="1"/>
  <c r="S2853" i="1"/>
  <c r="P2777" i="1"/>
  <c r="M2778" i="1" s="1"/>
  <c r="K537" i="1"/>
  <c r="F537" i="1"/>
  <c r="R2853" i="1" l="1"/>
  <c r="T2853" i="1" s="1"/>
  <c r="Q2854" i="1" s="1"/>
  <c r="AC2854" i="1" s="1"/>
  <c r="G2778" i="1"/>
  <c r="O2778" i="1"/>
  <c r="J537" i="1"/>
  <c r="L537" i="1" s="1"/>
  <c r="Y537" i="1" s="1"/>
  <c r="W538" i="1" s="1"/>
  <c r="X538" i="1" l="1"/>
  <c r="Z538" i="1"/>
  <c r="AA538" i="1"/>
  <c r="AB538" i="1"/>
  <c r="H2854" i="1"/>
  <c r="S2854" i="1"/>
  <c r="N2778" i="1"/>
  <c r="P2778" i="1" s="1"/>
  <c r="M2779" i="1" s="1"/>
  <c r="I538" i="1"/>
  <c r="R2854" i="1" l="1"/>
  <c r="T2854" i="1" s="1"/>
  <c r="Q2855" i="1" s="1"/>
  <c r="AC2855" i="1" s="1"/>
  <c r="G2779" i="1"/>
  <c r="O2779" i="1"/>
  <c r="F538" i="1"/>
  <c r="K538" i="1"/>
  <c r="H2855" i="1" l="1"/>
  <c r="S2855" i="1"/>
  <c r="N2779" i="1"/>
  <c r="J538" i="1"/>
  <c r="L538" i="1" s="1"/>
  <c r="Y538" i="1" s="1"/>
  <c r="W539" i="1" s="1"/>
  <c r="X539" i="1" l="1"/>
  <c r="Z539" i="1"/>
  <c r="AA539" i="1"/>
  <c r="AB539" i="1"/>
  <c r="R2855" i="1"/>
  <c r="T2855" i="1" s="1"/>
  <c r="Q2856" i="1" s="1"/>
  <c r="AC2856" i="1" s="1"/>
  <c r="P2779" i="1"/>
  <c r="M2780" i="1" s="1"/>
  <c r="I539" i="1"/>
  <c r="H2856" i="1" l="1"/>
  <c r="S2856" i="1"/>
  <c r="O2780" i="1"/>
  <c r="G2780" i="1"/>
  <c r="F539" i="1"/>
  <c r="K539" i="1"/>
  <c r="R2856" i="1" l="1"/>
  <c r="T2856" i="1" s="1"/>
  <c r="Q2857" i="1" s="1"/>
  <c r="AC2857" i="1" s="1"/>
  <c r="N2780" i="1"/>
  <c r="J539" i="1"/>
  <c r="L539" i="1" s="1"/>
  <c r="Y539" i="1" s="1"/>
  <c r="W540" i="1" s="1"/>
  <c r="AA540" i="1" l="1"/>
  <c r="AB540" i="1"/>
  <c r="X540" i="1"/>
  <c r="Z540" i="1"/>
  <c r="S2857" i="1"/>
  <c r="H2857" i="1"/>
  <c r="P2780" i="1"/>
  <c r="M2781" i="1" s="1"/>
  <c r="I540" i="1"/>
  <c r="R2857" i="1" l="1"/>
  <c r="T2857" i="1" s="1"/>
  <c r="Q2858" i="1" s="1"/>
  <c r="AC2858" i="1" s="1"/>
  <c r="O2781" i="1"/>
  <c r="G2781" i="1"/>
  <c r="K540" i="1"/>
  <c r="F540" i="1"/>
  <c r="H2858" i="1" l="1"/>
  <c r="S2858" i="1"/>
  <c r="N2781" i="1"/>
  <c r="P2781" i="1" s="1"/>
  <c r="M2782" i="1" s="1"/>
  <c r="J540" i="1"/>
  <c r="L540" i="1" s="1"/>
  <c r="Y540" i="1" s="1"/>
  <c r="W541" i="1" s="1"/>
  <c r="X541" i="1" l="1"/>
  <c r="Z541" i="1"/>
  <c r="AA541" i="1"/>
  <c r="AB541" i="1"/>
  <c r="R2858" i="1"/>
  <c r="T2858" i="1" s="1"/>
  <c r="Q2859" i="1" s="1"/>
  <c r="AC2859" i="1" s="1"/>
  <c r="G2782" i="1"/>
  <c r="O2782" i="1"/>
  <c r="I541" i="1"/>
  <c r="H2859" i="1" l="1"/>
  <c r="S2859" i="1"/>
  <c r="N2782" i="1"/>
  <c r="F541" i="1"/>
  <c r="K541" i="1"/>
  <c r="R2859" i="1" l="1"/>
  <c r="T2859" i="1" s="1"/>
  <c r="Q2860" i="1" s="1"/>
  <c r="AC2860" i="1" s="1"/>
  <c r="P2782" i="1"/>
  <c r="M2783" i="1" s="1"/>
  <c r="J541" i="1"/>
  <c r="L541" i="1" s="1"/>
  <c r="Y541" i="1" s="1"/>
  <c r="W542" i="1" s="1"/>
  <c r="AA542" i="1" l="1"/>
  <c r="AB542" i="1"/>
  <c r="X542" i="1"/>
  <c r="Z542" i="1"/>
  <c r="S2860" i="1"/>
  <c r="H2860" i="1"/>
  <c r="G2783" i="1"/>
  <c r="O2783" i="1"/>
  <c r="I542" i="1"/>
  <c r="R2860" i="1" l="1"/>
  <c r="T2860" i="1" s="1"/>
  <c r="Q2861" i="1" s="1"/>
  <c r="AC2861" i="1" s="1"/>
  <c r="N2783" i="1"/>
  <c r="P2783" i="1" s="1"/>
  <c r="M2784" i="1" s="1"/>
  <c r="K542" i="1"/>
  <c r="F542" i="1"/>
  <c r="H2861" i="1" l="1"/>
  <c r="S2861" i="1"/>
  <c r="G2784" i="1"/>
  <c r="O2784" i="1"/>
  <c r="J542" i="1"/>
  <c r="L542" i="1" s="1"/>
  <c r="Y542" i="1" s="1"/>
  <c r="W543" i="1" s="1"/>
  <c r="AA543" i="1" l="1"/>
  <c r="AB543" i="1"/>
  <c r="X543" i="1"/>
  <c r="Z543" i="1"/>
  <c r="R2861" i="1"/>
  <c r="T2861" i="1" s="1"/>
  <c r="Q2862" i="1" s="1"/>
  <c r="AC2862" i="1" s="1"/>
  <c r="N2784" i="1"/>
  <c r="I543" i="1"/>
  <c r="H2862" i="1" l="1"/>
  <c r="S2862" i="1"/>
  <c r="P2784" i="1"/>
  <c r="M2785" i="1" s="1"/>
  <c r="K543" i="1"/>
  <c r="F543" i="1"/>
  <c r="R2862" i="1" l="1"/>
  <c r="G2785" i="1"/>
  <c r="O2785" i="1"/>
  <c r="J543" i="1"/>
  <c r="L543" i="1" s="1"/>
  <c r="Y543" i="1" s="1"/>
  <c r="W544" i="1" s="1"/>
  <c r="AB544" i="1" l="1"/>
  <c r="X544" i="1"/>
  <c r="AA544" i="1"/>
  <c r="Z544" i="1"/>
  <c r="T2862" i="1"/>
  <c r="Q2863" i="1" s="1"/>
  <c r="AC2863" i="1" s="1"/>
  <c r="N2785" i="1"/>
  <c r="P2785" i="1" s="1"/>
  <c r="M2786" i="1" s="1"/>
  <c r="I544" i="1"/>
  <c r="F544" i="1" s="1"/>
  <c r="H2863" i="1" l="1"/>
  <c r="S2863" i="1"/>
  <c r="G2786" i="1"/>
  <c r="O2786" i="1"/>
  <c r="K544" i="1"/>
  <c r="J544" i="1" s="1"/>
  <c r="R2863" i="1" l="1"/>
  <c r="T2863" i="1" s="1"/>
  <c r="Q2864" i="1" s="1"/>
  <c r="AC2864" i="1" s="1"/>
  <c r="N2786" i="1"/>
  <c r="P2786" i="1" s="1"/>
  <c r="M2787" i="1" s="1"/>
  <c r="L544" i="1"/>
  <c r="I545" i="1" l="1"/>
  <c r="Y544" i="1"/>
  <c r="W545" i="1" s="1"/>
  <c r="H2864" i="1"/>
  <c r="S2864" i="1"/>
  <c r="G2787" i="1"/>
  <c r="O2787" i="1"/>
  <c r="F545" i="1"/>
  <c r="K545" i="1"/>
  <c r="AB545" i="1" l="1"/>
  <c r="X545" i="1"/>
  <c r="Z545" i="1"/>
  <c r="AA545" i="1"/>
  <c r="R2864" i="1"/>
  <c r="N2787" i="1"/>
  <c r="J545" i="1"/>
  <c r="L545" i="1" s="1"/>
  <c r="Y545" i="1" l="1"/>
  <c r="W546" i="1" s="1"/>
  <c r="T2864" i="1"/>
  <c r="Q2865" i="1" s="1"/>
  <c r="AC2865" i="1" s="1"/>
  <c r="P2787" i="1"/>
  <c r="M2788" i="1" s="1"/>
  <c r="I546" i="1"/>
  <c r="AB546" i="1" l="1"/>
  <c r="X546" i="1"/>
  <c r="Z546" i="1"/>
  <c r="AA546" i="1"/>
  <c r="H2865" i="1"/>
  <c r="S2865" i="1"/>
  <c r="G2788" i="1"/>
  <c r="O2788" i="1"/>
  <c r="F546" i="1"/>
  <c r="K546" i="1"/>
  <c r="R2865" i="1" l="1"/>
  <c r="N2788" i="1"/>
  <c r="J546" i="1"/>
  <c r="L546" i="1" s="1"/>
  <c r="Y546" i="1" s="1"/>
  <c r="W547" i="1" s="1"/>
  <c r="X547" i="1" l="1"/>
  <c r="AA547" i="1"/>
  <c r="Z547" i="1"/>
  <c r="AB547" i="1"/>
  <c r="T2865" i="1"/>
  <c r="Q2866" i="1" s="1"/>
  <c r="AC2866" i="1" s="1"/>
  <c r="P2788" i="1"/>
  <c r="M2789" i="1" s="1"/>
  <c r="I547" i="1"/>
  <c r="H2866" i="1" l="1"/>
  <c r="S2866" i="1"/>
  <c r="G2789" i="1"/>
  <c r="O2789" i="1"/>
  <c r="F547" i="1"/>
  <c r="K547" i="1"/>
  <c r="R2866" i="1" l="1"/>
  <c r="T2866" i="1" s="1"/>
  <c r="Q2867" i="1" s="1"/>
  <c r="AC2867" i="1" s="1"/>
  <c r="N2789" i="1"/>
  <c r="P2789" i="1" s="1"/>
  <c r="M2790" i="1" s="1"/>
  <c r="J547" i="1"/>
  <c r="L547" i="1" s="1"/>
  <c r="Y547" i="1" s="1"/>
  <c r="W548" i="1" s="1"/>
  <c r="X548" i="1" l="1"/>
  <c r="Z548" i="1"/>
  <c r="AB548" i="1"/>
  <c r="AA548" i="1"/>
  <c r="H2867" i="1"/>
  <c r="S2867" i="1"/>
  <c r="O2790" i="1"/>
  <c r="G2790" i="1"/>
  <c r="I548" i="1"/>
  <c r="R2867" i="1" l="1"/>
  <c r="T2867" i="1" s="1"/>
  <c r="Q2868" i="1" s="1"/>
  <c r="AC2868" i="1" s="1"/>
  <c r="N2790" i="1"/>
  <c r="K548" i="1"/>
  <c r="F548" i="1"/>
  <c r="H2868" i="1" l="1"/>
  <c r="S2868" i="1"/>
  <c r="P2790" i="1"/>
  <c r="M2791" i="1" s="1"/>
  <c r="J548" i="1"/>
  <c r="L548" i="1" s="1"/>
  <c r="Y548" i="1" s="1"/>
  <c r="W549" i="1" s="1"/>
  <c r="X549" i="1" l="1"/>
  <c r="Z549" i="1"/>
  <c r="AB549" i="1"/>
  <c r="AA549" i="1"/>
  <c r="R2868" i="1"/>
  <c r="T2868" i="1" s="1"/>
  <c r="Q2869" i="1" s="1"/>
  <c r="AC2869" i="1" s="1"/>
  <c r="G2791" i="1"/>
  <c r="O2791" i="1"/>
  <c r="I549" i="1"/>
  <c r="H2869" i="1" l="1"/>
  <c r="S2869" i="1"/>
  <c r="N2791" i="1"/>
  <c r="P2791" i="1" s="1"/>
  <c r="M2792" i="1" s="1"/>
  <c r="F549" i="1"/>
  <c r="K549" i="1"/>
  <c r="R2869" i="1" l="1"/>
  <c r="G2792" i="1"/>
  <c r="O2792" i="1"/>
  <c r="J549" i="1"/>
  <c r="T2869" i="1" l="1"/>
  <c r="Q2870" i="1" s="1"/>
  <c r="AC2870" i="1" s="1"/>
  <c r="N2792" i="1"/>
  <c r="P2792" i="1" s="1"/>
  <c r="M2793" i="1" s="1"/>
  <c r="L549" i="1"/>
  <c r="I550" i="1" l="1"/>
  <c r="Y549" i="1"/>
  <c r="W550" i="1" s="1"/>
  <c r="H2870" i="1"/>
  <c r="S2870" i="1"/>
  <c r="O2793" i="1"/>
  <c r="G2793" i="1"/>
  <c r="K550" i="1"/>
  <c r="J550" i="1" s="1"/>
  <c r="F550" i="1"/>
  <c r="Z550" i="1" l="1"/>
  <c r="X550" i="1"/>
  <c r="AA550" i="1"/>
  <c r="AB550" i="1"/>
  <c r="R2870" i="1"/>
  <c r="T2870" i="1" s="1"/>
  <c r="Q2871" i="1" s="1"/>
  <c r="AC2871" i="1" s="1"/>
  <c r="N2793" i="1"/>
  <c r="P2793" i="1" s="1"/>
  <c r="M2794" i="1" s="1"/>
  <c r="L550" i="1"/>
  <c r="I551" i="1" s="1"/>
  <c r="Y550" i="1" l="1"/>
  <c r="W551" i="1" s="1"/>
  <c r="H2871" i="1"/>
  <c r="S2871" i="1"/>
  <c r="O2794" i="1"/>
  <c r="G2794" i="1"/>
  <c r="F551" i="1"/>
  <c r="K551" i="1"/>
  <c r="AA551" i="1" l="1"/>
  <c r="X551" i="1"/>
  <c r="Z551" i="1"/>
  <c r="AB551" i="1"/>
  <c r="R2871" i="1"/>
  <c r="T2871" i="1" s="1"/>
  <c r="Q2872" i="1" s="1"/>
  <c r="AC2872" i="1" s="1"/>
  <c r="N2794" i="1"/>
  <c r="P2794" i="1" s="1"/>
  <c r="M2795" i="1" s="1"/>
  <c r="J551" i="1"/>
  <c r="L551" i="1" s="1"/>
  <c r="I552" i="1" s="1"/>
  <c r="K552" i="1" s="1"/>
  <c r="Y551" i="1" l="1"/>
  <c r="W552" i="1" s="1"/>
  <c r="H2872" i="1"/>
  <c r="S2872" i="1"/>
  <c r="G2795" i="1"/>
  <c r="O2795" i="1"/>
  <c r="F552" i="1"/>
  <c r="J552" i="1"/>
  <c r="L552" i="1" s="1"/>
  <c r="AB552" i="1" l="1"/>
  <c r="X552" i="1"/>
  <c r="Z552" i="1"/>
  <c r="AA552" i="1"/>
  <c r="R2872" i="1"/>
  <c r="N2795" i="1"/>
  <c r="P2795" i="1" s="1"/>
  <c r="M2796" i="1" s="1"/>
  <c r="I553" i="1"/>
  <c r="F553" i="1" s="1"/>
  <c r="Y552" i="1" l="1"/>
  <c r="W553" i="1" s="1"/>
  <c r="T2872" i="1"/>
  <c r="Q2873" i="1" s="1"/>
  <c r="AC2873" i="1" s="1"/>
  <c r="G2796" i="1"/>
  <c r="O2796" i="1"/>
  <c r="K553" i="1"/>
  <c r="J553" i="1" s="1"/>
  <c r="AA553" i="1" l="1"/>
  <c r="X553" i="1"/>
  <c r="Z553" i="1"/>
  <c r="AB553" i="1"/>
  <c r="H2873" i="1"/>
  <c r="S2873" i="1"/>
  <c r="N2796" i="1"/>
  <c r="L553" i="1"/>
  <c r="I554" i="1" s="1"/>
  <c r="Y553" i="1" l="1"/>
  <c r="W554" i="1" s="1"/>
  <c r="R2873" i="1"/>
  <c r="T2873" i="1" s="1"/>
  <c r="Q2874" i="1" s="1"/>
  <c r="AC2874" i="1" s="1"/>
  <c r="P2796" i="1"/>
  <c r="M2797" i="1" s="1"/>
  <c r="F554" i="1"/>
  <c r="K554" i="1"/>
  <c r="X554" i="1" l="1"/>
  <c r="Z554" i="1"/>
  <c r="AA554" i="1"/>
  <c r="AB554" i="1"/>
  <c r="H2874" i="1"/>
  <c r="S2874" i="1"/>
  <c r="G2797" i="1"/>
  <c r="O2797" i="1"/>
  <c r="J554" i="1"/>
  <c r="L554" i="1" s="1"/>
  <c r="Y554" i="1" l="1"/>
  <c r="W555" i="1" s="1"/>
  <c r="R2874" i="1"/>
  <c r="T2874" i="1" s="1"/>
  <c r="Q2875" i="1" s="1"/>
  <c r="AC2875" i="1" s="1"/>
  <c r="N2797" i="1"/>
  <c r="I555" i="1"/>
  <c r="AB555" i="1" l="1"/>
  <c r="Z555" i="1"/>
  <c r="X555" i="1"/>
  <c r="AA555" i="1"/>
  <c r="S2875" i="1"/>
  <c r="H2875" i="1"/>
  <c r="P2797" i="1"/>
  <c r="M2798" i="1" s="1"/>
  <c r="F555" i="1"/>
  <c r="K555" i="1"/>
  <c r="R2875" i="1" l="1"/>
  <c r="T2875" i="1" s="1"/>
  <c r="Q2876" i="1" s="1"/>
  <c r="AC2876" i="1" s="1"/>
  <c r="O2798" i="1"/>
  <c r="G2798" i="1"/>
  <c r="J555" i="1"/>
  <c r="L555" i="1" s="1"/>
  <c r="Y555" i="1" s="1"/>
  <c r="W556" i="1" s="1"/>
  <c r="X556" i="1" l="1"/>
  <c r="AA556" i="1"/>
  <c r="Z556" i="1"/>
  <c r="AB556" i="1"/>
  <c r="H2876" i="1"/>
  <c r="S2876" i="1"/>
  <c r="N2798" i="1"/>
  <c r="P2798" i="1" s="1"/>
  <c r="M2799" i="1" s="1"/>
  <c r="I556" i="1"/>
  <c r="R2876" i="1" l="1"/>
  <c r="T2876" i="1" s="1"/>
  <c r="Q2877" i="1" s="1"/>
  <c r="AC2877" i="1" s="1"/>
  <c r="G2799" i="1"/>
  <c r="O2799" i="1"/>
  <c r="K556" i="1"/>
  <c r="J556" i="1" s="1"/>
  <c r="F556" i="1"/>
  <c r="H2877" i="1" l="1"/>
  <c r="S2877" i="1"/>
  <c r="N2799" i="1"/>
  <c r="P2799" i="1" s="1"/>
  <c r="M2800" i="1" s="1"/>
  <c r="L556" i="1"/>
  <c r="I557" i="1" l="1"/>
  <c r="Y556" i="1"/>
  <c r="W557" i="1" s="1"/>
  <c r="R2877" i="1"/>
  <c r="T2877" i="1" s="1"/>
  <c r="Q2878" i="1" s="1"/>
  <c r="AC2878" i="1" s="1"/>
  <c r="G2800" i="1"/>
  <c r="O2800" i="1"/>
  <c r="F557" i="1"/>
  <c r="K557" i="1"/>
  <c r="X557" i="1" l="1"/>
  <c r="Z557" i="1"/>
  <c r="AB557" i="1"/>
  <c r="AA557" i="1"/>
  <c r="H2878" i="1"/>
  <c r="S2878" i="1"/>
  <c r="N2800" i="1"/>
  <c r="P2800" i="1" s="1"/>
  <c r="M2801" i="1" s="1"/>
  <c r="J557" i="1"/>
  <c r="L557" i="1" s="1"/>
  <c r="Y557" i="1" l="1"/>
  <c r="W558" i="1" s="1"/>
  <c r="R2878" i="1"/>
  <c r="T2878" i="1" s="1"/>
  <c r="Q2879" i="1" s="1"/>
  <c r="AC2879" i="1" s="1"/>
  <c r="G2801" i="1"/>
  <c r="O2801" i="1"/>
  <c r="I558" i="1"/>
  <c r="AA558" i="1" l="1"/>
  <c r="Z558" i="1"/>
  <c r="AB558" i="1"/>
  <c r="X558" i="1"/>
  <c r="S2879" i="1"/>
  <c r="H2879" i="1"/>
  <c r="N2801" i="1"/>
  <c r="P2801" i="1" s="1"/>
  <c r="M2802" i="1" s="1"/>
  <c r="K558" i="1"/>
  <c r="J558" i="1" s="1"/>
  <c r="F558" i="1"/>
  <c r="R2879" i="1" l="1"/>
  <c r="T2879" i="1" s="1"/>
  <c r="Q2880" i="1" s="1"/>
  <c r="AC2880" i="1" s="1"/>
  <c r="G2802" i="1"/>
  <c r="O2802" i="1"/>
  <c r="L558" i="1"/>
  <c r="I559" i="1" s="1"/>
  <c r="Y558" i="1" l="1"/>
  <c r="W559" i="1" s="1"/>
  <c r="S2880" i="1"/>
  <c r="H2880" i="1"/>
  <c r="N2802" i="1"/>
  <c r="K559" i="1"/>
  <c r="F559" i="1"/>
  <c r="AB559" i="1" l="1"/>
  <c r="Z559" i="1"/>
  <c r="AA559" i="1"/>
  <c r="X559" i="1"/>
  <c r="R2880" i="1"/>
  <c r="T2880" i="1" s="1"/>
  <c r="Q2881" i="1" s="1"/>
  <c r="AC2881" i="1" s="1"/>
  <c r="P2802" i="1"/>
  <c r="M2803" i="1" s="1"/>
  <c r="J559" i="1"/>
  <c r="L559" i="1" s="1"/>
  <c r="Y559" i="1" l="1"/>
  <c r="W560" i="1" s="1"/>
  <c r="H2881" i="1"/>
  <c r="S2881" i="1"/>
  <c r="G2803" i="1"/>
  <c r="O2803" i="1"/>
  <c r="I560" i="1"/>
  <c r="AB560" i="1" l="1"/>
  <c r="X560" i="1"/>
  <c r="Z560" i="1"/>
  <c r="AA560" i="1"/>
  <c r="R2881" i="1"/>
  <c r="N2803" i="1"/>
  <c r="F560" i="1"/>
  <c r="K560" i="1"/>
  <c r="T2881" i="1" l="1"/>
  <c r="Q2882" i="1" s="1"/>
  <c r="AC2882" i="1" s="1"/>
  <c r="P2803" i="1"/>
  <c r="M2804" i="1" s="1"/>
  <c r="J560" i="1"/>
  <c r="L560" i="1" s="1"/>
  <c r="Y560" i="1" s="1"/>
  <c r="W561" i="1" s="1"/>
  <c r="X561" i="1" l="1"/>
  <c r="AA561" i="1"/>
  <c r="Z561" i="1"/>
  <c r="AB561" i="1"/>
  <c r="H2882" i="1"/>
  <c r="S2882" i="1"/>
  <c r="O2804" i="1"/>
  <c r="G2804" i="1"/>
  <c r="I561" i="1"/>
  <c r="R2882" i="1" l="1"/>
  <c r="N2804" i="1"/>
  <c r="P2804" i="1" s="1"/>
  <c r="M2805" i="1" s="1"/>
  <c r="K561" i="1"/>
  <c r="F561" i="1"/>
  <c r="T2882" i="1" l="1"/>
  <c r="Q2883" i="1" s="1"/>
  <c r="AC2883" i="1" s="1"/>
  <c r="O2805" i="1"/>
  <c r="G2805" i="1"/>
  <c r="J561" i="1"/>
  <c r="L561" i="1" s="1"/>
  <c r="Y561" i="1" s="1"/>
  <c r="W562" i="1" s="1"/>
  <c r="X562" i="1" l="1"/>
  <c r="Z562" i="1"/>
  <c r="AA562" i="1"/>
  <c r="AB562" i="1"/>
  <c r="H2883" i="1"/>
  <c r="S2883" i="1"/>
  <c r="N2805" i="1"/>
  <c r="I562" i="1"/>
  <c r="R2883" i="1" l="1"/>
  <c r="P2805" i="1"/>
  <c r="M2806" i="1" s="1"/>
  <c r="F562" i="1"/>
  <c r="K562" i="1"/>
  <c r="T2883" i="1" l="1"/>
  <c r="Q2884" i="1" s="1"/>
  <c r="AC2884" i="1" s="1"/>
  <c r="G2806" i="1"/>
  <c r="O2806" i="1"/>
  <c r="J562" i="1"/>
  <c r="L562" i="1" s="1"/>
  <c r="I563" i="1" l="1"/>
  <c r="Y562" i="1"/>
  <c r="W563" i="1" s="1"/>
  <c r="S2884" i="1"/>
  <c r="H2884" i="1"/>
  <c r="N2806" i="1"/>
  <c r="F563" i="1"/>
  <c r="K563" i="1"/>
  <c r="X563" i="1" l="1"/>
  <c r="AA563" i="1"/>
  <c r="AB563" i="1"/>
  <c r="Z563" i="1"/>
  <c r="R2884" i="1"/>
  <c r="P2806" i="1"/>
  <c r="M2807" i="1" s="1"/>
  <c r="J563" i="1"/>
  <c r="L563" i="1" s="1"/>
  <c r="Y563" i="1" l="1"/>
  <c r="W564" i="1" s="1"/>
  <c r="T2884" i="1"/>
  <c r="Q2885" i="1" s="1"/>
  <c r="AC2885" i="1" s="1"/>
  <c r="G2807" i="1"/>
  <c r="O2807" i="1"/>
  <c r="I564" i="1"/>
  <c r="X564" i="1" l="1"/>
  <c r="Z564" i="1"/>
  <c r="AA564" i="1"/>
  <c r="AB564" i="1"/>
  <c r="S2885" i="1"/>
  <c r="H2885" i="1"/>
  <c r="N2807" i="1"/>
  <c r="P2807" i="1" s="1"/>
  <c r="M2808" i="1" s="1"/>
  <c r="F564" i="1"/>
  <c r="K564" i="1"/>
  <c r="R2885" i="1" l="1"/>
  <c r="T2885" i="1" s="1"/>
  <c r="Q2886" i="1" s="1"/>
  <c r="AC2886" i="1" s="1"/>
  <c r="O2808" i="1"/>
  <c r="G2808" i="1"/>
  <c r="J564" i="1"/>
  <c r="L564" i="1" s="1"/>
  <c r="I565" i="1" s="1"/>
  <c r="Y564" i="1" l="1"/>
  <c r="W565" i="1" s="1"/>
  <c r="H2886" i="1"/>
  <c r="S2886" i="1"/>
  <c r="N2808" i="1"/>
  <c r="F565" i="1"/>
  <c r="K565" i="1"/>
  <c r="X565" i="1" l="1"/>
  <c r="Z565" i="1"/>
  <c r="AA565" i="1"/>
  <c r="AB565" i="1"/>
  <c r="R2886" i="1"/>
  <c r="P2808" i="1"/>
  <c r="M2809" i="1" s="1"/>
  <c r="J565" i="1"/>
  <c r="L565" i="1" s="1"/>
  <c r="Y565" i="1" l="1"/>
  <c r="W566" i="1" s="1"/>
  <c r="T2886" i="1"/>
  <c r="Q2887" i="1" s="1"/>
  <c r="AC2887" i="1" s="1"/>
  <c r="G2809" i="1"/>
  <c r="O2809" i="1"/>
  <c r="I566" i="1"/>
  <c r="X566" i="1" l="1"/>
  <c r="Z566" i="1"/>
  <c r="AB566" i="1"/>
  <c r="AA566" i="1"/>
  <c r="H2887" i="1"/>
  <c r="S2887" i="1"/>
  <c r="N2809" i="1"/>
  <c r="P2809" i="1" s="1"/>
  <c r="M2810" i="1" s="1"/>
  <c r="F566" i="1"/>
  <c r="K566" i="1"/>
  <c r="R2887" i="1" l="1"/>
  <c r="O2810" i="1"/>
  <c r="G2810" i="1"/>
  <c r="J566" i="1"/>
  <c r="L566" i="1" s="1"/>
  <c r="Y566" i="1" s="1"/>
  <c r="W567" i="1" s="1"/>
  <c r="AA567" i="1" l="1"/>
  <c r="X567" i="1"/>
  <c r="Z567" i="1"/>
  <c r="AB567" i="1"/>
  <c r="T2887" i="1"/>
  <c r="Q2888" i="1" s="1"/>
  <c r="AC2888" i="1" s="1"/>
  <c r="N2810" i="1"/>
  <c r="I567" i="1"/>
  <c r="H2888" i="1" l="1"/>
  <c r="S2888" i="1"/>
  <c r="P2810" i="1"/>
  <c r="M2811" i="1" s="1"/>
  <c r="F567" i="1"/>
  <c r="K567" i="1"/>
  <c r="R2888" i="1" l="1"/>
  <c r="T2888" i="1" s="1"/>
  <c r="Q2889" i="1" s="1"/>
  <c r="AC2889" i="1" s="1"/>
  <c r="G2811" i="1"/>
  <c r="O2811" i="1"/>
  <c r="J567" i="1"/>
  <c r="L567" i="1" s="1"/>
  <c r="Y567" i="1" s="1"/>
  <c r="W568" i="1" s="1"/>
  <c r="X568" i="1" l="1"/>
  <c r="Z568" i="1"/>
  <c r="AA568" i="1"/>
  <c r="AB568" i="1"/>
  <c r="H2889" i="1"/>
  <c r="S2889" i="1"/>
  <c r="N2811" i="1"/>
  <c r="I568" i="1"/>
  <c r="R2889" i="1" l="1"/>
  <c r="T2889" i="1" s="1"/>
  <c r="Q2890" i="1" s="1"/>
  <c r="AC2890" i="1" s="1"/>
  <c r="P2811" i="1"/>
  <c r="M2812" i="1" s="1"/>
  <c r="K568" i="1"/>
  <c r="F568" i="1"/>
  <c r="H2890" i="1" l="1"/>
  <c r="S2890" i="1"/>
  <c r="G2812" i="1"/>
  <c r="O2812" i="1"/>
  <c r="J568" i="1"/>
  <c r="L568" i="1" s="1"/>
  <c r="Y568" i="1" s="1"/>
  <c r="W569" i="1" s="1"/>
  <c r="AA569" i="1" l="1"/>
  <c r="AB569" i="1"/>
  <c r="X569" i="1"/>
  <c r="Z569" i="1"/>
  <c r="R2890" i="1"/>
  <c r="T2890" i="1" s="1"/>
  <c r="Q2891" i="1" s="1"/>
  <c r="AC2891" i="1" s="1"/>
  <c r="N2812" i="1"/>
  <c r="I569" i="1"/>
  <c r="K569" i="1" s="1"/>
  <c r="S2891" i="1" l="1"/>
  <c r="H2891" i="1"/>
  <c r="P2812" i="1"/>
  <c r="M2813" i="1" s="1"/>
  <c r="F569" i="1"/>
  <c r="J569" i="1"/>
  <c r="L569" i="1" s="1"/>
  <c r="Y569" i="1" s="1"/>
  <c r="W570" i="1" s="1"/>
  <c r="X570" i="1" l="1"/>
  <c r="AA570" i="1"/>
  <c r="Z570" i="1"/>
  <c r="AB570" i="1"/>
  <c r="R2891" i="1"/>
  <c r="O2813" i="1"/>
  <c r="G2813" i="1"/>
  <c r="I570" i="1"/>
  <c r="T2891" i="1" l="1"/>
  <c r="Q2892" i="1" s="1"/>
  <c r="AC2892" i="1" s="1"/>
  <c r="N2813" i="1"/>
  <c r="K570" i="1"/>
  <c r="F570" i="1"/>
  <c r="H2892" i="1" l="1"/>
  <c r="S2892" i="1"/>
  <c r="P2813" i="1"/>
  <c r="M2814" i="1" s="1"/>
  <c r="J570" i="1"/>
  <c r="L570" i="1" s="1"/>
  <c r="I571" i="1" l="1"/>
  <c r="Y570" i="1"/>
  <c r="W571" i="1" s="1"/>
  <c r="R2892" i="1"/>
  <c r="G2814" i="1"/>
  <c r="O2814" i="1"/>
  <c r="F571" i="1"/>
  <c r="K571" i="1"/>
  <c r="X571" i="1" l="1"/>
  <c r="Z571" i="1"/>
  <c r="AA571" i="1"/>
  <c r="AB571" i="1"/>
  <c r="T2892" i="1"/>
  <c r="Q2893" i="1" s="1"/>
  <c r="AC2893" i="1" s="1"/>
  <c r="N2814" i="1"/>
  <c r="J571" i="1"/>
  <c r="L571" i="1" s="1"/>
  <c r="Y571" i="1" l="1"/>
  <c r="W572" i="1" s="1"/>
  <c r="H2893" i="1"/>
  <c r="S2893" i="1"/>
  <c r="P2814" i="1"/>
  <c r="M2815" i="1" s="1"/>
  <c r="I572" i="1"/>
  <c r="Z572" i="1" l="1"/>
  <c r="AB572" i="1"/>
  <c r="X572" i="1"/>
  <c r="AA572" i="1"/>
  <c r="R2893" i="1"/>
  <c r="T2893" i="1" s="1"/>
  <c r="Q2894" i="1" s="1"/>
  <c r="AC2894" i="1" s="1"/>
  <c r="G2815" i="1"/>
  <c r="O2815" i="1"/>
  <c r="F572" i="1"/>
  <c r="K572" i="1"/>
  <c r="H2894" i="1" l="1"/>
  <c r="S2894" i="1"/>
  <c r="N2815" i="1"/>
  <c r="P2815" i="1" s="1"/>
  <c r="M2816" i="1" s="1"/>
  <c r="J572" i="1"/>
  <c r="L572" i="1" s="1"/>
  <c r="Y572" i="1" s="1"/>
  <c r="W573" i="1" s="1"/>
  <c r="Z573" i="1" l="1"/>
  <c r="AB573" i="1"/>
  <c r="X573" i="1"/>
  <c r="AA573" i="1"/>
  <c r="R2894" i="1"/>
  <c r="G2816" i="1"/>
  <c r="O2816" i="1"/>
  <c r="I573" i="1"/>
  <c r="T2894" i="1" l="1"/>
  <c r="Q2895" i="1" s="1"/>
  <c r="AC2895" i="1" s="1"/>
  <c r="N2816" i="1"/>
  <c r="P2816" i="1" s="1"/>
  <c r="M2817" i="1" s="1"/>
  <c r="K573" i="1"/>
  <c r="J573" i="1" s="1"/>
  <c r="F573" i="1"/>
  <c r="H2895" i="1" l="1"/>
  <c r="S2895" i="1"/>
  <c r="O2817" i="1"/>
  <c r="G2817" i="1"/>
  <c r="L573" i="1"/>
  <c r="I574" i="1" l="1"/>
  <c r="Y573" i="1"/>
  <c r="W574" i="1" s="1"/>
  <c r="R2895" i="1"/>
  <c r="T2895" i="1" s="1"/>
  <c r="Q2896" i="1" s="1"/>
  <c r="AC2896" i="1" s="1"/>
  <c r="N2817" i="1"/>
  <c r="K574" i="1"/>
  <c r="F574" i="1"/>
  <c r="AB574" i="1" l="1"/>
  <c r="X574" i="1"/>
  <c r="AA574" i="1"/>
  <c r="Z574" i="1"/>
  <c r="H2896" i="1"/>
  <c r="S2896" i="1"/>
  <c r="P2817" i="1"/>
  <c r="M2818" i="1" s="1"/>
  <c r="J574" i="1"/>
  <c r="L574" i="1" s="1"/>
  <c r="Y574" i="1" l="1"/>
  <c r="W575" i="1" s="1"/>
  <c r="R2896" i="1"/>
  <c r="T2896" i="1" s="1"/>
  <c r="Q2897" i="1" s="1"/>
  <c r="AC2897" i="1" s="1"/>
  <c r="G2818" i="1"/>
  <c r="O2818" i="1"/>
  <c r="I575" i="1"/>
  <c r="X575" i="1" l="1"/>
  <c r="Z575" i="1"/>
  <c r="AA575" i="1"/>
  <c r="AB575" i="1"/>
  <c r="H2897" i="1"/>
  <c r="S2897" i="1"/>
  <c r="N2818" i="1"/>
  <c r="K575" i="1"/>
  <c r="F575" i="1"/>
  <c r="R2897" i="1" l="1"/>
  <c r="T2897" i="1" s="1"/>
  <c r="Q2898" i="1" s="1"/>
  <c r="AC2898" i="1" s="1"/>
  <c r="P2818" i="1"/>
  <c r="M2819" i="1" s="1"/>
  <c r="J575" i="1"/>
  <c r="L575" i="1" s="1"/>
  <c r="Y575" i="1" s="1"/>
  <c r="W576" i="1" s="1"/>
  <c r="AA576" i="1" l="1"/>
  <c r="X576" i="1"/>
  <c r="Z576" i="1"/>
  <c r="AB576" i="1"/>
  <c r="H2898" i="1"/>
  <c r="S2898" i="1"/>
  <c r="G2819" i="1"/>
  <c r="O2819" i="1"/>
  <c r="I576" i="1"/>
  <c r="R2898" i="1" l="1"/>
  <c r="T2898" i="1" s="1"/>
  <c r="Q2899" i="1" s="1"/>
  <c r="AC2899" i="1" s="1"/>
  <c r="N2819" i="1"/>
  <c r="P2819" i="1" s="1"/>
  <c r="M2820" i="1" s="1"/>
  <c r="K576" i="1"/>
  <c r="F576" i="1"/>
  <c r="H2899" i="1" l="1"/>
  <c r="S2899" i="1"/>
  <c r="G2820" i="1"/>
  <c r="O2820" i="1"/>
  <c r="J576" i="1"/>
  <c r="L576" i="1" s="1"/>
  <c r="Y576" i="1" s="1"/>
  <c r="W577" i="1" s="1"/>
  <c r="X577" i="1" l="1"/>
  <c r="AA577" i="1"/>
  <c r="AB577" i="1"/>
  <c r="Z577" i="1"/>
  <c r="R2899" i="1"/>
  <c r="T2899" i="1" s="1"/>
  <c r="Q2900" i="1" s="1"/>
  <c r="AC2900" i="1" s="1"/>
  <c r="N2820" i="1"/>
  <c r="I577" i="1"/>
  <c r="S2900" i="1" l="1"/>
  <c r="H2900" i="1"/>
  <c r="P2820" i="1"/>
  <c r="M2821" i="1" s="1"/>
  <c r="K577" i="1"/>
  <c r="F577" i="1"/>
  <c r="R2900" i="1" l="1"/>
  <c r="T2900" i="1" s="1"/>
  <c r="Q2901" i="1" s="1"/>
  <c r="AC2901" i="1" s="1"/>
  <c r="G2821" i="1"/>
  <c r="O2821" i="1"/>
  <c r="J577" i="1"/>
  <c r="L577" i="1" s="1"/>
  <c r="Y577" i="1" s="1"/>
  <c r="W578" i="1" s="1"/>
  <c r="X578" i="1" l="1"/>
  <c r="Z578" i="1"/>
  <c r="AA578" i="1"/>
  <c r="AB578" i="1"/>
  <c r="H2901" i="1"/>
  <c r="S2901" i="1"/>
  <c r="N2821" i="1"/>
  <c r="I578" i="1"/>
  <c r="R2901" i="1" l="1"/>
  <c r="T2901" i="1" s="1"/>
  <c r="Q2902" i="1" s="1"/>
  <c r="AC2902" i="1" s="1"/>
  <c r="P2821" i="1"/>
  <c r="M2822" i="1" s="1"/>
  <c r="F578" i="1"/>
  <c r="K578" i="1"/>
  <c r="J578" i="1" s="1"/>
  <c r="H2902" i="1" l="1"/>
  <c r="S2902" i="1"/>
  <c r="G2822" i="1"/>
  <c r="O2822" i="1"/>
  <c r="L578" i="1"/>
  <c r="I579" i="1" l="1"/>
  <c r="Y578" i="1"/>
  <c r="W579" i="1" s="1"/>
  <c r="R2902" i="1"/>
  <c r="T2902" i="1" s="1"/>
  <c r="Q2903" i="1" s="1"/>
  <c r="AC2903" i="1" s="1"/>
  <c r="N2822" i="1"/>
  <c r="K579" i="1"/>
  <c r="F579" i="1"/>
  <c r="X579" i="1" l="1"/>
  <c r="Z579" i="1"/>
  <c r="AB579" i="1"/>
  <c r="AA579" i="1"/>
  <c r="H2903" i="1"/>
  <c r="S2903" i="1"/>
  <c r="P2822" i="1"/>
  <c r="M2823" i="1" s="1"/>
  <c r="J579" i="1"/>
  <c r="L579" i="1" s="1"/>
  <c r="Y579" i="1" l="1"/>
  <c r="W580" i="1" s="1"/>
  <c r="R2903" i="1"/>
  <c r="G2823" i="1"/>
  <c r="O2823" i="1"/>
  <c r="I580" i="1"/>
  <c r="AB580" i="1" l="1"/>
  <c r="AA580" i="1"/>
  <c r="X580" i="1"/>
  <c r="Z580" i="1"/>
  <c r="T2903" i="1"/>
  <c r="Q2904" i="1" s="1"/>
  <c r="AC2904" i="1" s="1"/>
  <c r="N2823" i="1"/>
  <c r="P2823" i="1" s="1"/>
  <c r="M2824" i="1" s="1"/>
  <c r="K580" i="1"/>
  <c r="J580" i="1" s="1"/>
  <c r="F580" i="1"/>
  <c r="L580" i="1" l="1"/>
  <c r="I581" i="1" s="1"/>
  <c r="H2904" i="1"/>
  <c r="S2904" i="1"/>
  <c r="G2824" i="1"/>
  <c r="O2824" i="1"/>
  <c r="Y580" i="1" l="1"/>
  <c r="W581" i="1" s="1"/>
  <c r="R2904" i="1"/>
  <c r="T2904" i="1" s="1"/>
  <c r="Q2905" i="1" s="1"/>
  <c r="AC2905" i="1" s="1"/>
  <c r="N2824" i="1"/>
  <c r="F581" i="1"/>
  <c r="K581" i="1"/>
  <c r="X581" i="1" l="1"/>
  <c r="Z581" i="1"/>
  <c r="AA581" i="1"/>
  <c r="AB581" i="1"/>
  <c r="H2905" i="1"/>
  <c r="S2905" i="1"/>
  <c r="P2824" i="1"/>
  <c r="M2825" i="1" s="1"/>
  <c r="J581" i="1"/>
  <c r="L581" i="1" s="1"/>
  <c r="Y581" i="1" l="1"/>
  <c r="W582" i="1" s="1"/>
  <c r="R2905" i="1"/>
  <c r="O2825" i="1"/>
  <c r="G2825" i="1"/>
  <c r="I582" i="1"/>
  <c r="AB582" i="1" l="1"/>
  <c r="Z582" i="1"/>
  <c r="X582" i="1"/>
  <c r="AA582" i="1"/>
  <c r="T2905" i="1"/>
  <c r="Q2906" i="1" s="1"/>
  <c r="AC2906" i="1" s="1"/>
  <c r="N2825" i="1"/>
  <c r="P2825" i="1" s="1"/>
  <c r="M2826" i="1" s="1"/>
  <c r="F582" i="1"/>
  <c r="K582" i="1"/>
  <c r="H2906" i="1" l="1"/>
  <c r="S2906" i="1"/>
  <c r="G2826" i="1"/>
  <c r="O2826" i="1"/>
  <c r="J582" i="1"/>
  <c r="L582" i="1" s="1"/>
  <c r="Y582" i="1" s="1"/>
  <c r="W583" i="1" s="1"/>
  <c r="Z583" i="1" l="1"/>
  <c r="AA583" i="1"/>
  <c r="X583" i="1"/>
  <c r="AB583" i="1"/>
  <c r="R2906" i="1"/>
  <c r="N2826" i="1"/>
  <c r="I583" i="1"/>
  <c r="F583" i="1" s="1"/>
  <c r="T2906" i="1" l="1"/>
  <c r="Q2907" i="1" s="1"/>
  <c r="AC2907" i="1" s="1"/>
  <c r="P2826" i="1"/>
  <c r="M2827" i="1" s="1"/>
  <c r="K583" i="1"/>
  <c r="H2907" i="1" l="1"/>
  <c r="S2907" i="1"/>
  <c r="G2827" i="1"/>
  <c r="O2827" i="1"/>
  <c r="J583" i="1"/>
  <c r="L583" i="1" s="1"/>
  <c r="I584" i="1" l="1"/>
  <c r="Y583" i="1"/>
  <c r="W584" i="1" s="1"/>
  <c r="R2907" i="1"/>
  <c r="T2907" i="1" s="1"/>
  <c r="Q2908" i="1" s="1"/>
  <c r="AC2908" i="1" s="1"/>
  <c r="N2827" i="1"/>
  <c r="P2827" i="1" s="1"/>
  <c r="M2828" i="1" s="1"/>
  <c r="F584" i="1"/>
  <c r="K584" i="1"/>
  <c r="Z584" i="1" l="1"/>
  <c r="AB584" i="1"/>
  <c r="X584" i="1"/>
  <c r="AA584" i="1"/>
  <c r="H2908" i="1"/>
  <c r="S2908" i="1"/>
  <c r="G2828" i="1"/>
  <c r="O2828" i="1"/>
  <c r="J584" i="1"/>
  <c r="L584" i="1" s="1"/>
  <c r="I585" i="1" s="1"/>
  <c r="Y584" i="1" l="1"/>
  <c r="W585" i="1" s="1"/>
  <c r="R2908" i="1"/>
  <c r="T2908" i="1" s="1"/>
  <c r="Q2909" i="1" s="1"/>
  <c r="AC2909" i="1" s="1"/>
  <c r="N2828" i="1"/>
  <c r="K585" i="1"/>
  <c r="F585" i="1"/>
  <c r="AB585" i="1" l="1"/>
  <c r="X585" i="1"/>
  <c r="Z585" i="1"/>
  <c r="AA585" i="1"/>
  <c r="H2909" i="1"/>
  <c r="S2909" i="1"/>
  <c r="P2828" i="1"/>
  <c r="M2829" i="1" s="1"/>
  <c r="J585" i="1"/>
  <c r="L585" i="1" s="1"/>
  <c r="Y585" i="1" l="1"/>
  <c r="W586" i="1" s="1"/>
  <c r="R2909" i="1"/>
  <c r="G2829" i="1"/>
  <c r="O2829" i="1"/>
  <c r="I586" i="1"/>
  <c r="X586" i="1" l="1"/>
  <c r="AA586" i="1"/>
  <c r="Z586" i="1"/>
  <c r="AB586" i="1"/>
  <c r="T2909" i="1"/>
  <c r="Q2910" i="1" s="1"/>
  <c r="AC2910" i="1" s="1"/>
  <c r="N2829" i="1"/>
  <c r="F586" i="1"/>
  <c r="K586" i="1"/>
  <c r="H2910" i="1" l="1"/>
  <c r="S2910" i="1"/>
  <c r="P2829" i="1"/>
  <c r="M2830" i="1" s="1"/>
  <c r="J586" i="1"/>
  <c r="L586" i="1" s="1"/>
  <c r="I587" i="1" s="1"/>
  <c r="Y586" i="1" l="1"/>
  <c r="W587" i="1" s="1"/>
  <c r="R2910" i="1"/>
  <c r="T2910" i="1" s="1"/>
  <c r="Q2911" i="1" s="1"/>
  <c r="AC2911" i="1" s="1"/>
  <c r="O2830" i="1"/>
  <c r="G2830" i="1"/>
  <c r="K587" i="1"/>
  <c r="J587" i="1" s="1"/>
  <c r="F587" i="1"/>
  <c r="X587" i="1" l="1"/>
  <c r="AA587" i="1"/>
  <c r="Z587" i="1"/>
  <c r="AB587" i="1"/>
  <c r="H2911" i="1"/>
  <c r="S2911" i="1"/>
  <c r="L587" i="1"/>
  <c r="I588" i="1" s="1"/>
  <c r="N2830" i="1"/>
  <c r="Y587" i="1" l="1"/>
  <c r="W588" i="1" s="1"/>
  <c r="R2911" i="1"/>
  <c r="T2911" i="1" s="1"/>
  <c r="Q2912" i="1" s="1"/>
  <c r="AC2912" i="1" s="1"/>
  <c r="P2830" i="1"/>
  <c r="M2831" i="1" s="1"/>
  <c r="F588" i="1"/>
  <c r="K588" i="1"/>
  <c r="X588" i="1" l="1"/>
  <c r="AA588" i="1"/>
  <c r="Z588" i="1"/>
  <c r="AB588" i="1"/>
  <c r="H2912" i="1"/>
  <c r="S2912" i="1"/>
  <c r="O2831" i="1"/>
  <c r="G2831" i="1"/>
  <c r="J588" i="1"/>
  <c r="L588" i="1" s="1"/>
  <c r="I589" i="1" s="1"/>
  <c r="Y588" i="1" l="1"/>
  <c r="W589" i="1" s="1"/>
  <c r="R2912" i="1"/>
  <c r="T2912" i="1" s="1"/>
  <c r="Q2913" i="1" s="1"/>
  <c r="AC2913" i="1" s="1"/>
  <c r="N2831" i="1"/>
  <c r="P2831" i="1" s="1"/>
  <c r="M2832" i="1" s="1"/>
  <c r="K589" i="1"/>
  <c r="J589" i="1" s="1"/>
  <c r="F589" i="1"/>
  <c r="X589" i="1" l="1"/>
  <c r="Z589" i="1"/>
  <c r="AB589" i="1"/>
  <c r="AA589" i="1"/>
  <c r="H2913" i="1"/>
  <c r="S2913" i="1"/>
  <c r="G2832" i="1"/>
  <c r="O2832" i="1"/>
  <c r="L589" i="1"/>
  <c r="I590" i="1" s="1"/>
  <c r="Y589" i="1" l="1"/>
  <c r="W590" i="1" s="1"/>
  <c r="R2913" i="1"/>
  <c r="T2913" i="1" s="1"/>
  <c r="Q2914" i="1" s="1"/>
  <c r="AC2914" i="1" s="1"/>
  <c r="N2832" i="1"/>
  <c r="P2832" i="1" s="1"/>
  <c r="M2833" i="1" s="1"/>
  <c r="F590" i="1"/>
  <c r="K590" i="1"/>
  <c r="X590" i="1" l="1"/>
  <c r="AA590" i="1"/>
  <c r="Z590" i="1"/>
  <c r="AB590" i="1"/>
  <c r="H2914" i="1"/>
  <c r="S2914" i="1"/>
  <c r="G2833" i="1"/>
  <c r="O2833" i="1"/>
  <c r="J590" i="1"/>
  <c r="L590" i="1" s="1"/>
  <c r="Y590" i="1" l="1"/>
  <c r="W591" i="1" s="1"/>
  <c r="R2914" i="1"/>
  <c r="T2914" i="1" s="1"/>
  <c r="Q2915" i="1" s="1"/>
  <c r="AC2915" i="1" s="1"/>
  <c r="N2833" i="1"/>
  <c r="I591" i="1"/>
  <c r="AB591" i="1" l="1"/>
  <c r="X591" i="1"/>
  <c r="Z591" i="1"/>
  <c r="AA591" i="1"/>
  <c r="H2915" i="1"/>
  <c r="S2915" i="1"/>
  <c r="P2833" i="1"/>
  <c r="M2834" i="1" s="1"/>
  <c r="F591" i="1"/>
  <c r="K591" i="1"/>
  <c r="R2915" i="1" l="1"/>
  <c r="T2915" i="1" s="1"/>
  <c r="Q2916" i="1" s="1"/>
  <c r="AC2916" i="1" s="1"/>
  <c r="G2834" i="1"/>
  <c r="O2834" i="1"/>
  <c r="J591" i="1"/>
  <c r="L591" i="1" s="1"/>
  <c r="Y591" i="1" s="1"/>
  <c r="W592" i="1" s="1"/>
  <c r="AA592" i="1" l="1"/>
  <c r="AB592" i="1"/>
  <c r="X592" i="1"/>
  <c r="Z592" i="1"/>
  <c r="H2916" i="1"/>
  <c r="S2916" i="1"/>
  <c r="N2834" i="1"/>
  <c r="P2834" i="1" s="1"/>
  <c r="M2835" i="1" s="1"/>
  <c r="I592" i="1"/>
  <c r="R2916" i="1" l="1"/>
  <c r="O2835" i="1"/>
  <c r="G2835" i="1"/>
  <c r="F592" i="1"/>
  <c r="K592" i="1"/>
  <c r="T2916" i="1" l="1"/>
  <c r="Q2917" i="1" s="1"/>
  <c r="AC2917" i="1" s="1"/>
  <c r="N2835" i="1"/>
  <c r="P2835" i="1" s="1"/>
  <c r="M2836" i="1" s="1"/>
  <c r="J592" i="1"/>
  <c r="L592" i="1" s="1"/>
  <c r="Y592" i="1" s="1"/>
  <c r="W593" i="1" s="1"/>
  <c r="Z593" i="1" l="1"/>
  <c r="AA593" i="1"/>
  <c r="AB593" i="1"/>
  <c r="X593" i="1"/>
  <c r="H2917" i="1"/>
  <c r="S2917" i="1"/>
  <c r="O2836" i="1"/>
  <c r="G2836" i="1"/>
  <c r="I593" i="1"/>
  <c r="R2917" i="1" l="1"/>
  <c r="T2917" i="1" s="1"/>
  <c r="Q2918" i="1" s="1"/>
  <c r="AC2918" i="1" s="1"/>
  <c r="N2836" i="1"/>
  <c r="K593" i="1"/>
  <c r="J593" i="1" s="1"/>
  <c r="F593" i="1"/>
  <c r="H2918" i="1" l="1"/>
  <c r="S2918" i="1"/>
  <c r="P2836" i="1"/>
  <c r="M2837" i="1" s="1"/>
  <c r="L593" i="1"/>
  <c r="I594" i="1" l="1"/>
  <c r="Y593" i="1"/>
  <c r="W594" i="1" s="1"/>
  <c r="R2918" i="1"/>
  <c r="T2918" i="1" s="1"/>
  <c r="Q2919" i="1" s="1"/>
  <c r="AC2919" i="1" s="1"/>
  <c r="G2837" i="1"/>
  <c r="O2837" i="1"/>
  <c r="F594" i="1"/>
  <c r="K594" i="1"/>
  <c r="X594" i="1" l="1"/>
  <c r="AA594" i="1"/>
  <c r="Z594" i="1"/>
  <c r="AB594" i="1"/>
  <c r="H2919" i="1"/>
  <c r="S2919" i="1"/>
  <c r="N2837" i="1"/>
  <c r="P2837" i="1" s="1"/>
  <c r="M2838" i="1" s="1"/>
  <c r="J594" i="1"/>
  <c r="L594" i="1" s="1"/>
  <c r="Y594" i="1" l="1"/>
  <c r="W595" i="1" s="1"/>
  <c r="R2919" i="1"/>
  <c r="T2919" i="1" s="1"/>
  <c r="Q2920" i="1" s="1"/>
  <c r="AC2920" i="1" s="1"/>
  <c r="G2838" i="1"/>
  <c r="O2838" i="1"/>
  <c r="I595" i="1"/>
  <c r="X595" i="1" l="1"/>
  <c r="AA595" i="1"/>
  <c r="Z595" i="1"/>
  <c r="AB595" i="1"/>
  <c r="H2920" i="1"/>
  <c r="S2920" i="1"/>
  <c r="N2838" i="1"/>
  <c r="P2838" i="1" s="1"/>
  <c r="M2839" i="1" s="1"/>
  <c r="K595" i="1"/>
  <c r="J595" i="1" s="1"/>
  <c r="F595" i="1"/>
  <c r="R2920" i="1" l="1"/>
  <c r="T2920" i="1" s="1"/>
  <c r="Q2921" i="1" s="1"/>
  <c r="AC2921" i="1" s="1"/>
  <c r="O2839" i="1"/>
  <c r="G2839" i="1"/>
  <c r="L595" i="1"/>
  <c r="I596" i="1" s="1"/>
  <c r="Y595" i="1" l="1"/>
  <c r="W596" i="1" s="1"/>
  <c r="H2921" i="1"/>
  <c r="S2921" i="1"/>
  <c r="N2839" i="1"/>
  <c r="K596" i="1"/>
  <c r="F596" i="1"/>
  <c r="X596" i="1" l="1"/>
  <c r="AA596" i="1"/>
  <c r="Z596" i="1"/>
  <c r="AB596" i="1"/>
  <c r="R2921" i="1"/>
  <c r="T2921" i="1" s="1"/>
  <c r="Q2922" i="1" s="1"/>
  <c r="AC2922" i="1" s="1"/>
  <c r="P2839" i="1"/>
  <c r="M2840" i="1" s="1"/>
  <c r="J596" i="1"/>
  <c r="L596" i="1" s="1"/>
  <c r="Y596" i="1" l="1"/>
  <c r="W597" i="1" s="1"/>
  <c r="H2922" i="1"/>
  <c r="S2922" i="1"/>
  <c r="O2840" i="1"/>
  <c r="G2840" i="1"/>
  <c r="I597" i="1"/>
  <c r="X597" i="1" l="1"/>
  <c r="AA597" i="1"/>
  <c r="Z597" i="1"/>
  <c r="AB597" i="1"/>
  <c r="R2922" i="1"/>
  <c r="T2922" i="1" s="1"/>
  <c r="Q2923" i="1" s="1"/>
  <c r="AC2923" i="1" s="1"/>
  <c r="N2840" i="1"/>
  <c r="P2840" i="1" s="1"/>
  <c r="M2841" i="1" s="1"/>
  <c r="F597" i="1"/>
  <c r="K597" i="1"/>
  <c r="H2923" i="1" l="1"/>
  <c r="S2923" i="1"/>
  <c r="G2841" i="1"/>
  <c r="O2841" i="1"/>
  <c r="J597" i="1"/>
  <c r="L597" i="1" s="1"/>
  <c r="I598" i="1" s="1"/>
  <c r="Y597" i="1" l="1"/>
  <c r="W598" i="1" s="1"/>
  <c r="R2923" i="1"/>
  <c r="T2923" i="1" s="1"/>
  <c r="Q2924" i="1" s="1"/>
  <c r="AC2924" i="1" s="1"/>
  <c r="N2841" i="1"/>
  <c r="F598" i="1"/>
  <c r="K598" i="1"/>
  <c r="X598" i="1" l="1"/>
  <c r="Z598" i="1"/>
  <c r="AA598" i="1"/>
  <c r="AB598" i="1"/>
  <c r="H2924" i="1"/>
  <c r="S2924" i="1"/>
  <c r="P2841" i="1"/>
  <c r="M2842" i="1" s="1"/>
  <c r="J598" i="1"/>
  <c r="L598" i="1" s="1"/>
  <c r="Y598" i="1" l="1"/>
  <c r="W599" i="1" s="1"/>
  <c r="R2924" i="1"/>
  <c r="T2924" i="1" s="1"/>
  <c r="Q2925" i="1" s="1"/>
  <c r="AC2925" i="1" s="1"/>
  <c r="G2842" i="1"/>
  <c r="O2842" i="1"/>
  <c r="I599" i="1"/>
  <c r="X599" i="1" l="1"/>
  <c r="AA599" i="1"/>
  <c r="Z599" i="1"/>
  <c r="AB599" i="1"/>
  <c r="S2925" i="1"/>
  <c r="H2925" i="1"/>
  <c r="N2842" i="1"/>
  <c r="K599" i="1"/>
  <c r="J599" i="1" s="1"/>
  <c r="F599" i="1"/>
  <c r="R2925" i="1" l="1"/>
  <c r="T2925" i="1" s="1"/>
  <c r="Q2926" i="1" s="1"/>
  <c r="AC2926" i="1" s="1"/>
  <c r="P2842" i="1"/>
  <c r="M2843" i="1" s="1"/>
  <c r="L599" i="1"/>
  <c r="I600" i="1" s="1"/>
  <c r="Y599" i="1" l="1"/>
  <c r="W600" i="1" s="1"/>
  <c r="H2926" i="1"/>
  <c r="S2926" i="1"/>
  <c r="G2843" i="1"/>
  <c r="O2843" i="1"/>
  <c r="K600" i="1"/>
  <c r="F600" i="1"/>
  <c r="AA600" i="1" l="1"/>
  <c r="X600" i="1"/>
  <c r="Z600" i="1"/>
  <c r="AB600" i="1"/>
  <c r="R2926" i="1"/>
  <c r="T2926" i="1" s="1"/>
  <c r="Q2927" i="1" s="1"/>
  <c r="AC2927" i="1" s="1"/>
  <c r="N2843" i="1"/>
  <c r="J600" i="1"/>
  <c r="L600" i="1" s="1"/>
  <c r="I601" i="1" s="1"/>
  <c r="Y600" i="1" l="1"/>
  <c r="W601" i="1" s="1"/>
  <c r="H2927" i="1"/>
  <c r="S2927" i="1"/>
  <c r="P2843" i="1"/>
  <c r="M2844" i="1" s="1"/>
  <c r="K601" i="1"/>
  <c r="F601" i="1"/>
  <c r="X601" i="1" l="1"/>
  <c r="Z601" i="1"/>
  <c r="AA601" i="1"/>
  <c r="AB601" i="1"/>
  <c r="R2927" i="1"/>
  <c r="T2927" i="1" s="1"/>
  <c r="Q2928" i="1" s="1"/>
  <c r="AC2928" i="1" s="1"/>
  <c r="G2844" i="1"/>
  <c r="O2844" i="1"/>
  <c r="J601" i="1"/>
  <c r="L601" i="1" s="1"/>
  <c r="I602" i="1" s="1"/>
  <c r="Y601" i="1" l="1"/>
  <c r="W602" i="1" s="1"/>
  <c r="H2928" i="1"/>
  <c r="S2928" i="1"/>
  <c r="N2844" i="1"/>
  <c r="P2844" i="1" s="1"/>
  <c r="M2845" i="1" s="1"/>
  <c r="F602" i="1"/>
  <c r="K602" i="1"/>
  <c r="X602" i="1" l="1"/>
  <c r="AA602" i="1"/>
  <c r="Z602" i="1"/>
  <c r="AB602" i="1"/>
  <c r="R2928" i="1"/>
  <c r="T2928" i="1" s="1"/>
  <c r="Q2929" i="1" s="1"/>
  <c r="AC2929" i="1" s="1"/>
  <c r="O2845" i="1"/>
  <c r="G2845" i="1"/>
  <c r="J602" i="1"/>
  <c r="L602" i="1" s="1"/>
  <c r="Y602" i="1" l="1"/>
  <c r="W603" i="1" s="1"/>
  <c r="S2929" i="1"/>
  <c r="H2929" i="1"/>
  <c r="N2845" i="1"/>
  <c r="I603" i="1"/>
  <c r="X603" i="1" l="1"/>
  <c r="Z603" i="1"/>
  <c r="AA603" i="1"/>
  <c r="AB603" i="1"/>
  <c r="R2929" i="1"/>
  <c r="T2929" i="1" s="1"/>
  <c r="Q2930" i="1" s="1"/>
  <c r="AC2930" i="1" s="1"/>
  <c r="P2845" i="1"/>
  <c r="M2846" i="1" s="1"/>
  <c r="F603" i="1"/>
  <c r="K603" i="1"/>
  <c r="H2930" i="1" l="1"/>
  <c r="S2930" i="1"/>
  <c r="O2846" i="1"/>
  <c r="G2846" i="1"/>
  <c r="J603" i="1"/>
  <c r="L603" i="1" s="1"/>
  <c r="Y603" i="1" s="1"/>
  <c r="W604" i="1" s="1"/>
  <c r="AB604" i="1" l="1"/>
  <c r="X604" i="1"/>
  <c r="Z604" i="1"/>
  <c r="AA604" i="1"/>
  <c r="R2930" i="1"/>
  <c r="T2930" i="1" s="1"/>
  <c r="Q2931" i="1" s="1"/>
  <c r="AC2931" i="1" s="1"/>
  <c r="N2846" i="1"/>
  <c r="I604" i="1"/>
  <c r="H2931" i="1" l="1"/>
  <c r="S2931" i="1"/>
  <c r="P2846" i="1"/>
  <c r="M2847" i="1" s="1"/>
  <c r="F604" i="1"/>
  <c r="K604" i="1"/>
  <c r="J604" i="1" s="1"/>
  <c r="R2931" i="1" l="1"/>
  <c r="T2931" i="1" s="1"/>
  <c r="Q2932" i="1" s="1"/>
  <c r="AC2932" i="1" s="1"/>
  <c r="O2847" i="1"/>
  <c r="G2847" i="1"/>
  <c r="L604" i="1"/>
  <c r="I605" i="1" l="1"/>
  <c r="Y604" i="1"/>
  <c r="W605" i="1" s="1"/>
  <c r="H2932" i="1"/>
  <c r="S2932" i="1"/>
  <c r="N2847" i="1"/>
  <c r="P2847" i="1" s="1"/>
  <c r="M2848" i="1" s="1"/>
  <c r="K605" i="1"/>
  <c r="F605" i="1"/>
  <c r="X605" i="1" l="1"/>
  <c r="Z605" i="1"/>
  <c r="AA605" i="1"/>
  <c r="AB605" i="1"/>
  <c r="R2932" i="1"/>
  <c r="T2932" i="1" s="1"/>
  <c r="Q2933" i="1" s="1"/>
  <c r="AC2933" i="1" s="1"/>
  <c r="O2848" i="1"/>
  <c r="G2848" i="1"/>
  <c r="J605" i="1"/>
  <c r="L605" i="1" s="1"/>
  <c r="Y605" i="1" l="1"/>
  <c r="W606" i="1" s="1"/>
  <c r="S2933" i="1"/>
  <c r="H2933" i="1"/>
  <c r="N2848" i="1"/>
  <c r="P2848" i="1" s="1"/>
  <c r="M2849" i="1" s="1"/>
  <c r="I606" i="1"/>
  <c r="X606" i="1" l="1"/>
  <c r="Z606" i="1"/>
  <c r="AA606" i="1"/>
  <c r="AB606" i="1"/>
  <c r="R2933" i="1"/>
  <c r="G2849" i="1"/>
  <c r="O2849" i="1"/>
  <c r="K606" i="1"/>
  <c r="F606" i="1"/>
  <c r="T2933" i="1" l="1"/>
  <c r="Q2934" i="1" s="1"/>
  <c r="AC2934" i="1" s="1"/>
  <c r="N2849" i="1"/>
  <c r="J606" i="1"/>
  <c r="L606" i="1" s="1"/>
  <c r="Y606" i="1" s="1"/>
  <c r="W607" i="1" s="1"/>
  <c r="Z607" i="1" l="1"/>
  <c r="AA607" i="1"/>
  <c r="X607" i="1"/>
  <c r="AB607" i="1"/>
  <c r="S2934" i="1"/>
  <c r="H2934" i="1"/>
  <c r="P2849" i="1"/>
  <c r="M2850" i="1" s="1"/>
  <c r="I607" i="1"/>
  <c r="R2934" i="1" l="1"/>
  <c r="T2934" i="1" s="1"/>
  <c r="Q2935" i="1" s="1"/>
  <c r="AC2935" i="1" s="1"/>
  <c r="G2850" i="1"/>
  <c r="O2850" i="1"/>
  <c r="F607" i="1"/>
  <c r="K607" i="1"/>
  <c r="H2935" i="1" l="1"/>
  <c r="S2935" i="1"/>
  <c r="N2850" i="1"/>
  <c r="P2850" i="1" s="1"/>
  <c r="M2851" i="1" s="1"/>
  <c r="J607" i="1"/>
  <c r="L607" i="1" s="1"/>
  <c r="I608" i="1" l="1"/>
  <c r="Y607" i="1"/>
  <c r="W608" i="1" s="1"/>
  <c r="R2935" i="1"/>
  <c r="T2935" i="1" s="1"/>
  <c r="Q2936" i="1" s="1"/>
  <c r="AC2936" i="1" s="1"/>
  <c r="O2851" i="1"/>
  <c r="G2851" i="1"/>
  <c r="K608" i="1"/>
  <c r="J608" i="1" s="1"/>
  <c r="F608" i="1"/>
  <c r="AB608" i="1" l="1"/>
  <c r="Z608" i="1"/>
  <c r="AA608" i="1"/>
  <c r="X608" i="1"/>
  <c r="S2936" i="1"/>
  <c r="H2936" i="1"/>
  <c r="N2851" i="1"/>
  <c r="P2851" i="1" s="1"/>
  <c r="M2852" i="1" s="1"/>
  <c r="L608" i="1"/>
  <c r="I609" i="1" s="1"/>
  <c r="Y608" i="1" l="1"/>
  <c r="W609" i="1" s="1"/>
  <c r="R2936" i="1"/>
  <c r="T2936" i="1" s="1"/>
  <c r="Q2937" i="1" s="1"/>
  <c r="AC2937" i="1" s="1"/>
  <c r="O2852" i="1"/>
  <c r="G2852" i="1"/>
  <c r="F609" i="1"/>
  <c r="K609" i="1"/>
  <c r="X609" i="1" l="1"/>
  <c r="AA609" i="1"/>
  <c r="Z609" i="1"/>
  <c r="AB609" i="1"/>
  <c r="S2937" i="1"/>
  <c r="H2937" i="1"/>
  <c r="N2852" i="1"/>
  <c r="J609" i="1"/>
  <c r="L609" i="1" s="1"/>
  <c r="Y609" i="1" l="1"/>
  <c r="W610" i="1" s="1"/>
  <c r="R2937" i="1"/>
  <c r="T2937" i="1" s="1"/>
  <c r="Q2938" i="1" s="1"/>
  <c r="AC2938" i="1" s="1"/>
  <c r="P2852" i="1"/>
  <c r="M2853" i="1" s="1"/>
  <c r="I610" i="1"/>
  <c r="AB610" i="1" l="1"/>
  <c r="X610" i="1"/>
  <c r="AA610" i="1"/>
  <c r="Z610" i="1"/>
  <c r="H2938" i="1"/>
  <c r="S2938" i="1"/>
  <c r="G2853" i="1"/>
  <c r="O2853" i="1"/>
  <c r="F610" i="1"/>
  <c r="K610" i="1"/>
  <c r="R2938" i="1" l="1"/>
  <c r="T2938" i="1" s="1"/>
  <c r="Q2939" i="1" s="1"/>
  <c r="AC2939" i="1" s="1"/>
  <c r="N2853" i="1"/>
  <c r="P2853" i="1" s="1"/>
  <c r="M2854" i="1" s="1"/>
  <c r="J610" i="1"/>
  <c r="L610" i="1" s="1"/>
  <c r="Y610" i="1" s="1"/>
  <c r="W611" i="1" s="1"/>
  <c r="AA611" i="1" l="1"/>
  <c r="X611" i="1"/>
  <c r="Z611" i="1"/>
  <c r="AB611" i="1"/>
  <c r="S2939" i="1"/>
  <c r="H2939" i="1"/>
  <c r="G2854" i="1"/>
  <c r="O2854" i="1"/>
  <c r="I611" i="1"/>
  <c r="R2939" i="1" l="1"/>
  <c r="T2939" i="1" s="1"/>
  <c r="Q2940" i="1" s="1"/>
  <c r="AC2940" i="1" s="1"/>
  <c r="N2854" i="1"/>
  <c r="F611" i="1"/>
  <c r="K611" i="1"/>
  <c r="H2940" i="1" l="1"/>
  <c r="S2940" i="1"/>
  <c r="P2854" i="1"/>
  <c r="M2855" i="1" s="1"/>
  <c r="J611" i="1"/>
  <c r="L611" i="1" s="1"/>
  <c r="Y611" i="1" s="1"/>
  <c r="W612" i="1" s="1"/>
  <c r="X612" i="1" l="1"/>
  <c r="AA612" i="1"/>
  <c r="Z612" i="1"/>
  <c r="AB612" i="1"/>
  <c r="R2940" i="1"/>
  <c r="T2940" i="1" s="1"/>
  <c r="Q2941" i="1" s="1"/>
  <c r="AC2941" i="1" s="1"/>
  <c r="G2855" i="1"/>
  <c r="O2855" i="1"/>
  <c r="I612" i="1"/>
  <c r="H2941" i="1" l="1"/>
  <c r="S2941" i="1"/>
  <c r="N2855" i="1"/>
  <c r="K612" i="1"/>
  <c r="F612" i="1"/>
  <c r="R2941" i="1" l="1"/>
  <c r="T2941" i="1" s="1"/>
  <c r="Q2942" i="1" s="1"/>
  <c r="AC2942" i="1" s="1"/>
  <c r="P2855" i="1"/>
  <c r="M2856" i="1" s="1"/>
  <c r="J612" i="1"/>
  <c r="L612" i="1" s="1"/>
  <c r="Y612" i="1" s="1"/>
  <c r="W613" i="1" s="1"/>
  <c r="X613" i="1" l="1"/>
  <c r="AA613" i="1"/>
  <c r="AB613" i="1"/>
  <c r="Z613" i="1"/>
  <c r="H2942" i="1"/>
  <c r="S2942" i="1"/>
  <c r="G2856" i="1"/>
  <c r="O2856" i="1"/>
  <c r="I613" i="1"/>
  <c r="R2942" i="1" l="1"/>
  <c r="T2942" i="1" s="1"/>
  <c r="Q2943" i="1" s="1"/>
  <c r="AC2943" i="1" s="1"/>
  <c r="N2856" i="1"/>
  <c r="F613" i="1"/>
  <c r="K613" i="1"/>
  <c r="S2943" i="1" l="1"/>
  <c r="H2943" i="1"/>
  <c r="P2856" i="1"/>
  <c r="M2857" i="1" s="1"/>
  <c r="J613" i="1"/>
  <c r="L613" i="1" s="1"/>
  <c r="I614" i="1" l="1"/>
  <c r="Y613" i="1"/>
  <c r="W614" i="1" s="1"/>
  <c r="R2943" i="1"/>
  <c r="T2943" i="1" s="1"/>
  <c r="Q2944" i="1" s="1"/>
  <c r="AC2944" i="1" s="1"/>
  <c r="G2857" i="1"/>
  <c r="O2857" i="1"/>
  <c r="F614" i="1"/>
  <c r="K614" i="1"/>
  <c r="X614" i="1" l="1"/>
  <c r="Z614" i="1"/>
  <c r="AB614" i="1"/>
  <c r="AA614" i="1"/>
  <c r="H2944" i="1"/>
  <c r="S2944" i="1"/>
  <c r="N2857" i="1"/>
  <c r="P2857" i="1" s="1"/>
  <c r="M2858" i="1" s="1"/>
  <c r="J614" i="1"/>
  <c r="L614" i="1" s="1"/>
  <c r="I615" i="1" s="1"/>
  <c r="Y614" i="1" l="1"/>
  <c r="W615" i="1" s="1"/>
  <c r="R2944" i="1"/>
  <c r="T2944" i="1" s="1"/>
  <c r="Q2945" i="1" s="1"/>
  <c r="AC2945" i="1" s="1"/>
  <c r="G2858" i="1"/>
  <c r="O2858" i="1"/>
  <c r="K615" i="1"/>
  <c r="F615" i="1"/>
  <c r="X615" i="1" l="1"/>
  <c r="Z615" i="1"/>
  <c r="AA615" i="1"/>
  <c r="AB615" i="1"/>
  <c r="H2945" i="1"/>
  <c r="S2945" i="1"/>
  <c r="N2858" i="1"/>
  <c r="J615" i="1"/>
  <c r="L615" i="1" s="1"/>
  <c r="I616" i="1" s="1"/>
  <c r="Y615" i="1" l="1"/>
  <c r="W616" i="1" s="1"/>
  <c r="R2945" i="1"/>
  <c r="T2945" i="1" s="1"/>
  <c r="Q2946" i="1" s="1"/>
  <c r="AC2946" i="1" s="1"/>
  <c r="P2858" i="1"/>
  <c r="M2859" i="1" s="1"/>
  <c r="F616" i="1"/>
  <c r="K616" i="1"/>
  <c r="X616" i="1" l="1"/>
  <c r="Z616" i="1"/>
  <c r="AA616" i="1"/>
  <c r="AB616" i="1"/>
  <c r="H2946" i="1"/>
  <c r="S2946" i="1"/>
  <c r="O2859" i="1"/>
  <c r="G2859" i="1"/>
  <c r="J616" i="1"/>
  <c r="L616" i="1" s="1"/>
  <c r="Y616" i="1" l="1"/>
  <c r="W617" i="1" s="1"/>
  <c r="R2946" i="1"/>
  <c r="T2946" i="1" s="1"/>
  <c r="Q2947" i="1" s="1"/>
  <c r="AC2947" i="1" s="1"/>
  <c r="N2859" i="1"/>
  <c r="I617" i="1"/>
  <c r="AA617" i="1" l="1"/>
  <c r="AB617" i="1"/>
  <c r="X617" i="1"/>
  <c r="Z617" i="1"/>
  <c r="H2947" i="1"/>
  <c r="S2947" i="1"/>
  <c r="P2859" i="1"/>
  <c r="M2860" i="1" s="1"/>
  <c r="F617" i="1"/>
  <c r="K617" i="1"/>
  <c r="R2947" i="1" l="1"/>
  <c r="T2947" i="1" s="1"/>
  <c r="Q2948" i="1" s="1"/>
  <c r="AC2948" i="1" s="1"/>
  <c r="O2860" i="1"/>
  <c r="G2860" i="1"/>
  <c r="J617" i="1"/>
  <c r="L617" i="1" s="1"/>
  <c r="Y617" i="1" s="1"/>
  <c r="W618" i="1" s="1"/>
  <c r="AA618" i="1" l="1"/>
  <c r="AB618" i="1"/>
  <c r="X618" i="1"/>
  <c r="Z618" i="1"/>
  <c r="H2948" i="1"/>
  <c r="S2948" i="1"/>
  <c r="N2860" i="1"/>
  <c r="I618" i="1"/>
  <c r="R2948" i="1" l="1"/>
  <c r="T2948" i="1" s="1"/>
  <c r="Q2949" i="1" s="1"/>
  <c r="AC2949" i="1" s="1"/>
  <c r="P2860" i="1"/>
  <c r="M2861" i="1" s="1"/>
  <c r="F618" i="1"/>
  <c r="K618" i="1"/>
  <c r="H2949" i="1" l="1"/>
  <c r="S2949" i="1"/>
  <c r="G2861" i="1"/>
  <c r="O2861" i="1"/>
  <c r="J618" i="1"/>
  <c r="L618" i="1" s="1"/>
  <c r="Y618" i="1" s="1"/>
  <c r="W619" i="1" s="1"/>
  <c r="Z619" i="1" l="1"/>
  <c r="AA619" i="1"/>
  <c r="X619" i="1"/>
  <c r="AB619" i="1"/>
  <c r="R2949" i="1"/>
  <c r="T2949" i="1" s="1"/>
  <c r="Q2950" i="1" s="1"/>
  <c r="AC2950" i="1" s="1"/>
  <c r="N2861" i="1"/>
  <c r="I619" i="1"/>
  <c r="S2950" i="1" l="1"/>
  <c r="H2950" i="1"/>
  <c r="P2861" i="1"/>
  <c r="M2862" i="1" s="1"/>
  <c r="K619" i="1"/>
  <c r="F619" i="1"/>
  <c r="R2950" i="1" l="1"/>
  <c r="G2862" i="1"/>
  <c r="O2862" i="1"/>
  <c r="J619" i="1"/>
  <c r="L619" i="1" s="1"/>
  <c r="Y619" i="1" s="1"/>
  <c r="W620" i="1" s="1"/>
  <c r="AB620" i="1" l="1"/>
  <c r="AA620" i="1"/>
  <c r="X620" i="1"/>
  <c r="Z620" i="1"/>
  <c r="T2950" i="1"/>
  <c r="Q2951" i="1" s="1"/>
  <c r="AC2951" i="1" s="1"/>
  <c r="N2862" i="1"/>
  <c r="I620" i="1"/>
  <c r="H2951" i="1" l="1"/>
  <c r="S2951" i="1"/>
  <c r="P2862" i="1"/>
  <c r="M2863" i="1" s="1"/>
  <c r="F620" i="1"/>
  <c r="K620" i="1"/>
  <c r="R2951" i="1" l="1"/>
  <c r="T2951" i="1" s="1"/>
  <c r="Q2952" i="1" s="1"/>
  <c r="AC2952" i="1" s="1"/>
  <c r="O2863" i="1"/>
  <c r="G2863" i="1"/>
  <c r="J620" i="1"/>
  <c r="L620" i="1" s="1"/>
  <c r="Y620" i="1" s="1"/>
  <c r="W621" i="1" s="1"/>
  <c r="Z621" i="1" l="1"/>
  <c r="AB621" i="1"/>
  <c r="X621" i="1"/>
  <c r="AA621" i="1"/>
  <c r="H2952" i="1"/>
  <c r="S2952" i="1"/>
  <c r="N2863" i="1"/>
  <c r="P2863" i="1" s="1"/>
  <c r="M2864" i="1" s="1"/>
  <c r="I621" i="1"/>
  <c r="R2952" i="1" l="1"/>
  <c r="T2952" i="1" s="1"/>
  <c r="Q2953" i="1" s="1"/>
  <c r="AC2953" i="1" s="1"/>
  <c r="G2864" i="1"/>
  <c r="O2864" i="1"/>
  <c r="F621" i="1"/>
  <c r="K621" i="1"/>
  <c r="H2953" i="1" l="1"/>
  <c r="S2953" i="1"/>
  <c r="N2864" i="1"/>
  <c r="J621" i="1"/>
  <c r="L621" i="1" s="1"/>
  <c r="Y621" i="1" s="1"/>
  <c r="W622" i="1" s="1"/>
  <c r="X622" i="1" l="1"/>
  <c r="Z622" i="1"/>
  <c r="AA622" i="1"/>
  <c r="AB622" i="1"/>
  <c r="R2953" i="1"/>
  <c r="T2953" i="1" s="1"/>
  <c r="Q2954" i="1" s="1"/>
  <c r="AC2954" i="1" s="1"/>
  <c r="P2864" i="1"/>
  <c r="M2865" i="1" s="1"/>
  <c r="I622" i="1"/>
  <c r="H2954" i="1" l="1"/>
  <c r="S2954" i="1"/>
  <c r="O2865" i="1"/>
  <c r="G2865" i="1"/>
  <c r="F622" i="1"/>
  <c r="K622" i="1"/>
  <c r="R2954" i="1" l="1"/>
  <c r="T2954" i="1" s="1"/>
  <c r="Q2955" i="1" s="1"/>
  <c r="AC2955" i="1" s="1"/>
  <c r="N2865" i="1"/>
  <c r="P2865" i="1" s="1"/>
  <c r="M2866" i="1" s="1"/>
  <c r="J622" i="1"/>
  <c r="L622" i="1" s="1"/>
  <c r="Y622" i="1" s="1"/>
  <c r="W623" i="1" s="1"/>
  <c r="X623" i="1" l="1"/>
  <c r="AA623" i="1"/>
  <c r="AB623" i="1"/>
  <c r="Z623" i="1"/>
  <c r="S2955" i="1"/>
  <c r="H2955" i="1"/>
  <c r="G2866" i="1"/>
  <c r="O2866" i="1"/>
  <c r="I623" i="1"/>
  <c r="R2955" i="1" l="1"/>
  <c r="N2866" i="1"/>
  <c r="F623" i="1"/>
  <c r="K623" i="1"/>
  <c r="T2955" i="1" l="1"/>
  <c r="Q2956" i="1" s="1"/>
  <c r="AC2956" i="1" s="1"/>
  <c r="P2866" i="1"/>
  <c r="M2867" i="1" s="1"/>
  <c r="J623" i="1"/>
  <c r="L623" i="1" s="1"/>
  <c r="Y623" i="1" s="1"/>
  <c r="W624" i="1" s="1"/>
  <c r="AB624" i="1" l="1"/>
  <c r="X624" i="1"/>
  <c r="Z624" i="1"/>
  <c r="AA624" i="1"/>
  <c r="H2956" i="1"/>
  <c r="S2956" i="1"/>
  <c r="G2867" i="1"/>
  <c r="O2867" i="1"/>
  <c r="I624" i="1"/>
  <c r="R2956" i="1" l="1"/>
  <c r="T2956" i="1" s="1"/>
  <c r="Q2957" i="1" s="1"/>
  <c r="AC2957" i="1" s="1"/>
  <c r="N2867" i="1"/>
  <c r="K624" i="1"/>
  <c r="J624" i="1" s="1"/>
  <c r="F624" i="1"/>
  <c r="H2957" i="1" l="1"/>
  <c r="S2957" i="1"/>
  <c r="P2867" i="1"/>
  <c r="M2868" i="1" s="1"/>
  <c r="L624" i="1"/>
  <c r="I625" i="1" l="1"/>
  <c r="Y624" i="1"/>
  <c r="W625" i="1" s="1"/>
  <c r="R2957" i="1"/>
  <c r="T2957" i="1" s="1"/>
  <c r="Q2958" i="1" s="1"/>
  <c r="AC2958" i="1" s="1"/>
  <c r="G2868" i="1"/>
  <c r="O2868" i="1"/>
  <c r="K625" i="1"/>
  <c r="F625" i="1"/>
  <c r="X625" i="1" l="1"/>
  <c r="AA625" i="1"/>
  <c r="Z625" i="1"/>
  <c r="AB625" i="1"/>
  <c r="H2958" i="1"/>
  <c r="S2958" i="1"/>
  <c r="N2868" i="1"/>
  <c r="J625" i="1"/>
  <c r="L625" i="1" s="1"/>
  <c r="I626" i="1" s="1"/>
  <c r="Y625" i="1" l="1"/>
  <c r="W626" i="1" s="1"/>
  <c r="R2958" i="1"/>
  <c r="T2958" i="1" s="1"/>
  <c r="Q2959" i="1" s="1"/>
  <c r="AC2959" i="1" s="1"/>
  <c r="P2868" i="1"/>
  <c r="M2869" i="1" s="1"/>
  <c r="F626" i="1"/>
  <c r="K626" i="1"/>
  <c r="X626" i="1" l="1"/>
  <c r="AA626" i="1"/>
  <c r="Z626" i="1"/>
  <c r="AB626" i="1"/>
  <c r="H2959" i="1"/>
  <c r="S2959" i="1"/>
  <c r="O2869" i="1"/>
  <c r="G2869" i="1"/>
  <c r="J626" i="1"/>
  <c r="L626" i="1" s="1"/>
  <c r="Y626" i="1" l="1"/>
  <c r="W627" i="1" s="1"/>
  <c r="R2959" i="1"/>
  <c r="T2959" i="1" s="1"/>
  <c r="Q2960" i="1" s="1"/>
  <c r="AC2960" i="1" s="1"/>
  <c r="N2869" i="1"/>
  <c r="I627" i="1"/>
  <c r="AA627" i="1" l="1"/>
  <c r="AB627" i="1"/>
  <c r="X627" i="1"/>
  <c r="Z627" i="1"/>
  <c r="H2960" i="1"/>
  <c r="S2960" i="1"/>
  <c r="P2869" i="1"/>
  <c r="M2870" i="1" s="1"/>
  <c r="F627" i="1"/>
  <c r="K627" i="1"/>
  <c r="R2960" i="1" l="1"/>
  <c r="T2960" i="1" s="1"/>
  <c r="Q2961" i="1" s="1"/>
  <c r="AC2961" i="1" s="1"/>
  <c r="G2870" i="1"/>
  <c r="O2870" i="1"/>
  <c r="J627" i="1"/>
  <c r="L627" i="1" s="1"/>
  <c r="Y627" i="1" s="1"/>
  <c r="W628" i="1" s="1"/>
  <c r="AA628" i="1" l="1"/>
  <c r="AB628" i="1"/>
  <c r="X628" i="1"/>
  <c r="Z628" i="1"/>
  <c r="H2961" i="1"/>
  <c r="S2961" i="1"/>
  <c r="N2870" i="1"/>
  <c r="I628" i="1"/>
  <c r="R2961" i="1" l="1"/>
  <c r="T2961" i="1" s="1"/>
  <c r="Q2962" i="1" s="1"/>
  <c r="AC2962" i="1" s="1"/>
  <c r="P2870" i="1"/>
  <c r="M2871" i="1" s="1"/>
  <c r="K628" i="1"/>
  <c r="J628" i="1" s="1"/>
  <c r="F628" i="1"/>
  <c r="L628" i="1" l="1"/>
  <c r="H2962" i="1"/>
  <c r="S2962" i="1"/>
  <c r="O2871" i="1"/>
  <c r="G2871" i="1"/>
  <c r="I629" i="1" l="1"/>
  <c r="Y628" i="1"/>
  <c r="W629" i="1" s="1"/>
  <c r="R2962" i="1"/>
  <c r="T2962" i="1" s="1"/>
  <c r="Q2963" i="1" s="1"/>
  <c r="AC2963" i="1" s="1"/>
  <c r="N2871" i="1"/>
  <c r="P2871" i="1" s="1"/>
  <c r="M2872" i="1" s="1"/>
  <c r="K629" i="1"/>
  <c r="F629" i="1"/>
  <c r="X629" i="1" l="1"/>
  <c r="AB629" i="1"/>
  <c r="AA629" i="1"/>
  <c r="Z629" i="1"/>
  <c r="H2963" i="1"/>
  <c r="S2963" i="1"/>
  <c r="G2872" i="1"/>
  <c r="O2872" i="1"/>
  <c r="J629" i="1"/>
  <c r="L629" i="1" s="1"/>
  <c r="I630" i="1" s="1"/>
  <c r="Y629" i="1" l="1"/>
  <c r="W630" i="1" s="1"/>
  <c r="R2963" i="1"/>
  <c r="T2963" i="1" s="1"/>
  <c r="Q2964" i="1" s="1"/>
  <c r="AC2964" i="1" s="1"/>
  <c r="N2872" i="1"/>
  <c r="F630" i="1"/>
  <c r="K630" i="1"/>
  <c r="AA630" i="1" l="1"/>
  <c r="AB630" i="1"/>
  <c r="X630" i="1"/>
  <c r="Z630" i="1"/>
  <c r="H2964" i="1"/>
  <c r="S2964" i="1"/>
  <c r="P2872" i="1"/>
  <c r="M2873" i="1" s="1"/>
  <c r="J630" i="1"/>
  <c r="L630" i="1" s="1"/>
  <c r="I631" i="1" s="1"/>
  <c r="Y630" i="1" l="1"/>
  <c r="W631" i="1" s="1"/>
  <c r="R2964" i="1"/>
  <c r="T2964" i="1" s="1"/>
  <c r="Q2965" i="1" s="1"/>
  <c r="AC2965" i="1" s="1"/>
  <c r="G2873" i="1"/>
  <c r="O2873" i="1"/>
  <c r="F631" i="1"/>
  <c r="K631" i="1"/>
  <c r="X631" i="1" l="1"/>
  <c r="Z631" i="1"/>
  <c r="AA631" i="1"/>
  <c r="AB631" i="1"/>
  <c r="H2965" i="1"/>
  <c r="S2965" i="1"/>
  <c r="N2873" i="1"/>
  <c r="J631" i="1"/>
  <c r="L631" i="1" s="1"/>
  <c r="Y631" i="1" l="1"/>
  <c r="W632" i="1" s="1"/>
  <c r="R2965" i="1"/>
  <c r="T2965" i="1" s="1"/>
  <c r="Q2966" i="1" s="1"/>
  <c r="AC2966" i="1" s="1"/>
  <c r="P2873" i="1"/>
  <c r="M2874" i="1" s="1"/>
  <c r="I632" i="1"/>
  <c r="AB632" i="1" l="1"/>
  <c r="X632" i="1"/>
  <c r="Z632" i="1"/>
  <c r="AA632" i="1"/>
  <c r="H2966" i="1"/>
  <c r="S2966" i="1"/>
  <c r="O2874" i="1"/>
  <c r="G2874" i="1"/>
  <c r="F632" i="1"/>
  <c r="K632" i="1"/>
  <c r="R2966" i="1" l="1"/>
  <c r="T2966" i="1" s="1"/>
  <c r="Q2967" i="1" s="1"/>
  <c r="AC2967" i="1" s="1"/>
  <c r="N2874" i="1"/>
  <c r="J632" i="1"/>
  <c r="L632" i="1" s="1"/>
  <c r="I633" i="1" s="1"/>
  <c r="Y632" i="1" l="1"/>
  <c r="W633" i="1" s="1"/>
  <c r="H2967" i="1"/>
  <c r="S2967" i="1"/>
  <c r="P2874" i="1"/>
  <c r="M2875" i="1" s="1"/>
  <c r="F633" i="1"/>
  <c r="K633" i="1"/>
  <c r="X633" i="1" l="1"/>
  <c r="AA633" i="1"/>
  <c r="Z633" i="1"/>
  <c r="AB633" i="1"/>
  <c r="R2967" i="1"/>
  <c r="T2967" i="1" s="1"/>
  <c r="Q2968" i="1" s="1"/>
  <c r="AC2968" i="1" s="1"/>
  <c r="G2875" i="1"/>
  <c r="O2875" i="1"/>
  <c r="J633" i="1"/>
  <c r="L633" i="1" s="1"/>
  <c r="Y633" i="1" l="1"/>
  <c r="W634" i="1" s="1"/>
  <c r="S2968" i="1"/>
  <c r="H2968" i="1"/>
  <c r="N2875" i="1"/>
  <c r="I634" i="1"/>
  <c r="X634" i="1" l="1"/>
  <c r="Z634" i="1"/>
  <c r="AB634" i="1"/>
  <c r="AA634" i="1"/>
  <c r="R2968" i="1"/>
  <c r="P2875" i="1"/>
  <c r="M2876" i="1" s="1"/>
  <c r="K634" i="1"/>
  <c r="F634" i="1"/>
  <c r="T2968" i="1" l="1"/>
  <c r="Q2969" i="1" s="1"/>
  <c r="AC2969" i="1" s="1"/>
  <c r="G2876" i="1"/>
  <c r="O2876" i="1"/>
  <c r="J634" i="1"/>
  <c r="L634" i="1" s="1"/>
  <c r="I635" i="1" s="1"/>
  <c r="Y634" i="1" l="1"/>
  <c r="W635" i="1" s="1"/>
  <c r="H2969" i="1"/>
  <c r="S2969" i="1"/>
  <c r="N2876" i="1"/>
  <c r="K635" i="1"/>
  <c r="F635" i="1"/>
  <c r="Z635" i="1" l="1"/>
  <c r="AA635" i="1"/>
  <c r="X635" i="1"/>
  <c r="AB635" i="1"/>
  <c r="R2969" i="1"/>
  <c r="T2969" i="1" s="1"/>
  <c r="Q2970" i="1" s="1"/>
  <c r="AC2970" i="1" s="1"/>
  <c r="P2876" i="1"/>
  <c r="M2877" i="1" s="1"/>
  <c r="J635" i="1"/>
  <c r="L635" i="1" s="1"/>
  <c r="I636" i="1" s="1"/>
  <c r="Y635" i="1" l="1"/>
  <c r="W636" i="1" s="1"/>
  <c r="H2970" i="1"/>
  <c r="S2970" i="1"/>
  <c r="G2877" i="1"/>
  <c r="O2877" i="1"/>
  <c r="F636" i="1"/>
  <c r="K636" i="1"/>
  <c r="AB636" i="1" l="1"/>
  <c r="Z636" i="1"/>
  <c r="X636" i="1"/>
  <c r="AA636" i="1"/>
  <c r="R2970" i="1"/>
  <c r="T2970" i="1" s="1"/>
  <c r="N2877" i="1"/>
  <c r="J636" i="1"/>
  <c r="L636" i="1" s="1"/>
  <c r="Y636" i="1" l="1"/>
  <c r="W637" i="1" s="1"/>
  <c r="P2877" i="1"/>
  <c r="M2878" i="1" s="1"/>
  <c r="I637" i="1"/>
  <c r="X637" i="1" l="1"/>
  <c r="Z637" i="1"/>
  <c r="AA637" i="1"/>
  <c r="AB637" i="1"/>
  <c r="O2878" i="1"/>
  <c r="G2878" i="1"/>
  <c r="K637" i="1"/>
  <c r="F637" i="1"/>
  <c r="N2878" i="1" l="1"/>
  <c r="P2878" i="1" s="1"/>
  <c r="M2879" i="1" s="1"/>
  <c r="J637" i="1"/>
  <c r="L637" i="1" s="1"/>
  <c r="Y637" i="1" s="1"/>
  <c r="W638" i="1" s="1"/>
  <c r="AA638" i="1" l="1"/>
  <c r="AB638" i="1"/>
  <c r="X638" i="1"/>
  <c r="Z638" i="1"/>
  <c r="G2879" i="1"/>
  <c r="O2879" i="1"/>
  <c r="I638" i="1"/>
  <c r="N2879" i="1" l="1"/>
  <c r="K638" i="1"/>
  <c r="F638" i="1"/>
  <c r="P2879" i="1" l="1"/>
  <c r="M2880" i="1" s="1"/>
  <c r="J638" i="1"/>
  <c r="L638" i="1" s="1"/>
  <c r="Y638" i="1" s="1"/>
  <c r="W639" i="1" s="1"/>
  <c r="AB639" i="1" l="1"/>
  <c r="Z639" i="1"/>
  <c r="AA639" i="1"/>
  <c r="X639" i="1"/>
  <c r="G2880" i="1"/>
  <c r="O2880" i="1"/>
  <c r="I639" i="1"/>
  <c r="N2880" i="1" l="1"/>
  <c r="K639" i="1"/>
  <c r="J639" i="1" s="1"/>
  <c r="F639" i="1"/>
  <c r="L639" i="1" l="1"/>
  <c r="P2880" i="1"/>
  <c r="M2881" i="1" s="1"/>
  <c r="I640" i="1" l="1"/>
  <c r="Y639" i="1"/>
  <c r="W640" i="1" s="1"/>
  <c r="G2881" i="1"/>
  <c r="O2881" i="1"/>
  <c r="F640" i="1"/>
  <c r="K640" i="1"/>
  <c r="AB640" i="1" l="1"/>
  <c r="Z640" i="1"/>
  <c r="X640" i="1"/>
  <c r="AA640" i="1"/>
  <c r="N2881" i="1"/>
  <c r="J640" i="1"/>
  <c r="L640" i="1" s="1"/>
  <c r="I641" i="1" s="1"/>
  <c r="Y640" i="1" l="1"/>
  <c r="W641" i="1" s="1"/>
  <c r="P2881" i="1"/>
  <c r="M2882" i="1" s="1"/>
  <c r="F641" i="1"/>
  <c r="K641" i="1"/>
  <c r="J641" i="1" s="1"/>
  <c r="X641" i="1" l="1"/>
  <c r="Z641" i="1"/>
  <c r="AA641" i="1"/>
  <c r="AB641" i="1"/>
  <c r="G2882" i="1"/>
  <c r="O2882" i="1"/>
  <c r="L641" i="1"/>
  <c r="I642" i="1" s="1"/>
  <c r="Y641" i="1" l="1"/>
  <c r="W642" i="1" s="1"/>
  <c r="N2882" i="1"/>
  <c r="P2882" i="1" s="1"/>
  <c r="M2883" i="1" s="1"/>
  <c r="F642" i="1"/>
  <c r="K642" i="1"/>
  <c r="AB642" i="1" l="1"/>
  <c r="X642" i="1"/>
  <c r="AA642" i="1"/>
  <c r="Z642" i="1"/>
  <c r="G2883" i="1"/>
  <c r="O2883" i="1"/>
  <c r="J642" i="1"/>
  <c r="L642" i="1" s="1"/>
  <c r="Y642" i="1" l="1"/>
  <c r="W643" i="1" s="1"/>
  <c r="N2883" i="1"/>
  <c r="I643" i="1"/>
  <c r="X643" i="1" l="1"/>
  <c r="AA643" i="1"/>
  <c r="AB643" i="1"/>
  <c r="Z643" i="1"/>
  <c r="P2883" i="1"/>
  <c r="M2884" i="1" s="1"/>
  <c r="F643" i="1"/>
  <c r="K643" i="1"/>
  <c r="O2884" i="1" l="1"/>
  <c r="G2884" i="1"/>
  <c r="J643" i="1"/>
  <c r="L643" i="1" s="1"/>
  <c r="Y643" i="1" s="1"/>
  <c r="W644" i="1" s="1"/>
  <c r="X644" i="1" l="1"/>
  <c r="Z644" i="1"/>
  <c r="AA644" i="1"/>
  <c r="AB644" i="1"/>
  <c r="N2884" i="1"/>
  <c r="I644" i="1"/>
  <c r="P2884" i="1" l="1"/>
  <c r="M2885" i="1" s="1"/>
  <c r="F644" i="1"/>
  <c r="K644" i="1"/>
  <c r="G2885" i="1" l="1"/>
  <c r="O2885" i="1"/>
  <c r="J644" i="1"/>
  <c r="L644" i="1" s="1"/>
  <c r="I645" i="1" l="1"/>
  <c r="Y644" i="1"/>
  <c r="W645" i="1" s="1"/>
  <c r="N2885" i="1"/>
  <c r="K645" i="1"/>
  <c r="J645" i="1" s="1"/>
  <c r="F645" i="1"/>
  <c r="X645" i="1" l="1"/>
  <c r="AA645" i="1"/>
  <c r="Z645" i="1"/>
  <c r="AB645" i="1"/>
  <c r="L645" i="1"/>
  <c r="P2885" i="1"/>
  <c r="M2886" i="1" s="1"/>
  <c r="I646" i="1"/>
  <c r="Y645" i="1" l="1"/>
  <c r="W646" i="1" s="1"/>
  <c r="G2886" i="1"/>
  <c r="O2886" i="1"/>
  <c r="K646" i="1"/>
  <c r="F646" i="1"/>
  <c r="X646" i="1" l="1"/>
  <c r="AA646" i="1"/>
  <c r="Z646" i="1"/>
  <c r="AB646" i="1"/>
  <c r="N2886" i="1"/>
  <c r="J646" i="1"/>
  <c r="L646" i="1" s="1"/>
  <c r="I647" i="1" s="1"/>
  <c r="Y646" i="1" l="1"/>
  <c r="W647" i="1" s="1"/>
  <c r="P2886" i="1"/>
  <c r="M2887" i="1" s="1"/>
  <c r="K647" i="1"/>
  <c r="F647" i="1"/>
  <c r="Z647" i="1" l="1"/>
  <c r="AB647" i="1"/>
  <c r="X647" i="1"/>
  <c r="AA647" i="1"/>
  <c r="G2887" i="1"/>
  <c r="O2887" i="1"/>
  <c r="J647" i="1"/>
  <c r="L647" i="1" s="1"/>
  <c r="I648" i="1" s="1"/>
  <c r="Y647" i="1" l="1"/>
  <c r="W648" i="1" s="1"/>
  <c r="N2887" i="1"/>
  <c r="P2887" i="1" s="1"/>
  <c r="M2888" i="1" s="1"/>
  <c r="F648" i="1"/>
  <c r="K648" i="1"/>
  <c r="Z648" i="1" l="1"/>
  <c r="AB648" i="1"/>
  <c r="X648" i="1"/>
  <c r="AA648" i="1"/>
  <c r="G2888" i="1"/>
  <c r="O2888" i="1"/>
  <c r="J648" i="1"/>
  <c r="L648" i="1" s="1"/>
  <c r="I649" i="1" s="1"/>
  <c r="Y648" i="1" l="1"/>
  <c r="W649" i="1" s="1"/>
  <c r="N2888" i="1"/>
  <c r="F649" i="1"/>
  <c r="K649" i="1"/>
  <c r="AB649" i="1" l="1"/>
  <c r="X649" i="1"/>
  <c r="Z649" i="1"/>
  <c r="AA649" i="1"/>
  <c r="P2888" i="1"/>
  <c r="M2889" i="1" s="1"/>
  <c r="J649" i="1"/>
  <c r="L649" i="1" s="1"/>
  <c r="Y649" i="1" l="1"/>
  <c r="W650" i="1" s="1"/>
  <c r="G2889" i="1"/>
  <c r="O2889" i="1"/>
  <c r="I650" i="1"/>
  <c r="X650" i="1" l="1"/>
  <c r="Z650" i="1"/>
  <c r="AB650" i="1"/>
  <c r="AA650" i="1"/>
  <c r="N2889" i="1"/>
  <c r="F650" i="1"/>
  <c r="K650" i="1"/>
  <c r="P2889" i="1" l="1"/>
  <c r="M2890" i="1" s="1"/>
  <c r="J650" i="1"/>
  <c r="L650" i="1" s="1"/>
  <c r="Y650" i="1" s="1"/>
  <c r="W651" i="1" s="1"/>
  <c r="AB651" i="1" l="1"/>
  <c r="X651" i="1"/>
  <c r="AA651" i="1"/>
  <c r="Z651" i="1"/>
  <c r="G2890" i="1"/>
  <c r="O2890" i="1"/>
  <c r="I651" i="1"/>
  <c r="N2890" i="1" l="1"/>
  <c r="F651" i="1"/>
  <c r="K651" i="1"/>
  <c r="P2890" i="1" l="1"/>
  <c r="M2891" i="1" s="1"/>
  <c r="J651" i="1"/>
  <c r="L651" i="1" s="1"/>
  <c r="Y651" i="1" s="1"/>
  <c r="W652" i="1" s="1"/>
  <c r="AB652" i="1" l="1"/>
  <c r="Z652" i="1"/>
  <c r="X652" i="1"/>
  <c r="AA652" i="1"/>
  <c r="O2891" i="1"/>
  <c r="G2891" i="1"/>
  <c r="I652" i="1"/>
  <c r="N2891" i="1" l="1"/>
  <c r="P2891" i="1" s="1"/>
  <c r="M2892" i="1" s="1"/>
  <c r="F652" i="1"/>
  <c r="K652" i="1"/>
  <c r="J652" i="1" s="1"/>
  <c r="L652" i="1" l="1"/>
  <c r="G2892" i="1"/>
  <c r="O2892" i="1"/>
  <c r="I653" i="1" l="1"/>
  <c r="Y652" i="1"/>
  <c r="W653" i="1" s="1"/>
  <c r="N2892" i="1"/>
  <c r="F653" i="1"/>
  <c r="K653" i="1"/>
  <c r="AA653" i="1" l="1"/>
  <c r="AB653" i="1"/>
  <c r="X653" i="1"/>
  <c r="Z653" i="1"/>
  <c r="P2892" i="1"/>
  <c r="M2893" i="1" s="1"/>
  <c r="J653" i="1"/>
  <c r="L653" i="1"/>
  <c r="I654" i="1" s="1"/>
  <c r="Y653" i="1" l="1"/>
  <c r="W654" i="1" s="1"/>
  <c r="O2893" i="1"/>
  <c r="G2893" i="1"/>
  <c r="K654" i="1"/>
  <c r="J654" i="1" s="1"/>
  <c r="F654" i="1"/>
  <c r="AB654" i="1" l="1"/>
  <c r="X654" i="1"/>
  <c r="Z654" i="1"/>
  <c r="AA654" i="1"/>
  <c r="N2893" i="1"/>
  <c r="L654" i="1"/>
  <c r="I655" i="1" s="1"/>
  <c r="Y654" i="1" l="1"/>
  <c r="W655" i="1" s="1"/>
  <c r="P2893" i="1"/>
  <c r="M2894" i="1" s="1"/>
  <c r="K655" i="1"/>
  <c r="J655" i="1" s="1"/>
  <c r="F655" i="1"/>
  <c r="Z655" i="1" l="1"/>
  <c r="AA655" i="1"/>
  <c r="X655" i="1"/>
  <c r="AB655" i="1"/>
  <c r="O2894" i="1"/>
  <c r="G2894" i="1"/>
  <c r="L655" i="1"/>
  <c r="I656" i="1" s="1"/>
  <c r="Y655" i="1" l="1"/>
  <c r="W656" i="1" s="1"/>
  <c r="N2894" i="1"/>
  <c r="P2894" i="1" s="1"/>
  <c r="M2895" i="1" s="1"/>
  <c r="K656" i="1"/>
  <c r="F656" i="1"/>
  <c r="AA656" i="1" l="1"/>
  <c r="Z656" i="1"/>
  <c r="X656" i="1"/>
  <c r="AB656" i="1"/>
  <c r="G2895" i="1"/>
  <c r="O2895" i="1"/>
  <c r="J656" i="1"/>
  <c r="L656" i="1" s="1"/>
  <c r="I657" i="1" s="1"/>
  <c r="F657" i="1" s="1"/>
  <c r="Y656" i="1" l="1"/>
  <c r="W657" i="1" s="1"/>
  <c r="N2895" i="1"/>
  <c r="P2895" i="1" s="1"/>
  <c r="M2896" i="1" s="1"/>
  <c r="K657" i="1"/>
  <c r="J657" i="1" s="1"/>
  <c r="AB657" i="1" l="1"/>
  <c r="X657" i="1"/>
  <c r="AA657" i="1"/>
  <c r="Z657" i="1"/>
  <c r="G2896" i="1"/>
  <c r="O2896" i="1"/>
  <c r="L657" i="1"/>
  <c r="I658" i="1" s="1"/>
  <c r="Y657" i="1" l="1"/>
  <c r="W658" i="1" s="1"/>
  <c r="N2896" i="1"/>
  <c r="F658" i="1"/>
  <c r="K658" i="1"/>
  <c r="X658" i="1" l="1"/>
  <c r="Z658" i="1"/>
  <c r="AB658" i="1"/>
  <c r="AA658" i="1"/>
  <c r="P2896" i="1"/>
  <c r="M2897" i="1" s="1"/>
  <c r="J658" i="1"/>
  <c r="L658" i="1" s="1"/>
  <c r="Y658" i="1" l="1"/>
  <c r="W659" i="1" s="1"/>
  <c r="G2897" i="1"/>
  <c r="O2897" i="1"/>
  <c r="I659" i="1"/>
  <c r="Z659" i="1" l="1"/>
  <c r="AB659" i="1"/>
  <c r="X659" i="1"/>
  <c r="AA659" i="1"/>
  <c r="N2897" i="1"/>
  <c r="F659" i="1"/>
  <c r="K659" i="1"/>
  <c r="P2897" i="1" l="1"/>
  <c r="M2898" i="1" s="1"/>
  <c r="J659" i="1"/>
  <c r="L659" i="1" s="1"/>
  <c r="Y659" i="1" s="1"/>
  <c r="W660" i="1" s="1"/>
  <c r="X660" i="1" l="1"/>
  <c r="Z660" i="1"/>
  <c r="AA660" i="1"/>
  <c r="AB660" i="1"/>
  <c r="O2898" i="1"/>
  <c r="G2898" i="1"/>
  <c r="I660" i="1"/>
  <c r="K10" i="2" l="1"/>
  <c r="N2898" i="1"/>
  <c r="P2898" i="1" s="1"/>
  <c r="M2899" i="1" s="1"/>
  <c r="K660" i="1"/>
  <c r="F660" i="1"/>
  <c r="L10" i="2"/>
  <c r="M10" i="2"/>
  <c r="G7" i="10" l="1"/>
  <c r="K7" i="10" s="1"/>
  <c r="O2899" i="1"/>
  <c r="G2899" i="1"/>
  <c r="J660" i="1"/>
  <c r="L660" i="1" s="1"/>
  <c r="Y660" i="1" s="1"/>
  <c r="W661" i="1" s="1"/>
  <c r="Z661" i="1" l="1"/>
  <c r="AA661" i="1"/>
  <c r="X661" i="1"/>
  <c r="AB661" i="1"/>
  <c r="O7" i="10"/>
  <c r="L7" i="10"/>
  <c r="N2899" i="1"/>
  <c r="P2899" i="1" s="1"/>
  <c r="M2900" i="1" s="1"/>
  <c r="I661" i="1"/>
  <c r="G2900" i="1" l="1"/>
  <c r="O2900" i="1"/>
  <c r="K661" i="1"/>
  <c r="F661" i="1"/>
  <c r="N2900" i="1" l="1"/>
  <c r="P2900" i="1" s="1"/>
  <c r="M2901" i="1" s="1"/>
  <c r="J661" i="1"/>
  <c r="L661" i="1" s="1"/>
  <c r="Y661" i="1" s="1"/>
  <c r="W662" i="1" s="1"/>
  <c r="X662" i="1" l="1"/>
  <c r="AA662" i="1"/>
  <c r="Z662" i="1"/>
  <c r="AB662" i="1"/>
  <c r="O2901" i="1"/>
  <c r="G2901" i="1"/>
  <c r="I662" i="1"/>
  <c r="N2901" i="1" l="1"/>
  <c r="F662" i="1"/>
  <c r="K662" i="1"/>
  <c r="P2901" i="1" l="1"/>
  <c r="M2902" i="1" s="1"/>
  <c r="J662" i="1"/>
  <c r="L662" i="1" s="1"/>
  <c r="Y662" i="1" s="1"/>
  <c r="W663" i="1" s="1"/>
  <c r="X663" i="1" l="1"/>
  <c r="AA663" i="1"/>
  <c r="Z663" i="1"/>
  <c r="AB663" i="1"/>
  <c r="O2902" i="1"/>
  <c r="G2902" i="1"/>
  <c r="I663" i="1"/>
  <c r="N2902" i="1" l="1"/>
  <c r="F663" i="1"/>
  <c r="K663" i="1"/>
  <c r="P2902" i="1" l="1"/>
  <c r="M2903" i="1" s="1"/>
  <c r="J663" i="1"/>
  <c r="L663" i="1" s="1"/>
  <c r="Y663" i="1" s="1"/>
  <c r="W664" i="1" s="1"/>
  <c r="X664" i="1" l="1"/>
  <c r="AA664" i="1"/>
  <c r="Z664" i="1"/>
  <c r="AB664" i="1"/>
  <c r="G2903" i="1"/>
  <c r="O2903" i="1"/>
  <c r="I664" i="1"/>
  <c r="N2903" i="1" l="1"/>
  <c r="F664" i="1"/>
  <c r="K664" i="1"/>
  <c r="J664" i="1" s="1"/>
  <c r="P2903" i="1" l="1"/>
  <c r="M2904" i="1" s="1"/>
  <c r="L664" i="1"/>
  <c r="I665" i="1" l="1"/>
  <c r="Y664" i="1"/>
  <c r="W665" i="1" s="1"/>
  <c r="O2904" i="1"/>
  <c r="G2904" i="1"/>
  <c r="K665" i="1"/>
  <c r="F665" i="1"/>
  <c r="X665" i="1" l="1"/>
  <c r="AA665" i="1"/>
  <c r="Z665" i="1"/>
  <c r="AB665" i="1"/>
  <c r="N2904" i="1"/>
  <c r="J665" i="1"/>
  <c r="L665" i="1" s="1"/>
  <c r="Y665" i="1" l="1"/>
  <c r="W666" i="1" s="1"/>
  <c r="P2904" i="1"/>
  <c r="M2905" i="1" s="1"/>
  <c r="I666" i="1"/>
  <c r="Z666" i="1" l="1"/>
  <c r="AB666" i="1"/>
  <c r="X666" i="1"/>
  <c r="AA666" i="1"/>
  <c r="G2905" i="1"/>
  <c r="O2905" i="1"/>
  <c r="F666" i="1"/>
  <c r="K666" i="1"/>
  <c r="N2905" i="1" l="1"/>
  <c r="P2905" i="1" s="1"/>
  <c r="M2906" i="1" s="1"/>
  <c r="J666" i="1"/>
  <c r="L666" i="1" s="1"/>
  <c r="Y666" i="1" s="1"/>
  <c r="W667" i="1" s="1"/>
  <c r="AA667" i="1" l="1"/>
  <c r="X667" i="1"/>
  <c r="Z667" i="1"/>
  <c r="AB667" i="1"/>
  <c r="G2906" i="1"/>
  <c r="O2906" i="1"/>
  <c r="I667" i="1"/>
  <c r="N2906" i="1" l="1"/>
  <c r="K667" i="1"/>
  <c r="F667" i="1"/>
  <c r="P2906" i="1" l="1"/>
  <c r="M2907" i="1" s="1"/>
  <c r="J667" i="1"/>
  <c r="L667" i="1" s="1"/>
  <c r="I668" i="1" l="1"/>
  <c r="Y667" i="1"/>
  <c r="W668" i="1" s="1"/>
  <c r="O2907" i="1"/>
  <c r="G2907" i="1"/>
  <c r="F668" i="1"/>
  <c r="K668" i="1"/>
  <c r="X668" i="1" l="1"/>
  <c r="Z668" i="1"/>
  <c r="AA668" i="1"/>
  <c r="AB668" i="1"/>
  <c r="N2907" i="1"/>
  <c r="J668" i="1"/>
  <c r="L668" i="1" s="1"/>
  <c r="Y668" i="1" l="1"/>
  <c r="W669" i="1" s="1"/>
  <c r="P2907" i="1"/>
  <c r="M2908" i="1" s="1"/>
  <c r="I669" i="1"/>
  <c r="X669" i="1" l="1"/>
  <c r="Z669" i="1"/>
  <c r="AA669" i="1"/>
  <c r="AB669" i="1"/>
  <c r="G2908" i="1"/>
  <c r="O2908" i="1"/>
  <c r="K669" i="1"/>
  <c r="F669" i="1"/>
  <c r="N2908" i="1" l="1"/>
  <c r="P2908" i="1" s="1"/>
  <c r="M2909" i="1" s="1"/>
  <c r="J669" i="1"/>
  <c r="L669" i="1" s="1"/>
  <c r="Y669" i="1" s="1"/>
  <c r="W670" i="1" s="1"/>
  <c r="AB670" i="1" l="1"/>
  <c r="Z670" i="1"/>
  <c r="X670" i="1"/>
  <c r="AA670" i="1"/>
  <c r="G2909" i="1"/>
  <c r="O2909" i="1"/>
  <c r="I670" i="1"/>
  <c r="N2909" i="1" l="1"/>
  <c r="F670" i="1"/>
  <c r="K670" i="1"/>
  <c r="P2909" i="1" l="1"/>
  <c r="M2910" i="1" s="1"/>
  <c r="J670" i="1"/>
  <c r="L670" i="1" s="1"/>
  <c r="Y670" i="1" s="1"/>
  <c r="W671" i="1" s="1"/>
  <c r="AA671" i="1" l="1"/>
  <c r="Z671" i="1"/>
  <c r="X671" i="1"/>
  <c r="AB671" i="1"/>
  <c r="G2910" i="1"/>
  <c r="O2910" i="1"/>
  <c r="I671" i="1"/>
  <c r="N2910" i="1" l="1"/>
  <c r="F671" i="1"/>
  <c r="K671" i="1"/>
  <c r="P2910" i="1" l="1"/>
  <c r="M2911" i="1" s="1"/>
  <c r="J671" i="1"/>
  <c r="L671" i="1" s="1"/>
  <c r="Y671" i="1" s="1"/>
  <c r="W672" i="1" s="1"/>
  <c r="AB672" i="1" l="1"/>
  <c r="Z672" i="1"/>
  <c r="AA672" i="1"/>
  <c r="X672" i="1"/>
  <c r="O2911" i="1"/>
  <c r="G2911" i="1"/>
  <c r="I672" i="1"/>
  <c r="N2911" i="1" l="1"/>
  <c r="P2911" i="1" s="1"/>
  <c r="M2912" i="1" s="1"/>
  <c r="K672" i="1"/>
  <c r="F672" i="1"/>
  <c r="G2912" i="1" l="1"/>
  <c r="O2912" i="1"/>
  <c r="J672" i="1"/>
  <c r="L672" i="1" s="1"/>
  <c r="I673" i="1" l="1"/>
  <c r="Y672" i="1"/>
  <c r="W673" i="1" s="1"/>
  <c r="N2912" i="1"/>
  <c r="F673" i="1"/>
  <c r="K673" i="1"/>
  <c r="X673" i="1" l="1"/>
  <c r="Z673" i="1"/>
  <c r="AA673" i="1"/>
  <c r="AB673" i="1"/>
  <c r="P2912" i="1"/>
  <c r="M2913" i="1" s="1"/>
  <c r="J673" i="1"/>
  <c r="L673" i="1" s="1"/>
  <c r="I674" i="1" s="1"/>
  <c r="Y673" i="1" l="1"/>
  <c r="W674" i="1" s="1"/>
  <c r="G2913" i="1"/>
  <c r="O2913" i="1"/>
  <c r="F674" i="1"/>
  <c r="K674" i="1"/>
  <c r="X674" i="1" l="1"/>
  <c r="Z674" i="1"/>
  <c r="AB674" i="1"/>
  <c r="AA674" i="1"/>
  <c r="N2913" i="1"/>
  <c r="J674" i="1"/>
  <c r="L674" i="1" s="1"/>
  <c r="Y674" i="1" l="1"/>
  <c r="W675" i="1" s="1"/>
  <c r="P2913" i="1"/>
  <c r="M2914" i="1" s="1"/>
  <c r="I675" i="1"/>
  <c r="AA675" i="1" l="1"/>
  <c r="AB675" i="1"/>
  <c r="X675" i="1"/>
  <c r="Z675" i="1"/>
  <c r="O2914" i="1"/>
  <c r="G2914" i="1"/>
  <c r="F675" i="1"/>
  <c r="K675" i="1"/>
  <c r="N2914" i="1" l="1"/>
  <c r="J675" i="1"/>
  <c r="L675" i="1" s="1"/>
  <c r="Y675" i="1" s="1"/>
  <c r="W676" i="1" s="1"/>
  <c r="AB676" i="1" l="1"/>
  <c r="X676" i="1"/>
  <c r="Z676" i="1"/>
  <c r="AA676" i="1"/>
  <c r="P2914" i="1"/>
  <c r="M2915" i="1" s="1"/>
  <c r="I676" i="1"/>
  <c r="G2915" i="1" l="1"/>
  <c r="O2915" i="1"/>
  <c r="K676" i="1"/>
  <c r="F676" i="1"/>
  <c r="N2915" i="1" l="1"/>
  <c r="J676" i="1"/>
  <c r="L676" i="1" s="1"/>
  <c r="Y676" i="1" s="1"/>
  <c r="W677" i="1" s="1"/>
  <c r="AA677" i="1" l="1"/>
  <c r="AB677" i="1"/>
  <c r="X677" i="1"/>
  <c r="Z677" i="1"/>
  <c r="P2915" i="1"/>
  <c r="M2916" i="1" s="1"/>
  <c r="I677" i="1"/>
  <c r="G2916" i="1" l="1"/>
  <c r="O2916" i="1"/>
  <c r="F677" i="1"/>
  <c r="K677" i="1"/>
  <c r="N2916" i="1" l="1"/>
  <c r="J677" i="1"/>
  <c r="L677" i="1" s="1"/>
  <c r="Y677" i="1" s="1"/>
  <c r="W678" i="1" s="1"/>
  <c r="AA678" i="1" l="1"/>
  <c r="AB678" i="1"/>
  <c r="X678" i="1"/>
  <c r="Z678" i="1"/>
  <c r="P2916" i="1"/>
  <c r="M2917" i="1" s="1"/>
  <c r="I678" i="1"/>
  <c r="G2917" i="1" l="1"/>
  <c r="O2917" i="1"/>
  <c r="K678" i="1"/>
  <c r="F678" i="1"/>
  <c r="N2917" i="1" l="1"/>
  <c r="J678" i="1"/>
  <c r="L678" i="1" s="1"/>
  <c r="Y678" i="1" s="1"/>
  <c r="W679" i="1" s="1"/>
  <c r="Z679" i="1" l="1"/>
  <c r="X679" i="1"/>
  <c r="AA679" i="1"/>
  <c r="AB679" i="1"/>
  <c r="P2917" i="1"/>
  <c r="M2918" i="1" s="1"/>
  <c r="I679" i="1"/>
  <c r="O2918" i="1" l="1"/>
  <c r="G2918" i="1"/>
  <c r="K679" i="1"/>
  <c r="F679" i="1"/>
  <c r="N2918" i="1" l="1"/>
  <c r="P2918" i="1" s="1"/>
  <c r="M2919" i="1" s="1"/>
  <c r="J679" i="1"/>
  <c r="L679" i="1" s="1"/>
  <c r="Y679" i="1" s="1"/>
  <c r="W680" i="1" s="1"/>
  <c r="AA680" i="1" l="1"/>
  <c r="X680" i="1"/>
  <c r="Z680" i="1"/>
  <c r="AB680" i="1"/>
  <c r="G2919" i="1"/>
  <c r="O2919" i="1"/>
  <c r="I680" i="1"/>
  <c r="N2919" i="1" l="1"/>
  <c r="K680" i="1"/>
  <c r="F680" i="1"/>
  <c r="P2919" i="1" l="1"/>
  <c r="M2920" i="1" s="1"/>
  <c r="J680" i="1"/>
  <c r="L680" i="1" s="1"/>
  <c r="Y680" i="1" s="1"/>
  <c r="W681" i="1" s="1"/>
  <c r="X681" i="1" l="1"/>
  <c r="Z681" i="1"/>
  <c r="AA681" i="1"/>
  <c r="AB681" i="1"/>
  <c r="G2920" i="1"/>
  <c r="O2920" i="1"/>
  <c r="I681" i="1"/>
  <c r="N2920" i="1" l="1"/>
  <c r="K681" i="1"/>
  <c r="J681" i="1" s="1"/>
  <c r="F681" i="1"/>
  <c r="P2920" i="1" l="1"/>
  <c r="M2921" i="1" s="1"/>
  <c r="L681" i="1"/>
  <c r="I682" i="1" l="1"/>
  <c r="Y681" i="1"/>
  <c r="W682" i="1" s="1"/>
  <c r="O2921" i="1"/>
  <c r="G2921" i="1"/>
  <c r="F682" i="1"/>
  <c r="K682" i="1"/>
  <c r="AA682" i="1" l="1"/>
  <c r="AB682" i="1"/>
  <c r="X682" i="1"/>
  <c r="Z682" i="1"/>
  <c r="N2921" i="1"/>
  <c r="P2921" i="1" s="1"/>
  <c r="M2922" i="1" s="1"/>
  <c r="J682" i="1"/>
  <c r="L682" i="1" s="1"/>
  <c r="I683" i="1" s="1"/>
  <c r="Y682" i="1" l="1"/>
  <c r="W683" i="1" s="1"/>
  <c r="G2922" i="1"/>
  <c r="O2922" i="1"/>
  <c r="K683" i="1"/>
  <c r="J683" i="1" s="1"/>
  <c r="F683" i="1"/>
  <c r="AB683" i="1" l="1"/>
  <c r="X683" i="1"/>
  <c r="Z683" i="1"/>
  <c r="AA683" i="1"/>
  <c r="L683" i="1"/>
  <c r="N2922" i="1"/>
  <c r="P2922" i="1" s="1"/>
  <c r="M2923" i="1" s="1"/>
  <c r="I684" i="1"/>
  <c r="K684" i="1" s="1"/>
  <c r="Y683" i="1" l="1"/>
  <c r="W684" i="1" s="1"/>
  <c r="O2923" i="1"/>
  <c r="G2923" i="1"/>
  <c r="F684" i="1"/>
  <c r="J684" i="1"/>
  <c r="L684" i="1" s="1"/>
  <c r="X684" i="1" l="1"/>
  <c r="Z684" i="1"/>
  <c r="AB684" i="1"/>
  <c r="AA684" i="1"/>
  <c r="N2923" i="1"/>
  <c r="P2923" i="1" s="1"/>
  <c r="M2924" i="1" s="1"/>
  <c r="I685" i="1"/>
  <c r="Y684" i="1" l="1"/>
  <c r="W685" i="1" s="1"/>
  <c r="G2924" i="1"/>
  <c r="O2924" i="1"/>
  <c r="F685" i="1"/>
  <c r="K685" i="1"/>
  <c r="X685" i="1" l="1"/>
  <c r="AA685" i="1"/>
  <c r="Z685" i="1"/>
  <c r="AB685" i="1"/>
  <c r="N2924" i="1"/>
  <c r="J685" i="1"/>
  <c r="L685" i="1" s="1"/>
  <c r="I686" i="1" s="1"/>
  <c r="Y685" i="1" l="1"/>
  <c r="W686" i="1" s="1"/>
  <c r="P2924" i="1"/>
  <c r="M2925" i="1" s="1"/>
  <c r="F686" i="1"/>
  <c r="K686" i="1"/>
  <c r="AB686" i="1" l="1"/>
  <c r="Z686" i="1"/>
  <c r="X686" i="1"/>
  <c r="AA686" i="1"/>
  <c r="G2925" i="1"/>
  <c r="O2925" i="1"/>
  <c r="J686" i="1"/>
  <c r="L686" i="1" s="1"/>
  <c r="Y686" i="1" l="1"/>
  <c r="W687" i="1" s="1"/>
  <c r="N2925" i="1"/>
  <c r="P2925" i="1" s="1"/>
  <c r="M2926" i="1" s="1"/>
  <c r="I687" i="1"/>
  <c r="AA687" i="1" l="1"/>
  <c r="AB687" i="1"/>
  <c r="X687" i="1"/>
  <c r="Z687" i="1"/>
  <c r="G2926" i="1"/>
  <c r="O2926" i="1"/>
  <c r="K687" i="1"/>
  <c r="F687" i="1"/>
  <c r="N2926" i="1" l="1"/>
  <c r="J687" i="1"/>
  <c r="L687" i="1" s="1"/>
  <c r="Y687" i="1" s="1"/>
  <c r="W688" i="1" s="1"/>
  <c r="X688" i="1" l="1"/>
  <c r="Z688" i="1"/>
  <c r="AB688" i="1"/>
  <c r="AA688" i="1"/>
  <c r="P2926" i="1"/>
  <c r="M2927" i="1" s="1"/>
  <c r="I688" i="1"/>
  <c r="G2927" i="1" l="1"/>
  <c r="O2927" i="1"/>
  <c r="F688" i="1"/>
  <c r="K688" i="1"/>
  <c r="N2927" i="1" l="1"/>
  <c r="J688" i="1"/>
  <c r="L688" i="1" s="1"/>
  <c r="Y688" i="1" s="1"/>
  <c r="W689" i="1" s="1"/>
  <c r="X689" i="1" l="1"/>
  <c r="AA689" i="1"/>
  <c r="Z689" i="1"/>
  <c r="AB689" i="1"/>
  <c r="P2927" i="1"/>
  <c r="M2928" i="1" s="1"/>
  <c r="I689" i="1"/>
  <c r="O2928" i="1" l="1"/>
  <c r="G2928" i="1"/>
  <c r="K689" i="1"/>
  <c r="F689" i="1"/>
  <c r="N2928" i="1" l="1"/>
  <c r="J689" i="1"/>
  <c r="L689" i="1" s="1"/>
  <c r="Y689" i="1" s="1"/>
  <c r="W690" i="1" s="1"/>
  <c r="X690" i="1" l="1"/>
  <c r="AA690" i="1"/>
  <c r="Z690" i="1"/>
  <c r="AB690" i="1"/>
  <c r="P2928" i="1"/>
  <c r="M2929" i="1" s="1"/>
  <c r="I690" i="1"/>
  <c r="O2929" i="1" l="1"/>
  <c r="G2929" i="1"/>
  <c r="K690" i="1"/>
  <c r="F690" i="1"/>
  <c r="N2929" i="1" l="1"/>
  <c r="P2929" i="1" s="1"/>
  <c r="M2930" i="1" s="1"/>
  <c r="J690" i="1"/>
  <c r="L690" i="1" s="1"/>
  <c r="Y690" i="1" s="1"/>
  <c r="W691" i="1" s="1"/>
  <c r="X691" i="1" l="1"/>
  <c r="AA691" i="1"/>
  <c r="Z691" i="1"/>
  <c r="AB691" i="1"/>
  <c r="G2930" i="1"/>
  <c r="O2930" i="1"/>
  <c r="I691" i="1"/>
  <c r="N2930" i="1" l="1"/>
  <c r="F691" i="1"/>
  <c r="K691" i="1"/>
  <c r="P2930" i="1" l="1"/>
  <c r="M2931" i="1" s="1"/>
  <c r="J691" i="1"/>
  <c r="L691" i="1" s="1"/>
  <c r="Y691" i="1" s="1"/>
  <c r="W692" i="1" s="1"/>
  <c r="X692" i="1" l="1"/>
  <c r="AA692" i="1"/>
  <c r="AB692" i="1"/>
  <c r="Z692" i="1"/>
  <c r="G2931" i="1"/>
  <c r="O2931" i="1"/>
  <c r="I692" i="1"/>
  <c r="N2931" i="1" l="1"/>
  <c r="F692" i="1"/>
  <c r="K692" i="1"/>
  <c r="P2931" i="1" l="1"/>
  <c r="M2932" i="1" s="1"/>
  <c r="J692" i="1"/>
  <c r="L692" i="1" s="1"/>
  <c r="Y692" i="1" s="1"/>
  <c r="W693" i="1" s="1"/>
  <c r="Z693" i="1" l="1"/>
  <c r="AA693" i="1"/>
  <c r="X693" i="1"/>
  <c r="AB693" i="1"/>
  <c r="G2932" i="1"/>
  <c r="O2932" i="1"/>
  <c r="I693" i="1"/>
  <c r="N2932" i="1" l="1"/>
  <c r="P2932" i="1" s="1"/>
  <c r="M2933" i="1" s="1"/>
  <c r="F693" i="1"/>
  <c r="K693" i="1"/>
  <c r="J693" i="1" s="1"/>
  <c r="L693" i="1" l="1"/>
  <c r="G2933" i="1"/>
  <c r="O2933" i="1"/>
  <c r="I694" i="1" l="1"/>
  <c r="Y693" i="1"/>
  <c r="W694" i="1" s="1"/>
  <c r="N2933" i="1"/>
  <c r="P2933" i="1" s="1"/>
  <c r="M2934" i="1" s="1"/>
  <c r="F694" i="1"/>
  <c r="K694" i="1"/>
  <c r="X694" i="1" l="1"/>
  <c r="Z694" i="1"/>
  <c r="AA694" i="1"/>
  <c r="AB694" i="1"/>
  <c r="O2934" i="1"/>
  <c r="G2934" i="1"/>
  <c r="J694" i="1"/>
  <c r="L694" i="1" s="1"/>
  <c r="Y694" i="1" l="1"/>
  <c r="W695" i="1" s="1"/>
  <c r="N2934" i="1"/>
  <c r="I695" i="1"/>
  <c r="X695" i="1" l="1"/>
  <c r="AA695" i="1"/>
  <c r="Z695" i="1"/>
  <c r="AB695" i="1"/>
  <c r="P2934" i="1"/>
  <c r="M2935" i="1" s="1"/>
  <c r="K695" i="1"/>
  <c r="F695" i="1"/>
  <c r="O2935" i="1" l="1"/>
  <c r="G2935" i="1"/>
  <c r="J695" i="1"/>
  <c r="L695" i="1" s="1"/>
  <c r="I696" i="1" s="1"/>
  <c r="Y695" i="1" l="1"/>
  <c r="W696" i="1" s="1"/>
  <c r="N2935" i="1"/>
  <c r="P2935" i="1" s="1"/>
  <c r="M2936" i="1" s="1"/>
  <c r="F696" i="1"/>
  <c r="K696" i="1"/>
  <c r="X696" i="1" l="1"/>
  <c r="AA696" i="1"/>
  <c r="Z696" i="1"/>
  <c r="AB696" i="1"/>
  <c r="O2936" i="1"/>
  <c r="G2936" i="1"/>
  <c r="J696" i="1"/>
  <c r="L696" i="1" s="1"/>
  <c r="Y696" i="1" l="1"/>
  <c r="W697" i="1" s="1"/>
  <c r="N2936" i="1"/>
  <c r="P2936" i="1" s="1"/>
  <c r="M2937" i="1" s="1"/>
  <c r="I697" i="1"/>
  <c r="AB697" i="1" l="1"/>
  <c r="X697" i="1"/>
  <c r="Z697" i="1"/>
  <c r="AA697" i="1"/>
  <c r="O2937" i="1"/>
  <c r="G2937" i="1"/>
  <c r="K697" i="1"/>
  <c r="F697" i="1"/>
  <c r="N2937" i="1" l="1"/>
  <c r="J697" i="1"/>
  <c r="L697" i="1" s="1"/>
  <c r="Y697" i="1" s="1"/>
  <c r="W698" i="1" s="1"/>
  <c r="X698" i="1" l="1"/>
  <c r="AA698" i="1"/>
  <c r="AB698" i="1"/>
  <c r="Z698" i="1"/>
  <c r="P2937" i="1"/>
  <c r="M2938" i="1" s="1"/>
  <c r="I698" i="1"/>
  <c r="G2938" i="1" l="1"/>
  <c r="O2938" i="1"/>
  <c r="F698" i="1"/>
  <c r="K698" i="1"/>
  <c r="N2938" i="1" l="1"/>
  <c r="J698" i="1"/>
  <c r="L698" i="1" s="1"/>
  <c r="Y698" i="1" s="1"/>
  <c r="W699" i="1" s="1"/>
  <c r="AA699" i="1" l="1"/>
  <c r="AB699" i="1"/>
  <c r="X699" i="1"/>
  <c r="Z699" i="1"/>
  <c r="P2938" i="1"/>
  <c r="M2939" i="1" s="1"/>
  <c r="I699" i="1"/>
  <c r="O2939" i="1" l="1"/>
  <c r="G2939" i="1"/>
  <c r="F699" i="1"/>
  <c r="K699" i="1"/>
  <c r="N2939" i="1" l="1"/>
  <c r="J699" i="1"/>
  <c r="L699" i="1" s="1"/>
  <c r="Y699" i="1" s="1"/>
  <c r="W700" i="1" s="1"/>
  <c r="X700" i="1" l="1"/>
  <c r="AA700" i="1"/>
  <c r="Z700" i="1"/>
  <c r="AB700" i="1"/>
  <c r="P2939" i="1"/>
  <c r="M2940" i="1" s="1"/>
  <c r="I700" i="1"/>
  <c r="O2940" i="1" l="1"/>
  <c r="G2940" i="1"/>
  <c r="K700" i="1"/>
  <c r="F700" i="1"/>
  <c r="N2940" i="1" l="1"/>
  <c r="J700" i="1"/>
  <c r="L700" i="1" s="1"/>
  <c r="Y700" i="1" s="1"/>
  <c r="W701" i="1" s="1"/>
  <c r="AB701" i="1" l="1"/>
  <c r="Z701" i="1"/>
  <c r="AA701" i="1"/>
  <c r="X701" i="1"/>
  <c r="P2940" i="1"/>
  <c r="M2941" i="1" s="1"/>
  <c r="I701" i="1"/>
  <c r="O2941" i="1" l="1"/>
  <c r="G2941" i="1"/>
  <c r="K701" i="1"/>
  <c r="F701" i="1"/>
  <c r="N2941" i="1" l="1"/>
  <c r="J701" i="1"/>
  <c r="L701" i="1" s="1"/>
  <c r="Y701" i="1" s="1"/>
  <c r="W702" i="1" s="1"/>
  <c r="X702" i="1" l="1"/>
  <c r="Z702" i="1"/>
  <c r="AB702" i="1"/>
  <c r="AA702" i="1"/>
  <c r="P2941" i="1"/>
  <c r="M2942" i="1" s="1"/>
  <c r="I702" i="1"/>
  <c r="G2942" i="1" l="1"/>
  <c r="O2942" i="1"/>
  <c r="F702" i="1"/>
  <c r="K702" i="1"/>
  <c r="N2942" i="1" l="1"/>
  <c r="J702" i="1"/>
  <c r="L702" i="1" s="1"/>
  <c r="Y702" i="1" s="1"/>
  <c r="W703" i="1" s="1"/>
  <c r="AB703" i="1" l="1"/>
  <c r="Z703" i="1"/>
  <c r="AA703" i="1"/>
  <c r="X703" i="1"/>
  <c r="P2942" i="1"/>
  <c r="M2943" i="1" s="1"/>
  <c r="I703" i="1"/>
  <c r="G2943" i="1" l="1"/>
  <c r="O2943" i="1"/>
  <c r="F703" i="1"/>
  <c r="K703" i="1"/>
  <c r="N2943" i="1" l="1"/>
  <c r="J703" i="1"/>
  <c r="L703" i="1" s="1"/>
  <c r="Y703" i="1" s="1"/>
  <c r="W704" i="1" s="1"/>
  <c r="AB704" i="1" l="1"/>
  <c r="X704" i="1"/>
  <c r="Z704" i="1"/>
  <c r="AA704" i="1"/>
  <c r="P2943" i="1"/>
  <c r="M2944" i="1" s="1"/>
  <c r="I704" i="1"/>
  <c r="G2944" i="1" l="1"/>
  <c r="O2944" i="1"/>
  <c r="K704" i="1"/>
  <c r="F704" i="1"/>
  <c r="N2944" i="1" l="1"/>
  <c r="J704" i="1"/>
  <c r="L704" i="1" s="1"/>
  <c r="Y704" i="1" s="1"/>
  <c r="W705" i="1" s="1"/>
  <c r="X705" i="1" l="1"/>
  <c r="AA705" i="1"/>
  <c r="AB705" i="1"/>
  <c r="Z705" i="1"/>
  <c r="P2944" i="1"/>
  <c r="M2945" i="1" s="1"/>
  <c r="I705" i="1"/>
  <c r="O2945" i="1" l="1"/>
  <c r="G2945" i="1"/>
  <c r="F705" i="1"/>
  <c r="K705" i="1"/>
  <c r="N2945" i="1" l="1"/>
  <c r="J705" i="1"/>
  <c r="L705" i="1" s="1"/>
  <c r="I706" i="1" l="1"/>
  <c r="Y705" i="1"/>
  <c r="W706" i="1" s="1"/>
  <c r="P2945" i="1"/>
  <c r="M2946" i="1" s="1"/>
  <c r="K706" i="1"/>
  <c r="F706" i="1"/>
  <c r="Z706" i="1" l="1"/>
  <c r="AB706" i="1"/>
  <c r="X706" i="1"/>
  <c r="AA706" i="1"/>
  <c r="G2946" i="1"/>
  <c r="O2946" i="1"/>
  <c r="J706" i="1"/>
  <c r="L706" i="1" s="1"/>
  <c r="Y706" i="1" l="1"/>
  <c r="W707" i="1" s="1"/>
  <c r="N2946" i="1"/>
  <c r="I707" i="1"/>
  <c r="AB707" i="1" l="1"/>
  <c r="AA707" i="1"/>
  <c r="X707" i="1"/>
  <c r="Z707" i="1"/>
  <c r="P2946" i="1"/>
  <c r="M2947" i="1" s="1"/>
  <c r="F707" i="1"/>
  <c r="K707" i="1"/>
  <c r="O2947" i="1" l="1"/>
  <c r="G2947" i="1"/>
  <c r="J707" i="1"/>
  <c r="L707" i="1" s="1"/>
  <c r="Y707" i="1" s="1"/>
  <c r="W708" i="1" s="1"/>
  <c r="Z708" i="1" l="1"/>
  <c r="AB708" i="1"/>
  <c r="X708" i="1"/>
  <c r="AA708" i="1"/>
  <c r="N2947" i="1"/>
  <c r="I708" i="1"/>
  <c r="P2947" i="1" l="1"/>
  <c r="M2948" i="1" s="1"/>
  <c r="K708" i="1"/>
  <c r="J708" i="1" s="1"/>
  <c r="F708" i="1"/>
  <c r="G2948" i="1" l="1"/>
  <c r="O2948" i="1"/>
  <c r="L708" i="1"/>
  <c r="I709" i="1" l="1"/>
  <c r="Y708" i="1"/>
  <c r="W709" i="1" s="1"/>
  <c r="N2948" i="1"/>
  <c r="F709" i="1"/>
  <c r="K709" i="1"/>
  <c r="X709" i="1" l="1"/>
  <c r="AA709" i="1"/>
  <c r="AB709" i="1"/>
  <c r="Z709" i="1"/>
  <c r="P2948" i="1"/>
  <c r="M2949" i="1" s="1"/>
  <c r="J709" i="1"/>
  <c r="L709" i="1" s="1"/>
  <c r="I710" i="1" s="1"/>
  <c r="Y709" i="1" l="1"/>
  <c r="W710" i="1" s="1"/>
  <c r="G2949" i="1"/>
  <c r="O2949" i="1"/>
  <c r="F710" i="1"/>
  <c r="K710" i="1"/>
  <c r="AA710" i="1" l="1"/>
  <c r="AB710" i="1"/>
  <c r="Z710" i="1"/>
  <c r="X710" i="1"/>
  <c r="N2949" i="1"/>
  <c r="J710" i="1"/>
  <c r="L710" i="1" s="1"/>
  <c r="I711" i="1" s="1"/>
  <c r="Y710" i="1" l="1"/>
  <c r="W711" i="1" s="1"/>
  <c r="P2949" i="1"/>
  <c r="M2950" i="1" s="1"/>
  <c r="F711" i="1"/>
  <c r="K711" i="1"/>
  <c r="AA711" i="1" l="1"/>
  <c r="Z711" i="1"/>
  <c r="X711" i="1"/>
  <c r="AB711" i="1"/>
  <c r="G2950" i="1"/>
  <c r="O2950" i="1"/>
  <c r="J711" i="1"/>
  <c r="L711" i="1" s="1"/>
  <c r="I712" i="1" s="1"/>
  <c r="Y711" i="1" l="1"/>
  <c r="W712" i="1" s="1"/>
  <c r="N2950" i="1"/>
  <c r="F712" i="1"/>
  <c r="K712" i="1"/>
  <c r="J712" i="1" s="1"/>
  <c r="X712" i="1" l="1"/>
  <c r="Z712" i="1"/>
  <c r="AA712" i="1"/>
  <c r="AB712" i="1"/>
  <c r="P2950" i="1"/>
  <c r="M2951" i="1" s="1"/>
  <c r="L712" i="1"/>
  <c r="I713" i="1" s="1"/>
  <c r="Y712" i="1" l="1"/>
  <c r="W713" i="1" s="1"/>
  <c r="G2951" i="1"/>
  <c r="O2951" i="1"/>
  <c r="K713" i="1"/>
  <c r="F713" i="1"/>
  <c r="AB713" i="1" l="1"/>
  <c r="Z713" i="1"/>
  <c r="X713" i="1"/>
  <c r="AA713" i="1"/>
  <c r="N2951" i="1"/>
  <c r="J713" i="1"/>
  <c r="L713" i="1" s="1"/>
  <c r="I714" i="1" s="1"/>
  <c r="Y713" i="1" l="1"/>
  <c r="W714" i="1" s="1"/>
  <c r="P2951" i="1"/>
  <c r="M2952" i="1" s="1"/>
  <c r="K714" i="1"/>
  <c r="F714" i="1"/>
  <c r="AA714" i="1" l="1"/>
  <c r="AB714" i="1"/>
  <c r="X714" i="1"/>
  <c r="Z714" i="1"/>
  <c r="O2952" i="1"/>
  <c r="G2952" i="1"/>
  <c r="J714" i="1"/>
  <c r="L714" i="1" s="1"/>
  <c r="I715" i="1" s="1"/>
  <c r="Y714" i="1" l="1"/>
  <c r="W715" i="1" s="1"/>
  <c r="N2952" i="1"/>
  <c r="K715" i="1"/>
  <c r="F715" i="1"/>
  <c r="X715" i="1" l="1"/>
  <c r="AA715" i="1"/>
  <c r="AB715" i="1"/>
  <c r="Z715" i="1"/>
  <c r="P2952" i="1"/>
  <c r="M2953" i="1" s="1"/>
  <c r="J715" i="1"/>
  <c r="L715" i="1" s="1"/>
  <c r="Y715" i="1" l="1"/>
  <c r="W716" i="1" s="1"/>
  <c r="G2953" i="1"/>
  <c r="O2953" i="1"/>
  <c r="I716" i="1"/>
  <c r="X716" i="1" l="1"/>
  <c r="Z716" i="1"/>
  <c r="AA716" i="1"/>
  <c r="AB716" i="1"/>
  <c r="N2953" i="1"/>
  <c r="P2953" i="1" s="1"/>
  <c r="M2954" i="1" s="1"/>
  <c r="F716" i="1"/>
  <c r="K716" i="1"/>
  <c r="G2954" i="1" l="1"/>
  <c r="O2954" i="1"/>
  <c r="J716" i="1"/>
  <c r="L716" i="1" s="1"/>
  <c r="I717" i="1" s="1"/>
  <c r="Y716" i="1" l="1"/>
  <c r="W717" i="1" s="1"/>
  <c r="N2954" i="1"/>
  <c r="P2954" i="1" s="1"/>
  <c r="M2955" i="1" s="1"/>
  <c r="K717" i="1"/>
  <c r="F717" i="1"/>
  <c r="X717" i="1" l="1"/>
  <c r="AA717" i="1"/>
  <c r="Z717" i="1"/>
  <c r="AB717" i="1"/>
  <c r="O2955" i="1"/>
  <c r="G2955" i="1"/>
  <c r="J717" i="1"/>
  <c r="L717" i="1" s="1"/>
  <c r="I718" i="1" s="1"/>
  <c r="Y717" i="1" l="1"/>
  <c r="W718" i="1" s="1"/>
  <c r="N2955" i="1"/>
  <c r="F718" i="1"/>
  <c r="K718" i="1"/>
  <c r="AB718" i="1" l="1"/>
  <c r="X718" i="1"/>
  <c r="Z718" i="1"/>
  <c r="AA718" i="1"/>
  <c r="P2955" i="1"/>
  <c r="M2956" i="1" s="1"/>
  <c r="J718" i="1"/>
  <c r="L718" i="1" s="1"/>
  <c r="Y718" i="1" l="1"/>
  <c r="W719" i="1" s="1"/>
  <c r="O2956" i="1"/>
  <c r="G2956" i="1"/>
  <c r="I719" i="1"/>
  <c r="AA719" i="1" l="1"/>
  <c r="Z719" i="1"/>
  <c r="AB719" i="1"/>
  <c r="X719" i="1"/>
  <c r="N2956" i="1"/>
  <c r="F719" i="1"/>
  <c r="K719" i="1"/>
  <c r="P2956" i="1" l="1"/>
  <c r="M2957" i="1" s="1"/>
  <c r="J719" i="1"/>
  <c r="L719" i="1" s="1"/>
  <c r="Y719" i="1" s="1"/>
  <c r="W720" i="1" s="1"/>
  <c r="X720" i="1" l="1"/>
  <c r="Z720" i="1"/>
  <c r="AA720" i="1"/>
  <c r="AB720" i="1"/>
  <c r="G2957" i="1"/>
  <c r="O2957" i="1"/>
  <c r="I720" i="1"/>
  <c r="N2957" i="1" l="1"/>
  <c r="F720" i="1"/>
  <c r="K720" i="1"/>
  <c r="P2957" i="1" l="1"/>
  <c r="M2958" i="1" s="1"/>
  <c r="J720" i="1"/>
  <c r="L720" i="1" s="1"/>
  <c r="I721" i="1" l="1"/>
  <c r="Y720" i="1"/>
  <c r="W721" i="1" s="1"/>
  <c r="G2958" i="1"/>
  <c r="O2958" i="1"/>
  <c r="F721" i="1"/>
  <c r="K721" i="1"/>
  <c r="X721" i="1" l="1"/>
  <c r="AA721" i="1"/>
  <c r="AB721" i="1"/>
  <c r="Z721" i="1"/>
  <c r="N2958" i="1"/>
  <c r="J721" i="1"/>
  <c r="L721" i="1" s="1"/>
  <c r="Y721" i="1" l="1"/>
  <c r="W722" i="1" s="1"/>
  <c r="P2958" i="1"/>
  <c r="M2959" i="1" s="1"/>
  <c r="I722" i="1"/>
  <c r="Z722" i="1" l="1"/>
  <c r="X722" i="1"/>
  <c r="AA722" i="1"/>
  <c r="AB722" i="1"/>
  <c r="G2959" i="1"/>
  <c r="O2959" i="1"/>
  <c r="F722" i="1"/>
  <c r="K722" i="1"/>
  <c r="N2959" i="1" l="1"/>
  <c r="J722" i="1"/>
  <c r="L722" i="1" s="1"/>
  <c r="Y722" i="1" s="1"/>
  <c r="W723" i="1" s="1"/>
  <c r="Z723" i="1" l="1"/>
  <c r="X723" i="1"/>
  <c r="AB723" i="1"/>
  <c r="AA723" i="1"/>
  <c r="P2959" i="1"/>
  <c r="M2960" i="1" s="1"/>
  <c r="I723" i="1"/>
  <c r="K723" i="1" s="1"/>
  <c r="G2960" i="1" l="1"/>
  <c r="O2960" i="1"/>
  <c r="F723" i="1"/>
  <c r="J723" i="1"/>
  <c r="L723" i="1" s="1"/>
  <c r="Y723" i="1" s="1"/>
  <c r="W724" i="1" s="1"/>
  <c r="AB724" i="1" l="1"/>
  <c r="AA724" i="1"/>
  <c r="Z724" i="1"/>
  <c r="X724" i="1"/>
  <c r="N2960" i="1"/>
  <c r="I724" i="1"/>
  <c r="P2960" i="1" l="1"/>
  <c r="M2961" i="1" s="1"/>
  <c r="F724" i="1"/>
  <c r="K724" i="1"/>
  <c r="O2961" i="1" l="1"/>
  <c r="G2961" i="1"/>
  <c r="J724" i="1"/>
  <c r="L724" i="1" s="1"/>
  <c r="Y724" i="1" s="1"/>
  <c r="W725" i="1" s="1"/>
  <c r="Z725" i="1" l="1"/>
  <c r="AA725" i="1"/>
  <c r="X725" i="1"/>
  <c r="AB725" i="1"/>
  <c r="N2961" i="1"/>
  <c r="I725" i="1"/>
  <c r="P2961" i="1" l="1"/>
  <c r="M2962" i="1" s="1"/>
  <c r="K725" i="1"/>
  <c r="F725" i="1"/>
  <c r="G2962" i="1" l="1"/>
  <c r="O2962" i="1"/>
  <c r="J725" i="1"/>
  <c r="L725" i="1" s="1"/>
  <c r="Y725" i="1" s="1"/>
  <c r="W726" i="1" s="1"/>
  <c r="AB726" i="1" l="1"/>
  <c r="Z726" i="1"/>
  <c r="AA726" i="1"/>
  <c r="X726" i="1"/>
  <c r="N2962" i="1"/>
  <c r="I726" i="1"/>
  <c r="P2962" i="1" l="1"/>
  <c r="M2963" i="1" s="1"/>
  <c r="K726" i="1"/>
  <c r="J726" i="1" s="1"/>
  <c r="F726" i="1"/>
  <c r="G2963" i="1" l="1"/>
  <c r="O2963" i="1"/>
  <c r="L726" i="1"/>
  <c r="I727" i="1" l="1"/>
  <c r="Y726" i="1"/>
  <c r="W727" i="1" s="1"/>
  <c r="N2963" i="1"/>
  <c r="F727" i="1"/>
  <c r="K727" i="1"/>
  <c r="AA727" i="1" l="1"/>
  <c r="Z727" i="1"/>
  <c r="X727" i="1"/>
  <c r="AB727" i="1"/>
  <c r="P2963" i="1"/>
  <c r="M2964" i="1" s="1"/>
  <c r="J727" i="1"/>
  <c r="L727" i="1" s="1"/>
  <c r="I728" i="1" s="1"/>
  <c r="Y727" i="1" l="1"/>
  <c r="W728" i="1" s="1"/>
  <c r="G2964" i="1"/>
  <c r="O2964" i="1"/>
  <c r="F728" i="1"/>
  <c r="K728" i="1"/>
  <c r="AB728" i="1" l="1"/>
  <c r="X728" i="1"/>
  <c r="AA728" i="1"/>
  <c r="Z728" i="1"/>
  <c r="N2964" i="1"/>
  <c r="P2964" i="1" s="1"/>
  <c r="M2965" i="1" s="1"/>
  <c r="J728" i="1"/>
  <c r="L728" i="1" s="1"/>
  <c r="Y728" i="1" l="1"/>
  <c r="W729" i="1" s="1"/>
  <c r="G2965" i="1"/>
  <c r="O2965" i="1"/>
  <c r="I729" i="1"/>
  <c r="X729" i="1" l="1"/>
  <c r="Z729" i="1"/>
  <c r="AA729" i="1"/>
  <c r="AB729" i="1"/>
  <c r="N2965" i="1"/>
  <c r="F729" i="1"/>
  <c r="K729" i="1"/>
  <c r="P2965" i="1" l="1"/>
  <c r="M2966" i="1" s="1"/>
  <c r="J729" i="1"/>
  <c r="L729" i="1" s="1"/>
  <c r="Y729" i="1" s="1"/>
  <c r="W730" i="1" s="1"/>
  <c r="AB730" i="1" l="1"/>
  <c r="Z730" i="1"/>
  <c r="X730" i="1"/>
  <c r="AA730" i="1"/>
  <c r="O2966" i="1"/>
  <c r="G2966" i="1"/>
  <c r="I730" i="1"/>
  <c r="N2966" i="1" l="1"/>
  <c r="K730" i="1"/>
  <c r="F730" i="1"/>
  <c r="P2966" i="1" l="1"/>
  <c r="M2967" i="1" s="1"/>
  <c r="J730" i="1"/>
  <c r="L730" i="1" s="1"/>
  <c r="Y730" i="1" s="1"/>
  <c r="W731" i="1" s="1"/>
  <c r="AA731" i="1" l="1"/>
  <c r="X731" i="1"/>
  <c r="Z731" i="1"/>
  <c r="AB731" i="1"/>
  <c r="G2967" i="1"/>
  <c r="O2967" i="1"/>
  <c r="I731" i="1"/>
  <c r="N2967" i="1" l="1"/>
  <c r="F731" i="1"/>
  <c r="K731" i="1"/>
  <c r="P2967" i="1" l="1"/>
  <c r="M2968" i="1" s="1"/>
  <c r="J731" i="1"/>
  <c r="L731" i="1" s="1"/>
  <c r="Y731" i="1" s="1"/>
  <c r="W732" i="1" s="1"/>
  <c r="X732" i="1" l="1"/>
  <c r="Z732" i="1"/>
  <c r="AB732" i="1"/>
  <c r="AA732" i="1"/>
  <c r="O2968" i="1"/>
  <c r="G2968" i="1"/>
  <c r="I732" i="1"/>
  <c r="N2968" i="1" l="1"/>
  <c r="F732" i="1"/>
  <c r="K732" i="1"/>
  <c r="P2968" i="1" l="1"/>
  <c r="M2969" i="1" s="1"/>
  <c r="J732" i="1"/>
  <c r="L732" i="1" s="1"/>
  <c r="Y732" i="1" s="1"/>
  <c r="W733" i="1" s="1"/>
  <c r="Z733" i="1" l="1"/>
  <c r="AB733" i="1"/>
  <c r="X733" i="1"/>
  <c r="AA733" i="1"/>
  <c r="O2969" i="1"/>
  <c r="G2969" i="1"/>
  <c r="I733" i="1"/>
  <c r="N2969" i="1" l="1"/>
  <c r="P2969" i="1" s="1"/>
  <c r="M2970" i="1" s="1"/>
  <c r="F733" i="1"/>
  <c r="K733" i="1"/>
  <c r="O2970" i="1" l="1"/>
  <c r="G2970" i="1"/>
  <c r="J733" i="1"/>
  <c r="L733" i="1" s="1"/>
  <c r="Y733" i="1" s="1"/>
  <c r="W734" i="1" s="1"/>
  <c r="X734" i="1" l="1"/>
  <c r="AA734" i="1"/>
  <c r="Z734" i="1"/>
  <c r="AB734" i="1"/>
  <c r="N2970" i="1"/>
  <c r="P2970" i="1" s="1"/>
  <c r="I734" i="1"/>
  <c r="F734" i="1" l="1"/>
  <c r="K734" i="1"/>
  <c r="J734" i="1" l="1"/>
  <c r="L734" i="1" s="1"/>
  <c r="Y734" i="1" s="1"/>
  <c r="W735" i="1" s="1"/>
  <c r="X735" i="1" l="1"/>
  <c r="AA735" i="1"/>
  <c r="AB735" i="1"/>
  <c r="Z735" i="1"/>
  <c r="I735" i="1"/>
  <c r="F735" i="1" l="1"/>
  <c r="K735" i="1"/>
  <c r="J735" i="1" l="1"/>
  <c r="L735" i="1" s="1"/>
  <c r="Y735" i="1" s="1"/>
  <c r="W736" i="1" s="1"/>
  <c r="AA736" i="1" l="1"/>
  <c r="X736" i="1"/>
  <c r="Z736" i="1"/>
  <c r="AB736" i="1"/>
  <c r="I736" i="1"/>
  <c r="F736" i="1" l="1"/>
  <c r="K736" i="1"/>
  <c r="J736" i="1" s="1"/>
  <c r="L736" i="1" l="1"/>
  <c r="I737" i="1" l="1"/>
  <c r="Y736" i="1"/>
  <c r="W737" i="1" s="1"/>
  <c r="K737" i="1"/>
  <c r="F737" i="1"/>
  <c r="X737" i="1" l="1"/>
  <c r="AA737" i="1"/>
  <c r="Z737" i="1"/>
  <c r="AB737" i="1"/>
  <c r="J737" i="1"/>
  <c r="L737" i="1" s="1"/>
  <c r="Y737" i="1" l="1"/>
  <c r="W738" i="1" s="1"/>
  <c r="I738" i="1"/>
  <c r="X738" i="1" l="1"/>
  <c r="Z738" i="1"/>
  <c r="AA738" i="1"/>
  <c r="AB738" i="1"/>
  <c r="F738" i="1"/>
  <c r="K738" i="1"/>
  <c r="E6" i="2" l="1"/>
  <c r="E19" i="2" s="1"/>
  <c r="H6" i="2"/>
  <c r="J738" i="1"/>
  <c r="L738" i="1" s="1"/>
  <c r="Y738" i="1" s="1"/>
  <c r="W739" i="1" s="1"/>
  <c r="G6" i="2"/>
  <c r="F6" i="2"/>
  <c r="F19" i="2"/>
  <c r="I6" i="2"/>
  <c r="J6" i="2"/>
  <c r="AB739" i="1" l="1"/>
  <c r="AA739" i="1"/>
  <c r="X739" i="1"/>
  <c r="Z739" i="1"/>
  <c r="G19" i="2"/>
  <c r="P6" i="2"/>
  <c r="Q6" i="2" s="1"/>
  <c r="G8" i="6"/>
  <c r="K8" i="6" s="1"/>
  <c r="G9" i="6"/>
  <c r="K9" i="6" s="1"/>
  <c r="M9" i="6" s="1"/>
  <c r="S6" i="2"/>
  <c r="U6" i="2" s="1"/>
  <c r="I19" i="2"/>
  <c r="I739" i="1"/>
  <c r="H19" i="2"/>
  <c r="J19" i="2" l="1"/>
  <c r="O9" i="6"/>
  <c r="M8" i="6"/>
  <c r="M7" i="6" s="1"/>
  <c r="L1" i="6"/>
  <c r="K19" i="2"/>
  <c r="L4" i="6" s="1"/>
  <c r="L3" i="6" s="1"/>
  <c r="O8" i="6"/>
  <c r="L8" i="6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K739" i="1"/>
  <c r="F739" i="1"/>
  <c r="M19" i="2" l="1"/>
  <c r="O17" i="6"/>
  <c r="P17" i="6" s="1"/>
  <c r="Q17" i="6" s="1"/>
  <c r="O16" i="6"/>
  <c r="P16" i="6" s="1"/>
  <c r="Q16" i="6" s="1"/>
  <c r="O18" i="6"/>
  <c r="P18" i="6" s="1"/>
  <c r="Q18" i="6" s="1"/>
  <c r="O23" i="6"/>
  <c r="P23" i="6" s="1"/>
  <c r="Q23" i="6" s="1"/>
  <c r="O15" i="6"/>
  <c r="P15" i="6" s="1"/>
  <c r="Q15" i="6" s="1"/>
  <c r="O22" i="6"/>
  <c r="P22" i="6" s="1"/>
  <c r="Q22" i="6" s="1"/>
  <c r="O14" i="6"/>
  <c r="P14" i="6" s="1"/>
  <c r="Q14" i="6" s="1"/>
  <c r="O11" i="6"/>
  <c r="P11" i="6" s="1"/>
  <c r="Q11" i="6" s="1"/>
  <c r="O21" i="6"/>
  <c r="P21" i="6" s="1"/>
  <c r="Q21" i="6" s="1"/>
  <c r="O13" i="6"/>
  <c r="P13" i="6" s="1"/>
  <c r="Q13" i="6" s="1"/>
  <c r="O20" i="6"/>
  <c r="P20" i="6" s="1"/>
  <c r="Q20" i="6" s="1"/>
  <c r="O12" i="6"/>
  <c r="P12" i="6" s="1"/>
  <c r="Q12" i="6" s="1"/>
  <c r="O19" i="6"/>
  <c r="P19" i="6" s="1"/>
  <c r="Q19" i="6" s="1"/>
  <c r="O10" i="6"/>
  <c r="P10" i="6" s="1"/>
  <c r="J739" i="1"/>
  <c r="L739" i="1" s="1"/>
  <c r="Y739" i="1" s="1"/>
  <c r="W740" i="1" s="1"/>
  <c r="AB740" i="1" l="1"/>
  <c r="X740" i="1"/>
  <c r="AA740" i="1"/>
  <c r="Z740" i="1"/>
  <c r="F28" i="6"/>
  <c r="F30" i="6" s="1"/>
  <c r="R15" i="6" s="1"/>
  <c r="S15" i="6" s="1"/>
  <c r="Q10" i="6"/>
  <c r="I740" i="1"/>
  <c r="R21" i="6" l="1"/>
  <c r="S21" i="6" s="1"/>
  <c r="R17" i="6"/>
  <c r="S17" i="6" s="1"/>
  <c r="R10" i="6"/>
  <c r="S10" i="6" s="1"/>
  <c r="R18" i="6"/>
  <c r="S18" i="6" s="1"/>
  <c r="R20" i="6"/>
  <c r="S20" i="6" s="1"/>
  <c r="R23" i="6"/>
  <c r="S23" i="6" s="1"/>
  <c r="R12" i="6"/>
  <c r="S12" i="6" s="1"/>
  <c r="R22" i="6"/>
  <c r="S22" i="6" s="1"/>
  <c r="R9" i="6"/>
  <c r="S9" i="6" s="1"/>
  <c r="R8" i="6"/>
  <c r="S8" i="6" s="1"/>
  <c r="R7" i="6"/>
  <c r="S7" i="6" s="1"/>
  <c r="R14" i="6"/>
  <c r="S14" i="6" s="1"/>
  <c r="R19" i="6"/>
  <c r="S19" i="6" s="1"/>
  <c r="R16" i="6"/>
  <c r="S16" i="6" s="1"/>
  <c r="R13" i="6"/>
  <c r="S13" i="6" s="1"/>
  <c r="R11" i="6"/>
  <c r="S11" i="6" s="1"/>
  <c r="K740" i="1"/>
  <c r="F740" i="1"/>
  <c r="F31" i="6" l="1"/>
  <c r="N6" i="2" s="1"/>
  <c r="O6" i="2" s="1"/>
  <c r="J740" i="1"/>
  <c r="L740" i="1" s="1"/>
  <c r="Y740" i="1" s="1"/>
  <c r="W741" i="1" s="1"/>
  <c r="AA741" i="1" l="1"/>
  <c r="AB741" i="1"/>
  <c r="X741" i="1"/>
  <c r="Z741" i="1"/>
  <c r="I741" i="1"/>
  <c r="F741" i="1" l="1"/>
  <c r="K741" i="1"/>
  <c r="J741" i="1" l="1"/>
  <c r="L741" i="1" s="1"/>
  <c r="Y741" i="1" s="1"/>
  <c r="W742" i="1" s="1"/>
  <c r="X742" i="1" l="1"/>
  <c r="Z742" i="1"/>
  <c r="AA742" i="1"/>
  <c r="AB742" i="1"/>
  <c r="I742" i="1"/>
  <c r="F742" i="1" l="1"/>
  <c r="K742" i="1"/>
  <c r="J742" i="1" l="1"/>
  <c r="L742" i="1" s="1"/>
  <c r="Y742" i="1" s="1"/>
  <c r="W743" i="1" s="1"/>
  <c r="X743" i="1" l="1"/>
  <c r="Z743" i="1"/>
  <c r="AB743" i="1"/>
  <c r="AA743" i="1"/>
  <c r="I743" i="1"/>
  <c r="K743" i="1" l="1"/>
  <c r="F743" i="1"/>
  <c r="J743" i="1" l="1"/>
  <c r="L743" i="1" s="1"/>
  <c r="I744" i="1" l="1"/>
  <c r="Y743" i="1"/>
  <c r="W744" i="1" s="1"/>
  <c r="K744" i="1"/>
  <c r="F744" i="1"/>
  <c r="X744" i="1" l="1"/>
  <c r="Z744" i="1"/>
  <c r="AA744" i="1"/>
  <c r="AB744" i="1"/>
  <c r="J744" i="1"/>
  <c r="L744" i="1" s="1"/>
  <c r="Y744" i="1" l="1"/>
  <c r="W745" i="1" s="1"/>
  <c r="I745" i="1"/>
  <c r="X745" i="1" l="1"/>
  <c r="Z745" i="1"/>
  <c r="AA745" i="1"/>
  <c r="AB745" i="1"/>
  <c r="K745" i="1"/>
  <c r="F745" i="1"/>
  <c r="J745" i="1" l="1"/>
  <c r="L745" i="1" s="1"/>
  <c r="I746" i="1" s="1"/>
  <c r="Y745" i="1" l="1"/>
  <c r="W746" i="1" s="1"/>
  <c r="F746" i="1"/>
  <c r="K746" i="1"/>
  <c r="AA746" i="1" l="1"/>
  <c r="X746" i="1"/>
  <c r="Z746" i="1"/>
  <c r="AB746" i="1"/>
  <c r="J746" i="1"/>
  <c r="L746" i="1" s="1"/>
  <c r="Y746" i="1" l="1"/>
  <c r="W747" i="1" s="1"/>
  <c r="I747" i="1"/>
  <c r="X747" i="1" l="1"/>
  <c r="AA747" i="1"/>
  <c r="Z747" i="1"/>
  <c r="AB747" i="1"/>
  <c r="F747" i="1"/>
  <c r="K747" i="1"/>
  <c r="J747" i="1" l="1"/>
  <c r="L747" i="1" s="1"/>
  <c r="I748" i="1" s="1"/>
  <c r="Y747" i="1" l="1"/>
  <c r="W748" i="1" s="1"/>
  <c r="F748" i="1"/>
  <c r="K748" i="1"/>
  <c r="Z748" i="1" l="1"/>
  <c r="AA748" i="1"/>
  <c r="X748" i="1"/>
  <c r="AB748" i="1"/>
  <c r="J748" i="1"/>
  <c r="L748" i="1" s="1"/>
  <c r="Y748" i="1" l="1"/>
  <c r="W749" i="1" s="1"/>
  <c r="I749" i="1"/>
  <c r="AB749" i="1" l="1"/>
  <c r="X749" i="1"/>
  <c r="Z749" i="1"/>
  <c r="AA749" i="1"/>
  <c r="K749" i="1"/>
  <c r="F749" i="1"/>
  <c r="J749" i="1" l="1"/>
  <c r="L749" i="1" s="1"/>
  <c r="Y749" i="1" s="1"/>
  <c r="W750" i="1" s="1"/>
  <c r="X750" i="1" l="1"/>
  <c r="Z750" i="1"/>
  <c r="AB750" i="1"/>
  <c r="AA750" i="1"/>
  <c r="I750" i="1"/>
  <c r="F750" i="1" l="1"/>
  <c r="K750" i="1"/>
  <c r="J750" i="1" l="1"/>
  <c r="L750" i="1" s="1"/>
  <c r="I751" i="1" l="1"/>
  <c r="Y750" i="1"/>
  <c r="W751" i="1" s="1"/>
  <c r="F751" i="1"/>
  <c r="K751" i="1"/>
  <c r="X751" i="1" l="1"/>
  <c r="AA751" i="1"/>
  <c r="Z751" i="1"/>
  <c r="AB751" i="1"/>
  <c r="J751" i="1"/>
  <c r="L751" i="1" s="1"/>
  <c r="Y751" i="1" l="1"/>
  <c r="W752" i="1" s="1"/>
  <c r="I752" i="1"/>
  <c r="X752" i="1" l="1"/>
  <c r="Z752" i="1"/>
  <c r="AA752" i="1"/>
  <c r="AB752" i="1"/>
  <c r="K752" i="1"/>
  <c r="J752" i="1" s="1"/>
  <c r="F752" i="1"/>
  <c r="L752" i="1" l="1"/>
  <c r="I753" i="1" s="1"/>
  <c r="Y752" i="1" l="1"/>
  <c r="W753" i="1" s="1"/>
  <c r="F753" i="1"/>
  <c r="K753" i="1"/>
  <c r="X753" i="1" l="1"/>
  <c r="AA753" i="1"/>
  <c r="Z753" i="1"/>
  <c r="AB753" i="1"/>
  <c r="J753" i="1"/>
  <c r="L753" i="1" s="1"/>
  <c r="I754" i="1" s="1"/>
  <c r="Y753" i="1" l="1"/>
  <c r="W754" i="1" s="1"/>
  <c r="K754" i="1"/>
  <c r="F754" i="1"/>
  <c r="X754" i="1" l="1"/>
  <c r="AA754" i="1"/>
  <c r="Z754" i="1"/>
  <c r="AB754" i="1"/>
  <c r="J754" i="1"/>
  <c r="L754" i="1" s="1"/>
  <c r="Y754" i="1" l="1"/>
  <c r="W755" i="1" s="1"/>
  <c r="I755" i="1"/>
  <c r="X755" i="1" l="1"/>
  <c r="AA755" i="1"/>
  <c r="Z755" i="1"/>
  <c r="AB755" i="1"/>
  <c r="K755" i="1"/>
  <c r="F755" i="1"/>
  <c r="J755" i="1" l="1"/>
  <c r="L755" i="1" s="1"/>
  <c r="Y755" i="1" s="1"/>
  <c r="W756" i="1" s="1"/>
  <c r="X756" i="1" l="1"/>
  <c r="Z756" i="1"/>
  <c r="AA756" i="1"/>
  <c r="AB756" i="1"/>
  <c r="I756" i="1"/>
  <c r="K756" i="1" l="1"/>
  <c r="F756" i="1"/>
  <c r="J756" i="1" l="1"/>
  <c r="L756" i="1" s="1"/>
  <c r="Y756" i="1" s="1"/>
  <c r="W757" i="1" s="1"/>
  <c r="X757" i="1" l="1"/>
  <c r="Z757" i="1"/>
  <c r="AA757" i="1"/>
  <c r="AB757" i="1"/>
  <c r="I757" i="1"/>
  <c r="F757" i="1" l="1"/>
  <c r="K757" i="1"/>
  <c r="J757" i="1" l="1"/>
  <c r="L757" i="1" s="1"/>
  <c r="Y757" i="1" s="1"/>
  <c r="W758" i="1" s="1"/>
  <c r="Z758" i="1" l="1"/>
  <c r="X758" i="1"/>
  <c r="AA758" i="1"/>
  <c r="AB758" i="1"/>
  <c r="I758" i="1"/>
  <c r="F758" i="1" l="1"/>
  <c r="K758" i="1"/>
  <c r="J758" i="1" l="1"/>
  <c r="L758" i="1" s="1"/>
  <c r="Y758" i="1" s="1"/>
  <c r="W759" i="1" s="1"/>
  <c r="AB759" i="1" l="1"/>
  <c r="Z759" i="1"/>
  <c r="X759" i="1"/>
  <c r="AA759" i="1"/>
  <c r="I759" i="1"/>
  <c r="F759" i="1" l="1"/>
  <c r="K759" i="1"/>
  <c r="J759" i="1" l="1"/>
  <c r="L759" i="1" s="1"/>
  <c r="Y759" i="1" s="1"/>
  <c r="W760" i="1" s="1"/>
  <c r="X760" i="1" l="1"/>
  <c r="Z760" i="1"/>
  <c r="AA760" i="1"/>
  <c r="AB760" i="1"/>
  <c r="I760" i="1"/>
  <c r="F760" i="1" l="1"/>
  <c r="K760" i="1"/>
  <c r="J760" i="1" l="1"/>
  <c r="L760" i="1" s="1"/>
  <c r="Y760" i="1" s="1"/>
  <c r="W761" i="1" s="1"/>
  <c r="X761" i="1" l="1"/>
  <c r="AA761" i="1"/>
  <c r="AB761" i="1"/>
  <c r="Z761" i="1"/>
  <c r="I761" i="1"/>
  <c r="F761" i="1" l="1"/>
  <c r="K761" i="1"/>
  <c r="J761" i="1" s="1"/>
  <c r="L761" i="1" l="1"/>
  <c r="I762" i="1" l="1"/>
  <c r="Y761" i="1"/>
  <c r="W762" i="1" s="1"/>
  <c r="F762" i="1"/>
  <c r="K762" i="1"/>
  <c r="AB762" i="1" l="1"/>
  <c r="X762" i="1"/>
  <c r="Z762" i="1"/>
  <c r="AA762" i="1"/>
  <c r="J762" i="1"/>
  <c r="L762" i="1" s="1"/>
  <c r="Y762" i="1" l="1"/>
  <c r="W763" i="1" s="1"/>
  <c r="I763" i="1"/>
  <c r="X763" i="1" l="1"/>
  <c r="Z763" i="1"/>
  <c r="AA763" i="1"/>
  <c r="AB763" i="1"/>
  <c r="F763" i="1"/>
  <c r="K763" i="1"/>
  <c r="J763" i="1" l="1"/>
  <c r="L763" i="1" s="1"/>
  <c r="I764" i="1" s="1"/>
  <c r="Y763" i="1" l="1"/>
  <c r="W764" i="1" s="1"/>
  <c r="K764" i="1"/>
  <c r="F764" i="1"/>
  <c r="AB764" i="1" l="1"/>
  <c r="X764" i="1"/>
  <c r="AA764" i="1"/>
  <c r="Z764" i="1"/>
  <c r="J764" i="1"/>
  <c r="L764" i="1" s="1"/>
  <c r="I765" i="1" s="1"/>
  <c r="Y764" i="1" l="1"/>
  <c r="W765" i="1" s="1"/>
  <c r="F765" i="1"/>
  <c r="K765" i="1"/>
  <c r="AA765" i="1" l="1"/>
  <c r="AB765" i="1"/>
  <c r="X765" i="1"/>
  <c r="Z765" i="1"/>
  <c r="J765" i="1"/>
  <c r="L765" i="1" s="1"/>
  <c r="Y765" i="1" l="1"/>
  <c r="W766" i="1" s="1"/>
  <c r="I766" i="1"/>
  <c r="Z766" i="1" l="1"/>
  <c r="AB766" i="1"/>
  <c r="X766" i="1"/>
  <c r="AA766" i="1"/>
  <c r="K766" i="1"/>
  <c r="F766" i="1"/>
  <c r="J766" i="1" l="1"/>
  <c r="L766" i="1" s="1"/>
  <c r="I767" i="1" s="1"/>
  <c r="Y766" i="1" l="1"/>
  <c r="W767" i="1" s="1"/>
  <c r="K767" i="1"/>
  <c r="J767" i="1" s="1"/>
  <c r="F767" i="1"/>
  <c r="X767" i="1" l="1"/>
  <c r="Z767" i="1"/>
  <c r="AA767" i="1"/>
  <c r="AB767" i="1"/>
  <c r="L767" i="1"/>
  <c r="I768" i="1" s="1"/>
  <c r="Y767" i="1" l="1"/>
  <c r="W768" i="1" s="1"/>
  <c r="F768" i="1"/>
  <c r="K768" i="1"/>
  <c r="X768" i="1" l="1"/>
  <c r="Z768" i="1"/>
  <c r="AA768" i="1"/>
  <c r="AB768" i="1"/>
  <c r="J768" i="1"/>
  <c r="L768" i="1" s="1"/>
  <c r="Y768" i="1" l="1"/>
  <c r="W769" i="1" s="1"/>
  <c r="I769" i="1"/>
  <c r="X769" i="1" l="1"/>
  <c r="AA769" i="1"/>
  <c r="Z769" i="1"/>
  <c r="AB769" i="1"/>
  <c r="F769" i="1"/>
  <c r="K769" i="1"/>
  <c r="J769" i="1" l="1"/>
  <c r="L769" i="1" s="1"/>
  <c r="I770" i="1" s="1"/>
  <c r="Y769" i="1" l="1"/>
  <c r="W770" i="1" s="1"/>
  <c r="K770" i="1"/>
  <c r="F770" i="1"/>
  <c r="X770" i="1" l="1"/>
  <c r="AA770" i="1"/>
  <c r="Z770" i="1"/>
  <c r="AB770" i="1"/>
  <c r="J770" i="1"/>
  <c r="L770" i="1" s="1"/>
  <c r="I771" i="1" s="1"/>
  <c r="Y770" i="1" l="1"/>
  <c r="W771" i="1" s="1"/>
  <c r="K771" i="1"/>
  <c r="J771" i="1" s="1"/>
  <c r="F771" i="1"/>
  <c r="Z771" i="1" l="1"/>
  <c r="X771" i="1"/>
  <c r="AA771" i="1"/>
  <c r="AB771" i="1"/>
  <c r="L771" i="1"/>
  <c r="I772" i="1" s="1"/>
  <c r="Y771" i="1" l="1"/>
  <c r="W772" i="1" s="1"/>
  <c r="F772" i="1"/>
  <c r="K772" i="1"/>
  <c r="J772" i="1" s="1"/>
  <c r="X772" i="1" l="1"/>
  <c r="Z772" i="1"/>
  <c r="AA772" i="1"/>
  <c r="AB772" i="1"/>
  <c r="L772" i="1"/>
  <c r="I773" i="1" s="1"/>
  <c r="Y772" i="1" l="1"/>
  <c r="W773" i="1" s="1"/>
  <c r="K773" i="1"/>
  <c r="F773" i="1"/>
  <c r="X773" i="1" l="1"/>
  <c r="Z773" i="1"/>
  <c r="AB773" i="1"/>
  <c r="AA773" i="1"/>
  <c r="J773" i="1"/>
  <c r="L773" i="1" s="1"/>
  <c r="Y773" i="1" l="1"/>
  <c r="W774" i="1" s="1"/>
  <c r="I774" i="1"/>
  <c r="AB774" i="1" l="1"/>
  <c r="X774" i="1"/>
  <c r="AA774" i="1"/>
  <c r="Z774" i="1"/>
  <c r="K774" i="1"/>
  <c r="F774" i="1"/>
  <c r="J774" i="1" l="1"/>
  <c r="L774" i="1"/>
  <c r="I775" i="1" s="1"/>
  <c r="Y774" i="1" l="1"/>
  <c r="W775" i="1" s="1"/>
  <c r="F775" i="1"/>
  <c r="K775" i="1"/>
  <c r="X775" i="1" l="1"/>
  <c r="Z775" i="1"/>
  <c r="AB775" i="1"/>
  <c r="AA775" i="1"/>
  <c r="J775" i="1"/>
  <c r="L775" i="1" s="1"/>
  <c r="I776" i="1" s="1"/>
  <c r="Y775" i="1" l="1"/>
  <c r="W776" i="1" s="1"/>
  <c r="K776" i="1"/>
  <c r="F776" i="1"/>
  <c r="AB776" i="1" l="1"/>
  <c r="X776" i="1"/>
  <c r="Z776" i="1"/>
  <c r="AA776" i="1"/>
  <c r="J776" i="1"/>
  <c r="L776" i="1" s="1"/>
  <c r="Y776" i="1" l="1"/>
  <c r="W777" i="1" s="1"/>
  <c r="I777" i="1"/>
  <c r="X777" i="1" l="1"/>
  <c r="Z777" i="1"/>
  <c r="AA777" i="1"/>
  <c r="AB777" i="1"/>
  <c r="F777" i="1"/>
  <c r="K777" i="1"/>
  <c r="J777" i="1" s="1"/>
  <c r="L777" i="1" l="1"/>
  <c r="I778" i="1" s="1"/>
  <c r="Y777" i="1" l="1"/>
  <c r="W778" i="1" s="1"/>
  <c r="K778" i="1"/>
  <c r="F778" i="1"/>
  <c r="X778" i="1" l="1"/>
  <c r="Z778" i="1"/>
  <c r="AB778" i="1"/>
  <c r="AA778" i="1"/>
  <c r="J778" i="1"/>
  <c r="L778" i="1" s="1"/>
  <c r="Y778" i="1" l="1"/>
  <c r="W779" i="1" s="1"/>
  <c r="I779" i="1"/>
  <c r="X779" i="1" l="1"/>
  <c r="Z779" i="1"/>
  <c r="AB779" i="1"/>
  <c r="AA779" i="1"/>
  <c r="K779" i="1"/>
  <c r="F779" i="1"/>
  <c r="J779" i="1" l="1"/>
  <c r="L779" i="1" s="1"/>
  <c r="Y779" i="1" s="1"/>
  <c r="W780" i="1" s="1"/>
  <c r="X780" i="1" l="1"/>
  <c r="Z780" i="1"/>
  <c r="AA780" i="1"/>
  <c r="AB780" i="1"/>
  <c r="I780" i="1"/>
  <c r="K780" i="1" l="1"/>
  <c r="J780" i="1" s="1"/>
  <c r="F780" i="1"/>
  <c r="L780" i="1" l="1"/>
  <c r="I781" i="1" l="1"/>
  <c r="Y780" i="1"/>
  <c r="W781" i="1" s="1"/>
  <c r="F781" i="1"/>
  <c r="K781" i="1"/>
  <c r="AB781" i="1" l="1"/>
  <c r="X781" i="1"/>
  <c r="AA781" i="1"/>
  <c r="Z781" i="1"/>
  <c r="J781" i="1"/>
  <c r="L781" i="1" s="1"/>
  <c r="Y781" i="1" l="1"/>
  <c r="W782" i="1" s="1"/>
  <c r="I782" i="1"/>
  <c r="X782" i="1" l="1"/>
  <c r="Z782" i="1"/>
  <c r="AA782" i="1"/>
  <c r="AB782" i="1"/>
  <c r="K782" i="1"/>
  <c r="J782" i="1" s="1"/>
  <c r="F782" i="1"/>
  <c r="L782" i="1" l="1"/>
  <c r="I783" i="1" s="1"/>
  <c r="Y782" i="1" l="1"/>
  <c r="W783" i="1" s="1"/>
  <c r="F783" i="1"/>
  <c r="K783" i="1"/>
  <c r="AB783" i="1" l="1"/>
  <c r="Z783" i="1"/>
  <c r="X783" i="1"/>
  <c r="AA783" i="1"/>
  <c r="J783" i="1"/>
  <c r="L783" i="1" s="1"/>
  <c r="Y783" i="1" l="1"/>
  <c r="W784" i="1" s="1"/>
  <c r="I784" i="1"/>
  <c r="F784" i="1" s="1"/>
  <c r="Z784" i="1" l="1"/>
  <c r="AA784" i="1"/>
  <c r="X784" i="1"/>
  <c r="AB784" i="1"/>
  <c r="K784" i="1"/>
  <c r="J784" i="1" l="1"/>
  <c r="L784" i="1"/>
  <c r="I785" i="1" s="1"/>
  <c r="Y784" i="1" l="1"/>
  <c r="W785" i="1" s="1"/>
  <c r="K785" i="1"/>
  <c r="F785" i="1"/>
  <c r="X785" i="1" l="1"/>
  <c r="AB785" i="1"/>
  <c r="AA785" i="1"/>
  <c r="Z785" i="1"/>
  <c r="J785" i="1"/>
  <c r="L785" i="1" s="1"/>
  <c r="Y785" i="1" l="1"/>
  <c r="W786" i="1" s="1"/>
  <c r="I786" i="1"/>
  <c r="Z786" i="1" l="1"/>
  <c r="AB786" i="1"/>
  <c r="X786" i="1"/>
  <c r="AA786" i="1"/>
  <c r="F786" i="1"/>
  <c r="K786" i="1"/>
  <c r="J786" i="1" l="1"/>
  <c r="L786" i="1" s="1"/>
  <c r="Y786" i="1" s="1"/>
  <c r="W787" i="1" s="1"/>
  <c r="X787" i="1" l="1"/>
  <c r="AA787" i="1"/>
  <c r="AB787" i="1"/>
  <c r="Z787" i="1"/>
  <c r="I787" i="1"/>
  <c r="F787" i="1" l="1"/>
  <c r="K787" i="1"/>
  <c r="J787" i="1" l="1"/>
  <c r="L787" i="1" s="1"/>
  <c r="Y787" i="1" s="1"/>
  <c r="W788" i="1" s="1"/>
  <c r="AB788" i="1" l="1"/>
  <c r="X788" i="1"/>
  <c r="AA788" i="1"/>
  <c r="Z788" i="1"/>
  <c r="I788" i="1"/>
  <c r="F788" i="1" l="1"/>
  <c r="K788" i="1"/>
  <c r="J788" i="1" l="1"/>
  <c r="L788" i="1" s="1"/>
  <c r="Y788" i="1" s="1"/>
  <c r="W789" i="1" s="1"/>
  <c r="X789" i="1" l="1"/>
  <c r="AB789" i="1"/>
  <c r="Z789" i="1"/>
  <c r="AA789" i="1"/>
  <c r="I789" i="1"/>
  <c r="K789" i="1" l="1"/>
  <c r="F789" i="1"/>
  <c r="J789" i="1" l="1"/>
  <c r="L789" i="1" s="1"/>
  <c r="Y789" i="1" s="1"/>
  <c r="W790" i="1" s="1"/>
  <c r="AB790" i="1" l="1"/>
  <c r="X790" i="1"/>
  <c r="Z790" i="1"/>
  <c r="AA790" i="1"/>
  <c r="I790" i="1"/>
  <c r="K790" i="1" l="1"/>
  <c r="J790" i="1" s="1"/>
  <c r="F790" i="1"/>
  <c r="L790" i="1" l="1"/>
  <c r="I791" i="1" l="1"/>
  <c r="Y790" i="1"/>
  <c r="W791" i="1" s="1"/>
  <c r="K791" i="1"/>
  <c r="J791" i="1" s="1"/>
  <c r="F791" i="1"/>
  <c r="X791" i="1" l="1"/>
  <c r="Z791" i="1"/>
  <c r="AA791" i="1"/>
  <c r="AB791" i="1"/>
  <c r="L791" i="1"/>
  <c r="I792" i="1" s="1"/>
  <c r="Y791" i="1" l="1"/>
  <c r="W792" i="1" s="1"/>
  <c r="K792" i="1"/>
  <c r="F792" i="1"/>
  <c r="Z792" i="1" l="1"/>
  <c r="AB792" i="1"/>
  <c r="X792" i="1"/>
  <c r="AA792" i="1"/>
  <c r="J792" i="1"/>
  <c r="L792" i="1" s="1"/>
  <c r="Y792" i="1" l="1"/>
  <c r="W793" i="1" s="1"/>
  <c r="I793" i="1"/>
  <c r="AA793" i="1" l="1"/>
  <c r="X793" i="1"/>
  <c r="Z793" i="1"/>
  <c r="AB793" i="1"/>
  <c r="F793" i="1"/>
  <c r="K793" i="1"/>
  <c r="J793" i="1" l="1"/>
  <c r="L793" i="1" s="1"/>
  <c r="Y793" i="1" s="1"/>
  <c r="W794" i="1" s="1"/>
  <c r="X794" i="1" l="1"/>
  <c r="Z794" i="1"/>
  <c r="AA794" i="1"/>
  <c r="AB794" i="1"/>
  <c r="I794" i="1"/>
  <c r="F794" i="1" l="1"/>
  <c r="K794" i="1"/>
  <c r="J794" i="1" l="1"/>
  <c r="L794" i="1" s="1"/>
  <c r="Y794" i="1" s="1"/>
  <c r="W795" i="1" s="1"/>
  <c r="X795" i="1" l="1"/>
  <c r="AA795" i="1"/>
  <c r="Z795" i="1"/>
  <c r="AB795" i="1"/>
  <c r="I795" i="1"/>
  <c r="K795" i="1" l="1"/>
  <c r="J795" i="1" s="1"/>
  <c r="F795" i="1"/>
  <c r="L795" i="1" l="1"/>
  <c r="I796" i="1" l="1"/>
  <c r="Y795" i="1"/>
  <c r="W796" i="1" s="1"/>
  <c r="K796" i="1"/>
  <c r="F796" i="1"/>
  <c r="X796" i="1" l="1"/>
  <c r="Z796" i="1"/>
  <c r="AA796" i="1"/>
  <c r="AB796" i="1"/>
  <c r="J796" i="1"/>
  <c r="L796" i="1" s="1"/>
  <c r="Y796" i="1" l="1"/>
  <c r="W797" i="1" s="1"/>
  <c r="I797" i="1"/>
  <c r="AB797" i="1" l="1"/>
  <c r="AA797" i="1"/>
  <c r="Z797" i="1"/>
  <c r="X797" i="1"/>
  <c r="F797" i="1"/>
  <c r="K797" i="1"/>
  <c r="J797" i="1" l="1"/>
  <c r="L797" i="1" s="1"/>
  <c r="I798" i="1" s="1"/>
  <c r="Y797" i="1" l="1"/>
  <c r="W798" i="1" s="1"/>
  <c r="K798" i="1"/>
  <c r="F798" i="1"/>
  <c r="X798" i="1" l="1"/>
  <c r="Z798" i="1"/>
  <c r="AA798" i="1"/>
  <c r="AB798" i="1"/>
  <c r="J798" i="1"/>
  <c r="L798" i="1" s="1"/>
  <c r="Y798" i="1" l="1"/>
  <c r="W799" i="1" s="1"/>
  <c r="I799" i="1"/>
  <c r="X799" i="1" l="1"/>
  <c r="Z799" i="1"/>
  <c r="AA799" i="1"/>
  <c r="AB799" i="1"/>
  <c r="F799" i="1"/>
  <c r="K799" i="1"/>
  <c r="J799" i="1" l="1"/>
  <c r="L799" i="1" s="1"/>
  <c r="Y799" i="1" s="1"/>
  <c r="W800" i="1" s="1"/>
  <c r="X800" i="1" l="1"/>
  <c r="Z800" i="1"/>
  <c r="AA800" i="1"/>
  <c r="AB800" i="1"/>
  <c r="I800" i="1"/>
  <c r="K800" i="1" l="1"/>
  <c r="F800" i="1"/>
  <c r="J800" i="1" l="1"/>
  <c r="L800" i="1" s="1"/>
  <c r="Y800" i="1" s="1"/>
  <c r="W801" i="1" s="1"/>
  <c r="X801" i="1" l="1"/>
  <c r="AA801" i="1"/>
  <c r="Z801" i="1"/>
  <c r="AB801" i="1"/>
  <c r="I801" i="1"/>
  <c r="K801" i="1" l="1"/>
  <c r="F801" i="1"/>
  <c r="J801" i="1" l="1"/>
  <c r="L801" i="1" s="1"/>
  <c r="Y801" i="1" s="1"/>
  <c r="W802" i="1" s="1"/>
  <c r="AA802" i="1" l="1"/>
  <c r="X802" i="1"/>
  <c r="Z802" i="1"/>
  <c r="AB802" i="1"/>
  <c r="I802" i="1"/>
  <c r="F802" i="1" l="1"/>
  <c r="K802" i="1"/>
  <c r="J802" i="1" l="1"/>
  <c r="L802" i="1" s="1"/>
  <c r="Y802" i="1" s="1"/>
  <c r="W803" i="1" s="1"/>
  <c r="X803" i="1" l="1"/>
  <c r="AA803" i="1"/>
  <c r="AB803" i="1"/>
  <c r="Z803" i="1"/>
  <c r="I803" i="1"/>
  <c r="F803" i="1" l="1"/>
  <c r="K803" i="1"/>
  <c r="J803" i="1" l="1"/>
  <c r="L803" i="1" s="1"/>
  <c r="Y803" i="1" s="1"/>
  <c r="W804" i="1" s="1"/>
  <c r="X804" i="1" l="1"/>
  <c r="AA804" i="1"/>
  <c r="Z804" i="1"/>
  <c r="AB804" i="1"/>
  <c r="I804" i="1"/>
  <c r="F804" i="1" l="1"/>
  <c r="K804" i="1"/>
  <c r="J804" i="1" l="1"/>
  <c r="L804" i="1" s="1"/>
  <c r="Y804" i="1" s="1"/>
  <c r="W805" i="1" s="1"/>
  <c r="AB805" i="1" l="1"/>
  <c r="X805" i="1"/>
  <c r="Z805" i="1"/>
  <c r="AA805" i="1"/>
  <c r="I805" i="1"/>
  <c r="F805" i="1" l="1"/>
  <c r="K805" i="1"/>
  <c r="J805" i="1" l="1"/>
  <c r="L805" i="1" s="1"/>
  <c r="Y805" i="1" s="1"/>
  <c r="W806" i="1" s="1"/>
  <c r="AB806" i="1" l="1"/>
  <c r="X806" i="1"/>
  <c r="AA806" i="1"/>
  <c r="Z806" i="1"/>
  <c r="I806" i="1"/>
  <c r="K806" i="1" l="1"/>
  <c r="F806" i="1"/>
  <c r="J806" i="1" l="1"/>
  <c r="L806" i="1" s="1"/>
  <c r="Y806" i="1" s="1"/>
  <c r="W807" i="1" s="1"/>
  <c r="AA807" i="1" l="1"/>
  <c r="AB807" i="1"/>
  <c r="X807" i="1"/>
  <c r="Z807" i="1"/>
  <c r="I807" i="1"/>
  <c r="F807" i="1" l="1"/>
  <c r="K807" i="1"/>
  <c r="J807" i="1" l="1"/>
  <c r="L807" i="1" s="1"/>
  <c r="Y807" i="1" s="1"/>
  <c r="W808" i="1" s="1"/>
  <c r="AB808" i="1" l="1"/>
  <c r="X808" i="1"/>
  <c r="AA808" i="1"/>
  <c r="Z808" i="1"/>
  <c r="I808" i="1"/>
  <c r="K808" i="1" l="1"/>
  <c r="F808" i="1"/>
  <c r="J808" i="1" l="1"/>
  <c r="L808" i="1" s="1"/>
  <c r="Y808" i="1" s="1"/>
  <c r="W809" i="1" s="1"/>
  <c r="AB809" i="1" l="1"/>
  <c r="X809" i="1"/>
  <c r="Z809" i="1"/>
  <c r="AA809" i="1"/>
  <c r="I809" i="1"/>
  <c r="K809" i="1" l="1"/>
  <c r="F809" i="1"/>
  <c r="J809" i="1" l="1"/>
  <c r="L809" i="1" s="1"/>
  <c r="Y809" i="1" s="1"/>
  <c r="W810" i="1" s="1"/>
  <c r="X810" i="1" l="1"/>
  <c r="AA810" i="1"/>
  <c r="Z810" i="1"/>
  <c r="AB810" i="1"/>
  <c r="I810" i="1"/>
  <c r="K810" i="1" l="1"/>
  <c r="F810" i="1"/>
  <c r="J810" i="1" l="1"/>
  <c r="L810" i="1" s="1"/>
  <c r="Y810" i="1" s="1"/>
  <c r="W811" i="1" s="1"/>
  <c r="AB811" i="1" l="1"/>
  <c r="Z811" i="1"/>
  <c r="X811" i="1"/>
  <c r="AA811" i="1"/>
  <c r="I811" i="1"/>
  <c r="F811" i="1" l="1"/>
  <c r="K811" i="1"/>
  <c r="J811" i="1" l="1"/>
  <c r="L811" i="1" s="1"/>
  <c r="Y811" i="1" s="1"/>
  <c r="W812" i="1" s="1"/>
  <c r="Z812" i="1" l="1"/>
  <c r="AA812" i="1"/>
  <c r="X812" i="1"/>
  <c r="AB812" i="1"/>
  <c r="I812" i="1"/>
  <c r="F812" i="1" l="1"/>
  <c r="K812" i="1"/>
  <c r="J812" i="1" l="1"/>
  <c r="L812" i="1" s="1"/>
  <c r="I813" i="1" l="1"/>
  <c r="Y812" i="1"/>
  <c r="W813" i="1" s="1"/>
  <c r="F813" i="1"/>
  <c r="K813" i="1"/>
  <c r="AB813" i="1" l="1"/>
  <c r="Z813" i="1"/>
  <c r="X813" i="1"/>
  <c r="AA813" i="1"/>
  <c r="J813" i="1"/>
  <c r="L813" i="1" s="1"/>
  <c r="Y813" i="1" l="1"/>
  <c r="W814" i="1" s="1"/>
  <c r="I814" i="1"/>
  <c r="Z814" i="1" l="1"/>
  <c r="AB814" i="1"/>
  <c r="X814" i="1"/>
  <c r="AA814" i="1"/>
  <c r="F814" i="1"/>
  <c r="K814" i="1"/>
  <c r="J814" i="1" l="1"/>
  <c r="L814" i="1" s="1"/>
  <c r="Y814" i="1" s="1"/>
  <c r="W815" i="1" s="1"/>
  <c r="X815" i="1" l="1"/>
  <c r="Z815" i="1"/>
  <c r="AA815" i="1"/>
  <c r="AB815" i="1"/>
  <c r="I815" i="1"/>
  <c r="F815" i="1" l="1"/>
  <c r="K815" i="1"/>
  <c r="J815" i="1" l="1"/>
  <c r="L815" i="1" s="1"/>
  <c r="I816" i="1" l="1"/>
  <c r="Y815" i="1"/>
  <c r="W816" i="1" s="1"/>
  <c r="K816" i="1"/>
  <c r="F816" i="1"/>
  <c r="X816" i="1" l="1"/>
  <c r="Z816" i="1"/>
  <c r="AA816" i="1"/>
  <c r="AB816" i="1"/>
  <c r="J816" i="1"/>
  <c r="L816" i="1" s="1"/>
  <c r="Y816" i="1" l="1"/>
  <c r="W817" i="1" s="1"/>
  <c r="I817" i="1"/>
  <c r="X817" i="1" l="1"/>
  <c r="Z817" i="1"/>
  <c r="AA817" i="1"/>
  <c r="AB817" i="1"/>
  <c r="F817" i="1"/>
  <c r="K817" i="1"/>
  <c r="J817" i="1" l="1"/>
  <c r="L817" i="1" s="1"/>
  <c r="Y817" i="1" s="1"/>
  <c r="W818" i="1" s="1"/>
  <c r="X818" i="1" l="1"/>
  <c r="AA818" i="1"/>
  <c r="Z818" i="1"/>
  <c r="AB818" i="1"/>
  <c r="I818" i="1"/>
  <c r="F818" i="1" l="1"/>
  <c r="K818" i="1"/>
  <c r="J818" i="1" l="1"/>
  <c r="L818" i="1" s="1"/>
  <c r="I819" i="1" l="1"/>
  <c r="Y818" i="1"/>
  <c r="W819" i="1" s="1"/>
  <c r="K819" i="1"/>
  <c r="F819" i="1"/>
  <c r="X819" i="1" l="1"/>
  <c r="AA819" i="1"/>
  <c r="Z819" i="1"/>
  <c r="AB819" i="1"/>
  <c r="J819" i="1"/>
  <c r="L819" i="1" s="1"/>
  <c r="Y819" i="1" l="1"/>
  <c r="W820" i="1" s="1"/>
  <c r="I820" i="1"/>
  <c r="X820" i="1" l="1"/>
  <c r="AA820" i="1"/>
  <c r="Z820" i="1"/>
  <c r="AB820" i="1"/>
  <c r="K820" i="1"/>
  <c r="F820" i="1"/>
  <c r="J820" i="1" l="1"/>
  <c r="L820" i="1" s="1"/>
  <c r="Y820" i="1" s="1"/>
  <c r="W821" i="1" s="1"/>
  <c r="X821" i="1" l="1"/>
  <c r="Z821" i="1"/>
  <c r="AA821" i="1"/>
  <c r="AB821" i="1"/>
  <c r="I821" i="1"/>
  <c r="F821" i="1" l="1"/>
  <c r="K821" i="1"/>
  <c r="J821" i="1" l="1"/>
  <c r="L821" i="1" s="1"/>
  <c r="Y821" i="1" s="1"/>
  <c r="W822" i="1" s="1"/>
  <c r="X822" i="1" l="1"/>
  <c r="AA822" i="1"/>
  <c r="Z822" i="1"/>
  <c r="AB822" i="1"/>
  <c r="I822" i="1"/>
  <c r="F822" i="1" l="1"/>
  <c r="K822" i="1"/>
  <c r="J822" i="1" l="1"/>
  <c r="L822" i="1" s="1"/>
  <c r="Y822" i="1" s="1"/>
  <c r="W823" i="1" s="1"/>
  <c r="X823" i="1" l="1"/>
  <c r="Z823" i="1"/>
  <c r="AA823" i="1"/>
  <c r="AB823" i="1"/>
  <c r="I823" i="1"/>
  <c r="F823" i="1" l="1"/>
  <c r="K823" i="1"/>
  <c r="J823" i="1" l="1"/>
  <c r="L823" i="1" s="1"/>
  <c r="Y823" i="1" s="1"/>
  <c r="W824" i="1" s="1"/>
  <c r="X824" i="1" l="1"/>
  <c r="Z824" i="1"/>
  <c r="AB824" i="1"/>
  <c r="AA824" i="1"/>
  <c r="I824" i="1"/>
  <c r="F824" i="1" l="1"/>
  <c r="K824" i="1"/>
  <c r="J824" i="1" l="1"/>
  <c r="L824" i="1" s="1"/>
  <c r="Y824" i="1" s="1"/>
  <c r="W825" i="1" s="1"/>
  <c r="AB825" i="1" l="1"/>
  <c r="Z825" i="1"/>
  <c r="X825" i="1"/>
  <c r="AA825" i="1"/>
  <c r="I825" i="1"/>
  <c r="F825" i="1" l="1"/>
  <c r="K825" i="1"/>
  <c r="J825" i="1" l="1"/>
  <c r="L825" i="1" s="1"/>
  <c r="Y825" i="1" s="1"/>
  <c r="W826" i="1" s="1"/>
  <c r="AA826" i="1" l="1"/>
  <c r="Z826" i="1"/>
  <c r="X826" i="1"/>
  <c r="AB826" i="1"/>
  <c r="I826" i="1"/>
  <c r="K826" i="1" l="1"/>
  <c r="J826" i="1" s="1"/>
  <c r="F826" i="1"/>
  <c r="L826" i="1" l="1"/>
  <c r="I827" i="1" l="1"/>
  <c r="Y826" i="1"/>
  <c r="W827" i="1" s="1"/>
  <c r="F827" i="1"/>
  <c r="K827" i="1"/>
  <c r="X827" i="1" l="1"/>
  <c r="Z827" i="1"/>
  <c r="AA827" i="1"/>
  <c r="AB827" i="1"/>
  <c r="J827" i="1"/>
  <c r="L827" i="1" s="1"/>
  <c r="Y827" i="1" l="1"/>
  <c r="W828" i="1" s="1"/>
  <c r="I828" i="1"/>
  <c r="X828" i="1" l="1"/>
  <c r="Z828" i="1"/>
  <c r="AA828" i="1"/>
  <c r="AB828" i="1"/>
  <c r="F828" i="1"/>
  <c r="K828" i="1"/>
  <c r="J828" i="1" l="1"/>
  <c r="L828" i="1" s="1"/>
  <c r="Y828" i="1" s="1"/>
  <c r="W829" i="1" s="1"/>
  <c r="X829" i="1" l="1"/>
  <c r="Z829" i="1"/>
  <c r="AA829" i="1"/>
  <c r="AB829" i="1"/>
  <c r="I829" i="1"/>
  <c r="K829" i="1" l="1"/>
  <c r="F829" i="1"/>
  <c r="J829" i="1" l="1"/>
  <c r="L829" i="1" s="1"/>
  <c r="I830" i="1" l="1"/>
  <c r="Y829" i="1"/>
  <c r="W830" i="1" s="1"/>
  <c r="F830" i="1"/>
  <c r="K830" i="1"/>
  <c r="AB830" i="1" l="1"/>
  <c r="X830" i="1"/>
  <c r="Z830" i="1"/>
  <c r="AA830" i="1"/>
  <c r="J830" i="1"/>
  <c r="L830" i="1" l="1"/>
  <c r="I831" i="1" s="1"/>
  <c r="Y830" i="1" l="1"/>
  <c r="W831" i="1" s="1"/>
  <c r="F831" i="1"/>
  <c r="K831" i="1"/>
  <c r="J831" i="1" s="1"/>
  <c r="Z831" i="1" l="1"/>
  <c r="AB831" i="1"/>
  <c r="X831" i="1"/>
  <c r="AA831" i="1"/>
  <c r="L831" i="1"/>
  <c r="I832" i="1" s="1"/>
  <c r="Y831" i="1" l="1"/>
  <c r="W832" i="1" s="1"/>
  <c r="K832" i="1"/>
  <c r="F832" i="1"/>
  <c r="AA832" i="1" l="1"/>
  <c r="AB832" i="1"/>
  <c r="X832" i="1"/>
  <c r="Z832" i="1"/>
  <c r="J832" i="1"/>
  <c r="L832" i="1" s="1"/>
  <c r="Y832" i="1" l="1"/>
  <c r="W833" i="1" s="1"/>
  <c r="I833" i="1"/>
  <c r="X833" i="1" l="1"/>
  <c r="AA833" i="1"/>
  <c r="AB833" i="1"/>
  <c r="Z833" i="1"/>
  <c r="K833" i="1"/>
  <c r="F833" i="1"/>
  <c r="J833" i="1" l="1"/>
  <c r="L833" i="1" s="1"/>
  <c r="Y833" i="1" s="1"/>
  <c r="W834" i="1" s="1"/>
  <c r="AB834" i="1" l="1"/>
  <c r="X834" i="1"/>
  <c r="Z834" i="1"/>
  <c r="AA834" i="1"/>
  <c r="I834" i="1"/>
  <c r="F834" i="1" l="1"/>
  <c r="K834" i="1"/>
  <c r="J834" i="1" l="1"/>
  <c r="L834" i="1" s="1"/>
  <c r="Y834" i="1" s="1"/>
  <c r="W835" i="1" s="1"/>
  <c r="X835" i="1" l="1"/>
  <c r="AA835" i="1"/>
  <c r="Z835" i="1"/>
  <c r="AB835" i="1"/>
  <c r="I835" i="1"/>
  <c r="K835" i="1" l="1"/>
  <c r="F835" i="1"/>
  <c r="J835" i="1" l="1"/>
  <c r="L835" i="1" s="1"/>
  <c r="Y835" i="1" s="1"/>
  <c r="W836" i="1" s="1"/>
  <c r="Z836" i="1" l="1"/>
  <c r="AB836" i="1"/>
  <c r="X836" i="1"/>
  <c r="AA836" i="1"/>
  <c r="I836" i="1"/>
  <c r="K836" i="1" l="1"/>
  <c r="F836" i="1"/>
  <c r="J836" i="1" l="1"/>
  <c r="L836" i="1" s="1"/>
  <c r="Y836" i="1" s="1"/>
  <c r="W837" i="1" s="1"/>
  <c r="Z837" i="1" l="1"/>
  <c r="X837" i="1"/>
  <c r="AA837" i="1"/>
  <c r="AB837" i="1"/>
  <c r="I837" i="1"/>
  <c r="F837" i="1" l="1"/>
  <c r="K837" i="1"/>
  <c r="J837" i="1" l="1"/>
  <c r="L837" i="1" l="1"/>
  <c r="I838" i="1" l="1"/>
  <c r="Y837" i="1"/>
  <c r="W838" i="1" s="1"/>
  <c r="K838" i="1"/>
  <c r="J838" i="1" s="1"/>
  <c r="F838" i="1"/>
  <c r="AA838" i="1" l="1"/>
  <c r="AB838" i="1"/>
  <c r="X838" i="1"/>
  <c r="Z838" i="1"/>
  <c r="L838" i="1"/>
  <c r="I839" i="1" s="1"/>
  <c r="Y838" i="1" l="1"/>
  <c r="W839" i="1" s="1"/>
  <c r="F839" i="1"/>
  <c r="K839" i="1"/>
  <c r="X839" i="1" l="1"/>
  <c r="Z839" i="1"/>
  <c r="AA839" i="1"/>
  <c r="AB839" i="1"/>
  <c r="J839" i="1"/>
  <c r="L839" i="1" s="1"/>
  <c r="Y839" i="1" l="1"/>
  <c r="W840" i="1" s="1"/>
  <c r="I840" i="1"/>
  <c r="AA840" i="1" l="1"/>
  <c r="Z840" i="1"/>
  <c r="X840" i="1"/>
  <c r="AB840" i="1"/>
  <c r="F840" i="1"/>
  <c r="K840" i="1"/>
  <c r="J840" i="1" l="1"/>
  <c r="L840" i="1" s="1"/>
  <c r="Y840" i="1" s="1"/>
  <c r="W841" i="1" s="1"/>
  <c r="AA841" i="1" l="1"/>
  <c r="AB841" i="1"/>
  <c r="X841" i="1"/>
  <c r="Z841" i="1"/>
  <c r="I841" i="1"/>
  <c r="K841" i="1" l="1"/>
  <c r="F841" i="1"/>
  <c r="J841" i="1" l="1"/>
  <c r="L841" i="1" s="1"/>
  <c r="Y841" i="1" s="1"/>
  <c r="W842" i="1" s="1"/>
  <c r="Z842" i="1" l="1"/>
  <c r="X842" i="1"/>
  <c r="AA842" i="1"/>
  <c r="AB842" i="1"/>
  <c r="I842" i="1"/>
  <c r="K842" i="1" l="1"/>
  <c r="F842" i="1"/>
  <c r="J842" i="1" l="1"/>
  <c r="L842" i="1" s="1"/>
  <c r="Y842" i="1" s="1"/>
  <c r="W843" i="1" s="1"/>
  <c r="X843" i="1" l="1"/>
  <c r="Z843" i="1"/>
  <c r="AA843" i="1"/>
  <c r="AB843" i="1"/>
  <c r="I843" i="1"/>
  <c r="K843" i="1" l="1"/>
  <c r="F843" i="1"/>
  <c r="J843" i="1" l="1"/>
  <c r="L843" i="1" s="1"/>
  <c r="Y843" i="1" s="1"/>
  <c r="W844" i="1" s="1"/>
  <c r="AB844" i="1" l="1"/>
  <c r="X844" i="1"/>
  <c r="AA844" i="1"/>
  <c r="Z844" i="1"/>
  <c r="I844" i="1"/>
  <c r="F844" i="1" l="1"/>
  <c r="K844" i="1"/>
  <c r="J844" i="1" l="1"/>
  <c r="L844" i="1" s="1"/>
  <c r="Y844" i="1" s="1"/>
  <c r="W845" i="1" s="1"/>
  <c r="AA845" i="1" l="1"/>
  <c r="X845" i="1"/>
  <c r="Z845" i="1"/>
  <c r="AB845" i="1"/>
  <c r="I845" i="1"/>
  <c r="F845" i="1" l="1"/>
  <c r="K845" i="1"/>
  <c r="J845" i="1" l="1"/>
  <c r="L845" i="1" s="1"/>
  <c r="Y845" i="1" s="1"/>
  <c r="W846" i="1" s="1"/>
  <c r="AB846" i="1" l="1"/>
  <c r="X846" i="1"/>
  <c r="Z846" i="1"/>
  <c r="AA846" i="1"/>
  <c r="I846" i="1"/>
  <c r="K846" i="1" l="1"/>
  <c r="F846" i="1"/>
  <c r="J846" i="1" l="1"/>
  <c r="L846" i="1" s="1"/>
  <c r="Y846" i="1" s="1"/>
  <c r="W847" i="1" s="1"/>
  <c r="Z847" i="1" l="1"/>
  <c r="AB847" i="1"/>
  <c r="X847" i="1"/>
  <c r="AA847" i="1"/>
  <c r="I847" i="1"/>
  <c r="K847" i="1" l="1"/>
  <c r="J847" i="1" s="1"/>
  <c r="F847" i="1"/>
  <c r="L847" i="1" l="1"/>
  <c r="I848" i="1" l="1"/>
  <c r="Y847" i="1"/>
  <c r="W848" i="1" s="1"/>
  <c r="F848" i="1"/>
  <c r="K848" i="1"/>
  <c r="AB848" i="1" l="1"/>
  <c r="X848" i="1"/>
  <c r="AA848" i="1"/>
  <c r="Z848" i="1"/>
  <c r="J848" i="1"/>
  <c r="L848" i="1"/>
  <c r="I849" i="1" s="1"/>
  <c r="Y848" i="1" l="1"/>
  <c r="W849" i="1" s="1"/>
  <c r="F849" i="1"/>
  <c r="K849" i="1"/>
  <c r="AB849" i="1" l="1"/>
  <c r="AA849" i="1"/>
  <c r="X849" i="1"/>
  <c r="Z849" i="1"/>
  <c r="J849" i="1"/>
  <c r="L849" i="1" s="1"/>
  <c r="I850" i="1" s="1"/>
  <c r="Y849" i="1" l="1"/>
  <c r="W850" i="1" s="1"/>
  <c r="F850" i="1"/>
  <c r="K850" i="1"/>
  <c r="X850" i="1" l="1"/>
  <c r="Z850" i="1"/>
  <c r="AB850" i="1"/>
  <c r="AA850" i="1"/>
  <c r="J850" i="1"/>
  <c r="L850" i="1" s="1"/>
  <c r="Y850" i="1" l="1"/>
  <c r="W851" i="1" s="1"/>
  <c r="I851" i="1"/>
  <c r="X851" i="1" l="1"/>
  <c r="AA851" i="1"/>
  <c r="Z851" i="1"/>
  <c r="AB851" i="1"/>
  <c r="F851" i="1"/>
  <c r="K851" i="1"/>
  <c r="J851" i="1" l="1"/>
  <c r="L851" i="1" s="1"/>
  <c r="Y851" i="1" s="1"/>
  <c r="W852" i="1" s="1"/>
  <c r="Z852" i="1" l="1"/>
  <c r="AA852" i="1"/>
  <c r="AB852" i="1"/>
  <c r="X852" i="1"/>
  <c r="I852" i="1"/>
  <c r="F852" i="1" l="1"/>
  <c r="K852" i="1"/>
  <c r="J852" i="1" l="1"/>
  <c r="L852" i="1" s="1"/>
  <c r="I853" i="1" l="1"/>
  <c r="Y852" i="1"/>
  <c r="W853" i="1" s="1"/>
  <c r="K853" i="1"/>
  <c r="J853" i="1" s="1"/>
  <c r="F853" i="1"/>
  <c r="AB853" i="1" l="1"/>
  <c r="X853" i="1"/>
  <c r="Z853" i="1"/>
  <c r="AA853" i="1"/>
  <c r="L853" i="1"/>
  <c r="I854" i="1" s="1"/>
  <c r="Y853" i="1" l="1"/>
  <c r="W854" i="1" s="1"/>
  <c r="K854" i="1"/>
  <c r="F854" i="1"/>
  <c r="X854" i="1" l="1"/>
  <c r="AA854" i="1"/>
  <c r="AB854" i="1"/>
  <c r="Z854" i="1"/>
  <c r="J854" i="1"/>
  <c r="L854" i="1" s="1"/>
  <c r="Y854" i="1" l="1"/>
  <c r="W855" i="1" s="1"/>
  <c r="I855" i="1"/>
  <c r="AB855" i="1" l="1"/>
  <c r="X855" i="1"/>
  <c r="Z855" i="1"/>
  <c r="AA855" i="1"/>
  <c r="K855" i="1"/>
  <c r="F855" i="1"/>
  <c r="J855" i="1" l="1"/>
  <c r="L855" i="1" s="1"/>
  <c r="Y855" i="1" s="1"/>
  <c r="W856" i="1" s="1"/>
  <c r="X856" i="1" l="1"/>
  <c r="Z856" i="1"/>
  <c r="AA856" i="1"/>
  <c r="AB856" i="1"/>
  <c r="I856" i="1"/>
  <c r="K856" i="1" l="1"/>
  <c r="F856" i="1"/>
  <c r="J856" i="1" l="1"/>
  <c r="L856" i="1" s="1"/>
  <c r="I857" i="1" l="1"/>
  <c r="Y856" i="1"/>
  <c r="W857" i="1" s="1"/>
  <c r="F857" i="1"/>
  <c r="K857" i="1"/>
  <c r="X857" i="1" l="1"/>
  <c r="Z857" i="1"/>
  <c r="AA857" i="1"/>
  <c r="AB857" i="1"/>
  <c r="J857" i="1"/>
  <c r="L857" i="1" s="1"/>
  <c r="Y857" i="1" l="1"/>
  <c r="W858" i="1" s="1"/>
  <c r="I858" i="1"/>
  <c r="AA858" i="1" l="1"/>
  <c r="AB858" i="1"/>
  <c r="X858" i="1"/>
  <c r="Z858" i="1"/>
  <c r="F858" i="1"/>
  <c r="K858" i="1"/>
  <c r="J858" i="1" l="1"/>
  <c r="L858" i="1" s="1"/>
  <c r="Y858" i="1" s="1"/>
  <c r="W859" i="1" s="1"/>
  <c r="Z859" i="1" l="1"/>
  <c r="AB859" i="1"/>
  <c r="X859" i="1"/>
  <c r="AA859" i="1"/>
  <c r="I859" i="1"/>
  <c r="F859" i="1" l="1"/>
  <c r="K859" i="1"/>
  <c r="J859" i="1" l="1"/>
  <c r="L859" i="1" s="1"/>
  <c r="Y859" i="1" s="1"/>
  <c r="W860" i="1" s="1"/>
  <c r="AB860" i="1" l="1"/>
  <c r="X860" i="1"/>
  <c r="Z860" i="1"/>
  <c r="AA860" i="1"/>
  <c r="I860" i="1"/>
  <c r="F860" i="1" l="1"/>
  <c r="K860" i="1"/>
  <c r="J860" i="1" l="1"/>
  <c r="L860" i="1" s="1"/>
  <c r="Y860" i="1" s="1"/>
  <c r="W861" i="1" s="1"/>
  <c r="AB861" i="1" l="1"/>
  <c r="X861" i="1"/>
  <c r="Z861" i="1"/>
  <c r="AA861" i="1"/>
  <c r="I861" i="1"/>
  <c r="K861" i="1" l="1"/>
  <c r="F861" i="1"/>
  <c r="J861" i="1" l="1"/>
  <c r="L861" i="1" s="1"/>
  <c r="Y861" i="1" s="1"/>
  <c r="W862" i="1" s="1"/>
  <c r="AB862" i="1" l="1"/>
  <c r="X862" i="1"/>
  <c r="Z862" i="1"/>
  <c r="AA862" i="1"/>
  <c r="I862" i="1"/>
  <c r="K862" i="1" l="1"/>
  <c r="F862" i="1"/>
  <c r="J862" i="1" l="1"/>
  <c r="L862" i="1" s="1"/>
  <c r="Y862" i="1" s="1"/>
  <c r="W863" i="1" s="1"/>
  <c r="AB863" i="1" l="1"/>
  <c r="X863" i="1"/>
  <c r="Z863" i="1"/>
  <c r="AA863" i="1"/>
  <c r="I863" i="1"/>
  <c r="F863" i="1" l="1"/>
  <c r="K863" i="1"/>
  <c r="J863" i="1" l="1"/>
  <c r="L863" i="1"/>
  <c r="I864" i="1" l="1"/>
  <c r="Y863" i="1"/>
  <c r="W864" i="1" s="1"/>
  <c r="K864" i="1"/>
  <c r="F864" i="1"/>
  <c r="X864" i="1" l="1"/>
  <c r="Z864" i="1"/>
  <c r="AA864" i="1"/>
  <c r="AB864" i="1"/>
  <c r="J864" i="1"/>
  <c r="L864" i="1" s="1"/>
  <c r="Y864" i="1" l="1"/>
  <c r="W865" i="1" s="1"/>
  <c r="I865" i="1"/>
  <c r="X865" i="1" l="1"/>
  <c r="AA865" i="1"/>
  <c r="Z865" i="1"/>
  <c r="AB865" i="1"/>
  <c r="K865" i="1"/>
  <c r="J865" i="1" s="1"/>
  <c r="F865" i="1"/>
  <c r="L865" i="1" l="1"/>
  <c r="I866" i="1" s="1"/>
  <c r="Y865" i="1" l="1"/>
  <c r="W866" i="1" s="1"/>
  <c r="K866" i="1"/>
  <c r="J866" i="1" s="1"/>
  <c r="F866" i="1"/>
  <c r="Z866" i="1" l="1"/>
  <c r="AA866" i="1"/>
  <c r="X866" i="1"/>
  <c r="AB866" i="1"/>
  <c r="L866" i="1"/>
  <c r="I867" i="1" s="1"/>
  <c r="Y866" i="1" l="1"/>
  <c r="W867" i="1" s="1"/>
  <c r="F867" i="1"/>
  <c r="K867" i="1"/>
  <c r="X867" i="1" l="1"/>
  <c r="Z867" i="1"/>
  <c r="AA867" i="1"/>
  <c r="AB867" i="1"/>
  <c r="J867" i="1"/>
  <c r="L867" i="1" s="1"/>
  <c r="I868" i="1" s="1"/>
  <c r="Y867" i="1" l="1"/>
  <c r="W868" i="1" s="1"/>
  <c r="K868" i="1"/>
  <c r="F868" i="1"/>
  <c r="X868" i="1" l="1"/>
  <c r="Z868" i="1"/>
  <c r="AA868" i="1"/>
  <c r="AB868" i="1"/>
  <c r="J868" i="1"/>
  <c r="L868" i="1" s="1"/>
  <c r="Y868" i="1" l="1"/>
  <c r="W869" i="1" s="1"/>
  <c r="I869" i="1"/>
  <c r="X869" i="1" l="1"/>
  <c r="Z869" i="1"/>
  <c r="AA869" i="1"/>
  <c r="AB869" i="1"/>
  <c r="F869" i="1"/>
  <c r="K869" i="1"/>
  <c r="J869" i="1" l="1"/>
  <c r="L869" i="1" s="1"/>
  <c r="Y869" i="1" s="1"/>
  <c r="W870" i="1" s="1"/>
  <c r="X870" i="1" l="1"/>
  <c r="AA870" i="1"/>
  <c r="Z870" i="1"/>
  <c r="AB870" i="1"/>
  <c r="I870" i="1"/>
  <c r="K870" i="1" l="1"/>
  <c r="F870" i="1"/>
  <c r="J870" i="1" l="1"/>
  <c r="L870" i="1" s="1"/>
  <c r="Y870" i="1" s="1"/>
  <c r="W871" i="1" s="1"/>
  <c r="X871" i="1" l="1"/>
  <c r="Z871" i="1"/>
  <c r="AA871" i="1"/>
  <c r="AB871" i="1"/>
  <c r="I871" i="1"/>
  <c r="K871" i="1" l="1"/>
  <c r="F871" i="1"/>
  <c r="J871" i="1" l="1"/>
  <c r="L871" i="1" s="1"/>
  <c r="Y871" i="1" s="1"/>
  <c r="W872" i="1" s="1"/>
  <c r="AB872" i="1" l="1"/>
  <c r="X872" i="1"/>
  <c r="Z872" i="1"/>
  <c r="AA872" i="1"/>
  <c r="I872" i="1"/>
  <c r="F872" i="1" l="1"/>
  <c r="K872" i="1"/>
  <c r="J872" i="1" l="1"/>
  <c r="L872" i="1" s="1"/>
  <c r="Y872" i="1" s="1"/>
  <c r="W873" i="1" s="1"/>
  <c r="AA873" i="1" l="1"/>
  <c r="X873" i="1"/>
  <c r="Z873" i="1"/>
  <c r="AB873" i="1"/>
  <c r="I873" i="1"/>
  <c r="F873" i="1" l="1"/>
  <c r="K873" i="1"/>
  <c r="J873" i="1" l="1"/>
  <c r="L873" i="1" s="1"/>
  <c r="Y873" i="1" s="1"/>
  <c r="W874" i="1" s="1"/>
  <c r="X874" i="1" l="1"/>
  <c r="Z874" i="1"/>
  <c r="AB874" i="1"/>
  <c r="AA874" i="1"/>
  <c r="I874" i="1"/>
  <c r="F874" i="1" l="1"/>
  <c r="K874" i="1"/>
  <c r="J874" i="1" l="1"/>
  <c r="L874" i="1" s="1"/>
  <c r="Y874" i="1" s="1"/>
  <c r="W875" i="1" s="1"/>
  <c r="AB875" i="1" l="1"/>
  <c r="X875" i="1"/>
  <c r="Z875" i="1"/>
  <c r="AA875" i="1"/>
  <c r="I875" i="1"/>
  <c r="K875" i="1" l="1"/>
  <c r="F875" i="1"/>
  <c r="J875" i="1" l="1"/>
  <c r="L875" i="1" s="1"/>
  <c r="Y875" i="1" s="1"/>
  <c r="W876" i="1" s="1"/>
  <c r="X876" i="1" l="1"/>
  <c r="AA876" i="1"/>
  <c r="Z876" i="1"/>
  <c r="AB876" i="1"/>
  <c r="I876" i="1"/>
  <c r="F876" i="1" l="1"/>
  <c r="K876" i="1"/>
  <c r="J876" i="1" l="1"/>
  <c r="L876" i="1" s="1"/>
  <c r="Y876" i="1" s="1"/>
  <c r="W877" i="1" s="1"/>
  <c r="X877" i="1" l="1"/>
  <c r="Z877" i="1"/>
  <c r="AA877" i="1"/>
  <c r="AB877" i="1"/>
  <c r="I877" i="1"/>
  <c r="F877" i="1" l="1"/>
  <c r="K877" i="1"/>
  <c r="J877" i="1" l="1"/>
  <c r="L877" i="1" s="1"/>
  <c r="Y877" i="1" s="1"/>
  <c r="W878" i="1" s="1"/>
  <c r="AA878" i="1" l="1"/>
  <c r="AB878" i="1"/>
  <c r="X878" i="1"/>
  <c r="Z878" i="1"/>
  <c r="I878" i="1"/>
  <c r="K878" i="1" l="1"/>
  <c r="F878" i="1"/>
  <c r="J878" i="1" l="1"/>
  <c r="L878" i="1" s="1"/>
  <c r="Y878" i="1" s="1"/>
  <c r="W879" i="1" s="1"/>
  <c r="Z879" i="1" l="1"/>
  <c r="AB879" i="1"/>
  <c r="X879" i="1"/>
  <c r="AA879" i="1"/>
  <c r="I879" i="1"/>
  <c r="K879" i="1" l="1"/>
  <c r="F879" i="1"/>
  <c r="J879" i="1" l="1"/>
  <c r="L879" i="1" s="1"/>
  <c r="Y879" i="1" s="1"/>
  <c r="W880" i="1" s="1"/>
  <c r="AB880" i="1" l="1"/>
  <c r="Z880" i="1"/>
  <c r="X880" i="1"/>
  <c r="AA880" i="1"/>
  <c r="I880" i="1"/>
  <c r="K880" i="1" l="1"/>
  <c r="J880" i="1" s="1"/>
  <c r="F880" i="1"/>
  <c r="L880" i="1" l="1"/>
  <c r="I881" i="1" l="1"/>
  <c r="Y880" i="1"/>
  <c r="W881" i="1" s="1"/>
  <c r="K881" i="1"/>
  <c r="J881" i="1" s="1"/>
  <c r="F881" i="1"/>
  <c r="Z881" i="1" l="1"/>
  <c r="AA881" i="1"/>
  <c r="AB881" i="1"/>
  <c r="X881" i="1"/>
  <c r="L881" i="1"/>
  <c r="I882" i="1" s="1"/>
  <c r="Y881" i="1" l="1"/>
  <c r="W882" i="1" s="1"/>
  <c r="F882" i="1"/>
  <c r="K882" i="1"/>
  <c r="J882" i="1" s="1"/>
  <c r="X882" i="1" l="1"/>
  <c r="AA882" i="1"/>
  <c r="Z882" i="1"/>
  <c r="AB882" i="1"/>
  <c r="L882" i="1"/>
  <c r="I883" i="1" s="1"/>
  <c r="Y882" i="1" l="1"/>
  <c r="W883" i="1" s="1"/>
  <c r="K883" i="1"/>
  <c r="F883" i="1"/>
  <c r="X883" i="1" l="1"/>
  <c r="Z883" i="1"/>
  <c r="AA883" i="1"/>
  <c r="AB883" i="1"/>
  <c r="J883" i="1"/>
  <c r="L883" i="1" s="1"/>
  <c r="Y883" i="1" l="1"/>
  <c r="W884" i="1" s="1"/>
  <c r="I884" i="1"/>
  <c r="X884" i="1" l="1"/>
  <c r="Z884" i="1"/>
  <c r="AB884" i="1"/>
  <c r="AA884" i="1"/>
  <c r="F884" i="1"/>
  <c r="K884" i="1"/>
  <c r="J884" i="1" l="1"/>
  <c r="L884" i="1" s="1"/>
  <c r="I885" i="1" l="1"/>
  <c r="Y884" i="1"/>
  <c r="W885" i="1" s="1"/>
  <c r="K885" i="1"/>
  <c r="F885" i="1"/>
  <c r="X885" i="1" l="1"/>
  <c r="Z885" i="1"/>
  <c r="AA885" i="1"/>
  <c r="AB885" i="1"/>
  <c r="J885" i="1"/>
  <c r="L885" i="1" s="1"/>
  <c r="Y885" i="1" l="1"/>
  <c r="W886" i="1" s="1"/>
  <c r="I886" i="1"/>
  <c r="Z886" i="1" l="1"/>
  <c r="AA886" i="1"/>
  <c r="X886" i="1"/>
  <c r="AB886" i="1"/>
  <c r="F886" i="1"/>
  <c r="K886" i="1"/>
  <c r="J886" i="1" l="1"/>
  <c r="L886" i="1" s="1"/>
  <c r="Y886" i="1" s="1"/>
  <c r="W887" i="1" s="1"/>
  <c r="Z887" i="1" l="1"/>
  <c r="X887" i="1"/>
  <c r="AA887" i="1"/>
  <c r="AB887" i="1"/>
  <c r="I887" i="1"/>
  <c r="K887" i="1" l="1"/>
  <c r="F887" i="1"/>
  <c r="J887" i="1" l="1"/>
  <c r="L887" i="1" s="1"/>
  <c r="Y887" i="1" s="1"/>
  <c r="W888" i="1" s="1"/>
  <c r="X888" i="1" l="1"/>
  <c r="AA888" i="1"/>
  <c r="AB888" i="1"/>
  <c r="Z888" i="1"/>
  <c r="I888" i="1"/>
  <c r="F888" i="1" l="1"/>
  <c r="K888" i="1"/>
  <c r="J888" i="1" l="1"/>
  <c r="L888" i="1" s="1"/>
  <c r="I889" i="1" l="1"/>
  <c r="Y888" i="1"/>
  <c r="W889" i="1" s="1"/>
  <c r="F889" i="1"/>
  <c r="K889" i="1"/>
  <c r="AB889" i="1" l="1"/>
  <c r="X889" i="1"/>
  <c r="AA889" i="1"/>
  <c r="Z889" i="1"/>
  <c r="J889" i="1"/>
  <c r="L889" i="1" s="1"/>
  <c r="Y889" i="1" l="1"/>
  <c r="W890" i="1" s="1"/>
  <c r="I890" i="1"/>
  <c r="AA890" i="1" l="1"/>
  <c r="AB890" i="1"/>
  <c r="X890" i="1"/>
  <c r="Z890" i="1"/>
  <c r="F890" i="1"/>
  <c r="K890" i="1"/>
  <c r="J890" i="1" l="1"/>
  <c r="L890" i="1" s="1"/>
  <c r="Y890" i="1" s="1"/>
  <c r="W891" i="1" s="1"/>
  <c r="AB891" i="1" l="1"/>
  <c r="X891" i="1"/>
  <c r="Z891" i="1"/>
  <c r="AA891" i="1"/>
  <c r="I891" i="1"/>
  <c r="F891" i="1" l="1"/>
  <c r="K891" i="1"/>
  <c r="J891" i="1" l="1"/>
  <c r="L891" i="1" s="1"/>
  <c r="Y891" i="1" s="1"/>
  <c r="W892" i="1" s="1"/>
  <c r="X892" i="1" l="1"/>
  <c r="AA892" i="1"/>
  <c r="AB892" i="1"/>
  <c r="Z892" i="1"/>
  <c r="I892" i="1"/>
  <c r="F892" i="1" l="1"/>
  <c r="K892" i="1"/>
  <c r="J892" i="1" l="1"/>
  <c r="L892" i="1" s="1"/>
  <c r="Y892" i="1" s="1"/>
  <c r="W893" i="1" s="1"/>
  <c r="AB893" i="1" l="1"/>
  <c r="X893" i="1"/>
  <c r="Z893" i="1"/>
  <c r="AA893" i="1"/>
  <c r="I893" i="1"/>
  <c r="F893" i="1" l="1"/>
  <c r="K893" i="1"/>
  <c r="J893" i="1" l="1"/>
  <c r="L893" i="1" s="1"/>
  <c r="Y893" i="1" s="1"/>
  <c r="W894" i="1" s="1"/>
  <c r="X894" i="1" l="1"/>
  <c r="AA894" i="1"/>
  <c r="Z894" i="1"/>
  <c r="AB894" i="1"/>
  <c r="I894" i="1"/>
  <c r="K894" i="1" l="1"/>
  <c r="J894" i="1" s="1"/>
  <c r="F894" i="1"/>
  <c r="L894" i="1" l="1"/>
  <c r="I895" i="1" l="1"/>
  <c r="Y894" i="1"/>
  <c r="W895" i="1" s="1"/>
  <c r="K895" i="1"/>
  <c r="J895" i="1" s="1"/>
  <c r="F895" i="1"/>
  <c r="AA895" i="1" l="1"/>
  <c r="AB895" i="1"/>
  <c r="X895" i="1"/>
  <c r="Z895" i="1"/>
  <c r="L895" i="1"/>
  <c r="I896" i="1" s="1"/>
  <c r="Y895" i="1" l="1"/>
  <c r="W896" i="1" s="1"/>
  <c r="K896" i="1"/>
  <c r="F896" i="1"/>
  <c r="AB896" i="1" l="1"/>
  <c r="AA896" i="1"/>
  <c r="X896" i="1"/>
  <c r="Z896" i="1"/>
  <c r="J896" i="1"/>
  <c r="L896" i="1" s="1"/>
  <c r="Y896" i="1" l="1"/>
  <c r="W897" i="1" s="1"/>
  <c r="I897" i="1"/>
  <c r="X897" i="1" l="1"/>
  <c r="Z897" i="1"/>
  <c r="AA897" i="1"/>
  <c r="AB897" i="1"/>
  <c r="F897" i="1"/>
  <c r="K897" i="1"/>
  <c r="J897" i="1" l="1"/>
  <c r="L897" i="1"/>
  <c r="I898" i="1" s="1"/>
  <c r="Y897" i="1" l="1"/>
  <c r="W898" i="1" s="1"/>
  <c r="K898" i="1"/>
  <c r="F898" i="1"/>
  <c r="AB898" i="1" l="1"/>
  <c r="X898" i="1"/>
  <c r="Z898" i="1"/>
  <c r="AA898" i="1"/>
  <c r="J898" i="1"/>
  <c r="L898" i="1" s="1"/>
  <c r="I899" i="1" s="1"/>
  <c r="Y898" i="1" l="1"/>
  <c r="W899" i="1" s="1"/>
  <c r="F899" i="1"/>
  <c r="K899" i="1"/>
  <c r="X899" i="1" l="1"/>
  <c r="AA899" i="1"/>
  <c r="Z899" i="1"/>
  <c r="AB899" i="1"/>
  <c r="J899" i="1"/>
  <c r="L899" i="1" s="1"/>
  <c r="Y899" i="1" l="1"/>
  <c r="W900" i="1" s="1"/>
  <c r="I900" i="1"/>
  <c r="Z900" i="1" l="1"/>
  <c r="AA900" i="1"/>
  <c r="X900" i="1"/>
  <c r="AB900" i="1"/>
  <c r="K900" i="1"/>
  <c r="J900" i="1" s="1"/>
  <c r="F900" i="1"/>
  <c r="L900" i="1" l="1"/>
  <c r="I901" i="1" s="1"/>
  <c r="Y900" i="1" l="1"/>
  <c r="W901" i="1" s="1"/>
  <c r="F901" i="1"/>
  <c r="K901" i="1"/>
  <c r="X901" i="1" l="1"/>
  <c r="AA901" i="1"/>
  <c r="Z901" i="1"/>
  <c r="AB901" i="1"/>
  <c r="J901" i="1"/>
  <c r="L901" i="1" s="1"/>
  <c r="I902" i="1" s="1"/>
  <c r="Y901" i="1" l="1"/>
  <c r="W902" i="1" s="1"/>
  <c r="F902" i="1"/>
  <c r="K902" i="1"/>
  <c r="X902" i="1" l="1"/>
  <c r="AA902" i="1"/>
  <c r="Z902" i="1"/>
  <c r="AB902" i="1"/>
  <c r="J902" i="1"/>
  <c r="L902" i="1" s="1"/>
  <c r="Y902" i="1" l="1"/>
  <c r="W903" i="1" s="1"/>
  <c r="I903" i="1"/>
  <c r="F903" i="1" s="1"/>
  <c r="X903" i="1" l="1"/>
  <c r="AA903" i="1"/>
  <c r="AB903" i="1"/>
  <c r="Z903" i="1"/>
  <c r="K903" i="1"/>
  <c r="J903" i="1" s="1"/>
  <c r="L903" i="1" l="1"/>
  <c r="I904" i="1" s="1"/>
  <c r="Y903" i="1" l="1"/>
  <c r="W904" i="1" s="1"/>
  <c r="F904" i="1"/>
  <c r="K904" i="1"/>
  <c r="AB904" i="1" l="1"/>
  <c r="X904" i="1"/>
  <c r="Z904" i="1"/>
  <c r="AA904" i="1"/>
  <c r="J904" i="1"/>
  <c r="L904" i="1" s="1"/>
  <c r="Y904" i="1" l="1"/>
  <c r="W905" i="1" s="1"/>
  <c r="I905" i="1"/>
  <c r="AB905" i="1" l="1"/>
  <c r="X905" i="1"/>
  <c r="AA905" i="1"/>
  <c r="Z905" i="1"/>
  <c r="F905" i="1"/>
  <c r="K905" i="1"/>
  <c r="J905" i="1" l="1"/>
  <c r="L905" i="1" s="1"/>
  <c r="Y905" i="1" s="1"/>
  <c r="W906" i="1" s="1"/>
  <c r="X906" i="1" l="1"/>
  <c r="Z906" i="1"/>
  <c r="AA906" i="1"/>
  <c r="AB906" i="1"/>
  <c r="I906" i="1"/>
  <c r="K906" i="1" l="1"/>
  <c r="F906" i="1"/>
  <c r="J906" i="1" l="1"/>
  <c r="L906" i="1" s="1"/>
  <c r="Y906" i="1" s="1"/>
  <c r="W907" i="1" s="1"/>
  <c r="X907" i="1" l="1"/>
  <c r="AA907" i="1"/>
  <c r="Z907" i="1"/>
  <c r="AB907" i="1"/>
  <c r="I907" i="1"/>
  <c r="F907" i="1" l="1"/>
  <c r="K907" i="1"/>
  <c r="J907" i="1" l="1"/>
  <c r="L907" i="1" s="1"/>
  <c r="Y907" i="1" s="1"/>
  <c r="W908" i="1" s="1"/>
  <c r="X908" i="1" l="1"/>
  <c r="Z908" i="1"/>
  <c r="AA908" i="1"/>
  <c r="AB908" i="1"/>
  <c r="I908" i="1"/>
  <c r="F908" i="1" l="1"/>
  <c r="K908" i="1"/>
  <c r="J908" i="1" l="1"/>
  <c r="L908" i="1" s="1"/>
  <c r="Y908" i="1" s="1"/>
  <c r="W909" i="1" s="1"/>
  <c r="Z909" i="1" l="1"/>
  <c r="AB909" i="1"/>
  <c r="X909" i="1"/>
  <c r="AA909" i="1"/>
  <c r="I909" i="1"/>
  <c r="K909" i="1" l="1"/>
  <c r="J909" i="1" s="1"/>
  <c r="F909" i="1"/>
  <c r="L909" i="1" l="1"/>
  <c r="I910" i="1" l="1"/>
  <c r="Y909" i="1"/>
  <c r="W910" i="1" s="1"/>
  <c r="F910" i="1"/>
  <c r="K910" i="1"/>
  <c r="AA910" i="1" l="1"/>
  <c r="AB910" i="1"/>
  <c r="X910" i="1"/>
  <c r="Z910" i="1"/>
  <c r="J910" i="1"/>
  <c r="L910" i="1" s="1"/>
  <c r="I911" i="1" s="1"/>
  <c r="Y910" i="1" l="1"/>
  <c r="W911" i="1" s="1"/>
  <c r="F911" i="1"/>
  <c r="K911" i="1"/>
  <c r="X911" i="1" l="1"/>
  <c r="Z911" i="1"/>
  <c r="AA911" i="1"/>
  <c r="AB911" i="1"/>
  <c r="J911" i="1"/>
  <c r="L911" i="1" s="1"/>
  <c r="Y911" i="1" l="1"/>
  <c r="W912" i="1" s="1"/>
  <c r="I912" i="1"/>
  <c r="Z912" i="1" l="1"/>
  <c r="AB912" i="1"/>
  <c r="X912" i="1"/>
  <c r="AA912" i="1"/>
  <c r="K912" i="1"/>
  <c r="F912" i="1"/>
  <c r="J912" i="1" l="1"/>
  <c r="L912" i="1" s="1"/>
  <c r="Y912" i="1" s="1"/>
  <c r="W913" i="1" s="1"/>
  <c r="X913" i="1" l="1"/>
  <c r="Z913" i="1"/>
  <c r="AA913" i="1"/>
  <c r="AB913" i="1"/>
  <c r="I913" i="1"/>
  <c r="K913" i="1" l="1"/>
  <c r="J913" i="1" s="1"/>
  <c r="F913" i="1"/>
  <c r="L913" i="1" l="1"/>
  <c r="I914" i="1" l="1"/>
  <c r="Y913" i="1"/>
  <c r="W914" i="1" s="1"/>
  <c r="F914" i="1"/>
  <c r="K914" i="1"/>
  <c r="AA914" i="1" l="1"/>
  <c r="X914" i="1"/>
  <c r="Z914" i="1"/>
  <c r="AB914" i="1"/>
  <c r="J914" i="1"/>
  <c r="L914" i="1" s="1"/>
  <c r="Y914" i="1" l="1"/>
  <c r="W915" i="1" s="1"/>
  <c r="I915" i="1"/>
  <c r="Z915" i="1" l="1"/>
  <c r="AA915" i="1"/>
  <c r="X915" i="1"/>
  <c r="AB915" i="1"/>
  <c r="K915" i="1"/>
  <c r="F915" i="1"/>
  <c r="J915" i="1" l="1"/>
  <c r="L915" i="1" s="1"/>
  <c r="Y915" i="1" s="1"/>
  <c r="W916" i="1" s="1"/>
  <c r="X916" i="1" l="1"/>
  <c r="Z916" i="1"/>
  <c r="AB916" i="1"/>
  <c r="AA916" i="1"/>
  <c r="I916" i="1"/>
  <c r="K916" i="1" l="1"/>
  <c r="F916" i="1"/>
  <c r="J916" i="1" l="1"/>
  <c r="L916" i="1" s="1"/>
  <c r="Y916" i="1" s="1"/>
  <c r="W917" i="1" s="1"/>
  <c r="AB917" i="1" l="1"/>
  <c r="X917" i="1"/>
  <c r="Z917" i="1"/>
  <c r="AA917" i="1"/>
  <c r="I917" i="1"/>
  <c r="F917" i="1" l="1"/>
  <c r="K917" i="1"/>
  <c r="J917" i="1" l="1"/>
  <c r="L917" i="1" s="1"/>
  <c r="Y917" i="1" s="1"/>
  <c r="W918" i="1" s="1"/>
  <c r="X918" i="1" l="1"/>
  <c r="Z918" i="1"/>
  <c r="AA918" i="1"/>
  <c r="AB918" i="1"/>
  <c r="I918" i="1"/>
  <c r="F918" i="1" l="1"/>
  <c r="K918" i="1"/>
  <c r="J918" i="1" l="1"/>
  <c r="L918" i="1" s="1"/>
  <c r="Y918" i="1" s="1"/>
  <c r="W919" i="1" s="1"/>
  <c r="AB919" i="1" l="1"/>
  <c r="X919" i="1"/>
  <c r="AA919" i="1"/>
  <c r="Z919" i="1"/>
  <c r="I919" i="1"/>
  <c r="K919" i="1" l="1"/>
  <c r="F919" i="1"/>
  <c r="J919" i="1" l="1"/>
  <c r="L919" i="1" s="1"/>
  <c r="Y919" i="1" s="1"/>
  <c r="W920" i="1" s="1"/>
  <c r="Z920" i="1" l="1"/>
  <c r="X920" i="1"/>
  <c r="AB920" i="1"/>
  <c r="AA920" i="1"/>
  <c r="I920" i="1"/>
  <c r="F920" i="1" l="1"/>
  <c r="K920" i="1"/>
  <c r="J920" i="1" l="1"/>
  <c r="L920" i="1" s="1"/>
  <c r="Y920" i="1" s="1"/>
  <c r="W921" i="1" s="1"/>
  <c r="X921" i="1" l="1"/>
  <c r="AA921" i="1"/>
  <c r="AB921" i="1"/>
  <c r="Z921" i="1"/>
  <c r="I921" i="1"/>
  <c r="F921" i="1" l="1"/>
  <c r="K921" i="1"/>
  <c r="J921" i="1" l="1"/>
  <c r="L921" i="1" s="1"/>
  <c r="Y921" i="1" s="1"/>
  <c r="W922" i="1" s="1"/>
  <c r="X922" i="1" l="1"/>
  <c r="AA922" i="1"/>
  <c r="AB922" i="1"/>
  <c r="Z922" i="1"/>
  <c r="I922" i="1"/>
  <c r="K922" i="1" l="1"/>
  <c r="F922" i="1"/>
  <c r="J922" i="1" l="1"/>
  <c r="L922" i="1" s="1"/>
  <c r="Y922" i="1" s="1"/>
  <c r="W923" i="1" s="1"/>
  <c r="X923" i="1" l="1"/>
  <c r="Z923" i="1"/>
  <c r="AA923" i="1"/>
  <c r="AB923" i="1"/>
  <c r="I923" i="1"/>
  <c r="K923" i="1" l="1"/>
  <c r="F923" i="1"/>
  <c r="J923" i="1" l="1"/>
  <c r="L923" i="1" s="1"/>
  <c r="Y923" i="1" s="1"/>
  <c r="W924" i="1" s="1"/>
  <c r="Z924" i="1" l="1"/>
  <c r="AA924" i="1"/>
  <c r="X924" i="1"/>
  <c r="AB924" i="1"/>
  <c r="I924" i="1"/>
  <c r="F924" i="1" l="1"/>
  <c r="K924" i="1"/>
  <c r="J924" i="1" l="1"/>
  <c r="L924" i="1" s="1"/>
  <c r="Y924" i="1" s="1"/>
  <c r="W925" i="1" s="1"/>
  <c r="X925" i="1" l="1"/>
  <c r="Z925" i="1"/>
  <c r="AA925" i="1"/>
  <c r="AB925" i="1"/>
  <c r="I925" i="1"/>
  <c r="K925" i="1" l="1"/>
  <c r="F925" i="1"/>
  <c r="J925" i="1" l="1"/>
  <c r="L925" i="1" s="1"/>
  <c r="Y925" i="1" s="1"/>
  <c r="W926" i="1" s="1"/>
  <c r="X926" i="1" l="1"/>
  <c r="Z926" i="1"/>
  <c r="AA926" i="1"/>
  <c r="AB926" i="1"/>
  <c r="I926" i="1"/>
  <c r="K926" i="1" l="1"/>
  <c r="F926" i="1"/>
  <c r="J926" i="1" l="1"/>
  <c r="L926" i="1" s="1"/>
  <c r="Y926" i="1" s="1"/>
  <c r="W927" i="1" s="1"/>
  <c r="Z927" i="1" l="1"/>
  <c r="AB927" i="1"/>
  <c r="X927" i="1"/>
  <c r="AA927" i="1"/>
  <c r="I927" i="1"/>
  <c r="K927" i="1" l="1"/>
  <c r="F927" i="1"/>
  <c r="J927" i="1" l="1"/>
  <c r="L927" i="1" s="1"/>
  <c r="Y927" i="1" s="1"/>
  <c r="W928" i="1" s="1"/>
  <c r="AB928" i="1" l="1"/>
  <c r="X928" i="1"/>
  <c r="Z928" i="1"/>
  <c r="AA928" i="1"/>
  <c r="I928" i="1"/>
  <c r="F928" i="1" l="1"/>
  <c r="K928" i="1"/>
  <c r="J928" i="1" l="1"/>
  <c r="L928" i="1" s="1"/>
  <c r="Y928" i="1" s="1"/>
  <c r="W929" i="1" s="1"/>
  <c r="X929" i="1" l="1"/>
  <c r="AA929" i="1"/>
  <c r="AB929" i="1"/>
  <c r="Z929" i="1"/>
  <c r="I929" i="1"/>
  <c r="F929" i="1" l="1"/>
  <c r="K929" i="1"/>
  <c r="J929" i="1" l="1"/>
  <c r="L929" i="1" s="1"/>
  <c r="Y929" i="1" s="1"/>
  <c r="W930" i="1" s="1"/>
  <c r="X930" i="1" l="1"/>
  <c r="AA930" i="1"/>
  <c r="Z930" i="1"/>
  <c r="AB930" i="1"/>
  <c r="I930" i="1"/>
  <c r="K930" i="1" l="1"/>
  <c r="F930" i="1"/>
  <c r="J930" i="1" l="1"/>
  <c r="L930" i="1" s="1"/>
  <c r="Y930" i="1" s="1"/>
  <c r="W931" i="1" s="1"/>
  <c r="X931" i="1" l="1"/>
  <c r="AA931" i="1"/>
  <c r="Z931" i="1"/>
  <c r="AB931" i="1"/>
  <c r="I931" i="1"/>
  <c r="K931" i="1" l="1"/>
  <c r="J931" i="1" s="1"/>
  <c r="F931" i="1"/>
  <c r="L931" i="1" l="1"/>
  <c r="I932" i="1" l="1"/>
  <c r="Y931" i="1"/>
  <c r="W932" i="1" s="1"/>
  <c r="F932" i="1"/>
  <c r="K932" i="1"/>
  <c r="X932" i="1" l="1"/>
  <c r="AA932" i="1"/>
  <c r="Z932" i="1"/>
  <c r="AB932" i="1"/>
  <c r="J932" i="1"/>
  <c r="L932" i="1" s="1"/>
  <c r="I933" i="1" s="1"/>
  <c r="Y932" i="1" l="1"/>
  <c r="W933" i="1" s="1"/>
  <c r="F933" i="1"/>
  <c r="K933" i="1"/>
  <c r="J933" i="1" s="1"/>
  <c r="AB933" i="1" l="1"/>
  <c r="Z933" i="1"/>
  <c r="AA933" i="1"/>
  <c r="X933" i="1"/>
  <c r="L933" i="1"/>
  <c r="I934" i="1" s="1"/>
  <c r="Y933" i="1" l="1"/>
  <c r="W934" i="1" s="1"/>
  <c r="K934" i="1"/>
  <c r="F934" i="1"/>
  <c r="Z934" i="1" l="1"/>
  <c r="X934" i="1"/>
  <c r="AA934" i="1"/>
  <c r="AB934" i="1"/>
  <c r="J934" i="1"/>
  <c r="L934" i="1" s="1"/>
  <c r="Y934" i="1" l="1"/>
  <c r="W935" i="1" s="1"/>
  <c r="I935" i="1"/>
  <c r="Z935" i="1" l="1"/>
  <c r="AB935" i="1"/>
  <c r="AA935" i="1"/>
  <c r="X935" i="1"/>
  <c r="K935" i="1"/>
  <c r="F935" i="1"/>
  <c r="J935" i="1" l="1"/>
  <c r="L935" i="1" s="1"/>
  <c r="Y935" i="1" s="1"/>
  <c r="W936" i="1" s="1"/>
  <c r="Z936" i="1" l="1"/>
  <c r="AA936" i="1"/>
  <c r="X936" i="1"/>
  <c r="AB936" i="1"/>
  <c r="I936" i="1"/>
  <c r="F936" i="1" l="1"/>
  <c r="K936" i="1"/>
  <c r="J936" i="1" l="1"/>
  <c r="L936" i="1" s="1"/>
  <c r="Y936" i="1" s="1"/>
  <c r="W937" i="1" s="1"/>
  <c r="X937" i="1" l="1"/>
  <c r="AA937" i="1"/>
  <c r="Z937" i="1"/>
  <c r="AB937" i="1"/>
  <c r="I937" i="1"/>
  <c r="F937" i="1" l="1"/>
  <c r="K937" i="1"/>
  <c r="J937" i="1" l="1"/>
  <c r="L937" i="1" s="1"/>
  <c r="Y937" i="1" s="1"/>
  <c r="W938" i="1" s="1"/>
  <c r="X938" i="1" l="1"/>
  <c r="AA938" i="1"/>
  <c r="Z938" i="1"/>
  <c r="AB938" i="1"/>
  <c r="I938" i="1"/>
  <c r="K938" i="1" l="1"/>
  <c r="J938" i="1" s="1"/>
  <c r="F938" i="1"/>
  <c r="L938" i="1" l="1"/>
  <c r="I939" i="1" l="1"/>
  <c r="Y938" i="1"/>
  <c r="W939" i="1" s="1"/>
  <c r="F939" i="1"/>
  <c r="K939" i="1"/>
  <c r="X939" i="1" l="1"/>
  <c r="AA939" i="1"/>
  <c r="Z939" i="1"/>
  <c r="AB939" i="1"/>
  <c r="J939" i="1"/>
  <c r="L939" i="1" s="1"/>
  <c r="Y939" i="1" l="1"/>
  <c r="W940" i="1" s="1"/>
  <c r="I940" i="1"/>
  <c r="X940" i="1" l="1"/>
  <c r="AA940" i="1"/>
  <c r="Z940" i="1"/>
  <c r="AB940" i="1"/>
  <c r="F940" i="1"/>
  <c r="K940" i="1"/>
  <c r="J940" i="1" l="1"/>
  <c r="L940" i="1" s="1"/>
  <c r="Y940" i="1" s="1"/>
  <c r="W941" i="1" s="1"/>
  <c r="Z941" i="1" l="1"/>
  <c r="AA941" i="1"/>
  <c r="AB941" i="1"/>
  <c r="X941" i="1"/>
  <c r="I941" i="1"/>
  <c r="K941" i="1" l="1"/>
  <c r="F941" i="1"/>
  <c r="J941" i="1" l="1"/>
  <c r="L941" i="1" s="1"/>
  <c r="Y941" i="1" s="1"/>
  <c r="W942" i="1" s="1"/>
  <c r="X942" i="1" l="1"/>
  <c r="AA942" i="1"/>
  <c r="AB942" i="1"/>
  <c r="Z942" i="1"/>
  <c r="I942" i="1"/>
  <c r="F942" i="1" s="1"/>
  <c r="K942" i="1" l="1"/>
  <c r="J942" i="1" s="1"/>
  <c r="L942" i="1" l="1"/>
  <c r="I943" i="1" l="1"/>
  <c r="Y942" i="1"/>
  <c r="W943" i="1" s="1"/>
  <c r="K943" i="1"/>
  <c r="F943" i="1"/>
  <c r="AB943" i="1" l="1"/>
  <c r="X943" i="1"/>
  <c r="AA943" i="1"/>
  <c r="Z943" i="1"/>
  <c r="J943" i="1"/>
  <c r="L943" i="1" s="1"/>
  <c r="Y943" i="1" l="1"/>
  <c r="W944" i="1" s="1"/>
  <c r="I944" i="1"/>
  <c r="Z944" i="1" l="1"/>
  <c r="AB944" i="1"/>
  <c r="X944" i="1"/>
  <c r="AA944" i="1"/>
  <c r="F944" i="1"/>
  <c r="K944" i="1"/>
  <c r="J944" i="1" l="1"/>
  <c r="L944" i="1" s="1"/>
  <c r="Y944" i="1" s="1"/>
  <c r="W945" i="1" s="1"/>
  <c r="X945" i="1" l="1"/>
  <c r="AA945" i="1"/>
  <c r="Z945" i="1"/>
  <c r="AB945" i="1"/>
  <c r="I945" i="1"/>
  <c r="K945" i="1" l="1"/>
  <c r="J945" i="1" s="1"/>
  <c r="F945" i="1"/>
  <c r="L945" i="1" l="1"/>
  <c r="I946" i="1" l="1"/>
  <c r="Y945" i="1"/>
  <c r="W946" i="1" s="1"/>
  <c r="K946" i="1"/>
  <c r="F946" i="1"/>
  <c r="X946" i="1" l="1"/>
  <c r="Z946" i="1"/>
  <c r="AA946" i="1"/>
  <c r="AB946" i="1"/>
  <c r="J946" i="1"/>
  <c r="L946" i="1" s="1"/>
  <c r="Y946" i="1" l="1"/>
  <c r="W947" i="1" s="1"/>
  <c r="I947" i="1"/>
  <c r="AB947" i="1" l="1"/>
  <c r="X947" i="1"/>
  <c r="AA947" i="1"/>
  <c r="Z947" i="1"/>
  <c r="K947" i="1"/>
  <c r="F947" i="1"/>
  <c r="J947" i="1" l="1"/>
  <c r="L947" i="1" s="1"/>
  <c r="I948" i="1" l="1"/>
  <c r="Y947" i="1"/>
  <c r="W948" i="1" s="1"/>
  <c r="F948" i="1"/>
  <c r="K948" i="1"/>
  <c r="Z948" i="1" l="1"/>
  <c r="X948" i="1"/>
  <c r="AA948" i="1"/>
  <c r="AB948" i="1"/>
  <c r="J948" i="1"/>
  <c r="L948" i="1" s="1"/>
  <c r="Y948" i="1" l="1"/>
  <c r="W949" i="1" s="1"/>
  <c r="I949" i="1"/>
  <c r="AA949" i="1" l="1"/>
  <c r="Z949" i="1"/>
  <c r="X949" i="1"/>
  <c r="AB949" i="1"/>
  <c r="F949" i="1"/>
  <c r="K949" i="1"/>
  <c r="J949" i="1" l="1"/>
  <c r="L949" i="1" s="1"/>
  <c r="Y949" i="1" s="1"/>
  <c r="W950" i="1" s="1"/>
  <c r="AB950" i="1" l="1"/>
  <c r="X950" i="1"/>
  <c r="Z950" i="1"/>
  <c r="AA950" i="1"/>
  <c r="I950" i="1"/>
  <c r="K950" i="1" l="1"/>
  <c r="J950" i="1" s="1"/>
  <c r="F950" i="1"/>
  <c r="L950" i="1" l="1"/>
  <c r="I951" i="1" l="1"/>
  <c r="Y950" i="1"/>
  <c r="W951" i="1" s="1"/>
  <c r="F951" i="1"/>
  <c r="K951" i="1"/>
  <c r="AA951" i="1" l="1"/>
  <c r="Z951" i="1"/>
  <c r="X951" i="1"/>
  <c r="AB951" i="1"/>
  <c r="J951" i="1"/>
  <c r="L951" i="1" s="1"/>
  <c r="Y951" i="1" l="1"/>
  <c r="W952" i="1" s="1"/>
  <c r="I952" i="1"/>
  <c r="X952" i="1" l="1"/>
  <c r="Z952" i="1"/>
  <c r="AA952" i="1"/>
  <c r="AB952" i="1"/>
  <c r="K952" i="1"/>
  <c r="F952" i="1"/>
  <c r="J952" i="1" l="1"/>
  <c r="L952" i="1" s="1"/>
  <c r="Y952" i="1" s="1"/>
  <c r="W953" i="1" s="1"/>
  <c r="AB953" i="1" l="1"/>
  <c r="X953" i="1"/>
  <c r="Z953" i="1"/>
  <c r="AA953" i="1"/>
  <c r="I953" i="1"/>
  <c r="F953" i="1" l="1"/>
  <c r="K953" i="1"/>
  <c r="J953" i="1" l="1"/>
  <c r="L953" i="1" s="1"/>
  <c r="I954" i="1" l="1"/>
  <c r="Y953" i="1"/>
  <c r="W954" i="1" s="1"/>
  <c r="F954" i="1"/>
  <c r="K954" i="1"/>
  <c r="X954" i="1" l="1"/>
  <c r="Z954" i="1"/>
  <c r="AA954" i="1"/>
  <c r="AB954" i="1"/>
  <c r="J954" i="1"/>
  <c r="L954" i="1" s="1"/>
  <c r="Y954" i="1" l="1"/>
  <c r="W955" i="1" s="1"/>
  <c r="I955" i="1"/>
  <c r="AB955" i="1" l="1"/>
  <c r="Z955" i="1"/>
  <c r="AA955" i="1"/>
  <c r="X955" i="1"/>
  <c r="F955" i="1"/>
  <c r="K955" i="1"/>
  <c r="J955" i="1" s="1"/>
  <c r="L955" i="1" l="1"/>
  <c r="I956" i="1" s="1"/>
  <c r="F956" i="1" s="1"/>
  <c r="Y955" i="1" l="1"/>
  <c r="W956" i="1" s="1"/>
  <c r="K956" i="1"/>
  <c r="J956" i="1" s="1"/>
  <c r="X956" i="1" l="1"/>
  <c r="AA956" i="1"/>
  <c r="Z956" i="1"/>
  <c r="AB956" i="1"/>
  <c r="L956" i="1"/>
  <c r="I957" i="1" s="1"/>
  <c r="Y956" i="1" l="1"/>
  <c r="W957" i="1" s="1"/>
  <c r="F957" i="1"/>
  <c r="K957" i="1"/>
  <c r="X957" i="1" l="1"/>
  <c r="Z957" i="1"/>
  <c r="AB957" i="1"/>
  <c r="AA957" i="1"/>
  <c r="J957" i="1"/>
  <c r="L957" i="1" s="1"/>
  <c r="Y957" i="1" l="1"/>
  <c r="W958" i="1" s="1"/>
  <c r="I958" i="1"/>
  <c r="AA958" i="1" l="1"/>
  <c r="AB958" i="1"/>
  <c r="X958" i="1"/>
  <c r="Z958" i="1"/>
  <c r="F958" i="1"/>
  <c r="K958" i="1"/>
  <c r="J958" i="1" l="1"/>
  <c r="L958" i="1"/>
  <c r="I959" i="1" s="1"/>
  <c r="Y958" i="1" l="1"/>
  <c r="W959" i="1" s="1"/>
  <c r="K959" i="1"/>
  <c r="F959" i="1"/>
  <c r="Z959" i="1" l="1"/>
  <c r="AB959" i="1"/>
  <c r="AA959" i="1"/>
  <c r="X959" i="1"/>
  <c r="J959" i="1"/>
  <c r="L959" i="1"/>
  <c r="I960" i="1" s="1"/>
  <c r="Y959" i="1" l="1"/>
  <c r="W960" i="1" s="1"/>
  <c r="F960" i="1"/>
  <c r="K960" i="1"/>
  <c r="X960" i="1" l="1"/>
  <c r="Z960" i="1"/>
  <c r="AA960" i="1"/>
  <c r="AB960" i="1"/>
  <c r="J960" i="1"/>
  <c r="L960" i="1" s="1"/>
  <c r="Y960" i="1" l="1"/>
  <c r="W961" i="1" s="1"/>
  <c r="I961" i="1"/>
  <c r="X961" i="1" l="1"/>
  <c r="AB961" i="1"/>
  <c r="Z961" i="1"/>
  <c r="AA961" i="1"/>
  <c r="F961" i="1"/>
  <c r="K961" i="1"/>
  <c r="J961" i="1" l="1"/>
  <c r="L961" i="1" s="1"/>
  <c r="Y961" i="1" s="1"/>
  <c r="W962" i="1" s="1"/>
  <c r="AB962" i="1" l="1"/>
  <c r="X962" i="1"/>
  <c r="Z962" i="1"/>
  <c r="AA962" i="1"/>
  <c r="I962" i="1"/>
  <c r="K962" i="1" l="1"/>
  <c r="F962" i="1"/>
  <c r="J962" i="1" l="1"/>
  <c r="L962" i="1" s="1"/>
  <c r="Y962" i="1" s="1"/>
  <c r="W963" i="1" s="1"/>
  <c r="X963" i="1" l="1"/>
  <c r="Z963" i="1"/>
  <c r="AA963" i="1"/>
  <c r="AB963" i="1"/>
  <c r="I963" i="1"/>
  <c r="F963" i="1" l="1"/>
  <c r="K963" i="1"/>
  <c r="J963" i="1" l="1"/>
  <c r="L963" i="1" s="1"/>
  <c r="I964" i="1" l="1"/>
  <c r="Y963" i="1"/>
  <c r="W964" i="1" s="1"/>
  <c r="F964" i="1"/>
  <c r="K964" i="1"/>
  <c r="X964" i="1" l="1"/>
  <c r="AA964" i="1"/>
  <c r="Z964" i="1"/>
  <c r="AB964" i="1"/>
  <c r="J964" i="1"/>
  <c r="L964" i="1" s="1"/>
  <c r="Y964" i="1" l="1"/>
  <c r="W965" i="1" s="1"/>
  <c r="I965" i="1"/>
  <c r="AA965" i="1" l="1"/>
  <c r="AB965" i="1"/>
  <c r="X965" i="1"/>
  <c r="Z965" i="1"/>
  <c r="K965" i="1"/>
  <c r="F965" i="1"/>
  <c r="J965" i="1" l="1"/>
  <c r="L965" i="1" s="1"/>
  <c r="Y965" i="1" s="1"/>
  <c r="W966" i="1" s="1"/>
  <c r="X966" i="1" l="1"/>
  <c r="AA966" i="1"/>
  <c r="Z966" i="1"/>
  <c r="AB966" i="1"/>
  <c r="I966" i="1"/>
  <c r="F966" i="1" l="1"/>
  <c r="K966" i="1"/>
  <c r="J966" i="1" l="1"/>
  <c r="L966" i="1" s="1"/>
  <c r="Y966" i="1" s="1"/>
  <c r="W967" i="1" s="1"/>
  <c r="X967" i="1" l="1"/>
  <c r="Z967" i="1"/>
  <c r="AA967" i="1"/>
  <c r="AB967" i="1"/>
  <c r="I967" i="1"/>
  <c r="F967" i="1" l="1"/>
  <c r="K967" i="1"/>
  <c r="J967" i="1" l="1"/>
  <c r="L967" i="1" s="1"/>
  <c r="Y967" i="1" s="1"/>
  <c r="W968" i="1" s="1"/>
  <c r="X968" i="1" l="1"/>
  <c r="AA968" i="1"/>
  <c r="Z968" i="1"/>
  <c r="AB968" i="1"/>
  <c r="I968" i="1"/>
  <c r="K968" i="1" l="1"/>
  <c r="J968" i="1" s="1"/>
  <c r="F968" i="1"/>
  <c r="L968" i="1" l="1"/>
  <c r="I969" i="1" l="1"/>
  <c r="Y968" i="1"/>
  <c r="W969" i="1" s="1"/>
  <c r="K969" i="1"/>
  <c r="F969" i="1"/>
  <c r="X969" i="1" l="1"/>
  <c r="AA969" i="1"/>
  <c r="AB969" i="1"/>
  <c r="Z969" i="1"/>
  <c r="J969" i="1"/>
  <c r="L969" i="1" s="1"/>
  <c r="Y969" i="1" l="1"/>
  <c r="W970" i="1" s="1"/>
  <c r="I970" i="1"/>
  <c r="X970" i="1" l="1"/>
  <c r="AA970" i="1"/>
  <c r="Z970" i="1"/>
  <c r="AB970" i="1"/>
  <c r="K970" i="1"/>
  <c r="F970" i="1"/>
  <c r="J970" i="1" l="1"/>
  <c r="L970" i="1" s="1"/>
  <c r="Y970" i="1" s="1"/>
  <c r="W971" i="1" s="1"/>
  <c r="Z971" i="1" l="1"/>
  <c r="AB971" i="1"/>
  <c r="X971" i="1"/>
  <c r="AA971" i="1"/>
  <c r="I971" i="1"/>
  <c r="F971" i="1" l="1"/>
  <c r="K971" i="1"/>
  <c r="J971" i="1" l="1"/>
  <c r="L971" i="1" s="1"/>
  <c r="Y971" i="1" s="1"/>
  <c r="W972" i="1" s="1"/>
  <c r="X972" i="1" l="1"/>
  <c r="Z972" i="1"/>
  <c r="AA972" i="1"/>
  <c r="AB972" i="1"/>
  <c r="I972" i="1"/>
  <c r="F972" i="1" l="1"/>
  <c r="K972" i="1"/>
  <c r="J972" i="1" l="1"/>
  <c r="L972" i="1" s="1"/>
  <c r="Y972" i="1" s="1"/>
  <c r="W973" i="1" s="1"/>
  <c r="X973" i="1" l="1"/>
  <c r="Z973" i="1"/>
  <c r="AA973" i="1"/>
  <c r="AB973" i="1"/>
  <c r="I973" i="1"/>
  <c r="K973" i="1" l="1"/>
  <c r="F973" i="1"/>
  <c r="J973" i="1" l="1"/>
  <c r="L973" i="1" s="1"/>
  <c r="Y973" i="1" s="1"/>
  <c r="W974" i="1" s="1"/>
  <c r="X974" i="1" l="1"/>
  <c r="AA974" i="1"/>
  <c r="Z974" i="1"/>
  <c r="AB974" i="1"/>
  <c r="I974" i="1"/>
  <c r="K974" i="1" l="1"/>
  <c r="F974" i="1"/>
  <c r="J974" i="1" l="1"/>
  <c r="L974" i="1" s="1"/>
  <c r="I975" i="1" l="1"/>
  <c r="Y974" i="1"/>
  <c r="W975" i="1" s="1"/>
  <c r="F975" i="1"/>
  <c r="K975" i="1"/>
  <c r="X975" i="1" l="1"/>
  <c r="Z975" i="1"/>
  <c r="AA975" i="1"/>
  <c r="AB975" i="1"/>
  <c r="J975" i="1"/>
  <c r="L975" i="1" s="1"/>
  <c r="Y975" i="1" l="1"/>
  <c r="W976" i="1" s="1"/>
  <c r="I976" i="1"/>
  <c r="X976" i="1" l="1"/>
  <c r="AA976" i="1"/>
  <c r="Z976" i="1"/>
  <c r="AB976" i="1"/>
  <c r="F976" i="1"/>
  <c r="K976" i="1"/>
  <c r="J976" i="1" l="1"/>
  <c r="L976" i="1" s="1"/>
  <c r="Y976" i="1" s="1"/>
  <c r="W977" i="1" s="1"/>
  <c r="X977" i="1" l="1"/>
  <c r="AA977" i="1"/>
  <c r="AB977" i="1"/>
  <c r="Z977" i="1"/>
  <c r="I977" i="1"/>
  <c r="K977" i="1" l="1"/>
  <c r="F977" i="1"/>
  <c r="J977" i="1" l="1"/>
  <c r="L977" i="1" s="1"/>
  <c r="Y977" i="1" s="1"/>
  <c r="W978" i="1" s="1"/>
  <c r="X978" i="1" l="1"/>
  <c r="Z978" i="1"/>
  <c r="AA978" i="1"/>
  <c r="AB978" i="1"/>
  <c r="I978" i="1"/>
  <c r="F978" i="1" l="1"/>
  <c r="K978" i="1"/>
  <c r="J978" i="1" l="1"/>
  <c r="L978" i="1" s="1"/>
  <c r="Y978" i="1" s="1"/>
  <c r="W979" i="1" s="1"/>
  <c r="X979" i="1" l="1"/>
  <c r="AA979" i="1"/>
  <c r="Z979" i="1"/>
  <c r="AB979" i="1"/>
  <c r="I979" i="1"/>
  <c r="K979" i="1" l="1"/>
  <c r="F979" i="1"/>
  <c r="J979" i="1" l="1"/>
  <c r="L979" i="1" s="1"/>
  <c r="Y979" i="1" s="1"/>
  <c r="W980" i="1" s="1"/>
  <c r="Z980" i="1" l="1"/>
  <c r="AA980" i="1"/>
  <c r="X980" i="1"/>
  <c r="AB980" i="1"/>
  <c r="I980" i="1"/>
  <c r="K980" i="1" l="1"/>
  <c r="F980" i="1"/>
  <c r="J980" i="1" l="1"/>
  <c r="L980" i="1" s="1"/>
  <c r="Y980" i="1" s="1"/>
  <c r="W981" i="1" s="1"/>
  <c r="AA981" i="1" l="1"/>
  <c r="X981" i="1"/>
  <c r="Z981" i="1"/>
  <c r="AB981" i="1"/>
  <c r="I981" i="1"/>
  <c r="F981" i="1" l="1"/>
  <c r="K981" i="1"/>
  <c r="J981" i="1" l="1"/>
  <c r="L981" i="1" s="1"/>
  <c r="Y981" i="1" s="1"/>
  <c r="W982" i="1" s="1"/>
  <c r="AB982" i="1" l="1"/>
  <c r="X982" i="1"/>
  <c r="Z982" i="1"/>
  <c r="AA982" i="1"/>
  <c r="I982" i="1"/>
  <c r="F982" i="1" l="1"/>
  <c r="K982" i="1"/>
  <c r="J982" i="1" l="1"/>
  <c r="L982" i="1" s="1"/>
  <c r="Y982" i="1" s="1"/>
  <c r="W983" i="1" s="1"/>
  <c r="Z983" i="1" l="1"/>
  <c r="X983" i="1"/>
  <c r="AA983" i="1"/>
  <c r="AB983" i="1"/>
  <c r="I983" i="1"/>
  <c r="F983" i="1" l="1"/>
  <c r="K983" i="1"/>
  <c r="J983" i="1" l="1"/>
  <c r="L983" i="1" s="1"/>
  <c r="I984" i="1" l="1"/>
  <c r="Y983" i="1"/>
  <c r="W984" i="1" s="1"/>
  <c r="K984" i="1"/>
  <c r="J984" i="1" s="1"/>
  <c r="F984" i="1"/>
  <c r="X984" i="1" l="1"/>
  <c r="AA984" i="1"/>
  <c r="Z984" i="1"/>
  <c r="AB984" i="1"/>
  <c r="L984" i="1"/>
  <c r="I985" i="1" s="1"/>
  <c r="Y984" i="1" l="1"/>
  <c r="W985" i="1" s="1"/>
  <c r="K985" i="1"/>
  <c r="F985" i="1"/>
  <c r="AB985" i="1" l="1"/>
  <c r="X985" i="1"/>
  <c r="Z985" i="1"/>
  <c r="AA985" i="1"/>
  <c r="J985" i="1"/>
  <c r="L985" i="1" s="1"/>
  <c r="I986" i="1" s="1"/>
  <c r="Y985" i="1" l="1"/>
  <c r="W986" i="1" s="1"/>
  <c r="F986" i="1"/>
  <c r="K986" i="1"/>
  <c r="AA986" i="1" l="1"/>
  <c r="X986" i="1"/>
  <c r="Z986" i="1"/>
  <c r="AB986" i="1"/>
  <c r="J986" i="1"/>
  <c r="L986" i="1" s="1"/>
  <c r="Y986" i="1" l="1"/>
  <c r="W987" i="1" s="1"/>
  <c r="I987" i="1"/>
  <c r="X987" i="1" l="1"/>
  <c r="Z987" i="1"/>
  <c r="AA987" i="1"/>
  <c r="AB987" i="1"/>
  <c r="K987" i="1"/>
  <c r="F987" i="1"/>
  <c r="J987" i="1" l="1"/>
  <c r="L987" i="1" s="1"/>
  <c r="Y987" i="1" s="1"/>
  <c r="W988" i="1" s="1"/>
  <c r="X988" i="1" l="1"/>
  <c r="Z988" i="1"/>
  <c r="AA988" i="1"/>
  <c r="AB988" i="1"/>
  <c r="I988" i="1"/>
  <c r="F988" i="1" l="1"/>
  <c r="K988" i="1"/>
  <c r="J988" i="1" l="1"/>
  <c r="L988" i="1" s="1"/>
  <c r="Y988" i="1" s="1"/>
  <c r="W989" i="1" s="1"/>
  <c r="X989" i="1" l="1"/>
  <c r="AA989" i="1"/>
  <c r="AB989" i="1"/>
  <c r="Z989" i="1"/>
  <c r="I989" i="1"/>
  <c r="F989" i="1" l="1"/>
  <c r="K989" i="1"/>
  <c r="J989" i="1" l="1"/>
  <c r="L989" i="1" s="1"/>
  <c r="Y989" i="1" s="1"/>
  <c r="W990" i="1" s="1"/>
  <c r="AB990" i="1" l="1"/>
  <c r="AA990" i="1"/>
  <c r="X990" i="1"/>
  <c r="Z990" i="1"/>
  <c r="I990" i="1"/>
  <c r="F990" i="1" l="1"/>
  <c r="K990" i="1"/>
  <c r="J990" i="1" l="1"/>
  <c r="L990" i="1" s="1"/>
  <c r="Y990" i="1" s="1"/>
  <c r="W991" i="1" s="1"/>
  <c r="X991" i="1" l="1"/>
  <c r="Z991" i="1"/>
  <c r="AA991" i="1"/>
  <c r="AB991" i="1"/>
  <c r="I991" i="1"/>
  <c r="F991" i="1" l="1"/>
  <c r="K991" i="1"/>
  <c r="J991" i="1" l="1"/>
  <c r="L991" i="1" l="1"/>
  <c r="I992" i="1" l="1"/>
  <c r="Y991" i="1"/>
  <c r="W992" i="1" s="1"/>
  <c r="F992" i="1"/>
  <c r="K992" i="1"/>
  <c r="J992" i="1" s="1"/>
  <c r="X992" i="1" l="1"/>
  <c r="Z992" i="1"/>
  <c r="AB992" i="1"/>
  <c r="AA992" i="1"/>
  <c r="L992" i="1"/>
  <c r="I993" i="1" s="1"/>
  <c r="Y992" i="1" l="1"/>
  <c r="W993" i="1" s="1"/>
  <c r="F993" i="1"/>
  <c r="K993" i="1"/>
  <c r="Z993" i="1" l="1"/>
  <c r="AB993" i="1"/>
  <c r="X993" i="1"/>
  <c r="AA993" i="1"/>
  <c r="J993" i="1"/>
  <c r="L993" i="1" l="1"/>
  <c r="I994" i="1" s="1"/>
  <c r="Y993" i="1" l="1"/>
  <c r="W994" i="1" s="1"/>
  <c r="K994" i="1"/>
  <c r="F994" i="1"/>
  <c r="X994" i="1" l="1"/>
  <c r="Z994" i="1"/>
  <c r="AA994" i="1"/>
  <c r="AB994" i="1"/>
  <c r="J994" i="1"/>
  <c r="L994" i="1" l="1"/>
  <c r="I995" i="1" s="1"/>
  <c r="Y994" i="1" l="1"/>
  <c r="W995" i="1" s="1"/>
  <c r="K995" i="1"/>
  <c r="F995" i="1"/>
  <c r="AA995" i="1" l="1"/>
  <c r="X995" i="1"/>
  <c r="Z995" i="1"/>
  <c r="AB995" i="1"/>
  <c r="J995" i="1"/>
  <c r="L995" i="1" s="1"/>
  <c r="I996" i="1" s="1"/>
  <c r="Y995" i="1" l="1"/>
  <c r="W996" i="1" s="1"/>
  <c r="F996" i="1"/>
  <c r="K996" i="1"/>
  <c r="Z996" i="1" l="1"/>
  <c r="AB996" i="1"/>
  <c r="X996" i="1"/>
  <c r="AA996" i="1"/>
  <c r="J996" i="1"/>
  <c r="L996" i="1" s="1"/>
  <c r="Y996" i="1" l="1"/>
  <c r="W997" i="1" s="1"/>
  <c r="I997" i="1"/>
  <c r="AB997" i="1" l="1"/>
  <c r="X997" i="1"/>
  <c r="AA997" i="1"/>
  <c r="Z997" i="1"/>
  <c r="K997" i="1"/>
  <c r="F997" i="1"/>
  <c r="J997" i="1" l="1"/>
  <c r="L997" i="1" s="1"/>
  <c r="I998" i="1" s="1"/>
  <c r="Y997" i="1" l="1"/>
  <c r="W998" i="1" s="1"/>
  <c r="F998" i="1"/>
  <c r="K998" i="1"/>
  <c r="X998" i="1" l="1"/>
  <c r="AA998" i="1"/>
  <c r="Z998" i="1"/>
  <c r="AB998" i="1"/>
  <c r="J998" i="1"/>
  <c r="L998" i="1" l="1"/>
  <c r="I999" i="1" s="1"/>
  <c r="Y998" i="1" l="1"/>
  <c r="W999" i="1" s="1"/>
  <c r="F999" i="1"/>
  <c r="K999" i="1"/>
  <c r="AA999" i="1" l="1"/>
  <c r="AB999" i="1"/>
  <c r="X999" i="1"/>
  <c r="Z999" i="1"/>
  <c r="J999" i="1"/>
  <c r="L999" i="1" l="1"/>
  <c r="I1000" i="1" s="1"/>
  <c r="Y999" i="1" l="1"/>
  <c r="W1000" i="1" s="1"/>
  <c r="K1000" i="1"/>
  <c r="F1000" i="1"/>
  <c r="X1000" i="1" l="1"/>
  <c r="AA1000" i="1"/>
  <c r="Z1000" i="1"/>
  <c r="AB1000" i="1"/>
  <c r="J1000" i="1"/>
  <c r="L1000" i="1" s="1"/>
  <c r="I1001" i="1" s="1"/>
  <c r="Y1000" i="1" l="1"/>
  <c r="W1001" i="1" s="1"/>
  <c r="K1001" i="1"/>
  <c r="F1001" i="1"/>
  <c r="X1001" i="1" l="1"/>
  <c r="Z1001" i="1"/>
  <c r="AB1001" i="1"/>
  <c r="AA1001" i="1"/>
  <c r="J1001" i="1"/>
  <c r="L1001" i="1" s="1"/>
  <c r="I1002" i="1" s="1"/>
  <c r="Y1001" i="1" l="1"/>
  <c r="W1002" i="1" s="1"/>
  <c r="F1002" i="1"/>
  <c r="K1002" i="1"/>
  <c r="Z1002" i="1" l="1"/>
  <c r="AA1002" i="1"/>
  <c r="X1002" i="1"/>
  <c r="AB1002" i="1"/>
  <c r="J1002" i="1"/>
  <c r="L1002" i="1" s="1"/>
  <c r="I1003" i="1" s="1"/>
  <c r="Y1002" i="1" l="1"/>
  <c r="W1003" i="1" s="1"/>
  <c r="K1003" i="1"/>
  <c r="F1003" i="1"/>
  <c r="AB1003" i="1" l="1"/>
  <c r="X1003" i="1"/>
  <c r="Z1003" i="1"/>
  <c r="AA1003" i="1"/>
  <c r="J1003" i="1"/>
  <c r="L1003" i="1" s="1"/>
  <c r="I1004" i="1" s="1"/>
  <c r="Y1003" i="1" l="1"/>
  <c r="W1004" i="1" s="1"/>
  <c r="F1004" i="1"/>
  <c r="K1004" i="1"/>
  <c r="X1004" i="1" l="1"/>
  <c r="Z1004" i="1"/>
  <c r="AA1004" i="1"/>
  <c r="AB1004" i="1"/>
  <c r="J1004" i="1"/>
  <c r="L1004" i="1" s="1"/>
  <c r="I1005" i="1" s="1"/>
  <c r="Y1004" i="1" l="1"/>
  <c r="W1005" i="1" s="1"/>
  <c r="F1005" i="1"/>
  <c r="K1005" i="1"/>
  <c r="J1005" i="1" s="1"/>
  <c r="Z1005" i="1" l="1"/>
  <c r="AA1005" i="1"/>
  <c r="AB1005" i="1"/>
  <c r="X1005" i="1"/>
  <c r="L1005" i="1"/>
  <c r="I1006" i="1" s="1"/>
  <c r="Y1005" i="1" l="1"/>
  <c r="W1006" i="1" s="1"/>
  <c r="K1006" i="1"/>
  <c r="F1006" i="1"/>
  <c r="AB1006" i="1" l="1"/>
  <c r="X1006" i="1"/>
  <c r="Z1006" i="1"/>
  <c r="AA1006" i="1"/>
  <c r="J1006" i="1"/>
  <c r="L1006" i="1" s="1"/>
  <c r="Y1006" i="1" l="1"/>
  <c r="W1007" i="1" s="1"/>
  <c r="I1007" i="1"/>
  <c r="X1007" i="1" l="1"/>
  <c r="AA1007" i="1"/>
  <c r="AB1007" i="1"/>
  <c r="Z1007" i="1"/>
  <c r="K1007" i="1"/>
  <c r="F1007" i="1"/>
  <c r="J1007" i="1" l="1"/>
  <c r="L1007" i="1" s="1"/>
  <c r="Y1007" i="1" s="1"/>
  <c r="W1008" i="1" s="1"/>
  <c r="Z1008" i="1" l="1"/>
  <c r="AB1008" i="1"/>
  <c r="X1008" i="1"/>
  <c r="AA1008" i="1"/>
  <c r="I1008" i="1"/>
  <c r="F1008" i="1" l="1"/>
  <c r="K1008" i="1"/>
  <c r="J1008" i="1" l="1"/>
  <c r="L1008" i="1" s="1"/>
  <c r="Y1008" i="1" s="1"/>
  <c r="W1009" i="1" s="1"/>
  <c r="AB1009" i="1" l="1"/>
  <c r="X1009" i="1"/>
  <c r="Z1009" i="1"/>
  <c r="AA1009" i="1"/>
  <c r="I1009" i="1"/>
  <c r="K1009" i="1" l="1"/>
  <c r="J1009" i="1" s="1"/>
  <c r="F1009" i="1"/>
  <c r="L1009" i="1" l="1"/>
  <c r="I1010" i="1" l="1"/>
  <c r="Y1009" i="1"/>
  <c r="W1010" i="1" s="1"/>
  <c r="K1010" i="1"/>
  <c r="F1010" i="1"/>
  <c r="X1010" i="1" l="1"/>
  <c r="AA1010" i="1"/>
  <c r="Z1010" i="1"/>
  <c r="AB1010" i="1"/>
  <c r="J1010" i="1"/>
  <c r="L1010" i="1" s="1"/>
  <c r="Y1010" i="1" l="1"/>
  <c r="W1011" i="1" s="1"/>
  <c r="I1011" i="1"/>
  <c r="Z1011" i="1" l="1"/>
  <c r="X1011" i="1"/>
  <c r="AA1011" i="1"/>
  <c r="AB1011" i="1"/>
  <c r="F1011" i="1"/>
  <c r="K1011" i="1"/>
  <c r="J1011" i="1" l="1"/>
  <c r="L1011" i="1" s="1"/>
  <c r="Y1011" i="1" s="1"/>
  <c r="W1012" i="1" s="1"/>
  <c r="X1012" i="1" l="1"/>
  <c r="AA1012" i="1"/>
  <c r="AB1012" i="1"/>
  <c r="Z1012" i="1"/>
  <c r="I1012" i="1"/>
  <c r="F1012" i="1" l="1"/>
  <c r="K1012" i="1"/>
  <c r="J1012" i="1" l="1"/>
  <c r="L1012" i="1" s="1"/>
  <c r="Y1012" i="1" s="1"/>
  <c r="W1013" i="1" s="1"/>
  <c r="X1013" i="1" l="1"/>
  <c r="Z1013" i="1"/>
  <c r="AA1013" i="1"/>
  <c r="AB1013" i="1"/>
  <c r="I1013" i="1"/>
  <c r="F1013" i="1" l="1"/>
  <c r="K1013" i="1"/>
  <c r="J1013" i="1" l="1"/>
  <c r="L1013" i="1" s="1"/>
  <c r="Y1013" i="1" s="1"/>
  <c r="W1014" i="1" s="1"/>
  <c r="X1014" i="1" l="1"/>
  <c r="AA1014" i="1"/>
  <c r="Z1014" i="1"/>
  <c r="AB1014" i="1"/>
  <c r="I1014" i="1"/>
  <c r="F1014" i="1" l="1"/>
  <c r="K1014" i="1"/>
  <c r="J1014" i="1" l="1"/>
  <c r="L1014" i="1" s="1"/>
  <c r="Y1014" i="1" s="1"/>
  <c r="W1015" i="1" s="1"/>
  <c r="AA1015" i="1" l="1"/>
  <c r="X1015" i="1"/>
  <c r="Z1015" i="1"/>
  <c r="AB1015" i="1"/>
  <c r="I1015" i="1"/>
  <c r="K1015" i="1" l="1"/>
  <c r="F1015" i="1"/>
  <c r="J1015" i="1" l="1"/>
  <c r="L1015" i="1" s="1"/>
  <c r="Y1015" i="1" s="1"/>
  <c r="W1016" i="1" s="1"/>
  <c r="X1016" i="1" l="1"/>
  <c r="AA1016" i="1"/>
  <c r="Z1016" i="1"/>
  <c r="AB1016" i="1"/>
  <c r="I1016" i="1"/>
  <c r="K1016" i="1" l="1"/>
  <c r="J1016" i="1" s="1"/>
  <c r="F1016" i="1"/>
  <c r="L1016" i="1" l="1"/>
  <c r="I1017" i="1" l="1"/>
  <c r="K1017" i="1" s="1"/>
  <c r="Y1016" i="1"/>
  <c r="W1017" i="1" s="1"/>
  <c r="F1017" i="1"/>
  <c r="J1017" i="1"/>
  <c r="L1017" i="1" s="1"/>
  <c r="AB1017" i="1" l="1"/>
  <c r="X1017" i="1"/>
  <c r="Z1017" i="1"/>
  <c r="AA1017" i="1"/>
  <c r="I1018" i="1"/>
  <c r="Y1017" i="1" l="1"/>
  <c r="W1018" i="1" s="1"/>
  <c r="F1018" i="1"/>
  <c r="K1018" i="1"/>
  <c r="Z1018" i="1" l="1"/>
  <c r="X1018" i="1"/>
  <c r="AB1018" i="1"/>
  <c r="AA1018" i="1"/>
  <c r="J1018" i="1"/>
  <c r="L1018" i="1" s="1"/>
  <c r="I1019" i="1" s="1"/>
  <c r="Y1018" i="1" l="1"/>
  <c r="W1019" i="1" s="1"/>
  <c r="F1019" i="1"/>
  <c r="K1019" i="1"/>
  <c r="Z1019" i="1" l="1"/>
  <c r="X1019" i="1"/>
  <c r="AA1019" i="1"/>
  <c r="AB1019" i="1"/>
  <c r="J1019" i="1"/>
  <c r="L1019" i="1" s="1"/>
  <c r="Y1019" i="1" l="1"/>
  <c r="W1020" i="1" s="1"/>
  <c r="I1020" i="1"/>
  <c r="X1020" i="1" l="1"/>
  <c r="AA1020" i="1"/>
  <c r="Z1020" i="1"/>
  <c r="AB1020" i="1"/>
  <c r="K1020" i="1"/>
  <c r="J1020" i="1" s="1"/>
  <c r="F1020" i="1"/>
  <c r="L1020" i="1" l="1"/>
  <c r="I1021" i="1" s="1"/>
  <c r="Y1020" i="1" l="1"/>
  <c r="W1021" i="1" s="1"/>
  <c r="K1021" i="1"/>
  <c r="F1021" i="1"/>
  <c r="Z1021" i="1" l="1"/>
  <c r="AB1021" i="1"/>
  <c r="X1021" i="1"/>
  <c r="AA1021" i="1"/>
  <c r="J1021" i="1"/>
  <c r="L1021" i="1" s="1"/>
  <c r="Y1021" i="1" l="1"/>
  <c r="W1022" i="1" s="1"/>
  <c r="I1022" i="1"/>
  <c r="F1022" i="1" s="1"/>
  <c r="X1022" i="1" l="1"/>
  <c r="Z1022" i="1"/>
  <c r="AA1022" i="1"/>
  <c r="AB1022" i="1"/>
  <c r="K1022" i="1"/>
  <c r="J1022" i="1" s="1"/>
  <c r="L1022" i="1" l="1"/>
  <c r="I1023" i="1" s="1"/>
  <c r="Y1022" i="1" l="1"/>
  <c r="W1023" i="1" s="1"/>
  <c r="F1023" i="1"/>
  <c r="K1023" i="1"/>
  <c r="AA1023" i="1" l="1"/>
  <c r="AB1023" i="1"/>
  <c r="X1023" i="1"/>
  <c r="Z1023" i="1"/>
  <c r="J1023" i="1"/>
  <c r="L1023" i="1" s="1"/>
  <c r="I1024" i="1" s="1"/>
  <c r="Y1023" i="1" l="1"/>
  <c r="W1024" i="1" s="1"/>
  <c r="K1024" i="1"/>
  <c r="F1024" i="1"/>
  <c r="Z1024" i="1" l="1"/>
  <c r="AB1024" i="1"/>
  <c r="X1024" i="1"/>
  <c r="AA1024" i="1"/>
  <c r="J1024" i="1"/>
  <c r="L1024" i="1" s="1"/>
  <c r="Y1024" i="1" l="1"/>
  <c r="W1025" i="1" s="1"/>
  <c r="I1025" i="1"/>
  <c r="X1025" i="1" l="1"/>
  <c r="Z1025" i="1"/>
  <c r="AA1025" i="1"/>
  <c r="AB1025" i="1"/>
  <c r="F1025" i="1"/>
  <c r="K1025" i="1"/>
  <c r="J1025" i="1" l="1"/>
  <c r="L1025" i="1"/>
  <c r="I1026" i="1" s="1"/>
  <c r="Y1025" i="1" l="1"/>
  <c r="W1026" i="1" s="1"/>
  <c r="K1026" i="1"/>
  <c r="F1026" i="1"/>
  <c r="X1026" i="1" l="1"/>
  <c r="Z1026" i="1"/>
  <c r="AB1026" i="1"/>
  <c r="AA1026" i="1"/>
  <c r="J1026" i="1"/>
  <c r="L1026" i="1" s="1"/>
  <c r="I1027" i="1" s="1"/>
  <c r="K1027" i="1" s="1"/>
  <c r="Y1026" i="1" l="1"/>
  <c r="W1027" i="1" s="1"/>
  <c r="F1027" i="1"/>
  <c r="J1027" i="1"/>
  <c r="L1027" i="1" s="1"/>
  <c r="Z1027" i="1" l="1"/>
  <c r="AB1027" i="1"/>
  <c r="X1027" i="1"/>
  <c r="Y1027" i="1" s="1"/>
  <c r="W1028" i="1" s="1"/>
  <c r="AA1027" i="1"/>
  <c r="I1028" i="1"/>
  <c r="F1028" i="1" s="1"/>
  <c r="X1028" i="1" l="1"/>
  <c r="Z1028" i="1"/>
  <c r="AA1028" i="1"/>
  <c r="AB1028" i="1"/>
  <c r="K1028" i="1"/>
  <c r="J1028" i="1" s="1"/>
  <c r="L1028" i="1" l="1"/>
  <c r="I1029" i="1" s="1"/>
  <c r="Y1028" i="1" l="1"/>
  <c r="W1029" i="1" s="1"/>
  <c r="K1029" i="1"/>
  <c r="F1029" i="1"/>
  <c r="X1029" i="1" l="1"/>
  <c r="Z1029" i="1"/>
  <c r="AA1029" i="1"/>
  <c r="AB1029" i="1"/>
  <c r="J1029" i="1"/>
  <c r="L1029" i="1" s="1"/>
  <c r="I1030" i="1" s="1"/>
  <c r="Y1029" i="1" l="1"/>
  <c r="W1030" i="1" s="1"/>
  <c r="K1030" i="1"/>
  <c r="F1030" i="1"/>
  <c r="X1030" i="1" l="1"/>
  <c r="Z1030" i="1"/>
  <c r="AA1030" i="1"/>
  <c r="AB1030" i="1"/>
  <c r="J1030" i="1"/>
  <c r="L1030" i="1" s="1"/>
  <c r="Y1030" i="1" l="1"/>
  <c r="W1031" i="1" s="1"/>
  <c r="I1031" i="1"/>
  <c r="X1031" i="1" l="1"/>
  <c r="AA1031" i="1"/>
  <c r="AB1031" i="1"/>
  <c r="Z1031" i="1"/>
  <c r="F1031" i="1"/>
  <c r="K1031" i="1"/>
  <c r="J1031" i="1" l="1"/>
  <c r="L1031" i="1" s="1"/>
  <c r="I1032" i="1" l="1"/>
  <c r="Y1031" i="1"/>
  <c r="W1032" i="1" s="1"/>
  <c r="F1032" i="1"/>
  <c r="K1032" i="1"/>
  <c r="X1032" i="1" l="1"/>
  <c r="Z1032" i="1"/>
  <c r="AA1032" i="1"/>
  <c r="AB1032" i="1"/>
  <c r="J1032" i="1"/>
  <c r="L1032" i="1" s="1"/>
  <c r="Y1032" i="1" l="1"/>
  <c r="W1033" i="1" s="1"/>
  <c r="I1033" i="1"/>
  <c r="Z1033" i="1" l="1"/>
  <c r="AB1033" i="1"/>
  <c r="X1033" i="1"/>
  <c r="AA1033" i="1"/>
  <c r="F1033" i="1"/>
  <c r="K1033" i="1"/>
  <c r="J1033" i="1" s="1"/>
  <c r="L1033" i="1" l="1"/>
  <c r="I1034" i="1" s="1"/>
  <c r="Y1033" i="1" l="1"/>
  <c r="W1034" i="1" s="1"/>
  <c r="F1034" i="1"/>
  <c r="K1034" i="1"/>
  <c r="X1034" i="1" l="1"/>
  <c r="AA1034" i="1"/>
  <c r="Z1034" i="1"/>
  <c r="AB1034" i="1"/>
  <c r="J1034" i="1"/>
  <c r="L1034" i="1" s="1"/>
  <c r="Y1034" i="1" l="1"/>
  <c r="W1035" i="1" s="1"/>
  <c r="I1035" i="1"/>
  <c r="AB1035" i="1" l="1"/>
  <c r="X1035" i="1"/>
  <c r="Z1035" i="1"/>
  <c r="AA1035" i="1"/>
  <c r="K1035" i="1"/>
  <c r="F1035" i="1"/>
  <c r="J1035" i="1"/>
  <c r="L1035" i="1" l="1"/>
  <c r="I1036" i="1" s="1"/>
  <c r="Y1035" i="1" l="1"/>
  <c r="W1036" i="1" s="1"/>
  <c r="F1036" i="1"/>
  <c r="K1036" i="1"/>
  <c r="X1036" i="1" l="1"/>
  <c r="Z1036" i="1"/>
  <c r="AA1036" i="1"/>
  <c r="AB1036" i="1"/>
  <c r="J1036" i="1"/>
  <c r="L1036" i="1"/>
  <c r="I1037" i="1" s="1"/>
  <c r="Y1036" i="1" l="1"/>
  <c r="W1037" i="1" s="1"/>
  <c r="K1037" i="1"/>
  <c r="F1037" i="1"/>
  <c r="X1037" i="1" l="1"/>
  <c r="Z1037" i="1"/>
  <c r="AA1037" i="1"/>
  <c r="AB1037" i="1"/>
  <c r="J1037" i="1"/>
  <c r="L1037" i="1" s="1"/>
  <c r="Y1037" i="1" l="1"/>
  <c r="W1038" i="1" s="1"/>
  <c r="I1038" i="1"/>
  <c r="AB1038" i="1" l="1"/>
  <c r="X1038" i="1"/>
  <c r="Z1038" i="1"/>
  <c r="AA1038" i="1"/>
  <c r="F1038" i="1"/>
  <c r="K1038" i="1"/>
  <c r="J1038" i="1" l="1"/>
  <c r="L1038" i="1" s="1"/>
  <c r="I1039" i="1" l="1"/>
  <c r="F1039" i="1" s="1"/>
  <c r="Y1038" i="1"/>
  <c r="W1039" i="1" s="1"/>
  <c r="K1039" i="1"/>
  <c r="X1039" i="1" l="1"/>
  <c r="Z1039" i="1"/>
  <c r="AB1039" i="1"/>
  <c r="AA1039" i="1"/>
  <c r="J1039" i="1"/>
  <c r="L1039" i="1" s="1"/>
  <c r="I1040" i="1" s="1"/>
  <c r="Y1039" i="1" l="1"/>
  <c r="W1040" i="1" s="1"/>
  <c r="F1040" i="1"/>
  <c r="K1040" i="1"/>
  <c r="X1040" i="1" l="1"/>
  <c r="AA1040" i="1"/>
  <c r="Z1040" i="1"/>
  <c r="AB1040" i="1"/>
  <c r="J1040" i="1"/>
  <c r="L1040" i="1" s="1"/>
  <c r="Y1040" i="1" l="1"/>
  <c r="W1041" i="1" s="1"/>
  <c r="I1041" i="1"/>
  <c r="X1041" i="1" l="1"/>
  <c r="Z1041" i="1"/>
  <c r="AB1041" i="1"/>
  <c r="AA1041" i="1"/>
  <c r="F1041" i="1"/>
  <c r="K1041" i="1"/>
  <c r="J1041" i="1" l="1"/>
  <c r="L1041" i="1" s="1"/>
  <c r="Y1041" i="1" s="1"/>
  <c r="W1042" i="1" s="1"/>
  <c r="X1042" i="1" l="1"/>
  <c r="AA1042" i="1"/>
  <c r="AB1042" i="1"/>
  <c r="Z1042" i="1"/>
  <c r="I1042" i="1"/>
  <c r="K1042" i="1" l="1"/>
  <c r="F1042" i="1"/>
  <c r="J1042" i="1" l="1"/>
  <c r="L1042" i="1" s="1"/>
  <c r="Y1042" i="1" s="1"/>
  <c r="W1043" i="1" s="1"/>
  <c r="AB1043" i="1" l="1"/>
  <c r="X1043" i="1"/>
  <c r="AA1043" i="1"/>
  <c r="Z1043" i="1"/>
  <c r="I1043" i="1"/>
  <c r="K1043" i="1" l="1"/>
  <c r="F1043" i="1"/>
  <c r="J1043" i="1" l="1"/>
  <c r="L1043" i="1" s="1"/>
  <c r="Y1043" i="1" s="1"/>
  <c r="W1044" i="1" s="1"/>
  <c r="X1044" i="1" l="1"/>
  <c r="Z1044" i="1"/>
  <c r="AA1044" i="1"/>
  <c r="AB1044" i="1"/>
  <c r="I1044" i="1"/>
  <c r="F1044" i="1" l="1"/>
  <c r="K1044" i="1"/>
  <c r="J1044" i="1" s="1"/>
  <c r="L1044" i="1" l="1"/>
  <c r="I1045" i="1" l="1"/>
  <c r="Y1044" i="1"/>
  <c r="W1045" i="1" s="1"/>
  <c r="F1045" i="1"/>
  <c r="K1045" i="1"/>
  <c r="X1045" i="1" l="1"/>
  <c r="AA1045" i="1"/>
  <c r="AB1045" i="1"/>
  <c r="Z1045" i="1"/>
  <c r="J1045" i="1"/>
  <c r="L1045" i="1" s="1"/>
  <c r="I1046" i="1" s="1"/>
  <c r="Y1045" i="1" l="1"/>
  <c r="W1046" i="1" s="1"/>
  <c r="F1046" i="1"/>
  <c r="K1046" i="1"/>
  <c r="AB1046" i="1" l="1"/>
  <c r="X1046" i="1"/>
  <c r="Z1046" i="1"/>
  <c r="AA1046" i="1"/>
  <c r="J1046" i="1"/>
  <c r="L1046" i="1" s="1"/>
  <c r="Y1046" i="1" l="1"/>
  <c r="W1047" i="1" s="1"/>
  <c r="I1047" i="1"/>
  <c r="AB1047" i="1" l="1"/>
  <c r="Z1047" i="1"/>
  <c r="X1047" i="1"/>
  <c r="AA1047" i="1"/>
  <c r="K1047" i="1"/>
  <c r="F1047" i="1"/>
  <c r="J1047" i="1" l="1"/>
  <c r="L1047" i="1" s="1"/>
  <c r="Y1047" i="1" s="1"/>
  <c r="W1048" i="1" s="1"/>
  <c r="AA1048" i="1" l="1"/>
  <c r="Z1048" i="1"/>
  <c r="AB1048" i="1"/>
  <c r="X1048" i="1"/>
  <c r="I1048" i="1"/>
  <c r="K1048" i="1" l="1"/>
  <c r="J1048" i="1" s="1"/>
  <c r="F1048" i="1"/>
  <c r="L1048" i="1" l="1"/>
  <c r="I1049" i="1" l="1"/>
  <c r="Y1048" i="1"/>
  <c r="W1049" i="1" s="1"/>
  <c r="F1049" i="1"/>
  <c r="K1049" i="1"/>
  <c r="X1049" i="1" l="1"/>
  <c r="Z1049" i="1"/>
  <c r="AA1049" i="1"/>
  <c r="AB1049" i="1"/>
  <c r="J1049" i="1"/>
  <c r="L1049" i="1" s="1"/>
  <c r="Y1049" i="1" l="1"/>
  <c r="W1050" i="1" s="1"/>
  <c r="I1050" i="1"/>
  <c r="Z1050" i="1" l="1"/>
  <c r="AB1050" i="1"/>
  <c r="X1050" i="1"/>
  <c r="AA1050" i="1"/>
  <c r="K1050" i="1"/>
  <c r="F1050" i="1"/>
  <c r="J1050" i="1" l="1"/>
  <c r="L1050" i="1" s="1"/>
  <c r="I1051" i="1" s="1"/>
  <c r="Y1050" i="1" l="1"/>
  <c r="W1051" i="1" s="1"/>
  <c r="K1051" i="1"/>
  <c r="F1051" i="1"/>
  <c r="X1051" i="1" l="1"/>
  <c r="Z1051" i="1"/>
  <c r="AA1051" i="1"/>
  <c r="AB1051" i="1"/>
  <c r="J1051" i="1"/>
  <c r="L1051" i="1" s="1"/>
  <c r="Y1051" i="1" l="1"/>
  <c r="W1052" i="1" s="1"/>
  <c r="I1052" i="1"/>
  <c r="F1052" i="1" s="1"/>
  <c r="X1052" i="1" l="1"/>
  <c r="Z1052" i="1"/>
  <c r="AA1052" i="1"/>
  <c r="AB1052" i="1"/>
  <c r="K1052" i="1"/>
  <c r="J1052" i="1" s="1"/>
  <c r="L1052" i="1" l="1"/>
  <c r="I1053" i="1" s="1"/>
  <c r="Y1052" i="1" l="1"/>
  <c r="W1053" i="1" s="1"/>
  <c r="K1053" i="1"/>
  <c r="F1053" i="1"/>
  <c r="AB1053" i="1" l="1"/>
  <c r="Z1053" i="1"/>
  <c r="X1053" i="1"/>
  <c r="AA1053" i="1"/>
  <c r="J1053" i="1"/>
  <c r="L1053" i="1" s="1"/>
  <c r="Y1053" i="1" l="1"/>
  <c r="W1054" i="1" s="1"/>
  <c r="I1054" i="1"/>
  <c r="AB1054" i="1" l="1"/>
  <c r="X1054" i="1"/>
  <c r="Z1054" i="1"/>
  <c r="AA1054" i="1"/>
  <c r="K1054" i="1"/>
  <c r="F1054" i="1"/>
  <c r="J1054" i="1" l="1"/>
  <c r="L1054" i="1" s="1"/>
  <c r="Y1054" i="1" s="1"/>
  <c r="W1055" i="1" s="1"/>
  <c r="X1055" i="1" l="1"/>
  <c r="AA1055" i="1"/>
  <c r="Z1055" i="1"/>
  <c r="AB1055" i="1"/>
  <c r="I1055" i="1"/>
  <c r="F1055" i="1" l="1"/>
  <c r="K1055" i="1"/>
  <c r="J1055" i="1" l="1"/>
  <c r="L1055" i="1" s="1"/>
  <c r="I1056" i="1" l="1"/>
  <c r="Y1055" i="1"/>
  <c r="W1056" i="1" s="1"/>
  <c r="K1056" i="1"/>
  <c r="F1056" i="1"/>
  <c r="AA1056" i="1" l="1"/>
  <c r="X1056" i="1"/>
  <c r="Z1056" i="1"/>
  <c r="AB1056" i="1"/>
  <c r="J1056" i="1"/>
  <c r="L1056" i="1" s="1"/>
  <c r="Y1056" i="1" l="1"/>
  <c r="W1057" i="1" s="1"/>
  <c r="I1057" i="1"/>
  <c r="Z1057" i="1" l="1"/>
  <c r="X1057" i="1"/>
  <c r="AA1057" i="1"/>
  <c r="AB1057" i="1"/>
  <c r="K1057" i="1"/>
  <c r="F1057" i="1"/>
  <c r="J1057" i="1" l="1"/>
  <c r="L1057" i="1" s="1"/>
  <c r="Y1057" i="1" s="1"/>
  <c r="W1058" i="1" s="1"/>
  <c r="X1058" i="1" l="1"/>
  <c r="Z1058" i="1"/>
  <c r="AB1058" i="1"/>
  <c r="AA1058" i="1"/>
  <c r="I1058" i="1"/>
  <c r="K1058" i="1" l="1"/>
  <c r="F1058" i="1"/>
  <c r="J1058" i="1" l="1"/>
  <c r="L1058" i="1" s="1"/>
  <c r="Y1058" i="1" s="1"/>
  <c r="W1059" i="1" s="1"/>
  <c r="AB1059" i="1" l="1"/>
  <c r="Z1059" i="1"/>
  <c r="X1059" i="1"/>
  <c r="AA1059" i="1"/>
  <c r="I1059" i="1"/>
  <c r="F1059" i="1" l="1"/>
  <c r="K1059" i="1"/>
  <c r="J1059" i="1" l="1"/>
  <c r="L1059" i="1" s="1"/>
  <c r="I1060" i="1" l="1"/>
  <c r="Y1059" i="1"/>
  <c r="W1060" i="1" s="1"/>
  <c r="K1060" i="1"/>
  <c r="F1060" i="1"/>
  <c r="Z1060" i="1" l="1"/>
  <c r="AB1060" i="1"/>
  <c r="X1060" i="1"/>
  <c r="AA1060" i="1"/>
  <c r="J1060" i="1"/>
  <c r="L1060" i="1" s="1"/>
  <c r="Y1060" i="1" l="1"/>
  <c r="W1061" i="1" s="1"/>
  <c r="I1061" i="1"/>
  <c r="X1061" i="1" l="1"/>
  <c r="Z1061" i="1"/>
  <c r="AB1061" i="1"/>
  <c r="AA1061" i="1"/>
  <c r="F1061" i="1"/>
  <c r="K1061" i="1"/>
  <c r="J1061" i="1" l="1"/>
  <c r="L1061" i="1" s="1"/>
  <c r="Y1061" i="1" s="1"/>
  <c r="W1062" i="1" s="1"/>
  <c r="X1062" i="1" l="1"/>
  <c r="Z1062" i="1"/>
  <c r="AA1062" i="1"/>
  <c r="AB1062" i="1"/>
  <c r="I1062" i="1"/>
  <c r="F1062" i="1" s="1"/>
  <c r="K1062" i="1" l="1"/>
  <c r="J1062" i="1" l="1"/>
  <c r="L1062" i="1" s="1"/>
  <c r="I1063" i="1" l="1"/>
  <c r="Y1062" i="1"/>
  <c r="W1063" i="1" s="1"/>
  <c r="K1063" i="1"/>
  <c r="J1063" i="1" s="1"/>
  <c r="F1063" i="1"/>
  <c r="AA1063" i="1" l="1"/>
  <c r="X1063" i="1"/>
  <c r="Z1063" i="1"/>
  <c r="AB1063" i="1"/>
  <c r="L1063" i="1"/>
  <c r="I1064" i="1" s="1"/>
  <c r="Y1063" i="1" l="1"/>
  <c r="W1064" i="1" s="1"/>
  <c r="F1064" i="1"/>
  <c r="K1064" i="1"/>
  <c r="X1064" i="1" l="1"/>
  <c r="AA1064" i="1"/>
  <c r="AB1064" i="1"/>
  <c r="Z1064" i="1"/>
  <c r="J1064" i="1"/>
  <c r="L1064" i="1" s="1"/>
  <c r="Y1064" i="1" l="1"/>
  <c r="W1065" i="1" s="1"/>
  <c r="I1065" i="1"/>
  <c r="X1065" i="1" l="1"/>
  <c r="Z1065" i="1"/>
  <c r="AB1065" i="1"/>
  <c r="AA1065" i="1"/>
  <c r="F1065" i="1"/>
  <c r="K1065" i="1"/>
  <c r="J1065" i="1" l="1"/>
  <c r="L1065" i="1" s="1"/>
  <c r="Y1065" i="1" s="1"/>
  <c r="W1066" i="1" s="1"/>
  <c r="X1066" i="1" l="1"/>
  <c r="Z1066" i="1"/>
  <c r="AA1066" i="1"/>
  <c r="AB1066" i="1"/>
  <c r="I1066" i="1"/>
  <c r="K1066" i="1" l="1"/>
  <c r="F1066" i="1"/>
  <c r="J1066" i="1" l="1"/>
  <c r="L1066" i="1" s="1"/>
  <c r="Y1066" i="1" s="1"/>
  <c r="W1067" i="1" s="1"/>
  <c r="X1067" i="1" l="1"/>
  <c r="AA1067" i="1"/>
  <c r="Z1067" i="1"/>
  <c r="AB1067" i="1"/>
  <c r="I1067" i="1"/>
  <c r="K1067" i="1" l="1"/>
  <c r="F1067" i="1"/>
  <c r="J1067" i="1" l="1"/>
  <c r="L1067" i="1" s="1"/>
  <c r="I1068" i="1" l="1"/>
  <c r="Y1067" i="1"/>
  <c r="W1068" i="1" s="1"/>
  <c r="F1068" i="1"/>
  <c r="K1068" i="1"/>
  <c r="AA1068" i="1" l="1"/>
  <c r="Z1068" i="1"/>
  <c r="X1068" i="1"/>
  <c r="AB1068" i="1"/>
  <c r="J1068" i="1"/>
  <c r="L1068" i="1" s="1"/>
  <c r="Y1068" i="1" l="1"/>
  <c r="W1069" i="1" s="1"/>
  <c r="I1069" i="1"/>
  <c r="AB1069" i="1" l="1"/>
  <c r="X1069" i="1"/>
  <c r="Z1069" i="1"/>
  <c r="AA1069" i="1"/>
  <c r="K1069" i="1"/>
  <c r="J1069" i="1" s="1"/>
  <c r="F1069" i="1"/>
  <c r="L1069" i="1" l="1"/>
  <c r="I1070" i="1" s="1"/>
  <c r="Y1069" i="1" l="1"/>
  <c r="W1070" i="1" s="1"/>
  <c r="K1070" i="1"/>
  <c r="F1070" i="1"/>
  <c r="X1070" i="1" l="1"/>
  <c r="AA1070" i="1"/>
  <c r="AB1070" i="1"/>
  <c r="Z1070" i="1"/>
  <c r="J1070" i="1"/>
  <c r="L1070" i="1" s="1"/>
  <c r="I1071" i="1" s="1"/>
  <c r="Y1070" i="1" l="1"/>
  <c r="W1071" i="1" s="1"/>
  <c r="K1071" i="1"/>
  <c r="F1071" i="1"/>
  <c r="AB1071" i="1" l="1"/>
  <c r="X1071" i="1"/>
  <c r="AA1071" i="1"/>
  <c r="Z1071" i="1"/>
  <c r="J1071" i="1"/>
  <c r="L1071" i="1" s="1"/>
  <c r="Y1071" i="1" l="1"/>
  <c r="W1072" i="1" s="1"/>
  <c r="I1072" i="1"/>
  <c r="X1072" i="1" l="1"/>
  <c r="Z1072" i="1"/>
  <c r="AA1072" i="1"/>
  <c r="AB1072" i="1"/>
  <c r="K1072" i="1"/>
  <c r="F1072" i="1"/>
  <c r="J1072" i="1" l="1"/>
  <c r="L1072" i="1" s="1"/>
  <c r="Y1072" i="1" s="1"/>
  <c r="W1073" i="1" s="1"/>
  <c r="AA1073" i="1" l="1"/>
  <c r="X1073" i="1"/>
  <c r="Z1073" i="1"/>
  <c r="AB1073" i="1"/>
  <c r="I1073" i="1"/>
  <c r="K1073" i="1" s="1"/>
  <c r="F1073" i="1" l="1"/>
  <c r="J1073" i="1"/>
  <c r="L1073" i="1" s="1"/>
  <c r="Y1073" i="1" s="1"/>
  <c r="W1074" i="1" s="1"/>
  <c r="AB1074" i="1" l="1"/>
  <c r="X1074" i="1"/>
  <c r="Z1074" i="1"/>
  <c r="AA1074" i="1"/>
  <c r="I1074" i="1"/>
  <c r="F1074" i="1" l="1"/>
  <c r="K1074" i="1"/>
  <c r="J1074" i="1" l="1"/>
  <c r="L1074" i="1" s="1"/>
  <c r="Y1074" i="1" s="1"/>
  <c r="W1075" i="1" s="1"/>
  <c r="AB1075" i="1" l="1"/>
  <c r="Z1075" i="1"/>
  <c r="AA1075" i="1"/>
  <c r="X1075" i="1"/>
  <c r="I1075" i="1"/>
  <c r="F1075" i="1" l="1"/>
  <c r="K1075" i="1"/>
  <c r="J1075" i="1" l="1"/>
  <c r="L1075" i="1" s="1"/>
  <c r="Y1075" i="1" s="1"/>
  <c r="W1076" i="1" s="1"/>
  <c r="AA1076" i="1" l="1"/>
  <c r="X1076" i="1"/>
  <c r="Z1076" i="1"/>
  <c r="AB1076" i="1"/>
  <c r="I1076" i="1"/>
  <c r="K1076" i="1" s="1"/>
  <c r="F1076" i="1" l="1"/>
  <c r="J1076" i="1"/>
  <c r="L1076" i="1" s="1"/>
  <c r="Y1076" i="1" s="1"/>
  <c r="W1077" i="1" s="1"/>
  <c r="Z1077" i="1" l="1"/>
  <c r="X1077" i="1"/>
  <c r="AA1077" i="1"/>
  <c r="AB1077" i="1"/>
  <c r="I1077" i="1"/>
  <c r="K1077" i="1" l="1"/>
  <c r="F1077" i="1"/>
  <c r="J1077" i="1" l="1"/>
  <c r="L1077" i="1" s="1"/>
  <c r="Y1077" i="1" s="1"/>
  <c r="W1078" i="1" s="1"/>
  <c r="AB1078" i="1" l="1"/>
  <c r="Z1078" i="1"/>
  <c r="AA1078" i="1"/>
  <c r="X1078" i="1"/>
  <c r="I1078" i="1"/>
  <c r="F1078" i="1" l="1"/>
  <c r="K1078" i="1"/>
  <c r="J1078" i="1" l="1"/>
  <c r="L1078" i="1" s="1"/>
  <c r="I1079" i="1" l="1"/>
  <c r="F1079" i="1" s="1"/>
  <c r="Y1078" i="1"/>
  <c r="W1079" i="1" s="1"/>
  <c r="K1079" i="1"/>
  <c r="J1079" i="1" s="1"/>
  <c r="X1079" i="1" l="1"/>
  <c r="Z1079" i="1"/>
  <c r="AA1079" i="1"/>
  <c r="AB1079" i="1"/>
  <c r="L1079" i="1"/>
  <c r="I1080" i="1" s="1"/>
  <c r="Y1079" i="1" l="1"/>
  <c r="W1080" i="1" s="1"/>
  <c r="K1080" i="1"/>
  <c r="F1080" i="1"/>
  <c r="X1080" i="1" l="1"/>
  <c r="AA1080" i="1"/>
  <c r="Z1080" i="1"/>
  <c r="AB1080" i="1"/>
  <c r="J1080" i="1"/>
  <c r="L1080" i="1" s="1"/>
  <c r="I1081" i="1" s="1"/>
  <c r="Y1080" i="1" l="1"/>
  <c r="W1081" i="1" s="1"/>
  <c r="F1081" i="1"/>
  <c r="K1081" i="1"/>
  <c r="AA1081" i="1" l="1"/>
  <c r="X1081" i="1"/>
  <c r="Z1081" i="1"/>
  <c r="AB1081" i="1"/>
  <c r="J1081" i="1"/>
  <c r="L1081" i="1" s="1"/>
  <c r="Y1081" i="1" l="1"/>
  <c r="W1082" i="1" s="1"/>
  <c r="I1082" i="1"/>
  <c r="X1082" i="1" l="1"/>
  <c r="Z1082" i="1"/>
  <c r="AB1082" i="1"/>
  <c r="AA1082" i="1"/>
  <c r="K1082" i="1"/>
  <c r="F1082" i="1"/>
  <c r="J1082" i="1" l="1"/>
  <c r="L1082" i="1" s="1"/>
  <c r="Y1082" i="1" s="1"/>
  <c r="W1083" i="1" s="1"/>
  <c r="AA1083" i="1" l="1"/>
  <c r="AB1083" i="1"/>
  <c r="X1083" i="1"/>
  <c r="Z1083" i="1"/>
  <c r="I1083" i="1"/>
  <c r="F1083" i="1" l="1"/>
  <c r="K1083" i="1"/>
  <c r="J1083" i="1" l="1"/>
  <c r="L1083" i="1" s="1"/>
  <c r="I1084" i="1" l="1"/>
  <c r="Y1083" i="1"/>
  <c r="W1084" i="1" s="1"/>
  <c r="F1084" i="1"/>
  <c r="K1084" i="1"/>
  <c r="X1084" i="1" l="1"/>
  <c r="AA1084" i="1"/>
  <c r="Z1084" i="1"/>
  <c r="AB1084" i="1"/>
  <c r="J1084" i="1"/>
  <c r="L1084" i="1" s="1"/>
  <c r="I1085" i="1" s="1"/>
  <c r="Y1084" i="1" l="1"/>
  <c r="W1085" i="1" s="1"/>
  <c r="K1085" i="1"/>
  <c r="F1085" i="1"/>
  <c r="X1085" i="1" l="1"/>
  <c r="AA1085" i="1"/>
  <c r="Z1085" i="1"/>
  <c r="AB1085" i="1"/>
  <c r="J1085" i="1"/>
  <c r="L1085" i="1" s="1"/>
  <c r="Y1085" i="1" l="1"/>
  <c r="W1086" i="1" s="1"/>
  <c r="I1086" i="1"/>
  <c r="X1086" i="1" l="1"/>
  <c r="AA1086" i="1"/>
  <c r="Z1086" i="1"/>
  <c r="AB1086" i="1"/>
  <c r="F1086" i="1"/>
  <c r="K1086" i="1"/>
  <c r="J1086" i="1" l="1"/>
  <c r="L1086" i="1" s="1"/>
  <c r="Y1086" i="1" s="1"/>
  <c r="W1087" i="1" s="1"/>
  <c r="Z1087" i="1" l="1"/>
  <c r="AA1087" i="1"/>
  <c r="X1087" i="1"/>
  <c r="AB1087" i="1"/>
  <c r="I1087" i="1"/>
  <c r="K1087" i="1" l="1"/>
  <c r="F1087" i="1"/>
  <c r="J1087" i="1" l="1"/>
  <c r="L1087" i="1" s="1"/>
  <c r="Y1087" i="1" s="1"/>
  <c r="W1088" i="1" s="1"/>
  <c r="AB1088" i="1" l="1"/>
  <c r="X1088" i="1"/>
  <c r="Z1088" i="1"/>
  <c r="AA1088" i="1"/>
  <c r="I1088" i="1"/>
  <c r="F1088" i="1" l="1"/>
  <c r="K1088" i="1"/>
  <c r="J1088" i="1" l="1"/>
  <c r="L1088" i="1" s="1"/>
  <c r="Y1088" i="1" s="1"/>
  <c r="W1089" i="1" s="1"/>
  <c r="Z1089" i="1" l="1"/>
  <c r="AB1089" i="1"/>
  <c r="X1089" i="1"/>
  <c r="AA1089" i="1"/>
  <c r="I1089" i="1"/>
  <c r="K1089" i="1" l="1"/>
  <c r="F1089" i="1"/>
  <c r="J1089" i="1" l="1"/>
  <c r="L1089" i="1" s="1"/>
  <c r="Y1089" i="1" s="1"/>
  <c r="W1090" i="1" s="1"/>
  <c r="X1090" i="1" l="1"/>
  <c r="AA1090" i="1"/>
  <c r="Z1090" i="1"/>
  <c r="AB1090" i="1"/>
  <c r="I1090" i="1"/>
  <c r="F1090" i="1" l="1"/>
  <c r="K1090" i="1"/>
  <c r="J1090" i="1" l="1"/>
  <c r="L1090" i="1" s="1"/>
  <c r="Y1090" i="1" s="1"/>
  <c r="W1091" i="1" s="1"/>
  <c r="AB1091" i="1" l="1"/>
  <c r="Z1091" i="1"/>
  <c r="X1091" i="1"/>
  <c r="AA1091" i="1"/>
  <c r="I1091" i="1"/>
  <c r="F1091" i="1" s="1"/>
  <c r="K1091" i="1" l="1"/>
  <c r="J1091" i="1" l="1"/>
  <c r="L1091" i="1" s="1"/>
  <c r="I1092" i="1" l="1"/>
  <c r="Y1091" i="1"/>
  <c r="W1092" i="1" s="1"/>
  <c r="F1092" i="1"/>
  <c r="K1092" i="1"/>
  <c r="X1092" i="1" l="1"/>
  <c r="Z1092" i="1"/>
  <c r="AA1092" i="1"/>
  <c r="AB1092" i="1"/>
  <c r="J1092" i="1"/>
  <c r="L1092" i="1" s="1"/>
  <c r="Y1092" i="1" l="1"/>
  <c r="W1093" i="1" s="1"/>
  <c r="I1093" i="1"/>
  <c r="X1093" i="1" l="1"/>
  <c r="AA1093" i="1"/>
  <c r="AB1093" i="1"/>
  <c r="Z1093" i="1"/>
  <c r="F1093" i="1"/>
  <c r="K1093" i="1"/>
  <c r="J1093" i="1" l="1"/>
  <c r="L1093" i="1" s="1"/>
  <c r="I1094" i="1" s="1"/>
  <c r="Y1093" i="1" l="1"/>
  <c r="W1094" i="1" s="1"/>
  <c r="F1094" i="1"/>
  <c r="K1094" i="1"/>
  <c r="X1094" i="1" l="1"/>
  <c r="Z1094" i="1"/>
  <c r="AA1094" i="1"/>
  <c r="AB1094" i="1"/>
  <c r="J1094" i="1"/>
  <c r="L1094" i="1" s="1"/>
  <c r="Y1094" i="1" l="1"/>
  <c r="W1095" i="1" s="1"/>
  <c r="I1095" i="1"/>
  <c r="AB1095" i="1" l="1"/>
  <c r="X1095" i="1"/>
  <c r="Z1095" i="1"/>
  <c r="AA1095" i="1"/>
  <c r="K1095" i="1"/>
  <c r="F1095" i="1"/>
  <c r="J1095" i="1" l="1"/>
  <c r="L1095" i="1" s="1"/>
  <c r="Y1095" i="1" s="1"/>
  <c r="W1096" i="1" s="1"/>
  <c r="X1096" i="1" l="1"/>
  <c r="Z1096" i="1"/>
  <c r="AA1096" i="1"/>
  <c r="AB1096" i="1"/>
  <c r="I1096" i="1"/>
  <c r="K1096" i="1" l="1"/>
  <c r="J1096" i="1" s="1"/>
  <c r="F1096" i="1"/>
  <c r="L1096" i="1" l="1"/>
  <c r="I1097" i="1" l="1"/>
  <c r="Y1096" i="1"/>
  <c r="W1097" i="1" s="1"/>
  <c r="F1097" i="1"/>
  <c r="K1097" i="1"/>
  <c r="AA1097" i="1" l="1"/>
  <c r="X1097" i="1"/>
  <c r="Z1097" i="1"/>
  <c r="AB1097" i="1"/>
  <c r="J1097" i="1"/>
  <c r="L1097" i="1" s="1"/>
  <c r="Y1097" i="1" l="1"/>
  <c r="W1098" i="1" s="1"/>
  <c r="I1098" i="1"/>
  <c r="X1098" i="1" l="1"/>
  <c r="AA1098" i="1"/>
  <c r="Z1098" i="1"/>
  <c r="AB1098" i="1"/>
  <c r="K1098" i="1"/>
  <c r="F1098" i="1"/>
  <c r="E7" i="2" l="1"/>
  <c r="G20" i="2" s="1"/>
  <c r="H7" i="2"/>
  <c r="J1098" i="1"/>
  <c r="L1098" i="1" s="1"/>
  <c r="Y1098" i="1" s="1"/>
  <c r="W1099" i="1" s="1"/>
  <c r="G7" i="2"/>
  <c r="F7" i="2"/>
  <c r="H20" i="2"/>
  <c r="I7" i="2"/>
  <c r="J7" i="2"/>
  <c r="Z1099" i="1" l="1"/>
  <c r="AB1099" i="1"/>
  <c r="X1099" i="1"/>
  <c r="AA1099" i="1"/>
  <c r="E20" i="2"/>
  <c r="G8" i="7"/>
  <c r="K8" i="7" s="1"/>
  <c r="P7" i="2"/>
  <c r="Q7" i="2" s="1"/>
  <c r="G9" i="7"/>
  <c r="K9" i="7" s="1"/>
  <c r="L1" i="7" s="1"/>
  <c r="S7" i="2"/>
  <c r="U7" i="2" s="1"/>
  <c r="J20" i="2"/>
  <c r="I1099" i="1"/>
  <c r="F20" i="2"/>
  <c r="I20" i="2" l="1"/>
  <c r="O9" i="7"/>
  <c r="M9" i="7"/>
  <c r="M8" i="7" s="1"/>
  <c r="M7" i="7" s="1"/>
  <c r="O8" i="7"/>
  <c r="L8" i="7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K20" i="2"/>
  <c r="L4" i="7" s="1"/>
  <c r="L3" i="7" s="1"/>
  <c r="F1099" i="1"/>
  <c r="K1099" i="1"/>
  <c r="M20" i="2" l="1"/>
  <c r="O22" i="7"/>
  <c r="P22" i="7" s="1"/>
  <c r="Q22" i="7" s="1"/>
  <c r="O14" i="7"/>
  <c r="P14" i="7" s="1"/>
  <c r="Q14" i="7" s="1"/>
  <c r="O11" i="7"/>
  <c r="P11" i="7" s="1"/>
  <c r="O23" i="7"/>
  <c r="P23" i="7" s="1"/>
  <c r="Q23" i="7" s="1"/>
  <c r="O21" i="7"/>
  <c r="P21" i="7" s="1"/>
  <c r="Q21" i="7" s="1"/>
  <c r="O13" i="7"/>
  <c r="P13" i="7" s="1"/>
  <c r="Q13" i="7" s="1"/>
  <c r="O20" i="7"/>
  <c r="P20" i="7" s="1"/>
  <c r="Q20" i="7" s="1"/>
  <c r="O12" i="7"/>
  <c r="P12" i="7" s="1"/>
  <c r="Q12" i="7" s="1"/>
  <c r="O16" i="7"/>
  <c r="P16" i="7" s="1"/>
  <c r="Q16" i="7" s="1"/>
  <c r="O19" i="7"/>
  <c r="P19" i="7" s="1"/>
  <c r="Q19" i="7" s="1"/>
  <c r="O17" i="7"/>
  <c r="P17" i="7" s="1"/>
  <c r="Q17" i="7" s="1"/>
  <c r="O18" i="7"/>
  <c r="P18" i="7" s="1"/>
  <c r="Q18" i="7" s="1"/>
  <c r="O10" i="7"/>
  <c r="O15" i="7"/>
  <c r="P15" i="7" s="1"/>
  <c r="Q15" i="7" s="1"/>
  <c r="J1099" i="1"/>
  <c r="L1099" i="1" s="1"/>
  <c r="Y1099" i="1" s="1"/>
  <c r="W1100" i="1" s="1"/>
  <c r="X1100" i="1" l="1"/>
  <c r="AA1100" i="1"/>
  <c r="Z1100" i="1"/>
  <c r="AB1100" i="1"/>
  <c r="Q11" i="7"/>
  <c r="F28" i="7"/>
  <c r="F30" i="7" s="1"/>
  <c r="I1100" i="1"/>
  <c r="R18" i="7" l="1"/>
  <c r="S18" i="7" s="1"/>
  <c r="R10" i="7"/>
  <c r="S10" i="7" s="1"/>
  <c r="R8" i="7"/>
  <c r="S8" i="7" s="1"/>
  <c r="R7" i="7"/>
  <c r="S7" i="7" s="1"/>
  <c r="R9" i="7"/>
  <c r="S9" i="7" s="1"/>
  <c r="R17" i="7"/>
  <c r="S17" i="7" s="1"/>
  <c r="R23" i="7"/>
  <c r="S23" i="7" s="1"/>
  <c r="R16" i="7"/>
  <c r="S16" i="7" s="1"/>
  <c r="R14" i="7"/>
  <c r="S14" i="7" s="1"/>
  <c r="R19" i="7"/>
  <c r="S19" i="7" s="1"/>
  <c r="R20" i="7"/>
  <c r="S20" i="7" s="1"/>
  <c r="R11" i="7"/>
  <c r="S11" i="7" s="1"/>
  <c r="R22" i="7"/>
  <c r="S22" i="7" s="1"/>
  <c r="R21" i="7"/>
  <c r="S21" i="7" s="1"/>
  <c r="R13" i="7"/>
  <c r="S13" i="7" s="1"/>
  <c r="R15" i="7"/>
  <c r="S15" i="7" s="1"/>
  <c r="R12" i="7"/>
  <c r="S12" i="7" s="1"/>
  <c r="K1100" i="1"/>
  <c r="F1100" i="1"/>
  <c r="F31" i="7" l="1"/>
  <c r="N7" i="2" s="1"/>
  <c r="O7" i="2" s="1"/>
  <c r="J1100" i="1"/>
  <c r="L1100" i="1" s="1"/>
  <c r="Y1100" i="1" s="1"/>
  <c r="W1101" i="1" s="1"/>
  <c r="Z1101" i="1" l="1"/>
  <c r="AA1101" i="1"/>
  <c r="X1101" i="1"/>
  <c r="AB1101" i="1"/>
  <c r="I1101" i="1"/>
  <c r="K1101" i="1" l="1"/>
  <c r="F1101" i="1"/>
  <c r="J1101" i="1" l="1"/>
  <c r="L1101" i="1" s="1"/>
  <c r="Y1101" i="1" s="1"/>
  <c r="W1102" i="1" s="1"/>
  <c r="X1102" i="1" l="1"/>
  <c r="Z1102" i="1"/>
  <c r="AA1102" i="1"/>
  <c r="AB1102" i="1"/>
  <c r="I1102" i="1"/>
  <c r="K1102" i="1" l="1"/>
  <c r="J1102" i="1" s="1"/>
  <c r="F1102" i="1"/>
  <c r="L1102" i="1" l="1"/>
  <c r="I1103" i="1" l="1"/>
  <c r="Y1102" i="1"/>
  <c r="W1103" i="1" s="1"/>
  <c r="K1103" i="1"/>
  <c r="F1103" i="1"/>
  <c r="AA1103" i="1" l="1"/>
  <c r="AB1103" i="1"/>
  <c r="X1103" i="1"/>
  <c r="Z1103" i="1"/>
  <c r="J1103" i="1"/>
  <c r="L1103" i="1" s="1"/>
  <c r="Y1103" i="1" l="1"/>
  <c r="W1104" i="1" s="1"/>
  <c r="I1104" i="1"/>
  <c r="X1104" i="1" l="1"/>
  <c r="Z1104" i="1"/>
  <c r="AA1104" i="1"/>
  <c r="AB1104" i="1"/>
  <c r="K1104" i="1"/>
  <c r="F1104" i="1"/>
  <c r="J1104" i="1" l="1"/>
  <c r="L1104" i="1" s="1"/>
  <c r="I1105" i="1" s="1"/>
  <c r="Y1104" i="1" l="1"/>
  <c r="W1105" i="1" s="1"/>
  <c r="F1105" i="1"/>
  <c r="K1105" i="1"/>
  <c r="X1105" i="1" l="1"/>
  <c r="AB1105" i="1"/>
  <c r="Z1105" i="1"/>
  <c r="AA1105" i="1"/>
  <c r="J1105" i="1"/>
  <c r="L1105" i="1" s="1"/>
  <c r="Y1105" i="1" l="1"/>
  <c r="W1106" i="1" s="1"/>
  <c r="I1106" i="1"/>
  <c r="X1106" i="1" l="1"/>
  <c r="Z1106" i="1"/>
  <c r="AB1106" i="1"/>
  <c r="AA1106" i="1"/>
  <c r="F1106" i="1"/>
  <c r="K1106" i="1"/>
  <c r="J1106" i="1" l="1"/>
  <c r="L1106" i="1" s="1"/>
  <c r="Y1106" i="1" s="1"/>
  <c r="W1107" i="1" s="1"/>
  <c r="X1107" i="1" l="1"/>
  <c r="Z1107" i="1"/>
  <c r="AA1107" i="1"/>
  <c r="AB1107" i="1"/>
  <c r="I1107" i="1"/>
  <c r="F1107" i="1" l="1"/>
  <c r="K1107" i="1"/>
  <c r="J1107" i="1" l="1"/>
  <c r="L1107" i="1" s="1"/>
  <c r="Y1107" i="1" s="1"/>
  <c r="W1108" i="1" s="1"/>
  <c r="X1108" i="1" l="1"/>
  <c r="Z1108" i="1"/>
  <c r="AA1108" i="1"/>
  <c r="AB1108" i="1"/>
  <c r="I1108" i="1"/>
  <c r="F1108" i="1" l="1"/>
  <c r="K1108" i="1"/>
  <c r="J1108" i="1" l="1"/>
  <c r="L1108" i="1" s="1"/>
  <c r="Y1108" i="1" s="1"/>
  <c r="W1109" i="1" s="1"/>
  <c r="AA1109" i="1" l="1"/>
  <c r="X1109" i="1"/>
  <c r="Z1109" i="1"/>
  <c r="AB1109" i="1"/>
  <c r="I1109" i="1"/>
  <c r="K1109" i="1" s="1"/>
  <c r="F1109" i="1" l="1"/>
  <c r="J1109" i="1"/>
  <c r="L1109" i="1" s="1"/>
  <c r="Y1109" i="1" s="1"/>
  <c r="W1110" i="1" s="1"/>
  <c r="X1110" i="1" l="1"/>
  <c r="Z1110" i="1"/>
  <c r="AA1110" i="1"/>
  <c r="AB1110" i="1"/>
  <c r="I1110" i="1"/>
  <c r="K1110" i="1" l="1"/>
  <c r="F1110" i="1"/>
  <c r="J1110" i="1"/>
  <c r="L1110" i="1" l="1"/>
  <c r="I1111" i="1" l="1"/>
  <c r="Y1110" i="1"/>
  <c r="W1111" i="1" s="1"/>
  <c r="K1111" i="1"/>
  <c r="F1111" i="1"/>
  <c r="X1111" i="1" l="1"/>
  <c r="Z1111" i="1"/>
  <c r="AA1111" i="1"/>
  <c r="AB1111" i="1"/>
  <c r="J1111" i="1"/>
  <c r="L1111" i="1" s="1"/>
  <c r="Y1111" i="1" l="1"/>
  <c r="W1112" i="1" s="1"/>
  <c r="I1112" i="1"/>
  <c r="Z1112" i="1" l="1"/>
  <c r="AB1112" i="1"/>
  <c r="X1112" i="1"/>
  <c r="AA1112" i="1"/>
  <c r="F1112" i="1"/>
  <c r="K1112" i="1"/>
  <c r="J1112" i="1" l="1"/>
  <c r="L1112" i="1" s="1"/>
  <c r="I1113" i="1" s="1"/>
  <c r="K1113" i="1" s="1"/>
  <c r="Y1112" i="1" l="1"/>
  <c r="W1113" i="1" s="1"/>
  <c r="F1113" i="1"/>
  <c r="J1113" i="1"/>
  <c r="L1113" i="1" s="1"/>
  <c r="AB1113" i="1" l="1"/>
  <c r="AA1113" i="1"/>
  <c r="Z1113" i="1"/>
  <c r="X1113" i="1"/>
  <c r="Y1113" i="1" s="1"/>
  <c r="W1114" i="1" s="1"/>
  <c r="I1114" i="1"/>
  <c r="X1114" i="1" l="1"/>
  <c r="Z1114" i="1"/>
  <c r="AB1114" i="1"/>
  <c r="AA1114" i="1"/>
  <c r="K1114" i="1"/>
  <c r="F1114" i="1"/>
  <c r="J1114" i="1" l="1"/>
  <c r="L1114" i="1" s="1"/>
  <c r="Y1114" i="1" s="1"/>
  <c r="W1115" i="1" s="1"/>
  <c r="X1115" i="1" l="1"/>
  <c r="AA1115" i="1"/>
  <c r="AB1115" i="1"/>
  <c r="Z1115" i="1"/>
  <c r="I1115" i="1"/>
  <c r="K1115" i="1" l="1"/>
  <c r="J1115" i="1" s="1"/>
  <c r="F1115" i="1"/>
  <c r="L1115" i="1" l="1"/>
  <c r="I1116" i="1" l="1"/>
  <c r="Y1115" i="1"/>
  <c r="W1116" i="1" s="1"/>
  <c r="F1116" i="1"/>
  <c r="K1116" i="1"/>
  <c r="AB1116" i="1" l="1"/>
  <c r="X1116" i="1"/>
  <c r="AA1116" i="1"/>
  <c r="Z1116" i="1"/>
  <c r="J1116" i="1"/>
  <c r="L1116" i="1" s="1"/>
  <c r="Y1116" i="1" l="1"/>
  <c r="W1117" i="1" s="1"/>
  <c r="I1117" i="1"/>
  <c r="X1117" i="1" l="1"/>
  <c r="AA1117" i="1"/>
  <c r="AB1117" i="1"/>
  <c r="Z1117" i="1"/>
  <c r="F1117" i="1"/>
  <c r="K1117" i="1"/>
  <c r="J1117" i="1" l="1"/>
  <c r="L1117" i="1" s="1"/>
  <c r="Y1117" i="1" s="1"/>
  <c r="W1118" i="1" s="1"/>
  <c r="AA1118" i="1" l="1"/>
  <c r="Z1118" i="1"/>
  <c r="X1118" i="1"/>
  <c r="AB1118" i="1"/>
  <c r="I1118" i="1"/>
  <c r="K1118" i="1" l="1"/>
  <c r="F1118" i="1"/>
  <c r="J1118" i="1" l="1"/>
  <c r="L1118" i="1" s="1"/>
  <c r="Y1118" i="1" s="1"/>
  <c r="W1119" i="1" s="1"/>
  <c r="X1119" i="1" l="1"/>
  <c r="Z1119" i="1"/>
  <c r="AA1119" i="1"/>
  <c r="AB1119" i="1"/>
  <c r="I1119" i="1"/>
  <c r="K1119" i="1" l="1"/>
  <c r="F1119" i="1"/>
  <c r="J1119" i="1" l="1"/>
  <c r="L1119" i="1" s="1"/>
  <c r="Y1119" i="1" s="1"/>
  <c r="W1120" i="1" s="1"/>
  <c r="X1120" i="1" l="1"/>
  <c r="AA1120" i="1"/>
  <c r="AB1120" i="1"/>
  <c r="Z1120" i="1"/>
  <c r="I1120" i="1"/>
  <c r="F1120" i="1" l="1"/>
  <c r="K1120" i="1"/>
  <c r="J1120" i="1" s="1"/>
  <c r="L1120" i="1" l="1"/>
  <c r="I1121" i="1" l="1"/>
  <c r="Y1120" i="1"/>
  <c r="W1121" i="1" s="1"/>
  <c r="F1121" i="1"/>
  <c r="K1121" i="1"/>
  <c r="X1121" i="1" l="1"/>
  <c r="AA1121" i="1"/>
  <c r="Z1121" i="1"/>
  <c r="AB1121" i="1"/>
  <c r="J1121" i="1"/>
  <c r="L1121" i="1" s="1"/>
  <c r="I1122" i="1" s="1"/>
  <c r="Y1121" i="1" l="1"/>
  <c r="W1122" i="1" s="1"/>
  <c r="F1122" i="1"/>
  <c r="K1122" i="1"/>
  <c r="AB1122" i="1" l="1"/>
  <c r="Z1122" i="1"/>
  <c r="AA1122" i="1"/>
  <c r="X1122" i="1"/>
  <c r="J1122" i="1"/>
  <c r="L1122" i="1" s="1"/>
  <c r="Y1122" i="1" l="1"/>
  <c r="W1123" i="1" s="1"/>
  <c r="I1123" i="1"/>
  <c r="X1123" i="1" l="1"/>
  <c r="AA1123" i="1"/>
  <c r="Z1123" i="1"/>
  <c r="AB1123" i="1"/>
  <c r="F1123" i="1"/>
  <c r="K1123" i="1"/>
  <c r="J1123" i="1" l="1"/>
  <c r="L1123" i="1" s="1"/>
  <c r="Y1123" i="1" s="1"/>
  <c r="W1124" i="1" s="1"/>
  <c r="X1124" i="1" l="1"/>
  <c r="AA1124" i="1"/>
  <c r="Z1124" i="1"/>
  <c r="AB1124" i="1"/>
  <c r="I1124" i="1"/>
  <c r="K1124" i="1" l="1"/>
  <c r="F1124" i="1"/>
  <c r="J1124" i="1" l="1"/>
  <c r="L1124" i="1" s="1"/>
  <c r="Y1124" i="1" s="1"/>
  <c r="W1125" i="1" s="1"/>
  <c r="AA1125" i="1" l="1"/>
  <c r="X1125" i="1"/>
  <c r="Z1125" i="1"/>
  <c r="AB1125" i="1"/>
  <c r="I1125" i="1"/>
  <c r="K1125" i="1" l="1"/>
  <c r="F1125" i="1"/>
  <c r="J1125" i="1" l="1"/>
  <c r="L1125" i="1" s="1"/>
  <c r="Y1125" i="1" s="1"/>
  <c r="W1126" i="1" s="1"/>
  <c r="AA1126" i="1" l="1"/>
  <c r="X1126" i="1"/>
  <c r="Z1126" i="1"/>
  <c r="AB1126" i="1"/>
  <c r="I1126" i="1"/>
  <c r="F1126" i="1" l="1"/>
  <c r="K1126" i="1"/>
  <c r="J1126" i="1" l="1"/>
  <c r="L1126" i="1" s="1"/>
  <c r="Y1126" i="1" s="1"/>
  <c r="W1127" i="1" s="1"/>
  <c r="Z1127" i="1" l="1"/>
  <c r="AB1127" i="1"/>
  <c r="X1127" i="1"/>
  <c r="AA1127" i="1"/>
  <c r="I1127" i="1"/>
  <c r="K1127" i="1" l="1"/>
  <c r="F1127" i="1"/>
  <c r="J1127" i="1" l="1"/>
  <c r="L1127" i="1" s="1"/>
  <c r="Y1127" i="1" s="1"/>
  <c r="W1128" i="1" s="1"/>
  <c r="AB1128" i="1" l="1"/>
  <c r="X1128" i="1"/>
  <c r="AA1128" i="1"/>
  <c r="Z1128" i="1"/>
  <c r="I1128" i="1"/>
  <c r="K1128" i="1" l="1"/>
  <c r="J1128" i="1" s="1"/>
  <c r="F1128" i="1"/>
  <c r="L1128" i="1" l="1"/>
  <c r="I1129" i="1" l="1"/>
  <c r="Y1128" i="1"/>
  <c r="W1129" i="1" s="1"/>
  <c r="F1129" i="1"/>
  <c r="K1129" i="1"/>
  <c r="X1129" i="1" l="1"/>
  <c r="Z1129" i="1"/>
  <c r="AA1129" i="1"/>
  <c r="AB1129" i="1"/>
  <c r="J1129" i="1"/>
  <c r="L1129" i="1" s="1"/>
  <c r="Y1129" i="1" l="1"/>
  <c r="W1130" i="1" s="1"/>
  <c r="I1130" i="1"/>
  <c r="X1130" i="1" l="1"/>
  <c r="Z1130" i="1"/>
  <c r="AA1130" i="1"/>
  <c r="AB1130" i="1"/>
  <c r="F1130" i="1"/>
  <c r="K1130" i="1"/>
  <c r="J1130" i="1" l="1"/>
  <c r="L1130" i="1" s="1"/>
  <c r="Y1130" i="1" s="1"/>
  <c r="W1131" i="1" s="1"/>
  <c r="AB1131" i="1" l="1"/>
  <c r="Z1131" i="1"/>
  <c r="AA1131" i="1"/>
  <c r="X1131" i="1"/>
  <c r="I1131" i="1"/>
  <c r="F1131" i="1" l="1"/>
  <c r="K1131" i="1"/>
  <c r="J1131" i="1" l="1"/>
  <c r="L1131" i="1" s="1"/>
  <c r="Y1131" i="1" s="1"/>
  <c r="W1132" i="1" s="1"/>
  <c r="Z1132" i="1" l="1"/>
  <c r="AB1132" i="1"/>
  <c r="X1132" i="1"/>
  <c r="AA1132" i="1"/>
  <c r="I1132" i="1"/>
  <c r="F1132" i="1" l="1"/>
  <c r="K1132" i="1"/>
  <c r="J1132" i="1" l="1"/>
  <c r="L1132" i="1" s="1"/>
  <c r="Y1132" i="1" s="1"/>
  <c r="W1133" i="1" s="1"/>
  <c r="X1133" i="1" l="1"/>
  <c r="AA1133" i="1"/>
  <c r="Z1133" i="1"/>
  <c r="AB1133" i="1"/>
  <c r="I1133" i="1"/>
  <c r="K1133" i="1" s="1"/>
  <c r="F1133" i="1" l="1"/>
  <c r="J1133" i="1"/>
  <c r="L1133" i="1" s="1"/>
  <c r="Y1133" i="1" s="1"/>
  <c r="W1134" i="1" s="1"/>
  <c r="X1134" i="1" l="1"/>
  <c r="AA1134" i="1"/>
  <c r="AB1134" i="1"/>
  <c r="Z1134" i="1"/>
  <c r="I1134" i="1"/>
  <c r="F1134" i="1" l="1"/>
  <c r="K1134" i="1"/>
  <c r="J1134" i="1" l="1"/>
  <c r="L1134" i="1" s="1"/>
  <c r="Y1134" i="1" s="1"/>
  <c r="W1135" i="1" s="1"/>
  <c r="AA1135" i="1" l="1"/>
  <c r="X1135" i="1"/>
  <c r="Z1135" i="1"/>
  <c r="AB1135" i="1"/>
  <c r="I1135" i="1"/>
  <c r="K1135" i="1" l="1"/>
  <c r="F1135" i="1"/>
  <c r="J1135" i="1" l="1"/>
  <c r="L1135" i="1" s="1"/>
  <c r="Y1135" i="1" s="1"/>
  <c r="W1136" i="1" s="1"/>
  <c r="X1136" i="1" l="1"/>
  <c r="Z1136" i="1"/>
  <c r="AA1136" i="1"/>
  <c r="AB1136" i="1"/>
  <c r="I1136" i="1"/>
  <c r="F1136" i="1" l="1"/>
  <c r="K1136" i="1"/>
  <c r="J1136" i="1" l="1"/>
  <c r="L1136" i="1" s="1"/>
  <c r="I1137" i="1" l="1"/>
  <c r="F1137" i="1" s="1"/>
  <c r="Y1136" i="1"/>
  <c r="W1137" i="1" s="1"/>
  <c r="K1137" i="1"/>
  <c r="J1137" i="1" s="1"/>
  <c r="X1137" i="1" l="1"/>
  <c r="Z1137" i="1"/>
  <c r="AB1137" i="1"/>
  <c r="AA1137" i="1"/>
  <c r="L1137" i="1"/>
  <c r="I1138" i="1" s="1"/>
  <c r="Y1137" i="1" l="1"/>
  <c r="W1138" i="1" s="1"/>
  <c r="F1138" i="1"/>
  <c r="K1138" i="1"/>
  <c r="Z1138" i="1" l="1"/>
  <c r="AA1138" i="1"/>
  <c r="X1138" i="1"/>
  <c r="AB1138" i="1"/>
  <c r="J1138" i="1"/>
  <c r="L1138" i="1" s="1"/>
  <c r="Y1138" i="1" l="1"/>
  <c r="W1139" i="1" s="1"/>
  <c r="I1139" i="1"/>
  <c r="F1139" i="1" s="1"/>
  <c r="X1139" i="1" l="1"/>
  <c r="Z1139" i="1"/>
  <c r="AB1139" i="1"/>
  <c r="AA1139" i="1"/>
  <c r="K1139" i="1"/>
  <c r="J1139" i="1" s="1"/>
  <c r="L1139" i="1" l="1"/>
  <c r="I1140" i="1" s="1"/>
  <c r="F1140" i="1" s="1"/>
  <c r="Y1139" i="1" l="1"/>
  <c r="W1140" i="1" s="1"/>
  <c r="K1140" i="1"/>
  <c r="J1140" i="1" s="1"/>
  <c r="X1140" i="1" l="1"/>
  <c r="Z1140" i="1"/>
  <c r="AA1140" i="1"/>
  <c r="AB1140" i="1"/>
  <c r="L1140" i="1"/>
  <c r="I1141" i="1" s="1"/>
  <c r="Y1140" i="1" l="1"/>
  <c r="W1141" i="1" s="1"/>
  <c r="F1141" i="1"/>
  <c r="K1141" i="1"/>
  <c r="Z1141" i="1" l="1"/>
  <c r="AB1141" i="1"/>
  <c r="X1141" i="1"/>
  <c r="AA1141" i="1"/>
  <c r="J1141" i="1"/>
  <c r="L1141" i="1" s="1"/>
  <c r="Y1141" i="1" l="1"/>
  <c r="W1142" i="1" s="1"/>
  <c r="I1142" i="1"/>
  <c r="F1142" i="1" s="1"/>
  <c r="X1142" i="1" l="1"/>
  <c r="Z1142" i="1"/>
  <c r="AA1142" i="1"/>
  <c r="AB1142" i="1"/>
  <c r="K1142" i="1"/>
  <c r="J1142" i="1" l="1"/>
  <c r="L1142" i="1" s="1"/>
  <c r="I1143" i="1" s="1"/>
  <c r="Y1142" i="1" l="1"/>
  <c r="W1143" i="1" s="1"/>
  <c r="K1143" i="1"/>
  <c r="F1143" i="1"/>
  <c r="X1143" i="1" l="1"/>
  <c r="Z1143" i="1"/>
  <c r="AA1143" i="1"/>
  <c r="AB1143" i="1"/>
  <c r="J1143" i="1"/>
  <c r="L1143" i="1" s="1"/>
  <c r="Y1143" i="1" l="1"/>
  <c r="W1144" i="1" s="1"/>
  <c r="I1144" i="1"/>
  <c r="X1144" i="1" l="1"/>
  <c r="Z1144" i="1"/>
  <c r="AA1144" i="1"/>
  <c r="AB1144" i="1"/>
  <c r="F1144" i="1"/>
  <c r="K1144" i="1"/>
  <c r="J1144" i="1" l="1"/>
  <c r="L1144" i="1" s="1"/>
  <c r="Y1144" i="1" s="1"/>
  <c r="W1145" i="1" s="1"/>
  <c r="Z1145" i="1" l="1"/>
  <c r="AB1145" i="1"/>
  <c r="X1145" i="1"/>
  <c r="AA1145" i="1"/>
  <c r="I1145" i="1"/>
  <c r="F1145" i="1" s="1"/>
  <c r="K1145" i="1" l="1"/>
  <c r="J1145" i="1" l="1"/>
  <c r="L1145" i="1" s="1"/>
  <c r="I1146" i="1" l="1"/>
  <c r="Y1145" i="1"/>
  <c r="W1146" i="1" s="1"/>
  <c r="F1146" i="1"/>
  <c r="K1146" i="1"/>
  <c r="X1146" i="1" l="1"/>
  <c r="Z1146" i="1"/>
  <c r="AB1146" i="1"/>
  <c r="AA1146" i="1"/>
  <c r="J1146" i="1"/>
  <c r="L1146" i="1" l="1"/>
  <c r="I1147" i="1" s="1"/>
  <c r="Y1146" i="1" l="1"/>
  <c r="W1147" i="1" s="1"/>
  <c r="K1147" i="1"/>
  <c r="F1147" i="1"/>
  <c r="AA1147" i="1" l="1"/>
  <c r="X1147" i="1"/>
  <c r="Z1147" i="1"/>
  <c r="AB1147" i="1"/>
  <c r="J1147" i="1"/>
  <c r="L1147" i="1" s="1"/>
  <c r="I1148" i="1" s="1"/>
  <c r="Y1147" i="1" l="1"/>
  <c r="W1148" i="1" s="1"/>
  <c r="F1148" i="1"/>
  <c r="K1148" i="1"/>
  <c r="AB1148" i="1" l="1"/>
  <c r="X1148" i="1"/>
  <c r="Z1148" i="1"/>
  <c r="AA1148" i="1"/>
  <c r="J1148" i="1"/>
  <c r="L1148" i="1" s="1"/>
  <c r="I1149" i="1" s="1"/>
  <c r="Y1148" i="1" l="1"/>
  <c r="W1149" i="1" s="1"/>
  <c r="F1149" i="1"/>
  <c r="K1149" i="1"/>
  <c r="AB1149" i="1" l="1"/>
  <c r="X1149" i="1"/>
  <c r="Z1149" i="1"/>
  <c r="AA1149" i="1"/>
  <c r="J1149" i="1"/>
  <c r="L1149" i="1" s="1"/>
  <c r="I1150" i="1" s="1"/>
  <c r="Y1149" i="1" l="1"/>
  <c r="W1150" i="1" s="1"/>
  <c r="F1150" i="1"/>
  <c r="K1150" i="1"/>
  <c r="AA1150" i="1" l="1"/>
  <c r="AB1150" i="1"/>
  <c r="X1150" i="1"/>
  <c r="Z1150" i="1"/>
  <c r="J1150" i="1"/>
  <c r="L1150" i="1" s="1"/>
  <c r="Y1150" i="1" l="1"/>
  <c r="W1151" i="1" s="1"/>
  <c r="I1151" i="1"/>
  <c r="AB1151" i="1" l="1"/>
  <c r="X1151" i="1"/>
  <c r="Z1151" i="1"/>
  <c r="AA1151" i="1"/>
  <c r="F1151" i="1"/>
  <c r="K1151" i="1"/>
  <c r="J1151" i="1" l="1"/>
  <c r="L1151" i="1" s="1"/>
  <c r="Y1151" i="1" s="1"/>
  <c r="W1152" i="1" s="1"/>
  <c r="AA1152" i="1" l="1"/>
  <c r="AB1152" i="1"/>
  <c r="X1152" i="1"/>
  <c r="Z1152" i="1"/>
  <c r="I1152" i="1"/>
  <c r="K1152" i="1" l="1"/>
  <c r="J1152" i="1" s="1"/>
  <c r="F1152" i="1"/>
  <c r="L1152" i="1" l="1"/>
  <c r="I1153" i="1" l="1"/>
  <c r="Y1152" i="1"/>
  <c r="W1153" i="1" s="1"/>
  <c r="K1153" i="1"/>
  <c r="F1153" i="1"/>
  <c r="Z1153" i="1" l="1"/>
  <c r="X1153" i="1"/>
  <c r="AA1153" i="1"/>
  <c r="AB1153" i="1"/>
  <c r="J1153" i="1"/>
  <c r="L1153" i="1" s="1"/>
  <c r="Y1153" i="1" l="1"/>
  <c r="W1154" i="1" s="1"/>
  <c r="I1154" i="1"/>
  <c r="X1154" i="1" l="1"/>
  <c r="Z1154" i="1"/>
  <c r="AA1154" i="1"/>
  <c r="AB1154" i="1"/>
  <c r="K1154" i="1"/>
  <c r="F1154" i="1"/>
  <c r="J1154" i="1" l="1"/>
  <c r="L1154" i="1" s="1"/>
  <c r="Y1154" i="1" s="1"/>
  <c r="W1155" i="1" s="1"/>
  <c r="X1155" i="1" l="1"/>
  <c r="Z1155" i="1"/>
  <c r="AA1155" i="1"/>
  <c r="AB1155" i="1"/>
  <c r="I1155" i="1"/>
  <c r="F1155" i="1" l="1"/>
  <c r="K1155" i="1"/>
  <c r="J1155" i="1" l="1"/>
  <c r="L1155" i="1" s="1"/>
  <c r="Y1155" i="1" s="1"/>
  <c r="W1156" i="1" s="1"/>
  <c r="X1156" i="1" l="1"/>
  <c r="Z1156" i="1"/>
  <c r="AB1156" i="1"/>
  <c r="AA1156" i="1"/>
  <c r="I1156" i="1"/>
  <c r="K1156" i="1" l="1"/>
  <c r="F1156" i="1"/>
  <c r="J1156" i="1" l="1"/>
  <c r="L1156" i="1" s="1"/>
  <c r="Y1156" i="1" s="1"/>
  <c r="W1157" i="1" s="1"/>
  <c r="AA1157" i="1" l="1"/>
  <c r="X1157" i="1"/>
  <c r="Z1157" i="1"/>
  <c r="AB1157" i="1"/>
  <c r="I1157" i="1"/>
  <c r="F1157" i="1" l="1"/>
  <c r="K1157" i="1"/>
  <c r="J1157" i="1" s="1"/>
  <c r="L1157" i="1" l="1"/>
  <c r="I1158" i="1" l="1"/>
  <c r="Y1157" i="1"/>
  <c r="W1158" i="1" s="1"/>
  <c r="F1158" i="1"/>
  <c r="K1158" i="1"/>
  <c r="Z1158" i="1" l="1"/>
  <c r="AB1158" i="1"/>
  <c r="AA1158" i="1"/>
  <c r="X1158" i="1"/>
  <c r="J1158" i="1"/>
  <c r="L1158" i="1"/>
  <c r="I1159" i="1" s="1"/>
  <c r="Y1158" i="1" l="1"/>
  <c r="W1159" i="1" s="1"/>
  <c r="K1159" i="1"/>
  <c r="J1159" i="1" s="1"/>
  <c r="F1159" i="1"/>
  <c r="X1159" i="1" l="1"/>
  <c r="AA1159" i="1"/>
  <c r="Z1159" i="1"/>
  <c r="AB1159" i="1"/>
  <c r="L1159" i="1"/>
  <c r="I1160" i="1" s="1"/>
  <c r="Y1159" i="1" l="1"/>
  <c r="W1160" i="1" s="1"/>
  <c r="F1160" i="1"/>
  <c r="K1160" i="1"/>
  <c r="X1160" i="1" l="1"/>
  <c r="AA1160" i="1"/>
  <c r="Z1160" i="1"/>
  <c r="AB1160" i="1"/>
  <c r="J1160" i="1"/>
  <c r="L1160" i="1" s="1"/>
  <c r="Y1160" i="1" l="1"/>
  <c r="W1161" i="1" s="1"/>
  <c r="I1161" i="1"/>
  <c r="X1161" i="1" l="1"/>
  <c r="AA1161" i="1"/>
  <c r="Z1161" i="1"/>
  <c r="AB1161" i="1"/>
  <c r="K1161" i="1"/>
  <c r="F1161" i="1"/>
  <c r="J1161" i="1" l="1"/>
  <c r="L1161" i="1" s="1"/>
  <c r="Y1161" i="1" s="1"/>
  <c r="W1162" i="1" s="1"/>
  <c r="AB1162" i="1" l="1"/>
  <c r="X1162" i="1"/>
  <c r="Z1162" i="1"/>
  <c r="AA1162" i="1"/>
  <c r="I1162" i="1"/>
  <c r="K1162" i="1" l="1"/>
  <c r="F1162" i="1"/>
  <c r="J1162" i="1" l="1"/>
  <c r="L1162" i="1" s="1"/>
  <c r="I1163" i="1" l="1"/>
  <c r="Y1162" i="1"/>
  <c r="W1163" i="1" s="1"/>
  <c r="F1163" i="1"/>
  <c r="K1163" i="1"/>
  <c r="AA1163" i="1" l="1"/>
  <c r="Z1163" i="1"/>
  <c r="X1163" i="1"/>
  <c r="AB1163" i="1"/>
  <c r="J1163" i="1"/>
  <c r="L1163" i="1" s="1"/>
  <c r="Y1163" i="1" l="1"/>
  <c r="W1164" i="1" s="1"/>
  <c r="I1164" i="1"/>
  <c r="Z1164" i="1" l="1"/>
  <c r="X1164" i="1"/>
  <c r="AA1164" i="1"/>
  <c r="AB1164" i="1"/>
  <c r="K1164" i="1"/>
  <c r="F1164" i="1"/>
  <c r="J1164" i="1" l="1"/>
  <c r="L1164" i="1" s="1"/>
  <c r="Y1164" i="1" s="1"/>
  <c r="W1165" i="1" s="1"/>
  <c r="X1165" i="1" l="1"/>
  <c r="Z1165" i="1"/>
  <c r="AA1165" i="1"/>
  <c r="AB1165" i="1"/>
  <c r="I1165" i="1"/>
  <c r="K1165" i="1" l="1"/>
  <c r="J1165" i="1" s="1"/>
  <c r="F1165" i="1"/>
  <c r="L1165" i="1" l="1"/>
  <c r="I1166" i="1" l="1"/>
  <c r="Y1165" i="1"/>
  <c r="W1166" i="1" s="1"/>
  <c r="K1166" i="1"/>
  <c r="F1166" i="1"/>
  <c r="Z1166" i="1" l="1"/>
  <c r="AB1166" i="1"/>
  <c r="X1166" i="1"/>
  <c r="AA1166" i="1"/>
  <c r="J1166" i="1"/>
  <c r="L1166" i="1" s="1"/>
  <c r="Y1166" i="1" l="1"/>
  <c r="W1167" i="1" s="1"/>
  <c r="I1167" i="1"/>
  <c r="X1167" i="1" l="1"/>
  <c r="Z1167" i="1"/>
  <c r="AA1167" i="1"/>
  <c r="AB1167" i="1"/>
  <c r="K1167" i="1"/>
  <c r="F1167" i="1"/>
  <c r="J1167" i="1" l="1"/>
  <c r="L1167" i="1" s="1"/>
  <c r="Y1167" i="1" s="1"/>
  <c r="W1168" i="1" s="1"/>
  <c r="Z1168" i="1" l="1"/>
  <c r="AB1168" i="1"/>
  <c r="X1168" i="1"/>
  <c r="AA1168" i="1"/>
  <c r="I1168" i="1"/>
  <c r="K1168" i="1" l="1"/>
  <c r="F1168" i="1"/>
  <c r="J1168" i="1" l="1"/>
  <c r="L1168" i="1" s="1"/>
  <c r="Y1168" i="1" s="1"/>
  <c r="W1169" i="1" s="1"/>
  <c r="X1169" i="1" l="1"/>
  <c r="AA1169" i="1"/>
  <c r="AB1169" i="1"/>
  <c r="Z1169" i="1"/>
  <c r="I1169" i="1"/>
  <c r="K1169" i="1" l="1"/>
  <c r="F1169" i="1"/>
  <c r="J1169" i="1" l="1"/>
  <c r="L1169" i="1" s="1"/>
  <c r="Y1169" i="1" s="1"/>
  <c r="W1170" i="1" s="1"/>
  <c r="AA1170" i="1" l="1"/>
  <c r="X1170" i="1"/>
  <c r="Z1170" i="1"/>
  <c r="AB1170" i="1"/>
  <c r="I1170" i="1"/>
  <c r="K1170" i="1" l="1"/>
  <c r="F1170" i="1"/>
  <c r="J1170" i="1" l="1"/>
  <c r="L1170" i="1" s="1"/>
  <c r="Y1170" i="1" s="1"/>
  <c r="W1171" i="1" s="1"/>
  <c r="X1171" i="1" l="1"/>
  <c r="Z1171" i="1"/>
  <c r="AB1171" i="1"/>
  <c r="AA1171" i="1"/>
  <c r="I1171" i="1"/>
  <c r="K1171" i="1" l="1"/>
  <c r="F1171" i="1"/>
  <c r="J1171" i="1" l="1"/>
  <c r="L1171" i="1" s="1"/>
  <c r="Y1171" i="1" s="1"/>
  <c r="W1172" i="1" s="1"/>
  <c r="AB1172" i="1" l="1"/>
  <c r="X1172" i="1"/>
  <c r="AA1172" i="1"/>
  <c r="Z1172" i="1"/>
  <c r="I1172" i="1"/>
  <c r="F1172" i="1" l="1"/>
  <c r="K1172" i="1"/>
  <c r="J1172" i="1" l="1"/>
  <c r="L1172" i="1" s="1"/>
  <c r="Y1172" i="1" s="1"/>
  <c r="W1173" i="1" s="1"/>
  <c r="Z1173" i="1" l="1"/>
  <c r="X1173" i="1"/>
  <c r="AA1173" i="1"/>
  <c r="AB1173" i="1"/>
  <c r="I1173" i="1"/>
  <c r="F1173" i="1" l="1"/>
  <c r="K1173" i="1"/>
  <c r="J1173" i="1" l="1"/>
  <c r="L1173" i="1" s="1"/>
  <c r="Y1173" i="1" s="1"/>
  <c r="W1174" i="1" s="1"/>
  <c r="X1174" i="1" l="1"/>
  <c r="Z1174" i="1"/>
  <c r="AA1174" i="1"/>
  <c r="AB1174" i="1"/>
  <c r="I1174" i="1"/>
  <c r="K1174" i="1" l="1"/>
  <c r="F1174" i="1"/>
  <c r="J1174" i="1" l="1"/>
  <c r="L1174" i="1" s="1"/>
  <c r="Y1174" i="1" s="1"/>
  <c r="W1175" i="1" s="1"/>
  <c r="X1175" i="1" l="1"/>
  <c r="Z1175" i="1"/>
  <c r="AA1175" i="1"/>
  <c r="AB1175" i="1"/>
  <c r="I1175" i="1"/>
  <c r="K1175" i="1" l="1"/>
  <c r="F1175" i="1"/>
  <c r="J1175" i="1" l="1"/>
  <c r="L1175" i="1" s="1"/>
  <c r="Y1175" i="1" s="1"/>
  <c r="W1176" i="1" s="1"/>
  <c r="X1176" i="1" l="1"/>
  <c r="Z1176" i="1"/>
  <c r="AA1176" i="1"/>
  <c r="AB1176" i="1"/>
  <c r="I1176" i="1"/>
  <c r="K1176" i="1" l="1"/>
  <c r="F1176" i="1"/>
  <c r="J1176" i="1" l="1"/>
  <c r="L1176" i="1" s="1"/>
  <c r="Y1176" i="1" s="1"/>
  <c r="W1177" i="1" s="1"/>
  <c r="X1177" i="1" l="1"/>
  <c r="Z1177" i="1"/>
  <c r="AA1177" i="1"/>
  <c r="AB1177" i="1"/>
  <c r="I1177" i="1"/>
  <c r="K1177" i="1" l="1"/>
  <c r="F1177" i="1"/>
  <c r="J1177" i="1" l="1"/>
  <c r="L1177" i="1" s="1"/>
  <c r="Y1177" i="1" s="1"/>
  <c r="W1178" i="1" s="1"/>
  <c r="AB1178" i="1" l="1"/>
  <c r="X1178" i="1"/>
  <c r="Z1178" i="1"/>
  <c r="AA1178" i="1"/>
  <c r="I1178" i="1"/>
  <c r="K1178" i="1" l="1"/>
  <c r="J1178" i="1" s="1"/>
  <c r="F1178" i="1"/>
  <c r="L1178" i="1" l="1"/>
  <c r="I1179" i="1" l="1"/>
  <c r="Y1178" i="1"/>
  <c r="W1179" i="1" s="1"/>
  <c r="K1179" i="1"/>
  <c r="F1179" i="1"/>
  <c r="X1179" i="1" l="1"/>
  <c r="AA1179" i="1"/>
  <c r="Z1179" i="1"/>
  <c r="AB1179" i="1"/>
  <c r="J1179" i="1"/>
  <c r="L1179" i="1" s="1"/>
  <c r="I1180" i="1" s="1"/>
  <c r="Y1179" i="1" l="1"/>
  <c r="W1180" i="1" s="1"/>
  <c r="K1180" i="1"/>
  <c r="F1180" i="1"/>
  <c r="X1180" i="1" l="1"/>
  <c r="AA1180" i="1"/>
  <c r="Z1180" i="1"/>
  <c r="AB1180" i="1"/>
  <c r="J1180" i="1"/>
  <c r="L1180" i="1"/>
  <c r="I1181" i="1" s="1"/>
  <c r="Y1180" i="1" l="1"/>
  <c r="W1181" i="1" s="1"/>
  <c r="F1181" i="1"/>
  <c r="K1181" i="1"/>
  <c r="X1181" i="1" l="1"/>
  <c r="Z1181" i="1"/>
  <c r="AA1181" i="1"/>
  <c r="AB1181" i="1"/>
  <c r="J1181" i="1"/>
  <c r="L1181" i="1" s="1"/>
  <c r="Y1181" i="1" l="1"/>
  <c r="W1182" i="1" s="1"/>
  <c r="I1182" i="1"/>
  <c r="X1182" i="1" l="1"/>
  <c r="AA1182" i="1"/>
  <c r="Z1182" i="1"/>
  <c r="AB1182" i="1"/>
  <c r="F1182" i="1"/>
  <c r="K1182" i="1"/>
  <c r="J1182" i="1" l="1"/>
  <c r="L1182" i="1" s="1"/>
  <c r="Y1182" i="1" s="1"/>
  <c r="W1183" i="1" s="1"/>
  <c r="X1183" i="1" l="1"/>
  <c r="AA1183" i="1"/>
  <c r="Z1183" i="1"/>
  <c r="AB1183" i="1"/>
  <c r="I1183" i="1"/>
  <c r="F1183" i="1" l="1"/>
  <c r="K1183" i="1"/>
  <c r="J1183" i="1" l="1"/>
  <c r="L1183" i="1" s="1"/>
  <c r="Y1183" i="1" s="1"/>
  <c r="W1184" i="1" s="1"/>
  <c r="X1184" i="1" l="1"/>
  <c r="Z1184" i="1"/>
  <c r="AB1184" i="1"/>
  <c r="AA1184" i="1"/>
  <c r="I1184" i="1"/>
  <c r="K1184" i="1" l="1"/>
  <c r="J1184" i="1" s="1"/>
  <c r="F1184" i="1"/>
  <c r="L1184" i="1" l="1"/>
  <c r="I1185" i="1" l="1"/>
  <c r="Y1184" i="1"/>
  <c r="W1185" i="1" s="1"/>
  <c r="K1185" i="1"/>
  <c r="F1185" i="1"/>
  <c r="X1185" i="1" l="1"/>
  <c r="AA1185" i="1"/>
  <c r="Z1185" i="1"/>
  <c r="AB1185" i="1"/>
  <c r="J1185" i="1"/>
  <c r="L1185" i="1" s="1"/>
  <c r="Y1185" i="1" l="1"/>
  <c r="W1186" i="1" s="1"/>
  <c r="I1186" i="1"/>
  <c r="X1186" i="1" l="1"/>
  <c r="Z1186" i="1"/>
  <c r="AB1186" i="1"/>
  <c r="AA1186" i="1"/>
  <c r="K1186" i="1"/>
  <c r="F1186" i="1"/>
  <c r="J1186" i="1" l="1"/>
  <c r="L1186" i="1" s="1"/>
  <c r="Y1186" i="1" s="1"/>
  <c r="W1187" i="1" s="1"/>
  <c r="X1187" i="1" l="1"/>
  <c r="Z1187" i="1"/>
  <c r="AA1187" i="1"/>
  <c r="AB1187" i="1"/>
  <c r="I1187" i="1"/>
  <c r="F1187" i="1" l="1"/>
  <c r="K1187" i="1"/>
  <c r="J1187" i="1" l="1"/>
  <c r="L1187" i="1" s="1"/>
  <c r="Y1187" i="1" s="1"/>
  <c r="W1188" i="1" s="1"/>
  <c r="AB1188" i="1" l="1"/>
  <c r="AA1188" i="1"/>
  <c r="Z1188" i="1"/>
  <c r="X1188" i="1"/>
  <c r="I1188" i="1"/>
  <c r="K1188" i="1" l="1"/>
  <c r="F1188" i="1"/>
  <c r="J1188" i="1" l="1"/>
  <c r="L1188" i="1" s="1"/>
  <c r="Y1188" i="1" s="1"/>
  <c r="W1189" i="1" s="1"/>
  <c r="Z1189" i="1" l="1"/>
  <c r="AB1189" i="1"/>
  <c r="X1189" i="1"/>
  <c r="AA1189" i="1"/>
  <c r="I1189" i="1"/>
  <c r="F1189" i="1" l="1"/>
  <c r="K1189" i="1"/>
  <c r="J1189" i="1" l="1"/>
  <c r="L1189" i="1" s="1"/>
  <c r="Y1189" i="1" s="1"/>
  <c r="W1190" i="1" s="1"/>
  <c r="AB1190" i="1" l="1"/>
  <c r="AA1190" i="1"/>
  <c r="Z1190" i="1"/>
  <c r="X1190" i="1"/>
  <c r="I1190" i="1"/>
  <c r="K1190" i="1" l="1"/>
  <c r="F1190" i="1"/>
  <c r="J1190" i="1" l="1"/>
  <c r="L1190" i="1" s="1"/>
  <c r="Y1190" i="1" s="1"/>
  <c r="W1191" i="1" s="1"/>
  <c r="X1191" i="1" l="1"/>
  <c r="Z1191" i="1"/>
  <c r="AA1191" i="1"/>
  <c r="AB1191" i="1"/>
  <c r="I1191" i="1"/>
  <c r="K1191" i="1" l="1"/>
  <c r="F1191" i="1"/>
  <c r="J1191" i="1" l="1"/>
  <c r="L1191" i="1" s="1"/>
  <c r="Y1191" i="1" s="1"/>
  <c r="W1192" i="1" s="1"/>
  <c r="Z1192" i="1" l="1"/>
  <c r="AB1192" i="1"/>
  <c r="AA1192" i="1"/>
  <c r="X1192" i="1"/>
  <c r="I1192" i="1"/>
  <c r="F1192" i="1" l="1"/>
  <c r="K1192" i="1"/>
  <c r="J1192" i="1" l="1"/>
  <c r="L1192" i="1" s="1"/>
  <c r="Y1192" i="1" s="1"/>
  <c r="W1193" i="1" s="1"/>
  <c r="AA1193" i="1" l="1"/>
  <c r="X1193" i="1"/>
  <c r="Z1193" i="1"/>
  <c r="AB1193" i="1"/>
  <c r="I1193" i="1"/>
  <c r="K1193" i="1" l="1"/>
  <c r="F1193" i="1"/>
  <c r="J1193" i="1" l="1"/>
  <c r="L1193" i="1" s="1"/>
  <c r="Y1193" i="1" s="1"/>
  <c r="W1194" i="1" s="1"/>
  <c r="AB1194" i="1" l="1"/>
  <c r="Z1194" i="1"/>
  <c r="X1194" i="1"/>
  <c r="AA1194" i="1"/>
  <c r="I1194" i="1"/>
  <c r="K1194" i="1" l="1"/>
  <c r="F1194" i="1"/>
  <c r="J1194" i="1" l="1"/>
  <c r="L1194" i="1" s="1"/>
  <c r="Y1194" i="1" s="1"/>
  <c r="W1195" i="1" s="1"/>
  <c r="AB1195" i="1" l="1"/>
  <c r="X1195" i="1"/>
  <c r="Z1195" i="1"/>
  <c r="AA1195" i="1"/>
  <c r="I1195" i="1"/>
  <c r="F1195" i="1" l="1"/>
  <c r="K1195" i="1"/>
  <c r="J1195" i="1" l="1"/>
  <c r="L1195" i="1" s="1"/>
  <c r="I1196" i="1" l="1"/>
  <c r="Y1195" i="1"/>
  <c r="W1196" i="1" s="1"/>
  <c r="K1196" i="1"/>
  <c r="F1196" i="1"/>
  <c r="Z1196" i="1" l="1"/>
  <c r="X1196" i="1"/>
  <c r="AA1196" i="1"/>
  <c r="AB1196" i="1"/>
  <c r="J1196" i="1"/>
  <c r="L1196" i="1" s="1"/>
  <c r="Y1196" i="1" l="1"/>
  <c r="W1197" i="1" s="1"/>
  <c r="I1197" i="1"/>
  <c r="AA1197" i="1" l="1"/>
  <c r="X1197" i="1"/>
  <c r="AB1197" i="1"/>
  <c r="Z1197" i="1"/>
  <c r="F1197" i="1"/>
  <c r="K1197" i="1"/>
  <c r="J1197" i="1" l="1"/>
  <c r="L1197" i="1" s="1"/>
  <c r="I1198" i="1" s="1"/>
  <c r="Y1197" i="1" l="1"/>
  <c r="W1198" i="1" s="1"/>
  <c r="F1198" i="1"/>
  <c r="K1198" i="1"/>
  <c r="AA1198" i="1" l="1"/>
  <c r="AB1198" i="1"/>
  <c r="X1198" i="1"/>
  <c r="Z1198" i="1"/>
  <c r="J1198" i="1"/>
  <c r="L1198" i="1" s="1"/>
  <c r="Y1198" i="1" l="1"/>
  <c r="W1199" i="1" s="1"/>
  <c r="I1199" i="1"/>
  <c r="X1199" i="1" l="1"/>
  <c r="AA1199" i="1"/>
  <c r="Z1199" i="1"/>
  <c r="AB1199" i="1"/>
  <c r="K1199" i="1"/>
  <c r="J1199" i="1" s="1"/>
  <c r="F1199" i="1"/>
  <c r="L1199" i="1" l="1"/>
  <c r="I1200" i="1" s="1"/>
  <c r="Y1199" i="1" l="1"/>
  <c r="W1200" i="1" s="1"/>
  <c r="F1200" i="1"/>
  <c r="K1200" i="1"/>
  <c r="AA1200" i="1" l="1"/>
  <c r="AB1200" i="1"/>
  <c r="X1200" i="1"/>
  <c r="Z1200" i="1"/>
  <c r="J1200" i="1"/>
  <c r="L1200" i="1" s="1"/>
  <c r="Y1200" i="1" l="1"/>
  <c r="W1201" i="1" s="1"/>
  <c r="I1201" i="1"/>
  <c r="X1201" i="1" l="1"/>
  <c r="Z1201" i="1"/>
  <c r="AB1201" i="1"/>
  <c r="AA1201" i="1"/>
  <c r="F1201" i="1"/>
  <c r="K1201" i="1"/>
  <c r="J1201" i="1" l="1"/>
  <c r="L1201" i="1" s="1"/>
  <c r="I1202" i="1" l="1"/>
  <c r="Y1201" i="1"/>
  <c r="W1202" i="1" s="1"/>
  <c r="K1202" i="1"/>
  <c r="J1202" i="1" s="1"/>
  <c r="F1202" i="1"/>
  <c r="Z1202" i="1" l="1"/>
  <c r="AB1202" i="1"/>
  <c r="X1202" i="1"/>
  <c r="AA1202" i="1"/>
  <c r="L1202" i="1"/>
  <c r="I1203" i="1" s="1"/>
  <c r="Y1202" i="1" l="1"/>
  <c r="W1203" i="1" s="1"/>
  <c r="F1203" i="1"/>
  <c r="K1203" i="1"/>
  <c r="AA1203" i="1" l="1"/>
  <c r="X1203" i="1"/>
  <c r="Z1203" i="1"/>
  <c r="AB1203" i="1"/>
  <c r="J1203" i="1"/>
  <c r="L1203" i="1" s="1"/>
  <c r="Y1203" i="1" l="1"/>
  <c r="W1204" i="1" s="1"/>
  <c r="I1204" i="1"/>
  <c r="Z1204" i="1" l="1"/>
  <c r="X1204" i="1"/>
  <c r="AA1204" i="1"/>
  <c r="AB1204" i="1"/>
  <c r="F1204" i="1"/>
  <c r="K1204" i="1"/>
  <c r="J1204" i="1" l="1"/>
  <c r="L1204" i="1" s="1"/>
  <c r="Y1204" i="1" s="1"/>
  <c r="W1205" i="1" s="1"/>
  <c r="AB1205" i="1" l="1"/>
  <c r="X1205" i="1"/>
  <c r="AA1205" i="1"/>
  <c r="Z1205" i="1"/>
  <c r="I1205" i="1"/>
  <c r="F1205" i="1" l="1"/>
  <c r="K1205" i="1"/>
  <c r="J1205" i="1" l="1"/>
  <c r="L1205" i="1" s="1"/>
  <c r="Y1205" i="1" s="1"/>
  <c r="W1206" i="1" s="1"/>
  <c r="X1206" i="1" l="1"/>
  <c r="AA1206" i="1"/>
  <c r="Z1206" i="1"/>
  <c r="AB1206" i="1"/>
  <c r="I1206" i="1"/>
  <c r="F1206" i="1" l="1"/>
  <c r="K1206" i="1"/>
  <c r="J1206" i="1" l="1"/>
  <c r="L1206" i="1"/>
  <c r="I1207" i="1" l="1"/>
  <c r="Y1206" i="1"/>
  <c r="W1207" i="1" s="1"/>
  <c r="F1207" i="1"/>
  <c r="K1207" i="1"/>
  <c r="X1207" i="1" l="1"/>
  <c r="Z1207" i="1"/>
  <c r="AA1207" i="1"/>
  <c r="AB1207" i="1"/>
  <c r="J1207" i="1"/>
  <c r="L1207" i="1" s="1"/>
  <c r="Y1207" i="1" l="1"/>
  <c r="W1208" i="1" s="1"/>
  <c r="I1208" i="1"/>
  <c r="AA1208" i="1" l="1"/>
  <c r="X1208" i="1"/>
  <c r="AB1208" i="1"/>
  <c r="Z1208" i="1"/>
  <c r="K1208" i="1"/>
  <c r="J1208" i="1" s="1"/>
  <c r="F1208" i="1"/>
  <c r="L1208" i="1" l="1"/>
  <c r="I1209" i="1" s="1"/>
  <c r="Y1208" i="1" l="1"/>
  <c r="W1209" i="1" s="1"/>
  <c r="F1209" i="1"/>
  <c r="K1209" i="1"/>
  <c r="X1209" i="1" l="1"/>
  <c r="Z1209" i="1"/>
  <c r="AA1209" i="1"/>
  <c r="AB1209" i="1"/>
  <c r="J1209" i="1"/>
  <c r="L1209" i="1" s="1"/>
  <c r="Y1209" i="1" l="1"/>
  <c r="W1210" i="1" s="1"/>
  <c r="I1210" i="1"/>
  <c r="Z1210" i="1" l="1"/>
  <c r="X1210" i="1"/>
  <c r="AA1210" i="1"/>
  <c r="AB1210" i="1"/>
  <c r="F1210" i="1"/>
  <c r="K1210" i="1"/>
  <c r="J1210" i="1" l="1"/>
  <c r="L1210" i="1"/>
  <c r="I1211" i="1" s="1"/>
  <c r="Y1210" i="1" l="1"/>
  <c r="W1211" i="1" s="1"/>
  <c r="F1211" i="1"/>
  <c r="K1211" i="1"/>
  <c r="AB1211" i="1" l="1"/>
  <c r="X1211" i="1"/>
  <c r="Z1211" i="1"/>
  <c r="AA1211" i="1"/>
  <c r="J1211" i="1"/>
  <c r="L1211" i="1" s="1"/>
  <c r="I1212" i="1" s="1"/>
  <c r="Y1211" i="1" l="1"/>
  <c r="W1212" i="1" s="1"/>
  <c r="K1212" i="1"/>
  <c r="J1212" i="1" s="1"/>
  <c r="F1212" i="1"/>
  <c r="Z1212" i="1" l="1"/>
  <c r="X1212" i="1"/>
  <c r="AA1212" i="1"/>
  <c r="AB1212" i="1"/>
  <c r="L1212" i="1"/>
  <c r="I1213" i="1" s="1"/>
  <c r="Y1212" i="1" l="1"/>
  <c r="W1213" i="1" s="1"/>
  <c r="K1213" i="1"/>
  <c r="F1213" i="1"/>
  <c r="X1213" i="1" l="1"/>
  <c r="Z1213" i="1"/>
  <c r="AA1213" i="1"/>
  <c r="AB1213" i="1"/>
  <c r="J1213" i="1"/>
  <c r="L1213" i="1" s="1"/>
  <c r="Y1213" i="1" l="1"/>
  <c r="W1214" i="1" s="1"/>
  <c r="I1214" i="1"/>
  <c r="Z1214" i="1" l="1"/>
  <c r="AB1214" i="1"/>
  <c r="X1214" i="1"/>
  <c r="AA1214" i="1"/>
  <c r="F1214" i="1"/>
  <c r="K1214" i="1"/>
  <c r="J1214" i="1" l="1"/>
  <c r="L1214" i="1" s="1"/>
  <c r="Y1214" i="1" s="1"/>
  <c r="W1215" i="1" s="1"/>
  <c r="AA1215" i="1" l="1"/>
  <c r="X1215" i="1"/>
  <c r="Z1215" i="1"/>
  <c r="AB1215" i="1"/>
  <c r="I1215" i="1"/>
  <c r="K1215" i="1" l="1"/>
  <c r="F1215" i="1"/>
  <c r="J1215" i="1" l="1"/>
  <c r="L1215" i="1" s="1"/>
  <c r="Y1215" i="1" s="1"/>
  <c r="W1216" i="1" s="1"/>
  <c r="Z1216" i="1" l="1"/>
  <c r="AB1216" i="1"/>
  <c r="X1216" i="1"/>
  <c r="AA1216" i="1"/>
  <c r="I1216" i="1"/>
  <c r="F1216" i="1" l="1"/>
  <c r="K1216" i="1"/>
  <c r="J1216" i="1" l="1"/>
  <c r="L1216" i="1" s="1"/>
  <c r="I1217" i="1" l="1"/>
  <c r="Y1216" i="1"/>
  <c r="W1217" i="1" s="1"/>
  <c r="F1217" i="1"/>
  <c r="K1217" i="1"/>
  <c r="AB1217" i="1" l="1"/>
  <c r="X1217" i="1"/>
  <c r="Z1217" i="1"/>
  <c r="AA1217" i="1"/>
  <c r="J1217" i="1"/>
  <c r="L1217" i="1" s="1"/>
  <c r="Y1217" i="1" l="1"/>
  <c r="W1218" i="1" s="1"/>
  <c r="I1218" i="1"/>
  <c r="AB1218" i="1" l="1"/>
  <c r="X1218" i="1"/>
  <c r="Z1218" i="1"/>
  <c r="AA1218" i="1"/>
  <c r="F1218" i="1"/>
  <c r="K1218" i="1"/>
  <c r="J1218" i="1" l="1"/>
  <c r="L1218" i="1" s="1"/>
  <c r="Y1218" i="1" s="1"/>
  <c r="W1219" i="1" s="1"/>
  <c r="X1219" i="1" l="1"/>
  <c r="Z1219" i="1"/>
  <c r="AA1219" i="1"/>
  <c r="AB1219" i="1"/>
  <c r="I1219" i="1"/>
  <c r="F1219" i="1" l="1"/>
  <c r="K1219" i="1"/>
  <c r="J1219" i="1" l="1"/>
  <c r="L1219" i="1" s="1"/>
  <c r="Y1219" i="1" s="1"/>
  <c r="W1220" i="1" s="1"/>
  <c r="Z1220" i="1" l="1"/>
  <c r="AA1220" i="1"/>
  <c r="X1220" i="1"/>
  <c r="AB1220" i="1"/>
  <c r="I1220" i="1"/>
  <c r="K1220" i="1" l="1"/>
  <c r="F1220" i="1"/>
  <c r="J1220" i="1" l="1"/>
  <c r="L1220" i="1" s="1"/>
  <c r="Y1220" i="1" s="1"/>
  <c r="W1221" i="1" s="1"/>
  <c r="AA1221" i="1" l="1"/>
  <c r="AB1221" i="1"/>
  <c r="X1221" i="1"/>
  <c r="Z1221" i="1"/>
  <c r="I1221" i="1"/>
  <c r="K1221" i="1" l="1"/>
  <c r="F1221" i="1"/>
  <c r="J1221" i="1" l="1"/>
  <c r="L1221" i="1" s="1"/>
  <c r="I1222" i="1" l="1"/>
  <c r="Y1221" i="1"/>
  <c r="W1222" i="1" s="1"/>
  <c r="F1222" i="1"/>
  <c r="K1222" i="1"/>
  <c r="AB1222" i="1" l="1"/>
  <c r="X1222" i="1"/>
  <c r="Z1222" i="1"/>
  <c r="AA1222" i="1"/>
  <c r="J1222" i="1"/>
  <c r="L1222" i="1" s="1"/>
  <c r="Y1222" i="1" l="1"/>
  <c r="W1223" i="1" s="1"/>
  <c r="I1223" i="1"/>
  <c r="AA1223" i="1" l="1"/>
  <c r="AB1223" i="1"/>
  <c r="X1223" i="1"/>
  <c r="Z1223" i="1"/>
  <c r="F1223" i="1"/>
  <c r="K1223" i="1"/>
  <c r="J1223" i="1" l="1"/>
  <c r="L1223" i="1" s="1"/>
  <c r="I1224" i="1" s="1"/>
  <c r="Y1223" i="1" l="1"/>
  <c r="W1224" i="1" s="1"/>
  <c r="F1224" i="1"/>
  <c r="K1224" i="1"/>
  <c r="X1224" i="1" l="1"/>
  <c r="AA1224" i="1"/>
  <c r="Z1224" i="1"/>
  <c r="AB1224" i="1"/>
  <c r="J1224" i="1"/>
  <c r="L1224" i="1" s="1"/>
  <c r="I1225" i="1" s="1"/>
  <c r="Y1224" i="1" l="1"/>
  <c r="W1225" i="1" s="1"/>
  <c r="F1225" i="1"/>
  <c r="K1225" i="1"/>
  <c r="AB1225" i="1" l="1"/>
  <c r="X1225" i="1"/>
  <c r="Z1225" i="1"/>
  <c r="AA1225" i="1"/>
  <c r="J1225" i="1"/>
  <c r="L1225" i="1" s="1"/>
  <c r="Y1225" i="1" l="1"/>
  <c r="W1226" i="1" s="1"/>
  <c r="I1226" i="1"/>
  <c r="Z1226" i="1" l="1"/>
  <c r="AA1226" i="1"/>
  <c r="AB1226" i="1"/>
  <c r="X1226" i="1"/>
  <c r="K1226" i="1"/>
  <c r="F1226" i="1"/>
  <c r="J1226" i="1" l="1"/>
  <c r="L1226" i="1" s="1"/>
  <c r="Y1226" i="1" s="1"/>
  <c r="W1227" i="1" s="1"/>
  <c r="X1227" i="1" l="1"/>
  <c r="Z1227" i="1"/>
  <c r="AB1227" i="1"/>
  <c r="AA1227" i="1"/>
  <c r="I1227" i="1"/>
  <c r="K1227" i="1" l="1"/>
  <c r="J1227" i="1" s="1"/>
  <c r="F1227" i="1"/>
  <c r="L1227" i="1" l="1"/>
  <c r="I1228" i="1" l="1"/>
  <c r="Y1227" i="1"/>
  <c r="W1228" i="1" s="1"/>
  <c r="K1228" i="1"/>
  <c r="F1228" i="1"/>
  <c r="AA1228" i="1" l="1"/>
  <c r="X1228" i="1"/>
  <c r="Z1228" i="1"/>
  <c r="AB1228" i="1"/>
  <c r="J1228" i="1"/>
  <c r="L1228" i="1" s="1"/>
  <c r="Y1228" i="1" l="1"/>
  <c r="W1229" i="1" s="1"/>
  <c r="I1229" i="1"/>
  <c r="Z1229" i="1" l="1"/>
  <c r="X1229" i="1"/>
  <c r="AA1229" i="1"/>
  <c r="AB1229" i="1"/>
  <c r="F1229" i="1"/>
  <c r="K1229" i="1"/>
  <c r="J1229" i="1" l="1"/>
  <c r="L1229" i="1" s="1"/>
  <c r="I1230" i="1" s="1"/>
  <c r="Y1229" i="1" l="1"/>
  <c r="W1230" i="1" s="1"/>
  <c r="K1230" i="1"/>
  <c r="J1230" i="1" s="1"/>
  <c r="F1230" i="1"/>
  <c r="AA1230" i="1" l="1"/>
  <c r="X1230" i="1"/>
  <c r="Z1230" i="1"/>
  <c r="AB1230" i="1"/>
  <c r="L1230" i="1"/>
  <c r="I1231" i="1"/>
  <c r="Y1230" i="1" l="1"/>
  <c r="W1231" i="1" s="1"/>
  <c r="F1231" i="1"/>
  <c r="K1231" i="1"/>
  <c r="AB1231" i="1" l="1"/>
  <c r="AA1231" i="1"/>
  <c r="X1231" i="1"/>
  <c r="Z1231" i="1"/>
  <c r="J1231" i="1"/>
  <c r="L1231" i="1" s="1"/>
  <c r="I1232" i="1" s="1"/>
  <c r="Y1231" i="1" l="1"/>
  <c r="W1232" i="1" s="1"/>
  <c r="K1232" i="1"/>
  <c r="F1232" i="1"/>
  <c r="AA1232" i="1" l="1"/>
  <c r="AB1232" i="1"/>
  <c r="X1232" i="1"/>
  <c r="Z1232" i="1"/>
  <c r="J1232" i="1"/>
  <c r="L1232" i="1" s="1"/>
  <c r="Y1232" i="1" l="1"/>
  <c r="W1233" i="1" s="1"/>
  <c r="I1233" i="1"/>
  <c r="X1233" i="1" l="1"/>
  <c r="Z1233" i="1"/>
  <c r="AA1233" i="1"/>
  <c r="AB1233" i="1"/>
  <c r="K1233" i="1"/>
  <c r="J1233" i="1" s="1"/>
  <c r="F1233" i="1"/>
  <c r="L1233" i="1" l="1"/>
  <c r="I1234" i="1" s="1"/>
  <c r="Y1233" i="1" l="1"/>
  <c r="W1234" i="1" s="1"/>
  <c r="K1234" i="1"/>
  <c r="F1234" i="1"/>
  <c r="Z1234" i="1" l="1"/>
  <c r="AB1234" i="1"/>
  <c r="X1234" i="1"/>
  <c r="AA1234" i="1"/>
  <c r="J1234" i="1"/>
  <c r="L1234" i="1" s="1"/>
  <c r="Y1234" i="1" l="1"/>
  <c r="W1235" i="1" s="1"/>
  <c r="I1235" i="1"/>
  <c r="AB1235" i="1" l="1"/>
  <c r="AA1235" i="1"/>
  <c r="X1235" i="1"/>
  <c r="Z1235" i="1"/>
  <c r="F1235" i="1"/>
  <c r="K1235" i="1"/>
  <c r="J1235" i="1" l="1"/>
  <c r="L1235" i="1"/>
  <c r="I1236" i="1" s="1"/>
  <c r="Y1235" i="1" l="1"/>
  <c r="W1236" i="1" s="1"/>
  <c r="F1236" i="1"/>
  <c r="K1236" i="1"/>
  <c r="X1236" i="1" l="1"/>
  <c r="Z1236" i="1"/>
  <c r="AA1236" i="1"/>
  <c r="AB1236" i="1"/>
  <c r="J1236" i="1"/>
  <c r="L1236" i="1" s="1"/>
  <c r="Y1236" i="1" l="1"/>
  <c r="W1237" i="1" s="1"/>
  <c r="I1237" i="1"/>
  <c r="AB1237" i="1" l="1"/>
  <c r="X1237" i="1"/>
  <c r="Z1237" i="1"/>
  <c r="AA1237" i="1"/>
  <c r="K1237" i="1"/>
  <c r="F1237" i="1"/>
  <c r="J1237" i="1" l="1"/>
  <c r="L1237" i="1" s="1"/>
  <c r="Y1237" i="1" s="1"/>
  <c r="W1238" i="1" s="1"/>
  <c r="X1238" i="1" l="1"/>
  <c r="Z1238" i="1"/>
  <c r="AA1238" i="1"/>
  <c r="AB1238" i="1"/>
  <c r="I1238" i="1"/>
  <c r="F1238" i="1" l="1"/>
  <c r="K1238" i="1"/>
  <c r="J1238" i="1" l="1"/>
  <c r="L1238" i="1" s="1"/>
  <c r="I1239" i="1" l="1"/>
  <c r="Y1238" i="1"/>
  <c r="W1239" i="1" s="1"/>
  <c r="K1239" i="1"/>
  <c r="F1239" i="1"/>
  <c r="X1239" i="1" l="1"/>
  <c r="AA1239" i="1"/>
  <c r="Z1239" i="1"/>
  <c r="AB1239" i="1"/>
  <c r="J1239" i="1"/>
  <c r="L1239" i="1" s="1"/>
  <c r="Y1239" i="1" l="1"/>
  <c r="W1240" i="1" s="1"/>
  <c r="I1240" i="1"/>
  <c r="X1240" i="1" l="1"/>
  <c r="Z1240" i="1"/>
  <c r="AA1240" i="1"/>
  <c r="AB1240" i="1"/>
  <c r="K1240" i="1"/>
  <c r="J1240" i="1" s="1"/>
  <c r="F1240" i="1"/>
  <c r="L1240" i="1" l="1"/>
  <c r="I1241" i="1" s="1"/>
  <c r="Y1240" i="1" l="1"/>
  <c r="W1241" i="1" s="1"/>
  <c r="F1241" i="1"/>
  <c r="K1241" i="1"/>
  <c r="Z1241" i="1" l="1"/>
  <c r="AB1241" i="1"/>
  <c r="X1241" i="1"/>
  <c r="AA1241" i="1"/>
  <c r="J1241" i="1"/>
  <c r="L1241" i="1" s="1"/>
  <c r="Y1241" i="1" l="1"/>
  <c r="W1242" i="1" s="1"/>
  <c r="I1242" i="1"/>
  <c r="X1242" i="1" l="1"/>
  <c r="Z1242" i="1"/>
  <c r="AA1242" i="1"/>
  <c r="AB1242" i="1"/>
  <c r="F1242" i="1"/>
  <c r="K1242" i="1"/>
  <c r="J1242" i="1" l="1"/>
  <c r="L1242" i="1" s="1"/>
  <c r="Y1242" i="1" s="1"/>
  <c r="W1243" i="1" s="1"/>
  <c r="AB1243" i="1" l="1"/>
  <c r="X1243" i="1"/>
  <c r="Z1243" i="1"/>
  <c r="AA1243" i="1"/>
  <c r="I1243" i="1"/>
  <c r="F1243" i="1" l="1"/>
  <c r="K1243" i="1"/>
  <c r="J1243" i="1" l="1"/>
  <c r="L1243" i="1" s="1"/>
  <c r="Y1243" i="1" s="1"/>
  <c r="W1244" i="1" s="1"/>
  <c r="AB1244" i="1" l="1"/>
  <c r="Z1244" i="1"/>
  <c r="X1244" i="1"/>
  <c r="AA1244" i="1"/>
  <c r="I1244" i="1"/>
  <c r="F1244" i="1" l="1"/>
  <c r="K1244" i="1"/>
  <c r="J1244" i="1" l="1"/>
  <c r="L1244" i="1" s="1"/>
  <c r="Y1244" i="1" s="1"/>
  <c r="W1245" i="1" s="1"/>
  <c r="Z1245" i="1" l="1"/>
  <c r="AA1245" i="1"/>
  <c r="X1245" i="1"/>
  <c r="AB1245" i="1"/>
  <c r="I1245" i="1"/>
  <c r="F1245" i="1" l="1"/>
  <c r="K1245" i="1"/>
  <c r="J1245" i="1" l="1"/>
  <c r="L1245" i="1" s="1"/>
  <c r="I1246" i="1" l="1"/>
  <c r="Y1245" i="1"/>
  <c r="W1246" i="1" s="1"/>
  <c r="K1246" i="1"/>
  <c r="F1246" i="1"/>
  <c r="X1246" i="1" l="1"/>
  <c r="AA1246" i="1"/>
  <c r="AB1246" i="1"/>
  <c r="Z1246" i="1"/>
  <c r="J1246" i="1"/>
  <c r="L1246" i="1" s="1"/>
  <c r="Y1246" i="1" l="1"/>
  <c r="W1247" i="1" s="1"/>
  <c r="I1247" i="1"/>
  <c r="X1247" i="1" l="1"/>
  <c r="AA1247" i="1"/>
  <c r="AB1247" i="1"/>
  <c r="Z1247" i="1"/>
  <c r="F1247" i="1"/>
  <c r="K1247" i="1"/>
  <c r="J1247" i="1" l="1"/>
  <c r="L1247" i="1" s="1"/>
  <c r="Y1247" i="1" s="1"/>
  <c r="W1248" i="1" s="1"/>
  <c r="AB1248" i="1" l="1"/>
  <c r="X1248" i="1"/>
  <c r="Z1248" i="1"/>
  <c r="AA1248" i="1"/>
  <c r="I1248" i="1"/>
  <c r="K1248" i="1" l="1"/>
  <c r="F1248" i="1"/>
  <c r="J1248" i="1" l="1"/>
  <c r="L1248" i="1" s="1"/>
  <c r="Y1248" i="1" s="1"/>
  <c r="W1249" i="1" s="1"/>
  <c r="AB1249" i="1" l="1"/>
  <c r="X1249" i="1"/>
  <c r="Z1249" i="1"/>
  <c r="AA1249" i="1"/>
  <c r="I1249" i="1"/>
  <c r="F1249" i="1" l="1"/>
  <c r="K1249" i="1"/>
  <c r="J1249" i="1" l="1"/>
  <c r="L1249" i="1" s="1"/>
  <c r="Y1249" i="1" s="1"/>
  <c r="W1250" i="1" s="1"/>
  <c r="Z1250" i="1" l="1"/>
  <c r="AA1250" i="1"/>
  <c r="X1250" i="1"/>
  <c r="AB1250" i="1"/>
  <c r="I1250" i="1"/>
  <c r="K1250" i="1" l="1"/>
  <c r="F1250" i="1"/>
  <c r="J1250" i="1" l="1"/>
  <c r="L1250" i="1" s="1"/>
  <c r="Y1250" i="1" s="1"/>
  <c r="W1251" i="1" s="1"/>
  <c r="X1251" i="1" l="1"/>
  <c r="AA1251" i="1"/>
  <c r="AB1251" i="1"/>
  <c r="Z1251" i="1"/>
  <c r="I1251" i="1"/>
  <c r="F1251" i="1" l="1"/>
  <c r="K1251" i="1"/>
  <c r="J1251" i="1" l="1"/>
  <c r="L1251" i="1" s="1"/>
  <c r="Y1251" i="1" s="1"/>
  <c r="W1252" i="1" s="1"/>
  <c r="Z1252" i="1" l="1"/>
  <c r="AB1252" i="1"/>
  <c r="X1252" i="1"/>
  <c r="AA1252" i="1"/>
  <c r="I1252" i="1"/>
  <c r="F1252" i="1" l="1"/>
  <c r="K1252" i="1"/>
  <c r="J1252" i="1" l="1"/>
  <c r="L1252" i="1" s="1"/>
  <c r="I1253" i="1" l="1"/>
  <c r="K1253" i="1" s="1"/>
  <c r="Y1252" i="1"/>
  <c r="W1253" i="1" s="1"/>
  <c r="F1253" i="1"/>
  <c r="J1253" i="1"/>
  <c r="L1253" i="1" s="1"/>
  <c r="X1253" i="1" l="1"/>
  <c r="AA1253" i="1"/>
  <c r="AB1253" i="1"/>
  <c r="Z1253" i="1"/>
  <c r="I1254" i="1"/>
  <c r="Y1253" i="1" l="1"/>
  <c r="W1254" i="1" s="1"/>
  <c r="F1254" i="1"/>
  <c r="K1254" i="1"/>
  <c r="Z1254" i="1" l="1"/>
  <c r="AB1254" i="1"/>
  <c r="X1254" i="1"/>
  <c r="AA1254" i="1"/>
  <c r="J1254" i="1"/>
  <c r="L1254" i="1" s="1"/>
  <c r="Y1254" i="1" l="1"/>
  <c r="W1255" i="1" s="1"/>
  <c r="I1255" i="1"/>
  <c r="X1255" i="1" l="1"/>
  <c r="Z1255" i="1"/>
  <c r="AA1255" i="1"/>
  <c r="AB1255" i="1"/>
  <c r="K1255" i="1"/>
  <c r="F1255" i="1"/>
  <c r="J1255" i="1" l="1"/>
  <c r="L1255" i="1" s="1"/>
  <c r="Y1255" i="1" s="1"/>
  <c r="W1256" i="1" s="1"/>
  <c r="AB1256" i="1" l="1"/>
  <c r="Z1256" i="1"/>
  <c r="AA1256" i="1"/>
  <c r="X1256" i="1"/>
  <c r="I1256" i="1"/>
  <c r="F1256" i="1" l="1"/>
  <c r="K1256" i="1"/>
  <c r="J1256" i="1" l="1"/>
  <c r="L1256" i="1" s="1"/>
  <c r="I1257" i="1" l="1"/>
  <c r="Y1256" i="1"/>
  <c r="W1257" i="1" s="1"/>
  <c r="K1257" i="1"/>
  <c r="F1257" i="1"/>
  <c r="AA1257" i="1" l="1"/>
  <c r="X1257" i="1"/>
  <c r="Z1257" i="1"/>
  <c r="AB1257" i="1"/>
  <c r="J1257" i="1"/>
  <c r="L1257" i="1" s="1"/>
  <c r="Y1257" i="1" l="1"/>
  <c r="W1258" i="1" s="1"/>
  <c r="I1258" i="1"/>
  <c r="Z1258" i="1" l="1"/>
  <c r="AB1258" i="1"/>
  <c r="X1258" i="1"/>
  <c r="AA1258" i="1"/>
  <c r="K1258" i="1"/>
  <c r="F1258" i="1"/>
  <c r="J1258" i="1" l="1"/>
  <c r="L1258" i="1" s="1"/>
  <c r="I1259" i="1" s="1"/>
  <c r="Y1258" i="1" l="1"/>
  <c r="W1259" i="1" s="1"/>
  <c r="K1259" i="1"/>
  <c r="F1259" i="1"/>
  <c r="AB1259" i="1" l="1"/>
  <c r="X1259" i="1"/>
  <c r="AA1259" i="1"/>
  <c r="Z1259" i="1"/>
  <c r="J1259" i="1"/>
  <c r="L1259" i="1" s="1"/>
  <c r="Y1259" i="1" l="1"/>
  <c r="W1260" i="1" s="1"/>
  <c r="I1260" i="1"/>
  <c r="X1260" i="1" l="1"/>
  <c r="AA1260" i="1"/>
  <c r="Z1260" i="1"/>
  <c r="AB1260" i="1"/>
  <c r="F1260" i="1"/>
  <c r="K1260" i="1"/>
  <c r="J1260" i="1" l="1"/>
  <c r="L1260" i="1" s="1"/>
  <c r="Y1260" i="1" s="1"/>
  <c r="W1261" i="1" s="1"/>
  <c r="X1261" i="1" l="1"/>
  <c r="AA1261" i="1"/>
  <c r="Z1261" i="1"/>
  <c r="AB1261" i="1"/>
  <c r="I1261" i="1"/>
  <c r="F1261" i="1" l="1"/>
  <c r="K1261" i="1"/>
  <c r="J1261" i="1" l="1"/>
  <c r="L1261" i="1" s="1"/>
  <c r="Y1261" i="1" s="1"/>
  <c r="W1262" i="1" s="1"/>
  <c r="X1262" i="1" l="1"/>
  <c r="Z1262" i="1"/>
  <c r="AA1262" i="1"/>
  <c r="AB1262" i="1"/>
  <c r="I1262" i="1"/>
  <c r="F1262" i="1" l="1"/>
  <c r="K1262" i="1"/>
  <c r="J1262" i="1" l="1"/>
  <c r="L1262" i="1" s="1"/>
  <c r="Y1262" i="1" s="1"/>
  <c r="W1263" i="1" s="1"/>
  <c r="X1263" i="1" l="1"/>
  <c r="Z1263" i="1"/>
  <c r="AA1263" i="1"/>
  <c r="AB1263" i="1"/>
  <c r="I1263" i="1"/>
  <c r="F1263" i="1" l="1"/>
  <c r="K1263" i="1"/>
  <c r="J1263" i="1" l="1"/>
  <c r="L1263" i="1" s="1"/>
  <c r="I1264" i="1" l="1"/>
  <c r="Y1263" i="1"/>
  <c r="W1264" i="1" s="1"/>
  <c r="K1264" i="1"/>
  <c r="F1264" i="1"/>
  <c r="X1264" i="1" l="1"/>
  <c r="Z1264" i="1"/>
  <c r="AB1264" i="1"/>
  <c r="AA1264" i="1"/>
  <c r="J1264" i="1"/>
  <c r="L1264" i="1" s="1"/>
  <c r="Y1264" i="1" l="1"/>
  <c r="W1265" i="1" s="1"/>
  <c r="I1265" i="1"/>
  <c r="Z1265" i="1" l="1"/>
  <c r="AB1265" i="1"/>
  <c r="X1265" i="1"/>
  <c r="AA1265" i="1"/>
  <c r="K1265" i="1"/>
  <c r="F1265" i="1"/>
  <c r="J1265" i="1" l="1"/>
  <c r="L1265" i="1"/>
  <c r="I1266" i="1" s="1"/>
  <c r="K1266" i="1" s="1"/>
  <c r="Y1265" i="1" l="1"/>
  <c r="W1266" i="1" s="1"/>
  <c r="F1266" i="1"/>
  <c r="J1266" i="1"/>
  <c r="L1266" i="1" s="1"/>
  <c r="X1266" i="1" l="1"/>
  <c r="AA1266" i="1"/>
  <c r="Z1266" i="1"/>
  <c r="AB1266" i="1"/>
  <c r="I1267" i="1"/>
  <c r="Y1266" i="1" l="1"/>
  <c r="W1267" i="1" s="1"/>
  <c r="F1267" i="1"/>
  <c r="K1267" i="1"/>
  <c r="AB1267" i="1" l="1"/>
  <c r="X1267" i="1"/>
  <c r="Z1267" i="1"/>
  <c r="AA1267" i="1"/>
  <c r="J1267" i="1"/>
  <c r="L1267" i="1" s="1"/>
  <c r="Y1267" i="1" l="1"/>
  <c r="W1268" i="1" s="1"/>
  <c r="I1268" i="1"/>
  <c r="X1268" i="1" l="1"/>
  <c r="Z1268" i="1"/>
  <c r="AA1268" i="1"/>
  <c r="AB1268" i="1"/>
  <c r="K1268" i="1"/>
  <c r="F1268" i="1"/>
  <c r="J1268" i="1" l="1"/>
  <c r="L1268" i="1" s="1"/>
  <c r="Y1268" i="1" s="1"/>
  <c r="W1269" i="1" s="1"/>
  <c r="X1269" i="1" l="1"/>
  <c r="AA1269" i="1"/>
  <c r="Z1269" i="1"/>
  <c r="AB1269" i="1"/>
  <c r="I1269" i="1"/>
  <c r="K1269" i="1" l="1"/>
  <c r="F1269" i="1"/>
  <c r="J1269" i="1" l="1"/>
  <c r="L1269" i="1" s="1"/>
  <c r="Y1269" i="1" s="1"/>
  <c r="W1270" i="1" s="1"/>
  <c r="X1270" i="1" l="1"/>
  <c r="AA1270" i="1"/>
  <c r="AB1270" i="1"/>
  <c r="Z1270" i="1"/>
  <c r="I1270" i="1"/>
  <c r="K1270" i="1" l="1"/>
  <c r="F1270" i="1"/>
  <c r="J1270" i="1" l="1"/>
  <c r="L1270" i="1" s="1"/>
  <c r="Y1270" i="1" s="1"/>
  <c r="W1271" i="1" s="1"/>
  <c r="AA1271" i="1" l="1"/>
  <c r="X1271" i="1"/>
  <c r="Z1271" i="1"/>
  <c r="AB1271" i="1"/>
  <c r="I1271" i="1"/>
  <c r="F1271" i="1" l="1"/>
  <c r="K1271" i="1"/>
  <c r="J1271" i="1" l="1"/>
  <c r="L1271" i="1" s="1"/>
  <c r="I1272" i="1" l="1"/>
  <c r="Y1271" i="1"/>
  <c r="W1272" i="1" s="1"/>
  <c r="F1272" i="1"/>
  <c r="K1272" i="1"/>
  <c r="X1272" i="1" l="1"/>
  <c r="Z1272" i="1"/>
  <c r="AA1272" i="1"/>
  <c r="AB1272" i="1"/>
  <c r="J1272" i="1"/>
  <c r="L1272" i="1" s="1"/>
  <c r="Y1272" i="1" l="1"/>
  <c r="W1273" i="1" s="1"/>
  <c r="I1273" i="1"/>
  <c r="AA1273" i="1" l="1"/>
  <c r="X1273" i="1"/>
  <c r="Z1273" i="1"/>
  <c r="AB1273" i="1"/>
  <c r="F1273" i="1"/>
  <c r="K1273" i="1"/>
  <c r="J1273" i="1" l="1"/>
  <c r="L1273" i="1" s="1"/>
  <c r="Y1273" i="1" s="1"/>
  <c r="W1274" i="1" s="1"/>
  <c r="Z1274" i="1" l="1"/>
  <c r="AB1274" i="1"/>
  <c r="X1274" i="1"/>
  <c r="AA1274" i="1"/>
  <c r="I1274" i="1"/>
  <c r="K1274" i="1" l="1"/>
  <c r="F1274" i="1"/>
  <c r="J1274" i="1" l="1"/>
  <c r="L1274" i="1" s="1"/>
  <c r="Y1274" i="1" s="1"/>
  <c r="W1275" i="1" s="1"/>
  <c r="X1275" i="1" l="1"/>
  <c r="Z1275" i="1"/>
  <c r="AA1275" i="1"/>
  <c r="AB1275" i="1"/>
  <c r="I1275" i="1"/>
  <c r="F1275" i="1" l="1"/>
  <c r="K1275" i="1"/>
  <c r="J1275" i="1" s="1"/>
  <c r="L1275" i="1" l="1"/>
  <c r="I1276" i="1" l="1"/>
  <c r="Y1275" i="1"/>
  <c r="W1276" i="1" s="1"/>
  <c r="K1276" i="1"/>
  <c r="F1276" i="1"/>
  <c r="X1276" i="1" l="1"/>
  <c r="AA1276" i="1"/>
  <c r="Z1276" i="1"/>
  <c r="AB1276" i="1"/>
  <c r="J1276" i="1"/>
  <c r="L1276" i="1" s="1"/>
  <c r="Y1276" i="1" l="1"/>
  <c r="W1277" i="1" s="1"/>
  <c r="I1277" i="1"/>
  <c r="AB1277" i="1" l="1"/>
  <c r="Z1277" i="1"/>
  <c r="X1277" i="1"/>
  <c r="AA1277" i="1"/>
  <c r="F1277" i="1"/>
  <c r="K1277" i="1"/>
  <c r="J1277" i="1" l="1"/>
  <c r="L1277" i="1"/>
  <c r="I1278" i="1" s="1"/>
  <c r="Y1277" i="1" l="1"/>
  <c r="W1278" i="1" s="1"/>
  <c r="F1278" i="1"/>
  <c r="K1278" i="1"/>
  <c r="AB1278" i="1" l="1"/>
  <c r="X1278" i="1"/>
  <c r="Z1278" i="1"/>
  <c r="AA1278" i="1"/>
  <c r="J1278" i="1"/>
  <c r="L1278" i="1" s="1"/>
  <c r="I1279" i="1" s="1"/>
  <c r="F1279" i="1" s="1"/>
  <c r="Y1278" i="1" l="1"/>
  <c r="W1279" i="1" s="1"/>
  <c r="K1279" i="1"/>
  <c r="X1279" i="1" l="1"/>
  <c r="AA1279" i="1"/>
  <c r="AB1279" i="1"/>
  <c r="Z1279" i="1"/>
  <c r="J1279" i="1"/>
  <c r="L1279" i="1"/>
  <c r="I1280" i="1" s="1"/>
  <c r="Y1279" i="1" l="1"/>
  <c r="W1280" i="1" s="1"/>
  <c r="K1280" i="1"/>
  <c r="F1280" i="1"/>
  <c r="AA1280" i="1" l="1"/>
  <c r="AB1280" i="1"/>
  <c r="X1280" i="1"/>
  <c r="Z1280" i="1"/>
  <c r="J1280" i="1"/>
  <c r="L1280" i="1" s="1"/>
  <c r="I1281" i="1" s="1"/>
  <c r="Y1280" i="1" l="1"/>
  <c r="W1281" i="1" s="1"/>
  <c r="K1281" i="1"/>
  <c r="F1281" i="1"/>
  <c r="AA1281" i="1" l="1"/>
  <c r="X1281" i="1"/>
  <c r="Z1281" i="1"/>
  <c r="AB1281" i="1"/>
  <c r="J1281" i="1"/>
  <c r="L1281" i="1" s="1"/>
  <c r="Y1281" i="1" l="1"/>
  <c r="W1282" i="1" s="1"/>
  <c r="I1282" i="1"/>
  <c r="Z1282" i="1" l="1"/>
  <c r="AA1282" i="1"/>
  <c r="X1282" i="1"/>
  <c r="AB1282" i="1"/>
  <c r="K1282" i="1"/>
  <c r="F1282" i="1"/>
  <c r="J1282" i="1" l="1"/>
  <c r="L1282" i="1" s="1"/>
  <c r="Y1282" i="1" s="1"/>
  <c r="W1283" i="1" s="1"/>
  <c r="AB1283" i="1" l="1"/>
  <c r="X1283" i="1"/>
  <c r="Z1283" i="1"/>
  <c r="AA1283" i="1"/>
  <c r="I1283" i="1"/>
  <c r="K1283" i="1" l="1"/>
  <c r="F1283" i="1"/>
  <c r="J1283" i="1" l="1"/>
  <c r="L1283" i="1" s="1"/>
  <c r="I1284" i="1" l="1"/>
  <c r="Y1283" i="1"/>
  <c r="W1284" i="1" s="1"/>
  <c r="K1284" i="1"/>
  <c r="F1284" i="1"/>
  <c r="X1284" i="1" l="1"/>
  <c r="Z1284" i="1"/>
  <c r="AA1284" i="1"/>
  <c r="AB1284" i="1"/>
  <c r="J1284" i="1"/>
  <c r="L1284" i="1" s="1"/>
  <c r="Y1284" i="1" l="1"/>
  <c r="W1285" i="1" s="1"/>
  <c r="I1285" i="1"/>
  <c r="X1285" i="1" l="1"/>
  <c r="Z1285" i="1"/>
  <c r="AA1285" i="1"/>
  <c r="AB1285" i="1"/>
  <c r="F1285" i="1"/>
  <c r="K1285" i="1"/>
  <c r="J1285" i="1" l="1"/>
  <c r="L1285" i="1" s="1"/>
  <c r="I1286" i="1" s="1"/>
  <c r="Y1285" i="1" l="1"/>
  <c r="W1286" i="1" s="1"/>
  <c r="F1286" i="1"/>
  <c r="K1286" i="1"/>
  <c r="X1286" i="1" l="1"/>
  <c r="AA1286" i="1"/>
  <c r="Z1286" i="1"/>
  <c r="AB1286" i="1"/>
  <c r="J1286" i="1"/>
  <c r="L1286" i="1" s="1"/>
  <c r="Y1286" i="1" l="1"/>
  <c r="W1287" i="1" s="1"/>
  <c r="I1287" i="1"/>
  <c r="Z1287" i="1" l="1"/>
  <c r="AB1287" i="1"/>
  <c r="X1287" i="1"/>
  <c r="AA1287" i="1"/>
  <c r="F1287" i="1"/>
  <c r="K1287" i="1"/>
  <c r="J1287" i="1" l="1"/>
  <c r="L1287" i="1" s="1"/>
  <c r="Y1287" i="1" s="1"/>
  <c r="W1288" i="1" s="1"/>
  <c r="X1288" i="1" l="1"/>
  <c r="AA1288" i="1"/>
  <c r="Z1288" i="1"/>
  <c r="AB1288" i="1"/>
  <c r="I1288" i="1"/>
  <c r="K1288" i="1" l="1"/>
  <c r="F1288" i="1"/>
  <c r="J1288" i="1" l="1"/>
  <c r="L1288" i="1" s="1"/>
  <c r="Y1288" i="1" s="1"/>
  <c r="W1289" i="1" s="1"/>
  <c r="AB1289" i="1" l="1"/>
  <c r="Z1289" i="1"/>
  <c r="AA1289" i="1"/>
  <c r="X1289" i="1"/>
  <c r="I1289" i="1"/>
  <c r="F1289" i="1" l="1"/>
  <c r="K1289" i="1"/>
  <c r="J1289" i="1" s="1"/>
  <c r="L1289" i="1" l="1"/>
  <c r="I1290" i="1" l="1"/>
  <c r="Y1289" i="1"/>
  <c r="W1290" i="1" s="1"/>
  <c r="K1290" i="1"/>
  <c r="F1290" i="1"/>
  <c r="AA1290" i="1" l="1"/>
  <c r="X1290" i="1"/>
  <c r="Z1290" i="1"/>
  <c r="AB1290" i="1"/>
  <c r="J1290" i="1"/>
  <c r="L1290" i="1" s="1"/>
  <c r="Y1290" i="1" l="1"/>
  <c r="W1291" i="1" s="1"/>
  <c r="I1291" i="1"/>
  <c r="X1291" i="1" l="1"/>
  <c r="AA1291" i="1"/>
  <c r="Z1291" i="1"/>
  <c r="AB1291" i="1"/>
  <c r="F1291" i="1"/>
  <c r="K1291" i="1"/>
  <c r="J1291" i="1" l="1"/>
  <c r="L1291" i="1" s="1"/>
  <c r="Y1291" i="1" s="1"/>
  <c r="W1292" i="1" s="1"/>
  <c r="AB1292" i="1" l="1"/>
  <c r="X1292" i="1"/>
  <c r="AA1292" i="1"/>
  <c r="Z1292" i="1"/>
  <c r="I1292" i="1"/>
  <c r="K1292" i="1" l="1"/>
  <c r="F1292" i="1"/>
  <c r="J1292" i="1" l="1"/>
  <c r="L1292" i="1" s="1"/>
  <c r="Y1292" i="1" s="1"/>
  <c r="W1293" i="1" s="1"/>
  <c r="X1293" i="1" l="1"/>
  <c r="Z1293" i="1"/>
  <c r="AB1293" i="1"/>
  <c r="AA1293" i="1"/>
  <c r="I1293" i="1"/>
  <c r="F1293" i="1" l="1"/>
  <c r="K1293" i="1"/>
  <c r="J1293" i="1" l="1"/>
  <c r="L1293" i="1" s="1"/>
  <c r="Y1293" i="1" s="1"/>
  <c r="W1294" i="1" s="1"/>
  <c r="X1294" i="1" l="1"/>
  <c r="AA1294" i="1"/>
  <c r="Z1294" i="1"/>
  <c r="AB1294" i="1"/>
  <c r="I1294" i="1"/>
  <c r="K1294" i="1" l="1"/>
  <c r="J1294" i="1" s="1"/>
  <c r="F1294" i="1"/>
  <c r="L1294" i="1" l="1"/>
  <c r="I1295" i="1" l="1"/>
  <c r="Y1294" i="1"/>
  <c r="W1295" i="1" s="1"/>
  <c r="F1295" i="1"/>
  <c r="K1295" i="1"/>
  <c r="X1295" i="1" l="1"/>
  <c r="AA1295" i="1"/>
  <c r="AB1295" i="1"/>
  <c r="Z1295" i="1"/>
  <c r="J1295" i="1"/>
  <c r="L1295" i="1" s="1"/>
  <c r="I1296" i="1" s="1"/>
  <c r="K1296" i="1" s="1"/>
  <c r="Y1295" i="1" l="1"/>
  <c r="W1296" i="1" s="1"/>
  <c r="F1296" i="1"/>
  <c r="J1296" i="1"/>
  <c r="L1296" i="1" s="1"/>
  <c r="AA1296" i="1" l="1"/>
  <c r="X1296" i="1"/>
  <c r="Y1296" i="1" s="1"/>
  <c r="W1297" i="1" s="1"/>
  <c r="Z1296" i="1"/>
  <c r="AB1296" i="1"/>
  <c r="I1297" i="1"/>
  <c r="X1297" i="1" l="1"/>
  <c r="AA1297" i="1"/>
  <c r="AB1297" i="1"/>
  <c r="Z1297" i="1"/>
  <c r="K1297" i="1"/>
  <c r="F1297" i="1"/>
  <c r="J1297" i="1" l="1"/>
  <c r="L1297" i="1" s="1"/>
  <c r="I1298" i="1" s="1"/>
  <c r="Y1297" i="1" l="1"/>
  <c r="W1298" i="1" s="1"/>
  <c r="F1298" i="1"/>
  <c r="K1298" i="1"/>
  <c r="X1298" i="1" l="1"/>
  <c r="AA1298" i="1"/>
  <c r="AB1298" i="1"/>
  <c r="Z1298" i="1"/>
  <c r="J1298" i="1"/>
  <c r="L1298" i="1" s="1"/>
  <c r="Y1298" i="1" l="1"/>
  <c r="W1299" i="1" s="1"/>
  <c r="I1299" i="1"/>
  <c r="Z1299" i="1" l="1"/>
  <c r="AA1299" i="1"/>
  <c r="X1299" i="1"/>
  <c r="AB1299" i="1"/>
  <c r="F1299" i="1"/>
  <c r="K1299" i="1"/>
  <c r="J1299" i="1" l="1"/>
  <c r="L1299" i="1" s="1"/>
  <c r="I1300" i="1" s="1"/>
  <c r="Y1299" i="1" l="1"/>
  <c r="W1300" i="1" s="1"/>
  <c r="K1300" i="1"/>
  <c r="F1300" i="1"/>
  <c r="X1300" i="1" l="1"/>
  <c r="Z1300" i="1"/>
  <c r="AA1300" i="1"/>
  <c r="AB1300" i="1"/>
  <c r="J1300" i="1"/>
  <c r="L1300" i="1" s="1"/>
  <c r="Y1300" i="1" l="1"/>
  <c r="W1301" i="1" s="1"/>
  <c r="I1301" i="1"/>
  <c r="Z1301" i="1" l="1"/>
  <c r="AB1301" i="1"/>
  <c r="X1301" i="1"/>
  <c r="AA1301" i="1"/>
  <c r="K1301" i="1"/>
  <c r="J1301" i="1" s="1"/>
  <c r="F1301" i="1"/>
  <c r="L1301" i="1" l="1"/>
  <c r="I1302" i="1" s="1"/>
  <c r="Y1301" i="1" l="1"/>
  <c r="W1302" i="1" s="1"/>
  <c r="F1302" i="1"/>
  <c r="K1302" i="1"/>
  <c r="X1302" i="1" l="1"/>
  <c r="AA1302" i="1"/>
  <c r="Z1302" i="1"/>
  <c r="AB1302" i="1"/>
  <c r="J1302" i="1"/>
  <c r="L1302" i="1" s="1"/>
  <c r="I1303" i="1" s="1"/>
  <c r="Y1302" i="1" l="1"/>
  <c r="W1303" i="1" s="1"/>
  <c r="F1303" i="1"/>
  <c r="K1303" i="1"/>
  <c r="AB1303" i="1" l="1"/>
  <c r="X1303" i="1"/>
  <c r="AA1303" i="1"/>
  <c r="Z1303" i="1"/>
  <c r="J1303" i="1"/>
  <c r="L1303" i="1" s="1"/>
  <c r="Y1303" i="1" l="1"/>
  <c r="W1304" i="1" s="1"/>
  <c r="I1304" i="1"/>
  <c r="X1304" i="1" l="1"/>
  <c r="Z1304" i="1"/>
  <c r="AA1304" i="1"/>
  <c r="AB1304" i="1"/>
  <c r="F1304" i="1"/>
  <c r="K1304" i="1"/>
  <c r="J1304" i="1" l="1"/>
  <c r="L1304" i="1" s="1"/>
  <c r="Y1304" i="1" s="1"/>
  <c r="W1305" i="1" s="1"/>
  <c r="X1305" i="1" l="1"/>
  <c r="AA1305" i="1"/>
  <c r="Z1305" i="1"/>
  <c r="AB1305" i="1"/>
  <c r="I1305" i="1"/>
  <c r="K1305" i="1" l="1"/>
  <c r="F1305" i="1"/>
  <c r="J1305" i="1" l="1"/>
  <c r="L1305" i="1" s="1"/>
  <c r="Y1305" i="1" s="1"/>
  <c r="W1306" i="1" s="1"/>
  <c r="X1306" i="1" l="1"/>
  <c r="Z1306" i="1"/>
  <c r="AA1306" i="1"/>
  <c r="AB1306" i="1"/>
  <c r="I1306" i="1"/>
  <c r="F1306" i="1" l="1"/>
  <c r="K1306" i="1"/>
  <c r="J1306" i="1" l="1"/>
  <c r="L1306" i="1" s="1"/>
  <c r="Y1306" i="1" s="1"/>
  <c r="W1307" i="1" s="1"/>
  <c r="AB1307" i="1" l="1"/>
  <c r="Z1307" i="1"/>
  <c r="AA1307" i="1"/>
  <c r="X1307" i="1"/>
  <c r="I1307" i="1"/>
  <c r="F1307" i="1" l="1"/>
  <c r="K1307" i="1"/>
  <c r="J1307" i="1" l="1"/>
  <c r="L1307" i="1" s="1"/>
  <c r="Y1307" i="1" s="1"/>
  <c r="W1308" i="1" s="1"/>
  <c r="AA1308" i="1" l="1"/>
  <c r="X1308" i="1"/>
  <c r="Z1308" i="1"/>
  <c r="AB1308" i="1"/>
  <c r="I1308" i="1"/>
  <c r="F1308" i="1" l="1"/>
  <c r="K1308" i="1"/>
  <c r="J1308" i="1" l="1"/>
  <c r="L1308" i="1" s="1"/>
  <c r="Y1308" i="1" s="1"/>
  <c r="W1309" i="1" s="1"/>
  <c r="X1309" i="1" l="1"/>
  <c r="AA1309" i="1"/>
  <c r="Z1309" i="1"/>
  <c r="AB1309" i="1"/>
  <c r="I1309" i="1"/>
  <c r="F1309" i="1" l="1"/>
  <c r="K1309" i="1"/>
  <c r="J1309" i="1" l="1"/>
  <c r="L1309" i="1" s="1"/>
  <c r="Y1309" i="1" s="1"/>
  <c r="W1310" i="1" s="1"/>
  <c r="Z1310" i="1" l="1"/>
  <c r="X1310" i="1"/>
  <c r="AA1310" i="1"/>
  <c r="AB1310" i="1"/>
  <c r="I1310" i="1"/>
  <c r="F1310" i="1" s="1"/>
  <c r="K1310" i="1" l="1"/>
  <c r="J1310" i="1" s="1"/>
  <c r="L1310" i="1" l="1"/>
  <c r="I1311" i="1" l="1"/>
  <c r="Y1310" i="1"/>
  <c r="W1311" i="1" s="1"/>
  <c r="K1311" i="1"/>
  <c r="F1311" i="1"/>
  <c r="AA1311" i="1" l="1"/>
  <c r="Z1311" i="1"/>
  <c r="X1311" i="1"/>
  <c r="AB1311" i="1"/>
  <c r="J1311" i="1"/>
  <c r="L1311" i="1" s="1"/>
  <c r="Y1311" i="1" l="1"/>
  <c r="W1312" i="1" s="1"/>
  <c r="I1312" i="1"/>
  <c r="X1312" i="1" l="1"/>
  <c r="Z1312" i="1"/>
  <c r="AA1312" i="1"/>
  <c r="AB1312" i="1"/>
  <c r="F1312" i="1"/>
  <c r="K1312" i="1"/>
  <c r="J1312" i="1" s="1"/>
  <c r="L1312" i="1" l="1"/>
  <c r="I1313" i="1" s="1"/>
  <c r="K1313" i="1" s="1"/>
  <c r="Y1312" i="1" l="1"/>
  <c r="W1313" i="1" s="1"/>
  <c r="F1313" i="1"/>
  <c r="J1313" i="1"/>
  <c r="L1313" i="1" s="1"/>
  <c r="AB1313" i="1" l="1"/>
  <c r="Z1313" i="1"/>
  <c r="X1313" i="1"/>
  <c r="AA1313" i="1"/>
  <c r="I1314" i="1"/>
  <c r="Y1313" i="1" l="1"/>
  <c r="W1314" i="1" s="1"/>
  <c r="F1314" i="1"/>
  <c r="K1314" i="1"/>
  <c r="X1314" i="1" l="1"/>
  <c r="Z1314" i="1"/>
  <c r="AA1314" i="1"/>
  <c r="AB1314" i="1"/>
  <c r="J1314" i="1"/>
  <c r="L1314" i="1" s="1"/>
  <c r="Y1314" i="1" l="1"/>
  <c r="W1315" i="1" s="1"/>
  <c r="I1315" i="1"/>
  <c r="X1315" i="1" l="1"/>
  <c r="Z1315" i="1"/>
  <c r="AA1315" i="1"/>
  <c r="AB1315" i="1"/>
  <c r="K1315" i="1"/>
  <c r="F1315" i="1"/>
  <c r="J1315" i="1" l="1"/>
  <c r="L1315" i="1" s="1"/>
  <c r="Y1315" i="1" s="1"/>
  <c r="W1316" i="1" s="1"/>
  <c r="X1316" i="1" l="1"/>
  <c r="Z1316" i="1"/>
  <c r="AB1316" i="1"/>
  <c r="AA1316" i="1"/>
  <c r="I1316" i="1"/>
  <c r="K1316" i="1" l="1"/>
  <c r="F1316" i="1"/>
  <c r="J1316" i="1" l="1"/>
  <c r="L1316" i="1" l="1"/>
  <c r="I1317" i="1" l="1"/>
  <c r="Y1316" i="1"/>
  <c r="W1317" i="1" s="1"/>
  <c r="K1317" i="1"/>
  <c r="J1317" i="1" s="1"/>
  <c r="F1317" i="1"/>
  <c r="Z1317" i="1" l="1"/>
  <c r="AA1317" i="1"/>
  <c r="X1317" i="1"/>
  <c r="AB1317" i="1"/>
  <c r="L1317" i="1"/>
  <c r="I1318" i="1" s="1"/>
  <c r="Y1317" i="1" l="1"/>
  <c r="W1318" i="1" s="1"/>
  <c r="K1318" i="1"/>
  <c r="F1318" i="1"/>
  <c r="X1318" i="1" l="1"/>
  <c r="AA1318" i="1"/>
  <c r="Z1318" i="1"/>
  <c r="AB1318" i="1"/>
  <c r="J1318" i="1"/>
  <c r="L1318" i="1" l="1"/>
  <c r="I1319" i="1" s="1"/>
  <c r="Y1318" i="1" l="1"/>
  <c r="W1319" i="1" s="1"/>
  <c r="K1319" i="1"/>
  <c r="J1319" i="1" s="1"/>
  <c r="F1319" i="1"/>
  <c r="AB1319" i="1" l="1"/>
  <c r="X1319" i="1"/>
  <c r="AA1319" i="1"/>
  <c r="Z1319" i="1"/>
  <c r="L1319" i="1"/>
  <c r="I1320" i="1" s="1"/>
  <c r="Y1319" i="1" l="1"/>
  <c r="W1320" i="1" s="1"/>
  <c r="K1320" i="1"/>
  <c r="F1320" i="1"/>
  <c r="X1320" i="1" l="1"/>
  <c r="Z1320" i="1"/>
  <c r="AA1320" i="1"/>
  <c r="AB1320" i="1"/>
  <c r="J1320" i="1"/>
  <c r="L1320" i="1" s="1"/>
  <c r="Y1320" i="1" l="1"/>
  <c r="W1321" i="1" s="1"/>
  <c r="I1321" i="1"/>
  <c r="AB1321" i="1" l="1"/>
  <c r="Z1321" i="1"/>
  <c r="AA1321" i="1"/>
  <c r="X1321" i="1"/>
  <c r="K1321" i="1"/>
  <c r="F1321" i="1"/>
  <c r="J1321" i="1" l="1"/>
  <c r="L1321" i="1" l="1"/>
  <c r="I1322" i="1" l="1"/>
  <c r="Y1321" i="1"/>
  <c r="W1322" i="1" s="1"/>
  <c r="F1322" i="1"/>
  <c r="K1322" i="1"/>
  <c r="J1322" i="1" s="1"/>
  <c r="X1322" i="1" l="1"/>
  <c r="AA1322" i="1"/>
  <c r="Z1322" i="1"/>
  <c r="AB1322" i="1"/>
  <c r="L1322" i="1"/>
  <c r="I1323" i="1" s="1"/>
  <c r="Y1322" i="1" l="1"/>
  <c r="W1323" i="1" s="1"/>
  <c r="F1323" i="1"/>
  <c r="K1323" i="1"/>
  <c r="X1323" i="1" l="1"/>
  <c r="Z1323" i="1"/>
  <c r="AA1323" i="1"/>
  <c r="AB1323" i="1"/>
  <c r="J1323" i="1"/>
  <c r="L1323" i="1" s="1"/>
  <c r="Y1323" i="1" l="1"/>
  <c r="W1324" i="1" s="1"/>
  <c r="I1324" i="1"/>
  <c r="X1324" i="1" l="1"/>
  <c r="Z1324" i="1"/>
  <c r="AA1324" i="1"/>
  <c r="AB1324" i="1"/>
  <c r="F1324" i="1"/>
  <c r="K1324" i="1"/>
  <c r="J1324" i="1" l="1"/>
  <c r="L1324" i="1" l="1"/>
  <c r="I1325" i="1" l="1"/>
  <c r="Y1324" i="1"/>
  <c r="W1325" i="1" s="1"/>
  <c r="K1325" i="1"/>
  <c r="J1325" i="1" s="1"/>
  <c r="F1325" i="1"/>
  <c r="X1325" i="1" l="1"/>
  <c r="Z1325" i="1"/>
  <c r="AA1325" i="1"/>
  <c r="AB1325" i="1"/>
  <c r="L1325" i="1"/>
  <c r="I1326" i="1" s="1"/>
  <c r="K1326" i="1" s="1"/>
  <c r="Y1325" i="1" l="1"/>
  <c r="W1326" i="1" s="1"/>
  <c r="F1326" i="1"/>
  <c r="J1326" i="1"/>
  <c r="X1326" i="1" l="1"/>
  <c r="Z1326" i="1"/>
  <c r="AA1326" i="1"/>
  <c r="AB1326" i="1"/>
  <c r="L1326" i="1"/>
  <c r="I1327" i="1" s="1"/>
  <c r="Y1326" i="1" l="1"/>
  <c r="W1327" i="1" s="1"/>
  <c r="F1327" i="1"/>
  <c r="K1327" i="1"/>
  <c r="J1327" i="1" s="1"/>
  <c r="AA1327" i="1" l="1"/>
  <c r="AB1327" i="1"/>
  <c r="X1327" i="1"/>
  <c r="Z1327" i="1"/>
  <c r="L1327" i="1"/>
  <c r="I1328" i="1" s="1"/>
  <c r="Y1327" i="1" l="1"/>
  <c r="W1328" i="1" s="1"/>
  <c r="K1328" i="1"/>
  <c r="F1328" i="1"/>
  <c r="X1328" i="1" l="1"/>
  <c r="Z1328" i="1"/>
  <c r="AA1328" i="1"/>
  <c r="AB1328" i="1"/>
  <c r="J1328" i="1"/>
  <c r="L1328" i="1" s="1"/>
  <c r="Y1328" i="1" l="1"/>
  <c r="W1329" i="1" s="1"/>
  <c r="I1329" i="1"/>
  <c r="X1329" i="1" l="1"/>
  <c r="Z1329" i="1"/>
  <c r="AB1329" i="1"/>
  <c r="AA1329" i="1"/>
  <c r="F1329" i="1"/>
  <c r="K1329" i="1"/>
  <c r="J1329" i="1" l="1"/>
  <c r="L1329" i="1" s="1"/>
  <c r="Y1329" i="1" s="1"/>
  <c r="W1330" i="1" s="1"/>
  <c r="X1330" i="1" l="1"/>
  <c r="AA1330" i="1"/>
  <c r="Z1330" i="1"/>
  <c r="AB1330" i="1"/>
  <c r="I1330" i="1"/>
  <c r="K1330" i="1" l="1"/>
  <c r="F1330" i="1"/>
  <c r="J1330" i="1" l="1"/>
  <c r="L1330" i="1" l="1"/>
  <c r="I1331" i="1" l="1"/>
  <c r="Y1330" i="1"/>
  <c r="W1331" i="1" s="1"/>
  <c r="F1331" i="1"/>
  <c r="K1331" i="1"/>
  <c r="X1331" i="1" l="1"/>
  <c r="Z1331" i="1"/>
  <c r="AB1331" i="1"/>
  <c r="AA1331" i="1"/>
  <c r="J1331" i="1"/>
  <c r="L1331" i="1" l="1"/>
  <c r="I1332" i="1" s="1"/>
  <c r="Y1331" i="1" l="1"/>
  <c r="W1332" i="1" s="1"/>
  <c r="F1332" i="1"/>
  <c r="K1332" i="1"/>
  <c r="AB1332" i="1" l="1"/>
  <c r="X1332" i="1"/>
  <c r="AA1332" i="1"/>
  <c r="Z1332" i="1"/>
  <c r="J1332" i="1"/>
  <c r="L1332" i="1" l="1"/>
  <c r="I1333" i="1" s="1"/>
  <c r="Y1332" i="1" l="1"/>
  <c r="W1333" i="1" s="1"/>
  <c r="F1333" i="1"/>
  <c r="K1333" i="1"/>
  <c r="X1333" i="1" l="1"/>
  <c r="Z1333" i="1"/>
  <c r="AA1333" i="1"/>
  <c r="AB1333" i="1"/>
  <c r="J1333" i="1"/>
  <c r="L1333" i="1" l="1"/>
  <c r="I1334" i="1" s="1"/>
  <c r="Y1333" i="1" l="1"/>
  <c r="W1334" i="1" s="1"/>
  <c r="K1334" i="1"/>
  <c r="F1334" i="1"/>
  <c r="X1334" i="1" l="1"/>
  <c r="AA1334" i="1"/>
  <c r="AB1334" i="1"/>
  <c r="Z1334" i="1"/>
  <c r="J1334" i="1"/>
  <c r="L1334" i="1" s="1"/>
  <c r="I1335" i="1" s="1"/>
  <c r="Y1334" i="1" l="1"/>
  <c r="W1335" i="1" s="1"/>
  <c r="K1335" i="1"/>
  <c r="F1335" i="1"/>
  <c r="X1335" i="1" l="1"/>
  <c r="Z1335" i="1"/>
  <c r="AB1335" i="1"/>
  <c r="AA1335" i="1"/>
  <c r="J1335" i="1"/>
  <c r="L1335" i="1" s="1"/>
  <c r="I1336" i="1" s="1"/>
  <c r="Y1335" i="1" l="1"/>
  <c r="W1336" i="1" s="1"/>
  <c r="K1336" i="1"/>
  <c r="F1336" i="1"/>
  <c r="Z1336" i="1" l="1"/>
  <c r="AB1336" i="1"/>
  <c r="X1336" i="1"/>
  <c r="AA1336" i="1"/>
  <c r="J1336" i="1"/>
  <c r="L1336" i="1" s="1"/>
  <c r="I1337" i="1" s="1"/>
  <c r="Y1336" i="1" l="1"/>
  <c r="W1337" i="1" s="1"/>
  <c r="F1337" i="1"/>
  <c r="K1337" i="1"/>
  <c r="X1337" i="1" l="1"/>
  <c r="Z1337" i="1"/>
  <c r="AB1337" i="1"/>
  <c r="AA1337" i="1"/>
  <c r="J1337" i="1"/>
  <c r="L1337" i="1" s="1"/>
  <c r="I1338" i="1" s="1"/>
  <c r="Y1337" i="1" l="1"/>
  <c r="W1338" i="1" s="1"/>
  <c r="K1338" i="1"/>
  <c r="F1338" i="1"/>
  <c r="AB1338" i="1" l="1"/>
  <c r="X1338" i="1"/>
  <c r="Z1338" i="1"/>
  <c r="AA1338" i="1"/>
  <c r="J1338" i="1"/>
  <c r="L1338" i="1" s="1"/>
  <c r="I1339" i="1" s="1"/>
  <c r="Y1338" i="1" l="1"/>
  <c r="W1339" i="1" s="1"/>
  <c r="F1339" i="1"/>
  <c r="K1339" i="1"/>
  <c r="X1339" i="1" l="1"/>
  <c r="Z1339" i="1"/>
  <c r="AB1339" i="1"/>
  <c r="AA1339" i="1"/>
  <c r="J1339" i="1"/>
  <c r="L1339" i="1" s="1"/>
  <c r="I1340" i="1" s="1"/>
  <c r="Y1339" i="1" l="1"/>
  <c r="W1340" i="1" s="1"/>
  <c r="K1340" i="1"/>
  <c r="F1340" i="1"/>
  <c r="X1340" i="1" l="1"/>
  <c r="AA1340" i="1"/>
  <c r="Z1340" i="1"/>
  <c r="AB1340" i="1"/>
  <c r="J1340" i="1"/>
  <c r="L1340" i="1" s="1"/>
  <c r="I1341" i="1" s="1"/>
  <c r="Y1340" i="1" l="1"/>
  <c r="W1341" i="1" s="1"/>
  <c r="F1341" i="1"/>
  <c r="K1341" i="1"/>
  <c r="Z1341" i="1" l="1"/>
  <c r="AB1341" i="1"/>
  <c r="X1341" i="1"/>
  <c r="AA1341" i="1"/>
  <c r="J1341" i="1"/>
  <c r="L1341" i="1" s="1"/>
  <c r="I1342" i="1" s="1"/>
  <c r="Y1341" i="1" l="1"/>
  <c r="W1342" i="1" s="1"/>
  <c r="F1342" i="1"/>
  <c r="K1342" i="1"/>
  <c r="X1342" i="1" l="1"/>
  <c r="Z1342" i="1"/>
  <c r="AA1342" i="1"/>
  <c r="AB1342" i="1"/>
  <c r="J1342" i="1"/>
  <c r="L1342" i="1" s="1"/>
  <c r="I1343" i="1" s="1"/>
  <c r="Y1342" i="1" l="1"/>
  <c r="W1343" i="1" s="1"/>
  <c r="K1343" i="1"/>
  <c r="F1343" i="1"/>
  <c r="X1343" i="1" l="1"/>
  <c r="Z1343" i="1"/>
  <c r="AB1343" i="1"/>
  <c r="AA1343" i="1"/>
  <c r="J1343" i="1"/>
  <c r="L1343" i="1" s="1"/>
  <c r="I1344" i="1" s="1"/>
  <c r="Y1343" i="1" l="1"/>
  <c r="W1344" i="1" s="1"/>
  <c r="F1344" i="1"/>
  <c r="K1344" i="1"/>
  <c r="Z1344" i="1" l="1"/>
  <c r="AB1344" i="1"/>
  <c r="X1344" i="1"/>
  <c r="AA1344" i="1"/>
  <c r="J1344" i="1"/>
  <c r="L1344" i="1" s="1"/>
  <c r="I1345" i="1" s="1"/>
  <c r="Y1344" i="1" l="1"/>
  <c r="W1345" i="1" s="1"/>
  <c r="K1345" i="1"/>
  <c r="J1345" i="1" s="1"/>
  <c r="F1345" i="1"/>
  <c r="X1345" i="1" l="1"/>
  <c r="AA1345" i="1"/>
  <c r="AB1345" i="1"/>
  <c r="Z1345" i="1"/>
  <c r="L1345" i="1"/>
  <c r="I1346" i="1" s="1"/>
  <c r="Y1345" i="1" l="1"/>
  <c r="W1346" i="1" s="1"/>
  <c r="K1346" i="1"/>
  <c r="F1346" i="1"/>
  <c r="AB1346" i="1" l="1"/>
  <c r="X1346" i="1"/>
  <c r="AA1346" i="1"/>
  <c r="Z1346" i="1"/>
  <c r="J1346" i="1"/>
  <c r="L1346" i="1" s="1"/>
  <c r="Y1346" i="1" l="1"/>
  <c r="W1347" i="1" s="1"/>
  <c r="I1347" i="1"/>
  <c r="X1347" i="1" l="1"/>
  <c r="AA1347" i="1"/>
  <c r="Z1347" i="1"/>
  <c r="AB1347" i="1"/>
  <c r="F1347" i="1"/>
  <c r="K1347" i="1"/>
  <c r="J1347" i="1" l="1"/>
  <c r="L1347" i="1" s="1"/>
  <c r="Y1347" i="1" s="1"/>
  <c r="W1348" i="1" s="1"/>
  <c r="X1348" i="1" l="1"/>
  <c r="Z1348" i="1"/>
  <c r="AA1348" i="1"/>
  <c r="AB1348" i="1"/>
  <c r="I1348" i="1"/>
  <c r="K1348" i="1" s="1"/>
  <c r="F1348" i="1" l="1"/>
  <c r="J1348" i="1"/>
  <c r="L1348" i="1" s="1"/>
  <c r="Y1348" i="1" s="1"/>
  <c r="W1349" i="1" s="1"/>
  <c r="X1349" i="1" l="1"/>
  <c r="Z1349" i="1"/>
  <c r="AB1349" i="1"/>
  <c r="AA1349" i="1"/>
  <c r="I1349" i="1"/>
  <c r="K1349" i="1" l="1"/>
  <c r="F1349" i="1"/>
  <c r="J1349" i="1" l="1"/>
  <c r="L1349" i="1"/>
  <c r="I1350" i="1" l="1"/>
  <c r="Y1349" i="1"/>
  <c r="W1350" i="1" s="1"/>
  <c r="K1350" i="1"/>
  <c r="F1350" i="1"/>
  <c r="AA1350" i="1" l="1"/>
  <c r="AB1350" i="1"/>
  <c r="X1350" i="1"/>
  <c r="Z1350" i="1"/>
  <c r="J1350" i="1"/>
  <c r="L1350" i="1" s="1"/>
  <c r="Y1350" i="1" l="1"/>
  <c r="W1351" i="1" s="1"/>
  <c r="I1351" i="1"/>
  <c r="AB1351" i="1" l="1"/>
  <c r="X1351" i="1"/>
  <c r="Z1351" i="1"/>
  <c r="AA1351" i="1"/>
  <c r="K1351" i="1"/>
  <c r="J1351" i="1" s="1"/>
  <c r="F1351" i="1"/>
  <c r="L1351" i="1" l="1"/>
  <c r="I1352" i="1" s="1"/>
  <c r="Y1351" i="1" l="1"/>
  <c r="W1352" i="1" s="1"/>
  <c r="K1352" i="1"/>
  <c r="F1352" i="1"/>
  <c r="Z1352" i="1" l="1"/>
  <c r="X1352" i="1"/>
  <c r="AA1352" i="1"/>
  <c r="AB1352" i="1"/>
  <c r="J1352" i="1"/>
  <c r="L1352" i="1" s="1"/>
  <c r="Y1352" i="1" l="1"/>
  <c r="W1353" i="1" s="1"/>
  <c r="I1353" i="1"/>
  <c r="X1353" i="1" l="1"/>
  <c r="Z1353" i="1"/>
  <c r="AA1353" i="1"/>
  <c r="AB1353" i="1"/>
  <c r="F1353" i="1"/>
  <c r="K1353" i="1"/>
  <c r="J1353" i="1" l="1"/>
  <c r="L1353" i="1" s="1"/>
  <c r="Y1353" i="1" s="1"/>
  <c r="W1354" i="1" s="1"/>
  <c r="X1354" i="1" l="1"/>
  <c r="AA1354" i="1"/>
  <c r="Z1354" i="1"/>
  <c r="AB1354" i="1"/>
  <c r="I1354" i="1"/>
  <c r="F1354" i="1" l="1"/>
  <c r="K1354" i="1"/>
  <c r="J1354" i="1" l="1"/>
  <c r="L1354" i="1" s="1"/>
  <c r="Y1354" i="1" s="1"/>
  <c r="W1355" i="1" s="1"/>
  <c r="X1355" i="1" l="1"/>
  <c r="Z1355" i="1"/>
  <c r="AB1355" i="1"/>
  <c r="AA1355" i="1"/>
  <c r="I1355" i="1"/>
  <c r="F1355" i="1" l="1"/>
  <c r="K1355" i="1"/>
  <c r="J1355" i="1" l="1"/>
  <c r="L1355" i="1" s="1"/>
  <c r="Y1355" i="1" s="1"/>
  <c r="W1356" i="1" s="1"/>
  <c r="AB1356" i="1" l="1"/>
  <c r="Z1356" i="1"/>
  <c r="AA1356" i="1"/>
  <c r="X1356" i="1"/>
  <c r="I1356" i="1"/>
  <c r="K1356" i="1" l="1"/>
  <c r="F1356" i="1"/>
  <c r="J1356" i="1" l="1"/>
  <c r="L1356" i="1" s="1"/>
  <c r="Y1356" i="1" s="1"/>
  <c r="W1357" i="1" s="1"/>
  <c r="X1357" i="1" l="1"/>
  <c r="AA1357" i="1"/>
  <c r="Z1357" i="1"/>
  <c r="AB1357" i="1"/>
  <c r="I1357" i="1"/>
  <c r="K1357" i="1" l="1"/>
  <c r="F1357" i="1"/>
  <c r="J1357" i="1" l="1"/>
  <c r="L1357" i="1" s="1"/>
  <c r="Y1357" i="1" s="1"/>
  <c r="W1358" i="1" s="1"/>
  <c r="X1358" i="1" l="1"/>
  <c r="AA1358" i="1"/>
  <c r="Z1358" i="1"/>
  <c r="AB1358" i="1"/>
  <c r="I1358" i="1"/>
  <c r="K1358" i="1" l="1"/>
  <c r="F1358" i="1"/>
  <c r="J1358" i="1" l="1"/>
  <c r="L1358" i="1" s="1"/>
  <c r="Y1358" i="1" s="1"/>
  <c r="W1359" i="1" s="1"/>
  <c r="X1359" i="1" l="1"/>
  <c r="AA1359" i="1"/>
  <c r="Z1359" i="1"/>
  <c r="AB1359" i="1"/>
  <c r="I1359" i="1"/>
  <c r="F1359" i="1" l="1"/>
  <c r="K1359" i="1"/>
  <c r="J1359" i="1" l="1"/>
  <c r="L1359" i="1" s="1"/>
  <c r="Y1359" i="1" s="1"/>
  <c r="W1360" i="1" s="1"/>
  <c r="X1360" i="1" l="1"/>
  <c r="AA1360" i="1"/>
  <c r="Z1360" i="1"/>
  <c r="AB1360" i="1"/>
  <c r="I1360" i="1"/>
  <c r="K1360" i="1" l="1"/>
  <c r="F1360" i="1"/>
  <c r="J1360" i="1" l="1"/>
  <c r="L1360" i="1" s="1"/>
  <c r="I1361" i="1" l="1"/>
  <c r="Y1360" i="1"/>
  <c r="W1361" i="1" s="1"/>
  <c r="K1361" i="1"/>
  <c r="F1361" i="1"/>
  <c r="Z1361" i="1" l="1"/>
  <c r="AB1361" i="1"/>
  <c r="X1361" i="1"/>
  <c r="AA1361" i="1"/>
  <c r="J1361" i="1"/>
  <c r="L1361" i="1"/>
  <c r="I1362" i="1" s="1"/>
  <c r="Y1361" i="1" l="1"/>
  <c r="W1362" i="1" s="1"/>
  <c r="F1362" i="1"/>
  <c r="K1362" i="1"/>
  <c r="X1362" i="1" l="1"/>
  <c r="AA1362" i="1"/>
  <c r="AB1362" i="1"/>
  <c r="Z1362" i="1"/>
  <c r="J1362" i="1"/>
  <c r="L1362" i="1" s="1"/>
  <c r="Y1362" i="1" l="1"/>
  <c r="W1363" i="1" s="1"/>
  <c r="I1363" i="1"/>
  <c r="AB1363" i="1" l="1"/>
  <c r="X1363" i="1"/>
  <c r="AA1363" i="1"/>
  <c r="Z1363" i="1"/>
  <c r="K1363" i="1"/>
  <c r="F1363" i="1"/>
  <c r="J1363" i="1" l="1"/>
  <c r="L1363" i="1" s="1"/>
  <c r="Y1363" i="1" s="1"/>
  <c r="W1364" i="1" s="1"/>
  <c r="X1364" i="1" l="1"/>
  <c r="Z1364" i="1"/>
  <c r="AA1364" i="1"/>
  <c r="AB1364" i="1"/>
  <c r="I1364" i="1"/>
  <c r="F1364" i="1" l="1"/>
  <c r="K1364" i="1"/>
  <c r="J1364" i="1" l="1"/>
  <c r="L1364" i="1" s="1"/>
  <c r="Y1364" i="1" s="1"/>
  <c r="W1365" i="1" s="1"/>
  <c r="X1365" i="1" l="1"/>
  <c r="AA1365" i="1"/>
  <c r="Z1365" i="1"/>
  <c r="AB1365" i="1"/>
  <c r="I1365" i="1"/>
  <c r="F1365" i="1" l="1"/>
  <c r="K1365" i="1"/>
  <c r="J1365" i="1" l="1"/>
  <c r="L1365" i="1" s="1"/>
  <c r="I1366" i="1" l="1"/>
  <c r="Y1365" i="1"/>
  <c r="W1366" i="1" s="1"/>
  <c r="K1366" i="1"/>
  <c r="F1366" i="1"/>
  <c r="Z1366" i="1" l="1"/>
  <c r="AB1366" i="1"/>
  <c r="X1366" i="1"/>
  <c r="AA1366" i="1"/>
  <c r="J1366" i="1"/>
  <c r="L1366" i="1" s="1"/>
  <c r="Y1366" i="1" l="1"/>
  <c r="W1367" i="1" s="1"/>
  <c r="I1367" i="1"/>
  <c r="X1367" i="1" l="1"/>
  <c r="Z1367" i="1"/>
  <c r="AA1367" i="1"/>
  <c r="AB1367" i="1"/>
  <c r="F1367" i="1"/>
  <c r="K1367" i="1"/>
  <c r="J1367" i="1" l="1"/>
  <c r="L1367" i="1"/>
  <c r="I1368" i="1" s="1"/>
  <c r="Y1367" i="1" l="1"/>
  <c r="W1368" i="1" s="1"/>
  <c r="K1368" i="1"/>
  <c r="F1368" i="1"/>
  <c r="Z1368" i="1" l="1"/>
  <c r="AA1368" i="1"/>
  <c r="AB1368" i="1"/>
  <c r="X1368" i="1"/>
  <c r="J1368" i="1"/>
  <c r="L1368" i="1" s="1"/>
  <c r="Y1368" i="1" l="1"/>
  <c r="W1369" i="1" s="1"/>
  <c r="I1369" i="1"/>
  <c r="AB1369" i="1" l="1"/>
  <c r="Z1369" i="1"/>
  <c r="X1369" i="1"/>
  <c r="AA1369" i="1"/>
  <c r="F1369" i="1"/>
  <c r="K1369" i="1"/>
  <c r="J1369" i="1" l="1"/>
  <c r="L1369" i="1" s="1"/>
  <c r="Y1369" i="1" s="1"/>
  <c r="W1370" i="1" s="1"/>
  <c r="AA1370" i="1" l="1"/>
  <c r="Z1370" i="1"/>
  <c r="AB1370" i="1"/>
  <c r="X1370" i="1"/>
  <c r="I1370" i="1"/>
  <c r="F1370" i="1" l="1"/>
  <c r="K1370" i="1"/>
  <c r="J1370" i="1" l="1"/>
  <c r="L1370" i="1" l="1"/>
  <c r="I1371" i="1" l="1"/>
  <c r="Y1370" i="1"/>
  <c r="W1371" i="1" s="1"/>
  <c r="K1371" i="1"/>
  <c r="F1371" i="1"/>
  <c r="X1371" i="1" l="1"/>
  <c r="Z1371" i="1"/>
  <c r="AA1371" i="1"/>
  <c r="AB1371" i="1"/>
  <c r="J1371" i="1"/>
  <c r="L1371" i="1" s="1"/>
  <c r="I1372" i="1" s="1"/>
  <c r="Y1371" i="1" l="1"/>
  <c r="W1372" i="1" s="1"/>
  <c r="F1372" i="1"/>
  <c r="K1372" i="1"/>
  <c r="J1372" i="1" s="1"/>
  <c r="AB1372" i="1" l="1"/>
  <c r="X1372" i="1"/>
  <c r="Z1372" i="1"/>
  <c r="AA1372" i="1"/>
  <c r="L1372" i="1"/>
  <c r="I1373" i="1" s="1"/>
  <c r="Y1372" i="1" l="1"/>
  <c r="W1373" i="1" s="1"/>
  <c r="K1373" i="1"/>
  <c r="F1373" i="1"/>
  <c r="AA1373" i="1" l="1"/>
  <c r="AB1373" i="1"/>
  <c r="X1373" i="1"/>
  <c r="Z1373" i="1"/>
  <c r="J1373" i="1"/>
  <c r="L1373" i="1" s="1"/>
  <c r="I1374" i="1" s="1"/>
  <c r="Y1373" i="1" l="1"/>
  <c r="W1374" i="1" s="1"/>
  <c r="F1374" i="1"/>
  <c r="K1374" i="1"/>
  <c r="AA1374" i="1" l="1"/>
  <c r="Z1374" i="1"/>
  <c r="AB1374" i="1"/>
  <c r="X1374" i="1"/>
  <c r="J1374" i="1"/>
  <c r="L1374" i="1" s="1"/>
  <c r="I1375" i="1" s="1"/>
  <c r="Y1374" i="1" l="1"/>
  <c r="W1375" i="1" s="1"/>
  <c r="K1375" i="1"/>
  <c r="F1375" i="1"/>
  <c r="Z1375" i="1" l="1"/>
  <c r="X1375" i="1"/>
  <c r="AA1375" i="1"/>
  <c r="AB1375" i="1"/>
  <c r="J1375" i="1"/>
  <c r="L1375" i="1" s="1"/>
  <c r="Y1375" i="1" l="1"/>
  <c r="W1376" i="1" s="1"/>
  <c r="I1376" i="1"/>
  <c r="X1376" i="1" l="1"/>
  <c r="AA1376" i="1"/>
  <c r="Z1376" i="1"/>
  <c r="AB1376" i="1"/>
  <c r="K1376" i="1"/>
  <c r="J1376" i="1" s="1"/>
  <c r="F1376" i="1"/>
  <c r="L1376" i="1" l="1"/>
  <c r="I1377" i="1" s="1"/>
  <c r="Y1376" i="1" l="1"/>
  <c r="W1377" i="1" s="1"/>
  <c r="K1377" i="1"/>
  <c r="F1377" i="1"/>
  <c r="X1377" i="1" l="1"/>
  <c r="Z1377" i="1"/>
  <c r="AB1377" i="1"/>
  <c r="AA1377" i="1"/>
  <c r="J1377" i="1"/>
  <c r="L1377" i="1" s="1"/>
  <c r="I1378" i="1" s="1"/>
  <c r="Y1377" i="1" l="1"/>
  <c r="W1378" i="1" s="1"/>
  <c r="K1378" i="1"/>
  <c r="J1378" i="1" s="1"/>
  <c r="F1378" i="1"/>
  <c r="X1378" i="1" l="1"/>
  <c r="AA1378" i="1"/>
  <c r="Z1378" i="1"/>
  <c r="AB1378" i="1"/>
  <c r="L1378" i="1"/>
  <c r="I1379" i="1" s="1"/>
  <c r="Y1378" i="1" l="1"/>
  <c r="W1379" i="1" s="1"/>
  <c r="F1379" i="1"/>
  <c r="K1379" i="1"/>
  <c r="AA1379" i="1" l="1"/>
  <c r="X1379" i="1"/>
  <c r="Z1379" i="1"/>
  <c r="AB1379" i="1"/>
  <c r="J1379" i="1"/>
  <c r="L1379" i="1" s="1"/>
  <c r="I1380" i="1" s="1"/>
  <c r="Y1379" i="1" l="1"/>
  <c r="W1380" i="1" s="1"/>
  <c r="K1380" i="1"/>
  <c r="J1380" i="1" s="1"/>
  <c r="F1380" i="1"/>
  <c r="AB1380" i="1" l="1"/>
  <c r="X1380" i="1"/>
  <c r="AA1380" i="1"/>
  <c r="Z1380" i="1"/>
  <c r="L1380" i="1"/>
  <c r="I1381" i="1" s="1"/>
  <c r="F1381" i="1" s="1"/>
  <c r="Y1380" i="1" l="1"/>
  <c r="W1381" i="1" s="1"/>
  <c r="K1381" i="1"/>
  <c r="X1381" i="1" l="1"/>
  <c r="AA1381" i="1"/>
  <c r="AB1381" i="1"/>
  <c r="Z1381" i="1"/>
  <c r="J1381" i="1"/>
  <c r="L1381" i="1" s="1"/>
  <c r="I1382" i="1" s="1"/>
  <c r="Y1381" i="1" l="1"/>
  <c r="W1382" i="1" s="1"/>
  <c r="F1382" i="1"/>
  <c r="K1382" i="1"/>
  <c r="X1382" i="1" l="1"/>
  <c r="AB1382" i="1"/>
  <c r="Z1382" i="1"/>
  <c r="AA1382" i="1"/>
  <c r="J1382" i="1"/>
  <c r="L1382" i="1" s="1"/>
  <c r="Y1382" i="1" l="1"/>
  <c r="W1383" i="1" s="1"/>
  <c r="I1383" i="1"/>
  <c r="AA1383" i="1" l="1"/>
  <c r="Z1383" i="1"/>
  <c r="AB1383" i="1"/>
  <c r="X1383" i="1"/>
  <c r="K1383" i="1"/>
  <c r="J1383" i="1" s="1"/>
  <c r="F1383" i="1"/>
  <c r="L1383" i="1" l="1"/>
  <c r="I1384" i="1" s="1"/>
  <c r="Y1383" i="1" l="1"/>
  <c r="W1384" i="1" s="1"/>
  <c r="F1384" i="1"/>
  <c r="K1384" i="1"/>
  <c r="AB1384" i="1" l="1"/>
  <c r="X1384" i="1"/>
  <c r="Z1384" i="1"/>
  <c r="AA1384" i="1"/>
  <c r="J1384" i="1"/>
  <c r="L1384" i="1" s="1"/>
  <c r="Y1384" i="1" l="1"/>
  <c r="W1385" i="1" s="1"/>
  <c r="I1385" i="1"/>
  <c r="AA1385" i="1" l="1"/>
  <c r="X1385" i="1"/>
  <c r="Z1385" i="1"/>
  <c r="AB1385" i="1"/>
  <c r="F1385" i="1"/>
  <c r="K1385" i="1"/>
  <c r="J1385" i="1" l="1"/>
  <c r="L1385" i="1" s="1"/>
  <c r="Y1385" i="1" s="1"/>
  <c r="W1386" i="1" s="1"/>
  <c r="Z1386" i="1" l="1"/>
  <c r="AA1386" i="1"/>
  <c r="AB1386" i="1"/>
  <c r="X1386" i="1"/>
  <c r="I1386" i="1"/>
  <c r="K1386" i="1" l="1"/>
  <c r="F1386" i="1"/>
  <c r="J1386" i="1" l="1"/>
  <c r="L1386" i="1" s="1"/>
  <c r="I1387" i="1" l="1"/>
  <c r="Y1386" i="1"/>
  <c r="W1387" i="1" s="1"/>
  <c r="K1387" i="1"/>
  <c r="F1387" i="1"/>
  <c r="X1387" i="1" l="1"/>
  <c r="Z1387" i="1"/>
  <c r="AA1387" i="1"/>
  <c r="AB1387" i="1"/>
  <c r="J1387" i="1"/>
  <c r="L1387" i="1" s="1"/>
  <c r="Y1387" i="1" l="1"/>
  <c r="W1388" i="1" s="1"/>
  <c r="I1388" i="1"/>
  <c r="X1388" i="1" l="1"/>
  <c r="AA1388" i="1"/>
  <c r="Z1388" i="1"/>
  <c r="AB1388" i="1"/>
  <c r="K1388" i="1"/>
  <c r="F1388" i="1"/>
  <c r="J1388" i="1" l="1"/>
  <c r="L1388" i="1" s="1"/>
  <c r="Y1388" i="1" s="1"/>
  <c r="W1389" i="1" s="1"/>
  <c r="Z1389" i="1" l="1"/>
  <c r="AB1389" i="1"/>
  <c r="X1389" i="1"/>
  <c r="AA1389" i="1"/>
  <c r="I1389" i="1"/>
  <c r="F1389" i="1" l="1"/>
  <c r="K1389" i="1"/>
  <c r="J1389" i="1" l="1"/>
  <c r="L1389" i="1" s="1"/>
  <c r="I1390" i="1" l="1"/>
  <c r="Y1389" i="1"/>
  <c r="W1390" i="1" s="1"/>
  <c r="F1390" i="1"/>
  <c r="K1390" i="1"/>
  <c r="X1390" i="1" l="1"/>
  <c r="Z1390" i="1"/>
  <c r="AA1390" i="1"/>
  <c r="AB1390" i="1"/>
  <c r="J1390" i="1"/>
  <c r="L1390" i="1" l="1"/>
  <c r="I1391" i="1" s="1"/>
  <c r="Y1390" i="1" l="1"/>
  <c r="W1391" i="1" s="1"/>
  <c r="K1391" i="1"/>
  <c r="J1391" i="1" s="1"/>
  <c r="F1391" i="1"/>
  <c r="AB1391" i="1" l="1"/>
  <c r="X1391" i="1"/>
  <c r="AA1391" i="1"/>
  <c r="Z1391" i="1"/>
  <c r="L1391" i="1"/>
  <c r="I1392" i="1" s="1"/>
  <c r="Y1391" i="1" l="1"/>
  <c r="W1392" i="1" s="1"/>
  <c r="F1392" i="1"/>
  <c r="K1392" i="1"/>
  <c r="Z1392" i="1" l="1"/>
  <c r="AA1392" i="1"/>
  <c r="X1392" i="1"/>
  <c r="AB1392" i="1"/>
  <c r="J1392" i="1"/>
  <c r="L1392" i="1" s="1"/>
  <c r="I1393" i="1" s="1"/>
  <c r="Y1392" i="1" l="1"/>
  <c r="W1393" i="1" s="1"/>
  <c r="F1393" i="1"/>
  <c r="K1393" i="1"/>
  <c r="AB1393" i="1" l="1"/>
  <c r="X1393" i="1"/>
  <c r="Z1393" i="1"/>
  <c r="AA1393" i="1"/>
  <c r="J1393" i="1"/>
  <c r="L1393" i="1" s="1"/>
  <c r="Y1393" i="1" l="1"/>
  <c r="W1394" i="1" s="1"/>
  <c r="I1394" i="1"/>
  <c r="X1394" i="1" l="1"/>
  <c r="AA1394" i="1"/>
  <c r="Z1394" i="1"/>
  <c r="AB1394" i="1"/>
  <c r="K1394" i="1"/>
  <c r="J1394" i="1" s="1"/>
  <c r="F1394" i="1"/>
  <c r="L1394" i="1" l="1"/>
  <c r="I1395" i="1" s="1"/>
  <c r="Y1394" i="1" l="1"/>
  <c r="W1395" i="1" s="1"/>
  <c r="F1395" i="1"/>
  <c r="K1395" i="1"/>
  <c r="X1395" i="1" l="1"/>
  <c r="Z1395" i="1"/>
  <c r="AA1395" i="1"/>
  <c r="AB1395" i="1"/>
  <c r="J1395" i="1"/>
  <c r="L1395" i="1" s="1"/>
  <c r="I1396" i="1" s="1"/>
  <c r="Y1395" i="1" l="1"/>
  <c r="W1396" i="1" s="1"/>
  <c r="F1396" i="1"/>
  <c r="K1396" i="1"/>
  <c r="X1396" i="1" l="1"/>
  <c r="Z1396" i="1"/>
  <c r="AA1396" i="1"/>
  <c r="AB1396" i="1"/>
  <c r="J1396" i="1"/>
  <c r="L1396" i="1" s="1"/>
  <c r="Y1396" i="1" l="1"/>
  <c r="W1397" i="1" s="1"/>
  <c r="I1397" i="1"/>
  <c r="Z1397" i="1" l="1"/>
  <c r="AB1397" i="1"/>
  <c r="X1397" i="1"/>
  <c r="AA1397" i="1"/>
  <c r="K1397" i="1"/>
  <c r="F1397" i="1"/>
  <c r="J1397" i="1"/>
  <c r="L1397" i="1" l="1"/>
  <c r="I1398" i="1" s="1"/>
  <c r="Y1397" i="1" l="1"/>
  <c r="W1398" i="1" s="1"/>
  <c r="F1398" i="1"/>
  <c r="K1398" i="1"/>
  <c r="X1398" i="1" l="1"/>
  <c r="AA1398" i="1"/>
  <c r="Z1398" i="1"/>
  <c r="AB1398" i="1"/>
  <c r="J1398" i="1"/>
  <c r="L1398" i="1" s="1"/>
  <c r="I1399" i="1" s="1"/>
  <c r="Y1398" i="1" l="1"/>
  <c r="W1399" i="1" s="1"/>
  <c r="K1399" i="1"/>
  <c r="F1399" i="1"/>
  <c r="X1399" i="1" l="1"/>
  <c r="Z1399" i="1"/>
  <c r="AB1399" i="1"/>
  <c r="AA1399" i="1"/>
  <c r="J1399" i="1"/>
  <c r="L1399" i="1" s="1"/>
  <c r="Y1399" i="1" l="1"/>
  <c r="W1400" i="1" s="1"/>
  <c r="I1400" i="1"/>
  <c r="Z1400" i="1" l="1"/>
  <c r="AB1400" i="1"/>
  <c r="X1400" i="1"/>
  <c r="AA1400" i="1"/>
  <c r="K1400" i="1"/>
  <c r="F1400" i="1"/>
  <c r="J1400" i="1" l="1"/>
  <c r="L1400" i="1" s="1"/>
  <c r="Y1400" i="1" s="1"/>
  <c r="W1401" i="1" s="1"/>
  <c r="AB1401" i="1" l="1"/>
  <c r="Z1401" i="1"/>
  <c r="AA1401" i="1"/>
  <c r="X1401" i="1"/>
  <c r="I1401" i="1"/>
  <c r="F1401" i="1" s="1"/>
  <c r="K1401" i="1" l="1"/>
  <c r="J1401" i="1" s="1"/>
  <c r="L1401" i="1" l="1"/>
  <c r="I1402" i="1" l="1"/>
  <c r="F1402" i="1" s="1"/>
  <c r="Y1401" i="1"/>
  <c r="W1402" i="1" s="1"/>
  <c r="K1402" i="1"/>
  <c r="J1402" i="1" s="1"/>
  <c r="X1402" i="1" l="1"/>
  <c r="AA1402" i="1"/>
  <c r="AB1402" i="1"/>
  <c r="Z1402" i="1"/>
  <c r="L1402" i="1"/>
  <c r="I1403" i="1" s="1"/>
  <c r="F1403" i="1" s="1"/>
  <c r="Y1402" i="1" l="1"/>
  <c r="W1403" i="1" s="1"/>
  <c r="K1403" i="1"/>
  <c r="AA1403" i="1" l="1"/>
  <c r="X1403" i="1"/>
  <c r="Z1403" i="1"/>
  <c r="AB1403" i="1"/>
  <c r="J1403" i="1"/>
  <c r="L1403" i="1"/>
  <c r="I1404" i="1" s="1"/>
  <c r="F1404" i="1" s="1"/>
  <c r="Y1403" i="1" l="1"/>
  <c r="W1404" i="1" s="1"/>
  <c r="K1404" i="1"/>
  <c r="AB1404" i="1" l="1"/>
  <c r="X1404" i="1"/>
  <c r="AA1404" i="1"/>
  <c r="Z1404" i="1"/>
  <c r="J1404" i="1"/>
  <c r="L1404" i="1" s="1"/>
  <c r="I1405" i="1" s="1"/>
  <c r="F1405" i="1" s="1"/>
  <c r="Y1404" i="1" l="1"/>
  <c r="W1405" i="1" s="1"/>
  <c r="K1405" i="1"/>
  <c r="J1405" i="1" s="1"/>
  <c r="X1405" i="1" l="1"/>
  <c r="Z1405" i="1"/>
  <c r="AA1405" i="1"/>
  <c r="AB1405" i="1"/>
  <c r="L1405" i="1"/>
  <c r="I1406" i="1" s="1"/>
  <c r="K1406" i="1" s="1"/>
  <c r="Y1405" i="1" l="1"/>
  <c r="W1406" i="1" s="1"/>
  <c r="F1406" i="1"/>
  <c r="J1406" i="1"/>
  <c r="L1406" i="1" s="1"/>
  <c r="X1406" i="1" l="1"/>
  <c r="AA1406" i="1"/>
  <c r="Z1406" i="1"/>
  <c r="AB1406" i="1"/>
  <c r="I1407" i="1"/>
  <c r="Y1406" i="1" l="1"/>
  <c r="W1407" i="1" s="1"/>
  <c r="K1407" i="1"/>
  <c r="F1407" i="1"/>
  <c r="AB1407" i="1" l="1"/>
  <c r="X1407" i="1"/>
  <c r="Z1407" i="1"/>
  <c r="AA1407" i="1"/>
  <c r="J1407" i="1"/>
  <c r="L1407" i="1" s="1"/>
  <c r="I1408" i="1" s="1"/>
  <c r="Y1407" i="1" l="1"/>
  <c r="W1408" i="1" s="1"/>
  <c r="K1408" i="1"/>
  <c r="F1408" i="1"/>
  <c r="X1408" i="1" l="1"/>
  <c r="AA1408" i="1"/>
  <c r="Z1408" i="1"/>
  <c r="AB1408" i="1"/>
  <c r="J1408" i="1"/>
  <c r="L1408" i="1" s="1"/>
  <c r="I1409" i="1" s="1"/>
  <c r="Y1408" i="1" l="1"/>
  <c r="W1409" i="1" s="1"/>
  <c r="F1409" i="1"/>
  <c r="K1409" i="1"/>
  <c r="AB1409" i="1" l="1"/>
  <c r="X1409" i="1"/>
  <c r="AA1409" i="1"/>
  <c r="Z1409" i="1"/>
  <c r="J1409" i="1"/>
  <c r="L1409" i="1" s="1"/>
  <c r="I1410" i="1" s="1"/>
  <c r="Y1409" i="1" l="1"/>
  <c r="W1410" i="1" s="1"/>
  <c r="K1410" i="1"/>
  <c r="F1410" i="1"/>
  <c r="X1410" i="1" l="1"/>
  <c r="Z1410" i="1"/>
  <c r="AA1410" i="1"/>
  <c r="AB1410" i="1"/>
  <c r="J1410" i="1"/>
  <c r="L1410" i="1" s="1"/>
  <c r="Y1410" i="1" l="1"/>
  <c r="W1411" i="1" s="1"/>
  <c r="I1411" i="1"/>
  <c r="Z1411" i="1" l="1"/>
  <c r="AA1411" i="1"/>
  <c r="AB1411" i="1"/>
  <c r="X1411" i="1"/>
  <c r="F1411" i="1"/>
  <c r="K1411" i="1"/>
  <c r="J1411" i="1" l="1"/>
  <c r="L1411" i="1" s="1"/>
  <c r="Y1411" i="1" s="1"/>
  <c r="W1412" i="1" s="1"/>
  <c r="X1412" i="1" l="1"/>
  <c r="Z1412" i="1"/>
  <c r="AA1412" i="1"/>
  <c r="AB1412" i="1"/>
  <c r="I1412" i="1"/>
  <c r="F1412" i="1" l="1"/>
  <c r="K1412" i="1"/>
  <c r="J1412" i="1" l="1"/>
  <c r="L1412" i="1" s="1"/>
  <c r="Y1412" i="1" s="1"/>
  <c r="W1413" i="1" s="1"/>
  <c r="X1413" i="1" l="1"/>
  <c r="AA1413" i="1"/>
  <c r="Z1413" i="1"/>
  <c r="AB1413" i="1"/>
  <c r="I1413" i="1"/>
  <c r="K1413" i="1" l="1"/>
  <c r="F1413" i="1"/>
  <c r="J1413" i="1" l="1"/>
  <c r="L1413" i="1" l="1"/>
  <c r="I1414" i="1" l="1"/>
  <c r="Y1413" i="1"/>
  <c r="W1414" i="1" s="1"/>
  <c r="F1414" i="1"/>
  <c r="K1414" i="1"/>
  <c r="J1414" i="1" s="1"/>
  <c r="AB1414" i="1" l="1"/>
  <c r="X1414" i="1"/>
  <c r="Z1414" i="1"/>
  <c r="AA1414" i="1"/>
  <c r="L1414" i="1"/>
  <c r="I1415" i="1" s="1"/>
  <c r="Y1414" i="1" l="1"/>
  <c r="W1415" i="1" s="1"/>
  <c r="F1415" i="1"/>
  <c r="K1415" i="1"/>
  <c r="X1415" i="1" l="1"/>
  <c r="AA1415" i="1"/>
  <c r="AB1415" i="1"/>
  <c r="Z1415" i="1"/>
  <c r="J1415" i="1"/>
  <c r="L1415" i="1" s="1"/>
  <c r="I1416" i="1" s="1"/>
  <c r="F1416" i="1" s="1"/>
  <c r="Y1415" i="1" l="1"/>
  <c r="W1416" i="1" s="1"/>
  <c r="K1416" i="1"/>
  <c r="J1416" i="1" s="1"/>
  <c r="X1416" i="1" l="1"/>
  <c r="Z1416" i="1"/>
  <c r="AA1416" i="1"/>
  <c r="AB1416" i="1"/>
  <c r="L1416" i="1"/>
  <c r="I1417" i="1" s="1"/>
  <c r="Y1416" i="1" l="1"/>
  <c r="W1417" i="1" s="1"/>
  <c r="F1417" i="1"/>
  <c r="K1417" i="1"/>
  <c r="X1417" i="1" l="1"/>
  <c r="AA1417" i="1"/>
  <c r="Z1417" i="1"/>
  <c r="AB1417" i="1"/>
  <c r="J1417" i="1"/>
  <c r="L1417" i="1" s="1"/>
  <c r="Y1417" i="1" l="1"/>
  <c r="W1418" i="1" s="1"/>
  <c r="I1418" i="1"/>
  <c r="AB1418" i="1" l="1"/>
  <c r="AA1418" i="1"/>
  <c r="Z1418" i="1"/>
  <c r="X1418" i="1"/>
  <c r="K1418" i="1"/>
  <c r="F1418" i="1"/>
  <c r="J1418" i="1" l="1"/>
  <c r="L1418" i="1" s="1"/>
  <c r="Y1418" i="1" s="1"/>
  <c r="W1419" i="1" s="1"/>
  <c r="AB1419" i="1" l="1"/>
  <c r="Z1419" i="1"/>
  <c r="AA1419" i="1"/>
  <c r="X1419" i="1"/>
  <c r="I1419" i="1"/>
  <c r="F1419" i="1" s="1"/>
  <c r="K1419" i="1" l="1"/>
  <c r="J1419" i="1" l="1"/>
  <c r="L1419" i="1" s="1"/>
  <c r="I1420" i="1" l="1"/>
  <c r="Y1419" i="1"/>
  <c r="W1420" i="1" s="1"/>
  <c r="K1420" i="1"/>
  <c r="F1420" i="1"/>
  <c r="AA1420" i="1" l="1"/>
  <c r="X1420" i="1"/>
  <c r="Z1420" i="1"/>
  <c r="AB1420" i="1"/>
  <c r="J1420" i="1"/>
  <c r="L1420" i="1" s="1"/>
  <c r="Y1420" i="1" l="1"/>
  <c r="W1421" i="1" s="1"/>
  <c r="I1421" i="1"/>
  <c r="X1421" i="1" l="1"/>
  <c r="AA1421" i="1"/>
  <c r="Z1421" i="1"/>
  <c r="AB1421" i="1"/>
  <c r="F1421" i="1"/>
  <c r="K1421" i="1"/>
  <c r="J1421" i="1" l="1"/>
  <c r="L1421" i="1" s="1"/>
  <c r="Y1421" i="1" s="1"/>
  <c r="W1422" i="1" s="1"/>
  <c r="X1422" i="1" l="1"/>
  <c r="Z1422" i="1"/>
  <c r="AA1422" i="1"/>
  <c r="AB1422" i="1"/>
  <c r="I1422" i="1"/>
  <c r="F1422" i="1" s="1"/>
  <c r="K1422" i="1" l="1"/>
  <c r="J1422" i="1" s="1"/>
  <c r="L1422" i="1" l="1"/>
  <c r="I1423" i="1" l="1"/>
  <c r="F1423" i="1" s="1"/>
  <c r="Y1422" i="1"/>
  <c r="W1423" i="1" s="1"/>
  <c r="K1423" i="1"/>
  <c r="J1423" i="1" s="1"/>
  <c r="X1423" i="1" l="1"/>
  <c r="Z1423" i="1"/>
  <c r="AA1423" i="1"/>
  <c r="AB1423" i="1"/>
  <c r="L1423" i="1"/>
  <c r="I1424" i="1" s="1"/>
  <c r="F1424" i="1" s="1"/>
  <c r="Y1423" i="1" l="1"/>
  <c r="W1424" i="1" s="1"/>
  <c r="K1424" i="1"/>
  <c r="X1424" i="1" l="1"/>
  <c r="Z1424" i="1"/>
  <c r="AA1424" i="1"/>
  <c r="AB1424" i="1"/>
  <c r="J1424" i="1"/>
  <c r="L1424" i="1" s="1"/>
  <c r="I1425" i="1" s="1"/>
  <c r="F1425" i="1" s="1"/>
  <c r="Y1424" i="1" l="1"/>
  <c r="W1425" i="1" s="1"/>
  <c r="K1425" i="1"/>
  <c r="J1425" i="1" s="1"/>
  <c r="AA1425" i="1" l="1"/>
  <c r="X1425" i="1"/>
  <c r="Z1425" i="1"/>
  <c r="AB1425" i="1"/>
  <c r="L1425" i="1"/>
  <c r="I1426" i="1" s="1"/>
  <c r="Y1425" i="1" l="1"/>
  <c r="W1426" i="1" s="1"/>
  <c r="F1426" i="1"/>
  <c r="K1426" i="1"/>
  <c r="X1426" i="1" l="1"/>
  <c r="Z1426" i="1"/>
  <c r="AA1426" i="1"/>
  <c r="AB1426" i="1"/>
  <c r="J1426" i="1"/>
  <c r="L1426" i="1" s="1"/>
  <c r="Y1426" i="1" l="1"/>
  <c r="W1427" i="1" s="1"/>
  <c r="I1427" i="1"/>
  <c r="AB1427" i="1" l="1"/>
  <c r="X1427" i="1"/>
  <c r="Z1427" i="1"/>
  <c r="AA1427" i="1"/>
  <c r="F1427" i="1"/>
  <c r="K1427" i="1"/>
  <c r="J1427" i="1" l="1"/>
  <c r="L1427" i="1" s="1"/>
  <c r="Y1427" i="1" s="1"/>
  <c r="W1428" i="1" s="1"/>
  <c r="X1428" i="1" l="1"/>
  <c r="AA1428" i="1"/>
  <c r="Z1428" i="1"/>
  <c r="AB1428" i="1"/>
  <c r="I1428" i="1"/>
  <c r="K1428" i="1" l="1"/>
  <c r="F1428" i="1"/>
  <c r="J1428" i="1" l="1"/>
  <c r="L1428" i="1" s="1"/>
  <c r="Y1428" i="1" s="1"/>
  <c r="W1429" i="1" s="1"/>
  <c r="AB1429" i="1" l="1"/>
  <c r="X1429" i="1"/>
  <c r="Z1429" i="1"/>
  <c r="AA1429" i="1"/>
  <c r="I1429" i="1"/>
  <c r="K1429" i="1" l="1"/>
  <c r="F1429" i="1"/>
  <c r="J1429" i="1" l="1"/>
  <c r="L1429" i="1" s="1"/>
  <c r="Y1429" i="1" s="1"/>
  <c r="W1430" i="1" s="1"/>
  <c r="AB1430" i="1" l="1"/>
  <c r="X1430" i="1"/>
  <c r="AA1430" i="1"/>
  <c r="Z1430" i="1"/>
  <c r="I1430" i="1"/>
  <c r="F1430" i="1" l="1"/>
  <c r="K1430" i="1"/>
  <c r="J1430" i="1" l="1"/>
  <c r="L1430" i="1" s="1"/>
  <c r="I1431" i="1" l="1"/>
  <c r="Y1430" i="1"/>
  <c r="W1431" i="1" s="1"/>
  <c r="K1431" i="1"/>
  <c r="F1431" i="1"/>
  <c r="AA1431" i="1" l="1"/>
  <c r="AB1431" i="1"/>
  <c r="X1431" i="1"/>
  <c r="Z1431" i="1"/>
  <c r="J1431" i="1"/>
  <c r="L1431" i="1" s="1"/>
  <c r="Y1431" i="1" l="1"/>
  <c r="W1432" i="1" s="1"/>
  <c r="I1432" i="1"/>
  <c r="Z1432" i="1" l="1"/>
  <c r="AB1432" i="1"/>
  <c r="X1432" i="1"/>
  <c r="AA1432" i="1"/>
  <c r="F1432" i="1"/>
  <c r="K1432" i="1"/>
  <c r="J1432" i="1" l="1"/>
  <c r="L1432" i="1" s="1"/>
  <c r="Y1432" i="1" s="1"/>
  <c r="W1433" i="1" s="1"/>
  <c r="X1433" i="1" l="1"/>
  <c r="Z1433" i="1"/>
  <c r="AA1433" i="1"/>
  <c r="AB1433" i="1"/>
  <c r="I1433" i="1"/>
  <c r="K1433" i="1" l="1"/>
  <c r="F1433" i="1"/>
  <c r="J1433" i="1" l="1"/>
  <c r="L1433" i="1" s="1"/>
  <c r="Y1433" i="1" s="1"/>
  <c r="W1434" i="1" s="1"/>
  <c r="X1434" i="1" l="1"/>
  <c r="AA1434" i="1"/>
  <c r="Z1434" i="1"/>
  <c r="AB1434" i="1"/>
  <c r="I1434" i="1"/>
  <c r="F1434" i="1" l="1"/>
  <c r="K1434" i="1"/>
  <c r="J1434" i="1" l="1"/>
  <c r="L1434" i="1" s="1"/>
  <c r="I1435" i="1" l="1"/>
  <c r="Y1434" i="1"/>
  <c r="W1435" i="1" s="1"/>
  <c r="F1435" i="1"/>
  <c r="K1435" i="1"/>
  <c r="AB1435" i="1" l="1"/>
  <c r="X1435" i="1"/>
  <c r="AA1435" i="1"/>
  <c r="Z1435" i="1"/>
  <c r="J1435" i="1"/>
  <c r="L1435" i="1" s="1"/>
  <c r="Y1435" i="1" l="1"/>
  <c r="W1436" i="1" s="1"/>
  <c r="I1436" i="1"/>
  <c r="AB1436" i="1" l="1"/>
  <c r="X1436" i="1"/>
  <c r="Z1436" i="1"/>
  <c r="AA1436" i="1"/>
  <c r="K1436" i="1"/>
  <c r="F1436" i="1"/>
  <c r="J1436" i="1" l="1"/>
  <c r="L1436" i="1" s="1"/>
  <c r="Y1436" i="1" s="1"/>
  <c r="W1437" i="1" s="1"/>
  <c r="Z1437" i="1" l="1"/>
  <c r="X1437" i="1"/>
  <c r="AA1437" i="1"/>
  <c r="AB1437" i="1"/>
  <c r="I1437" i="1"/>
  <c r="K1437" i="1" s="1"/>
  <c r="F1437" i="1" l="1"/>
  <c r="J1437" i="1"/>
  <c r="L1437" i="1" s="1"/>
  <c r="Y1437" i="1" s="1"/>
  <c r="W1438" i="1" s="1"/>
  <c r="X1438" i="1" l="1"/>
  <c r="AA1438" i="1"/>
  <c r="Z1438" i="1"/>
  <c r="AB1438" i="1"/>
  <c r="I1438" i="1"/>
  <c r="K1438" i="1" l="1"/>
  <c r="F1438" i="1"/>
  <c r="J1438" i="1" l="1"/>
  <c r="L1438" i="1" s="1"/>
  <c r="Y1438" i="1" s="1"/>
  <c r="W1439" i="1" s="1"/>
  <c r="AB1439" i="1" l="1"/>
  <c r="X1439" i="1"/>
  <c r="AA1439" i="1"/>
  <c r="Z1439" i="1"/>
  <c r="I1439" i="1"/>
  <c r="F1439" i="1" s="1"/>
  <c r="K1439" i="1" l="1"/>
  <c r="J1439" i="1" s="1"/>
  <c r="L1439" i="1" l="1"/>
  <c r="I1440" i="1" l="1"/>
  <c r="Y1439" i="1"/>
  <c r="W1440" i="1" s="1"/>
  <c r="F1440" i="1"/>
  <c r="K1440" i="1"/>
  <c r="AB1440" i="1" l="1"/>
  <c r="X1440" i="1"/>
  <c r="Z1440" i="1"/>
  <c r="AA1440" i="1"/>
  <c r="J1440" i="1"/>
  <c r="L1440" i="1" s="1"/>
  <c r="Y1440" i="1" l="1"/>
  <c r="W1441" i="1" s="1"/>
  <c r="I1441" i="1"/>
  <c r="Z1441" i="1" l="1"/>
  <c r="AB1441" i="1"/>
  <c r="X1441" i="1"/>
  <c r="AA1441" i="1"/>
  <c r="K1441" i="1"/>
  <c r="F1441" i="1"/>
  <c r="J1441" i="1" l="1"/>
  <c r="L1441" i="1" s="1"/>
  <c r="Y1441" i="1" s="1"/>
  <c r="W1442" i="1" s="1"/>
  <c r="AB1442" i="1" l="1"/>
  <c r="X1442" i="1"/>
  <c r="Z1442" i="1"/>
  <c r="AA1442" i="1"/>
  <c r="I1442" i="1"/>
  <c r="K1442" i="1" l="1"/>
  <c r="F1442" i="1"/>
  <c r="J1442" i="1" l="1"/>
  <c r="L1442" i="1" s="1"/>
  <c r="Y1442" i="1" s="1"/>
  <c r="W1443" i="1" s="1"/>
  <c r="AA1443" i="1" l="1"/>
  <c r="AB1443" i="1"/>
  <c r="X1443" i="1"/>
  <c r="Z1443" i="1"/>
  <c r="I1443" i="1"/>
  <c r="K1443" i="1" l="1"/>
  <c r="F1443" i="1"/>
  <c r="J1443" i="1" l="1"/>
  <c r="L1443" i="1" s="1"/>
  <c r="Y1443" i="1" s="1"/>
  <c r="W1444" i="1" s="1"/>
  <c r="X1444" i="1" l="1"/>
  <c r="Z1444" i="1"/>
  <c r="AA1444" i="1"/>
  <c r="AB1444" i="1"/>
  <c r="I1444" i="1"/>
  <c r="F1444" i="1" l="1"/>
  <c r="K1444" i="1"/>
  <c r="J1444" i="1" l="1"/>
  <c r="L1444" i="1" s="1"/>
  <c r="Y1444" i="1" s="1"/>
  <c r="W1445" i="1" s="1"/>
  <c r="X1445" i="1" l="1"/>
  <c r="AA1445" i="1"/>
  <c r="Z1445" i="1"/>
  <c r="AB1445" i="1"/>
  <c r="I1445" i="1"/>
  <c r="K1445" i="1" l="1"/>
  <c r="F1445" i="1"/>
  <c r="J1445" i="1" l="1"/>
  <c r="L1445" i="1" s="1"/>
  <c r="Y1445" i="1" s="1"/>
  <c r="W1446" i="1" s="1"/>
  <c r="X1446" i="1" l="1"/>
  <c r="Z1446" i="1"/>
  <c r="AA1446" i="1"/>
  <c r="AB1446" i="1"/>
  <c r="I1446" i="1"/>
  <c r="F1446" i="1" l="1"/>
  <c r="K1446" i="1"/>
  <c r="J1446" i="1" l="1"/>
  <c r="L1446" i="1" s="1"/>
  <c r="Y1446" i="1" s="1"/>
  <c r="W1447" i="1" s="1"/>
  <c r="X1447" i="1" l="1"/>
  <c r="AA1447" i="1"/>
  <c r="AB1447" i="1"/>
  <c r="Z1447" i="1"/>
  <c r="I1447" i="1"/>
  <c r="F1447" i="1" l="1"/>
  <c r="K1447" i="1"/>
  <c r="J1447" i="1" l="1"/>
  <c r="L1447" i="1" s="1"/>
  <c r="Y1447" i="1" s="1"/>
  <c r="W1448" i="1" s="1"/>
  <c r="X1448" i="1" l="1"/>
  <c r="AA1448" i="1"/>
  <c r="Z1448" i="1"/>
  <c r="AB1448" i="1"/>
  <c r="I1448" i="1"/>
  <c r="F1448" i="1" l="1"/>
  <c r="K1448" i="1"/>
  <c r="J1448" i="1" l="1"/>
  <c r="L1448" i="1" s="1"/>
  <c r="Y1448" i="1" s="1"/>
  <c r="W1449" i="1" s="1"/>
  <c r="Z1449" i="1" l="1"/>
  <c r="AB1449" i="1"/>
  <c r="X1449" i="1"/>
  <c r="AA1449" i="1"/>
  <c r="I1449" i="1"/>
  <c r="F1449" i="1" s="1"/>
  <c r="K1449" i="1" l="1"/>
  <c r="J1449" i="1" s="1"/>
  <c r="L1449" i="1" l="1"/>
  <c r="I1450" i="1" l="1"/>
  <c r="Y1449" i="1"/>
  <c r="W1450" i="1" s="1"/>
  <c r="F1450" i="1"/>
  <c r="K1450" i="1"/>
  <c r="X1450" i="1" l="1"/>
  <c r="Z1450" i="1"/>
  <c r="AA1450" i="1"/>
  <c r="AB1450" i="1"/>
  <c r="J1450" i="1"/>
  <c r="L1450" i="1" s="1"/>
  <c r="Y1450" i="1" l="1"/>
  <c r="W1451" i="1" s="1"/>
  <c r="I1451" i="1"/>
  <c r="X1451" i="1" l="1"/>
  <c r="AA1451" i="1"/>
  <c r="Z1451" i="1"/>
  <c r="AB1451" i="1"/>
  <c r="K1451" i="1"/>
  <c r="F1451" i="1"/>
  <c r="J1451" i="1" l="1"/>
  <c r="L1451" i="1" s="1"/>
  <c r="Y1451" i="1" s="1"/>
  <c r="W1452" i="1" s="1"/>
  <c r="X1452" i="1" l="1"/>
  <c r="AA1452" i="1"/>
  <c r="Z1452" i="1"/>
  <c r="AB1452" i="1"/>
  <c r="I1452" i="1"/>
  <c r="K1452" i="1" l="1"/>
  <c r="F1452" i="1"/>
  <c r="J1452" i="1" l="1"/>
  <c r="L1452" i="1" s="1"/>
  <c r="Y1452" i="1" s="1"/>
  <c r="W1453" i="1" s="1"/>
  <c r="AA1453" i="1" l="1"/>
  <c r="X1453" i="1"/>
  <c r="Z1453" i="1"/>
  <c r="AB1453" i="1"/>
  <c r="I1453" i="1"/>
  <c r="F1453" i="1" s="1"/>
  <c r="K1453" i="1" l="1"/>
  <c r="J1453" i="1" l="1"/>
  <c r="L1453" i="1" s="1"/>
  <c r="I1454" i="1" l="1"/>
  <c r="F1454" i="1" s="1"/>
  <c r="Y1453" i="1"/>
  <c r="W1454" i="1" s="1"/>
  <c r="K1454" i="1"/>
  <c r="X1454" i="1" l="1"/>
  <c r="Z1454" i="1"/>
  <c r="AA1454" i="1"/>
  <c r="AB1454" i="1"/>
  <c r="J1454" i="1"/>
  <c r="L1454" i="1" s="1"/>
  <c r="I1455" i="1" s="1"/>
  <c r="Y1454" i="1" l="1"/>
  <c r="W1455" i="1" s="1"/>
  <c r="F1455" i="1"/>
  <c r="K1455" i="1"/>
  <c r="X1455" i="1" l="1"/>
  <c r="Z1455" i="1"/>
  <c r="AA1455" i="1"/>
  <c r="AB1455" i="1"/>
  <c r="J1455" i="1"/>
  <c r="L1455" i="1" s="1"/>
  <c r="Y1455" i="1" l="1"/>
  <c r="W1456" i="1" s="1"/>
  <c r="I1456" i="1"/>
  <c r="AB1456" i="1" l="1"/>
  <c r="X1456" i="1"/>
  <c r="Z1456" i="1"/>
  <c r="AA1456" i="1"/>
  <c r="F1456" i="1"/>
  <c r="K1456" i="1"/>
  <c r="J1456" i="1" l="1"/>
  <c r="L1456" i="1" s="1"/>
  <c r="Y1456" i="1" s="1"/>
  <c r="W1457" i="1" s="1"/>
  <c r="X1457" i="1" l="1"/>
  <c r="AA1457" i="1"/>
  <c r="AB1457" i="1"/>
  <c r="Z1457" i="1"/>
  <c r="I1457" i="1"/>
  <c r="K1457" i="1" l="1"/>
  <c r="F1457" i="1"/>
  <c r="J1457" i="1" l="1"/>
  <c r="L1457" i="1" s="1"/>
  <c r="Y1457" i="1" s="1"/>
  <c r="W1458" i="1" s="1"/>
  <c r="AB1458" i="1" l="1"/>
  <c r="Z1458" i="1"/>
  <c r="AA1458" i="1"/>
  <c r="X1458" i="1"/>
  <c r="I1458" i="1"/>
  <c r="F1458" i="1" l="1"/>
  <c r="K1458" i="1"/>
  <c r="E8" i="2" l="1"/>
  <c r="G21" i="2" s="1"/>
  <c r="H8" i="2"/>
  <c r="J1458" i="1"/>
  <c r="L1458" i="1" s="1"/>
  <c r="Y1458" i="1" s="1"/>
  <c r="W1459" i="1" s="1"/>
  <c r="G8" i="2"/>
  <c r="H21" i="2"/>
  <c r="F8" i="2"/>
  <c r="I8" i="2"/>
  <c r="J8" i="2"/>
  <c r="X1459" i="1" l="1"/>
  <c r="AA1459" i="1"/>
  <c r="AB1459" i="1"/>
  <c r="Z1459" i="1"/>
  <c r="E21" i="2"/>
  <c r="G8" i="8"/>
  <c r="K8" i="8" s="1"/>
  <c r="P8" i="2"/>
  <c r="Q8" i="2" s="1"/>
  <c r="G9" i="8"/>
  <c r="K9" i="8" s="1"/>
  <c r="O9" i="8" s="1"/>
  <c r="S8" i="2"/>
  <c r="U8" i="2" s="1"/>
  <c r="I1459" i="1"/>
  <c r="J21" i="2"/>
  <c r="F21" i="2"/>
  <c r="M9" i="8" l="1"/>
  <c r="M8" i="8" s="1"/>
  <c r="M7" i="8" s="1"/>
  <c r="L1" i="8"/>
  <c r="I21" i="2"/>
  <c r="O8" i="8"/>
  <c r="L8" i="8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K21" i="2"/>
  <c r="M21" i="2" s="1"/>
  <c r="K1459" i="1"/>
  <c r="J1459" i="1" s="1"/>
  <c r="F1459" i="1"/>
  <c r="L4" i="8" l="1"/>
  <c r="L3" i="8" s="1"/>
  <c r="O23" i="8" s="1"/>
  <c r="P23" i="8" s="1"/>
  <c r="Q23" i="8" s="1"/>
  <c r="O14" i="8"/>
  <c r="P14" i="8" s="1"/>
  <c r="Q14" i="8" s="1"/>
  <c r="O21" i="8"/>
  <c r="P21" i="8" s="1"/>
  <c r="Q21" i="8" s="1"/>
  <c r="O13" i="8"/>
  <c r="P13" i="8" s="1"/>
  <c r="Q13" i="8" s="1"/>
  <c r="O11" i="8"/>
  <c r="O16" i="8"/>
  <c r="P16" i="8" s="1"/>
  <c r="Q16" i="8" s="1"/>
  <c r="O12" i="8"/>
  <c r="P12" i="8" s="1"/>
  <c r="O17" i="8"/>
  <c r="P17" i="8" s="1"/>
  <c r="Q17" i="8" s="1"/>
  <c r="O18" i="8"/>
  <c r="P18" i="8" s="1"/>
  <c r="Q18" i="8" s="1"/>
  <c r="O10" i="8"/>
  <c r="L1459" i="1"/>
  <c r="O22" i="8" l="1"/>
  <c r="P22" i="8" s="1"/>
  <c r="Q22" i="8" s="1"/>
  <c r="I1460" i="1"/>
  <c r="Y1459" i="1"/>
  <c r="W1460" i="1" s="1"/>
  <c r="O19" i="8"/>
  <c r="P19" i="8" s="1"/>
  <c r="Q19" i="8" s="1"/>
  <c r="O20" i="8"/>
  <c r="P20" i="8" s="1"/>
  <c r="Q20" i="8" s="1"/>
  <c r="O15" i="8"/>
  <c r="P15" i="8" s="1"/>
  <c r="Q15" i="8" s="1"/>
  <c r="Q12" i="8"/>
  <c r="K1460" i="1"/>
  <c r="F1460" i="1"/>
  <c r="Z1460" i="1" l="1"/>
  <c r="AA1460" i="1"/>
  <c r="X1460" i="1"/>
  <c r="AB1460" i="1"/>
  <c r="F28" i="8"/>
  <c r="F30" i="8" s="1"/>
  <c r="R13" i="8" s="1"/>
  <c r="S13" i="8" s="1"/>
  <c r="R7" i="8"/>
  <c r="S7" i="8" s="1"/>
  <c r="R12" i="8"/>
  <c r="S12" i="8" s="1"/>
  <c r="R21" i="8"/>
  <c r="S21" i="8" s="1"/>
  <c r="R22" i="8"/>
  <c r="S22" i="8" s="1"/>
  <c r="R19" i="8"/>
  <c r="S19" i="8" s="1"/>
  <c r="J1460" i="1"/>
  <c r="L1460" i="1" s="1"/>
  <c r="I1461" i="1" s="1"/>
  <c r="F1461" i="1" s="1"/>
  <c r="R8" i="8" l="1"/>
  <c r="S8" i="8" s="1"/>
  <c r="R10" i="8"/>
  <c r="S10" i="8" s="1"/>
  <c r="R11" i="8"/>
  <c r="S11" i="8" s="1"/>
  <c r="Y1460" i="1"/>
  <c r="W1461" i="1" s="1"/>
  <c r="R23" i="8"/>
  <c r="S23" i="8" s="1"/>
  <c r="R18" i="8"/>
  <c r="S18" i="8" s="1"/>
  <c r="R14" i="8"/>
  <c r="S14" i="8" s="1"/>
  <c r="R16" i="8"/>
  <c r="S16" i="8" s="1"/>
  <c r="R17" i="8"/>
  <c r="S17" i="8" s="1"/>
  <c r="R9" i="8"/>
  <c r="S9" i="8" s="1"/>
  <c r="R20" i="8"/>
  <c r="S20" i="8" s="1"/>
  <c r="R15" i="8"/>
  <c r="S15" i="8" s="1"/>
  <c r="K1461" i="1"/>
  <c r="J1461" i="1" s="1"/>
  <c r="AB1461" i="1" l="1"/>
  <c r="AA1461" i="1"/>
  <c r="Z1461" i="1"/>
  <c r="X1461" i="1"/>
  <c r="F31" i="8"/>
  <c r="N8" i="2" s="1"/>
  <c r="O8" i="2" s="1"/>
  <c r="L1461" i="1"/>
  <c r="I1462" i="1" s="1"/>
  <c r="Y1461" i="1" l="1"/>
  <c r="W1462" i="1" s="1"/>
  <c r="K1462" i="1"/>
  <c r="J1462" i="1" s="1"/>
  <c r="F1462" i="1"/>
  <c r="AB1462" i="1" l="1"/>
  <c r="X1462" i="1"/>
  <c r="Z1462" i="1"/>
  <c r="AA1462" i="1"/>
  <c r="L1462" i="1"/>
  <c r="I1463" i="1" s="1"/>
  <c r="Y1462" i="1" l="1"/>
  <c r="W1463" i="1" s="1"/>
  <c r="K1463" i="1"/>
  <c r="F1463" i="1"/>
  <c r="Z1463" i="1" l="1"/>
  <c r="AA1463" i="1"/>
  <c r="X1463" i="1"/>
  <c r="AB1463" i="1"/>
  <c r="J1463" i="1"/>
  <c r="L1463" i="1" s="1"/>
  <c r="Y1463" i="1" l="1"/>
  <c r="W1464" i="1" s="1"/>
  <c r="I1464" i="1"/>
  <c r="AB1464" i="1" l="1"/>
  <c r="X1464" i="1"/>
  <c r="Z1464" i="1"/>
  <c r="AA1464" i="1"/>
  <c r="F1464" i="1"/>
  <c r="K1464" i="1"/>
  <c r="J1464" i="1" l="1"/>
  <c r="L1464" i="1" s="1"/>
  <c r="Y1464" i="1" s="1"/>
  <c r="W1465" i="1" s="1"/>
  <c r="X1465" i="1" l="1"/>
  <c r="Z1465" i="1"/>
  <c r="AA1465" i="1"/>
  <c r="AB1465" i="1"/>
  <c r="I1465" i="1"/>
  <c r="K1465" i="1" l="1"/>
  <c r="F1465" i="1"/>
  <c r="J1465" i="1" l="1"/>
  <c r="L1465" i="1" s="1"/>
  <c r="Y1465" i="1" s="1"/>
  <c r="W1466" i="1" s="1"/>
  <c r="Z1466" i="1" l="1"/>
  <c r="X1466" i="1"/>
  <c r="AA1466" i="1"/>
  <c r="AB1466" i="1"/>
  <c r="I1466" i="1"/>
  <c r="F1466" i="1" l="1"/>
  <c r="K1466" i="1"/>
  <c r="J1466" i="1" l="1"/>
  <c r="L1466" i="1" s="1"/>
  <c r="Y1466" i="1" s="1"/>
  <c r="W1467" i="1" s="1"/>
  <c r="X1467" i="1" l="1"/>
  <c r="AA1467" i="1"/>
  <c r="AB1467" i="1"/>
  <c r="Z1467" i="1"/>
  <c r="I1467" i="1"/>
  <c r="F1467" i="1" l="1"/>
  <c r="K1467" i="1"/>
  <c r="J1467" i="1" l="1"/>
  <c r="L1467" i="1" s="1"/>
  <c r="Y1467" i="1" s="1"/>
  <c r="W1468" i="1" s="1"/>
  <c r="Z1468" i="1" l="1"/>
  <c r="AA1468" i="1"/>
  <c r="X1468" i="1"/>
  <c r="AB1468" i="1"/>
  <c r="I1468" i="1"/>
  <c r="K1468" i="1" l="1"/>
  <c r="F1468" i="1"/>
  <c r="J1468" i="1" l="1"/>
  <c r="L1468" i="1" s="1"/>
  <c r="Y1468" i="1" s="1"/>
  <c r="W1469" i="1" s="1"/>
  <c r="AA1469" i="1" l="1"/>
  <c r="AB1469" i="1"/>
  <c r="X1469" i="1"/>
  <c r="Z1469" i="1"/>
  <c r="I1469" i="1"/>
  <c r="K1469" i="1" l="1"/>
  <c r="F1469" i="1"/>
  <c r="J1469" i="1" l="1"/>
  <c r="L1469" i="1" s="1"/>
  <c r="Y1469" i="1" s="1"/>
  <c r="W1470" i="1" s="1"/>
  <c r="Z1470" i="1" l="1"/>
  <c r="X1470" i="1"/>
  <c r="AA1470" i="1"/>
  <c r="AB1470" i="1"/>
  <c r="I1470" i="1"/>
  <c r="F1470" i="1" l="1"/>
  <c r="K1470" i="1"/>
  <c r="J1470" i="1" l="1"/>
  <c r="L1470" i="1" s="1"/>
  <c r="Y1470" i="1" s="1"/>
  <c r="W1471" i="1" s="1"/>
  <c r="X1471" i="1" l="1"/>
  <c r="AA1471" i="1"/>
  <c r="Z1471" i="1"/>
  <c r="AB1471" i="1"/>
  <c r="I1471" i="1"/>
  <c r="F1471" i="1" l="1"/>
  <c r="K1471" i="1"/>
  <c r="J1471" i="1" l="1"/>
  <c r="L1471" i="1" s="1"/>
  <c r="Y1471" i="1" s="1"/>
  <c r="W1472" i="1" s="1"/>
  <c r="X1472" i="1" l="1"/>
  <c r="AA1472" i="1"/>
  <c r="AB1472" i="1"/>
  <c r="Z1472" i="1"/>
  <c r="I1472" i="1"/>
  <c r="K1472" i="1" l="1"/>
  <c r="J1472" i="1" s="1"/>
  <c r="F1472" i="1"/>
  <c r="L1472" i="1" l="1"/>
  <c r="I1473" i="1" l="1"/>
  <c r="Y1472" i="1"/>
  <c r="W1473" i="1" s="1"/>
  <c r="F1473" i="1"/>
  <c r="K1473" i="1"/>
  <c r="AB1473" i="1" l="1"/>
  <c r="Z1473" i="1"/>
  <c r="X1473" i="1"/>
  <c r="AA1473" i="1"/>
  <c r="J1473" i="1"/>
  <c r="L1473" i="1" s="1"/>
  <c r="Y1473" i="1" l="1"/>
  <c r="W1474" i="1" s="1"/>
  <c r="I1474" i="1"/>
  <c r="AB1474" i="1" l="1"/>
  <c r="X1474" i="1"/>
  <c r="Z1474" i="1"/>
  <c r="AA1474" i="1"/>
  <c r="K1474" i="1"/>
  <c r="J1474" i="1" s="1"/>
  <c r="F1474" i="1"/>
  <c r="L1474" i="1" l="1"/>
  <c r="I1475" i="1" s="1"/>
  <c r="Y1474" i="1" l="1"/>
  <c r="W1475" i="1" s="1"/>
  <c r="F1475" i="1"/>
  <c r="K1475" i="1"/>
  <c r="X1475" i="1" l="1"/>
  <c r="AA1475" i="1"/>
  <c r="AB1475" i="1"/>
  <c r="Z1475" i="1"/>
  <c r="J1475" i="1"/>
  <c r="L1475" i="1" s="1"/>
  <c r="Y1475" i="1" l="1"/>
  <c r="W1476" i="1" s="1"/>
  <c r="I1476" i="1"/>
  <c r="AA1476" i="1" l="1"/>
  <c r="X1476" i="1"/>
  <c r="Z1476" i="1"/>
  <c r="AB1476" i="1"/>
  <c r="F1476" i="1"/>
  <c r="K1476" i="1"/>
  <c r="J1476" i="1" l="1"/>
  <c r="L1476" i="1" s="1"/>
  <c r="I1477" i="1" s="1"/>
  <c r="Y1476" i="1" l="1"/>
  <c r="W1477" i="1" s="1"/>
  <c r="F1477" i="1"/>
  <c r="K1477" i="1"/>
  <c r="X1477" i="1" l="1"/>
  <c r="Z1477" i="1"/>
  <c r="AA1477" i="1"/>
  <c r="AB1477" i="1"/>
  <c r="J1477" i="1"/>
  <c r="L1477" i="1" s="1"/>
  <c r="Y1477" i="1" l="1"/>
  <c r="W1478" i="1" s="1"/>
  <c r="I1478" i="1"/>
  <c r="Z1478" i="1" l="1"/>
  <c r="AB1478" i="1"/>
  <c r="X1478" i="1"/>
  <c r="AA1478" i="1"/>
  <c r="K1478" i="1"/>
  <c r="J1478" i="1" s="1"/>
  <c r="F1478" i="1"/>
  <c r="L1478" i="1" l="1"/>
  <c r="I1479" i="1" s="1"/>
  <c r="Y1478" i="1" l="1"/>
  <c r="W1479" i="1" s="1"/>
  <c r="F1479" i="1"/>
  <c r="K1479" i="1"/>
  <c r="X1479" i="1" l="1"/>
  <c r="AA1479" i="1"/>
  <c r="AB1479" i="1"/>
  <c r="Z1479" i="1"/>
  <c r="J1479" i="1"/>
  <c r="L1479" i="1" s="1"/>
  <c r="Y1479" i="1" l="1"/>
  <c r="W1480" i="1" s="1"/>
  <c r="I1480" i="1"/>
  <c r="X1480" i="1" l="1"/>
  <c r="AA1480" i="1"/>
  <c r="AB1480" i="1"/>
  <c r="Z1480" i="1"/>
  <c r="F1480" i="1"/>
  <c r="K1480" i="1"/>
  <c r="J1480" i="1" l="1"/>
  <c r="L1480" i="1" s="1"/>
  <c r="Y1480" i="1" s="1"/>
  <c r="W1481" i="1" s="1"/>
  <c r="X1481" i="1" l="1"/>
  <c r="AA1481" i="1"/>
  <c r="Z1481" i="1"/>
  <c r="AB1481" i="1"/>
  <c r="I1481" i="1"/>
  <c r="F1481" i="1" l="1"/>
  <c r="K1481" i="1"/>
  <c r="J1481" i="1" l="1"/>
  <c r="L1481" i="1" s="1"/>
  <c r="Y1481" i="1" s="1"/>
  <c r="W1482" i="1" s="1"/>
  <c r="Z1482" i="1" l="1"/>
  <c r="AB1482" i="1"/>
  <c r="X1482" i="1"/>
  <c r="AA1482" i="1"/>
  <c r="I1482" i="1"/>
  <c r="F1482" i="1" l="1"/>
  <c r="K1482" i="1"/>
  <c r="J1482" i="1" s="1"/>
  <c r="L1482" i="1" l="1"/>
  <c r="I1483" i="1" l="1"/>
  <c r="Y1482" i="1"/>
  <c r="W1483" i="1" s="1"/>
  <c r="F1483" i="1"/>
  <c r="K1483" i="1"/>
  <c r="X1483" i="1" l="1"/>
  <c r="AA1483" i="1"/>
  <c r="Z1483" i="1"/>
  <c r="AB1483" i="1"/>
  <c r="J1483" i="1"/>
  <c r="L1483" i="1" s="1"/>
  <c r="Y1483" i="1" l="1"/>
  <c r="W1484" i="1" s="1"/>
  <c r="I1484" i="1"/>
  <c r="K1484" i="1" s="1"/>
  <c r="X1484" i="1" l="1"/>
  <c r="Z1484" i="1"/>
  <c r="AA1484" i="1"/>
  <c r="AB1484" i="1"/>
  <c r="F1484" i="1"/>
  <c r="J1484" i="1"/>
  <c r="L1484" i="1" s="1"/>
  <c r="Y1484" i="1" l="1"/>
  <c r="W1485" i="1" s="1"/>
  <c r="I1485" i="1"/>
  <c r="X1485" i="1" l="1"/>
  <c r="AA1485" i="1"/>
  <c r="Z1485" i="1"/>
  <c r="AB1485" i="1"/>
  <c r="F1485" i="1"/>
  <c r="K1485" i="1"/>
  <c r="J1485" i="1" l="1"/>
  <c r="L1485" i="1" s="1"/>
  <c r="Y1485" i="1" s="1"/>
  <c r="W1486" i="1" s="1"/>
  <c r="AA1486" i="1" l="1"/>
  <c r="AB1486" i="1"/>
  <c r="X1486" i="1"/>
  <c r="Z1486" i="1"/>
  <c r="I1486" i="1"/>
  <c r="F1486" i="1" l="1"/>
  <c r="K1486" i="1"/>
  <c r="J1486" i="1" l="1"/>
  <c r="L1486" i="1" s="1"/>
  <c r="Y1486" i="1" s="1"/>
  <c r="W1487" i="1" s="1"/>
  <c r="X1487" i="1" l="1"/>
  <c r="Z1487" i="1"/>
  <c r="AA1487" i="1"/>
  <c r="AB1487" i="1"/>
  <c r="I1487" i="1"/>
  <c r="K1487" i="1" l="1"/>
  <c r="J1487" i="1" s="1"/>
  <c r="F1487" i="1"/>
  <c r="L1487" i="1" l="1"/>
  <c r="I1488" i="1" l="1"/>
  <c r="Y1487" i="1"/>
  <c r="W1488" i="1" s="1"/>
  <c r="F1488" i="1"/>
  <c r="K1488" i="1"/>
  <c r="AB1488" i="1" l="1"/>
  <c r="X1488" i="1"/>
  <c r="Z1488" i="1"/>
  <c r="AA1488" i="1"/>
  <c r="J1488" i="1"/>
  <c r="L1488" i="1" s="1"/>
  <c r="Y1488" i="1" l="1"/>
  <c r="W1489" i="1" s="1"/>
  <c r="I1489" i="1"/>
  <c r="AB1489" i="1" l="1"/>
  <c r="Z1489" i="1"/>
  <c r="AA1489" i="1"/>
  <c r="X1489" i="1"/>
  <c r="K1489" i="1"/>
  <c r="F1489" i="1"/>
  <c r="J1489" i="1" l="1"/>
  <c r="L1489" i="1" s="1"/>
  <c r="Y1489" i="1" s="1"/>
  <c r="W1490" i="1" s="1"/>
  <c r="X1490" i="1" l="1"/>
  <c r="AA1490" i="1"/>
  <c r="Z1490" i="1"/>
  <c r="AB1490" i="1"/>
  <c r="I1490" i="1"/>
  <c r="F1490" i="1" l="1"/>
  <c r="K1490" i="1"/>
  <c r="J1490" i="1" l="1"/>
  <c r="L1490" i="1" s="1"/>
  <c r="Y1490" i="1" s="1"/>
  <c r="W1491" i="1" s="1"/>
  <c r="Z1491" i="1" l="1"/>
  <c r="X1491" i="1"/>
  <c r="AA1491" i="1"/>
  <c r="AB1491" i="1"/>
  <c r="I1491" i="1"/>
  <c r="F1491" i="1" l="1"/>
  <c r="K1491" i="1"/>
  <c r="J1491" i="1" l="1"/>
  <c r="L1491" i="1" s="1"/>
  <c r="Y1491" i="1" s="1"/>
  <c r="W1492" i="1" s="1"/>
  <c r="AA1492" i="1" l="1"/>
  <c r="AB1492" i="1"/>
  <c r="X1492" i="1"/>
  <c r="Z1492" i="1"/>
  <c r="I1492" i="1"/>
  <c r="F1492" i="1" l="1"/>
  <c r="K1492" i="1"/>
  <c r="J1492" i="1" l="1"/>
  <c r="L1492" i="1" s="1"/>
  <c r="Y1492" i="1" s="1"/>
  <c r="W1493" i="1" s="1"/>
  <c r="X1493" i="1" l="1"/>
  <c r="Z1493" i="1"/>
  <c r="AA1493" i="1"/>
  <c r="AB1493" i="1"/>
  <c r="I1493" i="1"/>
  <c r="K1493" i="1" l="1"/>
  <c r="F1493" i="1"/>
  <c r="J1493" i="1" l="1"/>
  <c r="L1493" i="1" s="1"/>
  <c r="Y1493" i="1" s="1"/>
  <c r="W1494" i="1" s="1"/>
  <c r="X1494" i="1" l="1"/>
  <c r="AB1494" i="1"/>
  <c r="Z1494" i="1"/>
  <c r="AA1494" i="1"/>
  <c r="I1494" i="1"/>
  <c r="K1494" i="1" s="1"/>
  <c r="F1494" i="1" l="1"/>
  <c r="J1494" i="1"/>
  <c r="L1494" i="1" s="1"/>
  <c r="Y1494" i="1" s="1"/>
  <c r="W1495" i="1" s="1"/>
  <c r="AA1495" i="1" l="1"/>
  <c r="X1495" i="1"/>
  <c r="Z1495" i="1"/>
  <c r="AB1495" i="1"/>
  <c r="I1495" i="1"/>
  <c r="F1495" i="1" l="1"/>
  <c r="K1495" i="1"/>
  <c r="J1495" i="1" l="1"/>
  <c r="L1495" i="1" s="1"/>
  <c r="Y1495" i="1" s="1"/>
  <c r="W1496" i="1" s="1"/>
  <c r="X1496" i="1" l="1"/>
  <c r="Z1496" i="1"/>
  <c r="AA1496" i="1"/>
  <c r="AB1496" i="1"/>
  <c r="I1496" i="1"/>
  <c r="F1496" i="1" l="1"/>
  <c r="K1496" i="1"/>
  <c r="J1496" i="1" l="1"/>
  <c r="L1496" i="1" s="1"/>
  <c r="Y1496" i="1" s="1"/>
  <c r="W1497" i="1" s="1"/>
  <c r="X1497" i="1" l="1"/>
  <c r="AA1497" i="1"/>
  <c r="Z1497" i="1"/>
  <c r="AB1497" i="1"/>
  <c r="I1497" i="1"/>
  <c r="K1497" i="1" l="1"/>
  <c r="F1497" i="1"/>
  <c r="J1497" i="1" l="1"/>
  <c r="L1497" i="1" s="1"/>
  <c r="Y1497" i="1" s="1"/>
  <c r="W1498" i="1" s="1"/>
  <c r="AA1498" i="1" l="1"/>
  <c r="AB1498" i="1"/>
  <c r="X1498" i="1"/>
  <c r="Z1498" i="1"/>
  <c r="I1498" i="1"/>
  <c r="K1498" i="1" l="1"/>
  <c r="F1498" i="1"/>
  <c r="J1498" i="1" l="1"/>
  <c r="L1498" i="1" s="1"/>
  <c r="Y1498" i="1" s="1"/>
  <c r="W1499" i="1" s="1"/>
  <c r="X1499" i="1" l="1"/>
  <c r="AA1499" i="1"/>
  <c r="AB1499" i="1"/>
  <c r="Z1499" i="1"/>
  <c r="I1499" i="1"/>
  <c r="K1499" i="1" l="1"/>
  <c r="F1499" i="1"/>
  <c r="J1499" i="1" l="1"/>
  <c r="L1499" i="1" s="1"/>
  <c r="Y1499" i="1" s="1"/>
  <c r="W1500" i="1" s="1"/>
  <c r="X1500" i="1" l="1"/>
  <c r="Z1500" i="1"/>
  <c r="AB1500" i="1"/>
  <c r="AA1500" i="1"/>
  <c r="I1500" i="1"/>
  <c r="K1500" i="1" l="1"/>
  <c r="F1500" i="1"/>
  <c r="J1500" i="1" l="1"/>
  <c r="L1500" i="1" s="1"/>
  <c r="Y1500" i="1" s="1"/>
  <c r="W1501" i="1" s="1"/>
  <c r="X1501" i="1" l="1"/>
  <c r="Z1501" i="1"/>
  <c r="AA1501" i="1"/>
  <c r="AB1501" i="1"/>
  <c r="I1501" i="1"/>
  <c r="F1501" i="1" l="1"/>
  <c r="K1501" i="1"/>
  <c r="J1501" i="1" l="1"/>
  <c r="L1501" i="1" s="1"/>
  <c r="Y1501" i="1" s="1"/>
  <c r="W1502" i="1" s="1"/>
  <c r="X1502" i="1" l="1"/>
  <c r="AA1502" i="1"/>
  <c r="AB1502" i="1"/>
  <c r="Z1502" i="1"/>
  <c r="I1502" i="1"/>
  <c r="K1502" i="1" l="1"/>
  <c r="F1502" i="1"/>
  <c r="J1502" i="1" l="1"/>
  <c r="L1502" i="1" s="1"/>
  <c r="Y1502" i="1" s="1"/>
  <c r="W1503" i="1" s="1"/>
  <c r="AA1503" i="1" l="1"/>
  <c r="AB1503" i="1"/>
  <c r="Z1503" i="1"/>
  <c r="X1503" i="1"/>
  <c r="I1503" i="1"/>
  <c r="K1503" i="1" l="1"/>
  <c r="J1503" i="1" s="1"/>
  <c r="F1503" i="1"/>
  <c r="L1503" i="1" l="1"/>
  <c r="I1504" i="1" l="1"/>
  <c r="Y1503" i="1"/>
  <c r="W1504" i="1" s="1"/>
  <c r="F1504" i="1"/>
  <c r="K1504" i="1"/>
  <c r="X1504" i="1" l="1"/>
  <c r="AA1504" i="1"/>
  <c r="AB1504" i="1"/>
  <c r="Z1504" i="1"/>
  <c r="J1504" i="1"/>
  <c r="L1504" i="1" s="1"/>
  <c r="Y1504" i="1" l="1"/>
  <c r="W1505" i="1" s="1"/>
  <c r="I1505" i="1"/>
  <c r="AB1505" i="1" l="1"/>
  <c r="AA1505" i="1"/>
  <c r="X1505" i="1"/>
  <c r="Z1505" i="1"/>
  <c r="K1505" i="1"/>
  <c r="F1505" i="1"/>
  <c r="J1505" i="1" l="1"/>
  <c r="L1505" i="1" s="1"/>
  <c r="Y1505" i="1" s="1"/>
  <c r="W1506" i="1" s="1"/>
  <c r="AA1506" i="1" l="1"/>
  <c r="X1506" i="1"/>
  <c r="Z1506" i="1"/>
  <c r="AB1506" i="1"/>
  <c r="I1506" i="1"/>
  <c r="F1506" i="1" l="1"/>
  <c r="K1506" i="1"/>
  <c r="J1506" i="1" l="1"/>
  <c r="L1506" i="1" s="1"/>
  <c r="Y1506" i="1" s="1"/>
  <c r="W1507" i="1" s="1"/>
  <c r="Z1507" i="1" l="1"/>
  <c r="AA1507" i="1"/>
  <c r="X1507" i="1"/>
  <c r="AB1507" i="1"/>
  <c r="I1507" i="1"/>
  <c r="F1507" i="1" l="1"/>
  <c r="K1507" i="1"/>
  <c r="J1507" i="1" l="1"/>
  <c r="L1507" i="1" s="1"/>
  <c r="Y1507" i="1" s="1"/>
  <c r="W1508" i="1" s="1"/>
  <c r="X1508" i="1" l="1"/>
  <c r="Z1508" i="1"/>
  <c r="AA1508" i="1"/>
  <c r="AB1508" i="1"/>
  <c r="I1508" i="1"/>
  <c r="K1508" i="1" l="1"/>
  <c r="J1508" i="1" s="1"/>
  <c r="F1508" i="1"/>
  <c r="L1508" i="1" l="1"/>
  <c r="I1509" i="1" l="1"/>
  <c r="Y1508" i="1"/>
  <c r="W1509" i="1" s="1"/>
  <c r="K1509" i="1"/>
  <c r="F1509" i="1"/>
  <c r="X1509" i="1" l="1"/>
  <c r="Z1509" i="1"/>
  <c r="AA1509" i="1"/>
  <c r="AB1509" i="1"/>
  <c r="J1509" i="1"/>
  <c r="L1509" i="1"/>
  <c r="I1510" i="1" s="1"/>
  <c r="Y1509" i="1" l="1"/>
  <c r="W1510" i="1" s="1"/>
  <c r="K1510" i="1"/>
  <c r="J1510" i="1" s="1"/>
  <c r="F1510" i="1"/>
  <c r="AA1510" i="1" l="1"/>
  <c r="X1510" i="1"/>
  <c r="Y1510" i="1" s="1"/>
  <c r="W1511" i="1" s="1"/>
  <c r="Z1510" i="1"/>
  <c r="AB1510" i="1"/>
  <c r="L1510" i="1"/>
  <c r="I1511" i="1" s="1"/>
  <c r="AB1511" i="1" l="1"/>
  <c r="X1511" i="1"/>
  <c r="Z1511" i="1"/>
  <c r="AA1511" i="1"/>
  <c r="F1511" i="1"/>
  <c r="K1511" i="1"/>
  <c r="J1511" i="1" l="1"/>
  <c r="L1511" i="1" s="1"/>
  <c r="Y1511" i="1" s="1"/>
  <c r="W1512" i="1" s="1"/>
  <c r="X1512" i="1" l="1"/>
  <c r="AA1512" i="1"/>
  <c r="Z1512" i="1"/>
  <c r="AB1512" i="1"/>
  <c r="I1512" i="1"/>
  <c r="F1512" i="1" l="1"/>
  <c r="K1512" i="1"/>
  <c r="J1512" i="1" l="1"/>
  <c r="L1512" i="1" s="1"/>
  <c r="Y1512" i="1" s="1"/>
  <c r="W1513" i="1" s="1"/>
  <c r="AA1513" i="1" l="1"/>
  <c r="X1513" i="1"/>
  <c r="Z1513" i="1"/>
  <c r="AB1513" i="1"/>
  <c r="I1513" i="1"/>
  <c r="K1513" i="1" l="1"/>
  <c r="F1513" i="1"/>
  <c r="J1513" i="1" l="1"/>
  <c r="L1513" i="1" s="1"/>
  <c r="Y1513" i="1" s="1"/>
  <c r="W1514" i="1" s="1"/>
  <c r="AA1514" i="1" l="1"/>
  <c r="AB1514" i="1"/>
  <c r="X1514" i="1"/>
  <c r="Z1514" i="1"/>
  <c r="I1514" i="1"/>
  <c r="F1514" i="1" l="1"/>
  <c r="K1514" i="1"/>
  <c r="J1514" i="1" l="1"/>
  <c r="L1514" i="1" s="1"/>
  <c r="Y1514" i="1" s="1"/>
  <c r="W1515" i="1" s="1"/>
  <c r="AA1515" i="1" l="1"/>
  <c r="X1515" i="1"/>
  <c r="Z1515" i="1"/>
  <c r="AB1515" i="1"/>
  <c r="I1515" i="1"/>
  <c r="K1515" i="1" l="1"/>
  <c r="F1515" i="1"/>
  <c r="J1515" i="1" l="1"/>
  <c r="L1515" i="1" s="1"/>
  <c r="Y1515" i="1" s="1"/>
  <c r="W1516" i="1" s="1"/>
  <c r="Z1516" i="1" l="1"/>
  <c r="AB1516" i="1"/>
  <c r="X1516" i="1"/>
  <c r="AA1516" i="1"/>
  <c r="I1516" i="1"/>
  <c r="K1516" i="1" l="1"/>
  <c r="F1516" i="1"/>
  <c r="J1516" i="1" l="1"/>
  <c r="L1516" i="1" s="1"/>
  <c r="Y1516" i="1" s="1"/>
  <c r="W1517" i="1" s="1"/>
  <c r="AB1517" i="1" l="1"/>
  <c r="X1517" i="1"/>
  <c r="Z1517" i="1"/>
  <c r="AA1517" i="1"/>
  <c r="I1517" i="1"/>
  <c r="K1517" i="1" s="1"/>
  <c r="F1517" i="1" l="1"/>
  <c r="J1517" i="1"/>
  <c r="L1517" i="1" s="1"/>
  <c r="Y1517" i="1" s="1"/>
  <c r="W1518" i="1" s="1"/>
  <c r="AA1518" i="1" l="1"/>
  <c r="X1518" i="1"/>
  <c r="Z1518" i="1"/>
  <c r="AB1518" i="1"/>
  <c r="I1518" i="1"/>
  <c r="F1518" i="1" s="1"/>
  <c r="K1518" i="1" l="1"/>
  <c r="J1518" i="1" s="1"/>
  <c r="L1518" i="1" l="1"/>
  <c r="I1519" i="1" l="1"/>
  <c r="Y1518" i="1"/>
  <c r="W1519" i="1" s="1"/>
  <c r="F1519" i="1"/>
  <c r="K1519" i="1"/>
  <c r="X1519" i="1" l="1"/>
  <c r="Z1519" i="1"/>
  <c r="AA1519" i="1"/>
  <c r="AB1519" i="1"/>
  <c r="J1519" i="1"/>
  <c r="L1519" i="1" s="1"/>
  <c r="Y1519" i="1" l="1"/>
  <c r="W1520" i="1" s="1"/>
  <c r="I1520" i="1"/>
  <c r="X1520" i="1" l="1"/>
  <c r="Z1520" i="1"/>
  <c r="AA1520" i="1"/>
  <c r="AB1520" i="1"/>
  <c r="F1520" i="1"/>
  <c r="K1520" i="1"/>
  <c r="J1520" i="1" l="1"/>
  <c r="L1520" i="1" s="1"/>
  <c r="I1521" i="1" s="1"/>
  <c r="Y1520" i="1" l="1"/>
  <c r="W1521" i="1" s="1"/>
  <c r="K1521" i="1"/>
  <c r="F1521" i="1"/>
  <c r="X1521" i="1" l="1"/>
  <c r="Z1521" i="1"/>
  <c r="AA1521" i="1"/>
  <c r="AB1521" i="1"/>
  <c r="J1521" i="1"/>
  <c r="L1521" i="1" s="1"/>
  <c r="Y1521" i="1" l="1"/>
  <c r="W1522" i="1" s="1"/>
  <c r="I1522" i="1"/>
  <c r="X1522" i="1" l="1"/>
  <c r="AA1522" i="1"/>
  <c r="AB1522" i="1"/>
  <c r="Z1522" i="1"/>
  <c r="K1522" i="1"/>
  <c r="J1522" i="1" s="1"/>
  <c r="F1522" i="1"/>
  <c r="L1522" i="1" l="1"/>
  <c r="Y1522" i="1" s="1"/>
  <c r="W1523" i="1" s="1"/>
  <c r="AA1523" i="1" l="1"/>
  <c r="AB1523" i="1"/>
  <c r="X1523" i="1"/>
  <c r="Z1523" i="1"/>
  <c r="I1523" i="1"/>
  <c r="F1523" i="1" s="1"/>
  <c r="K1523" i="1" l="1"/>
  <c r="J1523" i="1"/>
  <c r="L1523" i="1"/>
  <c r="I1524" i="1" s="1"/>
  <c r="Y1523" i="1" l="1"/>
  <c r="W1524" i="1" s="1"/>
  <c r="K1524" i="1"/>
  <c r="F1524" i="1"/>
  <c r="Z1524" i="1" l="1"/>
  <c r="AB1524" i="1"/>
  <c r="X1524" i="1"/>
  <c r="AA1524" i="1"/>
  <c r="J1524" i="1"/>
  <c r="L1524" i="1" s="1"/>
  <c r="I1525" i="1" s="1"/>
  <c r="Y1524" i="1" l="1"/>
  <c r="W1525" i="1" s="1"/>
  <c r="F1525" i="1"/>
  <c r="K1525" i="1"/>
  <c r="Z1525" i="1" l="1"/>
  <c r="AA1525" i="1"/>
  <c r="AB1525" i="1"/>
  <c r="X1525" i="1"/>
  <c r="J1525" i="1"/>
  <c r="L1525" i="1"/>
  <c r="I1526" i="1" s="1"/>
  <c r="Y1525" i="1" l="1"/>
  <c r="W1526" i="1" s="1"/>
  <c r="K1526" i="1"/>
  <c r="F1526" i="1"/>
  <c r="X1526" i="1" l="1"/>
  <c r="Z1526" i="1"/>
  <c r="AB1526" i="1"/>
  <c r="AA1526" i="1"/>
  <c r="J1526" i="1"/>
  <c r="L1526" i="1" s="1"/>
  <c r="I1527" i="1" s="1"/>
  <c r="K1527" i="1" s="1"/>
  <c r="Y1526" i="1" l="1"/>
  <c r="W1527" i="1" s="1"/>
  <c r="F1527" i="1"/>
  <c r="J1527" i="1"/>
  <c r="L1527" i="1" s="1"/>
  <c r="X1527" i="1" l="1"/>
  <c r="Z1527" i="1"/>
  <c r="AB1527" i="1"/>
  <c r="AA1527" i="1"/>
  <c r="I1528" i="1"/>
  <c r="Y1527" i="1" l="1"/>
  <c r="W1528" i="1" s="1"/>
  <c r="K1528" i="1"/>
  <c r="F1528" i="1"/>
  <c r="X1528" i="1" l="1"/>
  <c r="Z1528" i="1"/>
  <c r="AA1528" i="1"/>
  <c r="AB1528" i="1"/>
  <c r="J1528" i="1"/>
  <c r="L1528" i="1" s="1"/>
  <c r="Y1528" i="1" l="1"/>
  <c r="W1529" i="1" s="1"/>
  <c r="I1529" i="1"/>
  <c r="X1529" i="1" l="1"/>
  <c r="Z1529" i="1"/>
  <c r="AA1529" i="1"/>
  <c r="AB1529" i="1"/>
  <c r="F1529" i="1"/>
  <c r="K1529" i="1"/>
  <c r="J1529" i="1" l="1"/>
  <c r="L1529" i="1" s="1"/>
  <c r="I1530" i="1" s="1"/>
  <c r="F1530" i="1" s="1"/>
  <c r="Y1529" i="1" l="1"/>
  <c r="W1530" i="1" s="1"/>
  <c r="K1530" i="1"/>
  <c r="J1530" i="1" s="1"/>
  <c r="X1530" i="1" l="1"/>
  <c r="Z1530" i="1"/>
  <c r="AA1530" i="1"/>
  <c r="AB1530" i="1"/>
  <c r="L1530" i="1"/>
  <c r="I1531" i="1" s="1"/>
  <c r="Y1530" i="1" l="1"/>
  <c r="W1531" i="1" s="1"/>
  <c r="K1531" i="1"/>
  <c r="F1531" i="1"/>
  <c r="AB1531" i="1" l="1"/>
  <c r="X1531" i="1"/>
  <c r="Z1531" i="1"/>
  <c r="AA1531" i="1"/>
  <c r="J1531" i="1"/>
  <c r="L1531" i="1" s="1"/>
  <c r="Y1531" i="1" l="1"/>
  <c r="W1532" i="1" s="1"/>
  <c r="I1532" i="1"/>
  <c r="F1532" i="1" s="1"/>
  <c r="X1532" i="1" l="1"/>
  <c r="Z1532" i="1"/>
  <c r="AA1532" i="1"/>
  <c r="AB1532" i="1"/>
  <c r="K1532" i="1"/>
  <c r="J1532" i="1" l="1"/>
  <c r="L1532" i="1" s="1"/>
  <c r="I1533" i="1" l="1"/>
  <c r="Y1532" i="1"/>
  <c r="W1533" i="1" s="1"/>
  <c r="F1533" i="1"/>
  <c r="K1533" i="1"/>
  <c r="X1533" i="1" l="1"/>
  <c r="Z1533" i="1"/>
  <c r="AA1533" i="1"/>
  <c r="AB1533" i="1"/>
  <c r="J1533" i="1"/>
  <c r="L1533" i="1" s="1"/>
  <c r="Y1533" i="1" l="1"/>
  <c r="W1534" i="1" s="1"/>
  <c r="I1534" i="1"/>
  <c r="K1534" i="1" s="1"/>
  <c r="AA1534" i="1" l="1"/>
  <c r="X1534" i="1"/>
  <c r="Z1534" i="1"/>
  <c r="AB1534" i="1"/>
  <c r="F1534" i="1"/>
  <c r="J1534" i="1"/>
  <c r="L1534" i="1" s="1"/>
  <c r="Y1534" i="1" l="1"/>
  <c r="W1535" i="1" s="1"/>
  <c r="I1535" i="1"/>
  <c r="AB1535" i="1" l="1"/>
  <c r="AA1535" i="1"/>
  <c r="X1535" i="1"/>
  <c r="Z1535" i="1"/>
  <c r="F1535" i="1"/>
  <c r="K1535" i="1"/>
  <c r="J1535" i="1" l="1"/>
  <c r="L1535" i="1" s="1"/>
  <c r="Y1535" i="1" s="1"/>
  <c r="W1536" i="1" s="1"/>
  <c r="AA1536" i="1" l="1"/>
  <c r="X1536" i="1"/>
  <c r="Z1536" i="1"/>
  <c r="AB1536" i="1"/>
  <c r="I1536" i="1"/>
  <c r="F1536" i="1" l="1"/>
  <c r="K1536" i="1"/>
  <c r="J1536" i="1" l="1"/>
  <c r="L1536" i="1" s="1"/>
  <c r="Y1536" i="1" s="1"/>
  <c r="W1537" i="1" s="1"/>
  <c r="AA1537" i="1" l="1"/>
  <c r="X1537" i="1"/>
  <c r="Z1537" i="1"/>
  <c r="AB1537" i="1"/>
  <c r="I1537" i="1"/>
  <c r="F1537" i="1" s="1"/>
  <c r="K1537" i="1" l="1"/>
  <c r="J1537" i="1" l="1"/>
  <c r="L1537" i="1"/>
  <c r="I1538" i="1" l="1"/>
  <c r="Y1537" i="1"/>
  <c r="W1538" i="1" s="1"/>
  <c r="F1538" i="1"/>
  <c r="K1538" i="1"/>
  <c r="Z1538" i="1" l="1"/>
  <c r="AA1538" i="1"/>
  <c r="X1538" i="1"/>
  <c r="AB1538" i="1"/>
  <c r="J1538" i="1"/>
  <c r="L1538" i="1" s="1"/>
  <c r="Y1538" i="1" l="1"/>
  <c r="W1539" i="1" s="1"/>
  <c r="I1539" i="1"/>
  <c r="X1539" i="1" l="1"/>
  <c r="Z1539" i="1"/>
  <c r="AA1539" i="1"/>
  <c r="AB1539" i="1"/>
  <c r="F1539" i="1"/>
  <c r="K1539" i="1"/>
  <c r="J1539" i="1" l="1"/>
  <c r="L1539" i="1" s="1"/>
  <c r="I1540" i="1" s="1"/>
  <c r="K1540" i="1" s="1"/>
  <c r="Y1539" i="1" l="1"/>
  <c r="W1540" i="1" s="1"/>
  <c r="F1540" i="1"/>
  <c r="J1540" i="1"/>
  <c r="L1540" i="1" s="1"/>
  <c r="X1540" i="1" l="1"/>
  <c r="Z1540" i="1"/>
  <c r="AB1540" i="1"/>
  <c r="AA1540" i="1"/>
  <c r="I1541" i="1"/>
  <c r="F1541" i="1" s="1"/>
  <c r="Y1540" i="1" l="1"/>
  <c r="W1541" i="1" s="1"/>
  <c r="K1541" i="1"/>
  <c r="J1541" i="1" s="1"/>
  <c r="AA1541" i="1" l="1"/>
  <c r="X1541" i="1"/>
  <c r="Z1541" i="1"/>
  <c r="AB1541" i="1"/>
  <c r="L1541" i="1"/>
  <c r="I1542" i="1" s="1"/>
  <c r="K1542" i="1" s="1"/>
  <c r="Y1541" i="1" l="1"/>
  <c r="W1542" i="1" s="1"/>
  <c r="F1542" i="1"/>
  <c r="J1542" i="1"/>
  <c r="L1542" i="1" s="1"/>
  <c r="AB1542" i="1" l="1"/>
  <c r="X1542" i="1"/>
  <c r="Z1542" i="1"/>
  <c r="AA1542" i="1"/>
  <c r="I1543" i="1"/>
  <c r="Y1542" i="1" l="1"/>
  <c r="W1543" i="1" s="1"/>
  <c r="K1543" i="1"/>
  <c r="F1543" i="1"/>
  <c r="Z1543" i="1" l="1"/>
  <c r="X1543" i="1"/>
  <c r="AA1543" i="1"/>
  <c r="AB1543" i="1"/>
  <c r="J1543" i="1"/>
  <c r="L1543" i="1" s="1"/>
  <c r="Y1543" i="1" l="1"/>
  <c r="W1544" i="1" s="1"/>
  <c r="I1544" i="1"/>
  <c r="Z1544" i="1" l="1"/>
  <c r="AA1544" i="1"/>
  <c r="X1544" i="1"/>
  <c r="AB1544" i="1"/>
  <c r="F1544" i="1"/>
  <c r="K1544" i="1"/>
  <c r="J1544" i="1" l="1"/>
  <c r="L1544" i="1" s="1"/>
  <c r="Y1544" i="1" s="1"/>
  <c r="W1545" i="1" s="1"/>
  <c r="AB1545" i="1" l="1"/>
  <c r="X1545" i="1"/>
  <c r="AA1545" i="1"/>
  <c r="Z1545" i="1"/>
  <c r="I1545" i="1"/>
  <c r="F1545" i="1" l="1"/>
  <c r="K1545" i="1"/>
  <c r="J1545" i="1" l="1"/>
  <c r="L1545" i="1" s="1"/>
  <c r="Y1545" i="1" s="1"/>
  <c r="W1546" i="1" s="1"/>
  <c r="X1546" i="1" l="1"/>
  <c r="Z1546" i="1"/>
  <c r="AA1546" i="1"/>
  <c r="AB1546" i="1"/>
  <c r="I1546" i="1"/>
  <c r="K1546" i="1" l="1"/>
  <c r="F1546" i="1"/>
  <c r="J1546" i="1" l="1"/>
  <c r="L1546" i="1" s="1"/>
  <c r="Y1546" i="1" s="1"/>
  <c r="W1547" i="1" s="1"/>
  <c r="Z1547" i="1" l="1"/>
  <c r="AB1547" i="1"/>
  <c r="X1547" i="1"/>
  <c r="AA1547" i="1"/>
  <c r="I1547" i="1"/>
  <c r="F1547" i="1" l="1"/>
  <c r="K1547" i="1"/>
  <c r="J1547" i="1" l="1"/>
  <c r="L1547" i="1" s="1"/>
  <c r="Y1547" i="1" s="1"/>
  <c r="W1548" i="1" s="1"/>
  <c r="X1548" i="1" l="1"/>
  <c r="AA1548" i="1"/>
  <c r="Z1548" i="1"/>
  <c r="AB1548" i="1"/>
  <c r="I1548" i="1"/>
  <c r="K1548" i="1" l="1"/>
  <c r="F1548" i="1"/>
  <c r="J1548" i="1" l="1"/>
  <c r="L1548" i="1" s="1"/>
  <c r="Y1548" i="1" s="1"/>
  <c r="W1549" i="1" s="1"/>
  <c r="X1549" i="1" l="1"/>
  <c r="Z1549" i="1"/>
  <c r="AA1549" i="1"/>
  <c r="AB1549" i="1"/>
  <c r="I1549" i="1"/>
  <c r="K1549" i="1" l="1"/>
  <c r="F1549" i="1"/>
  <c r="J1549" i="1" l="1"/>
  <c r="L1549" i="1" s="1"/>
  <c r="Y1549" i="1" s="1"/>
  <c r="W1550" i="1" s="1"/>
  <c r="Z1550" i="1" l="1"/>
  <c r="AA1550" i="1"/>
  <c r="X1550" i="1"/>
  <c r="AB1550" i="1"/>
  <c r="I1550" i="1"/>
  <c r="K1550" i="1" s="1"/>
  <c r="F1550" i="1" l="1"/>
  <c r="J1550" i="1"/>
  <c r="L1550" i="1" s="1"/>
  <c r="Y1550" i="1" s="1"/>
  <c r="W1551" i="1" s="1"/>
  <c r="AB1551" i="1" l="1"/>
  <c r="X1551" i="1"/>
  <c r="Z1551" i="1"/>
  <c r="AA1551" i="1"/>
  <c r="I1551" i="1"/>
  <c r="F1551" i="1" l="1"/>
  <c r="K1551" i="1"/>
  <c r="J1551" i="1" l="1"/>
  <c r="L1551" i="1" s="1"/>
  <c r="Y1551" i="1" s="1"/>
  <c r="W1552" i="1" s="1"/>
  <c r="X1552" i="1" l="1"/>
  <c r="Z1552" i="1"/>
  <c r="AA1552" i="1"/>
  <c r="AB1552" i="1"/>
  <c r="I1552" i="1"/>
  <c r="K1552" i="1" s="1"/>
  <c r="F1552" i="1" l="1"/>
  <c r="J1552" i="1"/>
  <c r="L1552" i="1" s="1"/>
  <c r="Y1552" i="1" s="1"/>
  <c r="W1553" i="1" s="1"/>
  <c r="Z1553" i="1" l="1"/>
  <c r="X1553" i="1"/>
  <c r="AA1553" i="1"/>
  <c r="AB1553" i="1"/>
  <c r="I1553" i="1"/>
  <c r="F1553" i="1" l="1"/>
  <c r="K1553" i="1"/>
  <c r="J1553" i="1" l="1"/>
  <c r="L1553" i="1" s="1"/>
  <c r="Y1553" i="1" s="1"/>
  <c r="W1554" i="1" s="1"/>
  <c r="X1554" i="1" l="1"/>
  <c r="AA1554" i="1"/>
  <c r="AB1554" i="1"/>
  <c r="Z1554" i="1"/>
  <c r="I1554" i="1"/>
  <c r="F1554" i="1" s="1"/>
  <c r="K1554" i="1" l="1"/>
  <c r="J1554" i="1" s="1"/>
  <c r="L1554" i="1" l="1"/>
  <c r="I1555" i="1" l="1"/>
  <c r="Y1554" i="1"/>
  <c r="W1555" i="1" s="1"/>
  <c r="K1555" i="1"/>
  <c r="F1555" i="1"/>
  <c r="X1555" i="1" l="1"/>
  <c r="AA1555" i="1"/>
  <c r="AB1555" i="1"/>
  <c r="Z1555" i="1"/>
  <c r="J1555" i="1"/>
  <c r="L1555" i="1" s="1"/>
  <c r="Y1555" i="1" l="1"/>
  <c r="W1556" i="1" s="1"/>
  <c r="I1556" i="1"/>
  <c r="AA1556" i="1" l="1"/>
  <c r="X1556" i="1"/>
  <c r="Z1556" i="1"/>
  <c r="AB1556" i="1"/>
  <c r="K1556" i="1"/>
  <c r="F1556" i="1"/>
  <c r="J1556" i="1" l="1"/>
  <c r="L1556" i="1" s="1"/>
  <c r="Y1556" i="1" s="1"/>
  <c r="W1557" i="1" s="1"/>
  <c r="X1557" i="1" l="1"/>
  <c r="Z1557" i="1"/>
  <c r="AB1557" i="1"/>
  <c r="AA1557" i="1"/>
  <c r="I1557" i="1"/>
  <c r="K1557" i="1" s="1"/>
  <c r="F1557" i="1" l="1"/>
  <c r="J1557" i="1"/>
  <c r="L1557" i="1" s="1"/>
  <c r="Y1557" i="1" s="1"/>
  <c r="W1558" i="1" s="1"/>
  <c r="AB1558" i="1" l="1"/>
  <c r="X1558" i="1"/>
  <c r="Z1558" i="1"/>
  <c r="AA1558" i="1"/>
  <c r="I1558" i="1"/>
  <c r="F1558" i="1" l="1"/>
  <c r="K1558" i="1"/>
  <c r="J1558" i="1" l="1"/>
  <c r="L1558" i="1" s="1"/>
  <c r="Y1558" i="1" s="1"/>
  <c r="W1559" i="1" s="1"/>
  <c r="AB1559" i="1" l="1"/>
  <c r="Z1559" i="1"/>
  <c r="X1559" i="1"/>
  <c r="AA1559" i="1"/>
  <c r="I1559" i="1"/>
  <c r="F1559" i="1" l="1"/>
  <c r="K1559" i="1"/>
  <c r="J1559" i="1" l="1"/>
  <c r="L1559" i="1" s="1"/>
  <c r="Y1559" i="1" s="1"/>
  <c r="W1560" i="1" s="1"/>
  <c r="AA1560" i="1" l="1"/>
  <c r="X1560" i="1"/>
  <c r="Z1560" i="1"/>
  <c r="AB1560" i="1"/>
  <c r="I1560" i="1"/>
  <c r="F1560" i="1" l="1"/>
  <c r="K1560" i="1"/>
  <c r="J1560" i="1" l="1"/>
  <c r="L1560" i="1" s="1"/>
  <c r="Y1560" i="1" s="1"/>
  <c r="W1561" i="1" s="1"/>
  <c r="AB1561" i="1" l="1"/>
  <c r="X1561" i="1"/>
  <c r="Z1561" i="1"/>
  <c r="AA1561" i="1"/>
  <c r="I1561" i="1"/>
  <c r="K1561" i="1" l="1"/>
  <c r="F1561" i="1"/>
  <c r="J1561" i="1" l="1"/>
  <c r="L1561" i="1" s="1"/>
  <c r="Y1561" i="1" s="1"/>
  <c r="W1562" i="1" s="1"/>
  <c r="X1562" i="1" l="1"/>
  <c r="AA1562" i="1"/>
  <c r="AB1562" i="1"/>
  <c r="Z1562" i="1"/>
  <c r="I1562" i="1"/>
  <c r="K1562" i="1" l="1"/>
  <c r="F1562" i="1"/>
  <c r="J1562" i="1" l="1"/>
  <c r="L1562" i="1" s="1"/>
  <c r="Y1562" i="1" s="1"/>
  <c r="W1563" i="1" s="1"/>
  <c r="AA1563" i="1" l="1"/>
  <c r="AB1563" i="1"/>
  <c r="X1563" i="1"/>
  <c r="Z1563" i="1"/>
  <c r="I1563" i="1"/>
  <c r="K1563" i="1" l="1"/>
  <c r="J1563" i="1" s="1"/>
  <c r="F1563" i="1"/>
  <c r="L1563" i="1" l="1"/>
  <c r="I1564" i="1" l="1"/>
  <c r="Y1563" i="1"/>
  <c r="W1564" i="1" s="1"/>
  <c r="K1564" i="1"/>
  <c r="F1564" i="1"/>
  <c r="AA1564" i="1" l="1"/>
  <c r="X1564" i="1"/>
  <c r="Z1564" i="1"/>
  <c r="AB1564" i="1"/>
  <c r="J1564" i="1"/>
  <c r="L1564" i="1"/>
  <c r="I1565" i="1" s="1"/>
  <c r="Y1564" i="1" l="1"/>
  <c r="W1565" i="1" s="1"/>
  <c r="F1565" i="1"/>
  <c r="K1565" i="1"/>
  <c r="AB1565" i="1" l="1"/>
  <c r="X1565" i="1"/>
  <c r="Z1565" i="1"/>
  <c r="AA1565" i="1"/>
  <c r="J1565" i="1"/>
  <c r="L1565" i="1" s="1"/>
  <c r="Y1565" i="1" l="1"/>
  <c r="W1566" i="1" s="1"/>
  <c r="I1566" i="1"/>
  <c r="Z1566" i="1" l="1"/>
  <c r="AA1566" i="1"/>
  <c r="X1566" i="1"/>
  <c r="AB1566" i="1"/>
  <c r="K1566" i="1"/>
  <c r="J1566" i="1" s="1"/>
  <c r="F1566" i="1"/>
  <c r="L1566" i="1" l="1"/>
  <c r="I1567" i="1" s="1"/>
  <c r="Y1566" i="1" l="1"/>
  <c r="W1567" i="1" s="1"/>
  <c r="K1567" i="1"/>
  <c r="F1567" i="1"/>
  <c r="X1567" i="1" l="1"/>
  <c r="Z1567" i="1"/>
  <c r="AA1567" i="1"/>
  <c r="AB1567" i="1"/>
  <c r="J1567" i="1"/>
  <c r="L1567" i="1" s="1"/>
  <c r="Y1567" i="1" l="1"/>
  <c r="W1568" i="1" s="1"/>
  <c r="I1568" i="1"/>
  <c r="X1568" i="1" l="1"/>
  <c r="Z1568" i="1"/>
  <c r="AA1568" i="1"/>
  <c r="AB1568" i="1"/>
  <c r="F1568" i="1"/>
  <c r="K1568" i="1"/>
  <c r="J1568" i="1" s="1"/>
  <c r="L1568" i="1" l="1"/>
  <c r="I1569" i="1" s="1"/>
  <c r="Y1568" i="1" l="1"/>
  <c r="W1569" i="1" s="1"/>
  <c r="K1569" i="1"/>
  <c r="F1569" i="1"/>
  <c r="AB1569" i="1" l="1"/>
  <c r="AA1569" i="1"/>
  <c r="Z1569" i="1"/>
  <c r="X1569" i="1"/>
  <c r="J1569" i="1"/>
  <c r="L1569" i="1" s="1"/>
  <c r="Y1569" i="1" l="1"/>
  <c r="W1570" i="1" s="1"/>
  <c r="I1570" i="1"/>
  <c r="AB1570" i="1" l="1"/>
  <c r="X1570" i="1"/>
  <c r="Z1570" i="1"/>
  <c r="AA1570" i="1"/>
  <c r="K1570" i="1"/>
  <c r="F1570" i="1"/>
  <c r="J1570" i="1" l="1"/>
  <c r="L1570" i="1" s="1"/>
  <c r="Y1570" i="1" s="1"/>
  <c r="W1571" i="1" s="1"/>
  <c r="X1571" i="1" l="1"/>
  <c r="AA1571" i="1"/>
  <c r="Z1571" i="1"/>
  <c r="AB1571" i="1"/>
  <c r="I1571" i="1"/>
  <c r="K1571" i="1" l="1"/>
  <c r="J1571" i="1" s="1"/>
  <c r="F1571" i="1"/>
  <c r="L1571" i="1" l="1"/>
  <c r="I1572" i="1" l="1"/>
  <c r="Y1571" i="1"/>
  <c r="W1572" i="1" s="1"/>
  <c r="K1572" i="1"/>
  <c r="F1572" i="1"/>
  <c r="X1572" i="1" l="1"/>
  <c r="AA1572" i="1"/>
  <c r="AB1572" i="1"/>
  <c r="Z1572" i="1"/>
  <c r="J1572" i="1"/>
  <c r="L1572" i="1" s="1"/>
  <c r="Y1572" i="1" l="1"/>
  <c r="W1573" i="1" s="1"/>
  <c r="I1573" i="1"/>
  <c r="AB1573" i="1" l="1"/>
  <c r="X1573" i="1"/>
  <c r="Z1573" i="1"/>
  <c r="AA1573" i="1"/>
  <c r="F1573" i="1"/>
  <c r="K1573" i="1"/>
  <c r="J1573" i="1" l="1"/>
  <c r="L1573" i="1" s="1"/>
  <c r="Y1573" i="1" s="1"/>
  <c r="W1574" i="1" s="1"/>
  <c r="AA1574" i="1" l="1"/>
  <c r="Z1574" i="1"/>
  <c r="X1574" i="1"/>
  <c r="AB1574" i="1"/>
  <c r="I1574" i="1"/>
  <c r="F1574" i="1" l="1"/>
  <c r="K1574" i="1"/>
  <c r="J1574" i="1" l="1"/>
  <c r="L1574" i="1" s="1"/>
  <c r="Y1574" i="1" s="1"/>
  <c r="W1575" i="1" s="1"/>
  <c r="X1575" i="1" l="1"/>
  <c r="Z1575" i="1"/>
  <c r="AA1575" i="1"/>
  <c r="AB1575" i="1"/>
  <c r="I1575" i="1"/>
  <c r="K1575" i="1" l="1"/>
  <c r="F1575" i="1"/>
  <c r="J1575" i="1" l="1"/>
  <c r="L1575" i="1" s="1"/>
  <c r="I1576" i="1" l="1"/>
  <c r="Y1575" i="1"/>
  <c r="W1576" i="1" s="1"/>
  <c r="K1576" i="1"/>
  <c r="F1576" i="1"/>
  <c r="Z1576" i="1" l="1"/>
  <c r="AB1576" i="1"/>
  <c r="X1576" i="1"/>
  <c r="AA1576" i="1"/>
  <c r="J1576" i="1"/>
  <c r="L1576" i="1" s="1"/>
  <c r="Y1576" i="1" l="1"/>
  <c r="W1577" i="1" s="1"/>
  <c r="I1577" i="1"/>
  <c r="X1577" i="1" l="1"/>
  <c r="Z1577" i="1"/>
  <c r="AA1577" i="1"/>
  <c r="AB1577" i="1"/>
  <c r="K1577" i="1"/>
  <c r="J1577" i="1" s="1"/>
  <c r="F1577" i="1"/>
  <c r="L1577" i="1" l="1"/>
  <c r="I1578" i="1" s="1"/>
  <c r="F1578" i="1" s="1"/>
  <c r="Y1577" i="1" l="1"/>
  <c r="W1578" i="1" s="1"/>
  <c r="K1578" i="1"/>
  <c r="J1578" i="1" s="1"/>
  <c r="AB1578" i="1" l="1"/>
  <c r="Z1578" i="1"/>
  <c r="AA1578" i="1"/>
  <c r="X1578" i="1"/>
  <c r="L1578" i="1"/>
  <c r="I1579" i="1" s="1"/>
  <c r="Y1578" i="1" l="1"/>
  <c r="W1579" i="1" s="1"/>
  <c r="F1579" i="1"/>
  <c r="K1579" i="1"/>
  <c r="X1579" i="1" l="1"/>
  <c r="AA1579" i="1"/>
  <c r="AB1579" i="1"/>
  <c r="Z1579" i="1"/>
  <c r="J1579" i="1"/>
  <c r="L1579" i="1" s="1"/>
  <c r="Y1579" i="1" l="1"/>
  <c r="W1580" i="1" s="1"/>
  <c r="I1580" i="1"/>
  <c r="X1580" i="1" l="1"/>
  <c r="Z1580" i="1"/>
  <c r="AA1580" i="1"/>
  <c r="AB1580" i="1"/>
  <c r="F1580" i="1"/>
  <c r="K1580" i="1"/>
  <c r="J1580" i="1" s="1"/>
  <c r="L1580" i="1" l="1"/>
  <c r="I1581" i="1" s="1"/>
  <c r="Y1580" i="1" l="1"/>
  <c r="W1581" i="1" s="1"/>
  <c r="F1581" i="1"/>
  <c r="K1581" i="1"/>
  <c r="AB1581" i="1" l="1"/>
  <c r="Z1581" i="1"/>
  <c r="X1581" i="1"/>
  <c r="AA1581" i="1"/>
  <c r="J1581" i="1"/>
  <c r="L1581" i="1" s="1"/>
  <c r="Y1581" i="1" l="1"/>
  <c r="W1582" i="1" s="1"/>
  <c r="I1582" i="1"/>
  <c r="Z1582" i="1" l="1"/>
  <c r="AA1582" i="1"/>
  <c r="X1582" i="1"/>
  <c r="AB1582" i="1"/>
  <c r="F1582" i="1"/>
  <c r="K1582" i="1"/>
  <c r="J1582" i="1" s="1"/>
  <c r="L1582" i="1" l="1"/>
  <c r="I1583" i="1" s="1"/>
  <c r="Y1582" i="1" l="1"/>
  <c r="W1583" i="1" s="1"/>
  <c r="F1583" i="1"/>
  <c r="K1583" i="1"/>
  <c r="J1583" i="1" s="1"/>
  <c r="X1583" i="1" l="1"/>
  <c r="Z1583" i="1"/>
  <c r="AA1583" i="1"/>
  <c r="AB1583" i="1"/>
  <c r="L1583" i="1"/>
  <c r="I1584" i="1" s="1"/>
  <c r="Y1583" i="1" l="1"/>
  <c r="W1584" i="1" s="1"/>
  <c r="K1584" i="1"/>
  <c r="F1584" i="1"/>
  <c r="AB1584" i="1" l="1"/>
  <c r="X1584" i="1"/>
  <c r="AA1584" i="1"/>
  <c r="Z1584" i="1"/>
  <c r="J1584" i="1"/>
  <c r="L1584" i="1" s="1"/>
  <c r="Y1584" i="1" l="1"/>
  <c r="W1585" i="1" s="1"/>
  <c r="I1585" i="1"/>
  <c r="AA1585" i="1" l="1"/>
  <c r="AB1585" i="1"/>
  <c r="X1585" i="1"/>
  <c r="Z1585" i="1"/>
  <c r="F1585" i="1"/>
  <c r="K1585" i="1"/>
  <c r="J1585" i="1" l="1"/>
  <c r="L1585" i="1" s="1"/>
  <c r="Y1585" i="1" s="1"/>
  <c r="W1586" i="1" s="1"/>
  <c r="X1586" i="1" l="1"/>
  <c r="AA1586" i="1"/>
  <c r="Z1586" i="1"/>
  <c r="AB1586" i="1"/>
  <c r="I1586" i="1"/>
  <c r="K1586" i="1" s="1"/>
  <c r="F1586" i="1" l="1"/>
  <c r="J1586" i="1"/>
  <c r="L1586" i="1" s="1"/>
  <c r="Y1586" i="1" s="1"/>
  <c r="W1587" i="1" s="1"/>
  <c r="AB1587" i="1" l="1"/>
  <c r="X1587" i="1"/>
  <c r="AA1587" i="1"/>
  <c r="Z1587" i="1"/>
  <c r="I1587" i="1"/>
  <c r="K1587" i="1" l="1"/>
  <c r="J1587" i="1" s="1"/>
  <c r="F1587" i="1"/>
  <c r="L1587" i="1" l="1"/>
  <c r="I1588" i="1" l="1"/>
  <c r="Y1587" i="1"/>
  <c r="W1588" i="1" s="1"/>
  <c r="K1588" i="1"/>
  <c r="F1588" i="1"/>
  <c r="X1588" i="1" l="1"/>
  <c r="Z1588" i="1"/>
  <c r="AA1588" i="1"/>
  <c r="AB1588" i="1"/>
  <c r="J1588" i="1"/>
  <c r="L1588" i="1" s="1"/>
  <c r="Y1588" i="1" l="1"/>
  <c r="W1589" i="1" s="1"/>
  <c r="I1589" i="1"/>
  <c r="AA1589" i="1" l="1"/>
  <c r="X1589" i="1"/>
  <c r="Z1589" i="1"/>
  <c r="AB1589" i="1"/>
  <c r="K1589" i="1"/>
  <c r="F1589" i="1"/>
  <c r="J1589" i="1" l="1"/>
  <c r="L1589" i="1" s="1"/>
  <c r="Y1589" i="1" s="1"/>
  <c r="W1590" i="1" s="1"/>
  <c r="AB1590" i="1" l="1"/>
  <c r="Z1590" i="1"/>
  <c r="X1590" i="1"/>
  <c r="AA1590" i="1"/>
  <c r="I1590" i="1"/>
  <c r="F1590" i="1" l="1"/>
  <c r="K1590" i="1"/>
  <c r="J1590" i="1" s="1"/>
  <c r="L1590" i="1" l="1"/>
  <c r="I1591" i="1" l="1"/>
  <c r="Y1590" i="1"/>
  <c r="W1591" i="1" s="1"/>
  <c r="F1591" i="1"/>
  <c r="K1591" i="1"/>
  <c r="J1591" i="1" s="1"/>
  <c r="AB1591" i="1" l="1"/>
  <c r="X1591" i="1"/>
  <c r="Z1591" i="1"/>
  <c r="AA1591" i="1"/>
  <c r="L1591" i="1"/>
  <c r="I1592" i="1" s="1"/>
  <c r="Y1591" i="1" l="1"/>
  <c r="W1592" i="1" s="1"/>
  <c r="F1592" i="1"/>
  <c r="K1592" i="1"/>
  <c r="AB1592" i="1" l="1"/>
  <c r="X1592" i="1"/>
  <c r="Z1592" i="1"/>
  <c r="AA1592" i="1"/>
  <c r="J1592" i="1"/>
  <c r="L1592" i="1" s="1"/>
  <c r="Y1592" i="1" l="1"/>
  <c r="W1593" i="1" s="1"/>
  <c r="I1593" i="1"/>
  <c r="X1593" i="1" l="1"/>
  <c r="AA1593" i="1"/>
  <c r="AB1593" i="1"/>
  <c r="Z1593" i="1"/>
  <c r="K1593" i="1"/>
  <c r="J1593" i="1" s="1"/>
  <c r="F1593" i="1"/>
  <c r="L1593" i="1" l="1"/>
  <c r="I1594" i="1" s="1"/>
  <c r="Y1593" i="1" l="1"/>
  <c r="W1594" i="1" s="1"/>
  <c r="F1594" i="1"/>
  <c r="K1594" i="1"/>
  <c r="AB1594" i="1" l="1"/>
  <c r="AA1594" i="1"/>
  <c r="X1594" i="1"/>
  <c r="Z1594" i="1"/>
  <c r="J1594" i="1"/>
  <c r="L1594" i="1"/>
  <c r="I1595" i="1" s="1"/>
  <c r="Y1594" i="1" l="1"/>
  <c r="W1595" i="1" s="1"/>
  <c r="F1595" i="1"/>
  <c r="K1595" i="1"/>
  <c r="J1595" i="1" s="1"/>
  <c r="Z1595" i="1" l="1"/>
  <c r="AB1595" i="1"/>
  <c r="X1595" i="1"/>
  <c r="AA1595" i="1"/>
  <c r="L1595" i="1"/>
  <c r="I1596" i="1" s="1"/>
  <c r="Y1595" i="1" l="1"/>
  <c r="W1596" i="1" s="1"/>
  <c r="F1596" i="1"/>
  <c r="K1596" i="1"/>
  <c r="AB1596" i="1" l="1"/>
  <c r="X1596" i="1"/>
  <c r="Z1596" i="1"/>
  <c r="AA1596" i="1"/>
  <c r="J1596" i="1"/>
  <c r="L1596" i="1" s="1"/>
  <c r="Y1596" i="1" l="1"/>
  <c r="W1597" i="1" s="1"/>
  <c r="I1597" i="1"/>
  <c r="X1597" i="1" l="1"/>
  <c r="AA1597" i="1"/>
  <c r="Z1597" i="1"/>
  <c r="AB1597" i="1"/>
  <c r="K1597" i="1"/>
  <c r="F1597" i="1"/>
  <c r="J1597" i="1" l="1"/>
  <c r="L1597" i="1" s="1"/>
  <c r="Y1597" i="1" s="1"/>
  <c r="W1598" i="1" s="1"/>
  <c r="X1598" i="1" l="1"/>
  <c r="Z1598" i="1"/>
  <c r="AA1598" i="1"/>
  <c r="AB1598" i="1"/>
  <c r="I1598" i="1"/>
  <c r="K1598" i="1" l="1"/>
  <c r="J1598" i="1" s="1"/>
  <c r="F1598" i="1"/>
  <c r="L1598" i="1" l="1"/>
  <c r="I1599" i="1" l="1"/>
  <c r="Y1598" i="1"/>
  <c r="W1599" i="1" s="1"/>
  <c r="K1599" i="1"/>
  <c r="J1599" i="1" s="1"/>
  <c r="F1599" i="1"/>
  <c r="AA1599" i="1" l="1"/>
  <c r="X1599" i="1"/>
  <c r="Z1599" i="1"/>
  <c r="AB1599" i="1"/>
  <c r="L1599" i="1"/>
  <c r="I1600" i="1" s="1"/>
  <c r="Y1599" i="1" l="1"/>
  <c r="W1600" i="1" s="1"/>
  <c r="K1600" i="1"/>
  <c r="F1600" i="1"/>
  <c r="X1600" i="1" l="1"/>
  <c r="AA1600" i="1"/>
  <c r="AB1600" i="1"/>
  <c r="Z1600" i="1"/>
  <c r="J1600" i="1"/>
  <c r="L1600" i="1" s="1"/>
  <c r="Y1600" i="1" l="1"/>
  <c r="W1601" i="1" s="1"/>
  <c r="I1601" i="1"/>
  <c r="AB1601" i="1" l="1"/>
  <c r="Z1601" i="1"/>
  <c r="AA1601" i="1"/>
  <c r="X1601" i="1"/>
  <c r="K1601" i="1"/>
  <c r="F1601" i="1"/>
  <c r="J1601" i="1" l="1"/>
  <c r="L1601" i="1" s="1"/>
  <c r="I1602" i="1" l="1"/>
  <c r="Y1601" i="1"/>
  <c r="W1602" i="1" s="1"/>
  <c r="F1602" i="1"/>
  <c r="K1602" i="1"/>
  <c r="X1602" i="1" l="1"/>
  <c r="Z1602" i="1"/>
  <c r="AA1602" i="1"/>
  <c r="AB1602" i="1"/>
  <c r="J1602" i="1"/>
  <c r="L1602" i="1" s="1"/>
  <c r="Y1602" i="1" l="1"/>
  <c r="W1603" i="1" s="1"/>
  <c r="I1603" i="1"/>
  <c r="AA1603" i="1" l="1"/>
  <c r="Z1603" i="1"/>
  <c r="X1603" i="1"/>
  <c r="AB1603" i="1"/>
  <c r="K1603" i="1"/>
  <c r="F1603" i="1"/>
  <c r="J1603" i="1" l="1"/>
  <c r="L1603" i="1" s="1"/>
  <c r="Y1603" i="1" s="1"/>
  <c r="W1604" i="1" s="1"/>
  <c r="X1604" i="1" l="1"/>
  <c r="Z1604" i="1"/>
  <c r="AA1604" i="1"/>
  <c r="AB1604" i="1"/>
  <c r="I1604" i="1"/>
  <c r="K1604" i="1" l="1"/>
  <c r="F1604" i="1"/>
  <c r="J1604" i="1" l="1"/>
  <c r="L1604" i="1" s="1"/>
  <c r="Y1604" i="1" s="1"/>
  <c r="W1605" i="1" s="1"/>
  <c r="AB1605" i="1" l="1"/>
  <c r="X1605" i="1"/>
  <c r="Z1605" i="1"/>
  <c r="AA1605" i="1"/>
  <c r="I1605" i="1"/>
  <c r="K1605" i="1" l="1"/>
  <c r="F1605" i="1"/>
  <c r="J1605" i="1" l="1"/>
  <c r="L1605" i="1" s="1"/>
  <c r="Y1605" i="1" s="1"/>
  <c r="W1606" i="1" s="1"/>
  <c r="Z1606" i="1" l="1"/>
  <c r="AA1606" i="1"/>
  <c r="X1606" i="1"/>
  <c r="AB1606" i="1"/>
  <c r="I1606" i="1"/>
  <c r="K1606" i="1" l="1"/>
  <c r="F1606" i="1"/>
  <c r="J1606" i="1" l="1"/>
  <c r="L1606" i="1" s="1"/>
  <c r="Y1606" i="1" s="1"/>
  <c r="W1607" i="1" s="1"/>
  <c r="AB1607" i="1" l="1"/>
  <c r="X1607" i="1"/>
  <c r="Z1607" i="1"/>
  <c r="AA1607" i="1"/>
  <c r="I1607" i="1"/>
  <c r="K1607" i="1" l="1"/>
  <c r="J1607" i="1" s="1"/>
  <c r="F1607" i="1"/>
  <c r="L1607" i="1" l="1"/>
  <c r="I1608" i="1" l="1"/>
  <c r="Y1607" i="1"/>
  <c r="W1608" i="1" s="1"/>
  <c r="F1608" i="1"/>
  <c r="K1608" i="1"/>
  <c r="X1608" i="1" l="1"/>
  <c r="AA1608" i="1"/>
  <c r="AB1608" i="1"/>
  <c r="Z1608" i="1"/>
  <c r="J1608" i="1"/>
  <c r="L1608" i="1" s="1"/>
  <c r="Y1608" i="1" l="1"/>
  <c r="W1609" i="1" s="1"/>
  <c r="I1609" i="1"/>
  <c r="X1609" i="1" l="1"/>
  <c r="AA1609" i="1"/>
  <c r="Z1609" i="1"/>
  <c r="AB1609" i="1"/>
  <c r="F1609" i="1"/>
  <c r="K1609" i="1"/>
  <c r="J1609" i="1" s="1"/>
  <c r="L1609" i="1" l="1"/>
  <c r="I1610" i="1" s="1"/>
  <c r="Y1609" i="1" l="1"/>
  <c r="W1610" i="1" s="1"/>
  <c r="K1610" i="1"/>
  <c r="J1610" i="1" s="1"/>
  <c r="F1610" i="1"/>
  <c r="X1610" i="1" l="1"/>
  <c r="Z1610" i="1"/>
  <c r="AA1610" i="1"/>
  <c r="AB1610" i="1"/>
  <c r="L1610" i="1"/>
  <c r="I1611" i="1" s="1"/>
  <c r="Y1610" i="1" l="1"/>
  <c r="W1611" i="1" s="1"/>
  <c r="K1611" i="1"/>
  <c r="J1611" i="1" s="1"/>
  <c r="F1611" i="1"/>
  <c r="X1611" i="1" l="1"/>
  <c r="Z1611" i="1"/>
  <c r="AA1611" i="1"/>
  <c r="AB1611" i="1"/>
  <c r="L1611" i="1"/>
  <c r="I1612" i="1" s="1"/>
  <c r="Y1611" i="1" l="1"/>
  <c r="W1612" i="1" s="1"/>
  <c r="K1612" i="1"/>
  <c r="J1612" i="1" s="1"/>
  <c r="F1612" i="1"/>
  <c r="Z1612" i="1" l="1"/>
  <c r="AB1612" i="1"/>
  <c r="X1612" i="1"/>
  <c r="Y1612" i="1" s="1"/>
  <c r="W1613" i="1" s="1"/>
  <c r="AA1612" i="1"/>
  <c r="L1612" i="1"/>
  <c r="I1613" i="1"/>
  <c r="X1613" i="1" l="1"/>
  <c r="Z1613" i="1"/>
  <c r="AA1613" i="1"/>
  <c r="AB1613" i="1"/>
  <c r="K1613" i="1"/>
  <c r="F1613" i="1"/>
  <c r="J1613" i="1" l="1"/>
  <c r="L1613" i="1" s="1"/>
  <c r="I1614" i="1" s="1"/>
  <c r="Y1613" i="1" l="1"/>
  <c r="W1614" i="1" s="1"/>
  <c r="F1614" i="1"/>
  <c r="K1614" i="1"/>
  <c r="J1614" i="1" s="1"/>
  <c r="X1614" i="1" l="1"/>
  <c r="AA1614" i="1"/>
  <c r="Z1614" i="1"/>
  <c r="AB1614" i="1"/>
  <c r="L1614" i="1"/>
  <c r="I1615" i="1" s="1"/>
  <c r="Y1614" i="1" l="1"/>
  <c r="W1615" i="1" s="1"/>
  <c r="K1615" i="1"/>
  <c r="J1615" i="1" s="1"/>
  <c r="F1615" i="1"/>
  <c r="AB1615" i="1" l="1"/>
  <c r="X1615" i="1"/>
  <c r="AA1615" i="1"/>
  <c r="Z1615" i="1"/>
  <c r="L1615" i="1"/>
  <c r="I1616" i="1" s="1"/>
  <c r="Y1615" i="1" l="1"/>
  <c r="W1616" i="1" s="1"/>
  <c r="F1616" i="1"/>
  <c r="K1616" i="1"/>
  <c r="X1616" i="1" l="1"/>
  <c r="Z1616" i="1"/>
  <c r="AA1616" i="1"/>
  <c r="AB1616" i="1"/>
  <c r="J1616" i="1"/>
  <c r="L1616" i="1" s="1"/>
  <c r="Y1616" i="1" l="1"/>
  <c r="W1617" i="1" s="1"/>
  <c r="I1617" i="1"/>
  <c r="X1617" i="1" l="1"/>
  <c r="AA1617" i="1"/>
  <c r="Z1617" i="1"/>
  <c r="AB1617" i="1"/>
  <c r="K1617" i="1"/>
  <c r="J1617" i="1" s="1"/>
  <c r="F1617" i="1"/>
  <c r="L1617" i="1" l="1"/>
  <c r="I1618" i="1" s="1"/>
  <c r="Y1617" i="1" l="1"/>
  <c r="W1618" i="1" s="1"/>
  <c r="F1618" i="1"/>
  <c r="K1618" i="1"/>
  <c r="J1618" i="1" s="1"/>
  <c r="X1618" i="1" l="1"/>
  <c r="AA1618" i="1"/>
  <c r="Z1618" i="1"/>
  <c r="AB1618" i="1"/>
  <c r="L1618" i="1"/>
  <c r="I1619" i="1" s="1"/>
  <c r="Y1618" i="1" l="1"/>
  <c r="W1619" i="1" s="1"/>
  <c r="K1619" i="1"/>
  <c r="J1619" i="1" s="1"/>
  <c r="F1619" i="1"/>
  <c r="AB1619" i="1" l="1"/>
  <c r="X1619" i="1"/>
  <c r="Z1619" i="1"/>
  <c r="AA1619" i="1"/>
  <c r="L1619" i="1"/>
  <c r="I1620" i="1" s="1"/>
  <c r="Y1619" i="1" l="1"/>
  <c r="W1620" i="1" s="1"/>
  <c r="F1620" i="1"/>
  <c r="K1620" i="1"/>
  <c r="X1620" i="1" l="1"/>
  <c r="AA1620" i="1"/>
  <c r="AB1620" i="1"/>
  <c r="Z1620" i="1"/>
  <c r="J1620" i="1"/>
  <c r="L1620" i="1" s="1"/>
  <c r="Y1620" i="1" l="1"/>
  <c r="W1621" i="1" s="1"/>
  <c r="I1621" i="1"/>
  <c r="AB1621" i="1" l="1"/>
  <c r="X1621" i="1"/>
  <c r="Z1621" i="1"/>
  <c r="AA1621" i="1"/>
  <c r="F1621" i="1"/>
  <c r="K1621" i="1"/>
  <c r="J1621" i="1" l="1"/>
  <c r="L1621" i="1" s="1"/>
  <c r="Y1621" i="1" s="1"/>
  <c r="W1622" i="1" s="1"/>
  <c r="X1622" i="1" l="1"/>
  <c r="Z1622" i="1"/>
  <c r="AA1622" i="1"/>
  <c r="AB1622" i="1"/>
  <c r="I1622" i="1"/>
  <c r="K1622" i="1" l="1"/>
  <c r="F1622" i="1"/>
  <c r="J1622" i="1" l="1"/>
  <c r="L1622" i="1" s="1"/>
  <c r="Y1622" i="1" s="1"/>
  <c r="W1623" i="1" s="1"/>
  <c r="AA1623" i="1" l="1"/>
  <c r="Z1623" i="1"/>
  <c r="X1623" i="1"/>
  <c r="AB1623" i="1"/>
  <c r="I1623" i="1"/>
  <c r="K1623" i="1" l="1"/>
  <c r="J1623" i="1" s="1"/>
  <c r="F1623" i="1"/>
  <c r="L1623" i="1" l="1"/>
  <c r="I1624" i="1" l="1"/>
  <c r="Y1623" i="1"/>
  <c r="W1624" i="1" s="1"/>
  <c r="F1624" i="1"/>
  <c r="K1624" i="1"/>
  <c r="AB1624" i="1" l="1"/>
  <c r="X1624" i="1"/>
  <c r="Z1624" i="1"/>
  <c r="AA1624" i="1"/>
  <c r="J1624" i="1"/>
  <c r="L1624" i="1" s="1"/>
  <c r="Y1624" i="1" l="1"/>
  <c r="W1625" i="1" s="1"/>
  <c r="I1625" i="1"/>
  <c r="X1625" i="1" l="1"/>
  <c r="Z1625" i="1"/>
  <c r="AA1625" i="1"/>
  <c r="AB1625" i="1"/>
  <c r="K1625" i="1"/>
  <c r="F1625" i="1"/>
  <c r="J1625" i="1" l="1"/>
  <c r="L1625" i="1" s="1"/>
  <c r="Y1625" i="1" s="1"/>
  <c r="W1626" i="1" s="1"/>
  <c r="X1626" i="1" l="1"/>
  <c r="Z1626" i="1"/>
  <c r="AA1626" i="1"/>
  <c r="AB1626" i="1"/>
  <c r="I1626" i="1"/>
  <c r="F1626" i="1" l="1"/>
  <c r="K1626" i="1"/>
  <c r="J1626" i="1" l="1"/>
  <c r="L1626" i="1" s="1"/>
  <c r="Y1626" i="1" s="1"/>
  <c r="W1627" i="1" s="1"/>
  <c r="X1627" i="1" l="1"/>
  <c r="AA1627" i="1"/>
  <c r="Z1627" i="1"/>
  <c r="AB1627" i="1"/>
  <c r="I1627" i="1"/>
  <c r="K1627" i="1" l="1"/>
  <c r="F1627" i="1"/>
  <c r="J1627" i="1" l="1"/>
  <c r="L1627" i="1" s="1"/>
  <c r="Y1627" i="1" s="1"/>
  <c r="W1628" i="1" s="1"/>
  <c r="X1628" i="1" l="1"/>
  <c r="Z1628" i="1"/>
  <c r="AA1628" i="1"/>
  <c r="AB1628" i="1"/>
  <c r="I1628" i="1"/>
  <c r="F1628" i="1" l="1"/>
  <c r="K1628" i="1"/>
  <c r="J1628" i="1" l="1"/>
  <c r="L1628" i="1" s="1"/>
  <c r="Y1628" i="1" s="1"/>
  <c r="W1629" i="1" s="1"/>
  <c r="X1629" i="1" l="1"/>
  <c r="Z1629" i="1"/>
  <c r="AA1629" i="1"/>
  <c r="AB1629" i="1"/>
  <c r="I1629" i="1"/>
  <c r="K1629" i="1" l="1"/>
  <c r="F1629" i="1"/>
  <c r="J1629" i="1" l="1"/>
  <c r="L1629" i="1" s="1"/>
  <c r="Y1629" i="1" s="1"/>
  <c r="W1630" i="1" s="1"/>
  <c r="X1630" i="1" l="1"/>
  <c r="Z1630" i="1"/>
  <c r="AA1630" i="1"/>
  <c r="AB1630" i="1"/>
  <c r="I1630" i="1"/>
  <c r="K1630" i="1" l="1"/>
  <c r="J1630" i="1" s="1"/>
  <c r="F1630" i="1"/>
  <c r="L1630" i="1" l="1"/>
  <c r="I1631" i="1" l="1"/>
  <c r="Y1630" i="1"/>
  <c r="W1631" i="1" s="1"/>
  <c r="F1631" i="1"/>
  <c r="K1631" i="1"/>
  <c r="AB1631" i="1" l="1"/>
  <c r="X1631" i="1"/>
  <c r="Z1631" i="1"/>
  <c r="AA1631" i="1"/>
  <c r="J1631" i="1"/>
  <c r="L1631" i="1"/>
  <c r="I1632" i="1" s="1"/>
  <c r="Y1631" i="1" l="1"/>
  <c r="W1632" i="1" s="1"/>
  <c r="F1632" i="1"/>
  <c r="K1632" i="1"/>
  <c r="Z1632" i="1" l="1"/>
  <c r="X1632" i="1"/>
  <c r="AA1632" i="1"/>
  <c r="AB1632" i="1"/>
  <c r="J1632" i="1"/>
  <c r="L1632" i="1" s="1"/>
  <c r="Y1632" i="1" l="1"/>
  <c r="W1633" i="1" s="1"/>
  <c r="I1633" i="1"/>
  <c r="X1633" i="1" l="1"/>
  <c r="Z1633" i="1"/>
  <c r="AA1633" i="1"/>
  <c r="AB1633" i="1"/>
  <c r="F1633" i="1"/>
  <c r="K1633" i="1"/>
  <c r="J1633" i="1" l="1"/>
  <c r="L1633" i="1" s="1"/>
  <c r="Y1633" i="1" s="1"/>
  <c r="W1634" i="1" s="1"/>
  <c r="X1634" i="1" l="1"/>
  <c r="Z1634" i="1"/>
  <c r="AA1634" i="1"/>
  <c r="AB1634" i="1"/>
  <c r="I1634" i="1"/>
  <c r="F1634" i="1" l="1"/>
  <c r="K1634" i="1"/>
  <c r="J1634" i="1" l="1"/>
  <c r="L1634" i="1" s="1"/>
  <c r="Y1634" i="1" s="1"/>
  <c r="W1635" i="1" s="1"/>
  <c r="AA1635" i="1" l="1"/>
  <c r="X1635" i="1"/>
  <c r="Z1635" i="1"/>
  <c r="AB1635" i="1"/>
  <c r="I1635" i="1"/>
  <c r="F1635" i="1" s="1"/>
  <c r="K1635" i="1" l="1"/>
  <c r="J1635" i="1" s="1"/>
  <c r="L1635" i="1" l="1"/>
  <c r="I1636" i="1" l="1"/>
  <c r="Y1635" i="1"/>
  <c r="W1636" i="1" s="1"/>
  <c r="K1636" i="1"/>
  <c r="F1636" i="1"/>
  <c r="X1636" i="1" l="1"/>
  <c r="Z1636" i="1"/>
  <c r="AA1636" i="1"/>
  <c r="AB1636" i="1"/>
  <c r="J1636" i="1"/>
  <c r="L1636" i="1" s="1"/>
  <c r="Y1636" i="1" l="1"/>
  <c r="W1637" i="1" s="1"/>
  <c r="I1637" i="1"/>
  <c r="X1637" i="1" l="1"/>
  <c r="Z1637" i="1"/>
  <c r="AA1637" i="1"/>
  <c r="AB1637" i="1"/>
  <c r="F1637" i="1"/>
  <c r="K1637" i="1"/>
  <c r="J1637" i="1" s="1"/>
  <c r="L1637" i="1" l="1"/>
  <c r="I1638" i="1" s="1"/>
  <c r="Y1637" i="1" l="1"/>
  <c r="W1638" i="1" s="1"/>
  <c r="F1638" i="1"/>
  <c r="K1638" i="1"/>
  <c r="X1638" i="1" l="1"/>
  <c r="Z1638" i="1"/>
  <c r="AA1638" i="1"/>
  <c r="AB1638" i="1"/>
  <c r="J1638" i="1"/>
  <c r="L1638" i="1" s="1"/>
  <c r="Y1638" i="1" l="1"/>
  <c r="W1639" i="1" s="1"/>
  <c r="I1639" i="1"/>
  <c r="AB1639" i="1" l="1"/>
  <c r="X1639" i="1"/>
  <c r="Z1639" i="1"/>
  <c r="AA1639" i="1"/>
  <c r="K1639" i="1"/>
  <c r="F1639" i="1"/>
  <c r="J1639" i="1" l="1"/>
  <c r="L1639" i="1" s="1"/>
  <c r="Y1639" i="1" s="1"/>
  <c r="W1640" i="1" s="1"/>
  <c r="AB1640" i="1" l="1"/>
  <c r="X1640" i="1"/>
  <c r="Z1640" i="1"/>
  <c r="AA1640" i="1"/>
  <c r="I1640" i="1"/>
  <c r="F1640" i="1" s="1"/>
  <c r="K1640" i="1" l="1"/>
  <c r="J1640" i="1" s="1"/>
  <c r="L1640" i="1" l="1"/>
  <c r="I1641" i="1" l="1"/>
  <c r="Y1640" i="1"/>
  <c r="W1641" i="1" s="1"/>
  <c r="K1641" i="1"/>
  <c r="F1641" i="1"/>
  <c r="X1641" i="1" l="1"/>
  <c r="Z1641" i="1"/>
  <c r="AA1641" i="1"/>
  <c r="AB1641" i="1"/>
  <c r="J1641" i="1"/>
  <c r="L1641" i="1" s="1"/>
  <c r="I1642" i="1" s="1"/>
  <c r="Y1641" i="1" l="1"/>
  <c r="W1642" i="1" s="1"/>
  <c r="F1642" i="1"/>
  <c r="K1642" i="1"/>
  <c r="AB1642" i="1" l="1"/>
  <c r="X1642" i="1"/>
  <c r="AA1642" i="1"/>
  <c r="Z1642" i="1"/>
  <c r="J1642" i="1"/>
  <c r="L1642" i="1"/>
  <c r="I1643" i="1" s="1"/>
  <c r="Y1642" i="1" l="1"/>
  <c r="W1643" i="1" s="1"/>
  <c r="K1643" i="1"/>
  <c r="J1643" i="1" s="1"/>
  <c r="F1643" i="1"/>
  <c r="AB1643" i="1" l="1"/>
  <c r="X1643" i="1"/>
  <c r="Z1643" i="1"/>
  <c r="AA1643" i="1"/>
  <c r="L1643" i="1"/>
  <c r="I1644" i="1" s="1"/>
  <c r="Y1643" i="1" l="1"/>
  <c r="W1644" i="1" s="1"/>
  <c r="F1644" i="1"/>
  <c r="K1644" i="1"/>
  <c r="J1644" i="1" s="1"/>
  <c r="X1644" i="1" l="1"/>
  <c r="Z1644" i="1"/>
  <c r="AA1644" i="1"/>
  <c r="AB1644" i="1"/>
  <c r="L1644" i="1"/>
  <c r="I1645" i="1" s="1"/>
  <c r="Y1644" i="1" l="1"/>
  <c r="W1645" i="1" s="1"/>
  <c r="K1645" i="1"/>
  <c r="F1645" i="1"/>
  <c r="Z1645" i="1" l="1"/>
  <c r="AB1645" i="1"/>
  <c r="X1645" i="1"/>
  <c r="AA1645" i="1"/>
  <c r="J1645" i="1"/>
  <c r="L1645" i="1" s="1"/>
  <c r="I1646" i="1" s="1"/>
  <c r="Y1645" i="1" l="1"/>
  <c r="W1646" i="1" s="1"/>
  <c r="F1646" i="1"/>
  <c r="K1646" i="1"/>
  <c r="J1646" i="1" s="1"/>
  <c r="X1646" i="1" l="1"/>
  <c r="Z1646" i="1"/>
  <c r="AA1646" i="1"/>
  <c r="AB1646" i="1"/>
  <c r="L1646" i="1"/>
  <c r="I1647" i="1" s="1"/>
  <c r="Y1646" i="1" l="1"/>
  <c r="W1647" i="1" s="1"/>
  <c r="K1647" i="1"/>
  <c r="F1647" i="1"/>
  <c r="AB1647" i="1" l="1"/>
  <c r="X1647" i="1"/>
  <c r="Z1647" i="1"/>
  <c r="AA1647" i="1"/>
  <c r="J1647" i="1"/>
  <c r="L1647" i="1" s="1"/>
  <c r="Y1647" i="1" l="1"/>
  <c r="W1648" i="1" s="1"/>
  <c r="I1648" i="1"/>
  <c r="X1648" i="1" l="1"/>
  <c r="AA1648" i="1"/>
  <c r="AB1648" i="1"/>
  <c r="Z1648" i="1"/>
  <c r="F1648" i="1"/>
  <c r="K1648" i="1"/>
  <c r="J1648" i="1" l="1"/>
  <c r="L1648" i="1" s="1"/>
  <c r="I1649" i="1" l="1"/>
  <c r="Y1648" i="1"/>
  <c r="W1649" i="1" s="1"/>
  <c r="F1649" i="1"/>
  <c r="K1649" i="1"/>
  <c r="X1649" i="1" l="1"/>
  <c r="AA1649" i="1"/>
  <c r="AB1649" i="1"/>
  <c r="Z1649" i="1"/>
  <c r="J1649" i="1"/>
  <c r="L1649" i="1" s="1"/>
  <c r="Y1649" i="1" l="1"/>
  <c r="W1650" i="1" s="1"/>
  <c r="I1650" i="1"/>
  <c r="X1650" i="1" l="1"/>
  <c r="Z1650" i="1"/>
  <c r="AA1650" i="1"/>
  <c r="AB1650" i="1"/>
  <c r="K1650" i="1"/>
  <c r="J1650" i="1" s="1"/>
  <c r="F1650" i="1"/>
  <c r="L1650" i="1" l="1"/>
  <c r="I1651" i="1" s="1"/>
  <c r="Y1650" i="1" l="1"/>
  <c r="W1651" i="1" s="1"/>
  <c r="K1651" i="1"/>
  <c r="F1651" i="1"/>
  <c r="X1651" i="1" l="1"/>
  <c r="AA1651" i="1"/>
  <c r="AB1651" i="1"/>
  <c r="Z1651" i="1"/>
  <c r="J1651" i="1"/>
  <c r="L1651" i="1" s="1"/>
  <c r="Y1651" i="1" l="1"/>
  <c r="W1652" i="1" s="1"/>
  <c r="I1652" i="1"/>
  <c r="X1652" i="1" l="1"/>
  <c r="AA1652" i="1"/>
  <c r="AB1652" i="1"/>
  <c r="Z1652" i="1"/>
  <c r="K1652" i="1"/>
  <c r="F1652" i="1"/>
  <c r="J1652" i="1" l="1"/>
  <c r="L1652" i="1" s="1"/>
  <c r="Y1652" i="1" s="1"/>
  <c r="W1653" i="1" s="1"/>
  <c r="X1653" i="1" l="1"/>
  <c r="Z1653" i="1"/>
  <c r="AA1653" i="1"/>
  <c r="AB1653" i="1"/>
  <c r="I1653" i="1"/>
  <c r="F1653" i="1" l="1"/>
  <c r="K1653" i="1"/>
  <c r="J1653" i="1" l="1"/>
  <c r="L1653" i="1" s="1"/>
  <c r="Y1653" i="1" s="1"/>
  <c r="W1654" i="1" s="1"/>
  <c r="AB1654" i="1" l="1"/>
  <c r="X1654" i="1"/>
  <c r="Z1654" i="1"/>
  <c r="AA1654" i="1"/>
  <c r="I1654" i="1"/>
  <c r="K1654" i="1" l="1"/>
  <c r="F1654" i="1"/>
  <c r="J1654" i="1" l="1"/>
  <c r="L1654" i="1" s="1"/>
  <c r="Y1654" i="1" s="1"/>
  <c r="W1655" i="1" s="1"/>
  <c r="AB1655" i="1" l="1"/>
  <c r="AA1655" i="1"/>
  <c r="X1655" i="1"/>
  <c r="Z1655" i="1"/>
  <c r="I1655" i="1"/>
  <c r="K1655" i="1" l="1"/>
  <c r="F1655" i="1"/>
  <c r="J1655" i="1" l="1"/>
  <c r="L1655" i="1" s="1"/>
  <c r="Y1655" i="1" s="1"/>
  <c r="W1656" i="1" s="1"/>
  <c r="AB1656" i="1" l="1"/>
  <c r="X1656" i="1"/>
  <c r="Z1656" i="1"/>
  <c r="AA1656" i="1"/>
  <c r="I1656" i="1"/>
  <c r="K1656" i="1" l="1"/>
  <c r="J1656" i="1" s="1"/>
  <c r="F1656" i="1"/>
  <c r="L1656" i="1" l="1"/>
  <c r="I1657" i="1" l="1"/>
  <c r="Y1656" i="1"/>
  <c r="W1657" i="1" s="1"/>
  <c r="F1657" i="1"/>
  <c r="K1657" i="1"/>
  <c r="AB1657" i="1" l="1"/>
  <c r="AA1657" i="1"/>
  <c r="X1657" i="1"/>
  <c r="Z1657" i="1"/>
  <c r="J1657" i="1"/>
  <c r="L1657" i="1" s="1"/>
  <c r="Y1657" i="1" l="1"/>
  <c r="W1658" i="1" s="1"/>
  <c r="I1658" i="1"/>
  <c r="Z1658" i="1" l="1"/>
  <c r="AA1658" i="1"/>
  <c r="X1658" i="1"/>
  <c r="AB1658" i="1"/>
  <c r="F1658" i="1"/>
  <c r="K1658" i="1"/>
  <c r="J1658" i="1" l="1"/>
  <c r="L1658" i="1" s="1"/>
  <c r="Y1658" i="1" s="1"/>
  <c r="W1659" i="1" s="1"/>
  <c r="X1659" i="1" l="1"/>
  <c r="Z1659" i="1"/>
  <c r="AA1659" i="1"/>
  <c r="AB1659" i="1"/>
  <c r="I1659" i="1"/>
  <c r="K1659" i="1" l="1"/>
  <c r="F1659" i="1"/>
  <c r="J1659" i="1" l="1"/>
  <c r="L1659" i="1" s="1"/>
  <c r="Y1659" i="1" s="1"/>
  <c r="W1660" i="1" s="1"/>
  <c r="Z1660" i="1" l="1"/>
  <c r="AA1660" i="1"/>
  <c r="AB1660" i="1"/>
  <c r="X1660" i="1"/>
  <c r="I1660" i="1"/>
  <c r="F1660" i="1" l="1"/>
  <c r="K1660" i="1"/>
  <c r="J1660" i="1" l="1"/>
  <c r="L1660" i="1" s="1"/>
  <c r="Y1660" i="1" s="1"/>
  <c r="W1661" i="1" s="1"/>
  <c r="X1661" i="1" l="1"/>
  <c r="Z1661" i="1"/>
  <c r="AA1661" i="1"/>
  <c r="AB1661" i="1"/>
  <c r="I1661" i="1"/>
  <c r="K1661" i="1" l="1"/>
  <c r="F1661" i="1"/>
  <c r="J1661" i="1" l="1"/>
  <c r="L1661" i="1" s="1"/>
  <c r="Y1661" i="1" s="1"/>
  <c r="W1662" i="1" s="1"/>
  <c r="AA1662" i="1" l="1"/>
  <c r="X1662" i="1"/>
  <c r="Z1662" i="1"/>
  <c r="AB1662" i="1"/>
  <c r="I1662" i="1"/>
  <c r="F1662" i="1" l="1"/>
  <c r="K1662" i="1"/>
  <c r="J1662" i="1" l="1"/>
  <c r="L1662" i="1" s="1"/>
  <c r="Y1662" i="1" s="1"/>
  <c r="W1663" i="1" s="1"/>
  <c r="Z1663" i="1" l="1"/>
  <c r="AA1663" i="1"/>
  <c r="X1663" i="1"/>
  <c r="AB1663" i="1"/>
  <c r="I1663" i="1"/>
  <c r="F1663" i="1" l="1"/>
  <c r="K1663" i="1"/>
  <c r="J1663" i="1" l="1"/>
  <c r="L1663" i="1" s="1"/>
  <c r="Y1663" i="1" s="1"/>
  <c r="W1664" i="1" s="1"/>
  <c r="X1664" i="1" l="1"/>
  <c r="Z1664" i="1"/>
  <c r="AA1664" i="1"/>
  <c r="AB1664" i="1"/>
  <c r="I1664" i="1"/>
  <c r="F1664" i="1" l="1"/>
  <c r="K1664" i="1"/>
  <c r="J1664" i="1" l="1"/>
  <c r="L1664" i="1" s="1"/>
  <c r="Y1664" i="1" s="1"/>
  <c r="W1665" i="1" s="1"/>
  <c r="X1665" i="1" l="1"/>
  <c r="AA1665" i="1"/>
  <c r="Z1665" i="1"/>
  <c r="AB1665" i="1"/>
  <c r="I1665" i="1"/>
  <c r="F1665" i="1" l="1"/>
  <c r="K1665" i="1"/>
  <c r="J1665" i="1" l="1"/>
  <c r="L1665" i="1" s="1"/>
  <c r="Y1665" i="1" s="1"/>
  <c r="W1666" i="1" s="1"/>
  <c r="Z1666" i="1" l="1"/>
  <c r="AA1666" i="1"/>
  <c r="X1666" i="1"/>
  <c r="AB1666" i="1"/>
  <c r="I1666" i="1"/>
  <c r="K1666" i="1" s="1"/>
  <c r="F1666" i="1" l="1"/>
  <c r="J1666" i="1"/>
  <c r="L1666" i="1" s="1"/>
  <c r="Y1666" i="1" s="1"/>
  <c r="W1667" i="1" s="1"/>
  <c r="X1667" i="1" l="1"/>
  <c r="Z1667" i="1"/>
  <c r="AA1667" i="1"/>
  <c r="AB1667" i="1"/>
  <c r="I1667" i="1"/>
  <c r="F1667" i="1" l="1"/>
  <c r="K1667" i="1"/>
  <c r="J1667" i="1" l="1"/>
  <c r="L1667" i="1" s="1"/>
  <c r="Y1667" i="1" s="1"/>
  <c r="W1668" i="1" s="1"/>
  <c r="AB1668" i="1" l="1"/>
  <c r="X1668" i="1"/>
  <c r="AA1668" i="1"/>
  <c r="Z1668" i="1"/>
  <c r="I1668" i="1"/>
  <c r="K1668" i="1" l="1"/>
  <c r="F1668" i="1"/>
  <c r="J1668" i="1" l="1"/>
  <c r="L1668" i="1" s="1"/>
  <c r="Y1668" i="1" s="1"/>
  <c r="W1669" i="1" s="1"/>
  <c r="X1669" i="1" l="1"/>
  <c r="Z1669" i="1"/>
  <c r="AB1669" i="1"/>
  <c r="AA1669" i="1"/>
  <c r="I1669" i="1"/>
  <c r="F1669" i="1" l="1"/>
  <c r="K1669" i="1"/>
  <c r="J1669" i="1" l="1"/>
  <c r="L1669" i="1" s="1"/>
  <c r="Y1669" i="1" s="1"/>
  <c r="W1670" i="1" s="1"/>
  <c r="X1670" i="1" l="1"/>
  <c r="AA1670" i="1"/>
  <c r="AB1670" i="1"/>
  <c r="Z1670" i="1"/>
  <c r="I1670" i="1"/>
  <c r="K1670" i="1" l="1"/>
  <c r="F1670" i="1"/>
  <c r="J1670" i="1" l="1"/>
  <c r="L1670" i="1" s="1"/>
  <c r="Y1670" i="1" s="1"/>
  <c r="W1671" i="1" s="1"/>
  <c r="AB1671" i="1" l="1"/>
  <c r="X1671" i="1"/>
  <c r="Z1671" i="1"/>
  <c r="AA1671" i="1"/>
  <c r="I1671" i="1"/>
  <c r="F1671" i="1" l="1"/>
  <c r="K1671" i="1"/>
  <c r="J1671" i="1" l="1"/>
  <c r="L1671" i="1" s="1"/>
  <c r="Y1671" i="1" s="1"/>
  <c r="W1672" i="1" s="1"/>
  <c r="Z1672" i="1" l="1"/>
  <c r="AA1672" i="1"/>
  <c r="X1672" i="1"/>
  <c r="AB1672" i="1"/>
  <c r="I1672" i="1"/>
  <c r="F1672" i="1" l="1"/>
  <c r="K1672" i="1"/>
  <c r="J1672" i="1" l="1"/>
  <c r="L1672" i="1" s="1"/>
  <c r="Y1672" i="1" s="1"/>
  <c r="W1673" i="1" s="1"/>
  <c r="AB1673" i="1" l="1"/>
  <c r="X1673" i="1"/>
  <c r="Z1673" i="1"/>
  <c r="AA1673" i="1"/>
  <c r="I1673" i="1"/>
  <c r="F1673" i="1" l="1"/>
  <c r="K1673" i="1"/>
  <c r="J1673" i="1" l="1"/>
  <c r="L1673" i="1" s="1"/>
  <c r="Y1673" i="1" s="1"/>
  <c r="W1674" i="1" s="1"/>
  <c r="Z1674" i="1" l="1"/>
  <c r="AA1674" i="1"/>
  <c r="X1674" i="1"/>
  <c r="AB1674" i="1"/>
  <c r="I1674" i="1"/>
  <c r="K1674" i="1" l="1"/>
  <c r="J1674" i="1" s="1"/>
  <c r="F1674" i="1"/>
  <c r="L1674" i="1" l="1"/>
  <c r="I1675" i="1" l="1"/>
  <c r="F1675" i="1" s="1"/>
  <c r="Y1674" i="1"/>
  <c r="W1675" i="1" s="1"/>
  <c r="K1675" i="1"/>
  <c r="J1675" i="1" s="1"/>
  <c r="X1675" i="1" l="1"/>
  <c r="Z1675" i="1"/>
  <c r="AA1675" i="1"/>
  <c r="AB1675" i="1"/>
  <c r="L1675" i="1"/>
  <c r="I1676" i="1" s="1"/>
  <c r="Y1675" i="1" l="1"/>
  <c r="W1676" i="1" s="1"/>
  <c r="F1676" i="1"/>
  <c r="K1676" i="1"/>
  <c r="X1676" i="1" l="1"/>
  <c r="AA1676" i="1"/>
  <c r="Z1676" i="1"/>
  <c r="AB1676" i="1"/>
  <c r="J1676" i="1"/>
  <c r="L1676" i="1" s="1"/>
  <c r="Y1676" i="1" l="1"/>
  <c r="W1677" i="1" s="1"/>
  <c r="I1677" i="1"/>
  <c r="AB1677" i="1" l="1"/>
  <c r="X1677" i="1"/>
  <c r="AA1677" i="1"/>
  <c r="Z1677" i="1"/>
  <c r="K1677" i="1"/>
  <c r="F1677" i="1"/>
  <c r="J1677" i="1" l="1"/>
  <c r="L1677" i="1" s="1"/>
  <c r="Y1677" i="1" s="1"/>
  <c r="W1678" i="1" s="1"/>
  <c r="X1678" i="1" l="1"/>
  <c r="Z1678" i="1"/>
  <c r="AA1678" i="1"/>
  <c r="AB1678" i="1"/>
  <c r="I1678" i="1"/>
  <c r="F1678" i="1" l="1"/>
  <c r="K1678" i="1"/>
  <c r="J1678" i="1" l="1"/>
  <c r="L1678" i="1" s="1"/>
  <c r="Y1678" i="1" s="1"/>
  <c r="W1679" i="1" s="1"/>
  <c r="X1679" i="1" l="1"/>
  <c r="Z1679" i="1"/>
  <c r="AA1679" i="1"/>
  <c r="AB1679" i="1"/>
  <c r="I1679" i="1"/>
  <c r="F1679" i="1" l="1"/>
  <c r="K1679" i="1"/>
  <c r="J1679" i="1" l="1"/>
  <c r="L1679" i="1" s="1"/>
  <c r="Y1679" i="1" s="1"/>
  <c r="W1680" i="1" s="1"/>
  <c r="AB1680" i="1" l="1"/>
  <c r="AA1680" i="1"/>
  <c r="X1680" i="1"/>
  <c r="Z1680" i="1"/>
  <c r="I1680" i="1"/>
  <c r="F1680" i="1" l="1"/>
  <c r="K1680" i="1"/>
  <c r="J1680" i="1" l="1"/>
  <c r="L1680" i="1" s="1"/>
  <c r="Y1680" i="1" s="1"/>
  <c r="W1681" i="1" s="1"/>
  <c r="AB1681" i="1" l="1"/>
  <c r="X1681" i="1"/>
  <c r="AA1681" i="1"/>
  <c r="Z1681" i="1"/>
  <c r="I1681" i="1"/>
  <c r="F1681" i="1" l="1"/>
  <c r="K1681" i="1"/>
  <c r="J1681" i="1" l="1"/>
  <c r="L1681" i="1" s="1"/>
  <c r="Y1681" i="1" s="1"/>
  <c r="W1682" i="1" s="1"/>
  <c r="X1682" i="1" l="1"/>
  <c r="Z1682" i="1"/>
  <c r="AA1682" i="1"/>
  <c r="AB1682" i="1"/>
  <c r="I1682" i="1"/>
  <c r="F1682" i="1" l="1"/>
  <c r="K1682" i="1"/>
  <c r="J1682" i="1" l="1"/>
  <c r="L1682" i="1" s="1"/>
  <c r="Y1682" i="1" s="1"/>
  <c r="W1683" i="1" s="1"/>
  <c r="AA1683" i="1" l="1"/>
  <c r="Z1683" i="1"/>
  <c r="AB1683" i="1"/>
  <c r="X1683" i="1"/>
  <c r="I1683" i="1"/>
  <c r="F1683" i="1" l="1"/>
  <c r="K1683" i="1"/>
  <c r="J1683" i="1" l="1"/>
  <c r="L1683" i="1" s="1"/>
  <c r="Y1683" i="1" s="1"/>
  <c r="W1684" i="1" s="1"/>
  <c r="AB1684" i="1" l="1"/>
  <c r="X1684" i="1"/>
  <c r="AA1684" i="1"/>
  <c r="Z1684" i="1"/>
  <c r="I1684" i="1"/>
  <c r="F1684" i="1" l="1"/>
  <c r="K1684" i="1"/>
  <c r="J1684" i="1" l="1"/>
  <c r="L1684" i="1"/>
  <c r="I1685" i="1" l="1"/>
  <c r="Y1684" i="1"/>
  <c r="W1685" i="1" s="1"/>
  <c r="F1685" i="1"/>
  <c r="K1685" i="1"/>
  <c r="X1685" i="1" l="1"/>
  <c r="AA1685" i="1"/>
  <c r="Z1685" i="1"/>
  <c r="AB1685" i="1"/>
  <c r="J1685" i="1"/>
  <c r="L1685" i="1" s="1"/>
  <c r="Y1685" i="1" l="1"/>
  <c r="W1686" i="1" s="1"/>
  <c r="I1686" i="1"/>
  <c r="X1686" i="1" l="1"/>
  <c r="Z1686" i="1"/>
  <c r="AA1686" i="1"/>
  <c r="AB1686" i="1"/>
  <c r="F1686" i="1"/>
  <c r="K1686" i="1"/>
  <c r="J1686" i="1" l="1"/>
  <c r="L1686" i="1" s="1"/>
  <c r="Y1686" i="1" s="1"/>
  <c r="W1687" i="1" s="1"/>
  <c r="X1687" i="1" l="1"/>
  <c r="Z1687" i="1"/>
  <c r="AA1687" i="1"/>
  <c r="AB1687" i="1"/>
  <c r="I1687" i="1"/>
  <c r="K1687" i="1" s="1"/>
  <c r="F1687" i="1" l="1"/>
  <c r="J1687" i="1"/>
  <c r="L1687" i="1" s="1"/>
  <c r="Y1687" i="1" s="1"/>
  <c r="W1688" i="1" s="1"/>
  <c r="X1688" i="1" l="1"/>
  <c r="Z1688" i="1"/>
  <c r="AB1688" i="1"/>
  <c r="AA1688" i="1"/>
  <c r="I1688" i="1"/>
  <c r="F1688" i="1" l="1"/>
  <c r="K1688" i="1"/>
  <c r="J1688" i="1" l="1"/>
  <c r="L1688" i="1"/>
  <c r="I1689" i="1" l="1"/>
  <c r="Y1688" i="1"/>
  <c r="W1689" i="1" s="1"/>
  <c r="F1689" i="1"/>
  <c r="K1689" i="1"/>
  <c r="X1689" i="1" l="1"/>
  <c r="Z1689" i="1"/>
  <c r="AA1689" i="1"/>
  <c r="AB1689" i="1"/>
  <c r="J1689" i="1"/>
  <c r="L1689" i="1" s="1"/>
  <c r="Y1689" i="1" l="1"/>
  <c r="W1690" i="1" s="1"/>
  <c r="I1690" i="1"/>
  <c r="X1690" i="1" l="1"/>
  <c r="Z1690" i="1"/>
  <c r="AA1690" i="1"/>
  <c r="AB1690" i="1"/>
  <c r="K1690" i="1"/>
  <c r="F1690" i="1"/>
  <c r="J1690" i="1" l="1"/>
  <c r="L1690" i="1" s="1"/>
  <c r="Y1690" i="1" s="1"/>
  <c r="W1691" i="1" s="1"/>
  <c r="X1691" i="1" l="1"/>
  <c r="Z1691" i="1"/>
  <c r="AB1691" i="1"/>
  <c r="AA1691" i="1"/>
  <c r="I1691" i="1"/>
  <c r="F1691" i="1" l="1"/>
  <c r="K1691" i="1"/>
  <c r="J1691" i="1" s="1"/>
  <c r="L1691" i="1" l="1"/>
  <c r="I1692" i="1" l="1"/>
  <c r="Y1691" i="1"/>
  <c r="W1692" i="1" s="1"/>
  <c r="K1692" i="1"/>
  <c r="J1692" i="1" s="1"/>
  <c r="F1692" i="1"/>
  <c r="X1692" i="1" l="1"/>
  <c r="Z1692" i="1"/>
  <c r="AA1692" i="1"/>
  <c r="AB1692" i="1"/>
  <c r="L1692" i="1"/>
  <c r="I1693" i="1" s="1"/>
  <c r="Y1692" i="1" l="1"/>
  <c r="W1693" i="1" s="1"/>
  <c r="F1693" i="1"/>
  <c r="K1693" i="1"/>
  <c r="X1693" i="1" l="1"/>
  <c r="Z1693" i="1"/>
  <c r="AA1693" i="1"/>
  <c r="AB1693" i="1"/>
  <c r="J1693" i="1"/>
  <c r="L1693" i="1" s="1"/>
  <c r="Y1693" i="1" l="1"/>
  <c r="W1694" i="1" s="1"/>
  <c r="I1694" i="1"/>
  <c r="AA1694" i="1" l="1"/>
  <c r="X1694" i="1"/>
  <c r="Z1694" i="1"/>
  <c r="AB1694" i="1"/>
  <c r="K1694" i="1"/>
  <c r="J1694" i="1" s="1"/>
  <c r="F1694" i="1"/>
  <c r="L1694" i="1" l="1"/>
  <c r="I1695" i="1" s="1"/>
  <c r="Y1694" i="1" l="1"/>
  <c r="W1695" i="1" s="1"/>
  <c r="K1695" i="1"/>
  <c r="F1695" i="1"/>
  <c r="Z1695" i="1" l="1"/>
  <c r="AB1695" i="1"/>
  <c r="X1695" i="1"/>
  <c r="AA1695" i="1"/>
  <c r="J1695" i="1"/>
  <c r="L1695" i="1" s="1"/>
  <c r="Y1695" i="1" l="1"/>
  <c r="W1696" i="1" s="1"/>
  <c r="I1696" i="1"/>
  <c r="AA1696" i="1" l="1"/>
  <c r="AB1696" i="1"/>
  <c r="X1696" i="1"/>
  <c r="Z1696" i="1"/>
  <c r="F1696" i="1"/>
  <c r="K1696" i="1"/>
  <c r="J1696" i="1" l="1"/>
  <c r="L1696" i="1" s="1"/>
  <c r="Y1696" i="1" s="1"/>
  <c r="W1697" i="1" s="1"/>
  <c r="X1697" i="1" l="1"/>
  <c r="Z1697" i="1"/>
  <c r="AB1697" i="1"/>
  <c r="AA1697" i="1"/>
  <c r="I1697" i="1"/>
  <c r="K1697" i="1" l="1"/>
  <c r="F1697" i="1"/>
  <c r="J1697" i="1" l="1"/>
  <c r="L1697" i="1" s="1"/>
  <c r="Y1697" i="1" s="1"/>
  <c r="W1698" i="1" s="1"/>
  <c r="Z1698" i="1" l="1"/>
  <c r="AA1698" i="1"/>
  <c r="X1698" i="1"/>
  <c r="AB1698" i="1"/>
  <c r="I1698" i="1"/>
  <c r="F1698" i="1" l="1"/>
  <c r="K1698" i="1"/>
  <c r="J1698" i="1" l="1"/>
  <c r="L1698" i="1" s="1"/>
  <c r="Y1698" i="1" s="1"/>
  <c r="W1699" i="1" s="1"/>
  <c r="AB1699" i="1" l="1"/>
  <c r="X1699" i="1"/>
  <c r="Z1699" i="1"/>
  <c r="AA1699" i="1"/>
  <c r="I1699" i="1"/>
  <c r="F1699" i="1" l="1"/>
  <c r="K1699" i="1"/>
  <c r="J1699" i="1" s="1"/>
  <c r="L1699" i="1" l="1"/>
  <c r="I1700" i="1" l="1"/>
  <c r="Y1699" i="1"/>
  <c r="W1700" i="1" s="1"/>
  <c r="F1700" i="1"/>
  <c r="K1700" i="1"/>
  <c r="X1700" i="1" l="1"/>
  <c r="Z1700" i="1"/>
  <c r="AA1700" i="1"/>
  <c r="AB1700" i="1"/>
  <c r="J1700" i="1"/>
  <c r="L1700" i="1" s="1"/>
  <c r="Y1700" i="1" l="1"/>
  <c r="W1701" i="1" s="1"/>
  <c r="I1701" i="1"/>
  <c r="Z1701" i="1" l="1"/>
  <c r="AB1701" i="1"/>
  <c r="X1701" i="1"/>
  <c r="AA1701" i="1"/>
  <c r="F1701" i="1"/>
  <c r="K1701" i="1"/>
  <c r="J1701" i="1" s="1"/>
  <c r="L1701" i="1" l="1"/>
  <c r="I1702" i="1" s="1"/>
  <c r="Y1701" i="1" l="1"/>
  <c r="W1702" i="1" s="1"/>
  <c r="K1702" i="1"/>
  <c r="F1702" i="1"/>
  <c r="Z1702" i="1" l="1"/>
  <c r="AB1702" i="1"/>
  <c r="X1702" i="1"/>
  <c r="AA1702" i="1"/>
  <c r="J1702" i="1"/>
  <c r="L1702" i="1" s="1"/>
  <c r="Y1702" i="1" l="1"/>
  <c r="W1703" i="1" s="1"/>
  <c r="I1703" i="1"/>
  <c r="X1703" i="1" l="1"/>
  <c r="AA1703" i="1"/>
  <c r="Z1703" i="1"/>
  <c r="AB1703" i="1"/>
  <c r="F1703" i="1"/>
  <c r="K1703" i="1"/>
  <c r="J1703" i="1" l="1"/>
  <c r="L1703" i="1" s="1"/>
  <c r="Y1703" i="1" s="1"/>
  <c r="W1704" i="1" s="1"/>
  <c r="AA1704" i="1" l="1"/>
  <c r="AB1704" i="1"/>
  <c r="X1704" i="1"/>
  <c r="Z1704" i="1"/>
  <c r="I1704" i="1"/>
  <c r="K1704" i="1" l="1"/>
  <c r="F1704" i="1"/>
  <c r="J1704" i="1" l="1"/>
  <c r="L1704" i="1" s="1"/>
  <c r="Y1704" i="1" s="1"/>
  <c r="W1705" i="1" s="1"/>
  <c r="Z1705" i="1" l="1"/>
  <c r="X1705" i="1"/>
  <c r="AA1705" i="1"/>
  <c r="AB1705" i="1"/>
  <c r="I1705" i="1"/>
  <c r="F1705" i="1" l="1"/>
  <c r="K1705" i="1"/>
  <c r="J1705" i="1" s="1"/>
  <c r="L1705" i="1" l="1"/>
  <c r="I1706" i="1" l="1"/>
  <c r="Y1705" i="1"/>
  <c r="W1706" i="1" s="1"/>
  <c r="F1706" i="1"/>
  <c r="K1706" i="1"/>
  <c r="X1706" i="1" l="1"/>
  <c r="Z1706" i="1"/>
  <c r="AA1706" i="1"/>
  <c r="AB1706" i="1"/>
  <c r="J1706" i="1"/>
  <c r="L1706" i="1" s="1"/>
  <c r="Y1706" i="1" l="1"/>
  <c r="W1707" i="1" s="1"/>
  <c r="I1707" i="1"/>
  <c r="X1707" i="1" l="1"/>
  <c r="AA1707" i="1"/>
  <c r="AB1707" i="1"/>
  <c r="Z1707" i="1"/>
  <c r="F1707" i="1"/>
  <c r="K1707" i="1"/>
  <c r="J1707" i="1" l="1"/>
  <c r="L1707" i="1" s="1"/>
  <c r="Y1707" i="1" s="1"/>
  <c r="W1708" i="1" s="1"/>
  <c r="X1708" i="1" l="1"/>
  <c r="Z1708" i="1"/>
  <c r="AA1708" i="1"/>
  <c r="AB1708" i="1"/>
  <c r="I1708" i="1"/>
  <c r="F1708" i="1" l="1"/>
  <c r="K1708" i="1"/>
  <c r="J1708" i="1" l="1"/>
  <c r="L1708" i="1" s="1"/>
  <c r="Y1708" i="1" s="1"/>
  <c r="W1709" i="1" s="1"/>
  <c r="X1709" i="1" l="1"/>
  <c r="Z1709" i="1"/>
  <c r="AB1709" i="1"/>
  <c r="AA1709" i="1"/>
  <c r="I1709" i="1"/>
  <c r="K1709" i="1" l="1"/>
  <c r="F1709" i="1"/>
  <c r="J1709" i="1" l="1"/>
  <c r="L1709" i="1" s="1"/>
  <c r="Y1709" i="1" s="1"/>
  <c r="W1710" i="1" s="1"/>
  <c r="Z1710" i="1" l="1"/>
  <c r="X1710" i="1"/>
  <c r="AA1710" i="1"/>
  <c r="AB1710" i="1"/>
  <c r="I1710" i="1"/>
  <c r="F1710" i="1" l="1"/>
  <c r="K1710" i="1"/>
  <c r="J1710" i="1" l="1"/>
  <c r="L1710" i="1" s="1"/>
  <c r="Y1710" i="1" s="1"/>
  <c r="W1711" i="1" s="1"/>
  <c r="X1711" i="1" l="1"/>
  <c r="AA1711" i="1"/>
  <c r="Z1711" i="1"/>
  <c r="AB1711" i="1"/>
  <c r="I1711" i="1"/>
  <c r="K1711" i="1" l="1"/>
  <c r="F1711" i="1"/>
  <c r="J1711" i="1" l="1"/>
  <c r="L1711" i="1" s="1"/>
  <c r="Y1711" i="1" s="1"/>
  <c r="W1712" i="1" s="1"/>
  <c r="Z1712" i="1" l="1"/>
  <c r="AA1712" i="1"/>
  <c r="X1712" i="1"/>
  <c r="AB1712" i="1"/>
  <c r="I1712" i="1"/>
  <c r="F1712" i="1" l="1"/>
  <c r="K1712" i="1"/>
  <c r="J1712" i="1" l="1"/>
  <c r="L1712" i="1" s="1"/>
  <c r="Y1712" i="1" s="1"/>
  <c r="W1713" i="1" s="1"/>
  <c r="X1713" i="1" l="1"/>
  <c r="Z1713" i="1"/>
  <c r="AB1713" i="1"/>
  <c r="AA1713" i="1"/>
  <c r="I1713" i="1"/>
  <c r="K1713" i="1" l="1"/>
  <c r="F1713" i="1"/>
  <c r="J1713" i="1" l="1"/>
  <c r="L1713" i="1" s="1"/>
  <c r="Y1713" i="1" s="1"/>
  <c r="W1714" i="1" s="1"/>
  <c r="X1714" i="1" l="1"/>
  <c r="Z1714" i="1"/>
  <c r="AB1714" i="1"/>
  <c r="AA1714" i="1"/>
  <c r="I1714" i="1"/>
  <c r="K1714" i="1" l="1"/>
  <c r="F1714" i="1"/>
  <c r="J1714" i="1" l="1"/>
  <c r="L1714" i="1" s="1"/>
  <c r="Y1714" i="1" s="1"/>
  <c r="W1715" i="1" s="1"/>
  <c r="AB1715" i="1" l="1"/>
  <c r="X1715" i="1"/>
  <c r="Z1715" i="1"/>
  <c r="AA1715" i="1"/>
  <c r="I1715" i="1"/>
  <c r="F1715" i="1" l="1"/>
  <c r="K1715" i="1"/>
  <c r="J1715" i="1" l="1"/>
  <c r="L1715" i="1" s="1"/>
  <c r="Y1715" i="1" s="1"/>
  <c r="W1716" i="1" s="1"/>
  <c r="AB1716" i="1" l="1"/>
  <c r="X1716" i="1"/>
  <c r="AA1716" i="1"/>
  <c r="Z1716" i="1"/>
  <c r="I1716" i="1"/>
  <c r="F1716" i="1" l="1"/>
  <c r="K1716" i="1"/>
  <c r="J1716" i="1" l="1"/>
  <c r="L1716" i="1" s="1"/>
  <c r="Y1716" i="1" s="1"/>
  <c r="W1717" i="1" s="1"/>
  <c r="Z1717" i="1" l="1"/>
  <c r="AB1717" i="1"/>
  <c r="X1717" i="1"/>
  <c r="AA1717" i="1"/>
  <c r="I1717" i="1"/>
  <c r="K1717" i="1" l="1"/>
  <c r="F1717" i="1"/>
  <c r="J1717" i="1" l="1"/>
  <c r="L1717" i="1" s="1"/>
  <c r="Y1717" i="1" s="1"/>
  <c r="W1718" i="1" s="1"/>
  <c r="Z1718" i="1" l="1"/>
  <c r="AB1718" i="1"/>
  <c r="X1718" i="1"/>
  <c r="AA1718" i="1"/>
  <c r="I1718" i="1"/>
  <c r="F1718" i="1" l="1"/>
  <c r="K1718" i="1"/>
  <c r="J1718" i="1" l="1"/>
  <c r="L1718" i="1" s="1"/>
  <c r="Y1718" i="1" s="1"/>
  <c r="W1719" i="1" s="1"/>
  <c r="Z1719" i="1" l="1"/>
  <c r="AA1719" i="1"/>
  <c r="X1719" i="1"/>
  <c r="AB1719" i="1"/>
  <c r="I1719" i="1"/>
  <c r="F1719" i="1" l="1"/>
  <c r="K1719" i="1"/>
  <c r="J1719" i="1" l="1"/>
  <c r="L1719" i="1" s="1"/>
  <c r="Y1719" i="1" s="1"/>
  <c r="W1720" i="1" s="1"/>
  <c r="Z1720" i="1" l="1"/>
  <c r="AB1720" i="1"/>
  <c r="X1720" i="1"/>
  <c r="AA1720" i="1"/>
  <c r="I1720" i="1"/>
  <c r="F1720" i="1" l="1"/>
  <c r="K1720" i="1"/>
  <c r="J1720" i="1" s="1"/>
  <c r="L1720" i="1" l="1"/>
  <c r="I1721" i="1" l="1"/>
  <c r="Y1720" i="1"/>
  <c r="W1721" i="1" s="1"/>
  <c r="K1721" i="1"/>
  <c r="J1721" i="1" s="1"/>
  <c r="F1721" i="1"/>
  <c r="X1721" i="1" l="1"/>
  <c r="Z1721" i="1"/>
  <c r="AA1721" i="1"/>
  <c r="AB1721" i="1"/>
  <c r="L1721" i="1"/>
  <c r="I1722" i="1"/>
  <c r="K1722" i="1" s="1"/>
  <c r="Y1721" i="1" l="1"/>
  <c r="W1722" i="1" s="1"/>
  <c r="F1722" i="1"/>
  <c r="J1722" i="1"/>
  <c r="L1722" i="1" s="1"/>
  <c r="Z1722" i="1" l="1"/>
  <c r="X1722" i="1"/>
  <c r="AA1722" i="1"/>
  <c r="AB1722" i="1"/>
  <c r="I1723" i="1"/>
  <c r="Y1722" i="1" l="1"/>
  <c r="W1723" i="1" s="1"/>
  <c r="F1723" i="1"/>
  <c r="K1723" i="1"/>
  <c r="X1723" i="1" l="1"/>
  <c r="Z1723" i="1"/>
  <c r="AA1723" i="1"/>
  <c r="AB1723" i="1"/>
  <c r="J1723" i="1"/>
  <c r="L1723" i="1" s="1"/>
  <c r="I1724" i="1" s="1"/>
  <c r="Y1723" i="1" l="1"/>
  <c r="W1724" i="1" s="1"/>
  <c r="F1724" i="1"/>
  <c r="K1724" i="1"/>
  <c r="AA1724" i="1" l="1"/>
  <c r="X1724" i="1"/>
  <c r="Z1724" i="1"/>
  <c r="AB1724" i="1"/>
  <c r="J1724" i="1"/>
  <c r="L1724" i="1" s="1"/>
  <c r="Y1724" i="1" l="1"/>
  <c r="W1725" i="1" s="1"/>
  <c r="I1725" i="1"/>
  <c r="X1725" i="1" l="1"/>
  <c r="AA1725" i="1"/>
  <c r="AB1725" i="1"/>
  <c r="Z1725" i="1"/>
  <c r="F1725" i="1"/>
  <c r="K1725" i="1"/>
  <c r="J1725" i="1" l="1"/>
  <c r="L1725" i="1" s="1"/>
  <c r="Y1725" i="1" s="1"/>
  <c r="W1726" i="1" s="1"/>
  <c r="AA1726" i="1" l="1"/>
  <c r="AB1726" i="1"/>
  <c r="X1726" i="1"/>
  <c r="Z1726" i="1"/>
  <c r="I1726" i="1"/>
  <c r="K1726" i="1" l="1"/>
  <c r="F1726" i="1"/>
  <c r="J1726" i="1" l="1"/>
  <c r="L1726" i="1" s="1"/>
  <c r="Y1726" i="1" s="1"/>
  <c r="W1727" i="1" s="1"/>
  <c r="AB1727" i="1" l="1"/>
  <c r="Z1727" i="1"/>
  <c r="X1727" i="1"/>
  <c r="AA1727" i="1"/>
  <c r="I1727" i="1"/>
  <c r="F1727" i="1" l="1"/>
  <c r="K1727" i="1"/>
  <c r="J1727" i="1" l="1"/>
  <c r="L1727" i="1" s="1"/>
  <c r="Y1727" i="1" s="1"/>
  <c r="W1728" i="1" s="1"/>
  <c r="Z1728" i="1" l="1"/>
  <c r="AA1728" i="1"/>
  <c r="X1728" i="1"/>
  <c r="AB1728" i="1"/>
  <c r="I1728" i="1"/>
  <c r="F1728" i="1" l="1"/>
  <c r="K1728" i="1"/>
  <c r="J1728" i="1" l="1"/>
  <c r="L1728" i="1" s="1"/>
  <c r="Y1728" i="1" s="1"/>
  <c r="W1729" i="1" s="1"/>
  <c r="X1729" i="1" l="1"/>
  <c r="Z1729" i="1"/>
  <c r="AB1729" i="1"/>
  <c r="AA1729" i="1"/>
  <c r="I1729" i="1"/>
  <c r="K1729" i="1" l="1"/>
  <c r="F1729" i="1"/>
  <c r="J1729" i="1" l="1"/>
  <c r="L1729" i="1" s="1"/>
  <c r="Y1729" i="1" s="1"/>
  <c r="W1730" i="1" s="1"/>
  <c r="X1730" i="1" l="1"/>
  <c r="Z1730" i="1"/>
  <c r="AA1730" i="1"/>
  <c r="AB1730" i="1"/>
  <c r="I1730" i="1"/>
  <c r="K1730" i="1" s="1"/>
  <c r="F1730" i="1" l="1"/>
  <c r="J1730" i="1"/>
  <c r="L1730" i="1" s="1"/>
  <c r="Y1730" i="1" s="1"/>
  <c r="W1731" i="1" s="1"/>
  <c r="Z1731" i="1" l="1"/>
  <c r="AA1731" i="1"/>
  <c r="X1731" i="1"/>
  <c r="AB1731" i="1"/>
  <c r="I1731" i="1"/>
  <c r="K1731" i="1" s="1"/>
  <c r="F1731" i="1" l="1"/>
  <c r="J1731" i="1"/>
  <c r="L1731" i="1" s="1"/>
  <c r="Y1731" i="1" s="1"/>
  <c r="W1732" i="1" s="1"/>
  <c r="AB1732" i="1" l="1"/>
  <c r="X1732" i="1"/>
  <c r="AA1732" i="1"/>
  <c r="Z1732" i="1"/>
  <c r="I1732" i="1"/>
  <c r="F1732" i="1" l="1"/>
  <c r="K1732" i="1"/>
  <c r="J1732" i="1" l="1"/>
  <c r="L1732" i="1" s="1"/>
  <c r="Y1732" i="1" s="1"/>
  <c r="W1733" i="1" s="1"/>
  <c r="X1733" i="1" l="1"/>
  <c r="Z1733" i="1"/>
  <c r="AA1733" i="1"/>
  <c r="AB1733" i="1"/>
  <c r="I1733" i="1"/>
  <c r="K1733" i="1" l="1"/>
  <c r="F1733" i="1"/>
  <c r="J1733" i="1" l="1"/>
  <c r="L1733" i="1" s="1"/>
  <c r="Y1733" i="1" s="1"/>
  <c r="W1734" i="1" s="1"/>
  <c r="AB1734" i="1" l="1"/>
  <c r="X1734" i="1"/>
  <c r="Z1734" i="1"/>
  <c r="AA1734" i="1"/>
  <c r="I1734" i="1"/>
  <c r="F1734" i="1" l="1"/>
  <c r="K1734" i="1"/>
  <c r="J1734" i="1" l="1"/>
  <c r="L1734" i="1" s="1"/>
  <c r="Y1734" i="1" s="1"/>
  <c r="W1735" i="1" s="1"/>
  <c r="Z1735" i="1" l="1"/>
  <c r="AB1735" i="1"/>
  <c r="X1735" i="1"/>
  <c r="AA1735" i="1"/>
  <c r="I1735" i="1"/>
  <c r="K1735" i="1" l="1"/>
  <c r="J1735" i="1" s="1"/>
  <c r="F1735" i="1"/>
  <c r="L1735" i="1" l="1"/>
  <c r="Y1735" i="1" s="1"/>
  <c r="W1736" i="1" s="1"/>
  <c r="I1736" i="1"/>
  <c r="X1736" i="1" l="1"/>
  <c r="AA1736" i="1"/>
  <c r="AB1736" i="1"/>
  <c r="Z1736" i="1"/>
  <c r="K1736" i="1"/>
  <c r="F1736" i="1"/>
  <c r="J1736" i="1" l="1"/>
  <c r="L1736" i="1" s="1"/>
  <c r="Y1736" i="1" s="1"/>
  <c r="W1737" i="1" s="1"/>
  <c r="Z1737" i="1" l="1"/>
  <c r="AA1737" i="1"/>
  <c r="X1737" i="1"/>
  <c r="AB1737" i="1"/>
  <c r="I1737" i="1"/>
  <c r="K1737" i="1" l="1"/>
  <c r="F1737" i="1"/>
  <c r="J1737" i="1" l="1"/>
  <c r="L1737" i="1" s="1"/>
  <c r="Y1737" i="1" s="1"/>
  <c r="W1738" i="1" s="1"/>
  <c r="X1738" i="1" l="1"/>
  <c r="AA1738" i="1"/>
  <c r="Z1738" i="1"/>
  <c r="AB1738" i="1"/>
  <c r="I1738" i="1"/>
  <c r="K1738" i="1" l="1"/>
  <c r="F1738" i="1"/>
  <c r="J1738" i="1" l="1"/>
  <c r="L1738" i="1" s="1"/>
  <c r="Y1738" i="1" s="1"/>
  <c r="W1739" i="1" s="1"/>
  <c r="AA1739" i="1" l="1"/>
  <c r="Z1739" i="1"/>
  <c r="AB1739" i="1"/>
  <c r="X1739" i="1"/>
  <c r="I1739" i="1"/>
  <c r="F1739" i="1" l="1"/>
  <c r="K1739" i="1"/>
  <c r="J1739" i="1" l="1"/>
  <c r="L1739" i="1" s="1"/>
  <c r="Y1739" i="1" s="1"/>
  <c r="W1740" i="1" s="1"/>
  <c r="AB1740" i="1" l="1"/>
  <c r="X1740" i="1"/>
  <c r="AA1740" i="1"/>
  <c r="Z1740" i="1"/>
  <c r="I1740" i="1"/>
  <c r="K1740" i="1" l="1"/>
  <c r="F1740" i="1"/>
  <c r="J1740" i="1" l="1"/>
  <c r="L1740" i="1" s="1"/>
  <c r="Y1740" i="1" s="1"/>
  <c r="W1741" i="1" s="1"/>
  <c r="X1741" i="1" l="1"/>
  <c r="Z1741" i="1"/>
  <c r="AB1741" i="1"/>
  <c r="AA1741" i="1"/>
  <c r="I1741" i="1"/>
  <c r="K1741" i="1" l="1"/>
  <c r="F1741" i="1"/>
  <c r="J1741" i="1" l="1"/>
  <c r="L1741" i="1" s="1"/>
  <c r="Y1741" i="1" s="1"/>
  <c r="W1742" i="1" s="1"/>
  <c r="Z1742" i="1" l="1"/>
  <c r="AA1742" i="1"/>
  <c r="AB1742" i="1"/>
  <c r="X1742" i="1"/>
  <c r="I1742" i="1"/>
  <c r="F1742" i="1" l="1"/>
  <c r="K1742" i="1"/>
  <c r="J1742" i="1" l="1"/>
  <c r="L1742" i="1" s="1"/>
  <c r="Y1742" i="1" s="1"/>
  <c r="W1743" i="1" s="1"/>
  <c r="AB1743" i="1" l="1"/>
  <c r="X1743" i="1"/>
  <c r="Z1743" i="1"/>
  <c r="AA1743" i="1"/>
  <c r="I1743" i="1"/>
  <c r="K1743" i="1" l="1"/>
  <c r="F1743" i="1"/>
  <c r="J1743" i="1" l="1"/>
  <c r="L1743" i="1" s="1"/>
  <c r="Y1743" i="1" s="1"/>
  <c r="W1744" i="1" s="1"/>
  <c r="Z1744" i="1" l="1"/>
  <c r="AB1744" i="1"/>
  <c r="X1744" i="1"/>
  <c r="AA1744" i="1"/>
  <c r="I1744" i="1"/>
  <c r="F1744" i="1" l="1"/>
  <c r="K1744" i="1"/>
  <c r="J1744" i="1" l="1"/>
  <c r="L1744" i="1" s="1"/>
  <c r="I1745" i="1" l="1"/>
  <c r="Y1744" i="1"/>
  <c r="W1745" i="1" s="1"/>
  <c r="F1745" i="1"/>
  <c r="K1745" i="1"/>
  <c r="X1745" i="1" l="1"/>
  <c r="Z1745" i="1"/>
  <c r="AB1745" i="1"/>
  <c r="AA1745" i="1"/>
  <c r="J1745" i="1"/>
  <c r="L1745" i="1" s="1"/>
  <c r="Y1745" i="1" l="1"/>
  <c r="W1746" i="1" s="1"/>
  <c r="I1746" i="1"/>
  <c r="X1746" i="1" l="1"/>
  <c r="AA1746" i="1"/>
  <c r="Z1746" i="1"/>
  <c r="AB1746" i="1"/>
  <c r="K1746" i="1"/>
  <c r="F1746" i="1"/>
  <c r="J1746" i="1" l="1"/>
  <c r="L1746" i="1" s="1"/>
  <c r="Y1746" i="1" s="1"/>
  <c r="W1747" i="1" s="1"/>
  <c r="AB1747" i="1" l="1"/>
  <c r="X1747" i="1"/>
  <c r="Z1747" i="1"/>
  <c r="AA1747" i="1"/>
  <c r="I1747" i="1"/>
  <c r="F1747" i="1" s="1"/>
  <c r="K1747" i="1" l="1"/>
  <c r="J1747" i="1" s="1"/>
  <c r="L1747" i="1" l="1"/>
  <c r="I1748" i="1" l="1"/>
  <c r="Y1747" i="1"/>
  <c r="W1748" i="1" s="1"/>
  <c r="K1748" i="1"/>
  <c r="F1748" i="1"/>
  <c r="J1748" i="1"/>
  <c r="X1748" i="1" l="1"/>
  <c r="AA1748" i="1"/>
  <c r="AB1748" i="1"/>
  <c r="Z1748" i="1"/>
  <c r="L1748" i="1"/>
  <c r="I1749" i="1" s="1"/>
  <c r="Y1748" i="1" l="1"/>
  <c r="W1749" i="1" s="1"/>
  <c r="F1749" i="1"/>
  <c r="K1749" i="1"/>
  <c r="X1749" i="1" l="1"/>
  <c r="AA1749" i="1"/>
  <c r="AB1749" i="1"/>
  <c r="Z1749" i="1"/>
  <c r="J1749" i="1"/>
  <c r="L1749" i="1" s="1"/>
  <c r="Y1749" i="1" l="1"/>
  <c r="W1750" i="1" s="1"/>
  <c r="I1750" i="1"/>
  <c r="AA1750" i="1" l="1"/>
  <c r="X1750" i="1"/>
  <c r="Z1750" i="1"/>
  <c r="AB1750" i="1"/>
  <c r="K1750" i="1"/>
  <c r="F1750" i="1"/>
  <c r="J1750" i="1" l="1"/>
  <c r="L1750" i="1" s="1"/>
  <c r="Y1750" i="1" s="1"/>
  <c r="W1751" i="1" s="1"/>
  <c r="AA1751" i="1" l="1"/>
  <c r="Z1751" i="1"/>
  <c r="X1751" i="1"/>
  <c r="AB1751" i="1"/>
  <c r="I1751" i="1"/>
  <c r="K1751" i="1" l="1"/>
  <c r="J1751" i="1" s="1"/>
  <c r="F1751" i="1"/>
  <c r="L1751" i="1" l="1"/>
  <c r="I1752" i="1" l="1"/>
  <c r="Y1751" i="1"/>
  <c r="W1752" i="1" s="1"/>
  <c r="F1752" i="1"/>
  <c r="K1752" i="1"/>
  <c r="X1752" i="1" l="1"/>
  <c r="AA1752" i="1"/>
  <c r="Z1752" i="1"/>
  <c r="AB1752" i="1"/>
  <c r="J1752" i="1"/>
  <c r="L1752" i="1" s="1"/>
  <c r="Y1752" i="1" l="1"/>
  <c r="W1753" i="1" s="1"/>
  <c r="I1753" i="1"/>
  <c r="AA1753" i="1" l="1"/>
  <c r="Z1753" i="1"/>
  <c r="AB1753" i="1"/>
  <c r="X1753" i="1"/>
  <c r="F1753" i="1"/>
  <c r="K1753" i="1"/>
  <c r="J1753" i="1" s="1"/>
  <c r="L1753" i="1" l="1"/>
  <c r="I1754" i="1" s="1"/>
  <c r="Y1753" i="1" l="1"/>
  <c r="W1754" i="1" s="1"/>
  <c r="F1754" i="1"/>
  <c r="K1754" i="1"/>
  <c r="AB1754" i="1" l="1"/>
  <c r="X1754" i="1"/>
  <c r="Z1754" i="1"/>
  <c r="AA1754" i="1"/>
  <c r="J1754" i="1"/>
  <c r="L1754" i="1" s="1"/>
  <c r="Y1754" i="1" l="1"/>
  <c r="W1755" i="1" s="1"/>
  <c r="I1755" i="1"/>
  <c r="AB1755" i="1" l="1"/>
  <c r="X1755" i="1"/>
  <c r="Z1755" i="1"/>
  <c r="AA1755" i="1"/>
  <c r="F1755" i="1"/>
  <c r="K1755" i="1"/>
  <c r="J1755" i="1" l="1"/>
  <c r="L1755" i="1" s="1"/>
  <c r="Y1755" i="1" s="1"/>
  <c r="W1756" i="1" s="1"/>
  <c r="Z1756" i="1" l="1"/>
  <c r="AA1756" i="1"/>
  <c r="X1756" i="1"/>
  <c r="AB1756" i="1"/>
  <c r="I1756" i="1"/>
  <c r="F1756" i="1" l="1"/>
  <c r="K1756" i="1"/>
  <c r="J1756" i="1" l="1"/>
  <c r="L1756" i="1" s="1"/>
  <c r="Y1756" i="1" s="1"/>
  <c r="W1757" i="1" s="1"/>
  <c r="AB1757" i="1" l="1"/>
  <c r="X1757" i="1"/>
  <c r="AA1757" i="1"/>
  <c r="Z1757" i="1"/>
  <c r="I1757" i="1"/>
  <c r="F1757" i="1" l="1"/>
  <c r="K1757" i="1"/>
  <c r="J1757" i="1" l="1"/>
  <c r="L1757" i="1" s="1"/>
  <c r="Y1757" i="1" s="1"/>
  <c r="W1758" i="1" s="1"/>
  <c r="X1758" i="1" l="1"/>
  <c r="AA1758" i="1"/>
  <c r="AB1758" i="1"/>
  <c r="Z1758" i="1"/>
  <c r="I1758" i="1"/>
  <c r="K1758" i="1" l="1"/>
  <c r="F1758" i="1"/>
  <c r="J1758" i="1" l="1"/>
  <c r="L1758" i="1" s="1"/>
  <c r="Y1758" i="1" s="1"/>
  <c r="W1759" i="1" s="1"/>
  <c r="X1759" i="1" l="1"/>
  <c r="AA1759" i="1"/>
  <c r="AB1759" i="1"/>
  <c r="Z1759" i="1"/>
  <c r="I1759" i="1"/>
  <c r="K1759" i="1" l="1"/>
  <c r="F1759" i="1"/>
  <c r="J1759" i="1" l="1"/>
  <c r="L1759" i="1" s="1"/>
  <c r="Y1759" i="1" s="1"/>
  <c r="W1760" i="1" s="1"/>
  <c r="X1760" i="1" l="1"/>
  <c r="Z1760" i="1"/>
  <c r="AB1760" i="1"/>
  <c r="AA1760" i="1"/>
  <c r="I1760" i="1"/>
  <c r="K1760" i="1" l="1"/>
  <c r="J1760" i="1" s="1"/>
  <c r="F1760" i="1"/>
  <c r="L1760" i="1" l="1"/>
  <c r="I1761" i="1" l="1"/>
  <c r="Y1760" i="1"/>
  <c r="W1761" i="1" s="1"/>
  <c r="F1761" i="1"/>
  <c r="K1761" i="1"/>
  <c r="X1761" i="1" l="1"/>
  <c r="Z1761" i="1"/>
  <c r="AA1761" i="1"/>
  <c r="AB1761" i="1"/>
  <c r="J1761" i="1"/>
  <c r="L1761" i="1" s="1"/>
  <c r="Y1761" i="1" l="1"/>
  <c r="W1762" i="1" s="1"/>
  <c r="I1762" i="1"/>
  <c r="Z1762" i="1" l="1"/>
  <c r="AA1762" i="1"/>
  <c r="AB1762" i="1"/>
  <c r="X1762" i="1"/>
  <c r="K1762" i="1"/>
  <c r="F1762" i="1"/>
  <c r="J1762" i="1" l="1"/>
  <c r="L1762" i="1" s="1"/>
  <c r="Y1762" i="1" s="1"/>
  <c r="W1763" i="1" s="1"/>
  <c r="X1763" i="1" l="1"/>
  <c r="AA1763" i="1"/>
  <c r="Z1763" i="1"/>
  <c r="AB1763" i="1"/>
  <c r="I1763" i="1"/>
  <c r="F1763" i="1" l="1"/>
  <c r="K1763" i="1"/>
  <c r="J1763" i="1" l="1"/>
  <c r="L1763" i="1" s="1"/>
  <c r="Y1763" i="1" s="1"/>
  <c r="W1764" i="1" s="1"/>
  <c r="AB1764" i="1" l="1"/>
  <c r="X1764" i="1"/>
  <c r="AA1764" i="1"/>
  <c r="Z1764" i="1"/>
  <c r="I1764" i="1"/>
  <c r="K1764" i="1" l="1"/>
  <c r="F1764" i="1"/>
  <c r="J1764" i="1" l="1"/>
  <c r="L1764" i="1" s="1"/>
  <c r="Y1764" i="1" s="1"/>
  <c r="W1765" i="1" s="1"/>
  <c r="X1765" i="1" l="1"/>
  <c r="Z1765" i="1"/>
  <c r="AB1765" i="1"/>
  <c r="AA1765" i="1"/>
  <c r="I1765" i="1"/>
  <c r="K1765" i="1" l="1"/>
  <c r="F1765" i="1"/>
  <c r="J1765" i="1" l="1"/>
  <c r="L1765" i="1" s="1"/>
  <c r="Y1765" i="1" s="1"/>
  <c r="W1766" i="1" s="1"/>
  <c r="AB1766" i="1" l="1"/>
  <c r="X1766" i="1"/>
  <c r="Z1766" i="1"/>
  <c r="AA1766" i="1"/>
  <c r="I1766" i="1"/>
  <c r="F1766" i="1" l="1"/>
  <c r="K1766" i="1"/>
  <c r="J1766" i="1" s="1"/>
  <c r="L1766" i="1" l="1"/>
  <c r="I1767" i="1" l="1"/>
  <c r="Y1766" i="1"/>
  <c r="W1767" i="1" s="1"/>
  <c r="F1767" i="1"/>
  <c r="K1767" i="1"/>
  <c r="AA1767" i="1" l="1"/>
  <c r="X1767" i="1"/>
  <c r="Z1767" i="1"/>
  <c r="AB1767" i="1"/>
  <c r="J1767" i="1"/>
  <c r="L1767" i="1" s="1"/>
  <c r="Y1767" i="1" l="1"/>
  <c r="W1768" i="1" s="1"/>
  <c r="I1768" i="1"/>
  <c r="Z1768" i="1" l="1"/>
  <c r="AA1768" i="1"/>
  <c r="X1768" i="1"/>
  <c r="AB1768" i="1"/>
  <c r="F1768" i="1"/>
  <c r="K1768" i="1"/>
  <c r="J1768" i="1" l="1"/>
  <c r="L1768" i="1" s="1"/>
  <c r="I1769" i="1" s="1"/>
  <c r="Y1768" i="1" l="1"/>
  <c r="W1769" i="1" s="1"/>
  <c r="K1769" i="1"/>
  <c r="F1769" i="1"/>
  <c r="J1769" i="1"/>
  <c r="AB1769" i="1" l="1"/>
  <c r="Z1769" i="1"/>
  <c r="X1769" i="1"/>
  <c r="AA1769" i="1"/>
  <c r="L1769" i="1"/>
  <c r="I1770" i="1" s="1"/>
  <c r="Y1769" i="1" l="1"/>
  <c r="W1770" i="1" s="1"/>
  <c r="F1770" i="1"/>
  <c r="K1770" i="1"/>
  <c r="J1770" i="1" s="1"/>
  <c r="AA1770" i="1" l="1"/>
  <c r="AB1770" i="1"/>
  <c r="X1770" i="1"/>
  <c r="Z1770" i="1"/>
  <c r="L1770" i="1"/>
  <c r="I1771" i="1" s="1"/>
  <c r="Y1770" i="1" l="1"/>
  <c r="W1771" i="1" s="1"/>
  <c r="F1771" i="1"/>
  <c r="K1771" i="1"/>
  <c r="AB1771" i="1" l="1"/>
  <c r="X1771" i="1"/>
  <c r="Z1771" i="1"/>
  <c r="AA1771" i="1"/>
  <c r="J1771" i="1"/>
  <c r="L1771" i="1" s="1"/>
  <c r="Y1771" i="1" l="1"/>
  <c r="W1772" i="1" s="1"/>
  <c r="I1772" i="1"/>
  <c r="X1772" i="1" l="1"/>
  <c r="AA1772" i="1"/>
  <c r="Z1772" i="1"/>
  <c r="AB1772" i="1"/>
  <c r="K1772" i="1"/>
  <c r="J1772" i="1" s="1"/>
  <c r="F1772" i="1"/>
  <c r="L1772" i="1" l="1"/>
  <c r="I1773" i="1" s="1"/>
  <c r="Y1772" i="1" l="1"/>
  <c r="W1773" i="1" s="1"/>
  <c r="F1773" i="1"/>
  <c r="K1773" i="1"/>
  <c r="X1773" i="1" l="1"/>
  <c r="Z1773" i="1"/>
  <c r="AA1773" i="1"/>
  <c r="AB1773" i="1"/>
  <c r="J1773" i="1"/>
  <c r="L1773" i="1" s="1"/>
  <c r="Y1773" i="1" l="1"/>
  <c r="W1774" i="1" s="1"/>
  <c r="I1774" i="1"/>
  <c r="X1774" i="1" l="1"/>
  <c r="Z1774" i="1"/>
  <c r="AA1774" i="1"/>
  <c r="AB1774" i="1"/>
  <c r="K1774" i="1"/>
  <c r="F1774" i="1"/>
  <c r="J1774" i="1" l="1"/>
  <c r="L1774" i="1" s="1"/>
  <c r="Y1774" i="1" s="1"/>
  <c r="W1775" i="1" s="1"/>
  <c r="X1775" i="1" l="1"/>
  <c r="AA1775" i="1"/>
  <c r="Z1775" i="1"/>
  <c r="AB1775" i="1"/>
  <c r="I1775" i="1"/>
  <c r="K1775" i="1" l="1"/>
  <c r="F1775" i="1"/>
  <c r="J1775" i="1" l="1"/>
  <c r="L1775" i="1" s="1"/>
  <c r="Y1775" i="1" s="1"/>
  <c r="W1776" i="1" s="1"/>
  <c r="X1776" i="1" l="1"/>
  <c r="Z1776" i="1"/>
  <c r="AA1776" i="1"/>
  <c r="AB1776" i="1"/>
  <c r="I1776" i="1"/>
  <c r="F1776" i="1" l="1"/>
  <c r="K1776" i="1"/>
  <c r="J1776" i="1" l="1"/>
  <c r="L1776" i="1" s="1"/>
  <c r="Y1776" i="1" s="1"/>
  <c r="W1777" i="1" s="1"/>
  <c r="X1777" i="1" l="1"/>
  <c r="AA1777" i="1"/>
  <c r="Z1777" i="1"/>
  <c r="AB1777" i="1"/>
  <c r="I1777" i="1"/>
  <c r="K1777" i="1" l="1"/>
  <c r="F1777" i="1"/>
  <c r="J1777" i="1" l="1"/>
  <c r="L1777" i="1" s="1"/>
  <c r="Y1777" i="1" s="1"/>
  <c r="W1778" i="1" s="1"/>
  <c r="X1778" i="1" l="1"/>
  <c r="Z1778" i="1"/>
  <c r="AA1778" i="1"/>
  <c r="AB1778" i="1"/>
  <c r="I1778" i="1"/>
  <c r="F1778" i="1" l="1"/>
  <c r="K1778" i="1"/>
  <c r="J1778" i="1" l="1"/>
  <c r="L1778" i="1" s="1"/>
  <c r="Y1778" i="1" s="1"/>
  <c r="W1779" i="1" s="1"/>
  <c r="Z1779" i="1" l="1"/>
  <c r="AA1779" i="1"/>
  <c r="AB1779" i="1"/>
  <c r="X1779" i="1"/>
  <c r="I1779" i="1"/>
  <c r="K1779" i="1" l="1"/>
  <c r="J1779" i="1" s="1"/>
  <c r="F1779" i="1"/>
  <c r="L1779" i="1" l="1"/>
  <c r="Y1779" i="1" s="1"/>
  <c r="W1780" i="1" s="1"/>
  <c r="I1780" i="1"/>
  <c r="X1780" i="1" l="1"/>
  <c r="AA1780" i="1"/>
  <c r="Z1780" i="1"/>
  <c r="AB1780" i="1"/>
  <c r="K1780" i="1"/>
  <c r="F1780" i="1"/>
  <c r="J1780" i="1" l="1"/>
  <c r="L1780" i="1" s="1"/>
  <c r="Y1780" i="1" s="1"/>
  <c r="W1781" i="1" s="1"/>
  <c r="X1781" i="1" l="1"/>
  <c r="Z1781" i="1"/>
  <c r="AB1781" i="1"/>
  <c r="AA1781" i="1"/>
  <c r="I1781" i="1"/>
  <c r="K1781" i="1" l="1"/>
  <c r="J1781" i="1" s="1"/>
  <c r="F1781" i="1"/>
  <c r="L1781" i="1" l="1"/>
  <c r="I1782" i="1" l="1"/>
  <c r="Y1781" i="1"/>
  <c r="W1782" i="1" s="1"/>
  <c r="K1782" i="1"/>
  <c r="J1782" i="1" s="1"/>
  <c r="F1782" i="1"/>
  <c r="AA1782" i="1" l="1"/>
  <c r="AB1782" i="1"/>
  <c r="X1782" i="1"/>
  <c r="Z1782" i="1"/>
  <c r="L1782" i="1"/>
  <c r="I1783" i="1" s="1"/>
  <c r="K1783" i="1" s="1"/>
  <c r="Y1782" i="1" l="1"/>
  <c r="W1783" i="1" s="1"/>
  <c r="F1783" i="1"/>
  <c r="J1783" i="1"/>
  <c r="L1783" i="1" s="1"/>
  <c r="AB1783" i="1" l="1"/>
  <c r="X1783" i="1"/>
  <c r="Z1783" i="1"/>
  <c r="AA1783" i="1"/>
  <c r="I1784" i="1"/>
  <c r="Y1783" i="1" l="1"/>
  <c r="W1784" i="1" s="1"/>
  <c r="F1784" i="1"/>
  <c r="K1784" i="1"/>
  <c r="X1784" i="1" l="1"/>
  <c r="AB1784" i="1"/>
  <c r="Z1784" i="1"/>
  <c r="AA1784" i="1"/>
  <c r="J1784" i="1"/>
  <c r="L1784" i="1" s="1"/>
  <c r="Y1784" i="1" l="1"/>
  <c r="W1785" i="1" s="1"/>
  <c r="I1785" i="1"/>
  <c r="X1785" i="1" l="1"/>
  <c r="AA1785" i="1"/>
  <c r="Z1785" i="1"/>
  <c r="AB1785" i="1"/>
  <c r="F1785" i="1"/>
  <c r="K1785" i="1"/>
  <c r="J1785" i="1" l="1"/>
  <c r="L1785" i="1" s="1"/>
  <c r="Y1785" i="1" s="1"/>
  <c r="W1786" i="1" s="1"/>
  <c r="X1786" i="1" l="1"/>
  <c r="AA1786" i="1"/>
  <c r="Z1786" i="1"/>
  <c r="AB1786" i="1"/>
  <c r="I1786" i="1"/>
  <c r="K1786" i="1" l="1"/>
  <c r="F1786" i="1"/>
  <c r="J1786" i="1" l="1"/>
  <c r="L1786" i="1" s="1"/>
  <c r="Y1786" i="1" s="1"/>
  <c r="W1787" i="1" s="1"/>
  <c r="AB1787" i="1" l="1"/>
  <c r="AA1787" i="1"/>
  <c r="X1787" i="1"/>
  <c r="Z1787" i="1"/>
  <c r="I1787" i="1"/>
  <c r="K1787" i="1" l="1"/>
  <c r="J1787" i="1" s="1"/>
  <c r="F1787" i="1"/>
  <c r="L1787" i="1" l="1"/>
  <c r="I1788" i="1" l="1"/>
  <c r="Y1787" i="1"/>
  <c r="W1788" i="1" s="1"/>
  <c r="F1788" i="1"/>
  <c r="K1788" i="1"/>
  <c r="X1788" i="1" l="1"/>
  <c r="AA1788" i="1"/>
  <c r="Z1788" i="1"/>
  <c r="AB1788" i="1"/>
  <c r="J1788" i="1"/>
  <c r="L1788" i="1" s="1"/>
  <c r="Y1788" i="1" l="1"/>
  <c r="W1789" i="1" s="1"/>
  <c r="I1789" i="1"/>
  <c r="X1789" i="1" l="1"/>
  <c r="Z1789" i="1"/>
  <c r="AA1789" i="1"/>
  <c r="AB1789" i="1"/>
  <c r="K1789" i="1"/>
  <c r="F1789" i="1"/>
  <c r="J1789" i="1" l="1"/>
  <c r="L1789" i="1" s="1"/>
  <c r="Y1789" i="1" s="1"/>
  <c r="W1790" i="1" s="1"/>
  <c r="X1790" i="1" l="1"/>
  <c r="Z1790" i="1"/>
  <c r="AA1790" i="1"/>
  <c r="AB1790" i="1"/>
  <c r="I1790" i="1"/>
  <c r="K1790" i="1" l="1"/>
  <c r="F1790" i="1"/>
  <c r="J1790" i="1" l="1"/>
  <c r="L1790" i="1" s="1"/>
  <c r="Y1790" i="1" s="1"/>
  <c r="W1791" i="1" s="1"/>
  <c r="AA1791" i="1" l="1"/>
  <c r="AB1791" i="1"/>
  <c r="X1791" i="1"/>
  <c r="Z1791" i="1"/>
  <c r="I1791" i="1"/>
  <c r="K1791" i="1" l="1"/>
  <c r="F1791" i="1"/>
  <c r="J1791" i="1" l="1"/>
  <c r="L1791" i="1" s="1"/>
  <c r="Y1791" i="1" s="1"/>
  <c r="W1792" i="1" s="1"/>
  <c r="X1792" i="1" l="1"/>
  <c r="AA1792" i="1"/>
  <c r="Z1792" i="1"/>
  <c r="AB1792" i="1"/>
  <c r="I1792" i="1"/>
  <c r="K1792" i="1" l="1"/>
  <c r="F1792" i="1"/>
  <c r="J1792" i="1" l="1"/>
  <c r="L1792" i="1" s="1"/>
  <c r="Y1792" i="1" s="1"/>
  <c r="W1793" i="1" s="1"/>
  <c r="AB1793" i="1" l="1"/>
  <c r="Z1793" i="1"/>
  <c r="X1793" i="1"/>
  <c r="AA1793" i="1"/>
  <c r="I1793" i="1"/>
  <c r="F1793" i="1" l="1"/>
  <c r="K1793" i="1"/>
  <c r="J1793" i="1" l="1"/>
  <c r="L1793" i="1" s="1"/>
  <c r="Y1793" i="1" s="1"/>
  <c r="W1794" i="1" s="1"/>
  <c r="AA1794" i="1" l="1"/>
  <c r="X1794" i="1"/>
  <c r="Z1794" i="1"/>
  <c r="AB1794" i="1"/>
  <c r="I1794" i="1"/>
  <c r="K1794" i="1" l="1"/>
  <c r="F1794" i="1"/>
  <c r="J1794" i="1" l="1"/>
  <c r="L1794" i="1" s="1"/>
  <c r="Y1794" i="1" s="1"/>
  <c r="W1795" i="1" s="1"/>
  <c r="X1795" i="1" l="1"/>
  <c r="AA1795" i="1"/>
  <c r="Z1795" i="1"/>
  <c r="AB1795" i="1"/>
  <c r="I1795" i="1"/>
  <c r="K1795" i="1" l="1"/>
  <c r="J1795" i="1" s="1"/>
  <c r="F1795" i="1"/>
  <c r="L1795" i="1" l="1"/>
  <c r="I1796" i="1" l="1"/>
  <c r="Y1795" i="1"/>
  <c r="W1796" i="1" s="1"/>
  <c r="F1796" i="1"/>
  <c r="K1796" i="1"/>
  <c r="Z1796" i="1" l="1"/>
  <c r="X1796" i="1"/>
  <c r="AA1796" i="1"/>
  <c r="AB1796" i="1"/>
  <c r="J1796" i="1"/>
  <c r="L1796" i="1" s="1"/>
  <c r="Y1796" i="1" l="1"/>
  <c r="W1797" i="1" s="1"/>
  <c r="I1797" i="1"/>
  <c r="AB1797" i="1" l="1"/>
  <c r="X1797" i="1"/>
  <c r="Z1797" i="1"/>
  <c r="AA1797" i="1"/>
  <c r="F1797" i="1"/>
  <c r="K1797" i="1"/>
  <c r="J1797" i="1" l="1"/>
  <c r="L1797" i="1" s="1"/>
  <c r="I1798" i="1" l="1"/>
  <c r="Y1797" i="1"/>
  <c r="W1798" i="1" s="1"/>
  <c r="K1798" i="1"/>
  <c r="J1798" i="1" s="1"/>
  <c r="F1798" i="1"/>
  <c r="Z1798" i="1" l="1"/>
  <c r="AA1798" i="1"/>
  <c r="AB1798" i="1"/>
  <c r="X1798" i="1"/>
  <c r="L1798" i="1"/>
  <c r="I1799" i="1" s="1"/>
  <c r="K1799" i="1" s="1"/>
  <c r="Y1798" i="1" l="1"/>
  <c r="W1799" i="1" s="1"/>
  <c r="F1799" i="1"/>
  <c r="J1799" i="1"/>
  <c r="L1799" i="1" s="1"/>
  <c r="X1799" i="1" l="1"/>
  <c r="AA1799" i="1"/>
  <c r="Z1799" i="1"/>
  <c r="AB1799" i="1"/>
  <c r="I1800" i="1"/>
  <c r="Y1799" i="1" l="1"/>
  <c r="W1800" i="1" s="1"/>
  <c r="F1800" i="1"/>
  <c r="K1800" i="1"/>
  <c r="AA1800" i="1" l="1"/>
  <c r="Z1800" i="1"/>
  <c r="X1800" i="1"/>
  <c r="AB1800" i="1"/>
  <c r="J1800" i="1"/>
  <c r="L1800" i="1" s="1"/>
  <c r="Y1800" i="1" l="1"/>
  <c r="W1801" i="1" s="1"/>
  <c r="I1801" i="1"/>
  <c r="AB1801" i="1" l="1"/>
  <c r="X1801" i="1"/>
  <c r="Z1801" i="1"/>
  <c r="AA1801" i="1"/>
  <c r="K1801" i="1"/>
  <c r="F1801" i="1"/>
  <c r="J1801" i="1" l="1"/>
  <c r="L1801" i="1" s="1"/>
  <c r="Y1801" i="1" s="1"/>
  <c r="W1802" i="1" s="1"/>
  <c r="Z1802" i="1" l="1"/>
  <c r="AB1802" i="1"/>
  <c r="X1802" i="1"/>
  <c r="AA1802" i="1"/>
  <c r="I1802" i="1"/>
  <c r="K1802" i="1" s="1"/>
  <c r="F1802" i="1" l="1"/>
  <c r="J1802" i="1"/>
  <c r="L1802" i="1" s="1"/>
  <c r="Y1802" i="1" s="1"/>
  <c r="W1803" i="1" s="1"/>
  <c r="Z1803" i="1" l="1"/>
  <c r="AB1803" i="1"/>
  <c r="X1803" i="1"/>
  <c r="AA1803" i="1"/>
  <c r="I1803" i="1"/>
  <c r="K1803" i="1" l="1"/>
  <c r="F1803" i="1"/>
  <c r="J1803" i="1" l="1"/>
  <c r="L1803" i="1" s="1"/>
  <c r="Y1803" i="1" s="1"/>
  <c r="W1804" i="1" s="1"/>
  <c r="AB1804" i="1" l="1"/>
  <c r="X1804" i="1"/>
  <c r="AA1804" i="1"/>
  <c r="Z1804" i="1"/>
  <c r="I1804" i="1"/>
  <c r="K1804" i="1" l="1"/>
  <c r="F1804" i="1"/>
  <c r="J1804" i="1" l="1"/>
  <c r="L1804" i="1" s="1"/>
  <c r="Y1804" i="1" s="1"/>
  <c r="W1805" i="1" s="1"/>
  <c r="X1805" i="1" l="1"/>
  <c r="Z1805" i="1"/>
  <c r="AA1805" i="1"/>
  <c r="AB1805" i="1"/>
  <c r="I1805" i="1"/>
  <c r="F1805" i="1" l="1"/>
  <c r="K1805" i="1"/>
  <c r="J1805" i="1" l="1"/>
  <c r="L1805" i="1" s="1"/>
  <c r="Y1805" i="1" s="1"/>
  <c r="W1806" i="1" s="1"/>
  <c r="AA1806" i="1" l="1"/>
  <c r="Z1806" i="1"/>
  <c r="AB1806" i="1"/>
  <c r="X1806" i="1"/>
  <c r="I1806" i="1"/>
  <c r="F1806" i="1" l="1"/>
  <c r="K1806" i="1"/>
  <c r="J1806" i="1" l="1"/>
  <c r="L1806" i="1" s="1"/>
  <c r="Y1806" i="1" s="1"/>
  <c r="W1807" i="1" s="1"/>
  <c r="X1807" i="1" l="1"/>
  <c r="AA1807" i="1"/>
  <c r="Z1807" i="1"/>
  <c r="AB1807" i="1"/>
  <c r="I1807" i="1"/>
  <c r="F1807" i="1" l="1"/>
  <c r="K1807" i="1"/>
  <c r="J1807" i="1" s="1"/>
  <c r="L1807" i="1" l="1"/>
  <c r="I1808" i="1" l="1"/>
  <c r="Y1807" i="1"/>
  <c r="W1808" i="1" s="1"/>
  <c r="F1808" i="1"/>
  <c r="K1808" i="1"/>
  <c r="X1808" i="1" l="1"/>
  <c r="Z1808" i="1"/>
  <c r="AA1808" i="1"/>
  <c r="AB1808" i="1"/>
  <c r="J1808" i="1"/>
  <c r="L1808" i="1" s="1"/>
  <c r="Y1808" i="1" l="1"/>
  <c r="W1809" i="1" s="1"/>
  <c r="I1809" i="1"/>
  <c r="Z1809" i="1" l="1"/>
  <c r="AA1809" i="1"/>
  <c r="X1809" i="1"/>
  <c r="AB1809" i="1"/>
  <c r="K1809" i="1"/>
  <c r="F1809" i="1"/>
  <c r="J1809" i="1" l="1"/>
  <c r="L1809" i="1" s="1"/>
  <c r="Y1809" i="1" s="1"/>
  <c r="W1810" i="1" s="1"/>
  <c r="X1810" i="1" l="1"/>
  <c r="AA1810" i="1"/>
  <c r="Z1810" i="1"/>
  <c r="AB1810" i="1"/>
  <c r="I1810" i="1"/>
  <c r="F1810" i="1" l="1"/>
  <c r="K1810" i="1"/>
  <c r="J1810" i="1" l="1"/>
  <c r="L1810" i="1" s="1"/>
  <c r="Y1810" i="1" s="1"/>
  <c r="W1811" i="1" s="1"/>
  <c r="AB1811" i="1" l="1"/>
  <c r="X1811" i="1"/>
  <c r="AA1811" i="1"/>
  <c r="Z1811" i="1"/>
  <c r="I1811" i="1"/>
  <c r="K1811" i="1" l="1"/>
  <c r="F1811" i="1"/>
  <c r="J1811" i="1" l="1"/>
  <c r="L1811" i="1" s="1"/>
  <c r="I1812" i="1" l="1"/>
  <c r="Y1811" i="1"/>
  <c r="W1812" i="1" s="1"/>
  <c r="F1812" i="1"/>
  <c r="K1812" i="1"/>
  <c r="X1812" i="1" l="1"/>
  <c r="AA1812" i="1"/>
  <c r="Z1812" i="1"/>
  <c r="AB1812" i="1"/>
  <c r="J1812" i="1"/>
  <c r="L1812" i="1" s="1"/>
  <c r="Y1812" i="1" l="1"/>
  <c r="W1813" i="1" s="1"/>
  <c r="I1813" i="1"/>
  <c r="X1813" i="1" l="1"/>
  <c r="AA1813" i="1"/>
  <c r="AB1813" i="1"/>
  <c r="Z1813" i="1"/>
  <c r="K1813" i="1"/>
  <c r="F1813" i="1"/>
  <c r="J1813" i="1" l="1"/>
  <c r="L1813" i="1" s="1"/>
  <c r="Y1813" i="1" s="1"/>
  <c r="W1814" i="1" s="1"/>
  <c r="AB1814" i="1" l="1"/>
  <c r="X1814" i="1"/>
  <c r="Z1814" i="1"/>
  <c r="AA1814" i="1"/>
  <c r="I1814" i="1"/>
  <c r="F1814" i="1" l="1"/>
  <c r="K1814" i="1"/>
  <c r="J1814" i="1" l="1"/>
  <c r="L1814" i="1" s="1"/>
  <c r="Y1814" i="1" s="1"/>
  <c r="W1815" i="1" s="1"/>
  <c r="X1815" i="1" l="1"/>
  <c r="Z1815" i="1"/>
  <c r="AA1815" i="1"/>
  <c r="AB1815" i="1"/>
  <c r="I1815" i="1"/>
  <c r="K1815" i="1" l="1"/>
  <c r="F1815" i="1"/>
  <c r="J1815" i="1" l="1"/>
  <c r="L1815" i="1" s="1"/>
  <c r="Y1815" i="1" s="1"/>
  <c r="W1816" i="1" s="1"/>
  <c r="AB1816" i="1" l="1"/>
  <c r="Z1816" i="1"/>
  <c r="X1816" i="1"/>
  <c r="AA1816" i="1"/>
  <c r="I1816" i="1"/>
  <c r="K1816" i="1" l="1"/>
  <c r="J1816" i="1" s="1"/>
  <c r="F1816" i="1"/>
  <c r="L1816" i="1" l="1"/>
  <c r="I1817" i="1" l="1"/>
  <c r="Y1816" i="1"/>
  <c r="W1817" i="1" s="1"/>
  <c r="F1817" i="1"/>
  <c r="K1817" i="1"/>
  <c r="Z1817" i="1" l="1"/>
  <c r="AB1817" i="1"/>
  <c r="X1817" i="1"/>
  <c r="AA1817" i="1"/>
  <c r="J1817" i="1"/>
  <c r="L1817" i="1" s="1"/>
  <c r="Y1817" i="1" l="1"/>
  <c r="W1818" i="1" s="1"/>
  <c r="I1818" i="1"/>
  <c r="AB1818" i="1" l="1"/>
  <c r="X1818" i="1"/>
  <c r="Z1818" i="1"/>
  <c r="AA1818" i="1"/>
  <c r="F1818" i="1"/>
  <c r="K1818" i="1"/>
  <c r="J1818" i="1" l="1"/>
  <c r="L1818" i="1" s="1"/>
  <c r="Y1818" i="1" s="1"/>
  <c r="W1819" i="1" s="1"/>
  <c r="X1819" i="1" l="1"/>
  <c r="Z1819" i="1"/>
  <c r="AA1819" i="1"/>
  <c r="AB1819" i="1"/>
  <c r="I1819" i="1"/>
  <c r="F1819" i="1" l="1"/>
  <c r="K1819" i="1"/>
  <c r="J1819" i="1" l="1"/>
  <c r="L1819" i="1" s="1"/>
  <c r="Y1819" i="1" s="1"/>
  <c r="W1820" i="1" s="1"/>
  <c r="AA1820" i="1" l="1"/>
  <c r="X1820" i="1"/>
  <c r="Z1820" i="1"/>
  <c r="AB1820" i="1"/>
  <c r="I1820" i="1"/>
  <c r="K1820" i="1" l="1"/>
  <c r="F1820" i="1"/>
  <c r="J1820" i="1" l="1"/>
  <c r="L1820" i="1" s="1"/>
  <c r="Y1820" i="1" s="1"/>
  <c r="W1821" i="1" s="1"/>
  <c r="X1821" i="1" l="1"/>
  <c r="Z1821" i="1"/>
  <c r="AA1821" i="1"/>
  <c r="AB1821" i="1"/>
  <c r="I1821" i="1"/>
  <c r="K1821" i="1" s="1"/>
  <c r="F1821" i="1" l="1"/>
  <c r="J1821" i="1"/>
  <c r="L1821" i="1" s="1"/>
  <c r="Y1821" i="1" s="1"/>
  <c r="W1822" i="1" s="1"/>
  <c r="X1822" i="1" l="1"/>
  <c r="AA1822" i="1"/>
  <c r="AB1822" i="1"/>
  <c r="Z1822" i="1"/>
  <c r="I1822" i="1"/>
  <c r="F1822" i="1" s="1"/>
  <c r="K1822" i="1" l="1"/>
  <c r="J1822" i="1" s="1"/>
  <c r="L1822" i="1" l="1"/>
  <c r="I1823" i="1" l="1"/>
  <c r="Y1822" i="1"/>
  <c r="W1823" i="1" s="1"/>
  <c r="F1823" i="1"/>
  <c r="K1823" i="1"/>
  <c r="X1823" i="1" l="1"/>
  <c r="AA1823" i="1"/>
  <c r="Z1823" i="1"/>
  <c r="AB1823" i="1"/>
  <c r="J1823" i="1"/>
  <c r="L1823" i="1" s="1"/>
  <c r="Y1823" i="1" l="1"/>
  <c r="W1824" i="1" s="1"/>
  <c r="I1824" i="1"/>
  <c r="X1824" i="1" l="1"/>
  <c r="Z1824" i="1"/>
  <c r="AB1824" i="1"/>
  <c r="AA1824" i="1"/>
  <c r="F1824" i="1"/>
  <c r="K1824" i="1"/>
  <c r="J1824" i="1" l="1"/>
  <c r="L1824" i="1" s="1"/>
  <c r="Y1824" i="1" s="1"/>
  <c r="W1825" i="1" s="1"/>
  <c r="AB1825" i="1" l="1"/>
  <c r="X1825" i="1"/>
  <c r="AA1825" i="1"/>
  <c r="Z1825" i="1"/>
  <c r="I1825" i="1"/>
  <c r="F1825" i="1" l="1"/>
  <c r="K1825" i="1"/>
  <c r="J1825" i="1" l="1"/>
  <c r="L1825" i="1" s="1"/>
  <c r="Y1825" i="1" s="1"/>
  <c r="W1826" i="1" s="1"/>
  <c r="Z1826" i="1" l="1"/>
  <c r="AA1826" i="1"/>
  <c r="AB1826" i="1"/>
  <c r="X1826" i="1"/>
  <c r="I1826" i="1"/>
  <c r="K1826" i="1" l="1"/>
  <c r="F1826" i="1"/>
  <c r="J1826" i="1" l="1"/>
  <c r="L1826" i="1" s="1"/>
  <c r="Y1826" i="1" s="1"/>
  <c r="W1827" i="1" s="1"/>
  <c r="Z1827" i="1" l="1"/>
  <c r="X1827" i="1"/>
  <c r="AA1827" i="1"/>
  <c r="AB1827" i="1"/>
  <c r="I1827" i="1"/>
  <c r="F1827" i="1" l="1"/>
  <c r="K1827" i="1"/>
  <c r="J1827" i="1" s="1"/>
  <c r="L1827" i="1" l="1"/>
  <c r="I1828" i="1" l="1"/>
  <c r="Y1827" i="1"/>
  <c r="W1828" i="1" s="1"/>
  <c r="F1828" i="1"/>
  <c r="K1828" i="1"/>
  <c r="X1828" i="1" l="1"/>
  <c r="Z1828" i="1"/>
  <c r="AA1828" i="1"/>
  <c r="AB1828" i="1"/>
  <c r="J1828" i="1"/>
  <c r="L1828" i="1" s="1"/>
  <c r="Y1828" i="1" l="1"/>
  <c r="W1829" i="1" s="1"/>
  <c r="I1829" i="1"/>
  <c r="X1829" i="1" l="1"/>
  <c r="Z1829" i="1"/>
  <c r="AB1829" i="1"/>
  <c r="AA1829" i="1"/>
  <c r="F1829" i="1"/>
  <c r="K1829" i="1"/>
  <c r="J1829" i="1" l="1"/>
  <c r="L1829" i="1" s="1"/>
  <c r="Y1829" i="1" s="1"/>
  <c r="W1830" i="1" s="1"/>
  <c r="Z1830" i="1" l="1"/>
  <c r="X1830" i="1"/>
  <c r="AA1830" i="1"/>
  <c r="AB1830" i="1"/>
  <c r="I1830" i="1"/>
  <c r="F1830" i="1" l="1"/>
  <c r="K1830" i="1"/>
  <c r="J1830" i="1" l="1"/>
  <c r="L1830" i="1" s="1"/>
  <c r="Y1830" i="1" s="1"/>
  <c r="W1831" i="1" s="1"/>
  <c r="AA1831" i="1" l="1"/>
  <c r="AB1831" i="1"/>
  <c r="X1831" i="1"/>
  <c r="Z1831" i="1"/>
  <c r="I1831" i="1"/>
  <c r="K1831" i="1" l="1"/>
  <c r="J1831" i="1" s="1"/>
  <c r="F1831" i="1"/>
  <c r="L1831" i="1" l="1"/>
  <c r="I1832" i="1" l="1"/>
  <c r="Y1831" i="1"/>
  <c r="W1832" i="1" s="1"/>
  <c r="K1832" i="1"/>
  <c r="F1832" i="1"/>
  <c r="X1832" i="1" l="1"/>
  <c r="Z1832" i="1"/>
  <c r="AA1832" i="1"/>
  <c r="AB1832" i="1"/>
  <c r="J1832" i="1"/>
  <c r="L1832" i="1" s="1"/>
  <c r="Y1832" i="1" l="1"/>
  <c r="W1833" i="1" s="1"/>
  <c r="I1833" i="1"/>
  <c r="AA1833" i="1" l="1"/>
  <c r="X1833" i="1"/>
  <c r="Z1833" i="1"/>
  <c r="AB1833" i="1"/>
  <c r="F1833" i="1"/>
  <c r="K1833" i="1"/>
  <c r="J1833" i="1" l="1"/>
  <c r="L1833" i="1" s="1"/>
  <c r="Y1833" i="1" s="1"/>
  <c r="W1834" i="1" s="1"/>
  <c r="X1834" i="1" l="1"/>
  <c r="Z1834" i="1"/>
  <c r="AA1834" i="1"/>
  <c r="AB1834" i="1"/>
  <c r="I1834" i="1"/>
  <c r="F1834" i="1" l="1"/>
  <c r="K1834" i="1"/>
  <c r="J1834" i="1" s="1"/>
  <c r="L1834" i="1" l="1"/>
  <c r="I1835" i="1" l="1"/>
  <c r="K1835" i="1" s="1"/>
  <c r="Y1834" i="1"/>
  <c r="W1835" i="1" s="1"/>
  <c r="F1835" i="1"/>
  <c r="J1835" i="1"/>
  <c r="L1835" i="1" s="1"/>
  <c r="AA1835" i="1" l="1"/>
  <c r="X1835" i="1"/>
  <c r="Y1835" i="1" s="1"/>
  <c r="W1836" i="1" s="1"/>
  <c r="Z1835" i="1"/>
  <c r="AB1835" i="1"/>
  <c r="I1836" i="1"/>
  <c r="K1836" i="1" s="1"/>
  <c r="X1836" i="1" l="1"/>
  <c r="Z1836" i="1"/>
  <c r="AA1836" i="1"/>
  <c r="AB1836" i="1"/>
  <c r="F1836" i="1"/>
  <c r="J1836" i="1"/>
  <c r="L1836" i="1" s="1"/>
  <c r="Y1836" i="1" l="1"/>
  <c r="W1837" i="1" s="1"/>
  <c r="I1837" i="1"/>
  <c r="AB1837" i="1" l="1"/>
  <c r="X1837" i="1"/>
  <c r="Z1837" i="1"/>
  <c r="AA1837" i="1"/>
  <c r="F1837" i="1"/>
  <c r="K1837" i="1"/>
  <c r="J1837" i="1" l="1"/>
  <c r="L1837" i="1" s="1"/>
  <c r="Y1837" i="1" s="1"/>
  <c r="W1838" i="1" s="1"/>
  <c r="X1838" i="1" l="1"/>
  <c r="AA1838" i="1"/>
  <c r="Z1838" i="1"/>
  <c r="AB1838" i="1"/>
  <c r="I1838" i="1"/>
  <c r="K1838" i="1" l="1"/>
  <c r="F1838" i="1"/>
  <c r="J1838" i="1" l="1"/>
  <c r="L1838" i="1" s="1"/>
  <c r="Y1838" i="1" s="1"/>
  <c r="W1839" i="1" s="1"/>
  <c r="X1839" i="1" l="1"/>
  <c r="Z1839" i="1"/>
  <c r="AA1839" i="1"/>
  <c r="AB1839" i="1"/>
  <c r="I1839" i="1"/>
  <c r="K1839" i="1" l="1"/>
  <c r="J1839" i="1" s="1"/>
  <c r="F1839" i="1"/>
  <c r="L1839" i="1" l="1"/>
  <c r="I1840" i="1" l="1"/>
  <c r="Y1839" i="1"/>
  <c r="W1840" i="1" s="1"/>
  <c r="F1840" i="1"/>
  <c r="K1840" i="1"/>
  <c r="J1840" i="1" s="1"/>
  <c r="X1840" i="1" l="1"/>
  <c r="AA1840" i="1"/>
  <c r="AB1840" i="1"/>
  <c r="Z1840" i="1"/>
  <c r="L1840" i="1"/>
  <c r="I1841" i="1" s="1"/>
  <c r="Y1840" i="1" l="1"/>
  <c r="W1841" i="1" s="1"/>
  <c r="F1841" i="1"/>
  <c r="K1841" i="1"/>
  <c r="AA1841" i="1" l="1"/>
  <c r="X1841" i="1"/>
  <c r="Z1841" i="1"/>
  <c r="AB1841" i="1"/>
  <c r="J1841" i="1"/>
  <c r="L1841" i="1" s="1"/>
  <c r="Y1841" i="1" l="1"/>
  <c r="W1842" i="1" s="1"/>
  <c r="I1842" i="1"/>
  <c r="Z1842" i="1" l="1"/>
  <c r="AA1842" i="1"/>
  <c r="AB1842" i="1"/>
  <c r="X1842" i="1"/>
  <c r="F1842" i="1"/>
  <c r="K1842" i="1"/>
  <c r="J1842" i="1" l="1"/>
  <c r="L1842" i="1" s="1"/>
  <c r="Y1842" i="1" s="1"/>
  <c r="W1843" i="1" s="1"/>
  <c r="AB1843" i="1" l="1"/>
  <c r="X1843" i="1"/>
  <c r="Z1843" i="1"/>
  <c r="AA1843" i="1"/>
  <c r="I1843" i="1"/>
  <c r="K1843" i="1" l="1"/>
  <c r="F1843" i="1"/>
  <c r="J1843" i="1" l="1"/>
  <c r="L1843" i="1" s="1"/>
  <c r="Y1843" i="1" s="1"/>
  <c r="W1844" i="1" s="1"/>
  <c r="AA1844" i="1" l="1"/>
  <c r="X1844" i="1"/>
  <c r="Z1844" i="1"/>
  <c r="AB1844" i="1"/>
  <c r="I1844" i="1"/>
  <c r="K1844" i="1" l="1"/>
  <c r="F1844" i="1"/>
  <c r="J1844" i="1" l="1"/>
  <c r="L1844" i="1" s="1"/>
  <c r="Y1844" i="1" s="1"/>
  <c r="W1845" i="1" s="1"/>
  <c r="AA1845" i="1" l="1"/>
  <c r="X1845" i="1"/>
  <c r="Z1845" i="1"/>
  <c r="AB1845" i="1"/>
  <c r="I1845" i="1"/>
  <c r="F1845" i="1" l="1"/>
  <c r="K1845" i="1"/>
  <c r="J1845" i="1" l="1"/>
  <c r="L1845" i="1" s="1"/>
  <c r="Y1845" i="1" s="1"/>
  <c r="W1846" i="1" s="1"/>
  <c r="Z1846" i="1" l="1"/>
  <c r="AA1846" i="1"/>
  <c r="X1846" i="1"/>
  <c r="AB1846" i="1"/>
  <c r="I1846" i="1"/>
  <c r="F1846" i="1" l="1"/>
  <c r="K1846" i="1"/>
  <c r="J1846" i="1" l="1"/>
  <c r="L1846" i="1" s="1"/>
  <c r="Y1846" i="1" s="1"/>
  <c r="W1847" i="1" s="1"/>
  <c r="X1847" i="1" l="1"/>
  <c r="AA1847" i="1"/>
  <c r="Z1847" i="1"/>
  <c r="AB1847" i="1"/>
  <c r="I1847" i="1"/>
  <c r="K1847" i="1" l="1"/>
  <c r="F1847" i="1"/>
  <c r="J1847" i="1" l="1"/>
  <c r="L1847" i="1" s="1"/>
  <c r="Y1847" i="1" s="1"/>
  <c r="W1848" i="1" s="1"/>
  <c r="Z1848" i="1" l="1"/>
  <c r="AA1848" i="1"/>
  <c r="AB1848" i="1"/>
  <c r="X1848" i="1"/>
  <c r="I1848" i="1"/>
  <c r="F1848" i="1" l="1"/>
  <c r="K1848" i="1"/>
  <c r="J1848" i="1" l="1"/>
  <c r="L1848" i="1" s="1"/>
  <c r="Y1848" i="1" s="1"/>
  <c r="W1849" i="1" s="1"/>
  <c r="X1849" i="1" l="1"/>
  <c r="Z1849" i="1"/>
  <c r="AB1849" i="1"/>
  <c r="AA1849" i="1"/>
  <c r="I1849" i="1"/>
  <c r="F1849" i="1" l="1"/>
  <c r="K1849" i="1"/>
  <c r="J1849" i="1" l="1"/>
  <c r="L1849" i="1" s="1"/>
  <c r="Y1849" i="1" s="1"/>
  <c r="W1850" i="1" s="1"/>
  <c r="AA1850" i="1" l="1"/>
  <c r="Z1850" i="1"/>
  <c r="AB1850" i="1"/>
  <c r="X1850" i="1"/>
  <c r="I1850" i="1"/>
  <c r="F1850" i="1" l="1"/>
  <c r="K1850" i="1"/>
  <c r="J1850" i="1" s="1"/>
  <c r="L1850" i="1" l="1"/>
  <c r="I1851" i="1" l="1"/>
  <c r="Y1850" i="1"/>
  <c r="W1851" i="1" s="1"/>
  <c r="F1851" i="1"/>
  <c r="K1851" i="1"/>
  <c r="Z1851" i="1" l="1"/>
  <c r="AA1851" i="1"/>
  <c r="X1851" i="1"/>
  <c r="AB1851" i="1"/>
  <c r="J1851" i="1"/>
  <c r="L1851" i="1" s="1"/>
  <c r="Y1851" i="1" l="1"/>
  <c r="W1852" i="1" s="1"/>
  <c r="I1852" i="1"/>
  <c r="X1852" i="1" l="1"/>
  <c r="AA1852" i="1"/>
  <c r="Z1852" i="1"/>
  <c r="AB1852" i="1"/>
  <c r="K1852" i="1"/>
  <c r="F1852" i="1"/>
  <c r="J1852" i="1" l="1"/>
  <c r="L1852" i="1" s="1"/>
  <c r="Y1852" i="1" s="1"/>
  <c r="W1853" i="1" s="1"/>
  <c r="X1853" i="1" l="1"/>
  <c r="AA1853" i="1"/>
  <c r="Z1853" i="1"/>
  <c r="AB1853" i="1"/>
  <c r="I1853" i="1"/>
  <c r="F1853" i="1" l="1"/>
  <c r="K1853" i="1"/>
  <c r="J1853" i="1" l="1"/>
  <c r="L1853" i="1" s="1"/>
  <c r="I1854" i="1" l="1"/>
  <c r="Y1853" i="1"/>
  <c r="W1854" i="1" s="1"/>
  <c r="F1854" i="1"/>
  <c r="K1854" i="1"/>
  <c r="Z1854" i="1" l="1"/>
  <c r="AA1854" i="1"/>
  <c r="AB1854" i="1"/>
  <c r="X1854" i="1"/>
  <c r="J1854" i="1"/>
  <c r="L1854" i="1" s="1"/>
  <c r="Y1854" i="1" l="1"/>
  <c r="W1855" i="1" s="1"/>
  <c r="I1855" i="1"/>
  <c r="X1855" i="1" l="1"/>
  <c r="Z1855" i="1"/>
  <c r="AA1855" i="1"/>
  <c r="AB1855" i="1"/>
  <c r="F1855" i="1"/>
  <c r="K1855" i="1"/>
  <c r="J1855" i="1" l="1"/>
  <c r="L1855" i="1" s="1"/>
  <c r="Y1855" i="1" s="1"/>
  <c r="W1856" i="1" s="1"/>
  <c r="X1856" i="1" l="1"/>
  <c r="Z1856" i="1"/>
  <c r="AB1856" i="1"/>
  <c r="AA1856" i="1"/>
  <c r="I1856" i="1"/>
  <c r="F1856" i="1" l="1"/>
  <c r="K1856" i="1"/>
  <c r="J1856" i="1" l="1"/>
  <c r="L1856" i="1" s="1"/>
  <c r="Y1856" i="1" s="1"/>
  <c r="W1857" i="1" s="1"/>
  <c r="Z1857" i="1" l="1"/>
  <c r="AA1857" i="1"/>
  <c r="AB1857" i="1"/>
  <c r="X1857" i="1"/>
  <c r="I1857" i="1"/>
  <c r="K1857" i="1" l="1"/>
  <c r="F1857" i="1"/>
  <c r="J1857" i="1" l="1"/>
  <c r="L1857" i="1" s="1"/>
  <c r="Y1857" i="1" s="1"/>
  <c r="W1858" i="1" s="1"/>
  <c r="Z1858" i="1" l="1"/>
  <c r="X1858" i="1"/>
  <c r="AA1858" i="1"/>
  <c r="AB1858" i="1"/>
  <c r="I1858" i="1"/>
  <c r="F1858" i="1" l="1"/>
  <c r="K1858" i="1"/>
  <c r="J1858" i="1" l="1"/>
  <c r="L1858" i="1" s="1"/>
  <c r="Y1858" i="1" s="1"/>
  <c r="W1859" i="1" s="1"/>
  <c r="X1859" i="1" l="1"/>
  <c r="Z1859" i="1"/>
  <c r="AA1859" i="1"/>
  <c r="AB1859" i="1"/>
  <c r="I1859" i="1"/>
  <c r="F1859" i="1" l="1"/>
  <c r="K1859" i="1"/>
  <c r="J1859" i="1" l="1"/>
  <c r="L1859" i="1" s="1"/>
  <c r="Y1859" i="1" s="1"/>
  <c r="W1860" i="1" s="1"/>
  <c r="Z1860" i="1" l="1"/>
  <c r="AA1860" i="1"/>
  <c r="AB1860" i="1"/>
  <c r="X1860" i="1"/>
  <c r="I1860" i="1"/>
  <c r="F1860" i="1" l="1"/>
  <c r="K1860" i="1"/>
  <c r="J1860" i="1" l="1"/>
  <c r="L1860" i="1" s="1"/>
  <c r="Y1860" i="1" s="1"/>
  <c r="W1861" i="1" s="1"/>
  <c r="X1861" i="1" l="1"/>
  <c r="Z1861" i="1"/>
  <c r="AB1861" i="1"/>
  <c r="AA1861" i="1"/>
  <c r="I1861" i="1"/>
  <c r="K1861" i="1" l="1"/>
  <c r="F1861" i="1"/>
  <c r="J1861" i="1" l="1"/>
  <c r="L1861" i="1" s="1"/>
  <c r="Y1861" i="1" s="1"/>
  <c r="W1862" i="1" s="1"/>
  <c r="AA1862" i="1" l="1"/>
  <c r="AB1862" i="1"/>
  <c r="X1862" i="1"/>
  <c r="Z1862" i="1"/>
  <c r="I1862" i="1"/>
  <c r="K1862" i="1" l="1"/>
  <c r="F1862" i="1"/>
  <c r="J1862" i="1" l="1"/>
  <c r="L1862" i="1" s="1"/>
  <c r="Y1862" i="1" s="1"/>
  <c r="W1863" i="1" s="1"/>
  <c r="X1863" i="1" l="1"/>
  <c r="Z1863" i="1"/>
  <c r="AB1863" i="1"/>
  <c r="AA1863" i="1"/>
  <c r="I1863" i="1"/>
  <c r="F1863" i="1" l="1"/>
  <c r="K1863" i="1"/>
  <c r="J1863" i="1" l="1"/>
  <c r="L1863" i="1" s="1"/>
  <c r="Y1863" i="1" s="1"/>
  <c r="W1864" i="1" s="1"/>
  <c r="X1864" i="1" l="1"/>
  <c r="AA1864" i="1"/>
  <c r="AB1864" i="1"/>
  <c r="Z1864" i="1"/>
  <c r="I1864" i="1"/>
  <c r="F1864" i="1" l="1"/>
  <c r="K1864" i="1"/>
  <c r="J1864" i="1" s="1"/>
  <c r="L1864" i="1" l="1"/>
  <c r="I1865" i="1" l="1"/>
  <c r="Y1864" i="1"/>
  <c r="W1865" i="1" s="1"/>
  <c r="K1865" i="1"/>
  <c r="F1865" i="1"/>
  <c r="AA1865" i="1" l="1"/>
  <c r="Z1865" i="1"/>
  <c r="X1865" i="1"/>
  <c r="AB1865" i="1"/>
  <c r="J1865" i="1"/>
  <c r="L1865" i="1"/>
  <c r="I1866" i="1" s="1"/>
  <c r="Y1865" i="1" l="1"/>
  <c r="W1866" i="1" s="1"/>
  <c r="F1866" i="1"/>
  <c r="K1866" i="1"/>
  <c r="X1866" i="1" l="1"/>
  <c r="AA1866" i="1"/>
  <c r="Z1866" i="1"/>
  <c r="AB1866" i="1"/>
  <c r="J1866" i="1"/>
  <c r="L1866" i="1" s="1"/>
  <c r="Y1866" i="1" l="1"/>
  <c r="W1867" i="1" s="1"/>
  <c r="I1867" i="1"/>
  <c r="AB1867" i="1" l="1"/>
  <c r="AA1867" i="1"/>
  <c r="Z1867" i="1"/>
  <c r="X1867" i="1"/>
  <c r="K1867" i="1"/>
  <c r="F1867" i="1"/>
  <c r="J1867" i="1" l="1"/>
  <c r="L1867" i="1" s="1"/>
  <c r="Y1867" i="1" s="1"/>
  <c r="W1868" i="1" s="1"/>
  <c r="Z1868" i="1" l="1"/>
  <c r="AB1868" i="1"/>
  <c r="X1868" i="1"/>
  <c r="AA1868" i="1"/>
  <c r="I1868" i="1"/>
  <c r="F1868" i="1" l="1"/>
  <c r="K1868" i="1"/>
  <c r="J1868" i="1" l="1"/>
  <c r="L1868" i="1" s="1"/>
  <c r="Y1868" i="1" s="1"/>
  <c r="W1869" i="1" s="1"/>
  <c r="X1869" i="1" l="1"/>
  <c r="Z1869" i="1"/>
  <c r="AA1869" i="1"/>
  <c r="AB1869" i="1"/>
  <c r="I1869" i="1"/>
  <c r="F1869" i="1" l="1"/>
  <c r="K1869" i="1"/>
  <c r="J1869" i="1" s="1"/>
  <c r="L1869" i="1" l="1"/>
  <c r="I1870" i="1" l="1"/>
  <c r="Y1869" i="1"/>
  <c r="W1870" i="1" s="1"/>
  <c r="K1870" i="1"/>
  <c r="J1870" i="1" s="1"/>
  <c r="F1870" i="1"/>
  <c r="X1870" i="1" l="1"/>
  <c r="Z1870" i="1"/>
  <c r="AB1870" i="1"/>
  <c r="AA1870" i="1"/>
  <c r="L1870" i="1"/>
  <c r="I1871" i="1" s="1"/>
  <c r="Y1870" i="1" l="1"/>
  <c r="W1871" i="1" s="1"/>
  <c r="K1871" i="1"/>
  <c r="F1871" i="1"/>
  <c r="J1871" i="1"/>
  <c r="Z1871" i="1" l="1"/>
  <c r="AA1871" i="1"/>
  <c r="AB1871" i="1"/>
  <c r="X1871" i="1"/>
  <c r="L1871" i="1"/>
  <c r="I1872" i="1" s="1"/>
  <c r="Y1871" i="1" l="1"/>
  <c r="W1872" i="1" s="1"/>
  <c r="K1872" i="1"/>
  <c r="F1872" i="1"/>
  <c r="X1872" i="1" l="1"/>
  <c r="Z1872" i="1"/>
  <c r="AA1872" i="1"/>
  <c r="AB1872" i="1"/>
  <c r="J1872" i="1"/>
  <c r="L1872" i="1" s="1"/>
  <c r="Y1872" i="1" l="1"/>
  <c r="W1873" i="1" s="1"/>
  <c r="I1873" i="1"/>
  <c r="Z1873" i="1" l="1"/>
  <c r="AB1873" i="1"/>
  <c r="AA1873" i="1"/>
  <c r="X1873" i="1"/>
  <c r="K1873" i="1"/>
  <c r="F1873" i="1"/>
  <c r="J1873" i="1" l="1"/>
  <c r="L1873" i="1" s="1"/>
  <c r="Y1873" i="1" s="1"/>
  <c r="W1874" i="1" s="1"/>
  <c r="AA1874" i="1" l="1"/>
  <c r="AB1874" i="1"/>
  <c r="X1874" i="1"/>
  <c r="Z1874" i="1"/>
  <c r="I1874" i="1"/>
  <c r="K1874" i="1" l="1"/>
  <c r="J1874" i="1" s="1"/>
  <c r="F1874" i="1"/>
  <c r="L1874" i="1" l="1"/>
  <c r="I1875" i="1" l="1"/>
  <c r="Y1874" i="1"/>
  <c r="W1875" i="1" s="1"/>
  <c r="K1875" i="1"/>
  <c r="F1875" i="1"/>
  <c r="X1875" i="1" l="1"/>
  <c r="Z1875" i="1"/>
  <c r="AA1875" i="1"/>
  <c r="AB1875" i="1"/>
  <c r="J1875" i="1"/>
  <c r="L1875" i="1" s="1"/>
  <c r="Y1875" i="1" l="1"/>
  <c r="W1876" i="1" s="1"/>
  <c r="I1876" i="1"/>
  <c r="AB1876" i="1" l="1"/>
  <c r="AA1876" i="1"/>
  <c r="Z1876" i="1"/>
  <c r="X1876" i="1"/>
  <c r="F1876" i="1"/>
  <c r="K1876" i="1"/>
  <c r="J1876" i="1" s="1"/>
  <c r="L1876" i="1" l="1"/>
  <c r="I1877" i="1" s="1"/>
  <c r="F1877" i="1" s="1"/>
  <c r="Y1876" i="1" l="1"/>
  <c r="W1877" i="1" s="1"/>
  <c r="K1877" i="1"/>
  <c r="J1877" i="1" s="1"/>
  <c r="X1877" i="1" l="1"/>
  <c r="Z1877" i="1"/>
  <c r="AB1877" i="1"/>
  <c r="AA1877" i="1"/>
  <c r="L1877" i="1"/>
  <c r="I1878" i="1" s="1"/>
  <c r="Y1877" i="1" l="1"/>
  <c r="W1878" i="1" s="1"/>
  <c r="K1878" i="1"/>
  <c r="F1878" i="1"/>
  <c r="X1878" i="1" l="1"/>
  <c r="Z1878" i="1"/>
  <c r="AA1878" i="1"/>
  <c r="AB1878" i="1"/>
  <c r="J1878" i="1"/>
  <c r="L1878" i="1" s="1"/>
  <c r="Y1878" i="1" l="1"/>
  <c r="W1879" i="1" s="1"/>
  <c r="I1879" i="1"/>
  <c r="X1879" i="1" l="1"/>
  <c r="Z1879" i="1"/>
  <c r="AB1879" i="1"/>
  <c r="AA1879" i="1"/>
  <c r="K1879" i="1"/>
  <c r="F1879" i="1"/>
  <c r="J1879" i="1"/>
  <c r="L1879" i="1" l="1"/>
  <c r="I1880" i="1" s="1"/>
  <c r="Y1879" i="1" l="1"/>
  <c r="W1880" i="1" s="1"/>
  <c r="F1880" i="1"/>
  <c r="K1880" i="1"/>
  <c r="X1880" i="1" l="1"/>
  <c r="Z1880" i="1"/>
  <c r="AA1880" i="1"/>
  <c r="AB1880" i="1"/>
  <c r="J1880" i="1"/>
  <c r="L1880" i="1"/>
  <c r="I1881" i="1" s="1"/>
  <c r="Y1880" i="1" l="1"/>
  <c r="W1881" i="1" s="1"/>
  <c r="F1881" i="1"/>
  <c r="K1881" i="1"/>
  <c r="X1881" i="1" l="1"/>
  <c r="Z1881" i="1"/>
  <c r="AA1881" i="1"/>
  <c r="AB1881" i="1"/>
  <c r="J1881" i="1"/>
  <c r="L1881" i="1"/>
  <c r="I1882" i="1" s="1"/>
  <c r="Y1881" i="1" l="1"/>
  <c r="W1882" i="1" s="1"/>
  <c r="F1882" i="1"/>
  <c r="K1882" i="1"/>
  <c r="J1882" i="1" s="1"/>
  <c r="AB1882" i="1" l="1"/>
  <c r="X1882" i="1"/>
  <c r="Z1882" i="1"/>
  <c r="AA1882" i="1"/>
  <c r="L1882" i="1"/>
  <c r="I1883" i="1"/>
  <c r="Y1882" i="1" l="1"/>
  <c r="W1883" i="1" s="1"/>
  <c r="K1883" i="1"/>
  <c r="F1883" i="1"/>
  <c r="AA1883" i="1" l="1"/>
  <c r="AB1883" i="1"/>
  <c r="X1883" i="1"/>
  <c r="Z1883" i="1"/>
  <c r="J1883" i="1"/>
  <c r="L1883" i="1" s="1"/>
  <c r="Y1883" i="1" l="1"/>
  <c r="W1884" i="1" s="1"/>
  <c r="I1884" i="1"/>
  <c r="AB1884" i="1" l="1"/>
  <c r="Z1884" i="1"/>
  <c r="AA1884" i="1"/>
  <c r="X1884" i="1"/>
  <c r="K1884" i="1"/>
  <c r="F1884" i="1"/>
  <c r="J1884" i="1"/>
  <c r="L1884" i="1" l="1"/>
  <c r="I1885" i="1" s="1"/>
  <c r="Y1884" i="1" l="1"/>
  <c r="W1885" i="1" s="1"/>
  <c r="F1885" i="1"/>
  <c r="K1885" i="1"/>
  <c r="J1885" i="1" s="1"/>
  <c r="Z1885" i="1" l="1"/>
  <c r="AB1885" i="1"/>
  <c r="X1885" i="1"/>
  <c r="AA1885" i="1"/>
  <c r="L1885" i="1"/>
  <c r="I1886" i="1" s="1"/>
  <c r="Y1885" i="1" l="1"/>
  <c r="W1886" i="1" s="1"/>
  <c r="K1886" i="1"/>
  <c r="F1886" i="1"/>
  <c r="X1886" i="1" l="1"/>
  <c r="Z1886" i="1"/>
  <c r="AA1886" i="1"/>
  <c r="AB1886" i="1"/>
  <c r="J1886" i="1"/>
  <c r="L1886" i="1" s="1"/>
  <c r="Y1886" i="1" l="1"/>
  <c r="W1887" i="1" s="1"/>
  <c r="I1887" i="1"/>
  <c r="AB1887" i="1" l="1"/>
  <c r="X1887" i="1"/>
  <c r="Z1887" i="1"/>
  <c r="AA1887" i="1"/>
  <c r="F1887" i="1"/>
  <c r="K1887" i="1"/>
  <c r="J1887" i="1" l="1"/>
  <c r="L1887" i="1" s="1"/>
  <c r="Y1887" i="1" s="1"/>
  <c r="W1888" i="1" s="1"/>
  <c r="X1888" i="1" l="1"/>
  <c r="AA1888" i="1"/>
  <c r="AB1888" i="1"/>
  <c r="Z1888" i="1"/>
  <c r="I1888" i="1"/>
  <c r="K1888" i="1" l="1"/>
  <c r="F1888" i="1"/>
  <c r="J1888" i="1" l="1"/>
  <c r="L1888" i="1" s="1"/>
  <c r="Y1888" i="1" s="1"/>
  <c r="W1889" i="1" s="1"/>
  <c r="Z1889" i="1" l="1"/>
  <c r="AA1889" i="1"/>
  <c r="AB1889" i="1"/>
  <c r="X1889" i="1"/>
  <c r="I1889" i="1"/>
  <c r="F1889" i="1" l="1"/>
  <c r="K1889" i="1"/>
  <c r="J1889" i="1" l="1"/>
  <c r="L1889" i="1" s="1"/>
  <c r="Y1889" i="1" s="1"/>
  <c r="W1890" i="1" s="1"/>
  <c r="AA1890" i="1" l="1"/>
  <c r="X1890" i="1"/>
  <c r="Z1890" i="1"/>
  <c r="AB1890" i="1"/>
  <c r="I1890" i="1"/>
  <c r="K1890" i="1" l="1"/>
  <c r="F1890" i="1"/>
  <c r="J1890" i="1" l="1"/>
  <c r="L1890" i="1" s="1"/>
  <c r="Y1890" i="1" s="1"/>
  <c r="W1891" i="1" s="1"/>
  <c r="Z1891" i="1" l="1"/>
  <c r="AA1891" i="1"/>
  <c r="X1891" i="1"/>
  <c r="AB1891" i="1"/>
  <c r="I1891" i="1"/>
  <c r="F1891" i="1" l="1"/>
  <c r="K1891" i="1"/>
  <c r="J1891" i="1" s="1"/>
  <c r="L1891" i="1" l="1"/>
  <c r="I1892" i="1" l="1"/>
  <c r="Y1891" i="1"/>
  <c r="W1892" i="1" s="1"/>
  <c r="K1892" i="1"/>
  <c r="F1892" i="1"/>
  <c r="AB1892" i="1" l="1"/>
  <c r="X1892" i="1"/>
  <c r="Z1892" i="1"/>
  <c r="AA1892" i="1"/>
  <c r="J1892" i="1"/>
  <c r="L1892" i="1" s="1"/>
  <c r="Y1892" i="1" l="1"/>
  <c r="W1893" i="1" s="1"/>
  <c r="I1893" i="1"/>
  <c r="Z1893" i="1" l="1"/>
  <c r="AB1893" i="1"/>
  <c r="X1893" i="1"/>
  <c r="AA1893" i="1"/>
  <c r="F1893" i="1"/>
  <c r="K1893" i="1"/>
  <c r="J1893" i="1" l="1"/>
  <c r="L1893" i="1" s="1"/>
  <c r="Y1893" i="1" s="1"/>
  <c r="W1894" i="1" s="1"/>
  <c r="X1894" i="1" l="1"/>
  <c r="Z1894" i="1"/>
  <c r="AA1894" i="1"/>
  <c r="AB1894" i="1"/>
  <c r="I1894" i="1"/>
  <c r="K1894" i="1" l="1"/>
  <c r="F1894" i="1"/>
  <c r="J1894" i="1" l="1"/>
  <c r="L1894" i="1" s="1"/>
  <c r="Y1894" i="1" s="1"/>
  <c r="W1895" i="1" s="1"/>
  <c r="AB1895" i="1" l="1"/>
  <c r="Z1895" i="1"/>
  <c r="X1895" i="1"/>
  <c r="AA1895" i="1"/>
  <c r="I1895" i="1"/>
  <c r="F1895" i="1" l="1"/>
  <c r="K1895" i="1"/>
  <c r="J1895" i="1" l="1"/>
  <c r="L1895" i="1" s="1"/>
  <c r="Y1895" i="1" s="1"/>
  <c r="W1896" i="1" s="1"/>
  <c r="AA1896" i="1" l="1"/>
  <c r="Z1896" i="1"/>
  <c r="X1896" i="1"/>
  <c r="AB1896" i="1"/>
  <c r="I1896" i="1"/>
  <c r="F1896" i="1" l="1"/>
  <c r="K1896" i="1"/>
  <c r="J1896" i="1" l="1"/>
  <c r="L1896" i="1" s="1"/>
  <c r="Y1896" i="1" s="1"/>
  <c r="W1897" i="1" s="1"/>
  <c r="AA1897" i="1" l="1"/>
  <c r="X1897" i="1"/>
  <c r="Z1897" i="1"/>
  <c r="AB1897" i="1"/>
  <c r="I1897" i="1"/>
  <c r="F1897" i="1" l="1"/>
  <c r="K1897" i="1"/>
  <c r="J1897" i="1" l="1"/>
  <c r="L1897" i="1" s="1"/>
  <c r="Y1897" i="1" s="1"/>
  <c r="W1898" i="1" s="1"/>
  <c r="AA1898" i="1" l="1"/>
  <c r="X1898" i="1"/>
  <c r="Z1898" i="1"/>
  <c r="AB1898" i="1"/>
  <c r="I1898" i="1"/>
  <c r="F1898" i="1" l="1"/>
  <c r="K1898" i="1"/>
  <c r="J1898" i="1" l="1"/>
  <c r="L1898" i="1" s="1"/>
  <c r="Y1898" i="1" s="1"/>
  <c r="W1899" i="1" s="1"/>
  <c r="AB1899" i="1" l="1"/>
  <c r="X1899" i="1"/>
  <c r="Z1899" i="1"/>
  <c r="AA1899" i="1"/>
  <c r="I1899" i="1"/>
  <c r="F1899" i="1" s="1"/>
  <c r="K1899" i="1" l="1"/>
  <c r="J1899" i="1" s="1"/>
  <c r="L1899" i="1" l="1"/>
  <c r="I1900" i="1" l="1"/>
  <c r="F1900" i="1" s="1"/>
  <c r="Y1899" i="1"/>
  <c r="W1900" i="1" s="1"/>
  <c r="K1900" i="1"/>
  <c r="J1900" i="1" s="1"/>
  <c r="X1900" i="1" l="1"/>
  <c r="Z1900" i="1"/>
  <c r="AA1900" i="1"/>
  <c r="AB1900" i="1"/>
  <c r="L1900" i="1"/>
  <c r="I1901" i="1" s="1"/>
  <c r="Y1900" i="1" l="1"/>
  <c r="W1901" i="1" s="1"/>
  <c r="F1901" i="1"/>
  <c r="K1901" i="1"/>
  <c r="AB1901" i="1" l="1"/>
  <c r="X1901" i="1"/>
  <c r="Z1901" i="1"/>
  <c r="AA1901" i="1"/>
  <c r="J1901" i="1"/>
  <c r="L1901" i="1" s="1"/>
  <c r="Y1901" i="1" l="1"/>
  <c r="W1902" i="1" s="1"/>
  <c r="I1902" i="1"/>
  <c r="AA1902" i="1" l="1"/>
  <c r="AB1902" i="1"/>
  <c r="X1902" i="1"/>
  <c r="Z1902" i="1"/>
  <c r="K1902" i="1"/>
  <c r="F1902" i="1"/>
  <c r="J1902" i="1" l="1"/>
  <c r="L1902" i="1" s="1"/>
  <c r="Y1902" i="1" s="1"/>
  <c r="W1903" i="1" s="1"/>
  <c r="AA1903" i="1" l="1"/>
  <c r="X1903" i="1"/>
  <c r="Z1903" i="1"/>
  <c r="AB1903" i="1"/>
  <c r="I1903" i="1"/>
  <c r="K1903" i="1" l="1"/>
  <c r="F1903" i="1"/>
  <c r="J1903" i="1" l="1"/>
  <c r="L1903" i="1" s="1"/>
  <c r="Y1903" i="1" s="1"/>
  <c r="W1904" i="1" s="1"/>
  <c r="Z1904" i="1" l="1"/>
  <c r="AB1904" i="1"/>
  <c r="X1904" i="1"/>
  <c r="AA1904" i="1"/>
  <c r="I1904" i="1"/>
  <c r="K1904" i="1" l="1"/>
  <c r="F1904" i="1"/>
  <c r="J1904" i="1" l="1"/>
  <c r="L1904" i="1" s="1"/>
  <c r="Y1904" i="1" s="1"/>
  <c r="W1905" i="1" s="1"/>
  <c r="AA1905" i="1" l="1"/>
  <c r="X1905" i="1"/>
  <c r="Z1905" i="1"/>
  <c r="AB1905" i="1"/>
  <c r="I1905" i="1"/>
  <c r="F1905" i="1" s="1"/>
  <c r="K1905" i="1" l="1"/>
  <c r="J1905" i="1" s="1"/>
  <c r="L1905" i="1" l="1"/>
  <c r="I1906" i="1" l="1"/>
  <c r="K1906" i="1" s="1"/>
  <c r="Y1905" i="1"/>
  <c r="W1906" i="1" s="1"/>
  <c r="F1906" i="1"/>
  <c r="J1906" i="1"/>
  <c r="L1906" i="1" s="1"/>
  <c r="X1906" i="1" l="1"/>
  <c r="Z1906" i="1"/>
  <c r="AB1906" i="1"/>
  <c r="AA1906" i="1"/>
  <c r="I1907" i="1"/>
  <c r="K1907" i="1" s="1"/>
  <c r="Y1906" i="1" l="1"/>
  <c r="W1907" i="1" s="1"/>
  <c r="F1907" i="1"/>
  <c r="J1907" i="1"/>
  <c r="L1907" i="1" s="1"/>
  <c r="AB1907" i="1" l="1"/>
  <c r="X1907" i="1"/>
  <c r="Z1907" i="1"/>
  <c r="AA1907" i="1"/>
  <c r="I1908" i="1"/>
  <c r="Y1907" i="1" l="1"/>
  <c r="W1908" i="1" s="1"/>
  <c r="K1908" i="1"/>
  <c r="F1908" i="1"/>
  <c r="X1908" i="1" l="1"/>
  <c r="Z1908" i="1"/>
  <c r="AA1908" i="1"/>
  <c r="AB1908" i="1"/>
  <c r="J1908" i="1"/>
  <c r="L1908" i="1" s="1"/>
  <c r="Y1908" i="1" l="1"/>
  <c r="W1909" i="1" s="1"/>
  <c r="I1909" i="1"/>
  <c r="AB1909" i="1" l="1"/>
  <c r="Z1909" i="1"/>
  <c r="AA1909" i="1"/>
  <c r="X1909" i="1"/>
  <c r="F1909" i="1"/>
  <c r="K1909" i="1"/>
  <c r="J1909" i="1" l="1"/>
  <c r="L1909" i="1" s="1"/>
  <c r="Y1909" i="1" s="1"/>
  <c r="W1910" i="1" s="1"/>
  <c r="X1910" i="1" l="1"/>
  <c r="Z1910" i="1"/>
  <c r="AA1910" i="1"/>
  <c r="AB1910" i="1"/>
  <c r="I1910" i="1"/>
  <c r="F1910" i="1" l="1"/>
  <c r="K1910" i="1"/>
  <c r="J1910" i="1" l="1"/>
  <c r="L1910" i="1" s="1"/>
  <c r="Y1910" i="1" s="1"/>
  <c r="W1911" i="1" s="1"/>
  <c r="AB1911" i="1" l="1"/>
  <c r="Z1911" i="1"/>
  <c r="X1911" i="1"/>
  <c r="AA1911" i="1"/>
  <c r="I1911" i="1"/>
  <c r="F1911" i="1" l="1"/>
  <c r="K1911" i="1"/>
  <c r="J1911" i="1" l="1"/>
  <c r="L1911" i="1" s="1"/>
  <c r="Y1911" i="1" s="1"/>
  <c r="W1912" i="1" s="1"/>
  <c r="Z1912" i="1" l="1"/>
  <c r="AB1912" i="1"/>
  <c r="X1912" i="1"/>
  <c r="AA1912" i="1"/>
  <c r="I1912" i="1"/>
  <c r="F1912" i="1" l="1"/>
  <c r="K1912" i="1"/>
  <c r="J1912" i="1" l="1"/>
  <c r="L1912" i="1" s="1"/>
  <c r="Y1912" i="1" s="1"/>
  <c r="W1913" i="1" s="1"/>
  <c r="AA1913" i="1" l="1"/>
  <c r="AB1913" i="1"/>
  <c r="X1913" i="1"/>
  <c r="Z1913" i="1"/>
  <c r="I1913" i="1"/>
  <c r="K1913" i="1" l="1"/>
  <c r="J1913" i="1" s="1"/>
  <c r="F1913" i="1"/>
  <c r="L1913" i="1" l="1"/>
  <c r="I1914" i="1" l="1"/>
  <c r="Y1913" i="1"/>
  <c r="W1914" i="1" s="1"/>
  <c r="K1914" i="1"/>
  <c r="J1914" i="1" s="1"/>
  <c r="F1914" i="1"/>
  <c r="Z1914" i="1" l="1"/>
  <c r="AA1914" i="1"/>
  <c r="X1914" i="1"/>
  <c r="AB1914" i="1"/>
  <c r="L1914" i="1"/>
  <c r="I1915" i="1" s="1"/>
  <c r="Y1914" i="1" l="1"/>
  <c r="W1915" i="1" s="1"/>
  <c r="K1915" i="1"/>
  <c r="J1915" i="1" s="1"/>
  <c r="F1915" i="1"/>
  <c r="AB1915" i="1" l="1"/>
  <c r="X1915" i="1"/>
  <c r="Z1915" i="1"/>
  <c r="AA1915" i="1"/>
  <c r="L1915" i="1"/>
  <c r="I1916" i="1" s="1"/>
  <c r="F1916" i="1" s="1"/>
  <c r="Y1915" i="1" l="1"/>
  <c r="W1916" i="1" s="1"/>
  <c r="K1916" i="1"/>
  <c r="J1916" i="1" s="1"/>
  <c r="X1916" i="1" l="1"/>
  <c r="Z1916" i="1"/>
  <c r="AA1916" i="1"/>
  <c r="AB1916" i="1"/>
  <c r="L1916" i="1"/>
  <c r="I1917" i="1" s="1"/>
  <c r="Y1916" i="1" l="1"/>
  <c r="W1917" i="1" s="1"/>
  <c r="F1917" i="1"/>
  <c r="K1917" i="1"/>
  <c r="X1917" i="1" l="1"/>
  <c r="Z1917" i="1"/>
  <c r="AA1917" i="1"/>
  <c r="AB1917" i="1"/>
  <c r="J1917" i="1"/>
  <c r="L1917" i="1" s="1"/>
  <c r="I1918" i="1" s="1"/>
  <c r="Y1917" i="1" l="1"/>
  <c r="W1918" i="1" s="1"/>
  <c r="F1918" i="1"/>
  <c r="K1918" i="1"/>
  <c r="Z1918" i="1" l="1"/>
  <c r="X1918" i="1"/>
  <c r="AA1918" i="1"/>
  <c r="AB1918" i="1"/>
  <c r="J1918" i="1"/>
  <c r="L1918" i="1" s="1"/>
  <c r="Y1918" i="1" l="1"/>
  <c r="W1919" i="1" s="1"/>
  <c r="I1919" i="1"/>
  <c r="Z1919" i="1" l="1"/>
  <c r="AB1919" i="1"/>
  <c r="X1919" i="1"/>
  <c r="AA1919" i="1"/>
  <c r="K1919" i="1"/>
  <c r="F1919" i="1"/>
  <c r="J1919" i="1" l="1"/>
  <c r="L1919" i="1" s="1"/>
  <c r="Y1919" i="1" s="1"/>
  <c r="W1920" i="1" s="1"/>
  <c r="X1920" i="1" l="1"/>
  <c r="AA1920" i="1"/>
  <c r="AB1920" i="1"/>
  <c r="Z1920" i="1"/>
  <c r="I1920" i="1"/>
  <c r="K1920" i="1" l="1"/>
  <c r="F1920" i="1"/>
  <c r="J1920" i="1" l="1"/>
  <c r="L1920" i="1" s="1"/>
  <c r="Y1920" i="1" s="1"/>
  <c r="W1921" i="1" s="1"/>
  <c r="X1921" i="1" l="1"/>
  <c r="Z1921" i="1"/>
  <c r="AB1921" i="1"/>
  <c r="AA1921" i="1"/>
  <c r="I1921" i="1"/>
  <c r="K1921" i="1" l="1"/>
  <c r="F1921" i="1"/>
  <c r="J1921" i="1" l="1"/>
  <c r="L1921" i="1" s="1"/>
  <c r="Y1921" i="1" s="1"/>
  <c r="W1922" i="1" s="1"/>
  <c r="X1922" i="1" l="1"/>
  <c r="Z1922" i="1"/>
  <c r="AA1922" i="1"/>
  <c r="AB1922" i="1"/>
  <c r="I1922" i="1"/>
  <c r="K1922" i="1" s="1"/>
  <c r="F1922" i="1" l="1"/>
  <c r="J1922" i="1"/>
  <c r="L1922" i="1" s="1"/>
  <c r="Y1922" i="1" s="1"/>
  <c r="W1923" i="1" s="1"/>
  <c r="AB1923" i="1" l="1"/>
  <c r="AA1923" i="1"/>
  <c r="X1923" i="1"/>
  <c r="Z1923" i="1"/>
  <c r="I1923" i="1"/>
  <c r="K1923" i="1" l="1"/>
  <c r="F1923" i="1"/>
  <c r="J1923" i="1" l="1"/>
  <c r="L1923" i="1" s="1"/>
  <c r="Y1923" i="1" s="1"/>
  <c r="W1924" i="1" s="1"/>
  <c r="AB1924" i="1" l="1"/>
  <c r="X1924" i="1"/>
  <c r="Z1924" i="1"/>
  <c r="AA1924" i="1"/>
  <c r="I1924" i="1"/>
  <c r="F1924" i="1" l="1"/>
  <c r="K1924" i="1"/>
  <c r="J1924" i="1" l="1"/>
  <c r="L1924" i="1" s="1"/>
  <c r="Y1924" i="1" s="1"/>
  <c r="W1925" i="1" s="1"/>
  <c r="AA1925" i="1" l="1"/>
  <c r="X1925" i="1"/>
  <c r="Z1925" i="1"/>
  <c r="AB1925" i="1"/>
  <c r="I1925" i="1"/>
  <c r="K1925" i="1" l="1"/>
  <c r="F1925" i="1"/>
  <c r="J1925" i="1" l="1"/>
  <c r="L1925" i="1" s="1"/>
  <c r="Y1925" i="1" s="1"/>
  <c r="W1926" i="1" s="1"/>
  <c r="Z1926" i="1" l="1"/>
  <c r="AB1926" i="1"/>
  <c r="X1926" i="1"/>
  <c r="AA1926" i="1"/>
  <c r="I1926" i="1"/>
  <c r="K1926" i="1" l="1"/>
  <c r="F1926" i="1"/>
  <c r="J1926" i="1" l="1"/>
  <c r="L1926" i="1" s="1"/>
  <c r="Y1926" i="1" s="1"/>
  <c r="W1927" i="1" s="1"/>
  <c r="X1927" i="1" l="1"/>
  <c r="Z1927" i="1"/>
  <c r="AA1927" i="1"/>
  <c r="AB1927" i="1"/>
  <c r="I1927" i="1"/>
  <c r="F1927" i="1" l="1"/>
  <c r="K1927" i="1"/>
  <c r="J1927" i="1" l="1"/>
  <c r="L1927" i="1" s="1"/>
  <c r="Y1927" i="1" s="1"/>
  <c r="W1928" i="1" s="1"/>
  <c r="AB1928" i="1" l="1"/>
  <c r="X1928" i="1"/>
  <c r="Z1928" i="1"/>
  <c r="AA1928" i="1"/>
  <c r="I1928" i="1"/>
  <c r="K1928" i="1" l="1"/>
  <c r="F1928" i="1"/>
  <c r="J1928" i="1" l="1"/>
  <c r="L1928" i="1" l="1"/>
  <c r="I1929" i="1" l="1"/>
  <c r="Y1928" i="1"/>
  <c r="W1929" i="1" s="1"/>
  <c r="K1929" i="1"/>
  <c r="F1929" i="1"/>
  <c r="AA1929" i="1" l="1"/>
  <c r="X1929" i="1"/>
  <c r="Z1929" i="1"/>
  <c r="AB1929" i="1"/>
  <c r="J1929" i="1"/>
  <c r="L1929" i="1"/>
  <c r="I1930" i="1" s="1"/>
  <c r="K1930" i="1" s="1"/>
  <c r="Y1929" i="1" l="1"/>
  <c r="W1930" i="1" s="1"/>
  <c r="J1930" i="1"/>
  <c r="L1930" i="1" s="1"/>
  <c r="I1931" i="1" s="1"/>
  <c r="F1930" i="1"/>
  <c r="X1930" i="1" l="1"/>
  <c r="AA1930" i="1"/>
  <c r="Z1930" i="1"/>
  <c r="AB1930" i="1"/>
  <c r="K1931" i="1"/>
  <c r="F1931" i="1"/>
  <c r="Y1930" i="1" l="1"/>
  <c r="W1931" i="1" s="1"/>
  <c r="J1931" i="1"/>
  <c r="L1931" i="1" s="1"/>
  <c r="AB1931" i="1" l="1"/>
  <c r="X1931" i="1"/>
  <c r="AA1931" i="1"/>
  <c r="Z1931" i="1"/>
  <c r="I1932" i="1"/>
  <c r="Y1931" i="1" l="1"/>
  <c r="W1932" i="1" s="1"/>
  <c r="F1932" i="1"/>
  <c r="K1932" i="1"/>
  <c r="X1932" i="1" l="1"/>
  <c r="AA1932" i="1"/>
  <c r="Z1932" i="1"/>
  <c r="AB1932" i="1"/>
  <c r="J1932" i="1"/>
  <c r="L1932" i="1" s="1"/>
  <c r="Y1932" i="1" l="1"/>
  <c r="W1933" i="1" s="1"/>
  <c r="I1933" i="1"/>
  <c r="K1933" i="1" s="1"/>
  <c r="AA1933" i="1" l="1"/>
  <c r="Z1933" i="1"/>
  <c r="AB1933" i="1"/>
  <c r="X1933" i="1"/>
  <c r="F1933" i="1"/>
  <c r="J1933" i="1"/>
  <c r="L1933" i="1" s="1"/>
  <c r="Y1933" i="1" l="1"/>
  <c r="W1934" i="1" s="1"/>
  <c r="I1934" i="1"/>
  <c r="F1934" i="1" s="1"/>
  <c r="X1934" i="1" l="1"/>
  <c r="AA1934" i="1"/>
  <c r="Z1934" i="1"/>
  <c r="AB1934" i="1"/>
  <c r="K1934" i="1"/>
  <c r="J1934" i="1" s="1"/>
  <c r="L1934" i="1" l="1"/>
  <c r="I1935" i="1" s="1"/>
  <c r="Y1934" i="1" l="1"/>
  <c r="W1935" i="1" s="1"/>
  <c r="K1935" i="1"/>
  <c r="F1935" i="1"/>
  <c r="AA1935" i="1" l="1"/>
  <c r="X1935" i="1"/>
  <c r="Z1935" i="1"/>
  <c r="AB1935" i="1"/>
  <c r="J1935" i="1"/>
  <c r="L1935" i="1" s="1"/>
  <c r="Y1935" i="1" l="1"/>
  <c r="W1936" i="1" s="1"/>
  <c r="I1936" i="1"/>
  <c r="X1936" i="1" l="1"/>
  <c r="AA1936" i="1"/>
  <c r="Z1936" i="1"/>
  <c r="AB1936" i="1"/>
  <c r="K1936" i="1"/>
  <c r="F1936" i="1"/>
  <c r="J1936" i="1" l="1"/>
  <c r="L1936" i="1" s="1"/>
  <c r="Y1936" i="1" s="1"/>
  <c r="W1937" i="1" s="1"/>
  <c r="AB1937" i="1" l="1"/>
  <c r="X1937" i="1"/>
  <c r="Z1937" i="1"/>
  <c r="AA1937" i="1"/>
  <c r="I1937" i="1"/>
  <c r="F1937" i="1" s="1"/>
  <c r="K1937" i="1" l="1"/>
  <c r="J1937" i="1" s="1"/>
  <c r="L1937" i="1" l="1"/>
  <c r="I1938" i="1" l="1"/>
  <c r="Y1937" i="1"/>
  <c r="W1938" i="1" s="1"/>
  <c r="K1938" i="1"/>
  <c r="F1938" i="1"/>
  <c r="X1938" i="1" l="1"/>
  <c r="AA1938" i="1"/>
  <c r="AB1938" i="1"/>
  <c r="Z1938" i="1"/>
  <c r="J1938" i="1"/>
  <c r="L1938" i="1"/>
  <c r="I1939" i="1" s="1"/>
  <c r="Y1938" i="1" l="1"/>
  <c r="W1939" i="1" s="1"/>
  <c r="K1939" i="1"/>
  <c r="F1939" i="1"/>
  <c r="X1939" i="1" l="1"/>
  <c r="Z1939" i="1"/>
  <c r="AA1939" i="1"/>
  <c r="AB1939" i="1"/>
  <c r="J1939" i="1"/>
  <c r="L1939" i="1" s="1"/>
  <c r="Y1939" i="1" l="1"/>
  <c r="W1940" i="1" s="1"/>
  <c r="I1940" i="1"/>
  <c r="X1940" i="1" l="1"/>
  <c r="AA1940" i="1"/>
  <c r="AB1940" i="1"/>
  <c r="Z1940" i="1"/>
  <c r="K1940" i="1"/>
  <c r="F1940" i="1"/>
  <c r="J1940" i="1" l="1"/>
  <c r="L1940" i="1" s="1"/>
  <c r="Y1940" i="1" s="1"/>
  <c r="W1941" i="1" s="1"/>
  <c r="AA1941" i="1" l="1"/>
  <c r="AB1941" i="1"/>
  <c r="X1941" i="1"/>
  <c r="Z1941" i="1"/>
  <c r="I1941" i="1"/>
  <c r="K1941" i="1" l="1"/>
  <c r="F1941" i="1"/>
  <c r="J1941" i="1" l="1"/>
  <c r="L1941" i="1" s="1"/>
  <c r="Y1941" i="1" s="1"/>
  <c r="W1942" i="1" s="1"/>
  <c r="X1942" i="1" l="1"/>
  <c r="AA1942" i="1"/>
  <c r="Z1942" i="1"/>
  <c r="AB1942" i="1"/>
  <c r="I1942" i="1"/>
  <c r="F1942" i="1" l="1"/>
  <c r="K1942" i="1"/>
  <c r="J1942" i="1" l="1"/>
  <c r="L1942" i="1" s="1"/>
  <c r="Y1942" i="1" s="1"/>
  <c r="W1943" i="1" s="1"/>
  <c r="X1943" i="1" l="1"/>
  <c r="AA1943" i="1"/>
  <c r="Z1943" i="1"/>
  <c r="AB1943" i="1"/>
  <c r="I1943" i="1"/>
  <c r="F1943" i="1" l="1"/>
  <c r="K1943" i="1"/>
  <c r="J1943" i="1" l="1"/>
  <c r="L1943" i="1" s="1"/>
  <c r="Y1943" i="1" s="1"/>
  <c r="W1944" i="1" s="1"/>
  <c r="AB1944" i="1" l="1"/>
  <c r="AA1944" i="1"/>
  <c r="X1944" i="1"/>
  <c r="Z1944" i="1"/>
  <c r="I1944" i="1"/>
  <c r="F1944" i="1" l="1"/>
  <c r="K1944" i="1"/>
  <c r="J1944" i="1" l="1"/>
  <c r="L1944" i="1" s="1"/>
  <c r="Y1944" i="1" s="1"/>
  <c r="W1945" i="1" s="1"/>
  <c r="AA1945" i="1" l="1"/>
  <c r="X1945" i="1"/>
  <c r="Z1945" i="1"/>
  <c r="AB1945" i="1"/>
  <c r="I1945" i="1"/>
  <c r="K1945" i="1" l="1"/>
  <c r="F1945" i="1"/>
  <c r="J1945" i="1" l="1"/>
  <c r="L1945" i="1" s="1"/>
  <c r="I1946" i="1" l="1"/>
  <c r="Y1945" i="1"/>
  <c r="W1946" i="1" s="1"/>
  <c r="F1946" i="1"/>
  <c r="K1946" i="1"/>
  <c r="X1946" i="1" l="1"/>
  <c r="Z1946" i="1"/>
  <c r="AA1946" i="1"/>
  <c r="AB1946" i="1"/>
  <c r="J1946" i="1"/>
  <c r="L1946" i="1" s="1"/>
  <c r="Y1946" i="1" l="1"/>
  <c r="W1947" i="1" s="1"/>
  <c r="I1947" i="1"/>
  <c r="AB1947" i="1" l="1"/>
  <c r="X1947" i="1"/>
  <c r="AA1947" i="1"/>
  <c r="Z1947" i="1"/>
  <c r="F1947" i="1"/>
  <c r="K1947" i="1"/>
  <c r="J1947" i="1" s="1"/>
  <c r="L1947" i="1" l="1"/>
  <c r="I1948" i="1" s="1"/>
  <c r="Y1947" i="1" l="1"/>
  <c r="W1948" i="1" s="1"/>
  <c r="K1948" i="1"/>
  <c r="F1948" i="1"/>
  <c r="X1948" i="1" l="1"/>
  <c r="Z1948" i="1"/>
  <c r="AA1948" i="1"/>
  <c r="AB1948" i="1"/>
  <c r="J1948" i="1"/>
  <c r="L1948" i="1" s="1"/>
  <c r="Y1948" i="1" l="1"/>
  <c r="W1949" i="1" s="1"/>
  <c r="I1949" i="1"/>
  <c r="Z1949" i="1" l="1"/>
  <c r="AA1949" i="1"/>
  <c r="X1949" i="1"/>
  <c r="AB1949" i="1"/>
  <c r="K1949" i="1"/>
  <c r="F1949" i="1"/>
  <c r="J1949" i="1"/>
  <c r="L1949" i="1" l="1"/>
  <c r="I1950" i="1" s="1"/>
  <c r="Y1949" i="1" l="1"/>
  <c r="W1950" i="1" s="1"/>
  <c r="K1950" i="1"/>
  <c r="J1950" i="1" s="1"/>
  <c r="F1950" i="1"/>
  <c r="X1950" i="1" l="1"/>
  <c r="AA1950" i="1"/>
  <c r="Z1950" i="1"/>
  <c r="AB1950" i="1"/>
  <c r="L1950" i="1"/>
  <c r="I1951" i="1" s="1"/>
  <c r="Y1950" i="1" l="1"/>
  <c r="W1951" i="1" s="1"/>
  <c r="K1951" i="1"/>
  <c r="F1951" i="1"/>
  <c r="X1951" i="1" l="1"/>
  <c r="AA1951" i="1"/>
  <c r="Z1951" i="1"/>
  <c r="AB1951" i="1"/>
  <c r="J1951" i="1"/>
  <c r="L1951" i="1" s="1"/>
  <c r="Y1951" i="1" l="1"/>
  <c r="W1952" i="1" s="1"/>
  <c r="I1952" i="1"/>
  <c r="X1952" i="1" l="1"/>
  <c r="AA1952" i="1"/>
  <c r="Z1952" i="1"/>
  <c r="AB1952" i="1"/>
  <c r="K1952" i="1"/>
  <c r="F1952" i="1"/>
  <c r="J1952" i="1" l="1"/>
  <c r="L1952" i="1" s="1"/>
  <c r="Y1952" i="1" s="1"/>
  <c r="W1953" i="1" s="1"/>
  <c r="X1953" i="1" l="1"/>
  <c r="AA1953" i="1"/>
  <c r="Z1953" i="1"/>
  <c r="AB1953" i="1"/>
  <c r="I1953" i="1"/>
  <c r="F1953" i="1" l="1"/>
  <c r="K1953" i="1"/>
  <c r="J1953" i="1" l="1"/>
  <c r="L1953" i="1"/>
  <c r="I1954" i="1" l="1"/>
  <c r="Y1953" i="1"/>
  <c r="W1954" i="1" s="1"/>
  <c r="K1954" i="1"/>
  <c r="F1954" i="1"/>
  <c r="X1954" i="1" l="1"/>
  <c r="AA1954" i="1"/>
  <c r="AB1954" i="1"/>
  <c r="Z1954" i="1"/>
  <c r="J1954" i="1"/>
  <c r="L1954" i="1" s="1"/>
  <c r="Y1954" i="1" l="1"/>
  <c r="W1955" i="1" s="1"/>
  <c r="I1955" i="1"/>
  <c r="Z1955" i="1" l="1"/>
  <c r="AB1955" i="1"/>
  <c r="X1955" i="1"/>
  <c r="AA1955" i="1"/>
  <c r="K1955" i="1"/>
  <c r="F1955" i="1"/>
  <c r="J1955" i="1" l="1"/>
  <c r="L1955" i="1" s="1"/>
  <c r="Y1955" i="1" s="1"/>
  <c r="W1956" i="1" s="1"/>
  <c r="AA1956" i="1" l="1"/>
  <c r="X1956" i="1"/>
  <c r="Z1956" i="1"/>
  <c r="AB1956" i="1"/>
  <c r="I1956" i="1"/>
  <c r="K1956" i="1" l="1"/>
  <c r="F1956" i="1"/>
  <c r="J1956" i="1" l="1"/>
  <c r="L1956" i="1" s="1"/>
  <c r="Y1956" i="1" s="1"/>
  <c r="W1957" i="1" s="1"/>
  <c r="AA1957" i="1" l="1"/>
  <c r="Z1957" i="1"/>
  <c r="X1957" i="1"/>
  <c r="AB1957" i="1"/>
  <c r="I1957" i="1"/>
  <c r="F1957" i="1" l="1"/>
  <c r="K1957" i="1"/>
  <c r="J1957" i="1" s="1"/>
  <c r="L1957" i="1" l="1"/>
  <c r="I1958" i="1" l="1"/>
  <c r="Y1957" i="1"/>
  <c r="W1958" i="1" s="1"/>
  <c r="K1958" i="1"/>
  <c r="F1958" i="1"/>
  <c r="AB1958" i="1" l="1"/>
  <c r="X1958" i="1"/>
  <c r="Z1958" i="1"/>
  <c r="AA1958" i="1"/>
  <c r="J1958" i="1"/>
  <c r="L1958" i="1"/>
  <c r="I1959" i="1" s="1"/>
  <c r="Y1958" i="1" l="1"/>
  <c r="W1959" i="1" s="1"/>
  <c r="F1959" i="1"/>
  <c r="K1959" i="1"/>
  <c r="X1959" i="1" l="1"/>
  <c r="AB1959" i="1"/>
  <c r="Z1959" i="1"/>
  <c r="AA1959" i="1"/>
  <c r="J1959" i="1"/>
  <c r="L1959" i="1" s="1"/>
  <c r="Y1959" i="1" l="1"/>
  <c r="W1960" i="1" s="1"/>
  <c r="I1960" i="1"/>
  <c r="Z1960" i="1" l="1"/>
  <c r="AB1960" i="1"/>
  <c r="X1960" i="1"/>
  <c r="AA1960" i="1"/>
  <c r="K1960" i="1"/>
  <c r="F1960" i="1"/>
  <c r="J1960" i="1" l="1"/>
  <c r="L1960" i="1" s="1"/>
  <c r="Y1960" i="1" s="1"/>
  <c r="W1961" i="1" s="1"/>
  <c r="X1961" i="1" l="1"/>
  <c r="Z1961" i="1"/>
  <c r="AB1961" i="1"/>
  <c r="AA1961" i="1"/>
  <c r="I1961" i="1"/>
  <c r="K1961" i="1" l="1"/>
  <c r="F1961" i="1"/>
  <c r="J1961" i="1" l="1"/>
  <c r="L1961" i="1" s="1"/>
  <c r="Y1961" i="1" s="1"/>
  <c r="W1962" i="1" s="1"/>
  <c r="Z1962" i="1" l="1"/>
  <c r="AB1962" i="1"/>
  <c r="X1962" i="1"/>
  <c r="AA1962" i="1"/>
  <c r="I1962" i="1"/>
  <c r="K1962" i="1" l="1"/>
  <c r="J1962" i="1" s="1"/>
  <c r="F1962" i="1"/>
  <c r="L1962" i="1" l="1"/>
  <c r="I1963" i="1" l="1"/>
  <c r="Y1962" i="1"/>
  <c r="W1963" i="1" s="1"/>
  <c r="F1963" i="1"/>
  <c r="K1963" i="1"/>
  <c r="X1963" i="1" l="1"/>
  <c r="Z1963" i="1"/>
  <c r="AA1963" i="1"/>
  <c r="AB1963" i="1"/>
  <c r="J1963" i="1"/>
  <c r="L1963" i="1" s="1"/>
  <c r="Y1963" i="1" l="1"/>
  <c r="W1964" i="1" s="1"/>
  <c r="I1964" i="1"/>
  <c r="X1964" i="1" l="1"/>
  <c r="Z1964" i="1"/>
  <c r="AB1964" i="1"/>
  <c r="AA1964" i="1"/>
  <c r="K1964" i="1"/>
  <c r="F1964" i="1"/>
  <c r="J1964" i="1" l="1"/>
  <c r="L1964" i="1" s="1"/>
  <c r="Y1964" i="1" s="1"/>
  <c r="W1965" i="1" s="1"/>
  <c r="X1965" i="1" l="1"/>
  <c r="AA1965" i="1"/>
  <c r="AB1965" i="1"/>
  <c r="Z1965" i="1"/>
  <c r="I1965" i="1"/>
  <c r="F1965" i="1" l="1"/>
  <c r="K1965" i="1"/>
  <c r="J1965" i="1" l="1"/>
  <c r="L1965" i="1" s="1"/>
  <c r="Y1965" i="1" s="1"/>
  <c r="W1966" i="1" s="1"/>
  <c r="Z1966" i="1" l="1"/>
  <c r="X1966" i="1"/>
  <c r="AA1966" i="1"/>
  <c r="AB1966" i="1"/>
  <c r="I1966" i="1"/>
  <c r="F1966" i="1" l="1"/>
  <c r="K1966" i="1"/>
  <c r="J1966" i="1" s="1"/>
  <c r="L1966" i="1" l="1"/>
  <c r="I1967" i="1" l="1"/>
  <c r="Y1966" i="1"/>
  <c r="W1967" i="1" s="1"/>
  <c r="F1967" i="1"/>
  <c r="K1967" i="1"/>
  <c r="X1967" i="1" l="1"/>
  <c r="Z1967" i="1"/>
  <c r="AA1967" i="1"/>
  <c r="AB1967" i="1"/>
  <c r="J1967" i="1"/>
  <c r="L1967" i="1" s="1"/>
  <c r="Y1967" i="1" l="1"/>
  <c r="W1968" i="1" s="1"/>
  <c r="I1968" i="1"/>
  <c r="X1968" i="1" l="1"/>
  <c r="Z1968" i="1"/>
  <c r="AB1968" i="1"/>
  <c r="AA1968" i="1"/>
  <c r="K1968" i="1"/>
  <c r="J1968" i="1" s="1"/>
  <c r="F1968" i="1"/>
  <c r="L1968" i="1" l="1"/>
  <c r="I1969" i="1" s="1"/>
  <c r="Y1968" i="1" l="1"/>
  <c r="W1969" i="1" s="1"/>
  <c r="F1969" i="1"/>
  <c r="K1969" i="1"/>
  <c r="J1969" i="1" s="1"/>
  <c r="X1969" i="1" l="1"/>
  <c r="AA1969" i="1"/>
  <c r="Z1969" i="1"/>
  <c r="AB1969" i="1"/>
  <c r="L1969" i="1"/>
  <c r="I1970" i="1" s="1"/>
  <c r="Y1969" i="1" l="1"/>
  <c r="W1970" i="1" s="1"/>
  <c r="K1970" i="1"/>
  <c r="F1970" i="1"/>
  <c r="X1970" i="1" l="1"/>
  <c r="AA1970" i="1"/>
  <c r="Z1970" i="1"/>
  <c r="AB1970" i="1"/>
  <c r="J1970" i="1"/>
  <c r="L1970" i="1" s="1"/>
  <c r="Y1970" i="1" l="1"/>
  <c r="W1971" i="1" s="1"/>
  <c r="I1971" i="1"/>
  <c r="AA1971" i="1" l="1"/>
  <c r="X1971" i="1"/>
  <c r="Z1971" i="1"/>
  <c r="AB1971" i="1"/>
  <c r="F1971" i="1"/>
  <c r="K1971" i="1"/>
  <c r="J1971" i="1" s="1"/>
  <c r="L1971" i="1" l="1"/>
  <c r="I1972" i="1" s="1"/>
  <c r="Y1971" i="1" l="1"/>
  <c r="W1972" i="1" s="1"/>
  <c r="K1972" i="1"/>
  <c r="F1972" i="1"/>
  <c r="X1972" i="1" l="1"/>
  <c r="AA1972" i="1"/>
  <c r="Z1972" i="1"/>
  <c r="AB1972" i="1"/>
  <c r="J1972" i="1"/>
  <c r="L1972" i="1" s="1"/>
  <c r="Y1972" i="1" l="1"/>
  <c r="W1973" i="1" s="1"/>
  <c r="I1973" i="1"/>
  <c r="X1973" i="1" l="1"/>
  <c r="AA1973" i="1"/>
  <c r="AB1973" i="1"/>
  <c r="Z1973" i="1"/>
  <c r="K1973" i="1"/>
  <c r="F1973" i="1"/>
  <c r="J1973" i="1" l="1"/>
  <c r="L1973" i="1" s="1"/>
  <c r="Y1973" i="1" s="1"/>
  <c r="W1974" i="1" s="1"/>
  <c r="X1974" i="1" l="1"/>
  <c r="AA1974" i="1"/>
  <c r="AB1974" i="1"/>
  <c r="Z1974" i="1"/>
  <c r="I1974" i="1"/>
  <c r="K1974" i="1" l="1"/>
  <c r="F1974" i="1"/>
  <c r="J1974" i="1" l="1"/>
  <c r="L1974" i="1" s="1"/>
  <c r="Y1974" i="1" s="1"/>
  <c r="W1975" i="1" s="1"/>
  <c r="Z1975" i="1" l="1"/>
  <c r="AA1975" i="1"/>
  <c r="X1975" i="1"/>
  <c r="AB1975" i="1"/>
  <c r="I1975" i="1"/>
  <c r="F1975" i="1" l="1"/>
  <c r="K1975" i="1"/>
  <c r="J1975" i="1" l="1"/>
  <c r="L1975" i="1" s="1"/>
  <c r="I1976" i="1" l="1"/>
  <c r="Y1975" i="1"/>
  <c r="W1976" i="1" s="1"/>
  <c r="K1976" i="1"/>
  <c r="F1976" i="1"/>
  <c r="X1976" i="1" l="1"/>
  <c r="Z1976" i="1"/>
  <c r="AA1976" i="1"/>
  <c r="AB1976" i="1"/>
  <c r="J1976" i="1"/>
  <c r="L1976" i="1"/>
  <c r="I1977" i="1" s="1"/>
  <c r="Y1976" i="1" l="1"/>
  <c r="W1977" i="1" s="1"/>
  <c r="F1977" i="1"/>
  <c r="K1977" i="1"/>
  <c r="AA1977" i="1" l="1"/>
  <c r="X1977" i="1"/>
  <c r="Z1977" i="1"/>
  <c r="AB1977" i="1"/>
  <c r="J1977" i="1"/>
  <c r="L1977" i="1" s="1"/>
  <c r="Y1977" i="1" l="1"/>
  <c r="W1978" i="1" s="1"/>
  <c r="I1978" i="1"/>
  <c r="X1978" i="1" l="1"/>
  <c r="Z1978" i="1"/>
  <c r="AA1978" i="1"/>
  <c r="AB1978" i="1"/>
  <c r="F1978" i="1"/>
  <c r="K1978" i="1"/>
  <c r="J1978" i="1" l="1"/>
  <c r="L1978" i="1" s="1"/>
  <c r="Y1978" i="1" s="1"/>
  <c r="W1979" i="1" s="1"/>
  <c r="X1979" i="1" l="1"/>
  <c r="AB1979" i="1"/>
  <c r="Z1979" i="1"/>
  <c r="AA1979" i="1"/>
  <c r="I1979" i="1"/>
  <c r="F1979" i="1" l="1"/>
  <c r="K1979" i="1"/>
  <c r="J1979" i="1" l="1"/>
  <c r="L1979" i="1" s="1"/>
  <c r="Y1979" i="1" s="1"/>
  <c r="W1980" i="1" s="1"/>
  <c r="X1980" i="1" l="1"/>
  <c r="AA1980" i="1"/>
  <c r="AB1980" i="1"/>
  <c r="Z1980" i="1"/>
  <c r="I1980" i="1"/>
  <c r="F1980" i="1" l="1"/>
  <c r="K1980" i="1"/>
  <c r="J1980" i="1" l="1"/>
  <c r="L1980" i="1" s="1"/>
  <c r="Y1980" i="1" s="1"/>
  <c r="W1981" i="1" s="1"/>
  <c r="X1981" i="1" l="1"/>
  <c r="Z1981" i="1"/>
  <c r="AA1981" i="1"/>
  <c r="AB1981" i="1"/>
  <c r="I1981" i="1"/>
  <c r="K1981" i="1" l="1"/>
  <c r="F1981" i="1"/>
  <c r="J1981" i="1" l="1"/>
  <c r="L1981" i="1" s="1"/>
  <c r="Y1981" i="1" s="1"/>
  <c r="W1982" i="1" s="1"/>
  <c r="X1982" i="1" l="1"/>
  <c r="Z1982" i="1"/>
  <c r="AA1982" i="1"/>
  <c r="AB1982" i="1"/>
  <c r="I1982" i="1"/>
  <c r="K1982" i="1" l="1"/>
  <c r="F1982" i="1"/>
  <c r="J1982" i="1" l="1"/>
  <c r="L1982" i="1" s="1"/>
  <c r="Y1982" i="1" s="1"/>
  <c r="W1983" i="1" s="1"/>
  <c r="AB1983" i="1" l="1"/>
  <c r="X1983" i="1"/>
  <c r="Z1983" i="1"/>
  <c r="AA1983" i="1"/>
  <c r="I1983" i="1"/>
  <c r="K1983" i="1" s="1"/>
  <c r="F1983" i="1" l="1"/>
  <c r="J1983" i="1"/>
  <c r="L1983" i="1" s="1"/>
  <c r="Y1983" i="1" s="1"/>
  <c r="W1984" i="1" s="1"/>
  <c r="AA1984" i="1" l="1"/>
  <c r="X1984" i="1"/>
  <c r="Z1984" i="1"/>
  <c r="AB1984" i="1"/>
  <c r="I1984" i="1"/>
  <c r="K1984" i="1" l="1"/>
  <c r="J1984" i="1" s="1"/>
  <c r="F1984" i="1"/>
  <c r="L1984" i="1" l="1"/>
  <c r="I1985" i="1" l="1"/>
  <c r="Y1984" i="1"/>
  <c r="W1985" i="1" s="1"/>
  <c r="F1985" i="1"/>
  <c r="K1985" i="1"/>
  <c r="AB1985" i="1" l="1"/>
  <c r="X1985" i="1"/>
  <c r="AA1985" i="1"/>
  <c r="Z1985" i="1"/>
  <c r="J1985" i="1"/>
  <c r="L1985" i="1" s="1"/>
  <c r="Y1985" i="1" l="1"/>
  <c r="W1986" i="1" s="1"/>
  <c r="I1986" i="1"/>
  <c r="Z1986" i="1" l="1"/>
  <c r="AA1986" i="1"/>
  <c r="AB1986" i="1"/>
  <c r="X1986" i="1"/>
  <c r="F1986" i="1"/>
  <c r="K1986" i="1"/>
  <c r="J1986" i="1" l="1"/>
  <c r="L1986" i="1" s="1"/>
  <c r="Y1986" i="1" s="1"/>
  <c r="W1987" i="1" s="1"/>
  <c r="X1987" i="1" l="1"/>
  <c r="Z1987" i="1"/>
  <c r="AB1987" i="1"/>
  <c r="AA1987" i="1"/>
  <c r="I1987" i="1"/>
  <c r="F1987" i="1" l="1"/>
  <c r="K1987" i="1"/>
  <c r="J1987" i="1" s="1"/>
  <c r="L1987" i="1" l="1"/>
  <c r="I1988" i="1" l="1"/>
  <c r="Y1987" i="1"/>
  <c r="W1988" i="1" s="1"/>
  <c r="K1988" i="1"/>
  <c r="F1988" i="1"/>
  <c r="J1988" i="1"/>
  <c r="Z1988" i="1" l="1"/>
  <c r="AA1988" i="1"/>
  <c r="X1988" i="1"/>
  <c r="AB1988" i="1"/>
  <c r="L1988" i="1"/>
  <c r="I1989" i="1" s="1"/>
  <c r="Y1988" i="1" l="1"/>
  <c r="W1989" i="1" s="1"/>
  <c r="K1989" i="1"/>
  <c r="J1989" i="1" s="1"/>
  <c r="F1989" i="1"/>
  <c r="AB1989" i="1" l="1"/>
  <c r="X1989" i="1"/>
  <c r="AA1989" i="1"/>
  <c r="Z1989" i="1"/>
  <c r="L1989" i="1"/>
  <c r="I1990" i="1" s="1"/>
  <c r="Y1989" i="1" l="1"/>
  <c r="W1990" i="1" s="1"/>
  <c r="K1990" i="1"/>
  <c r="J1990" i="1" s="1"/>
  <c r="F1990" i="1"/>
  <c r="X1990" i="1" l="1"/>
  <c r="AA1990" i="1"/>
  <c r="Z1990" i="1"/>
  <c r="AB1990" i="1"/>
  <c r="L1990" i="1"/>
  <c r="I1991" i="1" s="1"/>
  <c r="Y1990" i="1" l="1"/>
  <c r="W1991" i="1" s="1"/>
  <c r="F1991" i="1"/>
  <c r="K1991" i="1"/>
  <c r="X1991" i="1" l="1"/>
  <c r="AA1991" i="1"/>
  <c r="Z1991" i="1"/>
  <c r="AB1991" i="1"/>
  <c r="J1991" i="1"/>
  <c r="L1991" i="1" s="1"/>
  <c r="Y1991" i="1" l="1"/>
  <c r="W1992" i="1" s="1"/>
  <c r="I1992" i="1"/>
  <c r="AB1992" i="1" l="1"/>
  <c r="X1992" i="1"/>
  <c r="AA1992" i="1"/>
  <c r="Z1992" i="1"/>
  <c r="F1992" i="1"/>
  <c r="K1992" i="1"/>
  <c r="J1992" i="1" l="1"/>
  <c r="L1992" i="1" s="1"/>
  <c r="Y1992" i="1" s="1"/>
  <c r="W1993" i="1" s="1"/>
  <c r="AB1993" i="1" l="1"/>
  <c r="X1993" i="1"/>
  <c r="Z1993" i="1"/>
  <c r="AA1993" i="1"/>
  <c r="I1993" i="1"/>
  <c r="F1993" i="1" l="1"/>
  <c r="K1993" i="1"/>
  <c r="J1993" i="1" l="1"/>
  <c r="L1993" i="1" s="1"/>
  <c r="Y1993" i="1" s="1"/>
  <c r="W1994" i="1" s="1"/>
  <c r="X1994" i="1" l="1"/>
  <c r="Z1994" i="1"/>
  <c r="AA1994" i="1"/>
  <c r="AB1994" i="1"/>
  <c r="I1994" i="1"/>
  <c r="K1994" i="1" l="1"/>
  <c r="F1994" i="1"/>
  <c r="J1994" i="1" l="1"/>
  <c r="L1994" i="1" s="1"/>
  <c r="Y1994" i="1" s="1"/>
  <c r="W1995" i="1" s="1"/>
  <c r="X1995" i="1" l="1"/>
  <c r="AA1995" i="1"/>
  <c r="Z1995" i="1"/>
  <c r="AB1995" i="1"/>
  <c r="I1995" i="1"/>
  <c r="F1995" i="1" l="1"/>
  <c r="K1995" i="1"/>
  <c r="J1995" i="1" l="1"/>
  <c r="L1995" i="1" s="1"/>
  <c r="I1996" i="1" l="1"/>
  <c r="Y1995" i="1"/>
  <c r="W1996" i="1" s="1"/>
  <c r="F1996" i="1"/>
  <c r="K1996" i="1"/>
  <c r="J1996" i="1" s="1"/>
  <c r="AA1996" i="1" l="1"/>
  <c r="X1996" i="1"/>
  <c r="Z1996" i="1"/>
  <c r="AB1996" i="1"/>
  <c r="L1996" i="1"/>
  <c r="I1997" i="1" s="1"/>
  <c r="Y1996" i="1" l="1"/>
  <c r="W1997" i="1" s="1"/>
  <c r="F1997" i="1"/>
  <c r="K1997" i="1"/>
  <c r="X1997" i="1" l="1"/>
  <c r="AA1997" i="1"/>
  <c r="Z1997" i="1"/>
  <c r="AB1997" i="1"/>
  <c r="J1997" i="1"/>
  <c r="L1997" i="1"/>
  <c r="I1998" i="1" s="1"/>
  <c r="Y1997" i="1" l="1"/>
  <c r="W1998" i="1" s="1"/>
  <c r="F1998" i="1"/>
  <c r="K1998" i="1"/>
  <c r="J1998" i="1" s="1"/>
  <c r="AA1998" i="1" l="1"/>
  <c r="AB1998" i="1"/>
  <c r="X1998" i="1"/>
  <c r="Z1998" i="1"/>
  <c r="L1998" i="1"/>
  <c r="I1999" i="1" s="1"/>
  <c r="Y1998" i="1" l="1"/>
  <c r="W1999" i="1" s="1"/>
  <c r="F1999" i="1"/>
  <c r="K1999" i="1"/>
  <c r="AB1999" i="1" l="1"/>
  <c r="X1999" i="1"/>
  <c r="Z1999" i="1"/>
  <c r="AA1999" i="1"/>
  <c r="J1999" i="1"/>
  <c r="L1999" i="1" s="1"/>
  <c r="Y1999" i="1" l="1"/>
  <c r="W2000" i="1" s="1"/>
  <c r="I2000" i="1"/>
  <c r="X2000" i="1" l="1"/>
  <c r="Z2000" i="1"/>
  <c r="AA2000" i="1"/>
  <c r="AB2000" i="1"/>
  <c r="F2000" i="1"/>
  <c r="K2000" i="1"/>
  <c r="J2000" i="1" s="1"/>
  <c r="L2000" i="1" l="1"/>
  <c r="I2001" i="1" s="1"/>
  <c r="Y2000" i="1" l="1"/>
  <c r="W2001" i="1" s="1"/>
  <c r="F2001" i="1"/>
  <c r="K2001" i="1"/>
  <c r="X2001" i="1" l="1"/>
  <c r="AA2001" i="1"/>
  <c r="AB2001" i="1"/>
  <c r="Z2001" i="1"/>
  <c r="J2001" i="1"/>
  <c r="L2001" i="1"/>
  <c r="I2002" i="1" s="1"/>
  <c r="Y2001" i="1" l="1"/>
  <c r="W2002" i="1" s="1"/>
  <c r="K2002" i="1"/>
  <c r="F2002" i="1"/>
  <c r="X2002" i="1" l="1"/>
  <c r="AA2002" i="1"/>
  <c r="Z2002" i="1"/>
  <c r="AB2002" i="1"/>
  <c r="J2002" i="1"/>
  <c r="L2002" i="1" s="1"/>
  <c r="Y2002" i="1" l="1"/>
  <c r="W2003" i="1" s="1"/>
  <c r="I2003" i="1"/>
  <c r="X2003" i="1" l="1"/>
  <c r="AA2003" i="1"/>
  <c r="Z2003" i="1"/>
  <c r="AB2003" i="1"/>
  <c r="F2003" i="1"/>
  <c r="K2003" i="1"/>
  <c r="J2003" i="1" l="1"/>
  <c r="L2003" i="1" s="1"/>
  <c r="I2004" i="1" l="1"/>
  <c r="Y2003" i="1"/>
  <c r="W2004" i="1" s="1"/>
  <c r="K2004" i="1"/>
  <c r="F2004" i="1"/>
  <c r="Z2004" i="1" l="1"/>
  <c r="AB2004" i="1"/>
  <c r="X2004" i="1"/>
  <c r="AA2004" i="1"/>
  <c r="J2004" i="1"/>
  <c r="L2004" i="1" s="1"/>
  <c r="Y2004" i="1" l="1"/>
  <c r="W2005" i="1" s="1"/>
  <c r="I2005" i="1"/>
  <c r="Z2005" i="1" l="1"/>
  <c r="X2005" i="1"/>
  <c r="AA2005" i="1"/>
  <c r="AB2005" i="1"/>
  <c r="K2005" i="1"/>
  <c r="F2005" i="1"/>
  <c r="J2005" i="1" l="1"/>
  <c r="L2005" i="1" s="1"/>
  <c r="Y2005" i="1" s="1"/>
  <c r="W2006" i="1" s="1"/>
  <c r="Z2006" i="1" l="1"/>
  <c r="AB2006" i="1"/>
  <c r="X2006" i="1"/>
  <c r="AA2006" i="1"/>
  <c r="I2006" i="1"/>
  <c r="F2006" i="1" l="1"/>
  <c r="K2006" i="1"/>
  <c r="J2006" i="1" l="1"/>
  <c r="L2006" i="1" s="1"/>
  <c r="Y2006" i="1" s="1"/>
  <c r="W2007" i="1" s="1"/>
  <c r="AA2007" i="1" l="1"/>
  <c r="Z2007" i="1"/>
  <c r="X2007" i="1"/>
  <c r="AB2007" i="1"/>
  <c r="I2007" i="1"/>
  <c r="F2007" i="1" l="1"/>
  <c r="K2007" i="1"/>
  <c r="J2007" i="1" l="1"/>
  <c r="L2007" i="1" s="1"/>
  <c r="Y2007" i="1" s="1"/>
  <c r="W2008" i="1" s="1"/>
  <c r="AA2008" i="1" l="1"/>
  <c r="X2008" i="1"/>
  <c r="Z2008" i="1"/>
  <c r="AB2008" i="1"/>
  <c r="I2008" i="1"/>
  <c r="K2008" i="1" s="1"/>
  <c r="F2008" i="1" l="1"/>
  <c r="J2008" i="1"/>
  <c r="L2008" i="1" s="1"/>
  <c r="Y2008" i="1" s="1"/>
  <c r="W2009" i="1" s="1"/>
  <c r="AA2009" i="1" l="1"/>
  <c r="AB2009" i="1"/>
  <c r="X2009" i="1"/>
  <c r="Z2009" i="1"/>
  <c r="I2009" i="1"/>
  <c r="K2009" i="1" l="1"/>
  <c r="F2009" i="1"/>
  <c r="J2009" i="1" l="1"/>
  <c r="L2009" i="1" s="1"/>
  <c r="Y2009" i="1" s="1"/>
  <c r="W2010" i="1" s="1"/>
  <c r="AA2010" i="1" l="1"/>
  <c r="AB2010" i="1"/>
  <c r="X2010" i="1"/>
  <c r="Z2010" i="1"/>
  <c r="I2010" i="1"/>
  <c r="F2010" i="1" l="1"/>
  <c r="K2010" i="1"/>
  <c r="J2010" i="1" l="1"/>
  <c r="L2010" i="1" s="1"/>
  <c r="Y2010" i="1" s="1"/>
  <c r="W2011" i="1" s="1"/>
  <c r="X2011" i="1" l="1"/>
  <c r="AA2011" i="1"/>
  <c r="AB2011" i="1"/>
  <c r="Z2011" i="1"/>
  <c r="I2011" i="1"/>
  <c r="K2011" i="1" l="1"/>
  <c r="F2011" i="1"/>
  <c r="J2011" i="1" l="1"/>
  <c r="L2011" i="1" s="1"/>
  <c r="Y2011" i="1" s="1"/>
  <c r="W2012" i="1" s="1"/>
  <c r="AB2012" i="1" l="1"/>
  <c r="X2012" i="1"/>
  <c r="Z2012" i="1"/>
  <c r="AA2012" i="1"/>
  <c r="I2012" i="1"/>
  <c r="K2012" i="1" l="1"/>
  <c r="F2012" i="1"/>
  <c r="J2012" i="1" l="1"/>
  <c r="L2012" i="1" s="1"/>
  <c r="Y2012" i="1" s="1"/>
  <c r="W2013" i="1" s="1"/>
  <c r="X2013" i="1" l="1"/>
  <c r="AA2013" i="1"/>
  <c r="AB2013" i="1"/>
  <c r="Z2013" i="1"/>
  <c r="I2013" i="1"/>
  <c r="K2013" i="1" l="1"/>
  <c r="F2013" i="1"/>
  <c r="J2013" i="1" l="1"/>
  <c r="L2013" i="1" s="1"/>
  <c r="Y2013" i="1" s="1"/>
  <c r="W2014" i="1" s="1"/>
  <c r="AA2014" i="1" l="1"/>
  <c r="Z2014" i="1"/>
  <c r="AB2014" i="1"/>
  <c r="X2014" i="1"/>
  <c r="I2014" i="1"/>
  <c r="F2014" i="1" l="1"/>
  <c r="K2014" i="1"/>
  <c r="J2014" i="1" l="1"/>
  <c r="L2014" i="1" s="1"/>
  <c r="Y2014" i="1" s="1"/>
  <c r="W2015" i="1" s="1"/>
  <c r="X2015" i="1" l="1"/>
  <c r="AA2015" i="1"/>
  <c r="Z2015" i="1"/>
  <c r="AB2015" i="1"/>
  <c r="I2015" i="1"/>
  <c r="F2015" i="1" l="1"/>
  <c r="K2015" i="1"/>
  <c r="J2015" i="1" l="1"/>
  <c r="L2015" i="1" s="1"/>
  <c r="Y2015" i="1" s="1"/>
  <c r="W2016" i="1" s="1"/>
  <c r="Z2016" i="1" l="1"/>
  <c r="AA2016" i="1"/>
  <c r="X2016" i="1"/>
  <c r="AB2016" i="1"/>
  <c r="I2016" i="1"/>
  <c r="K2016" i="1" l="1"/>
  <c r="F2016" i="1"/>
  <c r="J2016" i="1" l="1"/>
  <c r="L2016" i="1" s="1"/>
  <c r="Y2016" i="1" s="1"/>
  <c r="W2017" i="1" s="1"/>
  <c r="Z2017" i="1" l="1"/>
  <c r="X2017" i="1"/>
  <c r="AA2017" i="1"/>
  <c r="AB2017" i="1"/>
  <c r="I2017" i="1"/>
  <c r="F2017" i="1" l="1"/>
  <c r="K2017" i="1"/>
  <c r="J2017" i="1" s="1"/>
  <c r="L2017" i="1" l="1"/>
  <c r="I2018" i="1" l="1"/>
  <c r="Y2017" i="1"/>
  <c r="W2018" i="1" s="1"/>
  <c r="F2018" i="1"/>
  <c r="K2018" i="1"/>
  <c r="X2018" i="1" l="1"/>
  <c r="AA2018" i="1"/>
  <c r="Z2018" i="1"/>
  <c r="AB2018" i="1"/>
  <c r="J2018" i="1"/>
  <c r="L2018" i="1" s="1"/>
  <c r="Y2018" i="1" l="1"/>
  <c r="W2019" i="1" s="1"/>
  <c r="I2019" i="1"/>
  <c r="X2019" i="1" l="1"/>
  <c r="AA2019" i="1"/>
  <c r="AB2019" i="1"/>
  <c r="Z2019" i="1"/>
  <c r="F2019" i="1"/>
  <c r="K2019" i="1"/>
  <c r="J2019" i="1" l="1"/>
  <c r="L2019" i="1" s="1"/>
  <c r="Y2019" i="1" s="1"/>
  <c r="W2020" i="1" s="1"/>
  <c r="X2020" i="1" l="1"/>
  <c r="AA2020" i="1"/>
  <c r="Z2020" i="1"/>
  <c r="AB2020" i="1"/>
  <c r="I2020" i="1"/>
  <c r="F2020" i="1" l="1"/>
  <c r="K2020" i="1"/>
  <c r="J2020" i="1" l="1"/>
  <c r="L2020" i="1" s="1"/>
  <c r="Y2020" i="1" s="1"/>
  <c r="W2021" i="1" s="1"/>
  <c r="AA2021" i="1" l="1"/>
  <c r="Z2021" i="1"/>
  <c r="X2021" i="1"/>
  <c r="AB2021" i="1"/>
  <c r="I2021" i="1"/>
  <c r="K2021" i="1" l="1"/>
  <c r="J2021" i="1" s="1"/>
  <c r="F2021" i="1"/>
  <c r="L2021" i="1" l="1"/>
  <c r="I2022" i="1" l="1"/>
  <c r="Y2021" i="1"/>
  <c r="W2022" i="1" s="1"/>
  <c r="K2022" i="1"/>
  <c r="F2022" i="1"/>
  <c r="X2022" i="1" l="1"/>
  <c r="Z2022" i="1"/>
  <c r="AA2022" i="1"/>
  <c r="AB2022" i="1"/>
  <c r="J2022" i="1"/>
  <c r="L2022" i="1" s="1"/>
  <c r="Y2022" i="1" l="1"/>
  <c r="W2023" i="1" s="1"/>
  <c r="I2023" i="1"/>
  <c r="X2023" i="1" l="1"/>
  <c r="Z2023" i="1"/>
  <c r="AA2023" i="1"/>
  <c r="AB2023" i="1"/>
  <c r="K2023" i="1"/>
  <c r="F2023" i="1"/>
  <c r="J2023" i="1" l="1"/>
  <c r="L2023" i="1" s="1"/>
  <c r="Y2023" i="1" s="1"/>
  <c r="W2024" i="1" s="1"/>
  <c r="X2024" i="1" l="1"/>
  <c r="AA2024" i="1"/>
  <c r="AB2024" i="1"/>
  <c r="Z2024" i="1"/>
  <c r="I2024" i="1"/>
  <c r="K2024" i="1" l="1"/>
  <c r="F2024" i="1"/>
  <c r="J2024" i="1" l="1"/>
  <c r="L2024" i="1" s="1"/>
  <c r="Y2024" i="1" s="1"/>
  <c r="W2025" i="1" s="1"/>
  <c r="X2025" i="1" l="1"/>
  <c r="Z2025" i="1"/>
  <c r="AB2025" i="1"/>
  <c r="AA2025" i="1"/>
  <c r="I2025" i="1"/>
  <c r="F2025" i="1" l="1"/>
  <c r="K2025" i="1"/>
  <c r="J2025" i="1" l="1"/>
  <c r="L2025" i="1" s="1"/>
  <c r="Y2025" i="1" s="1"/>
  <c r="W2026" i="1" s="1"/>
  <c r="Z2026" i="1" l="1"/>
  <c r="AA2026" i="1"/>
  <c r="X2026" i="1"/>
  <c r="AB2026" i="1"/>
  <c r="I2026" i="1"/>
  <c r="F2026" i="1" l="1"/>
  <c r="K2026" i="1"/>
  <c r="J2026" i="1" l="1"/>
  <c r="L2026" i="1" s="1"/>
  <c r="Y2026" i="1" s="1"/>
  <c r="W2027" i="1" s="1"/>
  <c r="X2027" i="1" l="1"/>
  <c r="Z2027" i="1"/>
  <c r="AA2027" i="1"/>
  <c r="AB2027" i="1"/>
  <c r="I2027" i="1"/>
  <c r="F2027" i="1" l="1"/>
  <c r="K2027" i="1"/>
  <c r="J2027" i="1" l="1"/>
  <c r="L2027" i="1"/>
  <c r="I2028" i="1" l="1"/>
  <c r="Y2027" i="1"/>
  <c r="W2028" i="1" s="1"/>
  <c r="F2028" i="1"/>
  <c r="K2028" i="1"/>
  <c r="X2028" i="1" l="1"/>
  <c r="Z2028" i="1"/>
  <c r="AB2028" i="1"/>
  <c r="AA2028" i="1"/>
  <c r="J2028" i="1"/>
  <c r="L2028" i="1" s="1"/>
  <c r="Y2028" i="1" l="1"/>
  <c r="W2029" i="1" s="1"/>
  <c r="I2029" i="1"/>
  <c r="Z2029" i="1" l="1"/>
  <c r="AB2029" i="1"/>
  <c r="X2029" i="1"/>
  <c r="AA2029" i="1"/>
  <c r="F2029" i="1"/>
  <c r="K2029" i="1"/>
  <c r="J2029" i="1" l="1"/>
  <c r="L2029" i="1" s="1"/>
  <c r="Y2029" i="1" s="1"/>
  <c r="W2030" i="1" s="1"/>
  <c r="AB2030" i="1" l="1"/>
  <c r="AA2030" i="1"/>
  <c r="Z2030" i="1"/>
  <c r="X2030" i="1"/>
  <c r="I2030" i="1"/>
  <c r="K2030" i="1" l="1"/>
  <c r="J2030" i="1" s="1"/>
  <c r="F2030" i="1"/>
  <c r="L2030" i="1" l="1"/>
  <c r="I2031" i="1" l="1"/>
  <c r="Y2030" i="1"/>
  <c r="W2031" i="1" s="1"/>
  <c r="F2031" i="1"/>
  <c r="K2031" i="1"/>
  <c r="X2031" i="1" l="1"/>
  <c r="Z2031" i="1"/>
  <c r="AA2031" i="1"/>
  <c r="AB2031" i="1"/>
  <c r="J2031" i="1"/>
  <c r="L2031" i="1" s="1"/>
  <c r="I2032" i="1" s="1"/>
  <c r="Y2031" i="1" l="1"/>
  <c r="W2032" i="1" s="1"/>
  <c r="F2032" i="1"/>
  <c r="K2032" i="1"/>
  <c r="X2032" i="1" l="1"/>
  <c r="Z2032" i="1"/>
  <c r="AB2032" i="1"/>
  <c r="AA2032" i="1"/>
  <c r="J2032" i="1"/>
  <c r="L2032" i="1" s="1"/>
  <c r="I2033" i="1" s="1"/>
  <c r="Y2032" i="1" l="1"/>
  <c r="W2033" i="1" s="1"/>
  <c r="F2033" i="1"/>
  <c r="K2033" i="1"/>
  <c r="AB2033" i="1" l="1"/>
  <c r="X2033" i="1"/>
  <c r="Z2033" i="1"/>
  <c r="AA2033" i="1"/>
  <c r="J2033" i="1"/>
  <c r="L2033" i="1" s="1"/>
  <c r="Y2033" i="1" l="1"/>
  <c r="W2034" i="1" s="1"/>
  <c r="I2034" i="1"/>
  <c r="X2034" i="1" l="1"/>
  <c r="Z2034" i="1"/>
  <c r="AA2034" i="1"/>
  <c r="AB2034" i="1"/>
  <c r="F2034" i="1"/>
  <c r="K2034" i="1"/>
  <c r="J2034" i="1" s="1"/>
  <c r="L2034" i="1" l="1"/>
  <c r="I2035" i="1" s="1"/>
  <c r="Y2034" i="1" l="1"/>
  <c r="W2035" i="1" s="1"/>
  <c r="F2035" i="1"/>
  <c r="K2035" i="1"/>
  <c r="X2035" i="1" l="1"/>
  <c r="Z2035" i="1"/>
  <c r="AA2035" i="1"/>
  <c r="AB2035" i="1"/>
  <c r="J2035" i="1"/>
  <c r="L2035" i="1" s="1"/>
  <c r="Y2035" i="1" l="1"/>
  <c r="W2036" i="1" s="1"/>
  <c r="I2036" i="1"/>
  <c r="Z2036" i="1" l="1"/>
  <c r="AB2036" i="1"/>
  <c r="X2036" i="1"/>
  <c r="AA2036" i="1"/>
  <c r="F2036" i="1"/>
  <c r="K2036" i="1"/>
  <c r="J2036" i="1" s="1"/>
  <c r="L2036" i="1" l="1"/>
  <c r="I2037" i="1" s="1"/>
  <c r="Y2036" i="1" l="1"/>
  <c r="W2037" i="1" s="1"/>
  <c r="K2037" i="1"/>
  <c r="J2037" i="1" s="1"/>
  <c r="F2037" i="1"/>
  <c r="Z2037" i="1" l="1"/>
  <c r="X2037" i="1"/>
  <c r="AA2037" i="1"/>
  <c r="AB2037" i="1"/>
  <c r="L2037" i="1"/>
  <c r="I2038" i="1" s="1"/>
  <c r="Y2037" i="1" l="1"/>
  <c r="W2038" i="1" s="1"/>
  <c r="K2038" i="1"/>
  <c r="J2038" i="1" s="1"/>
  <c r="F2038" i="1"/>
  <c r="X2038" i="1" l="1"/>
  <c r="AA2038" i="1"/>
  <c r="AB2038" i="1"/>
  <c r="Z2038" i="1"/>
  <c r="L2038" i="1"/>
  <c r="I2039" i="1" s="1"/>
  <c r="Y2038" i="1" l="1"/>
  <c r="W2039" i="1" s="1"/>
  <c r="F2039" i="1"/>
  <c r="K2039" i="1"/>
  <c r="J2039" i="1" s="1"/>
  <c r="Z2039" i="1" l="1"/>
  <c r="AA2039" i="1"/>
  <c r="X2039" i="1"/>
  <c r="AB2039" i="1"/>
  <c r="L2039" i="1"/>
  <c r="I2040" i="1" s="1"/>
  <c r="Y2039" i="1" l="1"/>
  <c r="W2040" i="1" s="1"/>
  <c r="F2040" i="1"/>
  <c r="K2040" i="1"/>
  <c r="AB2040" i="1" l="1"/>
  <c r="Z2040" i="1"/>
  <c r="X2040" i="1"/>
  <c r="AA2040" i="1"/>
  <c r="J2040" i="1"/>
  <c r="L2040" i="1" s="1"/>
  <c r="Y2040" i="1" l="1"/>
  <c r="W2041" i="1" s="1"/>
  <c r="I2041" i="1"/>
  <c r="Z2041" i="1" l="1"/>
  <c r="AB2041" i="1"/>
  <c r="X2041" i="1"/>
  <c r="AA2041" i="1"/>
  <c r="K2041" i="1"/>
  <c r="F2041" i="1"/>
  <c r="J2041" i="1" l="1"/>
  <c r="L2041" i="1" s="1"/>
  <c r="I2042" i="1" s="1"/>
  <c r="Y2041" i="1" l="1"/>
  <c r="W2042" i="1" s="1"/>
  <c r="K2042" i="1"/>
  <c r="F2042" i="1"/>
  <c r="X2042" i="1" l="1"/>
  <c r="Z2042" i="1"/>
  <c r="AA2042" i="1"/>
  <c r="AB2042" i="1"/>
  <c r="J2042" i="1"/>
  <c r="L2042" i="1" s="1"/>
  <c r="Y2042" i="1" l="1"/>
  <c r="W2043" i="1" s="1"/>
  <c r="I2043" i="1"/>
  <c r="X2043" i="1" l="1"/>
  <c r="AA2043" i="1"/>
  <c r="Z2043" i="1"/>
  <c r="AB2043" i="1"/>
  <c r="K2043" i="1"/>
  <c r="F2043" i="1"/>
  <c r="J2043" i="1" l="1"/>
  <c r="L2043" i="1" s="1"/>
  <c r="Y2043" i="1" s="1"/>
  <c r="W2044" i="1" s="1"/>
  <c r="X2044" i="1" l="1"/>
  <c r="Z2044" i="1"/>
  <c r="AB2044" i="1"/>
  <c r="AA2044" i="1"/>
  <c r="I2044" i="1"/>
  <c r="K2044" i="1" l="1"/>
  <c r="F2044" i="1"/>
  <c r="J2044" i="1" l="1"/>
  <c r="L2044" i="1" s="1"/>
  <c r="Y2044" i="1" s="1"/>
  <c r="W2045" i="1" s="1"/>
  <c r="AB2045" i="1" l="1"/>
  <c r="X2045" i="1"/>
  <c r="Z2045" i="1"/>
  <c r="AA2045" i="1"/>
  <c r="I2045" i="1"/>
  <c r="F2045" i="1" l="1"/>
  <c r="K2045" i="1"/>
  <c r="J2045" i="1" s="1"/>
  <c r="L2045" i="1" l="1"/>
  <c r="I2046" i="1" l="1"/>
  <c r="Y2045" i="1"/>
  <c r="W2046" i="1" s="1"/>
  <c r="K2046" i="1"/>
  <c r="F2046" i="1"/>
  <c r="X2046" i="1" l="1"/>
  <c r="Z2046" i="1"/>
  <c r="AA2046" i="1"/>
  <c r="AB2046" i="1"/>
  <c r="J2046" i="1"/>
  <c r="L2046" i="1"/>
  <c r="I2047" i="1" s="1"/>
  <c r="Y2046" i="1" l="1"/>
  <c r="W2047" i="1" s="1"/>
  <c r="F2047" i="1"/>
  <c r="K2047" i="1"/>
  <c r="Z2047" i="1" l="1"/>
  <c r="AB2047" i="1"/>
  <c r="X2047" i="1"/>
  <c r="AA2047" i="1"/>
  <c r="J2047" i="1"/>
  <c r="L2047" i="1" s="1"/>
  <c r="I2048" i="1" s="1"/>
  <c r="Y2047" i="1" l="1"/>
  <c r="W2048" i="1" s="1"/>
  <c r="K2048" i="1"/>
  <c r="J2048" i="1" s="1"/>
  <c r="F2048" i="1"/>
  <c r="X2048" i="1" l="1"/>
  <c r="Z2048" i="1"/>
  <c r="AA2048" i="1"/>
  <c r="AB2048" i="1"/>
  <c r="L2048" i="1"/>
  <c r="I2049" i="1" s="1"/>
  <c r="Y2048" i="1" l="1"/>
  <c r="W2049" i="1" s="1"/>
  <c r="K2049" i="1"/>
  <c r="F2049" i="1"/>
  <c r="AA2049" i="1" l="1"/>
  <c r="Z2049" i="1"/>
  <c r="AB2049" i="1"/>
  <c r="X2049" i="1"/>
  <c r="J2049" i="1"/>
  <c r="L2049" i="1" s="1"/>
  <c r="Y2049" i="1" l="1"/>
  <c r="W2050" i="1" s="1"/>
  <c r="I2050" i="1"/>
  <c r="X2050" i="1" l="1"/>
  <c r="AA2050" i="1"/>
  <c r="Z2050" i="1"/>
  <c r="AB2050" i="1"/>
  <c r="K2050" i="1"/>
  <c r="J2050" i="1" s="1"/>
  <c r="F2050" i="1"/>
  <c r="L2050" i="1" l="1"/>
  <c r="I2051" i="1" s="1"/>
  <c r="Y2050" i="1" l="1"/>
  <c r="W2051" i="1" s="1"/>
  <c r="K2051" i="1"/>
  <c r="J2051" i="1" s="1"/>
  <c r="F2051" i="1"/>
  <c r="AA2051" i="1" l="1"/>
  <c r="Z2051" i="1"/>
  <c r="AB2051" i="1"/>
  <c r="X2051" i="1"/>
  <c r="L2051" i="1"/>
  <c r="I2052" i="1" s="1"/>
  <c r="Y2051" i="1" l="1"/>
  <c r="W2052" i="1" s="1"/>
  <c r="K2052" i="1"/>
  <c r="F2052" i="1"/>
  <c r="X2052" i="1" l="1"/>
  <c r="Z2052" i="1"/>
  <c r="AA2052" i="1"/>
  <c r="AB2052" i="1"/>
  <c r="J2052" i="1"/>
  <c r="L2052" i="1" s="1"/>
  <c r="Y2052" i="1" l="1"/>
  <c r="W2053" i="1" s="1"/>
  <c r="I2053" i="1"/>
  <c r="Z2053" i="1" l="1"/>
  <c r="X2053" i="1"/>
  <c r="AA2053" i="1"/>
  <c r="AB2053" i="1"/>
  <c r="F2053" i="1"/>
  <c r="K2053" i="1"/>
  <c r="J2053" i="1" l="1"/>
  <c r="L2053" i="1" s="1"/>
  <c r="Y2053" i="1" s="1"/>
  <c r="W2054" i="1" s="1"/>
  <c r="Z2054" i="1" l="1"/>
  <c r="AB2054" i="1"/>
  <c r="X2054" i="1"/>
  <c r="AA2054" i="1"/>
  <c r="I2054" i="1"/>
  <c r="F2054" i="1" l="1"/>
  <c r="K2054" i="1"/>
  <c r="J2054" i="1" s="1"/>
  <c r="L2054" i="1" l="1"/>
  <c r="I2055" i="1" l="1"/>
  <c r="Y2054" i="1"/>
  <c r="W2055" i="1" s="1"/>
  <c r="F2055" i="1"/>
  <c r="K2055" i="1"/>
  <c r="X2055" i="1" l="1"/>
  <c r="Z2055" i="1"/>
  <c r="AA2055" i="1"/>
  <c r="AB2055" i="1"/>
  <c r="J2055" i="1"/>
  <c r="L2055" i="1" s="1"/>
  <c r="I2056" i="1" s="1"/>
  <c r="Y2055" i="1" l="1"/>
  <c r="W2056" i="1" s="1"/>
  <c r="F2056" i="1"/>
  <c r="K2056" i="1"/>
  <c r="AA2056" i="1" l="1"/>
  <c r="X2056" i="1"/>
  <c r="Z2056" i="1"/>
  <c r="AB2056" i="1"/>
  <c r="J2056" i="1"/>
  <c r="L2056" i="1" s="1"/>
  <c r="Y2056" i="1" l="1"/>
  <c r="W2057" i="1" s="1"/>
  <c r="I2057" i="1"/>
  <c r="K2057" i="1" s="1"/>
  <c r="X2057" i="1" l="1"/>
  <c r="Z2057" i="1"/>
  <c r="AB2057" i="1"/>
  <c r="AA2057" i="1"/>
  <c r="F2057" i="1"/>
  <c r="J2057" i="1"/>
  <c r="L2057" i="1" s="1"/>
  <c r="Y2057" i="1" l="1"/>
  <c r="W2058" i="1" s="1"/>
  <c r="I2058" i="1"/>
  <c r="X2058" i="1" l="1"/>
  <c r="AA2058" i="1"/>
  <c r="Z2058" i="1"/>
  <c r="AB2058" i="1"/>
  <c r="F2058" i="1"/>
  <c r="K2058" i="1"/>
  <c r="J2058" i="1" s="1"/>
  <c r="L2058" i="1" l="1"/>
  <c r="I2059" i="1" s="1"/>
  <c r="Y2058" i="1" l="1"/>
  <c r="W2059" i="1" s="1"/>
  <c r="F2059" i="1"/>
  <c r="K2059" i="1"/>
  <c r="X2059" i="1" l="1"/>
  <c r="Z2059" i="1"/>
  <c r="AA2059" i="1"/>
  <c r="AB2059" i="1"/>
  <c r="J2059" i="1"/>
  <c r="L2059" i="1" s="1"/>
  <c r="I2060" i="1" s="1"/>
  <c r="Y2059" i="1" l="1"/>
  <c r="W2060" i="1" s="1"/>
  <c r="K2060" i="1"/>
  <c r="J2060" i="1" s="1"/>
  <c r="F2060" i="1"/>
  <c r="AA2060" i="1" l="1"/>
  <c r="AB2060" i="1"/>
  <c r="X2060" i="1"/>
  <c r="Z2060" i="1"/>
  <c r="L2060" i="1"/>
  <c r="I2061" i="1" s="1"/>
  <c r="Y2060" i="1" l="1"/>
  <c r="W2061" i="1" s="1"/>
  <c r="F2061" i="1"/>
  <c r="K2061" i="1"/>
  <c r="X2061" i="1" l="1"/>
  <c r="Z2061" i="1"/>
  <c r="AA2061" i="1"/>
  <c r="AB2061" i="1"/>
  <c r="J2061" i="1"/>
  <c r="L2061" i="1"/>
  <c r="I2062" i="1" s="1"/>
  <c r="Y2061" i="1" l="1"/>
  <c r="W2062" i="1" s="1"/>
  <c r="F2062" i="1"/>
  <c r="K2062" i="1"/>
  <c r="X2062" i="1" l="1"/>
  <c r="Z2062" i="1"/>
  <c r="AB2062" i="1"/>
  <c r="AA2062" i="1"/>
  <c r="J2062" i="1"/>
  <c r="L2062" i="1" s="1"/>
  <c r="Y2062" i="1" l="1"/>
  <c r="W2063" i="1" s="1"/>
  <c r="I2063" i="1"/>
  <c r="AA2063" i="1" l="1"/>
  <c r="AB2063" i="1"/>
  <c r="X2063" i="1"/>
  <c r="Z2063" i="1"/>
  <c r="F2063" i="1"/>
  <c r="K2063" i="1"/>
  <c r="J2063" i="1" l="1"/>
  <c r="L2063" i="1" s="1"/>
  <c r="Y2063" i="1" s="1"/>
  <c r="W2064" i="1" s="1"/>
  <c r="X2064" i="1" l="1"/>
  <c r="Z2064" i="1"/>
  <c r="AA2064" i="1"/>
  <c r="AB2064" i="1"/>
  <c r="I2064" i="1"/>
  <c r="K2064" i="1" l="1"/>
  <c r="F2064" i="1"/>
  <c r="J2064" i="1" l="1"/>
  <c r="L2064" i="1" s="1"/>
  <c r="Y2064" i="1" s="1"/>
  <c r="W2065" i="1" s="1"/>
  <c r="AB2065" i="1" l="1"/>
  <c r="X2065" i="1"/>
  <c r="Z2065" i="1"/>
  <c r="AA2065" i="1"/>
  <c r="I2065" i="1"/>
  <c r="K2065" i="1" l="1"/>
  <c r="F2065" i="1"/>
  <c r="J2065" i="1" l="1"/>
  <c r="L2065" i="1" s="1"/>
  <c r="Y2065" i="1" s="1"/>
  <c r="W2066" i="1" s="1"/>
  <c r="X2066" i="1" l="1"/>
  <c r="Z2066" i="1"/>
  <c r="AA2066" i="1"/>
  <c r="AB2066" i="1"/>
  <c r="I2066" i="1"/>
  <c r="K2066" i="1" l="1"/>
  <c r="F2066" i="1"/>
  <c r="J2066" i="1" l="1"/>
  <c r="L2066" i="1" s="1"/>
  <c r="Y2066" i="1" s="1"/>
  <c r="W2067" i="1" s="1"/>
  <c r="AB2067" i="1" l="1"/>
  <c r="X2067" i="1"/>
  <c r="AA2067" i="1"/>
  <c r="Z2067" i="1"/>
  <c r="I2067" i="1"/>
  <c r="F2067" i="1" l="1"/>
  <c r="K2067" i="1"/>
  <c r="J2067" i="1" l="1"/>
  <c r="L2067" i="1" s="1"/>
  <c r="I2068" i="1" l="1"/>
  <c r="Y2067" i="1"/>
  <c r="W2068" i="1" s="1"/>
  <c r="K2068" i="1"/>
  <c r="F2068" i="1"/>
  <c r="X2068" i="1" l="1"/>
  <c r="Z2068" i="1"/>
  <c r="AA2068" i="1"/>
  <c r="AB2068" i="1"/>
  <c r="J2068" i="1"/>
  <c r="L2068" i="1" s="1"/>
  <c r="Y2068" i="1" l="1"/>
  <c r="W2069" i="1" s="1"/>
  <c r="I2069" i="1"/>
  <c r="Z2069" i="1" l="1"/>
  <c r="AA2069" i="1"/>
  <c r="X2069" i="1"/>
  <c r="AB2069" i="1"/>
  <c r="F2069" i="1"/>
  <c r="K2069" i="1"/>
  <c r="J2069" i="1" l="1"/>
  <c r="L2069" i="1" s="1"/>
  <c r="I2070" i="1" s="1"/>
  <c r="Y2069" i="1" l="1"/>
  <c r="W2070" i="1" s="1"/>
  <c r="K2070" i="1"/>
  <c r="F2070" i="1"/>
  <c r="Z2070" i="1" l="1"/>
  <c r="X2070" i="1"/>
  <c r="AA2070" i="1"/>
  <c r="AB2070" i="1"/>
  <c r="J2070" i="1"/>
  <c r="L2070" i="1" s="1"/>
  <c r="Y2070" i="1" l="1"/>
  <c r="W2071" i="1" s="1"/>
  <c r="I2071" i="1"/>
  <c r="X2071" i="1" l="1"/>
  <c r="Z2071" i="1"/>
  <c r="AA2071" i="1"/>
  <c r="AB2071" i="1"/>
  <c r="K2071" i="1"/>
  <c r="F2071" i="1"/>
  <c r="J2071" i="1" l="1"/>
  <c r="L2071" i="1" s="1"/>
  <c r="Y2071" i="1" s="1"/>
  <c r="W2072" i="1" s="1"/>
  <c r="X2072" i="1" l="1"/>
  <c r="Z2072" i="1"/>
  <c r="AA2072" i="1"/>
  <c r="AB2072" i="1"/>
  <c r="I2072" i="1"/>
  <c r="K2072" i="1" l="1"/>
  <c r="F2072" i="1"/>
  <c r="J2072" i="1" l="1"/>
  <c r="L2072" i="1" s="1"/>
  <c r="Y2072" i="1" s="1"/>
  <c r="W2073" i="1" s="1"/>
  <c r="Z2073" i="1" l="1"/>
  <c r="AB2073" i="1"/>
  <c r="X2073" i="1"/>
  <c r="AA2073" i="1"/>
  <c r="I2073" i="1"/>
  <c r="F2073" i="1" l="1"/>
  <c r="K2073" i="1"/>
  <c r="J2073" i="1" s="1"/>
  <c r="L2073" i="1" l="1"/>
  <c r="I2074" i="1" l="1"/>
  <c r="Y2073" i="1"/>
  <c r="W2074" i="1" s="1"/>
  <c r="F2074" i="1"/>
  <c r="K2074" i="1"/>
  <c r="X2074" i="1" l="1"/>
  <c r="AA2074" i="1"/>
  <c r="AB2074" i="1"/>
  <c r="Z2074" i="1"/>
  <c r="J2074" i="1"/>
  <c r="L2074" i="1"/>
  <c r="I2075" i="1" s="1"/>
  <c r="Y2074" i="1" l="1"/>
  <c r="W2075" i="1" s="1"/>
  <c r="K2075" i="1"/>
  <c r="F2075" i="1"/>
  <c r="Z2075" i="1" l="1"/>
  <c r="AA2075" i="1"/>
  <c r="AB2075" i="1"/>
  <c r="X2075" i="1"/>
  <c r="J2075" i="1"/>
  <c r="L2075" i="1" s="1"/>
  <c r="Y2075" i="1" l="1"/>
  <c r="W2076" i="1" s="1"/>
  <c r="I2076" i="1"/>
  <c r="X2076" i="1" l="1"/>
  <c r="Z2076" i="1"/>
  <c r="AB2076" i="1"/>
  <c r="AA2076" i="1"/>
  <c r="K2076" i="1"/>
  <c r="F2076" i="1"/>
  <c r="J2076" i="1" l="1"/>
  <c r="L2076" i="1" s="1"/>
  <c r="Y2076" i="1" s="1"/>
  <c r="W2077" i="1" s="1"/>
  <c r="X2077" i="1" l="1"/>
  <c r="Z2077" i="1"/>
  <c r="AA2077" i="1"/>
  <c r="AB2077" i="1"/>
  <c r="I2077" i="1"/>
  <c r="F2077" i="1" s="1"/>
  <c r="K2077" i="1" l="1"/>
  <c r="J2077" i="1" s="1"/>
  <c r="L2077" i="1" l="1"/>
  <c r="I2078" i="1" l="1"/>
  <c r="Y2077" i="1"/>
  <c r="W2078" i="1" s="1"/>
  <c r="F2078" i="1"/>
  <c r="K2078" i="1"/>
  <c r="X2078" i="1" l="1"/>
  <c r="AA2078" i="1"/>
  <c r="Z2078" i="1"/>
  <c r="AB2078" i="1"/>
  <c r="J2078" i="1"/>
  <c r="L2078" i="1"/>
  <c r="I2079" i="1" s="1"/>
  <c r="Y2078" i="1" l="1"/>
  <c r="W2079" i="1" s="1"/>
  <c r="F2079" i="1"/>
  <c r="K2079" i="1"/>
  <c r="X2079" i="1" l="1"/>
  <c r="Z2079" i="1"/>
  <c r="AA2079" i="1"/>
  <c r="AB2079" i="1"/>
  <c r="J2079" i="1"/>
  <c r="L2079" i="1" s="1"/>
  <c r="Y2079" i="1" l="1"/>
  <c r="W2080" i="1" s="1"/>
  <c r="I2080" i="1"/>
  <c r="AA2080" i="1" l="1"/>
  <c r="X2080" i="1"/>
  <c r="Z2080" i="1"/>
  <c r="AB2080" i="1"/>
  <c r="F2080" i="1"/>
  <c r="K2080" i="1"/>
  <c r="J2080" i="1" l="1"/>
  <c r="L2080" i="1" s="1"/>
  <c r="Y2080" i="1" s="1"/>
  <c r="W2081" i="1" s="1"/>
  <c r="Z2081" i="1" l="1"/>
  <c r="X2081" i="1"/>
  <c r="AB2081" i="1"/>
  <c r="AA2081" i="1"/>
  <c r="I2081" i="1"/>
  <c r="K2081" i="1" l="1"/>
  <c r="F2081" i="1"/>
  <c r="J2081" i="1" l="1"/>
  <c r="L2081" i="1" s="1"/>
  <c r="Y2081" i="1" s="1"/>
  <c r="W2082" i="1" s="1"/>
  <c r="Z2082" i="1" l="1"/>
  <c r="AA2082" i="1"/>
  <c r="X2082" i="1"/>
  <c r="AB2082" i="1"/>
  <c r="I2082" i="1"/>
  <c r="K2082" i="1" l="1"/>
  <c r="J2082" i="1" s="1"/>
  <c r="F2082" i="1"/>
  <c r="L2082" i="1" l="1"/>
  <c r="I2083" i="1" l="1"/>
  <c r="Y2082" i="1"/>
  <c r="W2083" i="1" s="1"/>
  <c r="F2083" i="1"/>
  <c r="K2083" i="1"/>
  <c r="AA2083" i="1" l="1"/>
  <c r="Z2083" i="1"/>
  <c r="AB2083" i="1"/>
  <c r="X2083" i="1"/>
  <c r="J2083" i="1"/>
  <c r="L2083" i="1" s="1"/>
  <c r="Y2083" i="1" l="1"/>
  <c r="W2084" i="1" s="1"/>
  <c r="I2084" i="1"/>
  <c r="Z2084" i="1" l="1"/>
  <c r="AB2084" i="1"/>
  <c r="X2084" i="1"/>
  <c r="AA2084" i="1"/>
  <c r="F2084" i="1"/>
  <c r="K2084" i="1"/>
  <c r="J2084" i="1" s="1"/>
  <c r="L2084" i="1" l="1"/>
  <c r="I2085" i="1" s="1"/>
  <c r="Y2084" i="1" l="1"/>
  <c r="W2085" i="1" s="1"/>
  <c r="K2085" i="1"/>
  <c r="F2085" i="1"/>
  <c r="X2085" i="1" l="1"/>
  <c r="AA2085" i="1"/>
  <c r="Z2085" i="1"/>
  <c r="AB2085" i="1"/>
  <c r="J2085" i="1"/>
  <c r="L2085" i="1" s="1"/>
  <c r="Y2085" i="1" l="1"/>
  <c r="W2086" i="1" s="1"/>
  <c r="I2086" i="1"/>
  <c r="AA2086" i="1" l="1"/>
  <c r="Z2086" i="1"/>
  <c r="AB2086" i="1"/>
  <c r="X2086" i="1"/>
  <c r="K2086" i="1"/>
  <c r="F2086" i="1"/>
  <c r="J2086" i="1" l="1"/>
  <c r="L2086" i="1" s="1"/>
  <c r="Y2086" i="1" s="1"/>
  <c r="W2087" i="1" s="1"/>
  <c r="AA2087" i="1" l="1"/>
  <c r="AB2087" i="1"/>
  <c r="X2087" i="1"/>
  <c r="Z2087" i="1"/>
  <c r="I2087" i="1"/>
  <c r="K2087" i="1" l="1"/>
  <c r="F2087" i="1"/>
  <c r="J2087" i="1" l="1"/>
  <c r="L2087" i="1" s="1"/>
  <c r="Y2087" i="1" s="1"/>
  <c r="W2088" i="1" s="1"/>
  <c r="X2088" i="1" l="1"/>
  <c r="Z2088" i="1"/>
  <c r="AA2088" i="1"/>
  <c r="AB2088" i="1"/>
  <c r="I2088" i="1"/>
  <c r="F2088" i="1" l="1"/>
  <c r="K2088" i="1"/>
  <c r="J2088" i="1" l="1"/>
  <c r="L2088" i="1" s="1"/>
  <c r="Y2088" i="1" s="1"/>
  <c r="W2089" i="1" s="1"/>
  <c r="X2089" i="1" l="1"/>
  <c r="Z2089" i="1"/>
  <c r="AB2089" i="1"/>
  <c r="AA2089" i="1"/>
  <c r="I2089" i="1"/>
  <c r="F2089" i="1" l="1"/>
  <c r="K2089" i="1"/>
  <c r="J2089" i="1" s="1"/>
  <c r="L2089" i="1" l="1"/>
  <c r="I2090" i="1" l="1"/>
  <c r="Y2089" i="1"/>
  <c r="W2090" i="1" s="1"/>
  <c r="K2090" i="1"/>
  <c r="F2090" i="1"/>
  <c r="Z2090" i="1" l="1"/>
  <c r="AA2090" i="1"/>
  <c r="AB2090" i="1"/>
  <c r="X2090" i="1"/>
  <c r="J2090" i="1"/>
  <c r="L2090" i="1" s="1"/>
  <c r="Y2090" i="1" l="1"/>
  <c r="W2091" i="1" s="1"/>
  <c r="I2091" i="1"/>
  <c r="X2091" i="1" l="1"/>
  <c r="AA2091" i="1"/>
  <c r="AB2091" i="1"/>
  <c r="Z2091" i="1"/>
  <c r="K2091" i="1"/>
  <c r="F2091" i="1"/>
  <c r="J2091" i="1"/>
  <c r="L2091" i="1" l="1"/>
  <c r="I2092" i="1" s="1"/>
  <c r="Y2091" i="1" l="1"/>
  <c r="W2092" i="1" s="1"/>
  <c r="K2092" i="1"/>
  <c r="J2092" i="1" s="1"/>
  <c r="F2092" i="1"/>
  <c r="X2092" i="1" l="1"/>
  <c r="AA2092" i="1"/>
  <c r="Z2092" i="1"/>
  <c r="AB2092" i="1"/>
  <c r="L2092" i="1"/>
  <c r="I2093" i="1"/>
  <c r="Y2092" i="1" l="1"/>
  <c r="W2093" i="1" s="1"/>
  <c r="F2093" i="1"/>
  <c r="K2093" i="1"/>
  <c r="AA2093" i="1" l="1"/>
  <c r="Z2093" i="1"/>
  <c r="AB2093" i="1"/>
  <c r="X2093" i="1"/>
  <c r="J2093" i="1"/>
  <c r="L2093" i="1"/>
  <c r="I2094" i="1" s="1"/>
  <c r="Y2093" i="1" l="1"/>
  <c r="W2094" i="1" s="1"/>
  <c r="F2094" i="1"/>
  <c r="K2094" i="1"/>
  <c r="J2094" i="1" s="1"/>
  <c r="X2094" i="1" l="1"/>
  <c r="AA2094" i="1"/>
  <c r="Z2094" i="1"/>
  <c r="AB2094" i="1"/>
  <c r="L2094" i="1"/>
  <c r="I2095" i="1" s="1"/>
  <c r="Y2094" i="1" l="1"/>
  <c r="W2095" i="1" s="1"/>
  <c r="K2095" i="1"/>
  <c r="F2095" i="1"/>
  <c r="X2095" i="1" l="1"/>
  <c r="Z2095" i="1"/>
  <c r="AA2095" i="1"/>
  <c r="AB2095" i="1"/>
  <c r="J2095" i="1"/>
  <c r="L2095" i="1"/>
  <c r="I2096" i="1" s="1"/>
  <c r="Y2095" i="1" l="1"/>
  <c r="W2096" i="1" s="1"/>
  <c r="F2096" i="1"/>
  <c r="K2096" i="1"/>
  <c r="X2096" i="1" l="1"/>
  <c r="AA2096" i="1"/>
  <c r="AB2096" i="1"/>
  <c r="Z2096" i="1"/>
  <c r="J2096" i="1"/>
  <c r="L2096" i="1" s="1"/>
  <c r="Y2096" i="1" l="1"/>
  <c r="W2097" i="1" s="1"/>
  <c r="I2097" i="1"/>
  <c r="X2097" i="1" l="1"/>
  <c r="Z2097" i="1"/>
  <c r="AB2097" i="1"/>
  <c r="AA2097" i="1"/>
  <c r="K2097" i="1"/>
  <c r="F2097" i="1"/>
  <c r="J2097" i="1" l="1"/>
  <c r="L2097" i="1" s="1"/>
  <c r="I2098" i="1" l="1"/>
  <c r="Y2097" i="1"/>
  <c r="W2098" i="1" s="1"/>
  <c r="F2098" i="1"/>
  <c r="K2098" i="1"/>
  <c r="X2098" i="1" l="1"/>
  <c r="AB2098" i="1"/>
  <c r="AA2098" i="1"/>
  <c r="Z2098" i="1"/>
  <c r="J2098" i="1"/>
  <c r="L2098" i="1" s="1"/>
  <c r="Y2098" i="1" l="1"/>
  <c r="W2099" i="1" s="1"/>
  <c r="I2099" i="1"/>
  <c r="X2099" i="1" l="1"/>
  <c r="Z2099" i="1"/>
  <c r="AA2099" i="1"/>
  <c r="AB2099" i="1"/>
  <c r="K2099" i="1"/>
  <c r="J2099" i="1" s="1"/>
  <c r="F2099" i="1"/>
  <c r="L2099" i="1" l="1"/>
  <c r="I2100" i="1" s="1"/>
  <c r="Y2099" i="1" l="1"/>
  <c r="W2100" i="1" s="1"/>
  <c r="K2100" i="1"/>
  <c r="F2100" i="1"/>
  <c r="X2100" i="1" l="1"/>
  <c r="Z2100" i="1"/>
  <c r="AA2100" i="1"/>
  <c r="AB2100" i="1"/>
  <c r="J2100" i="1"/>
  <c r="L2100" i="1"/>
  <c r="I2101" i="1" s="1"/>
  <c r="Y2100" i="1" l="1"/>
  <c r="W2101" i="1" s="1"/>
  <c r="F2101" i="1"/>
  <c r="K2101" i="1"/>
  <c r="X2101" i="1" l="1"/>
  <c r="Z2101" i="1"/>
  <c r="AB2101" i="1"/>
  <c r="AA2101" i="1"/>
  <c r="J2101" i="1"/>
  <c r="L2101" i="1" s="1"/>
  <c r="Y2101" i="1" l="1"/>
  <c r="W2102" i="1" s="1"/>
  <c r="I2102" i="1"/>
  <c r="Z2102" i="1" l="1"/>
  <c r="X2102" i="1"/>
  <c r="AA2102" i="1"/>
  <c r="AB2102" i="1"/>
  <c r="F2102" i="1"/>
  <c r="K2102" i="1"/>
  <c r="J2102" i="1" l="1"/>
  <c r="L2102" i="1" s="1"/>
  <c r="I2103" i="1" l="1"/>
  <c r="Y2102" i="1"/>
  <c r="W2103" i="1" s="1"/>
  <c r="K2103" i="1"/>
  <c r="F2103" i="1"/>
  <c r="X2103" i="1" l="1"/>
  <c r="AA2103" i="1"/>
  <c r="Z2103" i="1"/>
  <c r="AB2103" i="1"/>
  <c r="J2103" i="1"/>
  <c r="L2103" i="1" s="1"/>
  <c r="Y2103" i="1" l="1"/>
  <c r="W2104" i="1" s="1"/>
  <c r="I2104" i="1"/>
  <c r="Z2104" i="1" l="1"/>
  <c r="AB2104" i="1"/>
  <c r="X2104" i="1"/>
  <c r="AA2104" i="1"/>
  <c r="K2104" i="1"/>
  <c r="F2104" i="1"/>
  <c r="J2104" i="1" l="1"/>
  <c r="L2104" i="1" s="1"/>
  <c r="Y2104" i="1" s="1"/>
  <c r="W2105" i="1" s="1"/>
  <c r="Z2105" i="1" l="1"/>
  <c r="AB2105" i="1"/>
  <c r="X2105" i="1"/>
  <c r="AA2105" i="1"/>
  <c r="I2105" i="1"/>
  <c r="F2105" i="1" l="1"/>
  <c r="K2105" i="1"/>
  <c r="J2105" i="1" l="1"/>
  <c r="L2105" i="1" s="1"/>
  <c r="Y2105" i="1" s="1"/>
  <c r="W2106" i="1" s="1"/>
  <c r="Z2106" i="1" l="1"/>
  <c r="AA2106" i="1"/>
  <c r="X2106" i="1"/>
  <c r="AB2106" i="1"/>
  <c r="I2106" i="1"/>
  <c r="K2106" i="1" l="1"/>
  <c r="J2106" i="1" s="1"/>
  <c r="F2106" i="1"/>
  <c r="L2106" i="1" l="1"/>
  <c r="I2107" i="1" l="1"/>
  <c r="Y2106" i="1"/>
  <c r="W2107" i="1" s="1"/>
  <c r="F2107" i="1"/>
  <c r="K2107" i="1"/>
  <c r="X2107" i="1" l="1"/>
  <c r="Z2107" i="1"/>
  <c r="AA2107" i="1"/>
  <c r="AB2107" i="1"/>
  <c r="J2107" i="1"/>
  <c r="L2107" i="1" s="1"/>
  <c r="Y2107" i="1" l="1"/>
  <c r="W2108" i="1" s="1"/>
  <c r="I2108" i="1"/>
  <c r="X2108" i="1" l="1"/>
  <c r="AA2108" i="1"/>
  <c r="AB2108" i="1"/>
  <c r="Z2108" i="1"/>
  <c r="F2108" i="1"/>
  <c r="K2108" i="1"/>
  <c r="J2108" i="1" l="1"/>
  <c r="L2108" i="1" s="1"/>
  <c r="Y2108" i="1" s="1"/>
  <c r="W2109" i="1" s="1"/>
  <c r="X2109" i="1" l="1"/>
  <c r="Z2109" i="1"/>
  <c r="AA2109" i="1"/>
  <c r="AB2109" i="1"/>
  <c r="I2109" i="1"/>
  <c r="F2109" i="1" l="1"/>
  <c r="K2109" i="1"/>
  <c r="J2109" i="1" l="1"/>
  <c r="L2109" i="1" s="1"/>
  <c r="Y2109" i="1" s="1"/>
  <c r="W2110" i="1" s="1"/>
  <c r="X2110" i="1" l="1"/>
  <c r="Z2110" i="1"/>
  <c r="AA2110" i="1"/>
  <c r="AB2110" i="1"/>
  <c r="I2110" i="1"/>
  <c r="K2110" i="1" l="1"/>
  <c r="J2110" i="1" s="1"/>
  <c r="F2110" i="1"/>
  <c r="L2110" i="1" l="1"/>
  <c r="I2111" i="1" l="1"/>
  <c r="K2111" i="1" s="1"/>
  <c r="Y2110" i="1"/>
  <c r="W2111" i="1" s="1"/>
  <c r="F2111" i="1"/>
  <c r="J2111" i="1"/>
  <c r="L2111" i="1" s="1"/>
  <c r="X2111" i="1" l="1"/>
  <c r="Z2111" i="1"/>
  <c r="AA2111" i="1"/>
  <c r="AB2111" i="1"/>
  <c r="I2112" i="1"/>
  <c r="Y2111" i="1" l="1"/>
  <c r="W2112" i="1" s="1"/>
  <c r="F2112" i="1"/>
  <c r="K2112" i="1"/>
  <c r="AA2112" i="1" l="1"/>
  <c r="AB2112" i="1"/>
  <c r="X2112" i="1"/>
  <c r="Z2112" i="1"/>
  <c r="J2112" i="1"/>
  <c r="L2112" i="1" s="1"/>
  <c r="I2113" i="1" s="1"/>
  <c r="Y2112" i="1" l="1"/>
  <c r="W2113" i="1" s="1"/>
  <c r="K2113" i="1"/>
  <c r="F2113" i="1"/>
  <c r="X2113" i="1" l="1"/>
  <c r="AA2113" i="1"/>
  <c r="AB2113" i="1"/>
  <c r="Z2113" i="1"/>
  <c r="J2113" i="1"/>
  <c r="L2113" i="1" s="1"/>
  <c r="I2114" i="1" s="1"/>
  <c r="Y2113" i="1" l="1"/>
  <c r="W2114" i="1" s="1"/>
  <c r="F2114" i="1"/>
  <c r="K2114" i="1"/>
  <c r="AA2114" i="1" l="1"/>
  <c r="X2114" i="1"/>
  <c r="Z2114" i="1"/>
  <c r="AB2114" i="1"/>
  <c r="J2114" i="1"/>
  <c r="L2114" i="1" s="1"/>
  <c r="Y2114" i="1" l="1"/>
  <c r="W2115" i="1" s="1"/>
  <c r="I2115" i="1"/>
  <c r="X2115" i="1" l="1"/>
  <c r="Z2115" i="1"/>
  <c r="AA2115" i="1"/>
  <c r="AB2115" i="1"/>
  <c r="F2115" i="1"/>
  <c r="K2115" i="1"/>
  <c r="J2115" i="1" s="1"/>
  <c r="L2115" i="1" l="1"/>
  <c r="I2116" i="1" s="1"/>
  <c r="Y2115" i="1" l="1"/>
  <c r="W2116" i="1" s="1"/>
  <c r="F2116" i="1"/>
  <c r="K2116" i="1"/>
  <c r="X2116" i="1" l="1"/>
  <c r="Z2116" i="1"/>
  <c r="AA2116" i="1"/>
  <c r="AB2116" i="1"/>
  <c r="J2116" i="1"/>
  <c r="L2116" i="1" s="1"/>
  <c r="Y2116" i="1" l="1"/>
  <c r="W2117" i="1" s="1"/>
  <c r="I2117" i="1"/>
  <c r="X2117" i="1" l="1"/>
  <c r="Z2117" i="1"/>
  <c r="AA2117" i="1"/>
  <c r="AB2117" i="1"/>
  <c r="K2117" i="1"/>
  <c r="F2117" i="1"/>
  <c r="J2117" i="1" l="1"/>
  <c r="L2117" i="1" s="1"/>
  <c r="Y2117" i="1" s="1"/>
  <c r="W2118" i="1" s="1"/>
  <c r="Z2118" i="1" l="1"/>
  <c r="X2118" i="1"/>
  <c r="AA2118" i="1"/>
  <c r="AB2118" i="1"/>
  <c r="I2118" i="1"/>
  <c r="K2118" i="1" l="1"/>
  <c r="F2118" i="1"/>
  <c r="J2118" i="1" l="1"/>
  <c r="L2118" i="1" s="1"/>
  <c r="Y2118" i="1" s="1"/>
  <c r="W2119" i="1" s="1"/>
  <c r="AB2119" i="1" l="1"/>
  <c r="X2119" i="1"/>
  <c r="AA2119" i="1"/>
  <c r="Z2119" i="1"/>
  <c r="I2119" i="1"/>
  <c r="F2119" i="1" l="1"/>
  <c r="K2119" i="1"/>
  <c r="J2119" i="1" s="1"/>
  <c r="L2119" i="1" l="1"/>
  <c r="I2120" i="1" l="1"/>
  <c r="Y2119" i="1"/>
  <c r="W2120" i="1" s="1"/>
  <c r="F2120" i="1"/>
  <c r="K2120" i="1"/>
  <c r="J2120" i="1" s="1"/>
  <c r="Z2120" i="1" l="1"/>
  <c r="AA2120" i="1"/>
  <c r="X2120" i="1"/>
  <c r="AB2120" i="1"/>
  <c r="L2120" i="1"/>
  <c r="I2121" i="1" s="1"/>
  <c r="K2121" i="1" s="1"/>
  <c r="Y2120" i="1" l="1"/>
  <c r="W2121" i="1" s="1"/>
  <c r="F2121" i="1"/>
  <c r="J2121" i="1"/>
  <c r="L2121" i="1" s="1"/>
  <c r="AA2121" i="1" l="1"/>
  <c r="X2121" i="1"/>
  <c r="Y2121" i="1" s="1"/>
  <c r="W2122" i="1" s="1"/>
  <c r="Z2121" i="1"/>
  <c r="AB2121" i="1"/>
  <c r="I2122" i="1"/>
  <c r="X2122" i="1" l="1"/>
  <c r="Z2122" i="1"/>
  <c r="AB2122" i="1"/>
  <c r="AA2122" i="1"/>
  <c r="F2122" i="1"/>
  <c r="K2122" i="1"/>
  <c r="J2122" i="1" l="1"/>
  <c r="L2122" i="1" s="1"/>
  <c r="Y2122" i="1" s="1"/>
  <c r="W2123" i="1" s="1"/>
  <c r="AB2123" i="1" l="1"/>
  <c r="X2123" i="1"/>
  <c r="Z2123" i="1"/>
  <c r="AA2123" i="1"/>
  <c r="I2123" i="1"/>
  <c r="F2123" i="1" l="1"/>
  <c r="K2123" i="1"/>
  <c r="J2123" i="1" l="1"/>
  <c r="L2123" i="1" s="1"/>
  <c r="Y2123" i="1" s="1"/>
  <c r="W2124" i="1" s="1"/>
  <c r="Z2124" i="1" l="1"/>
  <c r="AB2124" i="1"/>
  <c r="X2124" i="1"/>
  <c r="AA2124" i="1"/>
  <c r="I2124" i="1"/>
  <c r="F2124" i="1" l="1"/>
  <c r="K2124" i="1"/>
  <c r="J2124" i="1" l="1"/>
  <c r="L2124" i="1" s="1"/>
  <c r="I2125" i="1" l="1"/>
  <c r="Y2124" i="1"/>
  <c r="W2125" i="1" s="1"/>
  <c r="F2125" i="1"/>
  <c r="K2125" i="1"/>
  <c r="X2125" i="1" l="1"/>
  <c r="AA2125" i="1"/>
  <c r="Z2125" i="1"/>
  <c r="AB2125" i="1"/>
  <c r="J2125" i="1"/>
  <c r="L2125" i="1"/>
  <c r="I2126" i="1" s="1"/>
  <c r="Y2125" i="1" l="1"/>
  <c r="W2126" i="1" s="1"/>
  <c r="K2126" i="1"/>
  <c r="F2126" i="1"/>
  <c r="AA2126" i="1" l="1"/>
  <c r="Z2126" i="1"/>
  <c r="X2126" i="1"/>
  <c r="AB2126" i="1"/>
  <c r="J2126" i="1"/>
  <c r="L2126" i="1" s="1"/>
  <c r="Y2126" i="1" l="1"/>
  <c r="W2127" i="1" s="1"/>
  <c r="I2127" i="1"/>
  <c r="F2127" i="1" s="1"/>
  <c r="X2127" i="1" l="1"/>
  <c r="AA2127" i="1"/>
  <c r="Z2127" i="1"/>
  <c r="AB2127" i="1"/>
  <c r="K2127" i="1"/>
  <c r="J2127" i="1" s="1"/>
  <c r="L2127" i="1" l="1"/>
  <c r="I2128" i="1" s="1"/>
  <c r="Y2127" i="1" l="1"/>
  <c r="W2128" i="1" s="1"/>
  <c r="F2128" i="1"/>
  <c r="K2128" i="1"/>
  <c r="X2128" i="1" l="1"/>
  <c r="Z2128" i="1"/>
  <c r="AA2128" i="1"/>
  <c r="AB2128" i="1"/>
  <c r="J2128" i="1"/>
  <c r="L2128" i="1" s="1"/>
  <c r="Y2128" i="1" l="1"/>
  <c r="W2129" i="1" s="1"/>
  <c r="I2129" i="1"/>
  <c r="X2129" i="1" l="1"/>
  <c r="AA2129" i="1"/>
  <c r="Z2129" i="1"/>
  <c r="AB2129" i="1"/>
  <c r="F2129" i="1"/>
  <c r="K2129" i="1"/>
  <c r="J2129" i="1" l="1"/>
  <c r="L2129" i="1" s="1"/>
  <c r="I2130" i="1" s="1"/>
  <c r="Y2129" i="1" l="1"/>
  <c r="W2130" i="1" s="1"/>
  <c r="F2130" i="1"/>
  <c r="K2130" i="1"/>
  <c r="J2130" i="1" s="1"/>
  <c r="AA2130" i="1" l="1"/>
  <c r="X2130" i="1"/>
  <c r="Z2130" i="1"/>
  <c r="AB2130" i="1"/>
  <c r="L2130" i="1"/>
  <c r="I2131" i="1" s="1"/>
  <c r="Y2130" i="1" l="1"/>
  <c r="W2131" i="1" s="1"/>
  <c r="K2131" i="1"/>
  <c r="F2131" i="1"/>
  <c r="X2131" i="1" l="1"/>
  <c r="AB2131" i="1"/>
  <c r="AA2131" i="1"/>
  <c r="Z2131" i="1"/>
  <c r="J2131" i="1"/>
  <c r="L2131" i="1" s="1"/>
  <c r="Y2131" i="1" l="1"/>
  <c r="W2132" i="1" s="1"/>
  <c r="I2132" i="1"/>
  <c r="AA2132" i="1" l="1"/>
  <c r="AB2132" i="1"/>
  <c r="X2132" i="1"/>
  <c r="Z2132" i="1"/>
  <c r="F2132" i="1"/>
  <c r="K2132" i="1"/>
  <c r="J2132" i="1" l="1"/>
  <c r="L2132" i="1" s="1"/>
  <c r="I2133" i="1" s="1"/>
  <c r="Y2132" i="1" l="1"/>
  <c r="W2133" i="1" s="1"/>
  <c r="F2133" i="1"/>
  <c r="K2133" i="1"/>
  <c r="X2133" i="1" l="1"/>
  <c r="AB2133" i="1"/>
  <c r="Z2133" i="1"/>
  <c r="AA2133" i="1"/>
  <c r="J2133" i="1"/>
  <c r="L2133" i="1" s="1"/>
  <c r="Y2133" i="1" l="1"/>
  <c r="W2134" i="1" s="1"/>
  <c r="I2134" i="1"/>
  <c r="AA2134" i="1" l="1"/>
  <c r="X2134" i="1"/>
  <c r="Z2134" i="1"/>
  <c r="AB2134" i="1"/>
  <c r="F2134" i="1"/>
  <c r="K2134" i="1"/>
  <c r="J2134" i="1" s="1"/>
  <c r="L2134" i="1" l="1"/>
  <c r="I2135" i="1" s="1"/>
  <c r="Y2134" i="1" l="1"/>
  <c r="W2135" i="1" s="1"/>
  <c r="K2135" i="1"/>
  <c r="F2135" i="1"/>
  <c r="AB2135" i="1" l="1"/>
  <c r="X2135" i="1"/>
  <c r="Z2135" i="1"/>
  <c r="AA2135" i="1"/>
  <c r="J2135" i="1"/>
  <c r="L2135" i="1" s="1"/>
  <c r="I2136" i="1" s="1"/>
  <c r="Y2135" i="1" l="1"/>
  <c r="W2136" i="1" s="1"/>
  <c r="K2136" i="1"/>
  <c r="J2136" i="1" s="1"/>
  <c r="F2136" i="1"/>
  <c r="AB2136" i="1" l="1"/>
  <c r="X2136" i="1"/>
  <c r="Z2136" i="1"/>
  <c r="AA2136" i="1"/>
  <c r="L2136" i="1"/>
  <c r="I2137" i="1" s="1"/>
  <c r="Y2136" i="1" l="1"/>
  <c r="W2137" i="1" s="1"/>
  <c r="K2137" i="1"/>
  <c r="F2137" i="1"/>
  <c r="AA2137" i="1" l="1"/>
  <c r="AB2137" i="1"/>
  <c r="X2137" i="1"/>
  <c r="Z2137" i="1"/>
  <c r="J2137" i="1"/>
  <c r="L2137" i="1" s="1"/>
  <c r="Y2137" i="1" l="1"/>
  <c r="W2138" i="1" s="1"/>
  <c r="I2138" i="1"/>
  <c r="X2138" i="1" l="1"/>
  <c r="Z2138" i="1"/>
  <c r="AA2138" i="1"/>
  <c r="AB2138" i="1"/>
  <c r="K2138" i="1"/>
  <c r="F2138" i="1"/>
  <c r="J2138" i="1" l="1"/>
  <c r="L2138" i="1" s="1"/>
  <c r="Y2138" i="1" s="1"/>
  <c r="W2139" i="1" s="1"/>
  <c r="Z2139" i="1" l="1"/>
  <c r="AB2139" i="1"/>
  <c r="X2139" i="1"/>
  <c r="AA2139" i="1"/>
  <c r="I2139" i="1"/>
  <c r="F2139" i="1" l="1"/>
  <c r="K2139" i="1"/>
  <c r="J2139" i="1" l="1"/>
  <c r="L2139" i="1" s="1"/>
  <c r="Y2139" i="1" s="1"/>
  <c r="W2140" i="1" s="1"/>
  <c r="Z2140" i="1" l="1"/>
  <c r="AB2140" i="1"/>
  <c r="X2140" i="1"/>
  <c r="AA2140" i="1"/>
  <c r="I2140" i="1"/>
  <c r="K2140" i="1" s="1"/>
  <c r="F2140" i="1" l="1"/>
  <c r="J2140" i="1"/>
  <c r="L2140" i="1" s="1"/>
  <c r="Y2140" i="1" s="1"/>
  <c r="W2141" i="1" s="1"/>
  <c r="X2141" i="1" l="1"/>
  <c r="Z2141" i="1"/>
  <c r="AA2141" i="1"/>
  <c r="AB2141" i="1"/>
  <c r="I2141" i="1"/>
  <c r="F2141" i="1" l="1"/>
  <c r="K2141" i="1"/>
  <c r="J2141" i="1" s="1"/>
  <c r="L2141" i="1" l="1"/>
  <c r="I2142" i="1" l="1"/>
  <c r="Y2141" i="1"/>
  <c r="W2142" i="1" s="1"/>
  <c r="K2142" i="1"/>
  <c r="F2142" i="1"/>
  <c r="X2142" i="1" l="1"/>
  <c r="AA2142" i="1"/>
  <c r="Z2142" i="1"/>
  <c r="AB2142" i="1"/>
  <c r="J2142" i="1"/>
  <c r="L2142" i="1" s="1"/>
  <c r="Y2142" i="1" l="1"/>
  <c r="W2143" i="1" s="1"/>
  <c r="I2143" i="1"/>
  <c r="X2143" i="1" l="1"/>
  <c r="AA2143" i="1"/>
  <c r="AB2143" i="1"/>
  <c r="Z2143" i="1"/>
  <c r="F2143" i="1"/>
  <c r="K2143" i="1"/>
  <c r="J2143" i="1" l="1"/>
  <c r="L2143" i="1" s="1"/>
  <c r="I2144" i="1" l="1"/>
  <c r="Y2143" i="1"/>
  <c r="W2144" i="1" s="1"/>
  <c r="K2144" i="1"/>
  <c r="F2144" i="1"/>
  <c r="AA2144" i="1" l="1"/>
  <c r="X2144" i="1"/>
  <c r="Z2144" i="1"/>
  <c r="AB2144" i="1"/>
  <c r="J2144" i="1"/>
  <c r="L2144" i="1" s="1"/>
  <c r="Y2144" i="1" l="1"/>
  <c r="W2145" i="1" s="1"/>
  <c r="I2145" i="1"/>
  <c r="X2145" i="1" l="1"/>
  <c r="Z2145" i="1"/>
  <c r="AA2145" i="1"/>
  <c r="AB2145" i="1"/>
  <c r="K2145" i="1"/>
  <c r="F2145" i="1"/>
  <c r="J2145" i="1" l="1"/>
  <c r="L2145" i="1" s="1"/>
  <c r="Y2145" i="1" s="1"/>
  <c r="W2146" i="1" s="1"/>
  <c r="AA2146" i="1" l="1"/>
  <c r="X2146" i="1"/>
  <c r="Z2146" i="1"/>
  <c r="AB2146" i="1"/>
  <c r="I2146" i="1"/>
  <c r="K2146" i="1" l="1"/>
  <c r="J2146" i="1" s="1"/>
  <c r="F2146" i="1"/>
  <c r="L2146" i="1" l="1"/>
  <c r="I2147" i="1" l="1"/>
  <c r="Y2146" i="1"/>
  <c r="W2147" i="1" s="1"/>
  <c r="K2147" i="1"/>
  <c r="F2147" i="1"/>
  <c r="X2147" i="1" l="1"/>
  <c r="Z2147" i="1"/>
  <c r="AB2147" i="1"/>
  <c r="AA2147" i="1"/>
  <c r="J2147" i="1"/>
  <c r="L2147" i="1" s="1"/>
  <c r="Y2147" i="1" l="1"/>
  <c r="W2148" i="1" s="1"/>
  <c r="I2148" i="1"/>
  <c r="Z2148" i="1" l="1"/>
  <c r="AB2148" i="1"/>
  <c r="X2148" i="1"/>
  <c r="AA2148" i="1"/>
  <c r="F2148" i="1"/>
  <c r="K2148" i="1"/>
  <c r="J2148" i="1" l="1"/>
  <c r="L2148" i="1" s="1"/>
  <c r="Y2148" i="1" s="1"/>
  <c r="W2149" i="1" s="1"/>
  <c r="X2149" i="1" l="1"/>
  <c r="Z2149" i="1"/>
  <c r="AA2149" i="1"/>
  <c r="AB2149" i="1"/>
  <c r="I2149" i="1"/>
  <c r="K2149" i="1" l="1"/>
  <c r="F2149" i="1"/>
  <c r="J2149" i="1" l="1"/>
  <c r="L2149" i="1" s="1"/>
  <c r="Y2149" i="1" s="1"/>
  <c r="W2150" i="1" s="1"/>
  <c r="AA2150" i="1" l="1"/>
  <c r="AB2150" i="1"/>
  <c r="X2150" i="1"/>
  <c r="Z2150" i="1"/>
  <c r="I2150" i="1"/>
  <c r="K2150" i="1" l="1"/>
  <c r="F2150" i="1"/>
  <c r="J2150" i="1" l="1"/>
  <c r="L2150" i="1" s="1"/>
  <c r="Y2150" i="1" s="1"/>
  <c r="W2151" i="1" s="1"/>
  <c r="X2151" i="1" l="1"/>
  <c r="Z2151" i="1"/>
  <c r="AA2151" i="1"/>
  <c r="AB2151" i="1"/>
  <c r="I2151" i="1"/>
  <c r="K2151" i="1" l="1"/>
  <c r="F2151" i="1"/>
  <c r="J2151" i="1" l="1"/>
  <c r="L2151" i="1" s="1"/>
  <c r="Y2151" i="1" s="1"/>
  <c r="W2152" i="1" s="1"/>
  <c r="X2152" i="1" l="1"/>
  <c r="Z2152" i="1"/>
  <c r="AA2152" i="1"/>
  <c r="AB2152" i="1"/>
  <c r="I2152" i="1"/>
  <c r="F2152" i="1" l="1"/>
  <c r="K2152" i="1"/>
  <c r="J2152" i="1" l="1"/>
  <c r="L2152" i="1" l="1"/>
  <c r="I2153" i="1" l="1"/>
  <c r="Y2152" i="1"/>
  <c r="W2153" i="1" s="1"/>
  <c r="K2153" i="1"/>
  <c r="J2153" i="1" s="1"/>
  <c r="F2153" i="1"/>
  <c r="X2153" i="1" l="1"/>
  <c r="Z2153" i="1"/>
  <c r="AA2153" i="1"/>
  <c r="AB2153" i="1"/>
  <c r="L2153" i="1"/>
  <c r="I2154" i="1" s="1"/>
  <c r="Y2153" i="1" l="1"/>
  <c r="W2154" i="1" s="1"/>
  <c r="F2154" i="1"/>
  <c r="K2154" i="1"/>
  <c r="X2154" i="1" l="1"/>
  <c r="Z2154" i="1"/>
  <c r="AA2154" i="1"/>
  <c r="AB2154" i="1"/>
  <c r="J2154" i="1"/>
  <c r="L2154" i="1" s="1"/>
  <c r="Y2154" i="1" l="1"/>
  <c r="W2155" i="1" s="1"/>
  <c r="I2155" i="1"/>
  <c r="F2155" i="1" s="1"/>
  <c r="X2155" i="1" l="1"/>
  <c r="Z2155" i="1"/>
  <c r="AA2155" i="1"/>
  <c r="AB2155" i="1"/>
  <c r="K2155" i="1"/>
  <c r="J2155" i="1" l="1"/>
  <c r="L2155" i="1" l="1"/>
  <c r="I2156" i="1" l="1"/>
  <c r="Y2155" i="1"/>
  <c r="W2156" i="1" s="1"/>
  <c r="K2156" i="1"/>
  <c r="J2156" i="1" s="1"/>
  <c r="F2156" i="1"/>
  <c r="X2156" i="1" l="1"/>
  <c r="Z2156" i="1"/>
  <c r="AA2156" i="1"/>
  <c r="AB2156" i="1"/>
  <c r="L2156" i="1"/>
  <c r="I2157" i="1" s="1"/>
  <c r="Y2156" i="1" l="1"/>
  <c r="W2157" i="1" s="1"/>
  <c r="F2157" i="1"/>
  <c r="K2157" i="1"/>
  <c r="X2157" i="1" l="1"/>
  <c r="Z2157" i="1"/>
  <c r="AA2157" i="1"/>
  <c r="AB2157" i="1"/>
  <c r="J2157" i="1"/>
  <c r="L2157" i="1" s="1"/>
  <c r="Y2157" i="1" l="1"/>
  <c r="W2158" i="1" s="1"/>
  <c r="I2158" i="1"/>
  <c r="Z2158" i="1" l="1"/>
  <c r="X2158" i="1"/>
  <c r="AA2158" i="1"/>
  <c r="AB2158" i="1"/>
  <c r="K2158" i="1"/>
  <c r="F2158" i="1"/>
  <c r="J2158" i="1" l="1"/>
  <c r="L2158" i="1" s="1"/>
  <c r="I2159" i="1" s="1"/>
  <c r="Y2158" i="1" l="1"/>
  <c r="W2159" i="1" s="1"/>
  <c r="K2159" i="1"/>
  <c r="F2159" i="1"/>
  <c r="AA2159" i="1" l="1"/>
  <c r="X2159" i="1"/>
  <c r="Z2159" i="1"/>
  <c r="AB2159" i="1"/>
  <c r="J2159" i="1"/>
  <c r="L2159" i="1" s="1"/>
  <c r="Y2159" i="1" l="1"/>
  <c r="W2160" i="1" s="1"/>
  <c r="I2160" i="1"/>
  <c r="X2160" i="1" l="1"/>
  <c r="Z2160" i="1"/>
  <c r="AA2160" i="1"/>
  <c r="AB2160" i="1"/>
  <c r="F2160" i="1"/>
  <c r="K2160" i="1"/>
  <c r="J2160" i="1" l="1"/>
  <c r="L2160" i="1" s="1"/>
  <c r="I2161" i="1" s="1"/>
  <c r="Y2160" i="1" l="1"/>
  <c r="W2161" i="1" s="1"/>
  <c r="F2161" i="1"/>
  <c r="K2161" i="1"/>
  <c r="X2161" i="1" l="1"/>
  <c r="AA2161" i="1"/>
  <c r="AB2161" i="1"/>
  <c r="Z2161" i="1"/>
  <c r="J2161" i="1"/>
  <c r="L2161" i="1" s="1"/>
  <c r="I2162" i="1" s="1"/>
  <c r="Y2161" i="1" l="1"/>
  <c r="W2162" i="1" s="1"/>
  <c r="F2162" i="1"/>
  <c r="K2162" i="1"/>
  <c r="Z2162" i="1" l="1"/>
  <c r="AB2162" i="1"/>
  <c r="X2162" i="1"/>
  <c r="Y2162" i="1" s="1"/>
  <c r="W2163" i="1" s="1"/>
  <c r="AA2162" i="1"/>
  <c r="J2162" i="1"/>
  <c r="L2162" i="1" s="1"/>
  <c r="I2163" i="1" s="1"/>
  <c r="X2163" i="1" l="1"/>
  <c r="AA2163" i="1"/>
  <c r="Z2163" i="1"/>
  <c r="AB2163" i="1"/>
  <c r="K2163" i="1"/>
  <c r="J2163" i="1" s="1"/>
  <c r="F2163" i="1"/>
  <c r="L2163" i="1" l="1"/>
  <c r="I2164" i="1" s="1"/>
  <c r="Y2163" i="1" l="1"/>
  <c r="W2164" i="1" s="1"/>
  <c r="K2164" i="1"/>
  <c r="F2164" i="1"/>
  <c r="AB2164" i="1" l="1"/>
  <c r="X2164" i="1"/>
  <c r="Z2164" i="1"/>
  <c r="AA2164" i="1"/>
  <c r="J2164" i="1"/>
  <c r="L2164" i="1" s="1"/>
  <c r="Y2164" i="1" l="1"/>
  <c r="W2165" i="1" s="1"/>
  <c r="I2165" i="1"/>
  <c r="AA2165" i="1" l="1"/>
  <c r="X2165" i="1"/>
  <c r="Z2165" i="1"/>
  <c r="AB2165" i="1"/>
  <c r="F2165" i="1"/>
  <c r="K2165" i="1"/>
  <c r="J2165" i="1" s="1"/>
  <c r="L2165" i="1" l="1"/>
  <c r="I2166" i="1" s="1"/>
  <c r="Y2165" i="1" l="1"/>
  <c r="W2166" i="1" s="1"/>
  <c r="K2166" i="1"/>
  <c r="F2166" i="1"/>
  <c r="Z2166" i="1" l="1"/>
  <c r="X2166" i="1"/>
  <c r="AA2166" i="1"/>
  <c r="AB2166" i="1"/>
  <c r="J2166" i="1"/>
  <c r="L2166" i="1" s="1"/>
  <c r="Y2166" i="1" l="1"/>
  <c r="W2167" i="1" s="1"/>
  <c r="I2167" i="1"/>
  <c r="AB2167" i="1" l="1"/>
  <c r="Z2167" i="1"/>
  <c r="X2167" i="1"/>
  <c r="AA2167" i="1"/>
  <c r="F2167" i="1"/>
  <c r="K2167" i="1"/>
  <c r="J2167" i="1" s="1"/>
  <c r="L2167" i="1" l="1"/>
  <c r="I2168" i="1" s="1"/>
  <c r="F2168" i="1" s="1"/>
  <c r="Y2167" i="1" l="1"/>
  <c r="W2168" i="1" s="1"/>
  <c r="K2168" i="1"/>
  <c r="X2168" i="1" l="1"/>
  <c r="AA2168" i="1"/>
  <c r="Z2168" i="1"/>
  <c r="AB2168" i="1"/>
  <c r="J2168" i="1"/>
  <c r="L2168" i="1"/>
  <c r="I2169" i="1" s="1"/>
  <c r="Y2168" i="1" l="1"/>
  <c r="W2169" i="1" s="1"/>
  <c r="K2169" i="1"/>
  <c r="F2169" i="1"/>
  <c r="X2169" i="1" l="1"/>
  <c r="AA2169" i="1"/>
  <c r="Z2169" i="1"/>
  <c r="AB2169" i="1"/>
  <c r="J2169" i="1"/>
  <c r="L2169" i="1" s="1"/>
  <c r="Y2169" i="1" l="1"/>
  <c r="W2170" i="1" s="1"/>
  <c r="I2170" i="1"/>
  <c r="X2170" i="1" l="1"/>
  <c r="AA2170" i="1"/>
  <c r="AB2170" i="1"/>
  <c r="Z2170" i="1"/>
  <c r="K2170" i="1"/>
  <c r="F2170" i="1"/>
  <c r="J2170" i="1" l="1"/>
  <c r="L2170" i="1" s="1"/>
  <c r="Y2170" i="1" s="1"/>
  <c r="W2171" i="1" s="1"/>
  <c r="X2171" i="1" l="1"/>
  <c r="AA2171" i="1"/>
  <c r="Z2171" i="1"/>
  <c r="AB2171" i="1"/>
  <c r="I2171" i="1"/>
  <c r="K2171" i="1" l="1"/>
  <c r="J2171" i="1" s="1"/>
  <c r="F2171" i="1"/>
  <c r="L2171" i="1" l="1"/>
  <c r="I2172" i="1" l="1"/>
  <c r="Y2171" i="1"/>
  <c r="W2172" i="1" s="1"/>
  <c r="K2172" i="1"/>
  <c r="F2172" i="1"/>
  <c r="X2172" i="1" l="1"/>
  <c r="AA2172" i="1"/>
  <c r="Z2172" i="1"/>
  <c r="AB2172" i="1"/>
  <c r="J2172" i="1"/>
  <c r="L2172" i="1" s="1"/>
  <c r="Y2172" i="1" l="1"/>
  <c r="W2173" i="1" s="1"/>
  <c r="I2173" i="1"/>
  <c r="Z2173" i="1" l="1"/>
  <c r="AA2173" i="1"/>
  <c r="X2173" i="1"/>
  <c r="AB2173" i="1"/>
  <c r="K2173" i="1"/>
  <c r="F2173" i="1"/>
  <c r="J2173" i="1" l="1"/>
  <c r="L2173" i="1" s="1"/>
  <c r="Y2173" i="1" s="1"/>
  <c r="W2174" i="1" s="1"/>
  <c r="X2174" i="1" l="1"/>
  <c r="Z2174" i="1"/>
  <c r="AB2174" i="1"/>
  <c r="AA2174" i="1"/>
  <c r="I2174" i="1"/>
  <c r="K2174" i="1" l="1"/>
  <c r="J2174" i="1" s="1"/>
  <c r="F2174" i="1"/>
  <c r="L2174" i="1" l="1"/>
  <c r="I2175" i="1" l="1"/>
  <c r="Y2174" i="1"/>
  <c r="W2175" i="1" s="1"/>
  <c r="F2175" i="1"/>
  <c r="K2175" i="1"/>
  <c r="X2175" i="1" l="1"/>
  <c r="Z2175" i="1"/>
  <c r="AA2175" i="1"/>
  <c r="AB2175" i="1"/>
  <c r="J2175" i="1"/>
  <c r="L2175" i="1" s="1"/>
  <c r="Y2175" i="1" l="1"/>
  <c r="W2176" i="1" s="1"/>
  <c r="I2176" i="1"/>
  <c r="AA2176" i="1" l="1"/>
  <c r="Z2176" i="1"/>
  <c r="X2176" i="1"/>
  <c r="AB2176" i="1"/>
  <c r="K2176" i="1"/>
  <c r="F2176" i="1"/>
  <c r="J2176" i="1" l="1"/>
  <c r="L2176" i="1" s="1"/>
  <c r="Y2176" i="1" s="1"/>
  <c r="W2177" i="1" s="1"/>
  <c r="X2177" i="1" l="1"/>
  <c r="Z2177" i="1"/>
  <c r="AB2177" i="1"/>
  <c r="AA2177" i="1"/>
  <c r="I2177" i="1"/>
  <c r="F2177" i="1" l="1"/>
  <c r="K2177" i="1"/>
  <c r="J2177" i="1" l="1"/>
  <c r="L2177" i="1" s="1"/>
  <c r="Y2177" i="1" s="1"/>
  <c r="W2178" i="1" s="1"/>
  <c r="AA2178" i="1" l="1"/>
  <c r="Z2178" i="1"/>
  <c r="X2178" i="1"/>
  <c r="AB2178" i="1"/>
  <c r="I2178" i="1"/>
  <c r="K2178" i="1" l="1"/>
  <c r="F2178" i="1"/>
  <c r="E9" i="2" l="1"/>
  <c r="G22" i="2" s="1"/>
  <c r="H9" i="2"/>
  <c r="J2178" i="1"/>
  <c r="L2178" i="1" s="1"/>
  <c r="Y2178" i="1" s="1"/>
  <c r="W2179" i="1" s="1"/>
  <c r="H22" i="2"/>
  <c r="G9" i="2"/>
  <c r="F9" i="2"/>
  <c r="I9" i="2"/>
  <c r="J9" i="2"/>
  <c r="AB2179" i="1" l="1"/>
  <c r="Z2179" i="1"/>
  <c r="AA2179" i="1"/>
  <c r="X2179" i="1"/>
  <c r="E22" i="2"/>
  <c r="G8" i="9"/>
  <c r="K8" i="9" s="1"/>
  <c r="P9" i="2"/>
  <c r="Q9" i="2" s="1"/>
  <c r="G9" i="9"/>
  <c r="K9" i="9" s="1"/>
  <c r="L1" i="9" s="1"/>
  <c r="S9" i="2"/>
  <c r="U9" i="2" s="1"/>
  <c r="I2179" i="1"/>
  <c r="J22" i="2"/>
  <c r="F22" i="2"/>
  <c r="O9" i="9" l="1"/>
  <c r="M9" i="9"/>
  <c r="M8" i="9" s="1"/>
  <c r="M7" i="9" s="1"/>
  <c r="I22" i="2"/>
  <c r="O8" i="9"/>
  <c r="L8" i="9"/>
  <c r="L9" i="9" s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K22" i="2"/>
  <c r="K2179" i="1"/>
  <c r="F2179" i="1"/>
  <c r="M22" i="2" l="1"/>
  <c r="L4" i="9"/>
  <c r="L3" i="9" s="1"/>
  <c r="J2179" i="1"/>
  <c r="L2179" i="1" s="1"/>
  <c r="Y2179" i="1" s="1"/>
  <c r="W2180" i="1" s="1"/>
  <c r="X2180" i="1" l="1"/>
  <c r="Z2180" i="1"/>
  <c r="AA2180" i="1"/>
  <c r="AB2180" i="1"/>
  <c r="O21" i="9"/>
  <c r="P21" i="9" s="1"/>
  <c r="Q21" i="9" s="1"/>
  <c r="O13" i="9"/>
  <c r="P13" i="9" s="1"/>
  <c r="Q13" i="9" s="1"/>
  <c r="O20" i="9"/>
  <c r="P20" i="9" s="1"/>
  <c r="Q20" i="9" s="1"/>
  <c r="O12" i="9"/>
  <c r="P12" i="9" s="1"/>
  <c r="O18" i="9"/>
  <c r="P18" i="9" s="1"/>
  <c r="Q18" i="9" s="1"/>
  <c r="O17" i="9"/>
  <c r="P17" i="9" s="1"/>
  <c r="Q17" i="9" s="1"/>
  <c r="O19" i="9"/>
  <c r="P19" i="9" s="1"/>
  <c r="Q19" i="9" s="1"/>
  <c r="O11" i="9"/>
  <c r="O10" i="9"/>
  <c r="O16" i="9"/>
  <c r="P16" i="9" s="1"/>
  <c r="Q16" i="9" s="1"/>
  <c r="O15" i="9"/>
  <c r="P15" i="9" s="1"/>
  <c r="Q15" i="9" s="1"/>
  <c r="O22" i="9"/>
  <c r="P22" i="9" s="1"/>
  <c r="Q22" i="9" s="1"/>
  <c r="O14" i="9"/>
  <c r="P14" i="9" s="1"/>
  <c r="Q14" i="9" s="1"/>
  <c r="O23" i="9"/>
  <c r="P23" i="9" s="1"/>
  <c r="Q23" i="9" s="1"/>
  <c r="I2180" i="1"/>
  <c r="P12" i="10" l="1"/>
  <c r="P13" i="10"/>
  <c r="Q13" i="10" s="1"/>
  <c r="Q12" i="9"/>
  <c r="F28" i="9"/>
  <c r="F30" i="9" s="1"/>
  <c r="R13" i="9" s="1"/>
  <c r="S13" i="9" s="1"/>
  <c r="P14" i="10"/>
  <c r="Q14" i="10" s="1"/>
  <c r="K2180" i="1"/>
  <c r="F2180" i="1"/>
  <c r="R17" i="9" l="1"/>
  <c r="S17" i="9" s="1"/>
  <c r="R23" i="9"/>
  <c r="S23" i="9" s="1"/>
  <c r="R18" i="9"/>
  <c r="S18" i="9" s="1"/>
  <c r="R21" i="9"/>
  <c r="S21" i="9" s="1"/>
  <c r="R12" i="9"/>
  <c r="S12" i="9" s="1"/>
  <c r="R19" i="9"/>
  <c r="S19" i="9" s="1"/>
  <c r="Q12" i="10"/>
  <c r="R14" i="9"/>
  <c r="S14" i="9" s="1"/>
  <c r="R7" i="9"/>
  <c r="S7" i="9" s="1"/>
  <c r="R9" i="9"/>
  <c r="S9" i="9" s="1"/>
  <c r="R11" i="9"/>
  <c r="S11" i="9" s="1"/>
  <c r="R8" i="9"/>
  <c r="S8" i="9" s="1"/>
  <c r="R10" i="9"/>
  <c r="S10" i="9" s="1"/>
  <c r="R20" i="9"/>
  <c r="S20" i="9" s="1"/>
  <c r="R22" i="9"/>
  <c r="S22" i="9" s="1"/>
  <c r="R15" i="9"/>
  <c r="S15" i="9" s="1"/>
  <c r="R16" i="9"/>
  <c r="S16" i="9" s="1"/>
  <c r="J2180" i="1"/>
  <c r="L2180" i="1" s="1"/>
  <c r="Y2180" i="1" s="1"/>
  <c r="W2181" i="1" s="1"/>
  <c r="Z2181" i="1" l="1"/>
  <c r="AA2181" i="1"/>
  <c r="X2181" i="1"/>
  <c r="AB2181" i="1"/>
  <c r="F31" i="9"/>
  <c r="N9" i="2" s="1"/>
  <c r="O9" i="2" s="1"/>
  <c r="I2181" i="1"/>
  <c r="F2181" i="1" l="1"/>
  <c r="K2181" i="1"/>
  <c r="J2181" i="1" l="1"/>
  <c r="L2181" i="1" s="1"/>
  <c r="Y2181" i="1" s="1"/>
  <c r="W2182" i="1" s="1"/>
  <c r="X2182" i="1" l="1"/>
  <c r="Z2182" i="1"/>
  <c r="AA2182" i="1"/>
  <c r="AB2182" i="1"/>
  <c r="I2182" i="1"/>
  <c r="K2182" i="1" l="1"/>
  <c r="J2182" i="1" s="1"/>
  <c r="F2182" i="1"/>
  <c r="L2182" i="1" l="1"/>
  <c r="I2183" i="1" l="1"/>
  <c r="Y2182" i="1"/>
  <c r="W2183" i="1" s="1"/>
  <c r="K2183" i="1"/>
  <c r="F2183" i="1"/>
  <c r="X2183" i="1" l="1"/>
  <c r="Z2183" i="1"/>
  <c r="AB2183" i="1"/>
  <c r="AA2183" i="1"/>
  <c r="J2183" i="1"/>
  <c r="L2183" i="1" s="1"/>
  <c r="Y2183" i="1" l="1"/>
  <c r="W2184" i="1" s="1"/>
  <c r="I2184" i="1"/>
  <c r="Z2184" i="1" l="1"/>
  <c r="AA2184" i="1"/>
  <c r="X2184" i="1"/>
  <c r="AB2184" i="1"/>
  <c r="K2184" i="1"/>
  <c r="J2184" i="1" s="1"/>
  <c r="F2184" i="1"/>
  <c r="L2184" i="1" l="1"/>
  <c r="I2185" i="1" s="1"/>
  <c r="Y2184" i="1" l="1"/>
  <c r="W2185" i="1" s="1"/>
  <c r="F2185" i="1"/>
  <c r="K2185" i="1"/>
  <c r="X2185" i="1" l="1"/>
  <c r="Z2185" i="1"/>
  <c r="AA2185" i="1"/>
  <c r="AB2185" i="1"/>
  <c r="J2185" i="1"/>
  <c r="L2185" i="1" s="1"/>
  <c r="I2186" i="1" s="1"/>
  <c r="Y2185" i="1" l="1"/>
  <c r="W2186" i="1" s="1"/>
  <c r="F2186" i="1"/>
  <c r="K2186" i="1"/>
  <c r="X2186" i="1" l="1"/>
  <c r="Z2186" i="1"/>
  <c r="AA2186" i="1"/>
  <c r="AB2186" i="1"/>
  <c r="J2186" i="1"/>
  <c r="L2186" i="1" s="1"/>
  <c r="Y2186" i="1" l="1"/>
  <c r="W2187" i="1" s="1"/>
  <c r="I2187" i="1"/>
  <c r="X2187" i="1" l="1"/>
  <c r="AA2187" i="1"/>
  <c r="Z2187" i="1"/>
  <c r="AB2187" i="1"/>
  <c r="K2187" i="1"/>
  <c r="F2187" i="1"/>
  <c r="J2187" i="1" l="1"/>
  <c r="L2187" i="1" s="1"/>
  <c r="Y2187" i="1" s="1"/>
  <c r="W2188" i="1" s="1"/>
  <c r="X2188" i="1" l="1"/>
  <c r="Z2188" i="1"/>
  <c r="AA2188" i="1"/>
  <c r="AB2188" i="1"/>
  <c r="I2188" i="1"/>
  <c r="F2188" i="1" l="1"/>
  <c r="K2188" i="1"/>
  <c r="J2188" i="1" s="1"/>
  <c r="L2188" i="1" l="1"/>
  <c r="I2189" i="1" l="1"/>
  <c r="K2189" i="1" s="1"/>
  <c r="Y2188" i="1"/>
  <c r="W2189" i="1" s="1"/>
  <c r="F2189" i="1"/>
  <c r="J2189" i="1"/>
  <c r="L2189" i="1" s="1"/>
  <c r="X2189" i="1" l="1"/>
  <c r="Z2189" i="1"/>
  <c r="AA2189" i="1"/>
  <c r="AB2189" i="1"/>
  <c r="I2190" i="1"/>
  <c r="Y2189" i="1" l="1"/>
  <c r="W2190" i="1" s="1"/>
  <c r="F2190" i="1"/>
  <c r="K2190" i="1"/>
  <c r="AB2190" i="1" l="1"/>
  <c r="X2190" i="1"/>
  <c r="Z2190" i="1"/>
  <c r="AA2190" i="1"/>
  <c r="J2190" i="1"/>
  <c r="L2190" i="1" s="1"/>
  <c r="Y2190" i="1" l="1"/>
  <c r="W2191" i="1" s="1"/>
  <c r="I2191" i="1"/>
  <c r="X2191" i="1" l="1"/>
  <c r="Z2191" i="1"/>
  <c r="AA2191" i="1"/>
  <c r="AB2191" i="1"/>
  <c r="F2191" i="1"/>
  <c r="K2191" i="1"/>
  <c r="J2191" i="1" l="1"/>
  <c r="L2191" i="1" s="1"/>
  <c r="Y2191" i="1" s="1"/>
  <c r="W2192" i="1" s="1"/>
  <c r="AA2192" i="1" l="1"/>
  <c r="X2192" i="1"/>
  <c r="Z2192" i="1"/>
  <c r="AB2192" i="1"/>
  <c r="I2192" i="1"/>
  <c r="F2192" i="1" l="1"/>
  <c r="K2192" i="1"/>
  <c r="J2192" i="1" l="1"/>
  <c r="L2192" i="1" s="1"/>
  <c r="Y2192" i="1" s="1"/>
  <c r="W2193" i="1" s="1"/>
  <c r="AA2193" i="1" l="1"/>
  <c r="X2193" i="1"/>
  <c r="Z2193" i="1"/>
  <c r="AB2193" i="1"/>
  <c r="I2193" i="1"/>
  <c r="F2193" i="1" l="1"/>
  <c r="K2193" i="1"/>
  <c r="J2193" i="1" l="1"/>
  <c r="L2193" i="1" s="1"/>
  <c r="Y2193" i="1" s="1"/>
  <c r="W2194" i="1" s="1"/>
  <c r="X2194" i="1" l="1"/>
  <c r="AA2194" i="1"/>
  <c r="Z2194" i="1"/>
  <c r="AB2194" i="1"/>
  <c r="I2194" i="1"/>
  <c r="K2194" i="1" s="1"/>
  <c r="F2194" i="1" l="1"/>
  <c r="J2194" i="1"/>
  <c r="L2194" i="1" s="1"/>
  <c r="Y2194" i="1" s="1"/>
  <c r="W2195" i="1" s="1"/>
  <c r="X2195" i="1" l="1"/>
  <c r="AA2195" i="1"/>
  <c r="AB2195" i="1"/>
  <c r="Z2195" i="1"/>
  <c r="I2195" i="1"/>
  <c r="K2195" i="1" s="1"/>
  <c r="F2195" i="1" l="1"/>
  <c r="J2195" i="1"/>
  <c r="L2195" i="1" s="1"/>
  <c r="Y2195" i="1" s="1"/>
  <c r="W2196" i="1" s="1"/>
  <c r="AB2196" i="1" l="1"/>
  <c r="X2196" i="1"/>
  <c r="AA2196" i="1"/>
  <c r="Z2196" i="1"/>
  <c r="I2196" i="1"/>
  <c r="K2196" i="1" s="1"/>
  <c r="F2196" i="1" l="1"/>
  <c r="J2196" i="1"/>
  <c r="L2196" i="1" s="1"/>
  <c r="Y2196" i="1" s="1"/>
  <c r="W2197" i="1" s="1"/>
  <c r="AB2197" i="1" l="1"/>
  <c r="X2197" i="1"/>
  <c r="Z2197" i="1"/>
  <c r="AA2197" i="1"/>
  <c r="I2197" i="1"/>
  <c r="K2197" i="1" l="1"/>
  <c r="F2197" i="1"/>
  <c r="J2197" i="1" l="1"/>
  <c r="L2197" i="1" s="1"/>
  <c r="Y2197" i="1" s="1"/>
  <c r="W2198" i="1" s="1"/>
  <c r="X2198" i="1" l="1"/>
  <c r="AA2198" i="1"/>
  <c r="AB2198" i="1"/>
  <c r="Z2198" i="1"/>
  <c r="I2198" i="1"/>
  <c r="F2198" i="1" l="1"/>
  <c r="K2198" i="1"/>
  <c r="J2198" i="1" s="1"/>
  <c r="L2198" i="1" l="1"/>
  <c r="I2199" i="1" l="1"/>
  <c r="Y2198" i="1"/>
  <c r="W2199" i="1" s="1"/>
  <c r="F2199" i="1"/>
  <c r="K2199" i="1"/>
  <c r="X2199" i="1" l="1"/>
  <c r="Z2199" i="1"/>
  <c r="AA2199" i="1"/>
  <c r="AB2199" i="1"/>
  <c r="J2199" i="1"/>
  <c r="L2199" i="1" s="1"/>
  <c r="I2200" i="1" s="1"/>
  <c r="Y2199" i="1" l="1"/>
  <c r="W2200" i="1" s="1"/>
  <c r="F2200" i="1"/>
  <c r="K2200" i="1"/>
  <c r="J2200" i="1" s="1"/>
  <c r="X2200" i="1" l="1"/>
  <c r="AA2200" i="1"/>
  <c r="AB2200" i="1"/>
  <c r="Z2200" i="1"/>
  <c r="L2200" i="1"/>
  <c r="I2201" i="1" s="1"/>
  <c r="K2201" i="1" s="1"/>
  <c r="Y2200" i="1" l="1"/>
  <c r="W2201" i="1" s="1"/>
  <c r="F2201" i="1"/>
  <c r="J2201" i="1"/>
  <c r="L2201" i="1" s="1"/>
  <c r="X2201" i="1" l="1"/>
  <c r="AA2201" i="1"/>
  <c r="Z2201" i="1"/>
  <c r="AB2201" i="1"/>
  <c r="I2202" i="1"/>
  <c r="Y2201" i="1" l="1"/>
  <c r="W2202" i="1" s="1"/>
  <c r="F2202" i="1"/>
  <c r="K2202" i="1"/>
  <c r="AA2202" i="1" l="1"/>
  <c r="X2202" i="1"/>
  <c r="Z2202" i="1"/>
  <c r="AB2202" i="1"/>
  <c r="J2202" i="1"/>
  <c r="L2202" i="1" s="1"/>
  <c r="I2203" i="1" s="1"/>
  <c r="Y2202" i="1" l="1"/>
  <c r="W2203" i="1" s="1"/>
  <c r="K2203" i="1"/>
  <c r="F2203" i="1"/>
  <c r="AB2203" i="1" l="1"/>
  <c r="Z2203" i="1"/>
  <c r="X2203" i="1"/>
  <c r="AA2203" i="1"/>
  <c r="J2203" i="1"/>
  <c r="L2203" i="1" s="1"/>
  <c r="Y2203" i="1" l="1"/>
  <c r="W2204" i="1" s="1"/>
  <c r="I2204" i="1"/>
  <c r="Z2204" i="1" l="1"/>
  <c r="AA2204" i="1"/>
  <c r="X2204" i="1"/>
  <c r="AB2204" i="1"/>
  <c r="K2204" i="1"/>
  <c r="F2204" i="1"/>
  <c r="J2204" i="1" l="1"/>
  <c r="L2204" i="1" s="1"/>
  <c r="Y2204" i="1" s="1"/>
  <c r="W2205" i="1" s="1"/>
  <c r="X2205" i="1" l="1"/>
  <c r="AA2205" i="1"/>
  <c r="Z2205" i="1"/>
  <c r="AB2205" i="1"/>
  <c r="I2205" i="1"/>
  <c r="K2205" i="1" l="1"/>
  <c r="F2205" i="1"/>
  <c r="J2205" i="1" l="1"/>
  <c r="L2205" i="1" s="1"/>
  <c r="Y2205" i="1" s="1"/>
  <c r="W2206" i="1" s="1"/>
  <c r="AA2206" i="1" l="1"/>
  <c r="AB2206" i="1"/>
  <c r="X2206" i="1"/>
  <c r="Z2206" i="1"/>
  <c r="I2206" i="1"/>
  <c r="K2206" i="1" l="1"/>
  <c r="F2206" i="1"/>
  <c r="J2206" i="1" l="1"/>
  <c r="L2206" i="1" s="1"/>
  <c r="Y2206" i="1" s="1"/>
  <c r="W2207" i="1" s="1"/>
  <c r="X2207" i="1" l="1"/>
  <c r="Z2207" i="1"/>
  <c r="AA2207" i="1"/>
  <c r="AB2207" i="1"/>
  <c r="I2207" i="1"/>
  <c r="K2207" i="1" l="1"/>
  <c r="F2207" i="1"/>
  <c r="J2207" i="1" l="1"/>
  <c r="L2207" i="1" s="1"/>
  <c r="Y2207" i="1" s="1"/>
  <c r="W2208" i="1" s="1"/>
  <c r="X2208" i="1" l="1"/>
  <c r="Z2208" i="1"/>
  <c r="AA2208" i="1"/>
  <c r="AB2208" i="1"/>
  <c r="I2208" i="1"/>
  <c r="F2208" i="1" l="1"/>
  <c r="K2208" i="1"/>
  <c r="J2208" i="1" l="1"/>
  <c r="L2208" i="1" s="1"/>
  <c r="Y2208" i="1" s="1"/>
  <c r="W2209" i="1" s="1"/>
  <c r="AA2209" i="1" l="1"/>
  <c r="AB2209" i="1"/>
  <c r="X2209" i="1"/>
  <c r="Z2209" i="1"/>
  <c r="I2209" i="1"/>
  <c r="K2209" i="1" l="1"/>
  <c r="F2209" i="1"/>
  <c r="J2209" i="1" l="1"/>
  <c r="L2209" i="1" s="1"/>
  <c r="Y2209" i="1" s="1"/>
  <c r="W2210" i="1" s="1"/>
  <c r="Z2210" i="1" l="1"/>
  <c r="X2210" i="1"/>
  <c r="AA2210" i="1"/>
  <c r="AB2210" i="1"/>
  <c r="I2210" i="1"/>
  <c r="F2210" i="1" l="1"/>
  <c r="K2210" i="1"/>
  <c r="J2210" i="1" l="1"/>
  <c r="L2210" i="1" s="1"/>
  <c r="I2211" i="1" l="1"/>
  <c r="Y2210" i="1"/>
  <c r="W2211" i="1" s="1"/>
  <c r="K2211" i="1"/>
  <c r="F2211" i="1"/>
  <c r="X2211" i="1" l="1"/>
  <c r="Z2211" i="1"/>
  <c r="AB2211" i="1"/>
  <c r="AA2211" i="1"/>
  <c r="J2211" i="1"/>
  <c r="L2211" i="1" s="1"/>
  <c r="Y2211" i="1" l="1"/>
  <c r="W2212" i="1" s="1"/>
  <c r="I2212" i="1"/>
  <c r="K2212" i="1" s="1"/>
  <c r="X2212" i="1" l="1"/>
  <c r="Z2212" i="1"/>
  <c r="AA2212" i="1"/>
  <c r="AB2212" i="1"/>
  <c r="F2212" i="1"/>
  <c r="J2212" i="1"/>
  <c r="L2212" i="1" s="1"/>
  <c r="Y2212" i="1" l="1"/>
  <c r="W2213" i="1" s="1"/>
  <c r="I2213" i="1"/>
  <c r="K2213" i="1" s="1"/>
  <c r="Z2213" i="1" l="1"/>
  <c r="AB2213" i="1"/>
  <c r="X2213" i="1"/>
  <c r="AA2213" i="1"/>
  <c r="F2213" i="1"/>
  <c r="J2213" i="1"/>
  <c r="L2213" i="1" s="1"/>
  <c r="Y2213" i="1" l="1"/>
  <c r="W2214" i="1" s="1"/>
  <c r="I2214" i="1"/>
  <c r="X2214" i="1" l="1"/>
  <c r="AB2214" i="1"/>
  <c r="AA2214" i="1"/>
  <c r="Z2214" i="1"/>
  <c r="F2214" i="1"/>
  <c r="K2214" i="1"/>
  <c r="J2214" i="1" l="1"/>
  <c r="L2214" i="1" s="1"/>
  <c r="Y2214" i="1" s="1"/>
  <c r="W2215" i="1" s="1"/>
  <c r="AB2215" i="1" l="1"/>
  <c r="X2215" i="1"/>
  <c r="Z2215" i="1"/>
  <c r="AA2215" i="1"/>
  <c r="I2215" i="1"/>
  <c r="K2215" i="1" l="1"/>
  <c r="J2215" i="1" s="1"/>
  <c r="F2215" i="1"/>
  <c r="L2215" i="1" l="1"/>
  <c r="I2216" i="1" l="1"/>
  <c r="Y2215" i="1"/>
  <c r="W2216" i="1" s="1"/>
  <c r="F2216" i="1"/>
  <c r="K2216" i="1"/>
  <c r="Z2216" i="1" l="1"/>
  <c r="X2216" i="1"/>
  <c r="AA2216" i="1"/>
  <c r="AB2216" i="1"/>
  <c r="J2216" i="1"/>
  <c r="L2216" i="1" s="1"/>
  <c r="Y2216" i="1" l="1"/>
  <c r="W2217" i="1" s="1"/>
  <c r="I2217" i="1"/>
  <c r="AA2217" i="1" l="1"/>
  <c r="X2217" i="1"/>
  <c r="Z2217" i="1"/>
  <c r="AB2217" i="1"/>
  <c r="F2217" i="1"/>
  <c r="K2217" i="1"/>
  <c r="J2217" i="1" s="1"/>
  <c r="L2217" i="1" l="1"/>
  <c r="I2218" i="1" s="1"/>
  <c r="Y2217" i="1" l="1"/>
  <c r="W2218" i="1" s="1"/>
  <c r="F2218" i="1"/>
  <c r="K2218" i="1"/>
  <c r="J2218" i="1" s="1"/>
  <c r="AB2218" i="1" l="1"/>
  <c r="Z2218" i="1"/>
  <c r="X2218" i="1"/>
  <c r="AA2218" i="1"/>
  <c r="L2218" i="1"/>
  <c r="I2219" i="1" s="1"/>
  <c r="Y2218" i="1" l="1"/>
  <c r="W2219" i="1" s="1"/>
  <c r="F2219" i="1"/>
  <c r="K2219" i="1"/>
  <c r="Z2219" i="1" l="1"/>
  <c r="AB2219" i="1"/>
  <c r="X2219" i="1"/>
  <c r="AA2219" i="1"/>
  <c r="J2219" i="1"/>
  <c r="L2219" i="1" s="1"/>
  <c r="Y2219" i="1" l="1"/>
  <c r="W2220" i="1" s="1"/>
  <c r="I2220" i="1"/>
  <c r="AA2220" i="1" l="1"/>
  <c r="X2220" i="1"/>
  <c r="Z2220" i="1"/>
  <c r="AB2220" i="1"/>
  <c r="F2220" i="1"/>
  <c r="K2220" i="1"/>
  <c r="J2220" i="1" l="1"/>
  <c r="L2220" i="1" s="1"/>
  <c r="Y2220" i="1" s="1"/>
  <c r="W2221" i="1" s="1"/>
  <c r="AA2221" i="1" l="1"/>
  <c r="Z2221" i="1"/>
  <c r="X2221" i="1"/>
  <c r="AB2221" i="1"/>
  <c r="I2221" i="1"/>
  <c r="K2221" i="1" s="1"/>
  <c r="F2221" i="1" l="1"/>
  <c r="J2221" i="1"/>
  <c r="L2221" i="1" s="1"/>
  <c r="Y2221" i="1" s="1"/>
  <c r="W2222" i="1" s="1"/>
  <c r="X2222" i="1" l="1"/>
  <c r="AA2222" i="1"/>
  <c r="AB2222" i="1"/>
  <c r="Z2222" i="1"/>
  <c r="I2222" i="1"/>
  <c r="F2222" i="1" l="1"/>
  <c r="K2222" i="1"/>
  <c r="J2222" i="1" l="1"/>
  <c r="L2222" i="1" s="1"/>
  <c r="Y2222" i="1" s="1"/>
  <c r="W2223" i="1" s="1"/>
  <c r="X2223" i="1" l="1"/>
  <c r="Z2223" i="1"/>
  <c r="AA2223" i="1"/>
  <c r="AB2223" i="1"/>
  <c r="I2223" i="1"/>
  <c r="K2223" i="1" l="1"/>
  <c r="F2223" i="1"/>
  <c r="J2223" i="1" l="1"/>
  <c r="L2223" i="1" s="1"/>
  <c r="Y2223" i="1" s="1"/>
  <c r="W2224" i="1" s="1"/>
  <c r="X2224" i="1" l="1"/>
  <c r="Z2224" i="1"/>
  <c r="AA2224" i="1"/>
  <c r="AB2224" i="1"/>
  <c r="I2224" i="1"/>
  <c r="K2224" i="1" l="1"/>
  <c r="F2224" i="1"/>
  <c r="J2224" i="1" l="1"/>
  <c r="L2224" i="1" s="1"/>
  <c r="Y2224" i="1" s="1"/>
  <c r="W2225" i="1" s="1"/>
  <c r="AB2225" i="1" l="1"/>
  <c r="X2225" i="1"/>
  <c r="AA2225" i="1"/>
  <c r="Z2225" i="1"/>
  <c r="I2225" i="1"/>
  <c r="F2225" i="1" l="1"/>
  <c r="K2225" i="1"/>
  <c r="J2225" i="1" s="1"/>
  <c r="L2225" i="1" l="1"/>
  <c r="I2226" i="1" l="1"/>
  <c r="Y2225" i="1"/>
  <c r="W2226" i="1" s="1"/>
  <c r="F2226" i="1"/>
  <c r="K2226" i="1"/>
  <c r="X2226" i="1" l="1"/>
  <c r="Z2226" i="1"/>
  <c r="AB2226" i="1"/>
  <c r="AA2226" i="1"/>
  <c r="J2226" i="1"/>
  <c r="L2226" i="1" s="1"/>
  <c r="Y2226" i="1" l="1"/>
  <c r="W2227" i="1" s="1"/>
  <c r="I2227" i="1"/>
  <c r="X2227" i="1" l="1"/>
  <c r="Z2227" i="1"/>
  <c r="AA2227" i="1"/>
  <c r="AB2227" i="1"/>
  <c r="F2227" i="1"/>
  <c r="K2227" i="1"/>
  <c r="J2227" i="1" l="1"/>
  <c r="L2227" i="1" s="1"/>
  <c r="Y2227" i="1" s="1"/>
  <c r="W2228" i="1" s="1"/>
  <c r="X2228" i="1" l="1"/>
  <c r="AA2228" i="1"/>
  <c r="Z2228" i="1"/>
  <c r="AB2228" i="1"/>
  <c r="I2228" i="1"/>
  <c r="F2228" i="1" s="1"/>
  <c r="K2228" i="1" l="1"/>
  <c r="J2228" i="1" s="1"/>
  <c r="L2228" i="1" l="1"/>
  <c r="I2229" i="1" l="1"/>
  <c r="K2229" i="1" s="1"/>
  <c r="Y2228" i="1"/>
  <c r="W2229" i="1" s="1"/>
  <c r="F2229" i="1"/>
  <c r="J2229" i="1"/>
  <c r="L2229" i="1" s="1"/>
  <c r="AA2229" i="1" l="1"/>
  <c r="AB2229" i="1"/>
  <c r="X2229" i="1"/>
  <c r="Z2229" i="1"/>
  <c r="I2230" i="1"/>
  <c r="Y2229" i="1" l="1"/>
  <c r="W2230" i="1" s="1"/>
  <c r="F2230" i="1"/>
  <c r="K2230" i="1"/>
  <c r="J2230" i="1" s="1"/>
  <c r="X2230" i="1" l="1"/>
  <c r="AA2230" i="1"/>
  <c r="AB2230" i="1"/>
  <c r="Z2230" i="1"/>
  <c r="L2230" i="1"/>
  <c r="I2231" i="1" s="1"/>
  <c r="Y2230" i="1" l="1"/>
  <c r="W2231" i="1" s="1"/>
  <c r="F2231" i="1"/>
  <c r="K2231" i="1"/>
  <c r="X2231" i="1" l="1"/>
  <c r="Z2231" i="1"/>
  <c r="AA2231" i="1"/>
  <c r="AB2231" i="1"/>
  <c r="J2231" i="1"/>
  <c r="L2231" i="1" s="1"/>
  <c r="Y2231" i="1" l="1"/>
  <c r="W2232" i="1" s="1"/>
  <c r="I2232" i="1"/>
  <c r="X2232" i="1" l="1"/>
  <c r="Z2232" i="1"/>
  <c r="AA2232" i="1"/>
  <c r="AB2232" i="1"/>
  <c r="F2232" i="1"/>
  <c r="K2232" i="1"/>
  <c r="J2232" i="1" s="1"/>
  <c r="L2232" i="1" l="1"/>
  <c r="I2233" i="1" s="1"/>
  <c r="Y2232" i="1" l="1"/>
  <c r="W2233" i="1" s="1"/>
  <c r="K2233" i="1"/>
  <c r="F2233" i="1"/>
  <c r="AB2233" i="1" l="1"/>
  <c r="Z2233" i="1"/>
  <c r="X2233" i="1"/>
  <c r="AA2233" i="1"/>
  <c r="J2233" i="1"/>
  <c r="L2233" i="1" s="1"/>
  <c r="Y2233" i="1" l="1"/>
  <c r="W2234" i="1" s="1"/>
  <c r="I2234" i="1"/>
  <c r="AA2234" i="1" l="1"/>
  <c r="Z2234" i="1"/>
  <c r="X2234" i="1"/>
  <c r="AB2234" i="1"/>
  <c r="K2234" i="1"/>
  <c r="F2234" i="1"/>
  <c r="J2234" i="1" l="1"/>
  <c r="L2234" i="1" s="1"/>
  <c r="Y2234" i="1" s="1"/>
  <c r="W2235" i="1" s="1"/>
  <c r="X2235" i="1" l="1"/>
  <c r="Z2235" i="1"/>
  <c r="AA2235" i="1"/>
  <c r="AB2235" i="1"/>
  <c r="I2235" i="1"/>
  <c r="K2235" i="1" s="1"/>
  <c r="F2235" i="1" l="1"/>
  <c r="J2235" i="1"/>
  <c r="L2235" i="1" s="1"/>
  <c r="Y2235" i="1" s="1"/>
  <c r="W2236" i="1" s="1"/>
  <c r="X2236" i="1" l="1"/>
  <c r="AA2236" i="1"/>
  <c r="Z2236" i="1"/>
  <c r="AB2236" i="1"/>
  <c r="I2236" i="1"/>
  <c r="K2236" i="1" l="1"/>
  <c r="F2236" i="1"/>
  <c r="J2236" i="1" l="1"/>
  <c r="L2236" i="1" s="1"/>
  <c r="Y2236" i="1" s="1"/>
  <c r="W2237" i="1" s="1"/>
  <c r="X2237" i="1" l="1"/>
  <c r="Z2237" i="1"/>
  <c r="AA2237" i="1"/>
  <c r="AB2237" i="1"/>
  <c r="I2237" i="1"/>
  <c r="K2237" i="1" l="1"/>
  <c r="F2237" i="1"/>
  <c r="J2237" i="1" l="1"/>
  <c r="L2237" i="1" s="1"/>
  <c r="Y2237" i="1" s="1"/>
  <c r="W2238" i="1" s="1"/>
  <c r="X2238" i="1" l="1"/>
  <c r="Z2238" i="1"/>
  <c r="AA2238" i="1"/>
  <c r="AB2238" i="1"/>
  <c r="I2238" i="1"/>
  <c r="K2238" i="1" l="1"/>
  <c r="J2238" i="1" s="1"/>
  <c r="F2238" i="1"/>
  <c r="L2238" i="1" l="1"/>
  <c r="I2239" i="1" l="1"/>
  <c r="Y2238" i="1"/>
  <c r="W2239" i="1" s="1"/>
  <c r="K2239" i="1"/>
  <c r="F2239" i="1"/>
  <c r="X2239" i="1" l="1"/>
  <c r="Z2239" i="1"/>
  <c r="AA2239" i="1"/>
  <c r="AB2239" i="1"/>
  <c r="J2239" i="1"/>
  <c r="L2239" i="1" s="1"/>
  <c r="Y2239" i="1" l="1"/>
  <c r="W2240" i="1" s="1"/>
  <c r="I2240" i="1"/>
  <c r="X2240" i="1" l="1"/>
  <c r="Z2240" i="1"/>
  <c r="AA2240" i="1"/>
  <c r="AB2240" i="1"/>
  <c r="F2240" i="1"/>
  <c r="K2240" i="1"/>
  <c r="J2240" i="1" l="1"/>
  <c r="L2240" i="1" s="1"/>
  <c r="Y2240" i="1" s="1"/>
  <c r="W2241" i="1" s="1"/>
  <c r="Z2241" i="1" l="1"/>
  <c r="X2241" i="1"/>
  <c r="AA2241" i="1"/>
  <c r="AB2241" i="1"/>
  <c r="I2241" i="1"/>
  <c r="F2241" i="1" l="1"/>
  <c r="K2241" i="1"/>
  <c r="J2241" i="1" l="1"/>
  <c r="L2241" i="1" s="1"/>
  <c r="Y2241" i="1" s="1"/>
  <c r="W2242" i="1" s="1"/>
  <c r="X2242" i="1" l="1"/>
  <c r="Z2242" i="1"/>
  <c r="AA2242" i="1"/>
  <c r="AB2242" i="1"/>
  <c r="I2242" i="1"/>
  <c r="F2242" i="1" l="1"/>
  <c r="K2242" i="1"/>
  <c r="J2242" i="1" l="1"/>
  <c r="L2242" i="1" s="1"/>
  <c r="Y2242" i="1" s="1"/>
  <c r="W2243" i="1" s="1"/>
  <c r="AB2243" i="1" l="1"/>
  <c r="X2243" i="1"/>
  <c r="Z2243" i="1"/>
  <c r="AA2243" i="1"/>
  <c r="I2243" i="1"/>
  <c r="K2243" i="1" s="1"/>
  <c r="F2243" i="1" l="1"/>
  <c r="J2243" i="1"/>
  <c r="L2243" i="1" s="1"/>
  <c r="Y2243" i="1" s="1"/>
  <c r="W2244" i="1" s="1"/>
  <c r="X2244" i="1" l="1"/>
  <c r="Z2244" i="1"/>
  <c r="AB2244" i="1"/>
  <c r="AA2244" i="1"/>
  <c r="I2244" i="1"/>
  <c r="F2244" i="1" l="1"/>
  <c r="K2244" i="1"/>
  <c r="J2244" i="1" l="1"/>
  <c r="L2244" i="1" s="1"/>
  <c r="Y2244" i="1" s="1"/>
  <c r="W2245" i="1" s="1"/>
  <c r="X2245" i="1" l="1"/>
  <c r="AA2245" i="1"/>
  <c r="AB2245" i="1"/>
  <c r="Z2245" i="1"/>
  <c r="I2245" i="1"/>
  <c r="K2245" i="1" l="1"/>
  <c r="F2245" i="1"/>
  <c r="J2245" i="1" l="1"/>
  <c r="L2245" i="1" s="1"/>
  <c r="Y2245" i="1" s="1"/>
  <c r="W2246" i="1" s="1"/>
  <c r="AB2246" i="1" l="1"/>
  <c r="Z2246" i="1"/>
  <c r="AA2246" i="1"/>
  <c r="X2246" i="1"/>
  <c r="I2246" i="1"/>
  <c r="K2246" i="1" l="1"/>
  <c r="F2246" i="1"/>
  <c r="J2246" i="1" l="1"/>
  <c r="L2246" i="1" s="1"/>
  <c r="Y2246" i="1" s="1"/>
  <c r="W2247" i="1" s="1"/>
  <c r="Z2247" i="1" l="1"/>
  <c r="AB2247" i="1"/>
  <c r="X2247" i="1"/>
  <c r="AA2247" i="1"/>
  <c r="I2247" i="1"/>
  <c r="K2247" i="1" l="1"/>
  <c r="F2247" i="1"/>
  <c r="J2247" i="1" l="1"/>
  <c r="L2247" i="1" s="1"/>
  <c r="Y2247" i="1" s="1"/>
  <c r="W2248" i="1" s="1"/>
  <c r="X2248" i="1" l="1"/>
  <c r="AB2248" i="1"/>
  <c r="Z2248" i="1"/>
  <c r="AA2248" i="1"/>
  <c r="I2248" i="1"/>
  <c r="K2248" i="1" l="1"/>
  <c r="F2248" i="1"/>
  <c r="J2248" i="1" l="1"/>
  <c r="L2248" i="1" s="1"/>
  <c r="Y2248" i="1" s="1"/>
  <c r="W2249" i="1" s="1"/>
  <c r="Z2249" i="1" l="1"/>
  <c r="AB2249" i="1"/>
  <c r="X2249" i="1"/>
  <c r="AA2249" i="1"/>
  <c r="I2249" i="1"/>
  <c r="F2249" i="1" l="1"/>
  <c r="K2249" i="1"/>
  <c r="J2249" i="1" l="1"/>
  <c r="L2249" i="1" s="1"/>
  <c r="Y2249" i="1" s="1"/>
  <c r="W2250" i="1" s="1"/>
  <c r="X2250" i="1" l="1"/>
  <c r="AA2250" i="1"/>
  <c r="Z2250" i="1"/>
  <c r="AB2250" i="1"/>
  <c r="I2250" i="1"/>
  <c r="K2250" i="1" l="1"/>
  <c r="F2250" i="1"/>
  <c r="J2250" i="1" l="1"/>
  <c r="L2250" i="1" s="1"/>
  <c r="Y2250" i="1" s="1"/>
  <c r="W2251" i="1" s="1"/>
  <c r="AB2251" i="1" l="1"/>
  <c r="X2251" i="1"/>
  <c r="Z2251" i="1"/>
  <c r="AA2251" i="1"/>
  <c r="I2251" i="1"/>
  <c r="F2251" i="1" s="1"/>
  <c r="K2251" i="1" l="1"/>
  <c r="J2251" i="1" s="1"/>
  <c r="L2251" i="1" l="1"/>
  <c r="I2252" i="1" l="1"/>
  <c r="Y2251" i="1"/>
  <c r="W2252" i="1" s="1"/>
  <c r="K2252" i="1"/>
  <c r="F2252" i="1"/>
  <c r="AA2252" i="1" l="1"/>
  <c r="X2252" i="1"/>
  <c r="Z2252" i="1"/>
  <c r="AB2252" i="1"/>
  <c r="J2252" i="1"/>
  <c r="L2252" i="1"/>
  <c r="I2253" i="1" s="1"/>
  <c r="Y2252" i="1" l="1"/>
  <c r="W2253" i="1" s="1"/>
  <c r="F2253" i="1"/>
  <c r="K2253" i="1"/>
  <c r="AB2253" i="1" l="1"/>
  <c r="X2253" i="1"/>
  <c r="Z2253" i="1"/>
  <c r="AA2253" i="1"/>
  <c r="J2253" i="1"/>
  <c r="L2253" i="1" s="1"/>
  <c r="Y2253" i="1" l="1"/>
  <c r="W2254" i="1" s="1"/>
  <c r="I2254" i="1"/>
  <c r="X2254" i="1" l="1"/>
  <c r="Z2254" i="1"/>
  <c r="AA2254" i="1"/>
  <c r="AB2254" i="1"/>
  <c r="F2254" i="1"/>
  <c r="K2254" i="1"/>
  <c r="J2254" i="1" l="1"/>
  <c r="L2254" i="1" s="1"/>
  <c r="Y2254" i="1" s="1"/>
  <c r="W2255" i="1" s="1"/>
  <c r="AA2255" i="1" l="1"/>
  <c r="Z2255" i="1"/>
  <c r="X2255" i="1"/>
  <c r="AB2255" i="1"/>
  <c r="I2255" i="1"/>
  <c r="F2255" i="1" l="1"/>
  <c r="K2255" i="1"/>
  <c r="J2255" i="1" l="1"/>
  <c r="L2255" i="1" s="1"/>
  <c r="Y2255" i="1" s="1"/>
  <c r="W2256" i="1" s="1"/>
  <c r="AB2256" i="1" l="1"/>
  <c r="AA2256" i="1"/>
  <c r="X2256" i="1"/>
  <c r="Z2256" i="1"/>
  <c r="I2256" i="1"/>
  <c r="F2256" i="1" l="1"/>
  <c r="K2256" i="1"/>
  <c r="J2256" i="1" l="1"/>
  <c r="L2256" i="1" s="1"/>
  <c r="Y2256" i="1" s="1"/>
  <c r="W2257" i="1" s="1"/>
  <c r="Z2257" i="1" l="1"/>
  <c r="AA2257" i="1"/>
  <c r="X2257" i="1"/>
  <c r="AB2257" i="1"/>
  <c r="I2257" i="1"/>
  <c r="F2257" i="1" l="1"/>
  <c r="K2257" i="1"/>
  <c r="J2257" i="1" s="1"/>
  <c r="L2257" i="1" l="1"/>
  <c r="I2258" i="1" l="1"/>
  <c r="Y2257" i="1"/>
  <c r="W2258" i="1" s="1"/>
  <c r="F2258" i="1"/>
  <c r="K2258" i="1"/>
  <c r="X2258" i="1" l="1"/>
  <c r="Z2258" i="1"/>
  <c r="AA2258" i="1"/>
  <c r="AB2258" i="1"/>
  <c r="J2258" i="1"/>
  <c r="L2258" i="1" s="1"/>
  <c r="Y2258" i="1" l="1"/>
  <c r="W2259" i="1" s="1"/>
  <c r="I2259" i="1"/>
  <c r="AB2259" i="1" l="1"/>
  <c r="X2259" i="1"/>
  <c r="AA2259" i="1"/>
  <c r="Z2259" i="1"/>
  <c r="F2259" i="1"/>
  <c r="K2259" i="1"/>
  <c r="J2259" i="1" s="1"/>
  <c r="L2259" i="1" l="1"/>
  <c r="I2260" i="1" s="1"/>
  <c r="Y2259" i="1" l="1"/>
  <c r="W2260" i="1" s="1"/>
  <c r="F2260" i="1"/>
  <c r="K2260" i="1"/>
  <c r="J2260" i="1" s="1"/>
  <c r="X2260" i="1" l="1"/>
  <c r="Z2260" i="1"/>
  <c r="AA2260" i="1"/>
  <c r="AB2260" i="1"/>
  <c r="L2260" i="1"/>
  <c r="I2261" i="1" s="1"/>
  <c r="Y2260" i="1" l="1"/>
  <c r="W2261" i="1" s="1"/>
  <c r="K2261" i="1"/>
  <c r="F2261" i="1"/>
  <c r="X2261" i="1" l="1"/>
  <c r="Z2261" i="1"/>
  <c r="AB2261" i="1"/>
  <c r="AA2261" i="1"/>
  <c r="J2261" i="1"/>
  <c r="L2261" i="1" s="1"/>
  <c r="Y2261" i="1" l="1"/>
  <c r="W2262" i="1" s="1"/>
  <c r="I2262" i="1"/>
  <c r="X2262" i="1" l="1"/>
  <c r="Z2262" i="1"/>
  <c r="AB2262" i="1"/>
  <c r="AA2262" i="1"/>
  <c r="K2262" i="1"/>
  <c r="F2262" i="1"/>
  <c r="J2262" i="1" l="1"/>
  <c r="L2262" i="1" s="1"/>
  <c r="Y2262" i="1" s="1"/>
  <c r="W2263" i="1" s="1"/>
  <c r="X2263" i="1" l="1"/>
  <c r="Z2263" i="1"/>
  <c r="AA2263" i="1"/>
  <c r="AB2263" i="1"/>
  <c r="I2263" i="1"/>
  <c r="F2263" i="1" s="1"/>
  <c r="K2263" i="1" l="1"/>
  <c r="J2263" i="1" l="1"/>
  <c r="L2263" i="1" s="1"/>
  <c r="I2264" i="1" l="1"/>
  <c r="Y2263" i="1"/>
  <c r="W2264" i="1" s="1"/>
  <c r="F2264" i="1"/>
  <c r="K2264" i="1"/>
  <c r="X2264" i="1" l="1"/>
  <c r="Z2264" i="1"/>
  <c r="AA2264" i="1"/>
  <c r="AB2264" i="1"/>
  <c r="J2264" i="1"/>
  <c r="L2264" i="1" s="1"/>
  <c r="Y2264" i="1" l="1"/>
  <c r="W2265" i="1" s="1"/>
  <c r="I2265" i="1"/>
  <c r="X2265" i="1" l="1"/>
  <c r="Z2265" i="1"/>
  <c r="AB2265" i="1"/>
  <c r="AA2265" i="1"/>
  <c r="K2265" i="1"/>
  <c r="F2265" i="1"/>
  <c r="J2265" i="1" l="1"/>
  <c r="L2265" i="1" s="1"/>
  <c r="Y2265" i="1" s="1"/>
  <c r="W2266" i="1" s="1"/>
  <c r="X2266" i="1" l="1"/>
  <c r="AA2266" i="1"/>
  <c r="Z2266" i="1"/>
  <c r="AB2266" i="1"/>
  <c r="I2266" i="1"/>
  <c r="F2266" i="1" l="1"/>
  <c r="K2266" i="1"/>
  <c r="J2266" i="1" s="1"/>
  <c r="L2266" i="1" l="1"/>
  <c r="I2267" i="1" l="1"/>
  <c r="Y2266" i="1"/>
  <c r="W2267" i="1" s="1"/>
  <c r="F2267" i="1"/>
  <c r="K2267" i="1"/>
  <c r="X2267" i="1" l="1"/>
  <c r="Z2267" i="1"/>
  <c r="AB2267" i="1"/>
  <c r="AA2267" i="1"/>
  <c r="J2267" i="1"/>
  <c r="L2267" i="1" s="1"/>
  <c r="Y2267" i="1" l="1"/>
  <c r="W2268" i="1" s="1"/>
  <c r="I2268" i="1"/>
  <c r="AA2268" i="1" l="1"/>
  <c r="AB2268" i="1"/>
  <c r="X2268" i="1"/>
  <c r="Z2268" i="1"/>
  <c r="F2268" i="1"/>
  <c r="K2268" i="1"/>
  <c r="J2268" i="1" l="1"/>
  <c r="L2268" i="1" s="1"/>
  <c r="Y2268" i="1" s="1"/>
  <c r="W2269" i="1" s="1"/>
  <c r="X2269" i="1" l="1"/>
  <c r="Z2269" i="1"/>
  <c r="AA2269" i="1"/>
  <c r="AB2269" i="1"/>
  <c r="I2269" i="1"/>
  <c r="F2269" i="1" l="1"/>
  <c r="K2269" i="1"/>
  <c r="J2269" i="1" l="1"/>
  <c r="L2269" i="1" s="1"/>
  <c r="Y2269" i="1" s="1"/>
  <c r="W2270" i="1" s="1"/>
  <c r="AB2270" i="1" l="1"/>
  <c r="X2270" i="1"/>
  <c r="Z2270" i="1"/>
  <c r="AA2270" i="1"/>
  <c r="I2270" i="1"/>
  <c r="K2270" i="1" s="1"/>
  <c r="F2270" i="1" l="1"/>
  <c r="J2270" i="1"/>
  <c r="L2270" i="1" s="1"/>
  <c r="Y2270" i="1" s="1"/>
  <c r="W2271" i="1" s="1"/>
  <c r="Z2271" i="1" l="1"/>
  <c r="AA2271" i="1"/>
  <c r="X2271" i="1"/>
  <c r="AB2271" i="1"/>
  <c r="I2271" i="1"/>
  <c r="K2271" i="1" l="1"/>
  <c r="F2271" i="1"/>
  <c r="J2271" i="1" l="1"/>
  <c r="L2271" i="1" s="1"/>
  <c r="Y2271" i="1" s="1"/>
  <c r="W2272" i="1" s="1"/>
  <c r="X2272" i="1" l="1"/>
  <c r="AA2272" i="1"/>
  <c r="Z2272" i="1"/>
  <c r="AB2272" i="1"/>
  <c r="I2272" i="1"/>
  <c r="F2272" i="1" l="1"/>
  <c r="K2272" i="1"/>
  <c r="J2272" i="1" s="1"/>
  <c r="L2272" i="1" l="1"/>
  <c r="I2273" i="1" l="1"/>
  <c r="Y2272" i="1"/>
  <c r="W2273" i="1" s="1"/>
  <c r="K2273" i="1"/>
  <c r="F2273" i="1"/>
  <c r="X2273" i="1" l="1"/>
  <c r="Z2273" i="1"/>
  <c r="AA2273" i="1"/>
  <c r="AB2273" i="1"/>
  <c r="J2273" i="1"/>
  <c r="L2273" i="1" s="1"/>
  <c r="Y2273" i="1" l="1"/>
  <c r="W2274" i="1" s="1"/>
  <c r="I2274" i="1"/>
  <c r="AA2274" i="1" l="1"/>
  <c r="Z2274" i="1"/>
  <c r="AB2274" i="1"/>
  <c r="X2274" i="1"/>
  <c r="K2274" i="1"/>
  <c r="F2274" i="1"/>
  <c r="J2274" i="1" l="1"/>
  <c r="L2274" i="1" s="1"/>
  <c r="Y2274" i="1" s="1"/>
  <c r="W2275" i="1" s="1"/>
  <c r="X2275" i="1" l="1"/>
  <c r="Z2275" i="1"/>
  <c r="AA2275" i="1"/>
  <c r="AB2275" i="1"/>
  <c r="I2275" i="1"/>
  <c r="K2275" i="1" l="1"/>
  <c r="F2275" i="1"/>
  <c r="J2275" i="1" l="1"/>
  <c r="L2275" i="1" s="1"/>
  <c r="Y2275" i="1" s="1"/>
  <c r="W2276" i="1" s="1"/>
  <c r="AB2276" i="1" l="1"/>
  <c r="X2276" i="1"/>
  <c r="AA2276" i="1"/>
  <c r="Z2276" i="1"/>
  <c r="I2276" i="1"/>
  <c r="F2276" i="1" l="1"/>
  <c r="K2276" i="1"/>
  <c r="J2276" i="1" l="1"/>
  <c r="L2276" i="1"/>
  <c r="I2277" i="1" l="1"/>
  <c r="Y2276" i="1"/>
  <c r="W2277" i="1" s="1"/>
  <c r="K2277" i="1"/>
  <c r="F2277" i="1"/>
  <c r="J2277" i="1"/>
  <c r="X2277" i="1" l="1"/>
  <c r="Z2277" i="1"/>
  <c r="AB2277" i="1"/>
  <c r="AA2277" i="1"/>
  <c r="L2277" i="1"/>
  <c r="I2278" i="1" s="1"/>
  <c r="Y2277" i="1" l="1"/>
  <c r="W2278" i="1" s="1"/>
  <c r="F2278" i="1"/>
  <c r="K2278" i="1"/>
  <c r="AB2278" i="1" l="1"/>
  <c r="X2278" i="1"/>
  <c r="AA2278" i="1"/>
  <c r="Z2278" i="1"/>
  <c r="J2278" i="1"/>
  <c r="L2278" i="1" s="1"/>
  <c r="I2279" i="1" s="1"/>
  <c r="Y2278" i="1" l="1"/>
  <c r="W2279" i="1" s="1"/>
  <c r="K2279" i="1"/>
  <c r="F2279" i="1"/>
  <c r="X2279" i="1" l="1"/>
  <c r="Z2279" i="1"/>
  <c r="AA2279" i="1"/>
  <c r="AB2279" i="1"/>
  <c r="J2279" i="1"/>
  <c r="L2279" i="1" s="1"/>
  <c r="Y2279" i="1" l="1"/>
  <c r="W2280" i="1" s="1"/>
  <c r="I2280" i="1"/>
  <c r="AA2280" i="1" l="1"/>
  <c r="Z2280" i="1"/>
  <c r="AB2280" i="1"/>
  <c r="X2280" i="1"/>
  <c r="K2280" i="1"/>
  <c r="F2280" i="1"/>
  <c r="J2280" i="1" l="1"/>
  <c r="L2280" i="1" s="1"/>
  <c r="Y2280" i="1" s="1"/>
  <c r="W2281" i="1" s="1"/>
  <c r="AB2281" i="1" l="1"/>
  <c r="X2281" i="1"/>
  <c r="Z2281" i="1"/>
  <c r="AA2281" i="1"/>
  <c r="I2281" i="1"/>
  <c r="F2281" i="1" l="1"/>
  <c r="K2281" i="1"/>
  <c r="J2281" i="1" l="1"/>
  <c r="L2281" i="1" s="1"/>
  <c r="Y2281" i="1" s="1"/>
  <c r="W2282" i="1" s="1"/>
  <c r="X2282" i="1" l="1"/>
  <c r="Z2282" i="1"/>
  <c r="AA2282" i="1"/>
  <c r="AB2282" i="1"/>
  <c r="I2282" i="1"/>
  <c r="K2282" i="1" l="1"/>
  <c r="J2282" i="1" s="1"/>
  <c r="F2282" i="1"/>
  <c r="L2282" i="1" l="1"/>
  <c r="I2283" i="1" l="1"/>
  <c r="F2283" i="1" s="1"/>
  <c r="Y2282" i="1"/>
  <c r="W2283" i="1" s="1"/>
  <c r="K2283" i="1"/>
  <c r="J2283" i="1" s="1"/>
  <c r="AA2283" i="1" l="1"/>
  <c r="Z2283" i="1"/>
  <c r="X2283" i="1"/>
  <c r="AB2283" i="1"/>
  <c r="L2283" i="1"/>
  <c r="I2284" i="1" s="1"/>
  <c r="Y2283" i="1" l="1"/>
  <c r="W2284" i="1" s="1"/>
  <c r="K2284" i="1"/>
  <c r="F2284" i="1"/>
  <c r="AB2284" i="1" l="1"/>
  <c r="X2284" i="1"/>
  <c r="Z2284" i="1"/>
  <c r="AA2284" i="1"/>
  <c r="J2284" i="1"/>
  <c r="L2284" i="1" s="1"/>
  <c r="Y2284" i="1" l="1"/>
  <c r="W2285" i="1" s="1"/>
  <c r="I2285" i="1"/>
  <c r="AA2285" i="1" l="1"/>
  <c r="X2285" i="1"/>
  <c r="Z2285" i="1"/>
  <c r="AB2285" i="1"/>
  <c r="F2285" i="1"/>
  <c r="K2285" i="1"/>
  <c r="J2285" i="1" l="1"/>
  <c r="L2285" i="1" s="1"/>
  <c r="Y2285" i="1" s="1"/>
  <c r="W2286" i="1" s="1"/>
  <c r="AA2286" i="1" l="1"/>
  <c r="Z2286" i="1"/>
  <c r="X2286" i="1"/>
  <c r="AB2286" i="1"/>
  <c r="I2286" i="1"/>
  <c r="F2286" i="1" l="1"/>
  <c r="K2286" i="1"/>
  <c r="J2286" i="1" l="1"/>
  <c r="L2286" i="1" s="1"/>
  <c r="Y2286" i="1" s="1"/>
  <c r="W2287" i="1" s="1"/>
  <c r="X2287" i="1" l="1"/>
  <c r="Z2287" i="1"/>
  <c r="AA2287" i="1"/>
  <c r="AB2287" i="1"/>
  <c r="I2287" i="1"/>
  <c r="F2287" i="1" l="1"/>
  <c r="K2287" i="1"/>
  <c r="J2287" i="1" s="1"/>
  <c r="L2287" i="1" l="1"/>
  <c r="I2288" i="1" l="1"/>
  <c r="Y2287" i="1"/>
  <c r="W2288" i="1" s="1"/>
  <c r="K2288" i="1"/>
  <c r="F2288" i="1"/>
  <c r="X2288" i="1" l="1"/>
  <c r="Z2288" i="1"/>
  <c r="AA2288" i="1"/>
  <c r="AB2288" i="1"/>
  <c r="J2288" i="1"/>
  <c r="L2288" i="1" s="1"/>
  <c r="Y2288" i="1" l="1"/>
  <c r="W2289" i="1" s="1"/>
  <c r="I2289" i="1"/>
  <c r="X2289" i="1" l="1"/>
  <c r="AA2289" i="1"/>
  <c r="AB2289" i="1"/>
  <c r="Z2289" i="1"/>
  <c r="F2289" i="1"/>
  <c r="K2289" i="1"/>
  <c r="J2289" i="1" l="1"/>
  <c r="L2289" i="1" s="1"/>
  <c r="Y2289" i="1" s="1"/>
  <c r="W2290" i="1" s="1"/>
  <c r="AB2290" i="1" l="1"/>
  <c r="X2290" i="1"/>
  <c r="AA2290" i="1"/>
  <c r="Z2290" i="1"/>
  <c r="I2290" i="1"/>
  <c r="F2290" i="1" l="1"/>
  <c r="K2290" i="1"/>
  <c r="J2290" i="1" s="1"/>
  <c r="L2290" i="1" l="1"/>
  <c r="I2291" i="1" l="1"/>
  <c r="Y2290" i="1"/>
  <c r="W2291" i="1" s="1"/>
  <c r="K2291" i="1"/>
  <c r="F2291" i="1"/>
  <c r="X2291" i="1" l="1"/>
  <c r="Z2291" i="1"/>
  <c r="AB2291" i="1"/>
  <c r="AA2291" i="1"/>
  <c r="J2291" i="1"/>
  <c r="L2291" i="1" s="1"/>
  <c r="Y2291" i="1" l="1"/>
  <c r="W2292" i="1" s="1"/>
  <c r="I2292" i="1"/>
  <c r="AA2292" i="1" l="1"/>
  <c r="Z2292" i="1"/>
  <c r="X2292" i="1"/>
  <c r="AB2292" i="1"/>
  <c r="K2292" i="1"/>
  <c r="J2292" i="1" s="1"/>
  <c r="F2292" i="1"/>
  <c r="L2292" i="1" l="1"/>
  <c r="I2293" i="1" s="1"/>
  <c r="Y2292" i="1" l="1"/>
  <c r="W2293" i="1" s="1"/>
  <c r="F2293" i="1"/>
  <c r="K2293" i="1"/>
  <c r="AB2293" i="1" l="1"/>
  <c r="X2293" i="1"/>
  <c r="Z2293" i="1"/>
  <c r="AA2293" i="1"/>
  <c r="J2293" i="1"/>
  <c r="L2293" i="1" s="1"/>
  <c r="Y2293" i="1" l="1"/>
  <c r="W2294" i="1" s="1"/>
  <c r="I2294" i="1"/>
  <c r="X2294" i="1" l="1"/>
  <c r="AB2294" i="1"/>
  <c r="Z2294" i="1"/>
  <c r="AA2294" i="1"/>
  <c r="F2294" i="1"/>
  <c r="K2294" i="1"/>
  <c r="J2294" i="1" l="1"/>
  <c r="L2294" i="1" s="1"/>
  <c r="Y2294" i="1" s="1"/>
  <c r="W2295" i="1" s="1"/>
  <c r="AA2295" i="1" l="1"/>
  <c r="Z2295" i="1"/>
  <c r="X2295" i="1"/>
  <c r="AB2295" i="1"/>
  <c r="I2295" i="1"/>
  <c r="K2295" i="1" l="1"/>
  <c r="J2295" i="1" s="1"/>
  <c r="F2295" i="1"/>
  <c r="L2295" i="1" l="1"/>
  <c r="I2296" i="1" l="1"/>
  <c r="Y2295" i="1"/>
  <c r="W2296" i="1" s="1"/>
  <c r="K2296" i="1"/>
  <c r="J2296" i="1" s="1"/>
  <c r="F2296" i="1"/>
  <c r="AB2296" i="1" l="1"/>
  <c r="X2296" i="1"/>
  <c r="AA2296" i="1"/>
  <c r="Z2296" i="1"/>
  <c r="L2296" i="1"/>
  <c r="I2297" i="1" s="1"/>
  <c r="Y2296" i="1" l="1"/>
  <c r="W2297" i="1" s="1"/>
  <c r="K2297" i="1"/>
  <c r="F2297" i="1"/>
  <c r="X2297" i="1" l="1"/>
  <c r="Z2297" i="1"/>
  <c r="AA2297" i="1"/>
  <c r="AB2297" i="1"/>
  <c r="J2297" i="1"/>
  <c r="L2297" i="1" s="1"/>
  <c r="Y2297" i="1" l="1"/>
  <c r="W2298" i="1" s="1"/>
  <c r="I2298" i="1"/>
  <c r="F2298" i="1" s="1"/>
  <c r="AA2298" i="1" l="1"/>
  <c r="AB2298" i="1"/>
  <c r="Z2298" i="1"/>
  <c r="X2298" i="1"/>
  <c r="K2298" i="1"/>
  <c r="J2298" i="1" s="1"/>
  <c r="L2298" i="1" l="1"/>
  <c r="I2299" i="1" s="1"/>
  <c r="Y2298" i="1" l="1"/>
  <c r="W2299" i="1" s="1"/>
  <c r="K2299" i="1"/>
  <c r="F2299" i="1"/>
  <c r="AA2299" i="1" l="1"/>
  <c r="X2299" i="1"/>
  <c r="Z2299" i="1"/>
  <c r="AB2299" i="1"/>
  <c r="J2299" i="1"/>
  <c r="L2299" i="1" s="1"/>
  <c r="Y2299" i="1" l="1"/>
  <c r="W2300" i="1" s="1"/>
  <c r="I2300" i="1"/>
  <c r="AA2300" i="1" l="1"/>
  <c r="X2300" i="1"/>
  <c r="AB2300" i="1"/>
  <c r="Z2300" i="1"/>
  <c r="K2300" i="1"/>
  <c r="F2300" i="1"/>
  <c r="J2300" i="1" l="1"/>
  <c r="L2300" i="1" s="1"/>
  <c r="Y2300" i="1" s="1"/>
  <c r="W2301" i="1" s="1"/>
  <c r="AB2301" i="1" l="1"/>
  <c r="X2301" i="1"/>
  <c r="Z2301" i="1"/>
  <c r="AA2301" i="1"/>
  <c r="I2301" i="1"/>
  <c r="K2301" i="1" l="1"/>
  <c r="J2301" i="1" s="1"/>
  <c r="F2301" i="1"/>
  <c r="L2301" i="1" l="1"/>
  <c r="I2302" i="1" l="1"/>
  <c r="Y2301" i="1"/>
  <c r="W2302" i="1" s="1"/>
  <c r="K2302" i="1"/>
  <c r="F2302" i="1"/>
  <c r="AB2302" i="1" l="1"/>
  <c r="X2302" i="1"/>
  <c r="AA2302" i="1"/>
  <c r="Z2302" i="1"/>
  <c r="J2302" i="1"/>
  <c r="L2302" i="1" s="1"/>
  <c r="I2303" i="1" s="1"/>
  <c r="Y2302" i="1" l="1"/>
  <c r="W2303" i="1" s="1"/>
  <c r="K2303" i="1"/>
  <c r="J2303" i="1" s="1"/>
  <c r="F2303" i="1"/>
  <c r="AB2303" i="1" l="1"/>
  <c r="X2303" i="1"/>
  <c r="Z2303" i="1"/>
  <c r="AA2303" i="1"/>
  <c r="L2303" i="1"/>
  <c r="I2304" i="1" s="1"/>
  <c r="Y2303" i="1" l="1"/>
  <c r="W2304" i="1" s="1"/>
  <c r="K2304" i="1"/>
  <c r="F2304" i="1"/>
  <c r="AB2304" i="1" l="1"/>
  <c r="AA2304" i="1"/>
  <c r="Z2304" i="1"/>
  <c r="X2304" i="1"/>
  <c r="J2304" i="1"/>
  <c r="L2304" i="1" s="1"/>
  <c r="Y2304" i="1" l="1"/>
  <c r="W2305" i="1" s="1"/>
  <c r="I2305" i="1"/>
  <c r="Z2305" i="1" l="1"/>
  <c r="AA2305" i="1"/>
  <c r="X2305" i="1"/>
  <c r="AB2305" i="1"/>
  <c r="F2305" i="1"/>
  <c r="K2305" i="1"/>
  <c r="J2305" i="1" l="1"/>
  <c r="L2305" i="1" s="1"/>
  <c r="Y2305" i="1" s="1"/>
  <c r="W2306" i="1" s="1"/>
  <c r="Z2306" i="1" l="1"/>
  <c r="AB2306" i="1"/>
  <c r="AA2306" i="1"/>
  <c r="X2306" i="1"/>
  <c r="I2306" i="1"/>
  <c r="K2306" i="1" l="1"/>
  <c r="J2306" i="1" s="1"/>
  <c r="F2306" i="1"/>
  <c r="L2306" i="1" l="1"/>
  <c r="I2307" i="1" l="1"/>
  <c r="Y2306" i="1"/>
  <c r="W2307" i="1" s="1"/>
  <c r="F2307" i="1"/>
  <c r="K2307" i="1"/>
  <c r="X2307" i="1" l="1"/>
  <c r="Z2307" i="1"/>
  <c r="AB2307" i="1"/>
  <c r="AA2307" i="1"/>
  <c r="J2307" i="1"/>
  <c r="L2307" i="1" s="1"/>
  <c r="Y2307" i="1" l="1"/>
  <c r="W2308" i="1" s="1"/>
  <c r="I2308" i="1"/>
  <c r="AB2308" i="1" l="1"/>
  <c r="Z2308" i="1"/>
  <c r="AA2308" i="1"/>
  <c r="X2308" i="1"/>
  <c r="F2308" i="1"/>
  <c r="K2308" i="1"/>
  <c r="J2308" i="1" l="1"/>
  <c r="L2308" i="1" s="1"/>
  <c r="Y2308" i="1" s="1"/>
  <c r="W2309" i="1" s="1"/>
  <c r="X2309" i="1" l="1"/>
  <c r="AA2309" i="1"/>
  <c r="Z2309" i="1"/>
  <c r="AB2309" i="1"/>
  <c r="I2309" i="1"/>
  <c r="F2309" i="1" l="1"/>
  <c r="K2309" i="1"/>
  <c r="J2309" i="1" l="1"/>
  <c r="L2309" i="1" s="1"/>
  <c r="Y2309" i="1" s="1"/>
  <c r="W2310" i="1" s="1"/>
  <c r="AA2310" i="1" l="1"/>
  <c r="Z2310" i="1"/>
  <c r="X2310" i="1"/>
  <c r="AB2310" i="1"/>
  <c r="I2310" i="1"/>
  <c r="F2310" i="1" l="1"/>
  <c r="K2310" i="1"/>
  <c r="J2310" i="1" l="1"/>
  <c r="L2310" i="1" s="1"/>
  <c r="Y2310" i="1" s="1"/>
  <c r="W2311" i="1" s="1"/>
  <c r="X2311" i="1" l="1"/>
  <c r="AA2311" i="1"/>
  <c r="Z2311" i="1"/>
  <c r="AB2311" i="1"/>
  <c r="I2311" i="1"/>
  <c r="F2311" i="1" l="1"/>
  <c r="K2311" i="1"/>
  <c r="J2311" i="1" s="1"/>
  <c r="L2311" i="1" l="1"/>
  <c r="I2312" i="1" l="1"/>
  <c r="Y2311" i="1"/>
  <c r="W2312" i="1" s="1"/>
  <c r="F2312" i="1"/>
  <c r="K2312" i="1"/>
  <c r="X2312" i="1" l="1"/>
  <c r="Z2312" i="1"/>
  <c r="AA2312" i="1"/>
  <c r="AB2312" i="1"/>
  <c r="J2312" i="1"/>
  <c r="L2312" i="1"/>
  <c r="I2313" i="1" s="1"/>
  <c r="Y2312" i="1" l="1"/>
  <c r="W2313" i="1" s="1"/>
  <c r="K2313" i="1"/>
  <c r="F2313" i="1"/>
  <c r="Z2313" i="1" l="1"/>
  <c r="X2313" i="1"/>
  <c r="AA2313" i="1"/>
  <c r="AB2313" i="1"/>
  <c r="J2313" i="1"/>
  <c r="L2313" i="1" s="1"/>
  <c r="Y2313" i="1" l="1"/>
  <c r="W2314" i="1" s="1"/>
  <c r="I2314" i="1"/>
  <c r="Z2314" i="1" l="1"/>
  <c r="X2314" i="1"/>
  <c r="AA2314" i="1"/>
  <c r="AB2314" i="1"/>
  <c r="F2314" i="1"/>
  <c r="K2314" i="1"/>
  <c r="J2314" i="1" l="1"/>
  <c r="L2314" i="1"/>
  <c r="I2315" i="1" s="1"/>
  <c r="Y2314" i="1" l="1"/>
  <c r="W2315" i="1" s="1"/>
  <c r="K2315" i="1"/>
  <c r="F2315" i="1"/>
  <c r="AB2315" i="1" l="1"/>
  <c r="Z2315" i="1"/>
  <c r="AA2315" i="1"/>
  <c r="X2315" i="1"/>
  <c r="J2315" i="1"/>
  <c r="L2315" i="1" s="1"/>
  <c r="Y2315" i="1" l="1"/>
  <c r="W2316" i="1" s="1"/>
  <c r="I2316" i="1"/>
  <c r="AA2316" i="1" l="1"/>
  <c r="Z2316" i="1"/>
  <c r="AB2316" i="1"/>
  <c r="X2316" i="1"/>
  <c r="K2316" i="1"/>
  <c r="F2316" i="1"/>
  <c r="J2316" i="1" l="1"/>
  <c r="L2316" i="1" s="1"/>
  <c r="Y2316" i="1" s="1"/>
  <c r="W2317" i="1" s="1"/>
  <c r="Z2317" i="1" l="1"/>
  <c r="AB2317" i="1"/>
  <c r="AA2317" i="1"/>
  <c r="X2317" i="1"/>
  <c r="I2317" i="1"/>
  <c r="K2317" i="1" l="1"/>
  <c r="J2317" i="1" s="1"/>
  <c r="F2317" i="1"/>
  <c r="L2317" i="1" l="1"/>
  <c r="I2318" i="1" l="1"/>
  <c r="Y2317" i="1"/>
  <c r="W2318" i="1" s="1"/>
  <c r="F2318" i="1"/>
  <c r="K2318" i="1"/>
  <c r="X2318" i="1" l="1"/>
  <c r="AA2318" i="1"/>
  <c r="AB2318" i="1"/>
  <c r="Z2318" i="1"/>
  <c r="J2318" i="1"/>
  <c r="L2318" i="1" s="1"/>
  <c r="Y2318" i="1" l="1"/>
  <c r="W2319" i="1" s="1"/>
  <c r="I2319" i="1"/>
  <c r="X2319" i="1" l="1"/>
  <c r="Z2319" i="1"/>
  <c r="AA2319" i="1"/>
  <c r="AB2319" i="1"/>
  <c r="K2319" i="1"/>
  <c r="J2319" i="1" s="1"/>
  <c r="F2319" i="1"/>
  <c r="L2319" i="1" l="1"/>
  <c r="I2320" i="1" s="1"/>
  <c r="Y2319" i="1" l="1"/>
  <c r="W2320" i="1" s="1"/>
  <c r="K2320" i="1"/>
  <c r="J2320" i="1" s="1"/>
  <c r="F2320" i="1"/>
  <c r="Z2320" i="1" l="1"/>
  <c r="AA2320" i="1"/>
  <c r="AB2320" i="1"/>
  <c r="X2320" i="1"/>
  <c r="Y2320" i="1" s="1"/>
  <c r="W2321" i="1" s="1"/>
  <c r="L2320" i="1"/>
  <c r="I2321" i="1" s="1"/>
  <c r="AB2321" i="1" l="1"/>
  <c r="AA2321" i="1"/>
  <c r="X2321" i="1"/>
  <c r="Z2321" i="1"/>
  <c r="F2321" i="1"/>
  <c r="K2321" i="1"/>
  <c r="J2321" i="1" l="1"/>
  <c r="L2321" i="1" s="1"/>
  <c r="Y2321" i="1" s="1"/>
  <c r="W2322" i="1" s="1"/>
  <c r="X2322" i="1" l="1"/>
  <c r="AA2322" i="1"/>
  <c r="Z2322" i="1"/>
  <c r="AB2322" i="1"/>
  <c r="I2322" i="1"/>
  <c r="F2322" i="1" l="1"/>
  <c r="K2322" i="1"/>
  <c r="J2322" i="1" s="1"/>
  <c r="L2322" i="1" l="1"/>
  <c r="I2323" i="1" l="1"/>
  <c r="Y2322" i="1"/>
  <c r="W2323" i="1" s="1"/>
  <c r="F2323" i="1"/>
  <c r="K2323" i="1"/>
  <c r="J2323" i="1" s="1"/>
  <c r="AB2323" i="1" l="1"/>
  <c r="AA2323" i="1"/>
  <c r="Z2323" i="1"/>
  <c r="X2323" i="1"/>
  <c r="L2323" i="1"/>
  <c r="I2324" i="1" s="1"/>
  <c r="Y2323" i="1" l="1"/>
  <c r="W2324" i="1" s="1"/>
  <c r="K2324" i="1"/>
  <c r="F2324" i="1"/>
  <c r="AA2324" i="1" l="1"/>
  <c r="Z2324" i="1"/>
  <c r="X2324" i="1"/>
  <c r="AB2324" i="1"/>
  <c r="J2324" i="1"/>
  <c r="L2324" i="1" s="1"/>
  <c r="Y2324" i="1" l="1"/>
  <c r="W2325" i="1" s="1"/>
  <c r="I2325" i="1"/>
  <c r="X2325" i="1" l="1"/>
  <c r="AA2325" i="1"/>
  <c r="Z2325" i="1"/>
  <c r="AB2325" i="1"/>
  <c r="F2325" i="1"/>
  <c r="K2325" i="1"/>
  <c r="J2325" i="1" s="1"/>
  <c r="L2325" i="1" l="1"/>
  <c r="I2326" i="1" s="1"/>
  <c r="Y2325" i="1" l="1"/>
  <c r="W2326" i="1" s="1"/>
  <c r="K2326" i="1"/>
  <c r="F2326" i="1"/>
  <c r="AA2326" i="1" l="1"/>
  <c r="Z2326" i="1"/>
  <c r="AB2326" i="1"/>
  <c r="X2326" i="1"/>
  <c r="J2326" i="1"/>
  <c r="L2326" i="1" s="1"/>
  <c r="Y2326" i="1" l="1"/>
  <c r="W2327" i="1" s="1"/>
  <c r="I2327" i="1"/>
  <c r="Z2327" i="1" l="1"/>
  <c r="AA2327" i="1"/>
  <c r="X2327" i="1"/>
  <c r="AB2327" i="1"/>
  <c r="F2327" i="1"/>
  <c r="K2327" i="1"/>
  <c r="J2327" i="1" l="1"/>
  <c r="L2327" i="1" s="1"/>
  <c r="Y2327" i="1" s="1"/>
  <c r="W2328" i="1" s="1"/>
  <c r="X2328" i="1" l="1"/>
  <c r="Z2328" i="1"/>
  <c r="AA2328" i="1"/>
  <c r="AB2328" i="1"/>
  <c r="I2328" i="1"/>
  <c r="F2328" i="1" l="1"/>
  <c r="K2328" i="1"/>
  <c r="J2328" i="1" l="1"/>
  <c r="L2328" i="1" s="1"/>
  <c r="Y2328" i="1" s="1"/>
  <c r="W2329" i="1" s="1"/>
  <c r="Z2329" i="1" l="1"/>
  <c r="AA2329" i="1"/>
  <c r="X2329" i="1"/>
  <c r="AB2329" i="1"/>
  <c r="I2329" i="1"/>
  <c r="K2329" i="1" l="1"/>
  <c r="J2329" i="1" s="1"/>
  <c r="F2329" i="1"/>
  <c r="L2329" i="1" l="1"/>
  <c r="I2330" i="1" l="1"/>
  <c r="Y2329" i="1"/>
  <c r="W2330" i="1" s="1"/>
  <c r="K2330" i="1"/>
  <c r="J2330" i="1" s="1"/>
  <c r="F2330" i="1"/>
  <c r="X2330" i="1" l="1"/>
  <c r="Z2330" i="1"/>
  <c r="AB2330" i="1"/>
  <c r="AA2330" i="1"/>
  <c r="L2330" i="1"/>
  <c r="I2331" i="1" s="1"/>
  <c r="Y2330" i="1" l="1"/>
  <c r="W2331" i="1" s="1"/>
  <c r="F2331" i="1"/>
  <c r="K2331" i="1"/>
  <c r="X2331" i="1" l="1"/>
  <c r="AA2331" i="1"/>
  <c r="Z2331" i="1"/>
  <c r="AB2331" i="1"/>
  <c r="J2331" i="1"/>
  <c r="L2331" i="1" s="1"/>
  <c r="I2332" i="1" s="1"/>
  <c r="Y2331" i="1" l="1"/>
  <c r="W2332" i="1" s="1"/>
  <c r="K2332" i="1"/>
  <c r="F2332" i="1"/>
  <c r="X2332" i="1" l="1"/>
  <c r="Z2332" i="1"/>
  <c r="AA2332" i="1"/>
  <c r="AB2332" i="1"/>
  <c r="J2332" i="1"/>
  <c r="L2332" i="1" s="1"/>
  <c r="Y2332" i="1" l="1"/>
  <c r="W2333" i="1" s="1"/>
  <c r="I2333" i="1"/>
  <c r="Z2333" i="1" l="1"/>
  <c r="AA2333" i="1"/>
  <c r="X2333" i="1"/>
  <c r="AB2333" i="1"/>
  <c r="K2333" i="1"/>
  <c r="F2333" i="1"/>
  <c r="J2333" i="1" l="1"/>
  <c r="L2333" i="1" s="1"/>
  <c r="Y2333" i="1" s="1"/>
  <c r="W2334" i="1" s="1"/>
  <c r="AB2334" i="1" l="1"/>
  <c r="X2334" i="1"/>
  <c r="Z2334" i="1"/>
  <c r="AA2334" i="1"/>
  <c r="I2334" i="1"/>
  <c r="F2334" i="1" l="1"/>
  <c r="K2334" i="1"/>
  <c r="J2334" i="1" l="1"/>
  <c r="L2334" i="1" s="1"/>
  <c r="Y2334" i="1" s="1"/>
  <c r="W2335" i="1" s="1"/>
  <c r="X2335" i="1" l="1"/>
  <c r="Z2335" i="1"/>
  <c r="AA2335" i="1"/>
  <c r="AB2335" i="1"/>
  <c r="I2335" i="1"/>
  <c r="F2335" i="1" l="1"/>
  <c r="K2335" i="1"/>
  <c r="J2335" i="1" l="1"/>
  <c r="L2335" i="1" s="1"/>
  <c r="Y2335" i="1" s="1"/>
  <c r="W2336" i="1" s="1"/>
  <c r="X2336" i="1" l="1"/>
  <c r="AA2336" i="1"/>
  <c r="Z2336" i="1"/>
  <c r="AB2336" i="1"/>
  <c r="I2336" i="1"/>
  <c r="F2336" i="1" l="1"/>
  <c r="K2336" i="1"/>
  <c r="J2336" i="1" l="1"/>
  <c r="L2336" i="1" s="1"/>
  <c r="Y2336" i="1" s="1"/>
  <c r="W2337" i="1" s="1"/>
  <c r="X2337" i="1" l="1"/>
  <c r="Z2337" i="1"/>
  <c r="AA2337" i="1"/>
  <c r="AB2337" i="1"/>
  <c r="I2337" i="1"/>
  <c r="F2337" i="1" l="1"/>
  <c r="K2337" i="1"/>
  <c r="J2337" i="1" l="1"/>
  <c r="L2337" i="1" s="1"/>
  <c r="Y2337" i="1" s="1"/>
  <c r="W2338" i="1" s="1"/>
  <c r="AB2338" i="1" l="1"/>
  <c r="X2338" i="1"/>
  <c r="Z2338" i="1"/>
  <c r="AA2338" i="1"/>
  <c r="I2338" i="1"/>
  <c r="F2338" i="1" l="1"/>
  <c r="K2338" i="1"/>
  <c r="J2338" i="1" l="1"/>
  <c r="L2338" i="1" s="1"/>
  <c r="Y2338" i="1" s="1"/>
  <c r="W2339" i="1" s="1"/>
  <c r="AA2339" i="1" l="1"/>
  <c r="Z2339" i="1"/>
  <c r="X2339" i="1"/>
  <c r="AB2339" i="1"/>
  <c r="I2339" i="1"/>
  <c r="F2339" i="1" l="1"/>
  <c r="K2339" i="1"/>
  <c r="J2339" i="1" l="1"/>
  <c r="L2339" i="1" s="1"/>
  <c r="I2340" i="1" l="1"/>
  <c r="Y2339" i="1"/>
  <c r="W2340" i="1" s="1"/>
  <c r="F2340" i="1"/>
  <c r="K2340" i="1"/>
  <c r="X2340" i="1" l="1"/>
  <c r="Z2340" i="1"/>
  <c r="AA2340" i="1"/>
  <c r="AB2340" i="1"/>
  <c r="J2340" i="1"/>
  <c r="L2340" i="1" s="1"/>
  <c r="Y2340" i="1" l="1"/>
  <c r="W2341" i="1" s="1"/>
  <c r="I2341" i="1"/>
  <c r="Z2341" i="1" l="1"/>
  <c r="X2341" i="1"/>
  <c r="AA2341" i="1"/>
  <c r="AB2341" i="1"/>
  <c r="K2341" i="1"/>
  <c r="F2341" i="1"/>
  <c r="J2341" i="1" l="1"/>
  <c r="L2341" i="1" s="1"/>
  <c r="I2342" i="1" s="1"/>
  <c r="Y2341" i="1" l="1"/>
  <c r="W2342" i="1" s="1"/>
  <c r="K2342" i="1"/>
  <c r="J2342" i="1" s="1"/>
  <c r="F2342" i="1"/>
  <c r="Z2342" i="1" l="1"/>
  <c r="AA2342" i="1"/>
  <c r="X2342" i="1"/>
  <c r="Y2342" i="1" s="1"/>
  <c r="W2343" i="1" s="1"/>
  <c r="AB2342" i="1"/>
  <c r="L2342" i="1"/>
  <c r="I2343" i="1" s="1"/>
  <c r="X2343" i="1" l="1"/>
  <c r="Z2343" i="1"/>
  <c r="AA2343" i="1"/>
  <c r="AB2343" i="1"/>
  <c r="K2343" i="1"/>
  <c r="F2343" i="1"/>
  <c r="J2343" i="1" l="1"/>
  <c r="L2343" i="1" s="1"/>
  <c r="I2344" i="1" s="1"/>
  <c r="Y2343" i="1" l="1"/>
  <c r="W2344" i="1" s="1"/>
  <c r="K2344" i="1"/>
  <c r="F2344" i="1"/>
  <c r="AB2344" i="1" l="1"/>
  <c r="X2344" i="1"/>
  <c r="AA2344" i="1"/>
  <c r="Z2344" i="1"/>
  <c r="J2344" i="1"/>
  <c r="L2344" i="1" s="1"/>
  <c r="Y2344" i="1" l="1"/>
  <c r="W2345" i="1" s="1"/>
  <c r="I2345" i="1"/>
  <c r="X2345" i="1" l="1"/>
  <c r="Z2345" i="1"/>
  <c r="AA2345" i="1"/>
  <c r="AB2345" i="1"/>
  <c r="K2345" i="1"/>
  <c r="F2345" i="1"/>
  <c r="J2345" i="1"/>
  <c r="L2345" i="1" l="1"/>
  <c r="I2346" i="1" s="1"/>
  <c r="Y2345" i="1" l="1"/>
  <c r="W2346" i="1" s="1"/>
  <c r="K2346" i="1"/>
  <c r="F2346" i="1"/>
  <c r="AA2346" i="1" l="1"/>
  <c r="X2346" i="1"/>
  <c r="Z2346" i="1"/>
  <c r="AB2346" i="1"/>
  <c r="J2346" i="1"/>
  <c r="L2346" i="1" s="1"/>
  <c r="Y2346" i="1" l="1"/>
  <c r="W2347" i="1" s="1"/>
  <c r="I2347" i="1"/>
  <c r="AA2347" i="1" l="1"/>
  <c r="AB2347" i="1"/>
  <c r="X2347" i="1"/>
  <c r="Z2347" i="1"/>
  <c r="F2347" i="1"/>
  <c r="K2347" i="1"/>
  <c r="J2347" i="1" l="1"/>
  <c r="L2347" i="1" s="1"/>
  <c r="Y2347" i="1" s="1"/>
  <c r="W2348" i="1" s="1"/>
  <c r="X2348" i="1" l="1"/>
  <c r="AA2348" i="1"/>
  <c r="Z2348" i="1"/>
  <c r="AB2348" i="1"/>
  <c r="I2348" i="1"/>
  <c r="F2348" i="1" l="1"/>
  <c r="K2348" i="1"/>
  <c r="J2348" i="1" l="1"/>
  <c r="L2348" i="1" s="1"/>
  <c r="Y2348" i="1" s="1"/>
  <c r="W2349" i="1" s="1"/>
  <c r="AA2349" i="1" l="1"/>
  <c r="X2349" i="1"/>
  <c r="Z2349" i="1"/>
  <c r="AB2349" i="1"/>
  <c r="I2349" i="1"/>
  <c r="K2349" i="1" l="1"/>
  <c r="F2349" i="1"/>
  <c r="J2349" i="1" l="1"/>
  <c r="L2349" i="1" s="1"/>
  <c r="Y2349" i="1" s="1"/>
  <c r="W2350" i="1" s="1"/>
  <c r="Z2350" i="1" l="1"/>
  <c r="AB2350" i="1"/>
  <c r="X2350" i="1"/>
  <c r="AA2350" i="1"/>
  <c r="I2350" i="1"/>
  <c r="F2350" i="1" l="1"/>
  <c r="K2350" i="1"/>
  <c r="J2350" i="1" l="1"/>
  <c r="L2350" i="1" s="1"/>
  <c r="Y2350" i="1" s="1"/>
  <c r="W2351" i="1" s="1"/>
  <c r="AA2351" i="1" l="1"/>
  <c r="AB2351" i="1"/>
  <c r="X2351" i="1"/>
  <c r="Z2351" i="1"/>
  <c r="I2351" i="1"/>
  <c r="K2351" i="1" l="1"/>
  <c r="F2351" i="1"/>
  <c r="J2351" i="1" l="1"/>
  <c r="L2351" i="1" s="1"/>
  <c r="Y2351" i="1" s="1"/>
  <c r="W2352" i="1" s="1"/>
  <c r="X2352" i="1" l="1"/>
  <c r="AA2352" i="1"/>
  <c r="Z2352" i="1"/>
  <c r="AB2352" i="1"/>
  <c r="I2352" i="1"/>
  <c r="F2352" i="1" l="1"/>
  <c r="K2352" i="1"/>
  <c r="J2352" i="1" l="1"/>
  <c r="L2352" i="1" s="1"/>
  <c r="Y2352" i="1" s="1"/>
  <c r="W2353" i="1" s="1"/>
  <c r="AB2353" i="1" l="1"/>
  <c r="X2353" i="1"/>
  <c r="AA2353" i="1"/>
  <c r="Z2353" i="1"/>
  <c r="I2353" i="1"/>
  <c r="F2353" i="1" s="1"/>
  <c r="K2353" i="1" l="1"/>
  <c r="J2353" i="1" s="1"/>
  <c r="L2353" i="1" l="1"/>
  <c r="I2354" i="1" l="1"/>
  <c r="Y2353" i="1"/>
  <c r="W2354" i="1" s="1"/>
  <c r="K2354" i="1"/>
  <c r="J2354" i="1" s="1"/>
  <c r="F2354" i="1"/>
  <c r="Z2354" i="1" l="1"/>
  <c r="X2354" i="1"/>
  <c r="AA2354" i="1"/>
  <c r="AB2354" i="1"/>
  <c r="L2354" i="1"/>
  <c r="I2355" i="1" s="1"/>
  <c r="Y2354" i="1" l="1"/>
  <c r="W2355" i="1" s="1"/>
  <c r="F2355" i="1"/>
  <c r="K2355" i="1"/>
  <c r="X2355" i="1" l="1"/>
  <c r="Z2355" i="1"/>
  <c r="AA2355" i="1"/>
  <c r="AB2355" i="1"/>
  <c r="J2355" i="1"/>
  <c r="L2355" i="1" s="1"/>
  <c r="Y2355" i="1" l="1"/>
  <c r="W2356" i="1" s="1"/>
  <c r="I2356" i="1"/>
  <c r="AA2356" i="1" l="1"/>
  <c r="X2356" i="1"/>
  <c r="Z2356" i="1"/>
  <c r="AB2356" i="1"/>
  <c r="K2356" i="1"/>
  <c r="F2356" i="1"/>
  <c r="J2356" i="1" l="1"/>
  <c r="L2356" i="1" s="1"/>
  <c r="Y2356" i="1" s="1"/>
  <c r="W2357" i="1" s="1"/>
  <c r="X2357" i="1" l="1"/>
  <c r="Z2357" i="1"/>
  <c r="AA2357" i="1"/>
  <c r="AB2357" i="1"/>
  <c r="I2357" i="1"/>
  <c r="K2357" i="1" l="1"/>
  <c r="F2357" i="1"/>
  <c r="J2357" i="1" l="1"/>
  <c r="L2357" i="1" l="1"/>
  <c r="I2358" i="1" l="1"/>
  <c r="Y2357" i="1"/>
  <c r="W2358" i="1" s="1"/>
  <c r="F2358" i="1"/>
  <c r="K2358" i="1"/>
  <c r="J2358" i="1" s="1"/>
  <c r="AB2358" i="1" l="1"/>
  <c r="Z2358" i="1"/>
  <c r="X2358" i="1"/>
  <c r="AA2358" i="1"/>
  <c r="L2358" i="1"/>
  <c r="I2359" i="1" s="1"/>
  <c r="Y2358" i="1" l="1"/>
  <c r="W2359" i="1" s="1"/>
  <c r="F2359" i="1"/>
  <c r="K2359" i="1"/>
  <c r="J2359" i="1" s="1"/>
  <c r="X2359" i="1" l="1"/>
  <c r="Z2359" i="1"/>
  <c r="AA2359" i="1"/>
  <c r="AB2359" i="1"/>
  <c r="L2359" i="1"/>
  <c r="I2360" i="1" s="1"/>
  <c r="Y2359" i="1" l="1"/>
  <c r="W2360" i="1" s="1"/>
  <c r="K2360" i="1"/>
  <c r="J2360" i="1" s="1"/>
  <c r="F2360" i="1"/>
  <c r="AA2360" i="1" l="1"/>
  <c r="AB2360" i="1"/>
  <c r="X2360" i="1"/>
  <c r="Z2360" i="1"/>
  <c r="L2360" i="1"/>
  <c r="I2361" i="1" s="1"/>
  <c r="Y2360" i="1" l="1"/>
  <c r="W2361" i="1" s="1"/>
  <c r="F2361" i="1"/>
  <c r="K2361" i="1"/>
  <c r="X2361" i="1" l="1"/>
  <c r="Z2361" i="1"/>
  <c r="AA2361" i="1"/>
  <c r="AB2361" i="1"/>
  <c r="J2361" i="1"/>
  <c r="L2361" i="1" s="1"/>
  <c r="Y2361" i="1" l="1"/>
  <c r="W2362" i="1" s="1"/>
  <c r="I2362" i="1"/>
  <c r="X2362" i="1" l="1"/>
  <c r="AA2362" i="1"/>
  <c r="Z2362" i="1"/>
  <c r="AB2362" i="1"/>
  <c r="F2362" i="1"/>
  <c r="K2362" i="1"/>
  <c r="J2362" i="1" l="1"/>
  <c r="L2362" i="1" s="1"/>
  <c r="Y2362" i="1" s="1"/>
  <c r="W2363" i="1" s="1"/>
  <c r="AA2363" i="1" l="1"/>
  <c r="X2363" i="1"/>
  <c r="Z2363" i="1"/>
  <c r="AB2363" i="1"/>
  <c r="I2363" i="1"/>
  <c r="F2363" i="1" l="1"/>
  <c r="K2363" i="1"/>
  <c r="J2363" i="1" l="1"/>
  <c r="L2363" i="1" s="1"/>
  <c r="Y2363" i="1" s="1"/>
  <c r="W2364" i="1" s="1"/>
  <c r="AB2364" i="1" l="1"/>
  <c r="X2364" i="1"/>
  <c r="Z2364" i="1"/>
  <c r="AA2364" i="1"/>
  <c r="I2364" i="1"/>
  <c r="K2364" i="1" l="1"/>
  <c r="F2364" i="1"/>
  <c r="J2364" i="1" l="1"/>
  <c r="L2364" i="1" s="1"/>
  <c r="Y2364" i="1" s="1"/>
  <c r="W2365" i="1" s="1"/>
  <c r="AA2365" i="1" l="1"/>
  <c r="Z2365" i="1"/>
  <c r="AB2365" i="1"/>
  <c r="X2365" i="1"/>
  <c r="I2365" i="1"/>
  <c r="K2365" i="1" l="1"/>
  <c r="J2365" i="1" s="1"/>
  <c r="F2365" i="1"/>
  <c r="L2365" i="1" l="1"/>
  <c r="I2366" i="1" l="1"/>
  <c r="Y2365" i="1"/>
  <c r="W2366" i="1" s="1"/>
  <c r="F2366" i="1"/>
  <c r="K2366" i="1"/>
  <c r="AB2366" i="1" l="1"/>
  <c r="X2366" i="1"/>
  <c r="AA2366" i="1"/>
  <c r="Z2366" i="1"/>
  <c r="J2366" i="1"/>
  <c r="L2366" i="1" s="1"/>
  <c r="Y2366" i="1" l="1"/>
  <c r="W2367" i="1" s="1"/>
  <c r="I2367" i="1"/>
  <c r="AA2367" i="1" l="1"/>
  <c r="AB2367" i="1"/>
  <c r="X2367" i="1"/>
  <c r="Z2367" i="1"/>
  <c r="K2367" i="1"/>
  <c r="J2367" i="1" s="1"/>
  <c r="F2367" i="1"/>
  <c r="L2367" i="1" l="1"/>
  <c r="I2368" i="1" s="1"/>
  <c r="Y2367" i="1" l="1"/>
  <c r="W2368" i="1" s="1"/>
  <c r="K2368" i="1"/>
  <c r="F2368" i="1"/>
  <c r="AB2368" i="1" l="1"/>
  <c r="Z2368" i="1"/>
  <c r="X2368" i="1"/>
  <c r="AA2368" i="1"/>
  <c r="J2368" i="1"/>
  <c r="L2368" i="1" s="1"/>
  <c r="Y2368" i="1" l="1"/>
  <c r="W2369" i="1" s="1"/>
  <c r="I2369" i="1"/>
  <c r="X2369" i="1" l="1"/>
  <c r="AA2369" i="1"/>
  <c r="Z2369" i="1"/>
  <c r="AB2369" i="1"/>
  <c r="F2369" i="1"/>
  <c r="K2369" i="1"/>
  <c r="J2369" i="1" l="1"/>
  <c r="L2369" i="1" s="1"/>
  <c r="Y2369" i="1" s="1"/>
  <c r="W2370" i="1" s="1"/>
  <c r="Z2370" i="1" l="1"/>
  <c r="AA2370" i="1"/>
  <c r="X2370" i="1"/>
  <c r="AB2370" i="1"/>
  <c r="I2370" i="1"/>
  <c r="F2370" i="1" l="1"/>
  <c r="K2370" i="1"/>
  <c r="J2370" i="1" l="1"/>
  <c r="L2370" i="1" s="1"/>
  <c r="Y2370" i="1" s="1"/>
  <c r="W2371" i="1" s="1"/>
  <c r="AB2371" i="1" l="1"/>
  <c r="X2371" i="1"/>
  <c r="AA2371" i="1"/>
  <c r="Z2371" i="1"/>
  <c r="I2371" i="1"/>
  <c r="K2371" i="1" l="1"/>
  <c r="F2371" i="1"/>
  <c r="J2371" i="1" l="1"/>
  <c r="L2371" i="1" s="1"/>
  <c r="Y2371" i="1" s="1"/>
  <c r="W2372" i="1" s="1"/>
  <c r="X2372" i="1" l="1"/>
  <c r="Z2372" i="1"/>
  <c r="AA2372" i="1"/>
  <c r="AB2372" i="1"/>
  <c r="I2372" i="1"/>
  <c r="F2372" i="1" l="1"/>
  <c r="K2372" i="1"/>
  <c r="J2372" i="1" l="1"/>
  <c r="L2372" i="1" s="1"/>
  <c r="Y2372" i="1" s="1"/>
  <c r="W2373" i="1" s="1"/>
  <c r="AB2373" i="1" l="1"/>
  <c r="X2373" i="1"/>
  <c r="Z2373" i="1"/>
  <c r="AA2373" i="1"/>
  <c r="I2373" i="1"/>
  <c r="K2373" i="1" l="1"/>
  <c r="F2373" i="1"/>
  <c r="J2373" i="1" l="1"/>
  <c r="L2373" i="1" s="1"/>
  <c r="Y2373" i="1" s="1"/>
  <c r="W2374" i="1" s="1"/>
  <c r="AA2374" i="1" l="1"/>
  <c r="X2374" i="1"/>
  <c r="Z2374" i="1"/>
  <c r="AB2374" i="1"/>
  <c r="I2374" i="1"/>
  <c r="F2374" i="1" l="1"/>
  <c r="K2374" i="1"/>
  <c r="J2374" i="1" l="1"/>
  <c r="L2374" i="1" s="1"/>
  <c r="Y2374" i="1" s="1"/>
  <c r="W2375" i="1" s="1"/>
  <c r="X2375" i="1" l="1"/>
  <c r="Z2375" i="1"/>
  <c r="AA2375" i="1"/>
  <c r="AB2375" i="1"/>
  <c r="I2375" i="1"/>
  <c r="F2375" i="1" l="1"/>
  <c r="K2375" i="1"/>
  <c r="J2375" i="1" l="1"/>
  <c r="L2375" i="1" s="1"/>
  <c r="Y2375" i="1" s="1"/>
  <c r="W2376" i="1" s="1"/>
  <c r="Z2376" i="1" l="1"/>
  <c r="AA2376" i="1"/>
  <c r="X2376" i="1"/>
  <c r="AB2376" i="1"/>
  <c r="I2376" i="1"/>
  <c r="K2376" i="1" l="1"/>
  <c r="J2376" i="1" s="1"/>
  <c r="F2376" i="1"/>
  <c r="L2376" i="1" l="1"/>
  <c r="Y2376" i="1" s="1"/>
  <c r="W2377" i="1" s="1"/>
  <c r="I2377" i="1"/>
  <c r="Z2377" i="1" l="1"/>
  <c r="X2377" i="1"/>
  <c r="AA2377" i="1"/>
  <c r="AB2377" i="1"/>
  <c r="F2377" i="1"/>
  <c r="K2377" i="1"/>
  <c r="J2377" i="1" l="1"/>
  <c r="L2377" i="1" s="1"/>
  <c r="Y2377" i="1" s="1"/>
  <c r="W2378" i="1" s="1"/>
  <c r="AB2378" i="1" l="1"/>
  <c r="Z2378" i="1"/>
  <c r="X2378" i="1"/>
  <c r="AA2378" i="1"/>
  <c r="I2378" i="1"/>
  <c r="K2378" i="1" l="1"/>
  <c r="F2378" i="1"/>
  <c r="J2378" i="1" l="1"/>
  <c r="L2378" i="1" s="1"/>
  <c r="Y2378" i="1" s="1"/>
  <c r="W2379" i="1" s="1"/>
  <c r="Z2379" i="1" l="1"/>
  <c r="X2379" i="1"/>
  <c r="AA2379" i="1"/>
  <c r="AB2379" i="1"/>
  <c r="I2379" i="1"/>
  <c r="F2379" i="1" l="1"/>
  <c r="K2379" i="1"/>
  <c r="J2379" i="1" l="1"/>
  <c r="L2379" i="1" s="1"/>
  <c r="Y2379" i="1" s="1"/>
  <c r="W2380" i="1" s="1"/>
  <c r="X2380" i="1" l="1"/>
  <c r="AA2380" i="1"/>
  <c r="Z2380" i="1"/>
  <c r="AB2380" i="1"/>
  <c r="I2380" i="1"/>
  <c r="K2380" i="1" l="1"/>
  <c r="F2380" i="1"/>
  <c r="J2380" i="1" l="1"/>
  <c r="L2380" i="1" s="1"/>
  <c r="Y2380" i="1" s="1"/>
  <c r="W2381" i="1" s="1"/>
  <c r="Z2381" i="1" l="1"/>
  <c r="AA2381" i="1"/>
  <c r="X2381" i="1"/>
  <c r="AB2381" i="1"/>
  <c r="I2381" i="1"/>
  <c r="F2381" i="1" l="1"/>
  <c r="K2381" i="1"/>
  <c r="J2381" i="1" l="1"/>
  <c r="L2381" i="1" s="1"/>
  <c r="Y2381" i="1" s="1"/>
  <c r="W2382" i="1" s="1"/>
  <c r="AB2382" i="1" l="1"/>
  <c r="X2382" i="1"/>
  <c r="Z2382" i="1"/>
  <c r="AA2382" i="1"/>
  <c r="I2382" i="1"/>
  <c r="F2382" i="1" l="1"/>
  <c r="K2382" i="1"/>
  <c r="J2382" i="1" l="1"/>
  <c r="L2382" i="1" s="1"/>
  <c r="Y2382" i="1" s="1"/>
  <c r="W2383" i="1" s="1"/>
  <c r="AB2383" i="1" l="1"/>
  <c r="X2383" i="1"/>
  <c r="AA2383" i="1"/>
  <c r="Z2383" i="1"/>
  <c r="I2383" i="1"/>
  <c r="K2383" i="1" l="1"/>
  <c r="J2383" i="1" s="1"/>
  <c r="F2383" i="1"/>
  <c r="L2383" i="1" l="1"/>
  <c r="I2384" i="1" l="1"/>
  <c r="Y2383" i="1"/>
  <c r="W2384" i="1" s="1"/>
  <c r="K2384" i="1"/>
  <c r="J2384" i="1" s="1"/>
  <c r="F2384" i="1"/>
  <c r="Z2384" i="1" l="1"/>
  <c r="X2384" i="1"/>
  <c r="AA2384" i="1"/>
  <c r="AB2384" i="1"/>
  <c r="L2384" i="1"/>
  <c r="I2385" i="1" s="1"/>
  <c r="Y2384" i="1" l="1"/>
  <c r="W2385" i="1" s="1"/>
  <c r="F2385" i="1"/>
  <c r="K2385" i="1"/>
  <c r="X2385" i="1" l="1"/>
  <c r="Z2385" i="1"/>
  <c r="AB2385" i="1"/>
  <c r="AA2385" i="1"/>
  <c r="J2385" i="1"/>
  <c r="L2385" i="1" s="1"/>
  <c r="Y2385" i="1" l="1"/>
  <c r="W2386" i="1" s="1"/>
  <c r="I2386" i="1"/>
  <c r="AB2386" i="1" l="1"/>
  <c r="X2386" i="1"/>
  <c r="Z2386" i="1"/>
  <c r="AA2386" i="1"/>
  <c r="K2386" i="1"/>
  <c r="F2386" i="1"/>
  <c r="J2386" i="1" l="1"/>
  <c r="L2386" i="1" s="1"/>
  <c r="I2387" i="1" s="1"/>
  <c r="Y2386" i="1" l="1"/>
  <c r="W2387" i="1" s="1"/>
  <c r="K2387" i="1"/>
  <c r="F2387" i="1"/>
  <c r="Z2387" i="1" l="1"/>
  <c r="AB2387" i="1"/>
  <c r="X2387" i="1"/>
  <c r="AA2387" i="1"/>
  <c r="J2387" i="1"/>
  <c r="L2387" i="1" s="1"/>
  <c r="I2388" i="1" s="1"/>
  <c r="Y2387" i="1" l="1"/>
  <c r="W2388" i="1" s="1"/>
  <c r="K2388" i="1"/>
  <c r="J2388" i="1" s="1"/>
  <c r="F2388" i="1"/>
  <c r="X2388" i="1" l="1"/>
  <c r="AA2388" i="1"/>
  <c r="Z2388" i="1"/>
  <c r="AB2388" i="1"/>
  <c r="L2388" i="1"/>
  <c r="I2389" i="1" s="1"/>
  <c r="Y2388" i="1" l="1"/>
  <c r="W2389" i="1" s="1"/>
  <c r="K2389" i="1"/>
  <c r="J2389" i="1" s="1"/>
  <c r="F2389" i="1"/>
  <c r="X2389" i="1" l="1"/>
  <c r="Z2389" i="1"/>
  <c r="AA2389" i="1"/>
  <c r="AB2389" i="1"/>
  <c r="L2389" i="1"/>
  <c r="I2390" i="1" s="1"/>
  <c r="Y2389" i="1" l="1"/>
  <c r="W2390" i="1" s="1"/>
  <c r="K2390" i="1"/>
  <c r="J2390" i="1" s="1"/>
  <c r="F2390" i="1"/>
  <c r="X2390" i="1" l="1"/>
  <c r="Z2390" i="1"/>
  <c r="AA2390" i="1"/>
  <c r="AB2390" i="1"/>
  <c r="L2390" i="1"/>
  <c r="I2391" i="1" s="1"/>
  <c r="Y2390" i="1" l="1"/>
  <c r="W2391" i="1" s="1"/>
  <c r="F2391" i="1"/>
  <c r="K2391" i="1"/>
  <c r="X2391" i="1" l="1"/>
  <c r="AA2391" i="1"/>
  <c r="Z2391" i="1"/>
  <c r="AB2391" i="1"/>
  <c r="J2391" i="1"/>
  <c r="L2391" i="1" s="1"/>
  <c r="I2392" i="1" s="1"/>
  <c r="Y2391" i="1" l="1"/>
  <c r="W2392" i="1" s="1"/>
  <c r="F2392" i="1"/>
  <c r="K2392" i="1"/>
  <c r="X2392" i="1" l="1"/>
  <c r="Z2392" i="1"/>
  <c r="AA2392" i="1"/>
  <c r="AB2392" i="1"/>
  <c r="J2392" i="1"/>
  <c r="L2392" i="1" s="1"/>
  <c r="Y2392" i="1" l="1"/>
  <c r="W2393" i="1" s="1"/>
  <c r="I2393" i="1"/>
  <c r="X2393" i="1" l="1"/>
  <c r="Z2393" i="1"/>
  <c r="AA2393" i="1"/>
  <c r="AB2393" i="1"/>
  <c r="F2393" i="1"/>
  <c r="K2393" i="1"/>
  <c r="J2393" i="1" s="1"/>
  <c r="L2393" i="1" l="1"/>
  <c r="I2394" i="1" s="1"/>
  <c r="Y2393" i="1" l="1"/>
  <c r="W2394" i="1" s="1"/>
  <c r="K2394" i="1"/>
  <c r="F2394" i="1"/>
  <c r="J2394" i="1"/>
  <c r="X2394" i="1" l="1"/>
  <c r="AA2394" i="1"/>
  <c r="Z2394" i="1"/>
  <c r="AB2394" i="1"/>
  <c r="L2394" i="1"/>
  <c r="I2395" i="1" s="1"/>
  <c r="K2395" i="1" s="1"/>
  <c r="Y2394" i="1" l="1"/>
  <c r="W2395" i="1" s="1"/>
  <c r="F2395" i="1"/>
  <c r="J2395" i="1"/>
  <c r="L2395" i="1" s="1"/>
  <c r="AB2395" i="1" l="1"/>
  <c r="AA2395" i="1"/>
  <c r="X2395" i="1"/>
  <c r="Y2395" i="1" s="1"/>
  <c r="W2396" i="1" s="1"/>
  <c r="Z2395" i="1"/>
  <c r="I2396" i="1"/>
  <c r="X2396" i="1" l="1"/>
  <c r="Z2396" i="1"/>
  <c r="AA2396" i="1"/>
  <c r="AB2396" i="1"/>
  <c r="F2396" i="1"/>
  <c r="K2396" i="1"/>
  <c r="J2396" i="1" l="1"/>
  <c r="L2396" i="1" s="1"/>
  <c r="Y2396" i="1" s="1"/>
  <c r="W2397" i="1" s="1"/>
  <c r="X2397" i="1" l="1"/>
  <c r="Z2397" i="1"/>
  <c r="AA2397" i="1"/>
  <c r="AB2397" i="1"/>
  <c r="I2397" i="1"/>
  <c r="K2397" i="1" l="1"/>
  <c r="J2397" i="1" s="1"/>
  <c r="F2397" i="1"/>
  <c r="L2397" i="1" l="1"/>
  <c r="I2398" i="1" l="1"/>
  <c r="Y2397" i="1"/>
  <c r="W2398" i="1" s="1"/>
  <c r="F2398" i="1"/>
  <c r="K2398" i="1"/>
  <c r="J2398" i="1" s="1"/>
  <c r="AA2398" i="1" l="1"/>
  <c r="X2398" i="1"/>
  <c r="Z2398" i="1"/>
  <c r="AB2398" i="1"/>
  <c r="L2398" i="1"/>
  <c r="I2399" i="1" s="1"/>
  <c r="Y2398" i="1" l="1"/>
  <c r="W2399" i="1" s="1"/>
  <c r="F2399" i="1"/>
  <c r="K2399" i="1"/>
  <c r="X2399" i="1" l="1"/>
  <c r="AA2399" i="1"/>
  <c r="Z2399" i="1"/>
  <c r="AB2399" i="1"/>
  <c r="J2399" i="1"/>
  <c r="L2399" i="1" s="1"/>
  <c r="Y2399" i="1" l="1"/>
  <c r="W2400" i="1" s="1"/>
  <c r="I2400" i="1"/>
  <c r="AA2400" i="1" l="1"/>
  <c r="X2400" i="1"/>
  <c r="Z2400" i="1"/>
  <c r="AB2400" i="1"/>
  <c r="K2400" i="1"/>
  <c r="J2400" i="1" s="1"/>
  <c r="F2400" i="1"/>
  <c r="L2400" i="1" l="1"/>
  <c r="I2401" i="1" s="1"/>
  <c r="Y2400" i="1" l="1"/>
  <c r="W2401" i="1" s="1"/>
  <c r="K2401" i="1"/>
  <c r="F2401" i="1"/>
  <c r="X2401" i="1" l="1"/>
  <c r="Z2401" i="1"/>
  <c r="AA2401" i="1"/>
  <c r="AB2401" i="1"/>
  <c r="J2401" i="1"/>
  <c r="L2401" i="1" s="1"/>
  <c r="Y2401" i="1" l="1"/>
  <c r="W2402" i="1" s="1"/>
  <c r="I2402" i="1"/>
  <c r="X2402" i="1" l="1"/>
  <c r="Z2402" i="1"/>
  <c r="AA2402" i="1"/>
  <c r="AB2402" i="1"/>
  <c r="K2402" i="1"/>
  <c r="J2402" i="1" s="1"/>
  <c r="F2402" i="1"/>
  <c r="L2402" i="1" l="1"/>
  <c r="I2403" i="1" s="1"/>
  <c r="Y2402" i="1" l="1"/>
  <c r="W2403" i="1" s="1"/>
  <c r="K2403" i="1"/>
  <c r="F2403" i="1"/>
  <c r="Z2403" i="1" l="1"/>
  <c r="AA2403" i="1"/>
  <c r="AB2403" i="1"/>
  <c r="X2403" i="1"/>
  <c r="J2403" i="1"/>
  <c r="L2403" i="1" s="1"/>
  <c r="Y2403" i="1" l="1"/>
  <c r="W2404" i="1" s="1"/>
  <c r="I2404" i="1"/>
  <c r="X2404" i="1" l="1"/>
  <c r="AA2404" i="1"/>
  <c r="Z2404" i="1"/>
  <c r="AB2404" i="1"/>
  <c r="F2404" i="1"/>
  <c r="K2404" i="1"/>
  <c r="J2404" i="1" l="1"/>
  <c r="L2404" i="1" s="1"/>
  <c r="Y2404" i="1" s="1"/>
  <c r="W2405" i="1" s="1"/>
  <c r="X2405" i="1" l="1"/>
  <c r="AA2405" i="1"/>
  <c r="Z2405" i="1"/>
  <c r="AB2405" i="1"/>
  <c r="I2405" i="1"/>
  <c r="F2405" i="1" l="1"/>
  <c r="K2405" i="1"/>
  <c r="J2405" i="1" l="1"/>
  <c r="L2405" i="1" s="1"/>
  <c r="Y2405" i="1" s="1"/>
  <c r="W2406" i="1" s="1"/>
  <c r="AB2406" i="1" l="1"/>
  <c r="Z2406" i="1"/>
  <c r="X2406" i="1"/>
  <c r="AA2406" i="1"/>
  <c r="I2406" i="1"/>
  <c r="K2406" i="1" l="1"/>
  <c r="F2406" i="1"/>
  <c r="J2406" i="1" l="1"/>
  <c r="L2406" i="1" s="1"/>
  <c r="Y2406" i="1" s="1"/>
  <c r="W2407" i="1" s="1"/>
  <c r="X2407" i="1" l="1"/>
  <c r="AA2407" i="1"/>
  <c r="Z2407" i="1"/>
  <c r="AB2407" i="1"/>
  <c r="I2407" i="1"/>
  <c r="F2407" i="1" l="1"/>
  <c r="K2407" i="1"/>
  <c r="J2407" i="1" s="1"/>
  <c r="L2407" i="1" l="1"/>
  <c r="I2408" i="1" l="1"/>
  <c r="Y2407" i="1"/>
  <c r="W2408" i="1" s="1"/>
  <c r="K2408" i="1"/>
  <c r="F2408" i="1"/>
  <c r="AB2408" i="1" l="1"/>
  <c r="Z2408" i="1"/>
  <c r="X2408" i="1"/>
  <c r="AA2408" i="1"/>
  <c r="J2408" i="1"/>
  <c r="L2408" i="1" s="1"/>
  <c r="Y2408" i="1" l="1"/>
  <c r="W2409" i="1" s="1"/>
  <c r="I2409" i="1"/>
  <c r="AA2409" i="1" l="1"/>
  <c r="X2409" i="1"/>
  <c r="Z2409" i="1"/>
  <c r="AB2409" i="1"/>
  <c r="K2409" i="1"/>
  <c r="J2409" i="1" s="1"/>
  <c r="F2409" i="1"/>
  <c r="L2409" i="1" l="1"/>
  <c r="I2410" i="1" s="1"/>
  <c r="Y2409" i="1" l="1"/>
  <c r="W2410" i="1" s="1"/>
  <c r="F2410" i="1"/>
  <c r="K2410" i="1"/>
  <c r="X2410" i="1" l="1"/>
  <c r="AA2410" i="1"/>
  <c r="Z2410" i="1"/>
  <c r="AB2410" i="1"/>
  <c r="J2410" i="1"/>
  <c r="L2410" i="1" s="1"/>
  <c r="I2411" i="1" s="1"/>
  <c r="Y2410" i="1" l="1"/>
  <c r="W2411" i="1" s="1"/>
  <c r="F2411" i="1"/>
  <c r="K2411" i="1"/>
  <c r="X2411" i="1" l="1"/>
  <c r="AA2411" i="1"/>
  <c r="Z2411" i="1"/>
  <c r="AB2411" i="1"/>
  <c r="J2411" i="1"/>
  <c r="L2411" i="1" s="1"/>
  <c r="Y2411" i="1" l="1"/>
  <c r="W2412" i="1" s="1"/>
  <c r="I2412" i="1"/>
  <c r="X2412" i="1" l="1"/>
  <c r="AB2412" i="1"/>
  <c r="AA2412" i="1"/>
  <c r="Z2412" i="1"/>
  <c r="F2412" i="1"/>
  <c r="K2412" i="1"/>
  <c r="J2412" i="1" l="1"/>
  <c r="L2412" i="1" s="1"/>
  <c r="Y2412" i="1" s="1"/>
  <c r="W2413" i="1" s="1"/>
  <c r="AB2413" i="1" l="1"/>
  <c r="X2413" i="1"/>
  <c r="Z2413" i="1"/>
  <c r="AA2413" i="1"/>
  <c r="I2413" i="1"/>
  <c r="F2413" i="1" l="1"/>
  <c r="K2413" i="1"/>
  <c r="J2413" i="1" l="1"/>
  <c r="L2413" i="1" s="1"/>
  <c r="Y2413" i="1" s="1"/>
  <c r="W2414" i="1" s="1"/>
  <c r="AA2414" i="1" l="1"/>
  <c r="AB2414" i="1"/>
  <c r="X2414" i="1"/>
  <c r="Z2414" i="1"/>
  <c r="I2414" i="1"/>
  <c r="F2414" i="1" l="1"/>
  <c r="K2414" i="1"/>
  <c r="J2414" i="1" l="1"/>
  <c r="L2414" i="1" s="1"/>
  <c r="I2415" i="1" l="1"/>
  <c r="Y2414" i="1"/>
  <c r="W2415" i="1" s="1"/>
  <c r="F2415" i="1"/>
  <c r="K2415" i="1"/>
  <c r="AA2415" i="1" l="1"/>
  <c r="AB2415" i="1"/>
  <c r="X2415" i="1"/>
  <c r="Z2415" i="1"/>
  <c r="J2415" i="1"/>
  <c r="L2415" i="1"/>
  <c r="I2416" i="1" s="1"/>
  <c r="Y2415" i="1" l="1"/>
  <c r="W2416" i="1" s="1"/>
  <c r="F2416" i="1"/>
  <c r="K2416" i="1"/>
  <c r="AA2416" i="1" l="1"/>
  <c r="X2416" i="1"/>
  <c r="Z2416" i="1"/>
  <c r="AB2416" i="1"/>
  <c r="J2416" i="1"/>
  <c r="L2416" i="1" s="1"/>
  <c r="Y2416" i="1" l="1"/>
  <c r="W2417" i="1" s="1"/>
  <c r="I2417" i="1"/>
  <c r="AB2417" i="1" l="1"/>
  <c r="X2417" i="1"/>
  <c r="Z2417" i="1"/>
  <c r="AA2417" i="1"/>
  <c r="F2417" i="1"/>
  <c r="K2417" i="1"/>
  <c r="J2417" i="1" l="1"/>
  <c r="L2417" i="1" s="1"/>
  <c r="I2418" i="1" s="1"/>
  <c r="Y2417" i="1" l="1"/>
  <c r="W2418" i="1" s="1"/>
  <c r="K2418" i="1"/>
  <c r="F2418" i="1"/>
  <c r="AA2418" i="1" l="1"/>
  <c r="X2418" i="1"/>
  <c r="Z2418" i="1"/>
  <c r="AB2418" i="1"/>
  <c r="J2418" i="1"/>
  <c r="L2418" i="1" s="1"/>
  <c r="I2419" i="1" s="1"/>
  <c r="Y2418" i="1" l="1"/>
  <c r="W2419" i="1" s="1"/>
  <c r="K2419" i="1"/>
  <c r="F2419" i="1"/>
  <c r="X2419" i="1" l="1"/>
  <c r="AA2419" i="1"/>
  <c r="AB2419" i="1"/>
  <c r="Z2419" i="1"/>
  <c r="J2419" i="1"/>
  <c r="L2419" i="1" s="1"/>
  <c r="Y2419" i="1" l="1"/>
  <c r="W2420" i="1" s="1"/>
  <c r="I2420" i="1"/>
  <c r="AB2420" i="1" l="1"/>
  <c r="X2420" i="1"/>
  <c r="AA2420" i="1"/>
  <c r="Z2420" i="1"/>
  <c r="F2420" i="1"/>
  <c r="K2420" i="1"/>
  <c r="J2420" i="1" l="1"/>
  <c r="L2420" i="1" s="1"/>
  <c r="Y2420" i="1" s="1"/>
  <c r="W2421" i="1" s="1"/>
  <c r="AA2421" i="1" l="1"/>
  <c r="X2421" i="1"/>
  <c r="Z2421" i="1"/>
  <c r="AB2421" i="1"/>
  <c r="I2421" i="1"/>
  <c r="F2421" i="1" l="1"/>
  <c r="K2421" i="1"/>
  <c r="J2421" i="1" l="1"/>
  <c r="L2421" i="1" s="1"/>
  <c r="Y2421" i="1" s="1"/>
  <c r="W2422" i="1" s="1"/>
  <c r="X2422" i="1" l="1"/>
  <c r="Z2422" i="1"/>
  <c r="AA2422" i="1"/>
  <c r="AB2422" i="1"/>
  <c r="I2422" i="1"/>
  <c r="K2422" i="1" l="1"/>
  <c r="F2422" i="1"/>
  <c r="J2422" i="1"/>
  <c r="L2422" i="1" l="1"/>
  <c r="I2423" i="1" l="1"/>
  <c r="Y2422" i="1"/>
  <c r="W2423" i="1" s="1"/>
  <c r="K2423" i="1"/>
  <c r="F2423" i="1"/>
  <c r="AB2423" i="1" l="1"/>
  <c r="X2423" i="1"/>
  <c r="Z2423" i="1"/>
  <c r="AA2423" i="1"/>
  <c r="J2423" i="1"/>
  <c r="L2423" i="1" s="1"/>
  <c r="Y2423" i="1" l="1"/>
  <c r="W2424" i="1" s="1"/>
  <c r="I2424" i="1"/>
  <c r="X2424" i="1" l="1"/>
  <c r="Z2424" i="1"/>
  <c r="AA2424" i="1"/>
  <c r="AB2424" i="1"/>
  <c r="F2424" i="1"/>
  <c r="K2424" i="1"/>
  <c r="J2424" i="1" l="1"/>
  <c r="L2424" i="1" s="1"/>
  <c r="I2425" i="1" s="1"/>
  <c r="Y2424" i="1" l="1"/>
  <c r="W2425" i="1" s="1"/>
  <c r="F2425" i="1"/>
  <c r="K2425" i="1"/>
  <c r="X2425" i="1" l="1"/>
  <c r="AA2425" i="1"/>
  <c r="Z2425" i="1"/>
  <c r="AB2425" i="1"/>
  <c r="J2425" i="1"/>
  <c r="L2425" i="1" s="1"/>
  <c r="Y2425" i="1" l="1"/>
  <c r="W2426" i="1" s="1"/>
  <c r="I2426" i="1"/>
  <c r="X2426" i="1" l="1"/>
  <c r="Z2426" i="1"/>
  <c r="AA2426" i="1"/>
  <c r="AB2426" i="1"/>
  <c r="F2426" i="1"/>
  <c r="K2426" i="1"/>
  <c r="J2426" i="1" l="1"/>
  <c r="L2426" i="1" s="1"/>
  <c r="Y2426" i="1" s="1"/>
  <c r="W2427" i="1" s="1"/>
  <c r="Z2427" i="1" l="1"/>
  <c r="X2427" i="1"/>
  <c r="AA2427" i="1"/>
  <c r="AB2427" i="1"/>
  <c r="I2427" i="1"/>
  <c r="K2427" i="1" l="1"/>
  <c r="F2427" i="1"/>
  <c r="J2427" i="1" l="1"/>
  <c r="L2427" i="1"/>
  <c r="I2428" i="1" l="1"/>
  <c r="Y2427" i="1"/>
  <c r="W2428" i="1" s="1"/>
  <c r="F2428" i="1"/>
  <c r="K2428" i="1"/>
  <c r="AB2428" i="1" l="1"/>
  <c r="X2428" i="1"/>
  <c r="AA2428" i="1"/>
  <c r="Z2428" i="1"/>
  <c r="J2428" i="1"/>
  <c r="L2428" i="1" s="1"/>
  <c r="Y2428" i="1" l="1"/>
  <c r="W2429" i="1" s="1"/>
  <c r="I2429" i="1"/>
  <c r="X2429" i="1" l="1"/>
  <c r="Z2429" i="1"/>
  <c r="AA2429" i="1"/>
  <c r="AB2429" i="1"/>
  <c r="K2429" i="1"/>
  <c r="F2429" i="1"/>
  <c r="J2429" i="1" l="1"/>
  <c r="L2429" i="1" s="1"/>
  <c r="Y2429" i="1" s="1"/>
  <c r="W2430" i="1" s="1"/>
  <c r="X2430" i="1" l="1"/>
  <c r="Z2430" i="1"/>
  <c r="AA2430" i="1"/>
  <c r="AB2430" i="1"/>
  <c r="I2430" i="1"/>
  <c r="K2430" i="1" l="1"/>
  <c r="F2430" i="1"/>
  <c r="J2430" i="1" l="1"/>
  <c r="L2430" i="1" s="1"/>
  <c r="Y2430" i="1" s="1"/>
  <c r="W2431" i="1" s="1"/>
  <c r="AB2431" i="1" l="1"/>
  <c r="X2431" i="1"/>
  <c r="Z2431" i="1"/>
  <c r="AA2431" i="1"/>
  <c r="I2431" i="1"/>
  <c r="F2431" i="1" l="1"/>
  <c r="K2431" i="1"/>
  <c r="J2431" i="1" l="1"/>
  <c r="L2431" i="1" s="1"/>
  <c r="Y2431" i="1" s="1"/>
  <c r="W2432" i="1" s="1"/>
  <c r="X2432" i="1" l="1"/>
  <c r="AA2432" i="1"/>
  <c r="Z2432" i="1"/>
  <c r="AB2432" i="1"/>
  <c r="I2432" i="1"/>
  <c r="K2432" i="1" l="1"/>
  <c r="F2432" i="1"/>
  <c r="J2432" i="1" l="1"/>
  <c r="L2432" i="1" s="1"/>
  <c r="Y2432" i="1" s="1"/>
  <c r="W2433" i="1" s="1"/>
  <c r="X2433" i="1" l="1"/>
  <c r="AA2433" i="1"/>
  <c r="AB2433" i="1"/>
  <c r="Z2433" i="1"/>
  <c r="I2433" i="1"/>
  <c r="F2433" i="1" l="1"/>
  <c r="K2433" i="1"/>
  <c r="J2433" i="1" l="1"/>
  <c r="L2433" i="1" s="1"/>
  <c r="Y2433" i="1" s="1"/>
  <c r="W2434" i="1" s="1"/>
  <c r="X2434" i="1" l="1"/>
  <c r="Z2434" i="1"/>
  <c r="AA2434" i="1"/>
  <c r="AB2434" i="1"/>
  <c r="I2434" i="1"/>
  <c r="K2434" i="1" l="1"/>
  <c r="F2434" i="1"/>
  <c r="J2434" i="1" l="1"/>
  <c r="L2434" i="1" s="1"/>
  <c r="Y2434" i="1" s="1"/>
  <c r="W2435" i="1" s="1"/>
  <c r="Z2435" i="1" l="1"/>
  <c r="AB2435" i="1"/>
  <c r="X2435" i="1"/>
  <c r="AA2435" i="1"/>
  <c r="I2435" i="1"/>
  <c r="F2435" i="1" l="1"/>
  <c r="K2435" i="1"/>
  <c r="J2435" i="1" l="1"/>
  <c r="L2435" i="1" s="1"/>
  <c r="Y2435" i="1" s="1"/>
  <c r="W2436" i="1" s="1"/>
  <c r="Z2436" i="1" l="1"/>
  <c r="AB2436" i="1"/>
  <c r="X2436" i="1"/>
  <c r="AA2436" i="1"/>
  <c r="I2436" i="1"/>
  <c r="K2436" i="1" l="1"/>
  <c r="F2436" i="1"/>
  <c r="J2436" i="1"/>
  <c r="L2436" i="1" l="1"/>
  <c r="I2437" i="1" l="1"/>
  <c r="Y2436" i="1"/>
  <c r="W2437" i="1" s="1"/>
  <c r="F2437" i="1"/>
  <c r="K2437" i="1"/>
  <c r="Z2437" i="1" l="1"/>
  <c r="X2437" i="1"/>
  <c r="AA2437" i="1"/>
  <c r="AB2437" i="1"/>
  <c r="J2437" i="1"/>
  <c r="L2437" i="1" s="1"/>
  <c r="Y2437" i="1" l="1"/>
  <c r="W2438" i="1" s="1"/>
  <c r="I2438" i="1"/>
  <c r="X2438" i="1" l="1"/>
  <c r="Z2438" i="1"/>
  <c r="AB2438" i="1"/>
  <c r="AA2438" i="1"/>
  <c r="F2438" i="1"/>
  <c r="K2438" i="1"/>
  <c r="J2438" i="1" l="1"/>
  <c r="L2438" i="1" s="1"/>
  <c r="Y2438" i="1" s="1"/>
  <c r="W2439" i="1" s="1"/>
  <c r="AA2439" i="1" l="1"/>
  <c r="Z2439" i="1"/>
  <c r="X2439" i="1"/>
  <c r="AB2439" i="1"/>
  <c r="I2439" i="1"/>
  <c r="F2439" i="1" l="1"/>
  <c r="K2439" i="1"/>
  <c r="J2439" i="1" s="1"/>
  <c r="L2439" i="1" l="1"/>
  <c r="I2440" i="1" l="1"/>
  <c r="Y2439" i="1"/>
  <c r="W2440" i="1" s="1"/>
  <c r="K2440" i="1"/>
  <c r="F2440" i="1"/>
  <c r="Z2440" i="1" l="1"/>
  <c r="X2440" i="1"/>
  <c r="AA2440" i="1"/>
  <c r="AB2440" i="1"/>
  <c r="J2440" i="1"/>
  <c r="L2440" i="1" s="1"/>
  <c r="Y2440" i="1" l="1"/>
  <c r="W2441" i="1" s="1"/>
  <c r="I2441" i="1"/>
  <c r="AB2441" i="1" l="1"/>
  <c r="X2441" i="1"/>
  <c r="Z2441" i="1"/>
  <c r="AA2441" i="1"/>
  <c r="K2441" i="1"/>
  <c r="F2441" i="1"/>
  <c r="J2441" i="1" l="1"/>
  <c r="L2441" i="1" s="1"/>
  <c r="Y2441" i="1" s="1"/>
  <c r="W2442" i="1" s="1"/>
  <c r="Z2442" i="1" l="1"/>
  <c r="AB2442" i="1"/>
  <c r="X2442" i="1"/>
  <c r="AA2442" i="1"/>
  <c r="I2442" i="1"/>
  <c r="F2442" i="1" l="1"/>
  <c r="K2442" i="1"/>
  <c r="J2442" i="1" l="1"/>
  <c r="L2442" i="1"/>
  <c r="I2443" i="1" l="1"/>
  <c r="Y2442" i="1"/>
  <c r="W2443" i="1" s="1"/>
  <c r="F2443" i="1"/>
  <c r="K2443" i="1"/>
  <c r="X2443" i="1" l="1"/>
  <c r="AA2443" i="1"/>
  <c r="Z2443" i="1"/>
  <c r="AB2443" i="1"/>
  <c r="J2443" i="1"/>
  <c r="L2443" i="1" s="1"/>
  <c r="Y2443" i="1" l="1"/>
  <c r="W2444" i="1" s="1"/>
  <c r="I2444" i="1"/>
  <c r="AA2444" i="1" l="1"/>
  <c r="Z2444" i="1"/>
  <c r="X2444" i="1"/>
  <c r="AB2444" i="1"/>
  <c r="F2444" i="1"/>
  <c r="K2444" i="1"/>
  <c r="J2444" i="1" l="1"/>
  <c r="L2444" i="1" s="1"/>
  <c r="Y2444" i="1" s="1"/>
  <c r="W2445" i="1" s="1"/>
  <c r="AA2445" i="1" l="1"/>
  <c r="X2445" i="1"/>
  <c r="Z2445" i="1"/>
  <c r="AB2445" i="1"/>
  <c r="I2445" i="1"/>
  <c r="K2445" i="1" l="1"/>
  <c r="F2445" i="1"/>
  <c r="J2445" i="1" l="1"/>
  <c r="L2445" i="1" s="1"/>
  <c r="Y2445" i="1" s="1"/>
  <c r="W2446" i="1" s="1"/>
  <c r="AB2446" i="1" l="1"/>
  <c r="X2446" i="1"/>
  <c r="Z2446" i="1"/>
  <c r="AA2446" i="1"/>
  <c r="I2446" i="1"/>
  <c r="K2446" i="1" l="1"/>
  <c r="F2446" i="1"/>
  <c r="J2446" i="1" l="1"/>
  <c r="L2446" i="1" s="1"/>
  <c r="I2447" i="1" l="1"/>
  <c r="Y2446" i="1"/>
  <c r="W2447" i="1" s="1"/>
  <c r="K2447" i="1"/>
  <c r="F2447" i="1"/>
  <c r="Z2447" i="1" l="1"/>
  <c r="X2447" i="1"/>
  <c r="AA2447" i="1"/>
  <c r="AB2447" i="1"/>
  <c r="J2447" i="1"/>
  <c r="L2447" i="1"/>
  <c r="I2448" i="1" s="1"/>
  <c r="Y2447" i="1" l="1"/>
  <c r="W2448" i="1" s="1"/>
  <c r="F2448" i="1"/>
  <c r="K2448" i="1"/>
  <c r="AA2448" i="1" l="1"/>
  <c r="X2448" i="1"/>
  <c r="Z2448" i="1"/>
  <c r="AB2448" i="1"/>
  <c r="J2448" i="1"/>
  <c r="L2448" i="1" s="1"/>
  <c r="Y2448" i="1" l="1"/>
  <c r="W2449" i="1" s="1"/>
  <c r="I2449" i="1"/>
  <c r="X2449" i="1" l="1"/>
  <c r="AA2449" i="1"/>
  <c r="Z2449" i="1"/>
  <c r="AB2449" i="1"/>
  <c r="F2449" i="1"/>
  <c r="K2449" i="1"/>
  <c r="J2449" i="1" l="1"/>
  <c r="L2449" i="1" s="1"/>
  <c r="Y2449" i="1" s="1"/>
  <c r="W2450" i="1" s="1"/>
  <c r="AA2450" i="1" l="1"/>
  <c r="AB2450" i="1"/>
  <c r="X2450" i="1"/>
  <c r="Z2450" i="1"/>
  <c r="I2450" i="1"/>
  <c r="F2450" i="1" l="1"/>
  <c r="K2450" i="1"/>
  <c r="J2450" i="1" l="1"/>
  <c r="L2450" i="1"/>
  <c r="I2451" i="1" l="1"/>
  <c r="Y2450" i="1"/>
  <c r="W2451" i="1" s="1"/>
  <c r="K2451" i="1"/>
  <c r="J2451" i="1" s="1"/>
  <c r="F2451" i="1"/>
  <c r="X2451" i="1" l="1"/>
  <c r="Z2451" i="1"/>
  <c r="AB2451" i="1"/>
  <c r="AA2451" i="1"/>
  <c r="L2451" i="1"/>
  <c r="I2452" i="1" s="1"/>
  <c r="Y2451" i="1" l="1"/>
  <c r="W2452" i="1" s="1"/>
  <c r="F2452" i="1"/>
  <c r="K2452" i="1"/>
  <c r="X2452" i="1" l="1"/>
  <c r="AA2452" i="1"/>
  <c r="Z2452" i="1"/>
  <c r="AB2452" i="1"/>
  <c r="J2452" i="1"/>
  <c r="L2452" i="1" s="1"/>
  <c r="Y2452" i="1" l="1"/>
  <c r="W2453" i="1" s="1"/>
  <c r="I2453" i="1"/>
  <c r="X2453" i="1" l="1"/>
  <c r="Z2453" i="1"/>
  <c r="AA2453" i="1"/>
  <c r="AB2453" i="1"/>
  <c r="F2453" i="1"/>
  <c r="K2453" i="1"/>
  <c r="J2453" i="1" l="1"/>
  <c r="L2453" i="1" s="1"/>
  <c r="Y2453" i="1" s="1"/>
  <c r="W2454" i="1" s="1"/>
  <c r="AA2454" i="1" l="1"/>
  <c r="X2454" i="1"/>
  <c r="Z2454" i="1"/>
  <c r="AB2454" i="1"/>
  <c r="I2454" i="1"/>
  <c r="K2454" i="1" l="1"/>
  <c r="F2454" i="1"/>
  <c r="J2454" i="1" l="1"/>
  <c r="L2454" i="1" s="1"/>
  <c r="Y2454" i="1" s="1"/>
  <c r="W2455" i="1" s="1"/>
  <c r="Z2455" i="1" l="1"/>
  <c r="X2455" i="1"/>
  <c r="AA2455" i="1"/>
  <c r="AB2455" i="1"/>
  <c r="I2455" i="1"/>
  <c r="K2455" i="1" l="1"/>
  <c r="F2455" i="1"/>
  <c r="J2455" i="1" l="1"/>
  <c r="L2455" i="1" s="1"/>
  <c r="Y2455" i="1" s="1"/>
  <c r="W2456" i="1" s="1"/>
  <c r="X2456" i="1" l="1"/>
  <c r="AA2456" i="1"/>
  <c r="Z2456" i="1"/>
  <c r="AB2456" i="1"/>
  <c r="I2456" i="1"/>
  <c r="F2456" i="1" l="1"/>
  <c r="K2456" i="1"/>
  <c r="J2456" i="1" l="1"/>
  <c r="L2456" i="1" s="1"/>
  <c r="Y2456" i="1" s="1"/>
  <c r="W2457" i="1" s="1"/>
  <c r="Z2457" i="1" l="1"/>
  <c r="AB2457" i="1"/>
  <c r="X2457" i="1"/>
  <c r="AA2457" i="1"/>
  <c r="I2457" i="1"/>
  <c r="F2457" i="1" l="1"/>
  <c r="K2457" i="1"/>
  <c r="J2457" i="1" l="1"/>
  <c r="L2457" i="1" s="1"/>
  <c r="Y2457" i="1" s="1"/>
  <c r="W2458" i="1" s="1"/>
  <c r="AA2458" i="1" l="1"/>
  <c r="X2458" i="1"/>
  <c r="Z2458" i="1"/>
  <c r="AB2458" i="1"/>
  <c r="I2458" i="1"/>
  <c r="F2458" i="1" l="1"/>
  <c r="K2458" i="1"/>
  <c r="J2458" i="1" l="1"/>
  <c r="L2458" i="1" s="1"/>
  <c r="Y2458" i="1" s="1"/>
  <c r="W2459" i="1" s="1"/>
  <c r="X2459" i="1" l="1"/>
  <c r="Z2459" i="1"/>
  <c r="AA2459" i="1"/>
  <c r="AB2459" i="1"/>
  <c r="I2459" i="1"/>
  <c r="F2459" i="1" l="1"/>
  <c r="K2459" i="1"/>
  <c r="J2459" i="1" l="1"/>
  <c r="L2459" i="1" s="1"/>
  <c r="Y2459" i="1" s="1"/>
  <c r="W2460" i="1" s="1"/>
  <c r="Z2460" i="1" l="1"/>
  <c r="AB2460" i="1"/>
  <c r="X2460" i="1"/>
  <c r="AA2460" i="1"/>
  <c r="I2460" i="1"/>
  <c r="K2460" i="1" l="1"/>
  <c r="F2460" i="1"/>
  <c r="J2460" i="1" l="1"/>
  <c r="L2460" i="1" s="1"/>
  <c r="Y2460" i="1" s="1"/>
  <c r="W2461" i="1" s="1"/>
  <c r="AA2461" i="1" l="1"/>
  <c r="AB2461" i="1"/>
  <c r="X2461" i="1"/>
  <c r="Z2461" i="1"/>
  <c r="I2461" i="1"/>
  <c r="F2461" i="1" l="1"/>
  <c r="K2461" i="1"/>
  <c r="J2461" i="1" l="1"/>
  <c r="L2461" i="1" s="1"/>
  <c r="Y2461" i="1" s="1"/>
  <c r="W2462" i="1" s="1"/>
  <c r="Z2462" i="1" l="1"/>
  <c r="AA2462" i="1"/>
  <c r="AB2462" i="1"/>
  <c r="X2462" i="1"/>
  <c r="I2462" i="1"/>
  <c r="K2462" i="1" l="1"/>
  <c r="J2462" i="1" s="1"/>
  <c r="F2462" i="1"/>
  <c r="L2462" i="1" l="1"/>
  <c r="I2463" i="1" l="1"/>
  <c r="Y2462" i="1"/>
  <c r="W2463" i="1" s="1"/>
  <c r="K2463" i="1"/>
  <c r="F2463" i="1"/>
  <c r="AB2463" i="1" l="1"/>
  <c r="X2463" i="1"/>
  <c r="AA2463" i="1"/>
  <c r="Z2463" i="1"/>
  <c r="J2463" i="1"/>
  <c r="L2463" i="1" s="1"/>
  <c r="Y2463" i="1" l="1"/>
  <c r="W2464" i="1" s="1"/>
  <c r="I2464" i="1"/>
  <c r="Z2464" i="1" l="1"/>
  <c r="AA2464" i="1"/>
  <c r="X2464" i="1"/>
  <c r="AB2464" i="1"/>
  <c r="F2464" i="1"/>
  <c r="K2464" i="1"/>
  <c r="J2464" i="1" l="1"/>
  <c r="L2464" i="1"/>
  <c r="I2465" i="1" s="1"/>
  <c r="Y2464" i="1" l="1"/>
  <c r="W2465" i="1" s="1"/>
  <c r="K2465" i="1"/>
  <c r="F2465" i="1"/>
  <c r="X2465" i="1" l="1"/>
  <c r="Z2465" i="1"/>
  <c r="AA2465" i="1"/>
  <c r="AB2465" i="1"/>
  <c r="J2465" i="1"/>
  <c r="L2465" i="1" s="1"/>
  <c r="Y2465" i="1" l="1"/>
  <c r="W2466" i="1" s="1"/>
  <c r="I2466" i="1"/>
  <c r="X2466" i="1" l="1"/>
  <c r="AA2466" i="1"/>
  <c r="Z2466" i="1"/>
  <c r="AB2466" i="1"/>
  <c r="K2466" i="1"/>
  <c r="F2466" i="1"/>
  <c r="J2466" i="1" l="1"/>
  <c r="L2466" i="1" s="1"/>
  <c r="Y2466" i="1" s="1"/>
  <c r="W2467" i="1" s="1"/>
  <c r="X2467" i="1" l="1"/>
  <c r="Z2467" i="1"/>
  <c r="AB2467" i="1"/>
  <c r="AA2467" i="1"/>
  <c r="I2467" i="1"/>
  <c r="K2467" i="1" l="1"/>
  <c r="F2467" i="1"/>
  <c r="J2467" i="1" l="1"/>
  <c r="L2467" i="1" s="1"/>
  <c r="Y2467" i="1" s="1"/>
  <c r="W2468" i="1" s="1"/>
  <c r="AB2468" i="1" l="1"/>
  <c r="AA2468" i="1"/>
  <c r="Z2468" i="1"/>
  <c r="X2468" i="1"/>
  <c r="I2468" i="1"/>
  <c r="F2468" i="1" l="1"/>
  <c r="K2468" i="1"/>
  <c r="J2468" i="1" l="1"/>
  <c r="L2468" i="1" s="1"/>
  <c r="I2469" i="1" l="1"/>
  <c r="Y2468" i="1"/>
  <c r="W2469" i="1" s="1"/>
  <c r="K2469" i="1"/>
  <c r="F2469" i="1"/>
  <c r="X2469" i="1" l="1"/>
  <c r="Z2469" i="1"/>
  <c r="AA2469" i="1"/>
  <c r="AB2469" i="1"/>
  <c r="J2469" i="1"/>
  <c r="L2469" i="1" s="1"/>
  <c r="Y2469" i="1" l="1"/>
  <c r="W2470" i="1" s="1"/>
  <c r="I2470" i="1"/>
  <c r="AB2470" i="1" l="1"/>
  <c r="Z2470" i="1"/>
  <c r="AA2470" i="1"/>
  <c r="X2470" i="1"/>
  <c r="F2470" i="1"/>
  <c r="K2470" i="1"/>
  <c r="J2470" i="1" l="1"/>
  <c r="L2470" i="1" s="1"/>
  <c r="Y2470" i="1" s="1"/>
  <c r="W2471" i="1" s="1"/>
  <c r="X2471" i="1" l="1"/>
  <c r="AA2471" i="1"/>
  <c r="Z2471" i="1"/>
  <c r="AB2471" i="1"/>
  <c r="I2471" i="1"/>
  <c r="F2471" i="1" l="1"/>
  <c r="K2471" i="1"/>
  <c r="J2471" i="1" l="1"/>
  <c r="L2471" i="1" s="1"/>
  <c r="Y2471" i="1" s="1"/>
  <c r="W2472" i="1" s="1"/>
  <c r="X2472" i="1" l="1"/>
  <c r="Z2472" i="1"/>
  <c r="AA2472" i="1"/>
  <c r="AB2472" i="1"/>
  <c r="I2472" i="1"/>
  <c r="F2472" i="1" l="1"/>
  <c r="K2472" i="1"/>
  <c r="J2472" i="1" s="1"/>
  <c r="L2472" i="1" l="1"/>
  <c r="I2473" i="1" l="1"/>
  <c r="Y2472" i="1"/>
  <c r="W2473" i="1" s="1"/>
  <c r="K2473" i="1"/>
  <c r="F2473" i="1"/>
  <c r="X2473" i="1" l="1"/>
  <c r="Z2473" i="1"/>
  <c r="AA2473" i="1"/>
  <c r="AB2473" i="1"/>
  <c r="J2473" i="1"/>
  <c r="L2473" i="1" s="1"/>
  <c r="Y2473" i="1" l="1"/>
  <c r="W2474" i="1" s="1"/>
  <c r="I2474" i="1"/>
  <c r="AB2474" i="1" l="1"/>
  <c r="X2474" i="1"/>
  <c r="Z2474" i="1"/>
  <c r="AA2474" i="1"/>
  <c r="K2474" i="1"/>
  <c r="F2474" i="1"/>
  <c r="J2474" i="1" l="1"/>
  <c r="L2474" i="1" s="1"/>
  <c r="Y2474" i="1" s="1"/>
  <c r="W2475" i="1" s="1"/>
  <c r="X2475" i="1" l="1"/>
  <c r="AB2475" i="1"/>
  <c r="Z2475" i="1"/>
  <c r="AA2475" i="1"/>
  <c r="I2475" i="1"/>
  <c r="F2475" i="1" l="1"/>
  <c r="K2475" i="1"/>
  <c r="J2475" i="1" l="1"/>
  <c r="L2475" i="1" s="1"/>
  <c r="Y2475" i="1" s="1"/>
  <c r="W2476" i="1" s="1"/>
  <c r="AA2476" i="1" l="1"/>
  <c r="Z2476" i="1"/>
  <c r="X2476" i="1"/>
  <c r="AB2476" i="1"/>
  <c r="I2476" i="1"/>
  <c r="F2476" i="1" l="1"/>
  <c r="K2476" i="1"/>
  <c r="J2476" i="1" l="1"/>
  <c r="L2476" i="1" s="1"/>
  <c r="Y2476" i="1" s="1"/>
  <c r="W2477" i="1" s="1"/>
  <c r="X2477" i="1" l="1"/>
  <c r="AA2477" i="1"/>
  <c r="AB2477" i="1"/>
  <c r="Z2477" i="1"/>
  <c r="I2477" i="1"/>
  <c r="F2477" i="1" l="1"/>
  <c r="K2477" i="1"/>
  <c r="J2477" i="1" l="1"/>
  <c r="L2477" i="1" s="1"/>
  <c r="Y2477" i="1" s="1"/>
  <c r="W2478" i="1" s="1"/>
  <c r="Z2478" i="1" l="1"/>
  <c r="AA2478" i="1"/>
  <c r="X2478" i="1"/>
  <c r="AB2478" i="1"/>
  <c r="I2478" i="1"/>
  <c r="F2478" i="1" l="1"/>
  <c r="K2478" i="1"/>
  <c r="J2478" i="1" l="1"/>
  <c r="L2478" i="1" s="1"/>
  <c r="Y2478" i="1" s="1"/>
  <c r="W2479" i="1" s="1"/>
  <c r="X2479" i="1" l="1"/>
  <c r="AA2479" i="1"/>
  <c r="Z2479" i="1"/>
  <c r="AB2479" i="1"/>
  <c r="I2479" i="1"/>
  <c r="K2479" i="1" l="1"/>
  <c r="F2479" i="1"/>
  <c r="J2479" i="1"/>
  <c r="L2479" i="1" l="1"/>
  <c r="I2480" i="1" l="1"/>
  <c r="Y2479" i="1"/>
  <c r="W2480" i="1" s="1"/>
  <c r="F2480" i="1"/>
  <c r="K2480" i="1"/>
  <c r="AA2480" i="1" l="1"/>
  <c r="X2480" i="1"/>
  <c r="Z2480" i="1"/>
  <c r="AB2480" i="1"/>
  <c r="J2480" i="1"/>
  <c r="L2480" i="1" s="1"/>
  <c r="Y2480" i="1" l="1"/>
  <c r="W2481" i="1" s="1"/>
  <c r="I2481" i="1"/>
  <c r="Z2481" i="1" l="1"/>
  <c r="AA2481" i="1"/>
  <c r="X2481" i="1"/>
  <c r="AB2481" i="1"/>
  <c r="F2481" i="1"/>
  <c r="K2481" i="1"/>
  <c r="J2481" i="1" l="1"/>
  <c r="L2481" i="1" s="1"/>
  <c r="Y2481" i="1" s="1"/>
  <c r="W2482" i="1" s="1"/>
  <c r="AB2482" i="1" l="1"/>
  <c r="X2482" i="1"/>
  <c r="Z2482" i="1"/>
  <c r="AA2482" i="1"/>
  <c r="I2482" i="1"/>
  <c r="K2482" i="1" l="1"/>
  <c r="F2482" i="1"/>
  <c r="J2482" i="1" l="1"/>
  <c r="L2482" i="1" s="1"/>
  <c r="Y2482" i="1" s="1"/>
  <c r="W2483" i="1" s="1"/>
  <c r="X2483" i="1" l="1"/>
  <c r="Z2483" i="1"/>
  <c r="AA2483" i="1"/>
  <c r="AB2483" i="1"/>
  <c r="I2483" i="1"/>
  <c r="K2483" i="1" l="1"/>
  <c r="F2483" i="1"/>
  <c r="J2483" i="1" l="1"/>
  <c r="L2483" i="1" s="1"/>
  <c r="I2484" i="1" l="1"/>
  <c r="Y2483" i="1"/>
  <c r="W2484" i="1" s="1"/>
  <c r="F2484" i="1"/>
  <c r="K2484" i="1"/>
  <c r="AA2484" i="1" l="1"/>
  <c r="Z2484" i="1"/>
  <c r="X2484" i="1"/>
  <c r="AB2484" i="1"/>
  <c r="J2484" i="1"/>
  <c r="L2484" i="1" s="1"/>
  <c r="Y2484" i="1" l="1"/>
  <c r="W2485" i="1" s="1"/>
  <c r="I2485" i="1"/>
  <c r="X2485" i="1" l="1"/>
  <c r="Z2485" i="1"/>
  <c r="AA2485" i="1"/>
  <c r="AB2485" i="1"/>
  <c r="K2485" i="1"/>
  <c r="F2485" i="1"/>
  <c r="J2485" i="1" l="1"/>
  <c r="L2485" i="1" s="1"/>
  <c r="I2486" i="1" s="1"/>
  <c r="Y2485" i="1" l="1"/>
  <c r="W2486" i="1" s="1"/>
  <c r="K2486" i="1"/>
  <c r="F2486" i="1"/>
  <c r="X2486" i="1" l="1"/>
  <c r="AA2486" i="1"/>
  <c r="AB2486" i="1"/>
  <c r="Z2486" i="1"/>
  <c r="J2486" i="1"/>
  <c r="L2486" i="1" s="1"/>
  <c r="Y2486" i="1" l="1"/>
  <c r="W2487" i="1" s="1"/>
  <c r="I2487" i="1"/>
  <c r="Z2487" i="1" l="1"/>
  <c r="AB2487" i="1"/>
  <c r="X2487" i="1"/>
  <c r="AA2487" i="1"/>
  <c r="F2487" i="1"/>
  <c r="K2487" i="1"/>
  <c r="J2487" i="1" l="1"/>
  <c r="L2487" i="1" s="1"/>
  <c r="Y2487" i="1" s="1"/>
  <c r="W2488" i="1" s="1"/>
  <c r="X2488" i="1" l="1"/>
  <c r="Z2488" i="1"/>
  <c r="AA2488" i="1"/>
  <c r="AB2488" i="1"/>
  <c r="I2488" i="1"/>
  <c r="F2488" i="1" l="1"/>
  <c r="K2488" i="1"/>
  <c r="J2488" i="1" l="1"/>
  <c r="L2488" i="1" s="1"/>
  <c r="Y2488" i="1" s="1"/>
  <c r="W2489" i="1" s="1"/>
  <c r="AB2489" i="1" l="1"/>
  <c r="AA2489" i="1"/>
  <c r="X2489" i="1"/>
  <c r="Z2489" i="1"/>
  <c r="I2489" i="1"/>
  <c r="K2489" i="1" s="1"/>
  <c r="F2489" i="1" l="1"/>
  <c r="J2489" i="1"/>
  <c r="L2489" i="1" s="1"/>
  <c r="Y2489" i="1" s="1"/>
  <c r="W2490" i="1" s="1"/>
  <c r="Z2490" i="1" l="1"/>
  <c r="AB2490" i="1"/>
  <c r="X2490" i="1"/>
  <c r="AA2490" i="1"/>
  <c r="I2490" i="1"/>
  <c r="F2490" i="1" s="1"/>
  <c r="K2490" i="1" l="1"/>
  <c r="J2490" i="1" l="1"/>
  <c r="L2490" i="1"/>
  <c r="I2491" i="1" l="1"/>
  <c r="Y2490" i="1"/>
  <c r="W2491" i="1" s="1"/>
  <c r="F2491" i="1"/>
  <c r="K2491" i="1"/>
  <c r="AB2491" i="1" l="1"/>
  <c r="X2491" i="1"/>
  <c r="AA2491" i="1"/>
  <c r="Z2491" i="1"/>
  <c r="J2491" i="1"/>
  <c r="L2491" i="1" s="1"/>
  <c r="Y2491" i="1" l="1"/>
  <c r="W2492" i="1" s="1"/>
  <c r="I2492" i="1"/>
  <c r="X2492" i="1" l="1"/>
  <c r="AA2492" i="1"/>
  <c r="Z2492" i="1"/>
  <c r="AB2492" i="1"/>
  <c r="K2492" i="1"/>
  <c r="F2492" i="1"/>
  <c r="J2492" i="1" l="1"/>
  <c r="L2492" i="1" s="1"/>
  <c r="Y2492" i="1" s="1"/>
  <c r="W2493" i="1" s="1"/>
  <c r="X2493" i="1" l="1"/>
  <c r="Z2493" i="1"/>
  <c r="AB2493" i="1"/>
  <c r="AA2493" i="1"/>
  <c r="I2493" i="1"/>
  <c r="F2493" i="1" l="1"/>
  <c r="K2493" i="1"/>
  <c r="J2493" i="1" l="1"/>
  <c r="L2493" i="1" s="1"/>
  <c r="I2494" i="1" l="1"/>
  <c r="Y2493" i="1"/>
  <c r="W2494" i="1" s="1"/>
  <c r="K2494" i="1"/>
  <c r="F2494" i="1"/>
  <c r="Z2494" i="1" l="1"/>
  <c r="AB2494" i="1"/>
  <c r="X2494" i="1"/>
  <c r="AA2494" i="1"/>
  <c r="J2494" i="1"/>
  <c r="L2494" i="1" s="1"/>
  <c r="Y2494" i="1" l="1"/>
  <c r="W2495" i="1" s="1"/>
  <c r="I2495" i="1"/>
  <c r="X2495" i="1" l="1"/>
  <c r="Z2495" i="1"/>
  <c r="AA2495" i="1"/>
  <c r="AB2495" i="1"/>
  <c r="K2495" i="1"/>
  <c r="J2495" i="1" s="1"/>
  <c r="F2495" i="1"/>
  <c r="L2495" i="1" l="1"/>
  <c r="I2496" i="1" s="1"/>
  <c r="Y2495" i="1" l="1"/>
  <c r="W2496" i="1" s="1"/>
  <c r="K2496" i="1"/>
  <c r="J2496" i="1" s="1"/>
  <c r="F2496" i="1"/>
  <c r="AA2496" i="1" l="1"/>
  <c r="X2496" i="1"/>
  <c r="Z2496" i="1"/>
  <c r="AB2496" i="1"/>
  <c r="L2496" i="1"/>
  <c r="I2497" i="1" s="1"/>
  <c r="Y2496" i="1" l="1"/>
  <c r="W2497" i="1" s="1"/>
  <c r="K2497" i="1"/>
  <c r="F2497" i="1"/>
  <c r="AB2497" i="1" l="1"/>
  <c r="Z2497" i="1"/>
  <c r="X2497" i="1"/>
  <c r="AA2497" i="1"/>
  <c r="J2497" i="1"/>
  <c r="L2497" i="1" s="1"/>
  <c r="Y2497" i="1" l="1"/>
  <c r="W2498" i="1" s="1"/>
  <c r="I2498" i="1"/>
  <c r="Z2498" i="1" l="1"/>
  <c r="AB2498" i="1"/>
  <c r="X2498" i="1"/>
  <c r="AA2498" i="1"/>
  <c r="F2498" i="1"/>
  <c r="K2498" i="1"/>
  <c r="J2498" i="1" l="1"/>
  <c r="L2498" i="1" s="1"/>
  <c r="I2499" i="1" s="1"/>
  <c r="Y2498" i="1" l="1"/>
  <c r="W2499" i="1" s="1"/>
  <c r="F2499" i="1"/>
  <c r="K2499" i="1"/>
  <c r="AB2499" i="1" l="1"/>
  <c r="X2499" i="1"/>
  <c r="AA2499" i="1"/>
  <c r="Z2499" i="1"/>
  <c r="J2499" i="1"/>
  <c r="L2499" i="1" s="1"/>
  <c r="I2500" i="1" s="1"/>
  <c r="Y2499" i="1" l="1"/>
  <c r="W2500" i="1" s="1"/>
  <c r="K2500" i="1"/>
  <c r="F2500" i="1"/>
  <c r="AA2500" i="1" l="1"/>
  <c r="Z2500" i="1"/>
  <c r="X2500" i="1"/>
  <c r="AB2500" i="1"/>
  <c r="J2500" i="1"/>
  <c r="L2500" i="1" s="1"/>
  <c r="Y2500" i="1" l="1"/>
  <c r="W2501" i="1" s="1"/>
  <c r="I2501" i="1"/>
  <c r="X2501" i="1" l="1"/>
  <c r="Z2501" i="1"/>
  <c r="AA2501" i="1"/>
  <c r="AB2501" i="1"/>
  <c r="F2501" i="1"/>
  <c r="K2501" i="1"/>
  <c r="J2501" i="1" l="1"/>
  <c r="L2501" i="1" s="1"/>
  <c r="Y2501" i="1" s="1"/>
  <c r="W2502" i="1" s="1"/>
  <c r="X2502" i="1" l="1"/>
  <c r="AA2502" i="1"/>
  <c r="Z2502" i="1"/>
  <c r="AB2502" i="1"/>
  <c r="I2502" i="1"/>
  <c r="K2502" i="1" l="1"/>
  <c r="F2502" i="1"/>
  <c r="J2502" i="1" l="1"/>
  <c r="L2502" i="1" s="1"/>
  <c r="Y2502" i="1" s="1"/>
  <c r="W2503" i="1" s="1"/>
  <c r="X2503" i="1" l="1"/>
  <c r="Z2503" i="1"/>
  <c r="AA2503" i="1"/>
  <c r="AB2503" i="1"/>
  <c r="I2503" i="1"/>
  <c r="K2503" i="1" l="1"/>
  <c r="F2503" i="1"/>
  <c r="J2503" i="1" l="1"/>
  <c r="L2503" i="1" s="1"/>
  <c r="Y2503" i="1" s="1"/>
  <c r="W2504" i="1" s="1"/>
  <c r="AA2504" i="1" l="1"/>
  <c r="AB2504" i="1"/>
  <c r="X2504" i="1"/>
  <c r="Z2504" i="1"/>
  <c r="I2504" i="1"/>
  <c r="K2504" i="1" l="1"/>
  <c r="F2504" i="1"/>
  <c r="J2504" i="1" l="1"/>
  <c r="L2504" i="1" s="1"/>
  <c r="Y2504" i="1" s="1"/>
  <c r="W2505" i="1" s="1"/>
  <c r="AB2505" i="1" l="1"/>
  <c r="X2505" i="1"/>
  <c r="Z2505" i="1"/>
  <c r="AA2505" i="1"/>
  <c r="I2505" i="1"/>
  <c r="F2505" i="1" l="1"/>
  <c r="K2505" i="1"/>
  <c r="J2505" i="1" l="1"/>
  <c r="L2505" i="1" s="1"/>
  <c r="Y2505" i="1" s="1"/>
  <c r="W2506" i="1" s="1"/>
  <c r="Z2506" i="1" l="1"/>
  <c r="AA2506" i="1"/>
  <c r="AB2506" i="1"/>
  <c r="X2506" i="1"/>
  <c r="I2506" i="1"/>
  <c r="K2506" i="1" l="1"/>
  <c r="F2506" i="1"/>
  <c r="J2506" i="1" l="1"/>
  <c r="L2506" i="1" s="1"/>
  <c r="Y2506" i="1" s="1"/>
  <c r="W2507" i="1" s="1"/>
  <c r="X2507" i="1" l="1"/>
  <c r="AA2507" i="1"/>
  <c r="AB2507" i="1"/>
  <c r="Z2507" i="1"/>
  <c r="I2507" i="1"/>
  <c r="F2507" i="1" l="1"/>
  <c r="K2507" i="1"/>
  <c r="J2507" i="1" l="1"/>
  <c r="L2507" i="1" s="1"/>
  <c r="Y2507" i="1" s="1"/>
  <c r="W2508" i="1" s="1"/>
  <c r="X2508" i="1" l="1"/>
  <c r="Z2508" i="1"/>
  <c r="AA2508" i="1"/>
  <c r="AB2508" i="1"/>
  <c r="I2508" i="1"/>
  <c r="F2508" i="1" l="1"/>
  <c r="K2508" i="1"/>
  <c r="J2508" i="1" l="1"/>
  <c r="L2508" i="1" s="1"/>
  <c r="Y2508" i="1" s="1"/>
  <c r="W2509" i="1" s="1"/>
  <c r="Z2509" i="1" l="1"/>
  <c r="X2509" i="1"/>
  <c r="AA2509" i="1"/>
  <c r="AB2509" i="1"/>
  <c r="I2509" i="1"/>
  <c r="F2509" i="1" l="1"/>
  <c r="K2509" i="1"/>
  <c r="J2509" i="1" l="1"/>
  <c r="L2509" i="1" s="1"/>
  <c r="Y2509" i="1" s="1"/>
  <c r="W2510" i="1" s="1"/>
  <c r="X2510" i="1" l="1"/>
  <c r="AA2510" i="1"/>
  <c r="Z2510" i="1"/>
  <c r="AB2510" i="1"/>
  <c r="I2510" i="1"/>
  <c r="F2510" i="1" l="1"/>
  <c r="K2510" i="1"/>
  <c r="J2510" i="1" l="1"/>
  <c r="L2510" i="1" s="1"/>
  <c r="Y2510" i="1" s="1"/>
  <c r="W2511" i="1" s="1"/>
  <c r="Z2511" i="1" l="1"/>
  <c r="AA2511" i="1"/>
  <c r="AB2511" i="1"/>
  <c r="X2511" i="1"/>
  <c r="I2511" i="1"/>
  <c r="F2511" i="1" l="1"/>
  <c r="K2511" i="1"/>
  <c r="J2511" i="1" l="1"/>
  <c r="L2511" i="1" s="1"/>
  <c r="Y2511" i="1" s="1"/>
  <c r="W2512" i="1" s="1"/>
  <c r="X2512" i="1" l="1"/>
  <c r="AA2512" i="1"/>
  <c r="Z2512" i="1"/>
  <c r="AB2512" i="1"/>
  <c r="I2512" i="1"/>
  <c r="K2512" i="1" l="1"/>
  <c r="F2512" i="1"/>
  <c r="J2512" i="1" l="1"/>
  <c r="L2512" i="1" s="1"/>
  <c r="Y2512" i="1" s="1"/>
  <c r="W2513" i="1" s="1"/>
  <c r="Z2513" i="1" l="1"/>
  <c r="AA2513" i="1"/>
  <c r="X2513" i="1"/>
  <c r="AB2513" i="1"/>
  <c r="I2513" i="1"/>
  <c r="K2513" i="1" l="1"/>
  <c r="F2513" i="1"/>
  <c r="J2513" i="1" l="1"/>
  <c r="L2513" i="1" s="1"/>
  <c r="Y2513" i="1" s="1"/>
  <c r="W2514" i="1" s="1"/>
  <c r="X2514" i="1" l="1"/>
  <c r="AA2514" i="1"/>
  <c r="Z2514" i="1"/>
  <c r="AB2514" i="1"/>
  <c r="I2514" i="1"/>
  <c r="K2514" i="1" l="1"/>
  <c r="F2514" i="1"/>
  <c r="J2514" i="1" l="1"/>
  <c r="L2514" i="1" s="1"/>
  <c r="Y2514" i="1" s="1"/>
  <c r="W2515" i="1" s="1"/>
  <c r="X2515" i="1" l="1"/>
  <c r="Z2515" i="1"/>
  <c r="AA2515" i="1"/>
  <c r="AB2515" i="1"/>
  <c r="I2515" i="1"/>
  <c r="F2515" i="1" l="1"/>
  <c r="K2515" i="1"/>
  <c r="J2515" i="1" l="1"/>
  <c r="L2515" i="1"/>
  <c r="I2516" i="1" l="1"/>
  <c r="Y2515" i="1"/>
  <c r="W2516" i="1" s="1"/>
  <c r="K2516" i="1"/>
  <c r="F2516" i="1"/>
  <c r="Z2516" i="1" l="1"/>
  <c r="AB2516" i="1"/>
  <c r="X2516" i="1"/>
  <c r="AA2516" i="1"/>
  <c r="J2516" i="1"/>
  <c r="L2516" i="1"/>
  <c r="I2517" i="1" s="1"/>
  <c r="Y2516" i="1" l="1"/>
  <c r="W2517" i="1" s="1"/>
  <c r="F2517" i="1"/>
  <c r="K2517" i="1"/>
  <c r="X2517" i="1" l="1"/>
  <c r="Z2517" i="1"/>
  <c r="AA2517" i="1"/>
  <c r="AB2517" i="1"/>
  <c r="J2517" i="1"/>
  <c r="L2517" i="1" s="1"/>
  <c r="I2518" i="1" s="1"/>
  <c r="F2518" i="1" s="1"/>
  <c r="Y2517" i="1" l="1"/>
  <c r="W2518" i="1" s="1"/>
  <c r="K2518" i="1"/>
  <c r="J2518" i="1" s="1"/>
  <c r="X2518" i="1" l="1"/>
  <c r="AA2518" i="1"/>
  <c r="AB2518" i="1"/>
  <c r="Z2518" i="1"/>
  <c r="L2518" i="1"/>
  <c r="I2519" i="1" s="1"/>
  <c r="Y2518" i="1" l="1"/>
  <c r="W2519" i="1" s="1"/>
  <c r="F2519" i="1"/>
  <c r="K2519" i="1"/>
  <c r="X2519" i="1" l="1"/>
  <c r="Z2519" i="1"/>
  <c r="AA2519" i="1"/>
  <c r="AB2519" i="1"/>
  <c r="J2519" i="1"/>
  <c r="L2519" i="1" s="1"/>
  <c r="Y2519" i="1" l="1"/>
  <c r="W2520" i="1" s="1"/>
  <c r="I2520" i="1"/>
  <c r="X2520" i="1" l="1"/>
  <c r="AA2520" i="1"/>
  <c r="Z2520" i="1"/>
  <c r="AB2520" i="1"/>
  <c r="K2520" i="1"/>
  <c r="F2520" i="1"/>
  <c r="J2520" i="1" l="1"/>
  <c r="L2520" i="1" s="1"/>
  <c r="Y2520" i="1" s="1"/>
  <c r="W2521" i="1" s="1"/>
  <c r="X2521" i="1" l="1"/>
  <c r="Z2521" i="1"/>
  <c r="AA2521" i="1"/>
  <c r="AB2521" i="1"/>
  <c r="I2521" i="1"/>
  <c r="F2521" i="1" l="1"/>
  <c r="K2521" i="1"/>
  <c r="J2521" i="1" l="1"/>
  <c r="L2521" i="1" s="1"/>
  <c r="Y2521" i="1" s="1"/>
  <c r="W2522" i="1" s="1"/>
  <c r="X2522" i="1" l="1"/>
  <c r="AA2522" i="1"/>
  <c r="Z2522" i="1"/>
  <c r="AB2522" i="1"/>
  <c r="I2522" i="1"/>
  <c r="K2522" i="1" l="1"/>
  <c r="F2522" i="1"/>
  <c r="J2522" i="1" l="1"/>
  <c r="L2522" i="1" s="1"/>
  <c r="Y2522" i="1" s="1"/>
  <c r="W2523" i="1" s="1"/>
  <c r="AB2523" i="1" l="1"/>
  <c r="X2523" i="1"/>
  <c r="Z2523" i="1"/>
  <c r="AA2523" i="1"/>
  <c r="I2523" i="1"/>
  <c r="K2523" i="1" l="1"/>
  <c r="F2523" i="1"/>
  <c r="J2523" i="1" l="1"/>
  <c r="L2523" i="1" s="1"/>
  <c r="Y2523" i="1" s="1"/>
  <c r="W2524" i="1" s="1"/>
  <c r="AB2524" i="1" l="1"/>
  <c r="X2524" i="1"/>
  <c r="AA2524" i="1"/>
  <c r="Z2524" i="1"/>
  <c r="I2524" i="1"/>
  <c r="K2524" i="1" l="1"/>
  <c r="F2524" i="1"/>
  <c r="J2524" i="1" l="1"/>
  <c r="L2524" i="1" s="1"/>
  <c r="Y2524" i="1" s="1"/>
  <c r="W2525" i="1" s="1"/>
  <c r="X2525" i="1" l="1"/>
  <c r="Z2525" i="1"/>
  <c r="AB2525" i="1"/>
  <c r="AA2525" i="1"/>
  <c r="I2525" i="1"/>
  <c r="K2525" i="1" l="1"/>
  <c r="F2525" i="1"/>
  <c r="J2525" i="1" l="1"/>
  <c r="L2525" i="1" s="1"/>
  <c r="Y2525" i="1" s="1"/>
  <c r="W2526" i="1" s="1"/>
  <c r="X2526" i="1" l="1"/>
  <c r="AB2526" i="1"/>
  <c r="Z2526" i="1"/>
  <c r="AA2526" i="1"/>
  <c r="I2526" i="1"/>
  <c r="F2526" i="1" l="1"/>
  <c r="K2526" i="1"/>
  <c r="J2526" i="1" l="1"/>
  <c r="L2526" i="1" s="1"/>
  <c r="Y2526" i="1" s="1"/>
  <c r="W2527" i="1" s="1"/>
  <c r="X2527" i="1" l="1"/>
  <c r="Z2527" i="1"/>
  <c r="AB2527" i="1"/>
  <c r="AA2527" i="1"/>
  <c r="I2527" i="1"/>
  <c r="K2527" i="1" l="1"/>
  <c r="F2527" i="1"/>
  <c r="J2527" i="1" l="1"/>
  <c r="L2527" i="1" s="1"/>
  <c r="Y2527" i="1" s="1"/>
  <c r="W2528" i="1" s="1"/>
  <c r="AB2528" i="1" l="1"/>
  <c r="X2528" i="1"/>
  <c r="AA2528" i="1"/>
  <c r="Z2528" i="1"/>
  <c r="I2528" i="1"/>
  <c r="K2528" i="1" l="1"/>
  <c r="J2528" i="1" s="1"/>
  <c r="F2528" i="1"/>
  <c r="L2528" i="1" l="1"/>
  <c r="I2529" i="1" l="1"/>
  <c r="Y2528" i="1"/>
  <c r="W2529" i="1" s="1"/>
  <c r="K2529" i="1"/>
  <c r="F2529" i="1"/>
  <c r="AB2529" i="1" l="1"/>
  <c r="X2529" i="1"/>
  <c r="Z2529" i="1"/>
  <c r="AA2529" i="1"/>
  <c r="J2529" i="1"/>
  <c r="L2529" i="1" s="1"/>
  <c r="Y2529" i="1" l="1"/>
  <c r="W2530" i="1" s="1"/>
  <c r="I2530" i="1"/>
  <c r="Z2530" i="1" l="1"/>
  <c r="X2530" i="1"/>
  <c r="AA2530" i="1"/>
  <c r="AB2530" i="1"/>
  <c r="K2530" i="1"/>
  <c r="F2530" i="1"/>
  <c r="J2530" i="1" l="1"/>
  <c r="L2530" i="1" s="1"/>
  <c r="Y2530" i="1" s="1"/>
  <c r="W2531" i="1" s="1"/>
  <c r="Z2531" i="1" l="1"/>
  <c r="AB2531" i="1"/>
  <c r="X2531" i="1"/>
  <c r="AA2531" i="1"/>
  <c r="I2531" i="1"/>
  <c r="F2531" i="1" l="1"/>
  <c r="K2531" i="1"/>
  <c r="J2531" i="1" s="1"/>
  <c r="L2531" i="1" l="1"/>
  <c r="I2532" i="1" l="1"/>
  <c r="Y2531" i="1"/>
  <c r="W2532" i="1" s="1"/>
  <c r="K2532" i="1"/>
  <c r="F2532" i="1"/>
  <c r="AB2532" i="1" l="1"/>
  <c r="Z2532" i="1"/>
  <c r="AA2532" i="1"/>
  <c r="X2532" i="1"/>
  <c r="Y2532" i="1" s="1"/>
  <c r="W2533" i="1" s="1"/>
  <c r="J2532" i="1"/>
  <c r="L2532" i="1" s="1"/>
  <c r="Z2533" i="1" l="1"/>
  <c r="AB2533" i="1"/>
  <c r="AA2533" i="1"/>
  <c r="X2533" i="1"/>
  <c r="I2533" i="1"/>
  <c r="K2533" i="1" l="1"/>
  <c r="F2533" i="1"/>
  <c r="J2533" i="1" l="1"/>
  <c r="L2533" i="1" s="1"/>
  <c r="Y2533" i="1" s="1"/>
  <c r="W2534" i="1" s="1"/>
  <c r="Z2534" i="1" l="1"/>
  <c r="AA2534" i="1"/>
  <c r="X2534" i="1"/>
  <c r="AB2534" i="1"/>
  <c r="I2534" i="1"/>
  <c r="F2534" i="1" l="1"/>
  <c r="K2534" i="1"/>
  <c r="J2534" i="1" l="1"/>
  <c r="L2534" i="1" s="1"/>
  <c r="Y2534" i="1" s="1"/>
  <c r="W2535" i="1" s="1"/>
  <c r="AB2535" i="1" l="1"/>
  <c r="X2535" i="1"/>
  <c r="Z2535" i="1"/>
  <c r="AA2535" i="1"/>
  <c r="I2535" i="1"/>
  <c r="K2535" i="1" s="1"/>
  <c r="F2535" i="1" l="1"/>
  <c r="J2535" i="1"/>
  <c r="L2535" i="1" s="1"/>
  <c r="Y2535" i="1" s="1"/>
  <c r="W2536" i="1" s="1"/>
  <c r="X2536" i="1" l="1"/>
  <c r="AA2536" i="1"/>
  <c r="AB2536" i="1"/>
  <c r="Z2536" i="1"/>
  <c r="I2536" i="1"/>
  <c r="F2536" i="1" l="1"/>
  <c r="K2536" i="1"/>
  <c r="J2536" i="1" l="1"/>
  <c r="L2536" i="1" s="1"/>
  <c r="Y2536" i="1" s="1"/>
  <c r="W2537" i="1" s="1"/>
  <c r="Z2537" i="1" l="1"/>
  <c r="AA2537" i="1"/>
  <c r="X2537" i="1"/>
  <c r="AB2537" i="1"/>
  <c r="I2537" i="1"/>
  <c r="F2537" i="1" l="1"/>
  <c r="K2537" i="1"/>
  <c r="J2537" i="1" l="1"/>
  <c r="L2537" i="1" s="1"/>
  <c r="Y2537" i="1" s="1"/>
  <c r="W2538" i="1" s="1"/>
  <c r="AB2538" i="1" l="1"/>
  <c r="AA2538" i="1"/>
  <c r="Z2538" i="1"/>
  <c r="X2538" i="1"/>
  <c r="I2538" i="1"/>
  <c r="F2538" i="1" l="1"/>
  <c r="K2538" i="1"/>
  <c r="J2538" i="1" l="1"/>
  <c r="L2538" i="1" s="1"/>
  <c r="Y2538" i="1" s="1"/>
  <c r="W2539" i="1" s="1"/>
  <c r="AB2539" i="1" l="1"/>
  <c r="X2539" i="1"/>
  <c r="Z2539" i="1"/>
  <c r="AA2539" i="1"/>
  <c r="I2539" i="1"/>
  <c r="F2539" i="1" s="1"/>
  <c r="K2539" i="1" l="1"/>
  <c r="J2539" i="1" s="1"/>
  <c r="L2539" i="1" l="1"/>
  <c r="I2540" i="1" l="1"/>
  <c r="Y2539" i="1"/>
  <c r="W2540" i="1" s="1"/>
  <c r="F2540" i="1"/>
  <c r="K2540" i="1"/>
  <c r="X2540" i="1" l="1"/>
  <c r="AA2540" i="1"/>
  <c r="AB2540" i="1"/>
  <c r="Z2540" i="1"/>
  <c r="J2540" i="1"/>
  <c r="L2540" i="1" s="1"/>
  <c r="Y2540" i="1" l="1"/>
  <c r="W2541" i="1" s="1"/>
  <c r="I2541" i="1"/>
  <c r="X2541" i="1" l="1"/>
  <c r="Z2541" i="1"/>
  <c r="AA2541" i="1"/>
  <c r="AB2541" i="1"/>
  <c r="F2541" i="1"/>
  <c r="K2541" i="1"/>
  <c r="J2541" i="1" l="1"/>
  <c r="L2541" i="1" s="1"/>
  <c r="Y2541" i="1" s="1"/>
  <c r="W2542" i="1" s="1"/>
  <c r="X2542" i="1" l="1"/>
  <c r="AA2542" i="1"/>
  <c r="Z2542" i="1"/>
  <c r="AB2542" i="1"/>
  <c r="I2542" i="1"/>
  <c r="F2542" i="1" l="1"/>
  <c r="K2542" i="1"/>
  <c r="J2542" i="1" l="1"/>
  <c r="L2542" i="1" s="1"/>
  <c r="Y2542" i="1" s="1"/>
  <c r="W2543" i="1" s="1"/>
  <c r="X2543" i="1" l="1"/>
  <c r="AA2543" i="1"/>
  <c r="Z2543" i="1"/>
  <c r="AB2543" i="1"/>
  <c r="I2543" i="1"/>
  <c r="K2543" i="1" l="1"/>
  <c r="F2543" i="1"/>
  <c r="J2543" i="1" l="1"/>
  <c r="L2543" i="1" s="1"/>
  <c r="Y2543" i="1" s="1"/>
  <c r="W2544" i="1" s="1"/>
  <c r="X2544" i="1" l="1"/>
  <c r="AA2544" i="1"/>
  <c r="Z2544" i="1"/>
  <c r="AB2544" i="1"/>
  <c r="I2544" i="1"/>
  <c r="F2544" i="1" l="1"/>
  <c r="K2544" i="1"/>
  <c r="J2544" i="1" l="1"/>
  <c r="L2544" i="1" s="1"/>
  <c r="Y2544" i="1" s="1"/>
  <c r="W2545" i="1" s="1"/>
  <c r="Z2545" i="1" l="1"/>
  <c r="AA2545" i="1"/>
  <c r="AB2545" i="1"/>
  <c r="X2545" i="1"/>
  <c r="I2545" i="1"/>
  <c r="K2545" i="1" l="1"/>
  <c r="J2545" i="1" s="1"/>
  <c r="F2545" i="1"/>
  <c r="L2545" i="1" l="1"/>
  <c r="I2546" i="1" l="1"/>
  <c r="Y2545" i="1"/>
  <c r="W2546" i="1" s="1"/>
  <c r="K2546" i="1"/>
  <c r="J2546" i="1" s="1"/>
  <c r="F2546" i="1"/>
  <c r="X2546" i="1" l="1"/>
  <c r="AA2546" i="1"/>
  <c r="Z2546" i="1"/>
  <c r="AB2546" i="1"/>
  <c r="L2546" i="1"/>
  <c r="I2547" i="1" s="1"/>
  <c r="Y2546" i="1" l="1"/>
  <c r="W2547" i="1" s="1"/>
  <c r="K2547" i="1"/>
  <c r="F2547" i="1"/>
  <c r="X2547" i="1" l="1"/>
  <c r="AA2547" i="1"/>
  <c r="AB2547" i="1"/>
  <c r="Z2547" i="1"/>
  <c r="J2547" i="1"/>
  <c r="L2547" i="1" s="1"/>
  <c r="Y2547" i="1" l="1"/>
  <c r="W2548" i="1" s="1"/>
  <c r="I2548" i="1"/>
  <c r="Z2548" i="1" l="1"/>
  <c r="AA2548" i="1"/>
  <c r="X2548" i="1"/>
  <c r="AB2548" i="1"/>
  <c r="K2548" i="1"/>
  <c r="F2548" i="1"/>
  <c r="J2548" i="1" l="1"/>
  <c r="L2548" i="1" s="1"/>
  <c r="Y2548" i="1" s="1"/>
  <c r="W2549" i="1" s="1"/>
  <c r="AB2549" i="1" l="1"/>
  <c r="X2549" i="1"/>
  <c r="Z2549" i="1"/>
  <c r="AA2549" i="1"/>
  <c r="I2549" i="1"/>
  <c r="F2549" i="1" s="1"/>
  <c r="K2549" i="1" l="1"/>
  <c r="J2549" i="1" s="1"/>
  <c r="L2549" i="1" l="1"/>
  <c r="I2550" i="1" l="1"/>
  <c r="K2550" i="1" s="1"/>
  <c r="Y2549" i="1"/>
  <c r="W2550" i="1" s="1"/>
  <c r="F2550" i="1"/>
  <c r="J2550" i="1"/>
  <c r="L2550" i="1" s="1"/>
  <c r="X2550" i="1" l="1"/>
  <c r="AB2550" i="1"/>
  <c r="AA2550" i="1"/>
  <c r="Z2550" i="1"/>
  <c r="I2551" i="1"/>
  <c r="Y2550" i="1" l="1"/>
  <c r="W2551" i="1" s="1"/>
  <c r="F2551" i="1"/>
  <c r="K2551" i="1"/>
  <c r="AA2551" i="1" l="1"/>
  <c r="Z2551" i="1"/>
  <c r="AB2551" i="1"/>
  <c r="X2551" i="1"/>
  <c r="Y2551" i="1" s="1"/>
  <c r="W2552" i="1" s="1"/>
  <c r="J2551" i="1"/>
  <c r="L2551" i="1" s="1"/>
  <c r="AB2552" i="1" l="1"/>
  <c r="X2552" i="1"/>
  <c r="AA2552" i="1"/>
  <c r="Z2552" i="1"/>
  <c r="I2552" i="1"/>
  <c r="K2552" i="1" l="1"/>
  <c r="F2552" i="1"/>
  <c r="J2552" i="1" l="1"/>
  <c r="L2552" i="1" s="1"/>
  <c r="Y2552" i="1" s="1"/>
  <c r="W2553" i="1" s="1"/>
  <c r="X2553" i="1" l="1"/>
  <c r="AA2553" i="1"/>
  <c r="Z2553" i="1"/>
  <c r="AB2553" i="1"/>
  <c r="I2553" i="1"/>
  <c r="F2553" i="1" l="1"/>
  <c r="K2553" i="1"/>
  <c r="J2553" i="1" l="1"/>
  <c r="L2553" i="1" l="1"/>
  <c r="I2554" i="1" l="1"/>
  <c r="Y2553" i="1"/>
  <c r="W2554" i="1" s="1"/>
  <c r="K2554" i="1"/>
  <c r="J2554" i="1" s="1"/>
  <c r="F2554" i="1"/>
  <c r="AA2554" i="1" l="1"/>
  <c r="AB2554" i="1"/>
  <c r="Z2554" i="1"/>
  <c r="X2554" i="1"/>
  <c r="L2554" i="1"/>
  <c r="I2555" i="1" s="1"/>
  <c r="Y2554" i="1" l="1"/>
  <c r="W2555" i="1" s="1"/>
  <c r="F2555" i="1"/>
  <c r="K2555" i="1"/>
  <c r="AB2555" i="1" l="1"/>
  <c r="X2555" i="1"/>
  <c r="Z2555" i="1"/>
  <c r="AA2555" i="1"/>
  <c r="J2555" i="1"/>
  <c r="L2555" i="1" s="1"/>
  <c r="Y2555" i="1" l="1"/>
  <c r="W2556" i="1" s="1"/>
  <c r="I2556" i="1"/>
  <c r="X2556" i="1" l="1"/>
  <c r="AA2556" i="1"/>
  <c r="Z2556" i="1"/>
  <c r="AB2556" i="1"/>
  <c r="K2556" i="1"/>
  <c r="F2556" i="1"/>
  <c r="J2556" i="1" l="1"/>
  <c r="L2556" i="1" s="1"/>
  <c r="Y2556" i="1" s="1"/>
  <c r="W2557" i="1" s="1"/>
  <c r="X2557" i="1" l="1"/>
  <c r="Z2557" i="1"/>
  <c r="AA2557" i="1"/>
  <c r="AB2557" i="1"/>
  <c r="I2557" i="1"/>
  <c r="K2557" i="1" l="1"/>
  <c r="F2557" i="1"/>
  <c r="J2557" i="1" l="1"/>
  <c r="L2557" i="1" s="1"/>
  <c r="Y2557" i="1" s="1"/>
  <c r="W2558" i="1" s="1"/>
  <c r="AB2558" i="1" l="1"/>
  <c r="X2558" i="1"/>
  <c r="Z2558" i="1"/>
  <c r="AA2558" i="1"/>
  <c r="I2558" i="1"/>
  <c r="K2558" i="1" l="1"/>
  <c r="F2558" i="1"/>
  <c r="J2558" i="1" l="1"/>
  <c r="L2558" i="1" s="1"/>
  <c r="Y2558" i="1" s="1"/>
  <c r="W2559" i="1" s="1"/>
  <c r="X2559" i="1" l="1"/>
  <c r="Z2559" i="1"/>
  <c r="AB2559" i="1"/>
  <c r="AA2559" i="1"/>
  <c r="I2559" i="1"/>
  <c r="K2559" i="1" l="1"/>
  <c r="J2559" i="1" s="1"/>
  <c r="F2559" i="1"/>
  <c r="L2559" i="1" l="1"/>
  <c r="I2560" i="1" l="1"/>
  <c r="Y2559" i="1"/>
  <c r="W2560" i="1" s="1"/>
  <c r="K2560" i="1"/>
  <c r="F2560" i="1"/>
  <c r="X2560" i="1" l="1"/>
  <c r="AA2560" i="1"/>
  <c r="Z2560" i="1"/>
  <c r="AB2560" i="1"/>
  <c r="J2560" i="1"/>
  <c r="L2560" i="1" s="1"/>
  <c r="Y2560" i="1" l="1"/>
  <c r="W2561" i="1" s="1"/>
  <c r="I2561" i="1"/>
  <c r="X2561" i="1" l="1"/>
  <c r="Z2561" i="1"/>
  <c r="AA2561" i="1"/>
  <c r="AB2561" i="1"/>
  <c r="K2561" i="1"/>
  <c r="F2561" i="1"/>
  <c r="J2561" i="1" l="1"/>
  <c r="L2561" i="1" s="1"/>
  <c r="Y2561" i="1" s="1"/>
  <c r="W2562" i="1" s="1"/>
  <c r="X2562" i="1" l="1"/>
  <c r="Z2562" i="1"/>
  <c r="AB2562" i="1"/>
  <c r="AA2562" i="1"/>
  <c r="I2562" i="1"/>
  <c r="K2562" i="1" l="1"/>
  <c r="F2562" i="1"/>
  <c r="J2562" i="1" l="1"/>
  <c r="L2562" i="1" s="1"/>
  <c r="Y2562" i="1" s="1"/>
  <c r="W2563" i="1" s="1"/>
  <c r="X2563" i="1" l="1"/>
  <c r="Z2563" i="1"/>
  <c r="AB2563" i="1"/>
  <c r="AA2563" i="1"/>
  <c r="I2563" i="1"/>
  <c r="K2563" i="1" l="1"/>
  <c r="F2563" i="1"/>
  <c r="J2563" i="1" l="1"/>
  <c r="L2563" i="1" s="1"/>
  <c r="Y2563" i="1" s="1"/>
  <c r="W2564" i="1" s="1"/>
  <c r="AB2564" i="1" l="1"/>
  <c r="X2564" i="1"/>
  <c r="Z2564" i="1"/>
  <c r="AA2564" i="1"/>
  <c r="I2564" i="1"/>
  <c r="K2564" i="1" l="1"/>
  <c r="F2564" i="1"/>
  <c r="J2564" i="1" l="1"/>
  <c r="L2564" i="1" s="1"/>
  <c r="Y2564" i="1" s="1"/>
  <c r="W2565" i="1" s="1"/>
  <c r="X2565" i="1" l="1"/>
  <c r="Z2565" i="1"/>
  <c r="AA2565" i="1"/>
  <c r="AB2565" i="1"/>
  <c r="I2565" i="1"/>
  <c r="F2565" i="1" l="1"/>
  <c r="K2565" i="1"/>
  <c r="J2565" i="1" l="1"/>
  <c r="L2565" i="1" s="1"/>
  <c r="Y2565" i="1" s="1"/>
  <c r="W2566" i="1" s="1"/>
  <c r="AA2566" i="1" l="1"/>
  <c r="X2566" i="1"/>
  <c r="Z2566" i="1"/>
  <c r="AB2566" i="1"/>
  <c r="I2566" i="1"/>
  <c r="F2566" i="1" l="1"/>
  <c r="K2566" i="1"/>
  <c r="J2566" i="1" l="1"/>
  <c r="L2566" i="1" s="1"/>
  <c r="Y2566" i="1" s="1"/>
  <c r="W2567" i="1" s="1"/>
  <c r="X2567" i="1" l="1"/>
  <c r="AB2567" i="1"/>
  <c r="Z2567" i="1"/>
  <c r="AA2567" i="1"/>
  <c r="I2567" i="1"/>
  <c r="F2567" i="1" l="1"/>
  <c r="K2567" i="1"/>
  <c r="J2567" i="1" l="1"/>
  <c r="L2567" i="1" s="1"/>
  <c r="Y2567" i="1" s="1"/>
  <c r="W2568" i="1" s="1"/>
  <c r="X2568" i="1" l="1"/>
  <c r="AA2568" i="1"/>
  <c r="AB2568" i="1"/>
  <c r="Z2568" i="1"/>
  <c r="I2568" i="1"/>
  <c r="K2568" i="1" l="1"/>
  <c r="F2568" i="1"/>
  <c r="J2568" i="1" l="1"/>
  <c r="L2568" i="1" s="1"/>
  <c r="Y2568" i="1" s="1"/>
  <c r="W2569" i="1" s="1"/>
  <c r="AB2569" i="1" l="1"/>
  <c r="X2569" i="1"/>
  <c r="Z2569" i="1"/>
  <c r="AA2569" i="1"/>
  <c r="I2569" i="1"/>
  <c r="K2569" i="1" l="1"/>
  <c r="J2569" i="1" s="1"/>
  <c r="F2569" i="1"/>
  <c r="L2569" i="1" l="1"/>
  <c r="I2570" i="1" l="1"/>
  <c r="Y2569" i="1"/>
  <c r="W2570" i="1" s="1"/>
  <c r="K2570" i="1"/>
  <c r="F2570" i="1"/>
  <c r="AA2570" i="1" l="1"/>
  <c r="Z2570" i="1"/>
  <c r="AB2570" i="1"/>
  <c r="X2570" i="1"/>
  <c r="J2570" i="1"/>
  <c r="L2570" i="1"/>
  <c r="I2571" i="1" s="1"/>
  <c r="Y2570" i="1" l="1"/>
  <c r="W2571" i="1" s="1"/>
  <c r="F2571" i="1"/>
  <c r="K2571" i="1"/>
  <c r="X2571" i="1" l="1"/>
  <c r="Z2571" i="1"/>
  <c r="AA2571" i="1"/>
  <c r="AB2571" i="1"/>
  <c r="J2571" i="1"/>
  <c r="L2571" i="1" s="1"/>
  <c r="I2572" i="1" s="1"/>
  <c r="Y2571" i="1" l="1"/>
  <c r="W2572" i="1" s="1"/>
  <c r="F2572" i="1"/>
  <c r="K2572" i="1"/>
  <c r="X2572" i="1" l="1"/>
  <c r="Z2572" i="1"/>
  <c r="AA2572" i="1"/>
  <c r="AB2572" i="1"/>
  <c r="J2572" i="1"/>
  <c r="L2572" i="1" s="1"/>
  <c r="Y2572" i="1" l="1"/>
  <c r="W2573" i="1" s="1"/>
  <c r="I2573" i="1"/>
  <c r="Z2573" i="1" l="1"/>
  <c r="AB2573" i="1"/>
  <c r="X2573" i="1"/>
  <c r="AA2573" i="1"/>
  <c r="K2573" i="1"/>
  <c r="F2573" i="1"/>
  <c r="J2573" i="1" l="1"/>
  <c r="L2573" i="1" s="1"/>
  <c r="Y2573" i="1" s="1"/>
  <c r="W2574" i="1" s="1"/>
  <c r="AB2574" i="1" l="1"/>
  <c r="X2574" i="1"/>
  <c r="AA2574" i="1"/>
  <c r="Z2574" i="1"/>
  <c r="I2574" i="1"/>
  <c r="F2574" i="1" l="1"/>
  <c r="K2574" i="1"/>
  <c r="J2574" i="1" l="1"/>
  <c r="L2574" i="1" s="1"/>
  <c r="Y2574" i="1" s="1"/>
  <c r="W2575" i="1" s="1"/>
  <c r="AB2575" i="1" l="1"/>
  <c r="X2575" i="1"/>
  <c r="AA2575" i="1"/>
  <c r="Z2575" i="1"/>
  <c r="I2575" i="1"/>
  <c r="K2575" i="1" l="1"/>
  <c r="F2575" i="1"/>
  <c r="J2575" i="1" l="1"/>
  <c r="L2575" i="1" s="1"/>
  <c r="Y2575" i="1" s="1"/>
  <c r="W2576" i="1" s="1"/>
  <c r="Z2576" i="1" l="1"/>
  <c r="AB2576" i="1"/>
  <c r="X2576" i="1"/>
  <c r="AA2576" i="1"/>
  <c r="I2576" i="1"/>
  <c r="K2576" i="1" l="1"/>
  <c r="F2576" i="1"/>
  <c r="J2576" i="1" l="1"/>
  <c r="L2576" i="1" s="1"/>
  <c r="Y2576" i="1" s="1"/>
  <c r="W2577" i="1" s="1"/>
  <c r="Z2577" i="1" l="1"/>
  <c r="AB2577" i="1"/>
  <c r="X2577" i="1"/>
  <c r="AA2577" i="1"/>
  <c r="I2577" i="1"/>
  <c r="F2577" i="1" l="1"/>
  <c r="K2577" i="1"/>
  <c r="J2577" i="1" l="1"/>
  <c r="L2577" i="1" s="1"/>
  <c r="Y2577" i="1" s="1"/>
  <c r="W2578" i="1" s="1"/>
  <c r="X2578" i="1" l="1"/>
  <c r="Z2578" i="1"/>
  <c r="AA2578" i="1"/>
  <c r="AB2578" i="1"/>
  <c r="I2578" i="1"/>
  <c r="K2578" i="1" l="1"/>
  <c r="F2578" i="1"/>
  <c r="J2578" i="1" l="1"/>
  <c r="L2578" i="1" s="1"/>
  <c r="Y2578" i="1" s="1"/>
  <c r="W2579" i="1" s="1"/>
  <c r="Z2579" i="1" l="1"/>
  <c r="X2579" i="1"/>
  <c r="AA2579" i="1"/>
  <c r="AB2579" i="1"/>
  <c r="I2579" i="1"/>
  <c r="K2579" i="1" s="1"/>
  <c r="F2579" i="1" l="1"/>
  <c r="J2579" i="1"/>
  <c r="L2579" i="1" s="1"/>
  <c r="Y2579" i="1" s="1"/>
  <c r="W2580" i="1" s="1"/>
  <c r="X2580" i="1" l="1"/>
  <c r="AA2580" i="1"/>
  <c r="Z2580" i="1"/>
  <c r="AB2580" i="1"/>
  <c r="I2580" i="1"/>
  <c r="F2580" i="1" l="1"/>
  <c r="K2580" i="1"/>
  <c r="J2580" i="1" l="1"/>
  <c r="L2580" i="1" s="1"/>
  <c r="Y2580" i="1" s="1"/>
  <c r="W2581" i="1" s="1"/>
  <c r="X2581" i="1" l="1"/>
  <c r="Z2581" i="1"/>
  <c r="AA2581" i="1"/>
  <c r="AB2581" i="1"/>
  <c r="I2581" i="1"/>
  <c r="F2581" i="1" l="1"/>
  <c r="K2581" i="1"/>
  <c r="J2581" i="1" l="1"/>
  <c r="L2581" i="1" s="1"/>
  <c r="Y2581" i="1" s="1"/>
  <c r="W2582" i="1" s="1"/>
  <c r="AB2582" i="1" l="1"/>
  <c r="X2582" i="1"/>
  <c r="AA2582" i="1"/>
  <c r="Z2582" i="1"/>
  <c r="I2582" i="1"/>
  <c r="F2582" i="1" l="1"/>
  <c r="K2582" i="1"/>
  <c r="J2582" i="1" l="1"/>
  <c r="L2582" i="1" s="1"/>
  <c r="Y2582" i="1" s="1"/>
  <c r="W2583" i="1" s="1"/>
  <c r="AA2583" i="1" l="1"/>
  <c r="Z2583" i="1"/>
  <c r="X2583" i="1"/>
  <c r="AB2583" i="1"/>
  <c r="I2583" i="1"/>
  <c r="F2583" i="1" l="1"/>
  <c r="K2583" i="1"/>
  <c r="J2583" i="1" l="1"/>
  <c r="L2583" i="1" s="1"/>
  <c r="Y2583" i="1" s="1"/>
  <c r="W2584" i="1" s="1"/>
  <c r="AB2584" i="1" l="1"/>
  <c r="X2584" i="1"/>
  <c r="AA2584" i="1"/>
  <c r="Z2584" i="1"/>
  <c r="I2584" i="1"/>
  <c r="F2584" i="1" l="1"/>
  <c r="K2584" i="1"/>
  <c r="J2584" i="1" l="1"/>
  <c r="L2584" i="1" s="1"/>
  <c r="Y2584" i="1" s="1"/>
  <c r="W2585" i="1" s="1"/>
  <c r="X2585" i="1" l="1"/>
  <c r="Z2585" i="1"/>
  <c r="AA2585" i="1"/>
  <c r="AB2585" i="1"/>
  <c r="I2585" i="1"/>
  <c r="F2585" i="1" l="1"/>
  <c r="K2585" i="1"/>
  <c r="J2585" i="1" l="1"/>
  <c r="L2585" i="1" s="1"/>
  <c r="I2586" i="1" l="1"/>
  <c r="K2586" i="1" s="1"/>
  <c r="Y2585" i="1"/>
  <c r="W2586" i="1" s="1"/>
  <c r="F2586" i="1"/>
  <c r="J2586" i="1"/>
  <c r="L2586" i="1" s="1"/>
  <c r="X2586" i="1" l="1"/>
  <c r="Z2586" i="1"/>
  <c r="AA2586" i="1"/>
  <c r="AB2586" i="1"/>
  <c r="I2587" i="1"/>
  <c r="Y2586" i="1" l="1"/>
  <c r="W2587" i="1" s="1"/>
  <c r="F2587" i="1"/>
  <c r="K2587" i="1"/>
  <c r="X2587" i="1" l="1"/>
  <c r="AA2587" i="1"/>
  <c r="Z2587" i="1"/>
  <c r="AB2587" i="1"/>
  <c r="J2587" i="1"/>
  <c r="L2587" i="1" s="1"/>
  <c r="Y2587" i="1" l="1"/>
  <c r="W2588" i="1" s="1"/>
  <c r="I2588" i="1"/>
  <c r="X2588" i="1" l="1"/>
  <c r="AA2588" i="1"/>
  <c r="Z2588" i="1"/>
  <c r="AB2588" i="1"/>
  <c r="F2588" i="1"/>
  <c r="K2588" i="1"/>
  <c r="J2588" i="1" l="1"/>
  <c r="L2588" i="1" s="1"/>
  <c r="Y2588" i="1" s="1"/>
  <c r="W2589" i="1" s="1"/>
  <c r="X2589" i="1" l="1"/>
  <c r="Z2589" i="1"/>
  <c r="AA2589" i="1"/>
  <c r="AB2589" i="1"/>
  <c r="I2589" i="1"/>
  <c r="F2589" i="1" l="1"/>
  <c r="K2589" i="1"/>
  <c r="J2589" i="1" l="1"/>
  <c r="L2589" i="1" s="1"/>
  <c r="Y2589" i="1" s="1"/>
  <c r="W2590" i="1" s="1"/>
  <c r="Z2590" i="1" l="1"/>
  <c r="AB2590" i="1"/>
  <c r="X2590" i="1"/>
  <c r="AA2590" i="1"/>
  <c r="I2590" i="1"/>
  <c r="F2590" i="1" s="1"/>
  <c r="K2590" i="1" l="1"/>
  <c r="J2590" i="1" l="1"/>
  <c r="L2590" i="1" s="1"/>
  <c r="I2591" i="1" l="1"/>
  <c r="Y2590" i="1"/>
  <c r="W2591" i="1" s="1"/>
  <c r="F2591" i="1"/>
  <c r="K2591" i="1"/>
  <c r="X2591" i="1" l="1"/>
  <c r="Z2591" i="1"/>
  <c r="AB2591" i="1"/>
  <c r="AA2591" i="1"/>
  <c r="J2591" i="1"/>
  <c r="L2591" i="1" s="1"/>
  <c r="Y2591" i="1" l="1"/>
  <c r="W2592" i="1" s="1"/>
  <c r="I2592" i="1"/>
  <c r="Z2592" i="1" l="1"/>
  <c r="AA2592" i="1"/>
  <c r="X2592" i="1"/>
  <c r="AB2592" i="1"/>
  <c r="K2592" i="1"/>
  <c r="F2592" i="1"/>
  <c r="J2592" i="1" l="1"/>
  <c r="L2592" i="1" s="1"/>
  <c r="Y2592" i="1" s="1"/>
  <c r="W2593" i="1" s="1"/>
  <c r="X2593" i="1" l="1"/>
  <c r="Z2593" i="1"/>
  <c r="AA2593" i="1"/>
  <c r="AB2593" i="1"/>
  <c r="I2593" i="1"/>
  <c r="K2593" i="1" l="1"/>
  <c r="F2593" i="1"/>
  <c r="J2593" i="1" l="1"/>
  <c r="L2593" i="1" s="1"/>
  <c r="Y2593" i="1" s="1"/>
  <c r="W2594" i="1" s="1"/>
  <c r="Z2594" i="1" l="1"/>
  <c r="AA2594" i="1"/>
  <c r="AB2594" i="1"/>
  <c r="X2594" i="1"/>
  <c r="I2594" i="1"/>
  <c r="K2594" i="1" s="1"/>
  <c r="F2594" i="1" l="1"/>
  <c r="J2594" i="1"/>
  <c r="L2594" i="1" s="1"/>
  <c r="Y2594" i="1" s="1"/>
  <c r="W2595" i="1" s="1"/>
  <c r="AB2595" i="1" l="1"/>
  <c r="Z2595" i="1"/>
  <c r="AA2595" i="1"/>
  <c r="X2595" i="1"/>
  <c r="I2595" i="1"/>
  <c r="F2595" i="1" l="1"/>
  <c r="K2595" i="1"/>
  <c r="J2595" i="1" l="1"/>
  <c r="L2595" i="1" s="1"/>
  <c r="Y2595" i="1" s="1"/>
  <c r="W2596" i="1" s="1"/>
  <c r="X2596" i="1" l="1"/>
  <c r="AA2596" i="1"/>
  <c r="AB2596" i="1"/>
  <c r="Z2596" i="1"/>
  <c r="I2596" i="1"/>
  <c r="K2596" i="1" l="1"/>
  <c r="J2596" i="1" s="1"/>
  <c r="F2596" i="1"/>
  <c r="L2596" i="1" l="1"/>
  <c r="I2597" i="1" l="1"/>
  <c r="Y2596" i="1"/>
  <c r="W2597" i="1" s="1"/>
  <c r="F2597" i="1"/>
  <c r="K2597" i="1"/>
  <c r="X2597" i="1" l="1"/>
  <c r="Z2597" i="1"/>
  <c r="AA2597" i="1"/>
  <c r="AB2597" i="1"/>
  <c r="J2597" i="1"/>
  <c r="L2597" i="1" s="1"/>
  <c r="I2598" i="1" s="1"/>
  <c r="Y2597" i="1" l="1"/>
  <c r="W2598" i="1" s="1"/>
  <c r="F2598" i="1"/>
  <c r="K2598" i="1"/>
  <c r="AB2598" i="1" l="1"/>
  <c r="X2598" i="1"/>
  <c r="Z2598" i="1"/>
  <c r="AA2598" i="1"/>
  <c r="J2598" i="1"/>
  <c r="L2598" i="1" s="1"/>
  <c r="I2599" i="1" s="1"/>
  <c r="K2599" i="1" s="1"/>
  <c r="Y2598" i="1" l="1"/>
  <c r="W2599" i="1" s="1"/>
  <c r="F2599" i="1"/>
  <c r="J2599" i="1"/>
  <c r="L2599" i="1" s="1"/>
  <c r="X2599" i="1" l="1"/>
  <c r="Z2599" i="1"/>
  <c r="AA2599" i="1"/>
  <c r="AB2599" i="1"/>
  <c r="I2600" i="1"/>
  <c r="Y2599" i="1" l="1"/>
  <c r="W2600" i="1" s="1"/>
  <c r="K2600" i="1"/>
  <c r="F2600" i="1"/>
  <c r="AA2600" i="1" l="1"/>
  <c r="Z2600" i="1"/>
  <c r="X2600" i="1"/>
  <c r="AB2600" i="1"/>
  <c r="J2600" i="1"/>
  <c r="L2600" i="1" s="1"/>
  <c r="Y2600" i="1" l="1"/>
  <c r="W2601" i="1" s="1"/>
  <c r="I2601" i="1"/>
  <c r="X2601" i="1" l="1"/>
  <c r="Z2601" i="1"/>
  <c r="AA2601" i="1"/>
  <c r="AB2601" i="1"/>
  <c r="F2601" i="1"/>
  <c r="K2601" i="1"/>
  <c r="J2601" i="1" l="1"/>
  <c r="L2601" i="1" s="1"/>
  <c r="Y2601" i="1" s="1"/>
  <c r="W2602" i="1" s="1"/>
  <c r="X2602" i="1" l="1"/>
  <c r="Z2602" i="1"/>
  <c r="AA2602" i="1"/>
  <c r="AB2602" i="1"/>
  <c r="I2602" i="1"/>
  <c r="K2602" i="1" l="1"/>
  <c r="F2602" i="1"/>
  <c r="J2602" i="1" l="1"/>
  <c r="L2602" i="1" s="1"/>
  <c r="Y2602" i="1" s="1"/>
  <c r="W2603" i="1" s="1"/>
  <c r="X2603" i="1" l="1"/>
  <c r="Z2603" i="1"/>
  <c r="AA2603" i="1"/>
  <c r="AB2603" i="1"/>
  <c r="I2603" i="1"/>
  <c r="F2603" i="1" l="1"/>
  <c r="K2603" i="1"/>
  <c r="J2603" i="1" l="1"/>
  <c r="L2603" i="1" s="1"/>
  <c r="I2604" i="1" l="1"/>
  <c r="Y2603" i="1"/>
  <c r="W2604" i="1" s="1"/>
  <c r="F2604" i="1"/>
  <c r="K2604" i="1"/>
  <c r="AB2604" i="1" l="1"/>
  <c r="X2604" i="1"/>
  <c r="Z2604" i="1"/>
  <c r="AA2604" i="1"/>
  <c r="J2604" i="1"/>
  <c r="L2604" i="1" s="1"/>
  <c r="Y2604" i="1" l="1"/>
  <c r="W2605" i="1" s="1"/>
  <c r="I2605" i="1"/>
  <c r="AB2605" i="1" l="1"/>
  <c r="X2605" i="1"/>
  <c r="Z2605" i="1"/>
  <c r="AA2605" i="1"/>
  <c r="K2605" i="1"/>
  <c r="F2605" i="1"/>
  <c r="J2605" i="1" l="1"/>
  <c r="L2605" i="1" s="1"/>
  <c r="Y2605" i="1" s="1"/>
  <c r="W2606" i="1" s="1"/>
  <c r="X2606" i="1" l="1"/>
  <c r="Z2606" i="1"/>
  <c r="AA2606" i="1"/>
  <c r="AB2606" i="1"/>
  <c r="I2606" i="1"/>
  <c r="F2606" i="1" l="1"/>
  <c r="K2606" i="1"/>
  <c r="J2606" i="1" l="1"/>
  <c r="L2606" i="1" s="1"/>
  <c r="Y2606" i="1" s="1"/>
  <c r="W2607" i="1" s="1"/>
  <c r="X2607" i="1" l="1"/>
  <c r="AA2607" i="1"/>
  <c r="Z2607" i="1"/>
  <c r="AB2607" i="1"/>
  <c r="I2607" i="1"/>
  <c r="F2607" i="1" l="1"/>
  <c r="K2607" i="1"/>
  <c r="J2607" i="1" s="1"/>
  <c r="L2607" i="1" l="1"/>
  <c r="I2608" i="1" l="1"/>
  <c r="Y2607" i="1"/>
  <c r="W2608" i="1" s="1"/>
  <c r="F2608" i="1"/>
  <c r="K2608" i="1"/>
  <c r="AA2608" i="1" l="1"/>
  <c r="X2608" i="1"/>
  <c r="Z2608" i="1"/>
  <c r="AB2608" i="1"/>
  <c r="J2608" i="1"/>
  <c r="L2608" i="1" s="1"/>
  <c r="Y2608" i="1" l="1"/>
  <c r="W2609" i="1" s="1"/>
  <c r="I2609" i="1"/>
  <c r="X2609" i="1" l="1"/>
  <c r="Z2609" i="1"/>
  <c r="AB2609" i="1"/>
  <c r="AA2609" i="1"/>
  <c r="F2609" i="1"/>
  <c r="K2609" i="1"/>
  <c r="J2609" i="1" l="1"/>
  <c r="L2609" i="1" s="1"/>
  <c r="Y2609" i="1" s="1"/>
  <c r="W2610" i="1" s="1"/>
  <c r="X2610" i="1" l="1"/>
  <c r="Z2610" i="1"/>
  <c r="AA2610" i="1"/>
  <c r="AB2610" i="1"/>
  <c r="I2610" i="1"/>
  <c r="K2610" i="1" l="1"/>
  <c r="F2610" i="1"/>
  <c r="J2610" i="1" l="1"/>
  <c r="L2610" i="1" s="1"/>
  <c r="Y2610" i="1" s="1"/>
  <c r="W2611" i="1" s="1"/>
  <c r="X2611" i="1" l="1"/>
  <c r="Z2611" i="1"/>
  <c r="AA2611" i="1"/>
  <c r="AB2611" i="1"/>
  <c r="I2611" i="1"/>
  <c r="F2611" i="1" l="1"/>
  <c r="K2611" i="1"/>
  <c r="J2611" i="1" l="1"/>
  <c r="L2611" i="1" s="1"/>
  <c r="Y2611" i="1" s="1"/>
  <c r="W2612" i="1" s="1"/>
  <c r="Z2612" i="1" l="1"/>
  <c r="AA2612" i="1"/>
  <c r="AB2612" i="1"/>
  <c r="X2612" i="1"/>
  <c r="I2612" i="1"/>
  <c r="F2612" i="1" l="1"/>
  <c r="K2612" i="1"/>
  <c r="J2612" i="1" s="1"/>
  <c r="L2612" i="1" l="1"/>
  <c r="I2613" i="1" l="1"/>
  <c r="K2613" i="1" s="1"/>
  <c r="Y2612" i="1"/>
  <c r="W2613" i="1" s="1"/>
  <c r="F2613" i="1"/>
  <c r="J2613" i="1"/>
  <c r="L2613" i="1" s="1"/>
  <c r="X2613" i="1" l="1"/>
  <c r="Z2613" i="1"/>
  <c r="AB2613" i="1"/>
  <c r="AA2613" i="1"/>
  <c r="I2614" i="1"/>
  <c r="Y2613" i="1" l="1"/>
  <c r="W2614" i="1" s="1"/>
  <c r="K2614" i="1"/>
  <c r="F2614" i="1"/>
  <c r="X2614" i="1" l="1"/>
  <c r="Z2614" i="1"/>
  <c r="AA2614" i="1"/>
  <c r="AB2614" i="1"/>
  <c r="J2614" i="1"/>
  <c r="L2614" i="1" s="1"/>
  <c r="Y2614" i="1" l="1"/>
  <c r="W2615" i="1" s="1"/>
  <c r="I2615" i="1"/>
  <c r="Z2615" i="1" l="1"/>
  <c r="AB2615" i="1"/>
  <c r="X2615" i="1"/>
  <c r="AA2615" i="1"/>
  <c r="K2615" i="1"/>
  <c r="F2615" i="1"/>
  <c r="J2615" i="1" l="1"/>
  <c r="L2615" i="1" s="1"/>
  <c r="I2616" i="1" s="1"/>
  <c r="Y2615" i="1" l="1"/>
  <c r="W2616" i="1" s="1"/>
  <c r="F2616" i="1"/>
  <c r="K2616" i="1"/>
  <c r="X2616" i="1" l="1"/>
  <c r="Z2616" i="1"/>
  <c r="AA2616" i="1"/>
  <c r="AB2616" i="1"/>
  <c r="J2616" i="1"/>
  <c r="L2616" i="1"/>
  <c r="I2617" i="1" s="1"/>
  <c r="Y2616" i="1" l="1"/>
  <c r="W2617" i="1" s="1"/>
  <c r="F2617" i="1"/>
  <c r="K2617" i="1"/>
  <c r="AA2617" i="1" l="1"/>
  <c r="Z2617" i="1"/>
  <c r="AB2617" i="1"/>
  <c r="X2617" i="1"/>
  <c r="Y2617" i="1" s="1"/>
  <c r="W2618" i="1" s="1"/>
  <c r="J2617" i="1"/>
  <c r="L2617" i="1" s="1"/>
  <c r="Z2618" i="1" l="1"/>
  <c r="X2618" i="1"/>
  <c r="AA2618" i="1"/>
  <c r="AB2618" i="1"/>
  <c r="I2618" i="1"/>
  <c r="K2618" i="1" l="1"/>
  <c r="J2618" i="1" s="1"/>
  <c r="F2618" i="1"/>
  <c r="L2618" i="1" l="1"/>
  <c r="I2619" i="1" l="1"/>
  <c r="Y2618" i="1"/>
  <c r="W2619" i="1" s="1"/>
  <c r="F2619" i="1"/>
  <c r="K2619" i="1"/>
  <c r="X2619" i="1" l="1"/>
  <c r="Z2619" i="1"/>
  <c r="AB2619" i="1"/>
  <c r="AA2619" i="1"/>
  <c r="J2619" i="1"/>
  <c r="L2619" i="1" s="1"/>
  <c r="I2620" i="1" s="1"/>
  <c r="Y2619" i="1" l="1"/>
  <c r="W2620" i="1" s="1"/>
  <c r="K2620" i="1"/>
  <c r="F2620" i="1"/>
  <c r="AA2620" i="1" l="1"/>
  <c r="X2620" i="1"/>
  <c r="Z2620" i="1"/>
  <c r="AB2620" i="1"/>
  <c r="J2620" i="1"/>
  <c r="L2620" i="1"/>
  <c r="I2621" i="1" s="1"/>
  <c r="Y2620" i="1" l="1"/>
  <c r="W2621" i="1" s="1"/>
  <c r="K2621" i="1"/>
  <c r="F2621" i="1"/>
  <c r="X2621" i="1" l="1"/>
  <c r="Z2621" i="1"/>
  <c r="AB2621" i="1"/>
  <c r="AA2621" i="1"/>
  <c r="J2621" i="1"/>
  <c r="L2621" i="1" s="1"/>
  <c r="I2622" i="1" s="1"/>
  <c r="Y2621" i="1" l="1"/>
  <c r="W2622" i="1" s="1"/>
  <c r="K2622" i="1"/>
  <c r="J2622" i="1" s="1"/>
  <c r="F2622" i="1"/>
  <c r="Z2622" i="1" l="1"/>
  <c r="X2622" i="1"/>
  <c r="AA2622" i="1"/>
  <c r="AB2622" i="1"/>
  <c r="L2622" i="1"/>
  <c r="I2623" i="1" s="1"/>
  <c r="Y2622" i="1" l="1"/>
  <c r="W2623" i="1" s="1"/>
  <c r="F2623" i="1"/>
  <c r="K2623" i="1"/>
  <c r="X2623" i="1" l="1"/>
  <c r="Z2623" i="1"/>
  <c r="AB2623" i="1"/>
  <c r="AA2623" i="1"/>
  <c r="J2623" i="1"/>
  <c r="L2623" i="1" s="1"/>
  <c r="Y2623" i="1" l="1"/>
  <c r="W2624" i="1" s="1"/>
  <c r="I2624" i="1"/>
  <c r="AA2624" i="1" l="1"/>
  <c r="AB2624" i="1"/>
  <c r="X2624" i="1"/>
  <c r="Z2624" i="1"/>
  <c r="F2624" i="1"/>
  <c r="K2624" i="1"/>
  <c r="J2624" i="1" l="1"/>
  <c r="L2624" i="1" s="1"/>
  <c r="I2625" i="1" s="1"/>
  <c r="Y2624" i="1" l="1"/>
  <c r="W2625" i="1" s="1"/>
  <c r="F2625" i="1"/>
  <c r="K2625" i="1"/>
  <c r="X2625" i="1" l="1"/>
  <c r="AA2625" i="1"/>
  <c r="Z2625" i="1"/>
  <c r="AB2625" i="1"/>
  <c r="J2625" i="1"/>
  <c r="L2625" i="1" s="1"/>
  <c r="Y2625" i="1" l="1"/>
  <c r="W2626" i="1" s="1"/>
  <c r="I2626" i="1"/>
  <c r="Z2626" i="1" l="1"/>
  <c r="AA2626" i="1"/>
  <c r="AB2626" i="1"/>
  <c r="X2626" i="1"/>
  <c r="F2626" i="1"/>
  <c r="K2626" i="1"/>
  <c r="J2626" i="1" l="1"/>
  <c r="L2626" i="1" s="1"/>
  <c r="Y2626" i="1" s="1"/>
  <c r="W2627" i="1" s="1"/>
  <c r="X2627" i="1" l="1"/>
  <c r="AA2627" i="1"/>
  <c r="Z2627" i="1"/>
  <c r="AB2627" i="1"/>
  <c r="I2627" i="1"/>
  <c r="F2627" i="1" l="1"/>
  <c r="K2627" i="1"/>
  <c r="J2627" i="1" l="1"/>
  <c r="L2627" i="1" s="1"/>
  <c r="Y2627" i="1" s="1"/>
  <c r="W2628" i="1" s="1"/>
  <c r="X2628" i="1" l="1"/>
  <c r="AA2628" i="1"/>
  <c r="Z2628" i="1"/>
  <c r="AB2628" i="1"/>
  <c r="I2628" i="1"/>
  <c r="F2628" i="1" l="1"/>
  <c r="K2628" i="1"/>
  <c r="J2628" i="1" l="1"/>
  <c r="L2628" i="1" s="1"/>
  <c r="Y2628" i="1" s="1"/>
  <c r="W2629" i="1" s="1"/>
  <c r="Z2629" i="1" l="1"/>
  <c r="AB2629" i="1"/>
  <c r="X2629" i="1"/>
  <c r="AA2629" i="1"/>
  <c r="I2629" i="1"/>
  <c r="F2629" i="1" l="1"/>
  <c r="K2629" i="1"/>
  <c r="J2629" i="1" s="1"/>
  <c r="L2629" i="1" l="1"/>
  <c r="I2630" i="1" l="1"/>
  <c r="Y2629" i="1"/>
  <c r="W2630" i="1" s="1"/>
  <c r="K2630" i="1"/>
  <c r="F2630" i="1"/>
  <c r="X2630" i="1" l="1"/>
  <c r="Z2630" i="1"/>
  <c r="AA2630" i="1"/>
  <c r="AB2630" i="1"/>
  <c r="J2630" i="1"/>
  <c r="L2630" i="1" s="1"/>
  <c r="Y2630" i="1" l="1"/>
  <c r="W2631" i="1" s="1"/>
  <c r="I2631" i="1"/>
  <c r="X2631" i="1" l="1"/>
  <c r="Z2631" i="1"/>
  <c r="AB2631" i="1"/>
  <c r="AA2631" i="1"/>
  <c r="K2631" i="1"/>
  <c r="F2631" i="1"/>
  <c r="J2631" i="1" l="1"/>
  <c r="L2631" i="1" s="1"/>
  <c r="Y2631" i="1" s="1"/>
  <c r="W2632" i="1" s="1"/>
  <c r="Z2632" i="1" l="1"/>
  <c r="AA2632" i="1"/>
  <c r="X2632" i="1"/>
  <c r="AB2632" i="1"/>
  <c r="I2632" i="1"/>
  <c r="K2632" i="1" l="1"/>
  <c r="F2632" i="1"/>
  <c r="J2632" i="1" l="1"/>
  <c r="L2632" i="1" s="1"/>
  <c r="Y2632" i="1" s="1"/>
  <c r="W2633" i="1" s="1"/>
  <c r="X2633" i="1" l="1"/>
  <c r="AA2633" i="1"/>
  <c r="Z2633" i="1"/>
  <c r="AB2633" i="1"/>
  <c r="I2633" i="1"/>
  <c r="K2633" i="1" l="1"/>
  <c r="F2633" i="1"/>
  <c r="J2633" i="1" l="1"/>
  <c r="L2633" i="1"/>
  <c r="I2634" i="1" l="1"/>
  <c r="Y2633" i="1"/>
  <c r="W2634" i="1" s="1"/>
  <c r="F2634" i="1"/>
  <c r="K2634" i="1"/>
  <c r="X2634" i="1" l="1"/>
  <c r="Z2634" i="1"/>
  <c r="AA2634" i="1"/>
  <c r="AB2634" i="1"/>
  <c r="J2634" i="1"/>
  <c r="L2634" i="1" s="1"/>
  <c r="Y2634" i="1" l="1"/>
  <c r="W2635" i="1" s="1"/>
  <c r="I2635" i="1"/>
  <c r="X2635" i="1" l="1"/>
  <c r="AA2635" i="1"/>
  <c r="AB2635" i="1"/>
  <c r="Z2635" i="1"/>
  <c r="F2635" i="1"/>
  <c r="K2635" i="1"/>
  <c r="J2635" i="1" l="1"/>
  <c r="L2635" i="1" s="1"/>
  <c r="Y2635" i="1" s="1"/>
  <c r="W2636" i="1" s="1"/>
  <c r="X2636" i="1" l="1"/>
  <c r="AA2636" i="1"/>
  <c r="AB2636" i="1"/>
  <c r="Z2636" i="1"/>
  <c r="I2636" i="1"/>
  <c r="K2636" i="1" l="1"/>
  <c r="F2636" i="1"/>
  <c r="J2636" i="1" l="1"/>
  <c r="L2636" i="1" s="1"/>
  <c r="Y2636" i="1" s="1"/>
  <c r="W2637" i="1" s="1"/>
  <c r="X2637" i="1" l="1"/>
  <c r="AA2637" i="1"/>
  <c r="Z2637" i="1"/>
  <c r="AB2637" i="1"/>
  <c r="I2637" i="1"/>
  <c r="K2637" i="1" l="1"/>
  <c r="F2637" i="1"/>
  <c r="J2637" i="1" l="1"/>
  <c r="L2637" i="1" s="1"/>
  <c r="Y2637" i="1" s="1"/>
  <c r="W2638" i="1" s="1"/>
  <c r="X2638" i="1" l="1"/>
  <c r="Z2638" i="1"/>
  <c r="AA2638" i="1"/>
  <c r="AB2638" i="1"/>
  <c r="I2638" i="1"/>
  <c r="K2638" i="1" l="1"/>
  <c r="F2638" i="1"/>
  <c r="J2638" i="1" l="1"/>
  <c r="L2638" i="1" s="1"/>
  <c r="Y2638" i="1" s="1"/>
  <c r="W2639" i="1" s="1"/>
  <c r="X2639" i="1" l="1"/>
  <c r="Z2639" i="1"/>
  <c r="AA2639" i="1"/>
  <c r="AB2639" i="1"/>
  <c r="I2639" i="1"/>
  <c r="K2639" i="1" l="1"/>
  <c r="F2639" i="1"/>
  <c r="J2639" i="1" l="1"/>
  <c r="L2639" i="1" s="1"/>
  <c r="Y2639" i="1" s="1"/>
  <c r="W2640" i="1" s="1"/>
  <c r="AB2640" i="1" l="1"/>
  <c r="Z2640" i="1"/>
  <c r="X2640" i="1"/>
  <c r="AA2640" i="1"/>
  <c r="I2640" i="1"/>
  <c r="F2640" i="1" l="1"/>
  <c r="K2640" i="1"/>
  <c r="J2640" i="1" l="1"/>
  <c r="L2640" i="1" s="1"/>
  <c r="Y2640" i="1" s="1"/>
  <c r="W2641" i="1" s="1"/>
  <c r="Z2641" i="1" l="1"/>
  <c r="AA2641" i="1"/>
  <c r="X2641" i="1"/>
  <c r="AB2641" i="1"/>
  <c r="I2641" i="1"/>
  <c r="K2641" i="1" l="1"/>
  <c r="F2641" i="1"/>
  <c r="J2641" i="1" l="1"/>
  <c r="L2641" i="1" s="1"/>
  <c r="Y2641" i="1" s="1"/>
  <c r="W2642" i="1" s="1"/>
  <c r="AB2642" i="1" l="1"/>
  <c r="X2642" i="1"/>
  <c r="Z2642" i="1"/>
  <c r="AA2642" i="1"/>
  <c r="I2642" i="1"/>
  <c r="K2642" i="1" l="1"/>
  <c r="F2642" i="1"/>
  <c r="J2642" i="1" l="1"/>
  <c r="L2642" i="1" s="1"/>
  <c r="Y2642" i="1" s="1"/>
  <c r="W2643" i="1" s="1"/>
  <c r="X2643" i="1" l="1"/>
  <c r="Z2643" i="1"/>
  <c r="AA2643" i="1"/>
  <c r="AB2643" i="1"/>
  <c r="I2643" i="1"/>
  <c r="K2643" i="1" l="1"/>
  <c r="F2643" i="1"/>
  <c r="J2643" i="1" l="1"/>
  <c r="L2643" i="1"/>
  <c r="I2644" i="1" l="1"/>
  <c r="Y2643" i="1"/>
  <c r="W2644" i="1" s="1"/>
  <c r="K2644" i="1"/>
  <c r="F2644" i="1"/>
  <c r="X2644" i="1" l="1"/>
  <c r="Z2644" i="1"/>
  <c r="AB2644" i="1"/>
  <c r="AA2644" i="1"/>
  <c r="J2644" i="1"/>
  <c r="L2644" i="1" s="1"/>
  <c r="Y2644" i="1" l="1"/>
  <c r="W2645" i="1" s="1"/>
  <c r="I2645" i="1"/>
  <c r="AB2645" i="1" l="1"/>
  <c r="X2645" i="1"/>
  <c r="AA2645" i="1"/>
  <c r="Z2645" i="1"/>
  <c r="F2645" i="1"/>
  <c r="K2645" i="1"/>
  <c r="J2645" i="1" l="1"/>
  <c r="L2645" i="1" s="1"/>
  <c r="Y2645" i="1" s="1"/>
  <c r="W2646" i="1" s="1"/>
  <c r="X2646" i="1" l="1"/>
  <c r="Z2646" i="1"/>
  <c r="AA2646" i="1"/>
  <c r="AB2646" i="1"/>
  <c r="I2646" i="1"/>
  <c r="K2646" i="1" l="1"/>
  <c r="F2646" i="1"/>
  <c r="J2646" i="1"/>
  <c r="L2646" i="1" l="1"/>
  <c r="I2647" i="1" l="1"/>
  <c r="Y2646" i="1"/>
  <c r="W2647" i="1" s="1"/>
  <c r="K2647" i="1"/>
  <c r="F2647" i="1"/>
  <c r="X2647" i="1" l="1"/>
  <c r="Z2647" i="1"/>
  <c r="AB2647" i="1"/>
  <c r="AA2647" i="1"/>
  <c r="J2647" i="1"/>
  <c r="L2647" i="1" s="1"/>
  <c r="Y2647" i="1" l="1"/>
  <c r="W2648" i="1" s="1"/>
  <c r="I2648" i="1"/>
  <c r="AA2648" i="1" l="1"/>
  <c r="X2648" i="1"/>
  <c r="Z2648" i="1"/>
  <c r="AB2648" i="1"/>
  <c r="F2648" i="1"/>
  <c r="K2648" i="1"/>
  <c r="J2648" i="1" l="1"/>
  <c r="L2648" i="1" s="1"/>
  <c r="Y2648" i="1" s="1"/>
  <c r="W2649" i="1" s="1"/>
  <c r="X2649" i="1" l="1"/>
  <c r="Z2649" i="1"/>
  <c r="AA2649" i="1"/>
  <c r="AB2649" i="1"/>
  <c r="I2649" i="1"/>
  <c r="K2649" i="1" l="1"/>
  <c r="J2649" i="1" s="1"/>
  <c r="F2649" i="1"/>
  <c r="L2649" i="1" l="1"/>
  <c r="I2650" i="1" l="1"/>
  <c r="Y2649" i="1"/>
  <c r="W2650" i="1" s="1"/>
  <c r="F2650" i="1"/>
  <c r="K2650" i="1"/>
  <c r="X2650" i="1" l="1"/>
  <c r="Z2650" i="1"/>
  <c r="AA2650" i="1"/>
  <c r="AB2650" i="1"/>
  <c r="J2650" i="1"/>
  <c r="L2650" i="1" s="1"/>
  <c r="Y2650" i="1" l="1"/>
  <c r="W2651" i="1" s="1"/>
  <c r="I2651" i="1"/>
  <c r="AB2651" i="1" l="1"/>
  <c r="X2651" i="1"/>
  <c r="AA2651" i="1"/>
  <c r="Z2651" i="1"/>
  <c r="F2651" i="1"/>
  <c r="K2651" i="1"/>
  <c r="J2651" i="1" l="1"/>
  <c r="L2651" i="1" s="1"/>
  <c r="Y2651" i="1" s="1"/>
  <c r="W2652" i="1" s="1"/>
  <c r="AA2652" i="1" l="1"/>
  <c r="AB2652" i="1"/>
  <c r="X2652" i="1"/>
  <c r="Z2652" i="1"/>
  <c r="I2652" i="1"/>
  <c r="F2652" i="1" s="1"/>
  <c r="K2652" i="1" l="1"/>
  <c r="J2652" i="1" l="1"/>
  <c r="L2652" i="1"/>
  <c r="I2653" i="1" l="1"/>
  <c r="Y2652" i="1"/>
  <c r="W2653" i="1" s="1"/>
  <c r="K2653" i="1"/>
  <c r="F2653" i="1"/>
  <c r="AA2653" i="1" l="1"/>
  <c r="X2653" i="1"/>
  <c r="Z2653" i="1"/>
  <c r="AB2653" i="1"/>
  <c r="J2653" i="1"/>
  <c r="L2653" i="1" s="1"/>
  <c r="Y2653" i="1" l="1"/>
  <c r="W2654" i="1" s="1"/>
  <c r="I2654" i="1"/>
  <c r="AB2654" i="1" l="1"/>
  <c r="Z2654" i="1"/>
  <c r="AA2654" i="1"/>
  <c r="X2654" i="1"/>
  <c r="F2654" i="1"/>
  <c r="K2654" i="1"/>
  <c r="J2654" i="1" l="1"/>
  <c r="L2654" i="1" s="1"/>
  <c r="Y2654" i="1" s="1"/>
  <c r="W2655" i="1" s="1"/>
  <c r="X2655" i="1" l="1"/>
  <c r="Z2655" i="1"/>
  <c r="AA2655" i="1"/>
  <c r="AB2655" i="1"/>
  <c r="I2655" i="1"/>
  <c r="K2655" i="1" l="1"/>
  <c r="F2655" i="1"/>
  <c r="J2655" i="1" l="1"/>
  <c r="L2655" i="1" s="1"/>
  <c r="Y2655" i="1" s="1"/>
  <c r="W2656" i="1" s="1"/>
  <c r="X2656" i="1" l="1"/>
  <c r="Z2656" i="1"/>
  <c r="AA2656" i="1"/>
  <c r="AB2656" i="1"/>
  <c r="I2656" i="1"/>
  <c r="K2656" i="1" l="1"/>
  <c r="F2656" i="1"/>
  <c r="J2656" i="1" l="1"/>
  <c r="L2656" i="1" s="1"/>
  <c r="Y2656" i="1" s="1"/>
  <c r="W2657" i="1" s="1"/>
  <c r="X2657" i="1" l="1"/>
  <c r="AA2657" i="1"/>
  <c r="AB2657" i="1"/>
  <c r="Z2657" i="1"/>
  <c r="I2657" i="1"/>
  <c r="F2657" i="1" l="1"/>
  <c r="K2657" i="1"/>
  <c r="J2657" i="1" l="1"/>
  <c r="L2657" i="1" s="1"/>
  <c r="Y2657" i="1" s="1"/>
  <c r="W2658" i="1" s="1"/>
  <c r="X2658" i="1" l="1"/>
  <c r="AA2658" i="1"/>
  <c r="Z2658" i="1"/>
  <c r="AB2658" i="1"/>
  <c r="I2658" i="1"/>
  <c r="F2658" i="1" l="1"/>
  <c r="K2658" i="1"/>
  <c r="J2658" i="1" l="1"/>
  <c r="L2658" i="1"/>
  <c r="I2659" i="1" l="1"/>
  <c r="Y2658" i="1"/>
  <c r="W2659" i="1" s="1"/>
  <c r="F2659" i="1"/>
  <c r="K2659" i="1"/>
  <c r="X2659" i="1" l="1"/>
  <c r="Z2659" i="1"/>
  <c r="AA2659" i="1"/>
  <c r="AB2659" i="1"/>
  <c r="J2659" i="1"/>
  <c r="L2659" i="1" s="1"/>
  <c r="Y2659" i="1" l="1"/>
  <c r="W2660" i="1" s="1"/>
  <c r="I2660" i="1"/>
  <c r="X2660" i="1" l="1"/>
  <c r="Z2660" i="1"/>
  <c r="AA2660" i="1"/>
  <c r="AB2660" i="1"/>
  <c r="F2660" i="1"/>
  <c r="K2660" i="1"/>
  <c r="J2660" i="1" l="1"/>
  <c r="L2660" i="1" s="1"/>
  <c r="Y2660" i="1" s="1"/>
  <c r="W2661" i="1" s="1"/>
  <c r="Z2661" i="1" l="1"/>
  <c r="AB2661" i="1"/>
  <c r="X2661" i="1"/>
  <c r="AA2661" i="1"/>
  <c r="I2661" i="1"/>
  <c r="F2661" i="1" l="1"/>
  <c r="K2661" i="1"/>
  <c r="J2661" i="1" l="1"/>
  <c r="L2661" i="1" s="1"/>
  <c r="Y2661" i="1" s="1"/>
  <c r="W2662" i="1" s="1"/>
  <c r="AB2662" i="1" l="1"/>
  <c r="X2662" i="1"/>
  <c r="Z2662" i="1"/>
  <c r="AA2662" i="1"/>
  <c r="I2662" i="1"/>
  <c r="F2662" i="1" l="1"/>
  <c r="K2662" i="1"/>
  <c r="J2662" i="1" l="1"/>
  <c r="L2662" i="1" s="1"/>
  <c r="Y2662" i="1" s="1"/>
  <c r="W2663" i="1" s="1"/>
  <c r="Z2663" i="1" l="1"/>
  <c r="AA2663" i="1"/>
  <c r="X2663" i="1"/>
  <c r="AB2663" i="1"/>
  <c r="I2663" i="1"/>
  <c r="F2663" i="1" l="1"/>
  <c r="K2663" i="1"/>
  <c r="J2663" i="1" l="1"/>
  <c r="L2663" i="1" s="1"/>
  <c r="Y2663" i="1" s="1"/>
  <c r="W2664" i="1" s="1"/>
  <c r="AA2664" i="1" l="1"/>
  <c r="AB2664" i="1"/>
  <c r="X2664" i="1"/>
  <c r="Z2664" i="1"/>
  <c r="I2664" i="1"/>
  <c r="F2664" i="1" l="1"/>
  <c r="K2664" i="1"/>
  <c r="J2664" i="1" l="1"/>
  <c r="L2664" i="1" s="1"/>
  <c r="Y2664" i="1" s="1"/>
  <c r="W2665" i="1" s="1"/>
  <c r="X2665" i="1" l="1"/>
  <c r="Z2665" i="1"/>
  <c r="AA2665" i="1"/>
  <c r="AB2665" i="1"/>
  <c r="I2665" i="1"/>
  <c r="F2665" i="1" l="1"/>
  <c r="K2665" i="1"/>
  <c r="J2665" i="1" l="1"/>
  <c r="L2665" i="1" s="1"/>
  <c r="Y2665" i="1" s="1"/>
  <c r="W2666" i="1" s="1"/>
  <c r="AB2666" i="1" l="1"/>
  <c r="X2666" i="1"/>
  <c r="Z2666" i="1"/>
  <c r="AA2666" i="1"/>
  <c r="I2666" i="1"/>
  <c r="F2666" i="1" l="1"/>
  <c r="K2666" i="1"/>
  <c r="J2666" i="1" l="1"/>
  <c r="L2666" i="1" s="1"/>
  <c r="Y2666" i="1" s="1"/>
  <c r="W2667" i="1" s="1"/>
  <c r="X2667" i="1" l="1"/>
  <c r="AA2667" i="1"/>
  <c r="AB2667" i="1"/>
  <c r="Z2667" i="1"/>
  <c r="I2667" i="1"/>
  <c r="K2667" i="1" l="1"/>
  <c r="J2667" i="1" s="1"/>
  <c r="F2667" i="1"/>
  <c r="L2667" i="1" l="1"/>
  <c r="I2668" i="1" l="1"/>
  <c r="Y2667" i="1"/>
  <c r="W2668" i="1" s="1"/>
  <c r="F2668" i="1"/>
  <c r="K2668" i="1"/>
  <c r="X2668" i="1" l="1"/>
  <c r="Z2668" i="1"/>
  <c r="AB2668" i="1"/>
  <c r="AA2668" i="1"/>
  <c r="J2668" i="1"/>
  <c r="L2668" i="1" s="1"/>
  <c r="Y2668" i="1" l="1"/>
  <c r="W2669" i="1" s="1"/>
  <c r="I2669" i="1"/>
  <c r="X2669" i="1" l="1"/>
  <c r="AA2669" i="1"/>
  <c r="Z2669" i="1"/>
  <c r="AB2669" i="1"/>
  <c r="K2669" i="1"/>
  <c r="F2669" i="1"/>
  <c r="J2669" i="1" l="1"/>
  <c r="L2669" i="1" s="1"/>
  <c r="Y2669" i="1" s="1"/>
  <c r="W2670" i="1" s="1"/>
  <c r="X2670" i="1" l="1"/>
  <c r="Z2670" i="1"/>
  <c r="AA2670" i="1"/>
  <c r="AB2670" i="1"/>
  <c r="I2670" i="1"/>
  <c r="F2670" i="1" l="1"/>
  <c r="K2670" i="1"/>
  <c r="J2670" i="1" l="1"/>
  <c r="L2670" i="1" s="1"/>
  <c r="I2671" i="1" l="1"/>
  <c r="Y2670" i="1"/>
  <c r="W2671" i="1" s="1"/>
  <c r="F2671" i="1"/>
  <c r="K2671" i="1"/>
  <c r="AB2671" i="1" l="1"/>
  <c r="X2671" i="1"/>
  <c r="Z2671" i="1"/>
  <c r="AA2671" i="1"/>
  <c r="J2671" i="1"/>
  <c r="L2671" i="1" s="1"/>
  <c r="Y2671" i="1" l="1"/>
  <c r="W2672" i="1" s="1"/>
  <c r="I2672" i="1"/>
  <c r="X2672" i="1" l="1"/>
  <c r="AA2672" i="1"/>
  <c r="Z2672" i="1"/>
  <c r="AB2672" i="1"/>
  <c r="F2672" i="1"/>
  <c r="K2672" i="1"/>
  <c r="J2672" i="1" l="1"/>
  <c r="L2672" i="1" s="1"/>
  <c r="I2673" i="1" s="1"/>
  <c r="Y2672" i="1" l="1"/>
  <c r="W2673" i="1" s="1"/>
  <c r="F2673" i="1"/>
  <c r="K2673" i="1"/>
  <c r="AB2673" i="1" l="1"/>
  <c r="X2673" i="1"/>
  <c r="AA2673" i="1"/>
  <c r="Z2673" i="1"/>
  <c r="J2673" i="1"/>
  <c r="L2673" i="1" s="1"/>
  <c r="Y2673" i="1" l="1"/>
  <c r="W2674" i="1" s="1"/>
  <c r="I2674" i="1"/>
  <c r="X2674" i="1" l="1"/>
  <c r="Z2674" i="1"/>
  <c r="AA2674" i="1"/>
  <c r="AB2674" i="1"/>
  <c r="K2674" i="1"/>
  <c r="F2674" i="1"/>
  <c r="J2674" i="1" l="1"/>
  <c r="L2674" i="1" s="1"/>
  <c r="Y2674" i="1" s="1"/>
  <c r="W2675" i="1" s="1"/>
  <c r="AA2675" i="1" l="1"/>
  <c r="X2675" i="1"/>
  <c r="Z2675" i="1"/>
  <c r="AB2675" i="1"/>
  <c r="I2675" i="1"/>
  <c r="K2675" i="1" l="1"/>
  <c r="F2675" i="1"/>
  <c r="J2675" i="1" l="1"/>
  <c r="L2675" i="1" s="1"/>
  <c r="Y2675" i="1" s="1"/>
  <c r="W2676" i="1" s="1"/>
  <c r="AA2676" i="1" l="1"/>
  <c r="X2676" i="1"/>
  <c r="Z2676" i="1"/>
  <c r="AB2676" i="1"/>
  <c r="I2676" i="1"/>
  <c r="K2676" i="1" l="1"/>
  <c r="F2676" i="1"/>
  <c r="J2676" i="1"/>
  <c r="L2676" i="1" l="1"/>
  <c r="I2677" i="1" l="1"/>
  <c r="Y2676" i="1"/>
  <c r="W2677" i="1" s="1"/>
  <c r="K2677" i="1"/>
  <c r="F2677" i="1"/>
  <c r="X2677" i="1" l="1"/>
  <c r="Z2677" i="1"/>
  <c r="AA2677" i="1"/>
  <c r="AB2677" i="1"/>
  <c r="J2677" i="1"/>
  <c r="L2677" i="1" s="1"/>
  <c r="Y2677" i="1" l="1"/>
  <c r="W2678" i="1" s="1"/>
  <c r="I2678" i="1"/>
  <c r="AA2678" i="1" l="1"/>
  <c r="Z2678" i="1"/>
  <c r="AB2678" i="1"/>
  <c r="X2678" i="1"/>
  <c r="F2678" i="1"/>
  <c r="K2678" i="1"/>
  <c r="J2678" i="1" l="1"/>
  <c r="L2678" i="1" s="1"/>
  <c r="I2679" i="1" s="1"/>
  <c r="Y2678" i="1" l="1"/>
  <c r="W2679" i="1" s="1"/>
  <c r="F2679" i="1"/>
  <c r="K2679" i="1"/>
  <c r="X2679" i="1" l="1"/>
  <c r="AA2679" i="1"/>
  <c r="Z2679" i="1"/>
  <c r="AB2679" i="1"/>
  <c r="J2679" i="1"/>
  <c r="L2679" i="1" l="1"/>
  <c r="I2680" i="1" s="1"/>
  <c r="Y2679" i="1" l="1"/>
  <c r="W2680" i="1" s="1"/>
  <c r="F2680" i="1"/>
  <c r="K2680" i="1"/>
  <c r="X2680" i="1" l="1"/>
  <c r="Z2680" i="1"/>
  <c r="AA2680" i="1"/>
  <c r="AB2680" i="1"/>
  <c r="J2680" i="1"/>
  <c r="L2680" i="1" s="1"/>
  <c r="I2681" i="1" s="1"/>
  <c r="Y2680" i="1" l="1"/>
  <c r="W2681" i="1" s="1"/>
  <c r="F2681" i="1"/>
  <c r="K2681" i="1"/>
  <c r="J2681" i="1" s="1"/>
  <c r="X2681" i="1" l="1"/>
  <c r="AA2681" i="1"/>
  <c r="Z2681" i="1"/>
  <c r="AB2681" i="1"/>
  <c r="L2681" i="1"/>
  <c r="I2682" i="1" s="1"/>
  <c r="Y2681" i="1" l="1"/>
  <c r="W2682" i="1" s="1"/>
  <c r="K2682" i="1"/>
  <c r="F2682" i="1"/>
  <c r="AB2682" i="1" l="1"/>
  <c r="X2682" i="1"/>
  <c r="Z2682" i="1"/>
  <c r="AA2682" i="1"/>
  <c r="J2682" i="1"/>
  <c r="L2682" i="1" s="1"/>
  <c r="Y2682" i="1" l="1"/>
  <c r="W2683" i="1" s="1"/>
  <c r="I2683" i="1"/>
  <c r="X2683" i="1" l="1"/>
  <c r="AA2683" i="1"/>
  <c r="Z2683" i="1"/>
  <c r="AB2683" i="1"/>
  <c r="K2683" i="1"/>
  <c r="F2683" i="1"/>
  <c r="J2683" i="1" l="1"/>
  <c r="L2683" i="1" s="1"/>
  <c r="Y2683" i="1" s="1"/>
  <c r="W2684" i="1" s="1"/>
  <c r="X2684" i="1" l="1"/>
  <c r="AA2684" i="1"/>
  <c r="AB2684" i="1"/>
  <c r="Z2684" i="1"/>
  <c r="I2684" i="1"/>
  <c r="K2684" i="1" l="1"/>
  <c r="F2684" i="1"/>
  <c r="J2684" i="1" l="1"/>
  <c r="L2684" i="1" s="1"/>
  <c r="Y2684" i="1" s="1"/>
  <c r="W2685" i="1" s="1"/>
  <c r="X2685" i="1" l="1"/>
  <c r="Z2685" i="1"/>
  <c r="AB2685" i="1"/>
  <c r="AA2685" i="1"/>
  <c r="I2685" i="1"/>
  <c r="K2685" i="1" l="1"/>
  <c r="F2685" i="1"/>
  <c r="J2685" i="1" l="1"/>
  <c r="L2685" i="1" s="1"/>
  <c r="I2686" i="1" l="1"/>
  <c r="Y2685" i="1"/>
  <c r="W2686" i="1" s="1"/>
  <c r="F2686" i="1"/>
  <c r="K2686" i="1"/>
  <c r="AB2686" i="1" l="1"/>
  <c r="X2686" i="1"/>
  <c r="Z2686" i="1"/>
  <c r="AA2686" i="1"/>
  <c r="J2686" i="1"/>
  <c r="L2686" i="1" s="1"/>
  <c r="Y2686" i="1" l="1"/>
  <c r="W2687" i="1" s="1"/>
  <c r="I2687" i="1"/>
  <c r="X2687" i="1" l="1"/>
  <c r="Z2687" i="1"/>
  <c r="AB2687" i="1"/>
  <c r="AA2687" i="1"/>
  <c r="F2687" i="1"/>
  <c r="K2687" i="1"/>
  <c r="J2687" i="1" l="1"/>
  <c r="L2687" i="1" s="1"/>
  <c r="Y2687" i="1" s="1"/>
  <c r="W2688" i="1" s="1"/>
  <c r="AA2688" i="1" l="1"/>
  <c r="X2688" i="1"/>
  <c r="Z2688" i="1"/>
  <c r="AB2688" i="1"/>
  <c r="I2688" i="1"/>
  <c r="K2688" i="1" l="1"/>
  <c r="F2688" i="1"/>
  <c r="J2688" i="1" l="1"/>
  <c r="L2688" i="1" s="1"/>
  <c r="Y2688" i="1" s="1"/>
  <c r="W2689" i="1" s="1"/>
  <c r="Z2689" i="1" l="1"/>
  <c r="X2689" i="1"/>
  <c r="AA2689" i="1"/>
  <c r="AB2689" i="1"/>
  <c r="I2689" i="1"/>
  <c r="K2689" i="1" l="1"/>
  <c r="F2689" i="1"/>
  <c r="J2689" i="1" l="1"/>
  <c r="L2689" i="1" s="1"/>
  <c r="I2690" i="1" l="1"/>
  <c r="Y2689" i="1"/>
  <c r="W2690" i="1" s="1"/>
  <c r="F2690" i="1"/>
  <c r="K2690" i="1"/>
  <c r="X2690" i="1" l="1"/>
  <c r="Z2690" i="1"/>
  <c r="AA2690" i="1"/>
  <c r="AB2690" i="1"/>
  <c r="J2690" i="1"/>
  <c r="L2690" i="1" s="1"/>
  <c r="Y2690" i="1" l="1"/>
  <c r="W2691" i="1" s="1"/>
  <c r="I2691" i="1"/>
  <c r="X2691" i="1" l="1"/>
  <c r="AA2691" i="1"/>
  <c r="Z2691" i="1"/>
  <c r="AB2691" i="1"/>
  <c r="F2691" i="1"/>
  <c r="K2691" i="1"/>
  <c r="J2691" i="1" l="1"/>
  <c r="L2691" i="1" s="1"/>
  <c r="Y2691" i="1" s="1"/>
  <c r="W2692" i="1" s="1"/>
  <c r="AA2692" i="1" l="1"/>
  <c r="Z2692" i="1"/>
  <c r="X2692" i="1"/>
  <c r="AB2692" i="1"/>
  <c r="I2692" i="1"/>
  <c r="K2692" i="1" l="1"/>
  <c r="F2692" i="1"/>
  <c r="J2692" i="1" l="1"/>
  <c r="L2692" i="1" s="1"/>
  <c r="Y2692" i="1" s="1"/>
  <c r="W2693" i="1" s="1"/>
  <c r="X2693" i="1" l="1"/>
  <c r="Z2693" i="1"/>
  <c r="AA2693" i="1"/>
  <c r="AB2693" i="1"/>
  <c r="I2693" i="1"/>
  <c r="F2693" i="1" l="1"/>
  <c r="K2693" i="1"/>
  <c r="J2693" i="1" l="1"/>
  <c r="L2693" i="1" s="1"/>
  <c r="Y2693" i="1" s="1"/>
  <c r="W2694" i="1" s="1"/>
  <c r="X2694" i="1" l="1"/>
  <c r="Z2694" i="1"/>
  <c r="AA2694" i="1"/>
  <c r="AB2694" i="1"/>
  <c r="I2694" i="1"/>
  <c r="F2694" i="1" l="1"/>
  <c r="K2694" i="1"/>
  <c r="J2694" i="1" s="1"/>
  <c r="L2694" i="1" l="1"/>
  <c r="I2695" i="1" l="1"/>
  <c r="Y2694" i="1"/>
  <c r="W2695" i="1" s="1"/>
  <c r="F2695" i="1"/>
  <c r="K2695" i="1"/>
  <c r="AB2695" i="1" l="1"/>
  <c r="X2695" i="1"/>
  <c r="Z2695" i="1"/>
  <c r="AA2695" i="1"/>
  <c r="J2695" i="1"/>
  <c r="L2695" i="1" s="1"/>
  <c r="Y2695" i="1" l="1"/>
  <c r="W2696" i="1" s="1"/>
  <c r="I2696" i="1"/>
  <c r="AB2696" i="1" l="1"/>
  <c r="X2696" i="1"/>
  <c r="Z2696" i="1"/>
  <c r="AA2696" i="1"/>
  <c r="K2696" i="1"/>
  <c r="F2696" i="1"/>
  <c r="J2696" i="1" l="1"/>
  <c r="L2696" i="1" s="1"/>
  <c r="I2697" i="1" s="1"/>
  <c r="Y2696" i="1" l="1"/>
  <c r="W2697" i="1" s="1"/>
  <c r="F2697" i="1"/>
  <c r="K2697" i="1"/>
  <c r="X2697" i="1" l="1"/>
  <c r="Z2697" i="1"/>
  <c r="AA2697" i="1"/>
  <c r="AB2697" i="1"/>
  <c r="J2697" i="1"/>
  <c r="L2697" i="1" s="1"/>
  <c r="Y2697" i="1" l="1"/>
  <c r="W2698" i="1" s="1"/>
  <c r="I2698" i="1"/>
  <c r="Z2698" i="1" l="1"/>
  <c r="AB2698" i="1"/>
  <c r="X2698" i="1"/>
  <c r="AA2698" i="1"/>
  <c r="F2698" i="1"/>
  <c r="K2698" i="1"/>
  <c r="J2698" i="1" s="1"/>
  <c r="L2698" i="1" l="1"/>
  <c r="I2699" i="1" s="1"/>
  <c r="Y2698" i="1" l="1"/>
  <c r="W2699" i="1" s="1"/>
  <c r="K2699" i="1"/>
  <c r="F2699" i="1"/>
  <c r="X2699" i="1" l="1"/>
  <c r="AA2699" i="1"/>
  <c r="Z2699" i="1"/>
  <c r="AB2699" i="1"/>
  <c r="J2699" i="1"/>
  <c r="L2699" i="1" s="1"/>
  <c r="Y2699" i="1" l="1"/>
  <c r="W2700" i="1" s="1"/>
  <c r="I2700" i="1"/>
  <c r="AB2700" i="1" l="1"/>
  <c r="Z2700" i="1"/>
  <c r="AA2700" i="1"/>
  <c r="X2700" i="1"/>
  <c r="F2700" i="1"/>
  <c r="K2700" i="1"/>
  <c r="J2700" i="1" l="1"/>
  <c r="L2700" i="1" s="1"/>
  <c r="Y2700" i="1" s="1"/>
  <c r="W2701" i="1" s="1"/>
  <c r="Z2701" i="1" l="1"/>
  <c r="X2701" i="1"/>
  <c r="AA2701" i="1"/>
  <c r="AB2701" i="1"/>
  <c r="I2701" i="1"/>
  <c r="K2701" i="1" l="1"/>
  <c r="F2701" i="1"/>
  <c r="J2701" i="1" l="1"/>
  <c r="L2701" i="1" s="1"/>
  <c r="Y2701" i="1" s="1"/>
  <c r="W2702" i="1" s="1"/>
  <c r="AB2702" i="1" l="1"/>
  <c r="AA2702" i="1"/>
  <c r="X2702" i="1"/>
  <c r="Z2702" i="1"/>
  <c r="I2702" i="1"/>
  <c r="K2702" i="1" l="1"/>
  <c r="F2702" i="1"/>
  <c r="J2702" i="1" l="1"/>
  <c r="L2702" i="1" s="1"/>
  <c r="Y2702" i="1" s="1"/>
  <c r="W2703" i="1" s="1"/>
  <c r="AA2703" i="1" l="1"/>
  <c r="X2703" i="1"/>
  <c r="Z2703" i="1"/>
  <c r="AB2703" i="1"/>
  <c r="I2703" i="1"/>
  <c r="F2703" i="1" l="1"/>
  <c r="K2703" i="1"/>
  <c r="J2703" i="1" l="1"/>
  <c r="L2703" i="1" s="1"/>
  <c r="I2704" i="1" l="1"/>
  <c r="Y2703" i="1"/>
  <c r="W2704" i="1" s="1"/>
  <c r="K2704" i="1"/>
  <c r="F2704" i="1"/>
  <c r="AB2704" i="1" l="1"/>
  <c r="X2704" i="1"/>
  <c r="Z2704" i="1"/>
  <c r="AA2704" i="1"/>
  <c r="J2704" i="1"/>
  <c r="L2704" i="1" s="1"/>
  <c r="Y2704" i="1" l="1"/>
  <c r="W2705" i="1" s="1"/>
  <c r="I2705" i="1"/>
  <c r="X2705" i="1" l="1"/>
  <c r="AA2705" i="1"/>
  <c r="Z2705" i="1"/>
  <c r="AB2705" i="1"/>
  <c r="K2705" i="1"/>
  <c r="J2705" i="1" s="1"/>
  <c r="F2705" i="1"/>
  <c r="L2705" i="1" l="1"/>
  <c r="I2706" i="1" s="1"/>
  <c r="Y2705" i="1" l="1"/>
  <c r="W2706" i="1" s="1"/>
  <c r="K2706" i="1"/>
  <c r="F2706" i="1"/>
  <c r="AA2706" i="1" l="1"/>
  <c r="Z2706" i="1"/>
  <c r="X2706" i="1"/>
  <c r="AB2706" i="1"/>
  <c r="J2706" i="1"/>
  <c r="L2706" i="1" s="1"/>
  <c r="Y2706" i="1" l="1"/>
  <c r="W2707" i="1" s="1"/>
  <c r="I2707" i="1"/>
  <c r="X2707" i="1" l="1"/>
  <c r="AB2707" i="1"/>
  <c r="AA2707" i="1"/>
  <c r="Z2707" i="1"/>
  <c r="F2707" i="1"/>
  <c r="K2707" i="1"/>
  <c r="J2707" i="1" l="1"/>
  <c r="L2707" i="1" s="1"/>
  <c r="I2708" i="1" s="1"/>
  <c r="Y2707" i="1" l="1"/>
  <c r="W2708" i="1" s="1"/>
  <c r="K2708" i="1"/>
  <c r="F2708" i="1"/>
  <c r="AA2708" i="1" l="1"/>
  <c r="X2708" i="1"/>
  <c r="Z2708" i="1"/>
  <c r="AB2708" i="1"/>
  <c r="J2708" i="1"/>
  <c r="L2708" i="1" s="1"/>
  <c r="Y2708" i="1" l="1"/>
  <c r="W2709" i="1" s="1"/>
  <c r="I2709" i="1"/>
  <c r="AB2709" i="1" l="1"/>
  <c r="X2709" i="1"/>
  <c r="Z2709" i="1"/>
  <c r="AA2709" i="1"/>
  <c r="F2709" i="1"/>
  <c r="K2709" i="1"/>
  <c r="J2709" i="1" l="1"/>
  <c r="L2709" i="1" s="1"/>
  <c r="Y2709" i="1" s="1"/>
  <c r="W2710" i="1" s="1"/>
  <c r="Z2710" i="1" l="1"/>
  <c r="AB2710" i="1"/>
  <c r="X2710" i="1"/>
  <c r="AA2710" i="1"/>
  <c r="I2710" i="1"/>
  <c r="F2710" i="1" l="1"/>
  <c r="K2710" i="1"/>
  <c r="J2710" i="1" l="1"/>
  <c r="L2710" i="1" s="1"/>
  <c r="Y2710" i="1" s="1"/>
  <c r="W2711" i="1" s="1"/>
  <c r="AB2711" i="1" l="1"/>
  <c r="AA2711" i="1"/>
  <c r="X2711" i="1"/>
  <c r="Z2711" i="1"/>
  <c r="I2711" i="1"/>
  <c r="F2711" i="1" s="1"/>
  <c r="K2711" i="1" l="1"/>
  <c r="J2711" i="1" s="1"/>
  <c r="L2711" i="1" l="1"/>
  <c r="I2712" i="1" l="1"/>
  <c r="Y2711" i="1"/>
  <c r="W2712" i="1" s="1"/>
  <c r="F2712" i="1"/>
  <c r="K2712" i="1"/>
  <c r="AB2712" i="1" l="1"/>
  <c r="X2712" i="1"/>
  <c r="Z2712" i="1"/>
  <c r="AA2712" i="1"/>
  <c r="J2712" i="1"/>
  <c r="L2712" i="1" s="1"/>
  <c r="Y2712" i="1" l="1"/>
  <c r="W2713" i="1" s="1"/>
  <c r="I2713" i="1"/>
  <c r="AB2713" i="1" l="1"/>
  <c r="X2713" i="1"/>
  <c r="Z2713" i="1"/>
  <c r="AA2713" i="1"/>
  <c r="F2713" i="1"/>
  <c r="K2713" i="1"/>
  <c r="J2713" i="1" l="1"/>
  <c r="L2713" i="1"/>
  <c r="I2714" i="1" s="1"/>
  <c r="Y2713" i="1" l="1"/>
  <c r="W2714" i="1" s="1"/>
  <c r="K2714" i="1"/>
  <c r="F2714" i="1"/>
  <c r="X2714" i="1" l="1"/>
  <c r="Z2714" i="1"/>
  <c r="AA2714" i="1"/>
  <c r="AB2714" i="1"/>
  <c r="J2714" i="1"/>
  <c r="L2714" i="1" s="1"/>
  <c r="Y2714" i="1" l="1"/>
  <c r="W2715" i="1" s="1"/>
  <c r="I2715" i="1"/>
  <c r="Z2715" i="1" l="1"/>
  <c r="AB2715" i="1"/>
  <c r="X2715" i="1"/>
  <c r="AA2715" i="1"/>
  <c r="F2715" i="1"/>
  <c r="K2715" i="1"/>
  <c r="J2715" i="1" l="1"/>
  <c r="L2715" i="1" s="1"/>
  <c r="Y2715" i="1" s="1"/>
  <c r="W2716" i="1" s="1"/>
  <c r="AA2716" i="1" l="1"/>
  <c r="X2716" i="1"/>
  <c r="Z2716" i="1"/>
  <c r="AB2716" i="1"/>
  <c r="I2716" i="1"/>
  <c r="K2716" i="1" l="1"/>
  <c r="F2716" i="1"/>
  <c r="J2716" i="1" l="1"/>
  <c r="L2716" i="1" s="1"/>
  <c r="Y2716" i="1" s="1"/>
  <c r="W2717" i="1" s="1"/>
  <c r="X2717" i="1" l="1"/>
  <c r="AA2717" i="1"/>
  <c r="Z2717" i="1"/>
  <c r="AB2717" i="1"/>
  <c r="I2717" i="1"/>
  <c r="F2717" i="1" l="1"/>
  <c r="K2717" i="1"/>
  <c r="J2717" i="1" l="1"/>
  <c r="L2717" i="1" s="1"/>
  <c r="Y2717" i="1" s="1"/>
  <c r="W2718" i="1" s="1"/>
  <c r="AB2718" i="1" l="1"/>
  <c r="X2718" i="1"/>
  <c r="Z2718" i="1"/>
  <c r="AA2718" i="1"/>
  <c r="I2718" i="1"/>
  <c r="K2718" i="1" l="1"/>
  <c r="F2718" i="1"/>
  <c r="J2718" i="1" l="1"/>
  <c r="L2718" i="1" s="1"/>
  <c r="Y2718" i="1" s="1"/>
  <c r="W2719" i="1" s="1"/>
  <c r="X2719" i="1" l="1"/>
  <c r="AA2719" i="1"/>
  <c r="Z2719" i="1"/>
  <c r="AB2719" i="1"/>
  <c r="I2719" i="1"/>
  <c r="K2719" i="1" l="1"/>
  <c r="F2719" i="1"/>
  <c r="J2719" i="1" l="1"/>
  <c r="L2719" i="1" s="1"/>
  <c r="I2720" i="1" l="1"/>
  <c r="Y2719" i="1"/>
  <c r="W2720" i="1" s="1"/>
  <c r="F2720" i="1"/>
  <c r="K2720" i="1"/>
  <c r="Z2720" i="1" l="1"/>
  <c r="X2720" i="1"/>
  <c r="AA2720" i="1"/>
  <c r="AB2720" i="1"/>
  <c r="J2720" i="1"/>
  <c r="L2720" i="1" s="1"/>
  <c r="Y2720" i="1" l="1"/>
  <c r="W2721" i="1" s="1"/>
  <c r="I2721" i="1"/>
  <c r="K2721" i="1" s="1"/>
  <c r="X2721" i="1" l="1"/>
  <c r="Z2721" i="1"/>
  <c r="AB2721" i="1"/>
  <c r="AA2721" i="1"/>
  <c r="F2721" i="1"/>
  <c r="J2721" i="1"/>
  <c r="L2721" i="1" s="1"/>
  <c r="Y2721" i="1" l="1"/>
  <c r="W2722" i="1" s="1"/>
  <c r="I2722" i="1"/>
  <c r="Z2722" i="1" l="1"/>
  <c r="X2722" i="1"/>
  <c r="AA2722" i="1"/>
  <c r="AB2722" i="1"/>
  <c r="K2722" i="1"/>
  <c r="F2722" i="1"/>
  <c r="J2722" i="1" l="1"/>
  <c r="L2722" i="1" s="1"/>
  <c r="Y2722" i="1" s="1"/>
  <c r="W2723" i="1" s="1"/>
  <c r="X2723" i="1" l="1"/>
  <c r="AA2723" i="1"/>
  <c r="Z2723" i="1"/>
  <c r="AB2723" i="1"/>
  <c r="I2723" i="1"/>
  <c r="F2723" i="1" l="1"/>
  <c r="K2723" i="1"/>
  <c r="J2723" i="1" l="1"/>
  <c r="L2723" i="1"/>
  <c r="I2724" i="1" l="1"/>
  <c r="Y2723" i="1"/>
  <c r="W2724" i="1" s="1"/>
  <c r="K2724" i="1"/>
  <c r="F2724" i="1"/>
  <c r="X2724" i="1" l="1"/>
  <c r="AA2724" i="1"/>
  <c r="Z2724" i="1"/>
  <c r="AB2724" i="1"/>
  <c r="J2724" i="1"/>
  <c r="L2724" i="1" s="1"/>
  <c r="I2725" i="1" s="1"/>
  <c r="Y2724" i="1" l="1"/>
  <c r="W2725" i="1" s="1"/>
  <c r="F2725" i="1"/>
  <c r="K2725" i="1"/>
  <c r="X2725" i="1" l="1"/>
  <c r="AA2725" i="1"/>
  <c r="Z2725" i="1"/>
  <c r="AB2725" i="1"/>
  <c r="J2725" i="1"/>
  <c r="L2725" i="1" s="1"/>
  <c r="I2726" i="1" s="1"/>
  <c r="Y2725" i="1" l="1"/>
  <c r="W2726" i="1" s="1"/>
  <c r="F2726" i="1"/>
  <c r="K2726" i="1"/>
  <c r="Z2726" i="1" l="1"/>
  <c r="AB2726" i="1"/>
  <c r="X2726" i="1"/>
  <c r="AA2726" i="1"/>
  <c r="J2726" i="1"/>
  <c r="L2726" i="1" s="1"/>
  <c r="I2727" i="1" s="1"/>
  <c r="F2727" i="1" s="1"/>
  <c r="Y2726" i="1" l="1"/>
  <c r="W2727" i="1" s="1"/>
  <c r="K2727" i="1"/>
  <c r="J2727" i="1" s="1"/>
  <c r="X2727" i="1" l="1"/>
  <c r="Z2727" i="1"/>
  <c r="AA2727" i="1"/>
  <c r="AB2727" i="1"/>
  <c r="L2727" i="1"/>
  <c r="I2728" i="1" s="1"/>
  <c r="Y2727" i="1" l="1"/>
  <c r="W2728" i="1" s="1"/>
  <c r="K2728" i="1"/>
  <c r="F2728" i="1"/>
  <c r="AA2728" i="1" l="1"/>
  <c r="X2728" i="1"/>
  <c r="Z2728" i="1"/>
  <c r="AB2728" i="1"/>
  <c r="J2728" i="1"/>
  <c r="L2728" i="1" s="1"/>
  <c r="Y2728" i="1" l="1"/>
  <c r="W2729" i="1" s="1"/>
  <c r="I2729" i="1"/>
  <c r="AB2729" i="1" l="1"/>
  <c r="X2729" i="1"/>
  <c r="Z2729" i="1"/>
  <c r="AA2729" i="1"/>
  <c r="K2729" i="1"/>
  <c r="F2729" i="1"/>
  <c r="J2729" i="1" l="1"/>
  <c r="L2729" i="1" s="1"/>
  <c r="Y2729" i="1" s="1"/>
  <c r="W2730" i="1" s="1"/>
  <c r="AA2730" i="1" l="1"/>
  <c r="X2730" i="1"/>
  <c r="Z2730" i="1"/>
  <c r="AB2730" i="1"/>
  <c r="I2730" i="1"/>
  <c r="K2730" i="1" l="1"/>
  <c r="F2730" i="1"/>
  <c r="J2730" i="1" l="1"/>
  <c r="L2730" i="1" s="1"/>
  <c r="Y2730" i="1" s="1"/>
  <c r="W2731" i="1" s="1"/>
  <c r="AB2731" i="1" l="1"/>
  <c r="AA2731" i="1"/>
  <c r="X2731" i="1"/>
  <c r="Z2731" i="1"/>
  <c r="I2731" i="1"/>
  <c r="F2731" i="1" l="1"/>
  <c r="K2731" i="1"/>
  <c r="J2731" i="1" l="1"/>
  <c r="L2731" i="1" s="1"/>
  <c r="Y2731" i="1" s="1"/>
  <c r="W2732" i="1" s="1"/>
  <c r="Z2732" i="1" l="1"/>
  <c r="AA2732" i="1"/>
  <c r="AB2732" i="1"/>
  <c r="X2732" i="1"/>
  <c r="I2732" i="1"/>
  <c r="K2732" i="1" l="1"/>
  <c r="F2732" i="1"/>
  <c r="J2732" i="1" l="1"/>
  <c r="L2732" i="1" s="1"/>
  <c r="Y2732" i="1" s="1"/>
  <c r="W2733" i="1" s="1"/>
  <c r="AB2733" i="1" l="1"/>
  <c r="X2733" i="1"/>
  <c r="Z2733" i="1"/>
  <c r="AA2733" i="1"/>
  <c r="I2733" i="1"/>
  <c r="K2733" i="1" l="1"/>
  <c r="F2733" i="1"/>
  <c r="J2733" i="1" l="1"/>
  <c r="L2733" i="1" s="1"/>
  <c r="Y2733" i="1" s="1"/>
  <c r="W2734" i="1" s="1"/>
  <c r="AA2734" i="1" l="1"/>
  <c r="AB2734" i="1"/>
  <c r="X2734" i="1"/>
  <c r="Z2734" i="1"/>
  <c r="I2734" i="1"/>
  <c r="K2734" i="1" l="1"/>
  <c r="F2734" i="1"/>
  <c r="J2734" i="1" l="1"/>
  <c r="L2734" i="1" s="1"/>
  <c r="Y2734" i="1" s="1"/>
  <c r="W2735" i="1" s="1"/>
  <c r="X2735" i="1" l="1"/>
  <c r="Z2735" i="1"/>
  <c r="AA2735" i="1"/>
  <c r="AB2735" i="1"/>
  <c r="I2735" i="1"/>
  <c r="K2735" i="1" l="1"/>
  <c r="F2735" i="1"/>
  <c r="J2735" i="1" l="1"/>
  <c r="L2735" i="1" s="1"/>
  <c r="Y2735" i="1" s="1"/>
  <c r="W2736" i="1" s="1"/>
  <c r="AA2736" i="1" l="1"/>
  <c r="AB2736" i="1"/>
  <c r="X2736" i="1"/>
  <c r="Z2736" i="1"/>
  <c r="I2736" i="1"/>
  <c r="K2736" i="1" l="1"/>
  <c r="F2736" i="1"/>
  <c r="J2736" i="1" l="1"/>
  <c r="L2736" i="1" s="1"/>
  <c r="Y2736" i="1" s="1"/>
  <c r="W2737" i="1" s="1"/>
  <c r="AB2737" i="1" l="1"/>
  <c r="X2737" i="1"/>
  <c r="Z2737" i="1"/>
  <c r="AA2737" i="1"/>
  <c r="I2737" i="1"/>
  <c r="K2737" i="1" l="1"/>
  <c r="F2737" i="1"/>
  <c r="J2737" i="1" l="1"/>
  <c r="L2737" i="1" s="1"/>
  <c r="Y2737" i="1" s="1"/>
  <c r="W2738" i="1" s="1"/>
  <c r="X2738" i="1" l="1"/>
  <c r="Z2738" i="1"/>
  <c r="AA2738" i="1"/>
  <c r="AB2738" i="1"/>
  <c r="I2738" i="1"/>
  <c r="F2738" i="1" l="1"/>
  <c r="K2738" i="1"/>
  <c r="J2738" i="1" s="1"/>
  <c r="L2738" i="1" l="1"/>
  <c r="I2739" i="1" l="1"/>
  <c r="Y2738" i="1"/>
  <c r="W2739" i="1" s="1"/>
  <c r="K2739" i="1"/>
  <c r="F2739" i="1"/>
  <c r="X2739" i="1" l="1"/>
  <c r="AA2739" i="1"/>
  <c r="Z2739" i="1"/>
  <c r="AB2739" i="1"/>
  <c r="J2739" i="1"/>
  <c r="L2739" i="1" s="1"/>
  <c r="Y2739" i="1" l="1"/>
  <c r="W2740" i="1" s="1"/>
  <c r="I2740" i="1"/>
  <c r="AB2740" i="1" l="1"/>
  <c r="X2740" i="1"/>
  <c r="Z2740" i="1"/>
  <c r="AA2740" i="1"/>
  <c r="F2740" i="1"/>
  <c r="K2740" i="1"/>
  <c r="J2740" i="1" l="1"/>
  <c r="L2740" i="1" s="1"/>
  <c r="Y2740" i="1" s="1"/>
  <c r="W2741" i="1" s="1"/>
  <c r="AB2741" i="1" l="1"/>
  <c r="X2741" i="1"/>
  <c r="Z2741" i="1"/>
  <c r="AA2741" i="1"/>
  <c r="I2741" i="1"/>
  <c r="K2741" i="1" l="1"/>
  <c r="J2741" i="1" s="1"/>
  <c r="F2741" i="1"/>
  <c r="L2741" i="1" l="1"/>
  <c r="I2742" i="1" l="1"/>
  <c r="Y2741" i="1"/>
  <c r="W2742" i="1" s="1"/>
  <c r="K2742" i="1"/>
  <c r="F2742" i="1"/>
  <c r="Z2742" i="1" l="1"/>
  <c r="AA2742" i="1"/>
  <c r="X2742" i="1"/>
  <c r="AB2742" i="1"/>
  <c r="J2742" i="1"/>
  <c r="L2742" i="1" s="1"/>
  <c r="Y2742" i="1" l="1"/>
  <c r="W2743" i="1" s="1"/>
  <c r="I2743" i="1"/>
  <c r="X2743" i="1" l="1"/>
  <c r="AA2743" i="1"/>
  <c r="AB2743" i="1"/>
  <c r="Z2743" i="1"/>
  <c r="F2743" i="1"/>
  <c r="K2743" i="1"/>
  <c r="J2743" i="1" l="1"/>
  <c r="L2743" i="1" s="1"/>
  <c r="Y2743" i="1" s="1"/>
  <c r="W2744" i="1" s="1"/>
  <c r="X2744" i="1" l="1"/>
  <c r="AA2744" i="1"/>
  <c r="AB2744" i="1"/>
  <c r="Z2744" i="1"/>
  <c r="I2744" i="1"/>
  <c r="F2744" i="1" l="1"/>
  <c r="K2744" i="1"/>
  <c r="J2744" i="1" l="1"/>
  <c r="L2744" i="1" s="1"/>
  <c r="Y2744" i="1" s="1"/>
  <c r="W2745" i="1" s="1"/>
  <c r="X2745" i="1" l="1"/>
  <c r="Z2745" i="1"/>
  <c r="AA2745" i="1"/>
  <c r="AB2745" i="1"/>
  <c r="I2745" i="1"/>
  <c r="K2745" i="1" l="1"/>
  <c r="F2745" i="1"/>
  <c r="J2745" i="1" l="1"/>
  <c r="L2745" i="1" s="1"/>
  <c r="Y2745" i="1" s="1"/>
  <c r="W2746" i="1" s="1"/>
  <c r="X2746" i="1" l="1"/>
  <c r="Z2746" i="1"/>
  <c r="AA2746" i="1"/>
  <c r="AB2746" i="1"/>
  <c r="I2746" i="1"/>
  <c r="F2746" i="1" l="1"/>
  <c r="K2746" i="1"/>
  <c r="J2746" i="1" l="1"/>
  <c r="L2746" i="1" s="1"/>
  <c r="I2747" i="1" l="1"/>
  <c r="Y2746" i="1"/>
  <c r="W2747" i="1" s="1"/>
  <c r="F2747" i="1"/>
  <c r="K2747" i="1"/>
  <c r="X2747" i="1" l="1"/>
  <c r="Z2747" i="1"/>
  <c r="AA2747" i="1"/>
  <c r="AB2747" i="1"/>
  <c r="J2747" i="1"/>
  <c r="L2747" i="1" s="1"/>
  <c r="Y2747" i="1" l="1"/>
  <c r="W2748" i="1" s="1"/>
  <c r="I2748" i="1"/>
  <c r="X2748" i="1" l="1"/>
  <c r="AA2748" i="1"/>
  <c r="Z2748" i="1"/>
  <c r="AB2748" i="1"/>
  <c r="F2748" i="1"/>
  <c r="K2748" i="1"/>
  <c r="J2748" i="1" s="1"/>
  <c r="L2748" i="1" l="1"/>
  <c r="I2749" i="1" s="1"/>
  <c r="Y2748" i="1" l="1"/>
  <c r="W2749" i="1" s="1"/>
  <c r="F2749" i="1"/>
  <c r="K2749" i="1"/>
  <c r="J2749" i="1" s="1"/>
  <c r="L2749" i="1" s="1"/>
  <c r="Z2749" i="1" l="1"/>
  <c r="AA2749" i="1"/>
  <c r="X2749" i="1"/>
  <c r="Y2749" i="1" s="1"/>
  <c r="W2750" i="1" s="1"/>
  <c r="AB2749" i="1"/>
  <c r="I2750" i="1"/>
  <c r="X2750" i="1" l="1"/>
  <c r="Z2750" i="1"/>
  <c r="AA2750" i="1"/>
  <c r="AB2750" i="1"/>
  <c r="F2750" i="1"/>
  <c r="K2750" i="1"/>
  <c r="J2750" i="1" l="1"/>
  <c r="L2750" i="1" s="1"/>
  <c r="I2751" i="1" s="1"/>
  <c r="Y2750" i="1" l="1"/>
  <c r="W2751" i="1" s="1"/>
  <c r="F2751" i="1"/>
  <c r="K2751" i="1"/>
  <c r="X2751" i="1" l="1"/>
  <c r="AA2751" i="1"/>
  <c r="AB2751" i="1"/>
  <c r="Z2751" i="1"/>
  <c r="J2751" i="1"/>
  <c r="L2751" i="1" s="1"/>
  <c r="Y2751" i="1" l="1"/>
  <c r="W2752" i="1" s="1"/>
  <c r="I2752" i="1"/>
  <c r="Z2752" i="1" l="1"/>
  <c r="AA2752" i="1"/>
  <c r="X2752" i="1"/>
  <c r="AB2752" i="1"/>
  <c r="F2752" i="1"/>
  <c r="K2752" i="1"/>
  <c r="J2752" i="1" l="1"/>
  <c r="L2752" i="1" s="1"/>
  <c r="Y2752" i="1" s="1"/>
  <c r="W2753" i="1" s="1"/>
  <c r="X2753" i="1" l="1"/>
  <c r="Z2753" i="1"/>
  <c r="AA2753" i="1"/>
  <c r="AB2753" i="1"/>
  <c r="I2753" i="1"/>
  <c r="F2753" i="1" l="1"/>
  <c r="K2753" i="1"/>
  <c r="J2753" i="1" l="1"/>
  <c r="L2753" i="1" s="1"/>
  <c r="Y2753" i="1" s="1"/>
  <c r="W2754" i="1" s="1"/>
  <c r="AA2754" i="1" l="1"/>
  <c r="AB2754" i="1"/>
  <c r="Z2754" i="1"/>
  <c r="X2754" i="1"/>
  <c r="I2754" i="1"/>
  <c r="K2754" i="1" l="1"/>
  <c r="J2754" i="1" s="1"/>
  <c r="F2754" i="1"/>
  <c r="L2754" i="1" l="1"/>
  <c r="I2755" i="1" l="1"/>
  <c r="F2755" i="1" s="1"/>
  <c r="Y2754" i="1"/>
  <c r="W2755" i="1" s="1"/>
  <c r="K2755" i="1"/>
  <c r="Z2755" i="1" l="1"/>
  <c r="AA2755" i="1"/>
  <c r="AB2755" i="1"/>
  <c r="X2755" i="1"/>
  <c r="J2755" i="1"/>
  <c r="L2755" i="1"/>
  <c r="I2756" i="1" s="1"/>
  <c r="Y2755" i="1" l="1"/>
  <c r="W2756" i="1" s="1"/>
  <c r="F2756" i="1"/>
  <c r="K2756" i="1"/>
  <c r="X2756" i="1" l="1"/>
  <c r="AA2756" i="1"/>
  <c r="Z2756" i="1"/>
  <c r="AB2756" i="1"/>
  <c r="J2756" i="1"/>
  <c r="L2756" i="1" s="1"/>
  <c r="Y2756" i="1" l="1"/>
  <c r="W2757" i="1" s="1"/>
  <c r="I2757" i="1"/>
  <c r="AB2757" i="1" l="1"/>
  <c r="Z2757" i="1"/>
  <c r="AA2757" i="1"/>
  <c r="X2757" i="1"/>
  <c r="F2757" i="1"/>
  <c r="K2757" i="1"/>
  <c r="J2757" i="1" l="1"/>
  <c r="L2757" i="1" s="1"/>
  <c r="Y2757" i="1" s="1"/>
  <c r="W2758" i="1" s="1"/>
  <c r="X2758" i="1" l="1"/>
  <c r="AA2758" i="1"/>
  <c r="AB2758" i="1"/>
  <c r="Z2758" i="1"/>
  <c r="I2758" i="1"/>
  <c r="F2758" i="1" l="1"/>
  <c r="K2758" i="1"/>
  <c r="J2758" i="1" s="1"/>
  <c r="L2758" i="1" l="1"/>
  <c r="I2759" i="1" l="1"/>
  <c r="Y2758" i="1"/>
  <c r="W2759" i="1" s="1"/>
  <c r="K2759" i="1"/>
  <c r="F2759" i="1"/>
  <c r="X2759" i="1" l="1"/>
  <c r="Z2759" i="1"/>
  <c r="AA2759" i="1"/>
  <c r="AB2759" i="1"/>
  <c r="J2759" i="1"/>
  <c r="L2759" i="1" s="1"/>
  <c r="Y2759" i="1" l="1"/>
  <c r="W2760" i="1" s="1"/>
  <c r="I2760" i="1"/>
  <c r="AB2760" i="1" l="1"/>
  <c r="AA2760" i="1"/>
  <c r="Z2760" i="1"/>
  <c r="X2760" i="1"/>
  <c r="F2760" i="1"/>
  <c r="K2760" i="1"/>
  <c r="J2760" i="1" l="1"/>
  <c r="L2760" i="1" s="1"/>
  <c r="Y2760" i="1" s="1"/>
  <c r="W2761" i="1" s="1"/>
  <c r="Z2761" i="1" l="1"/>
  <c r="AA2761" i="1"/>
  <c r="AB2761" i="1"/>
  <c r="X2761" i="1"/>
  <c r="I2761" i="1"/>
  <c r="F2761" i="1" l="1"/>
  <c r="K2761" i="1"/>
  <c r="J2761" i="1" l="1"/>
  <c r="L2761" i="1" s="1"/>
  <c r="Y2761" i="1" s="1"/>
  <c r="W2762" i="1" s="1"/>
  <c r="X2762" i="1" l="1"/>
  <c r="Z2762" i="1"/>
  <c r="AA2762" i="1"/>
  <c r="AB2762" i="1"/>
  <c r="I2762" i="1"/>
  <c r="K2762" i="1" l="1"/>
  <c r="F2762" i="1"/>
  <c r="J2762" i="1" l="1"/>
  <c r="L2762" i="1" s="1"/>
  <c r="Y2762" i="1" s="1"/>
  <c r="W2763" i="1" s="1"/>
  <c r="AA2763" i="1" l="1"/>
  <c r="AB2763" i="1"/>
  <c r="Z2763" i="1"/>
  <c r="X2763" i="1"/>
  <c r="I2763" i="1"/>
  <c r="F2763" i="1" l="1"/>
  <c r="K2763" i="1"/>
  <c r="J2763" i="1" l="1"/>
  <c r="L2763" i="1" s="1"/>
  <c r="Y2763" i="1" s="1"/>
  <c r="W2764" i="1" s="1"/>
  <c r="X2764" i="1" l="1"/>
  <c r="AA2764" i="1"/>
  <c r="AB2764" i="1"/>
  <c r="Z2764" i="1"/>
  <c r="I2764" i="1"/>
  <c r="K2764" i="1" l="1"/>
  <c r="F2764" i="1"/>
  <c r="J2764" i="1" l="1"/>
  <c r="L2764" i="1" s="1"/>
  <c r="Y2764" i="1" s="1"/>
  <c r="W2765" i="1" s="1"/>
  <c r="X2765" i="1" l="1"/>
  <c r="Z2765" i="1"/>
  <c r="AA2765" i="1"/>
  <c r="AB2765" i="1"/>
  <c r="I2765" i="1"/>
  <c r="K2765" i="1" l="1"/>
  <c r="F2765" i="1"/>
  <c r="J2765" i="1" l="1"/>
  <c r="L2765" i="1" s="1"/>
  <c r="Y2765" i="1" s="1"/>
  <c r="W2766" i="1" s="1"/>
  <c r="AB2766" i="1" l="1"/>
  <c r="Z2766" i="1"/>
  <c r="AA2766" i="1"/>
  <c r="X2766" i="1"/>
  <c r="I2766" i="1"/>
  <c r="F2766" i="1" l="1"/>
  <c r="K2766" i="1"/>
  <c r="J2766" i="1" l="1"/>
  <c r="L2766" i="1" s="1"/>
  <c r="Y2766" i="1" s="1"/>
  <c r="W2767" i="1" s="1"/>
  <c r="Z2767" i="1" l="1"/>
  <c r="AB2767" i="1"/>
  <c r="X2767" i="1"/>
  <c r="AA2767" i="1"/>
  <c r="I2767" i="1"/>
  <c r="K2767" i="1" l="1"/>
  <c r="F2767" i="1"/>
  <c r="J2767" i="1" l="1"/>
  <c r="L2767" i="1" s="1"/>
  <c r="Y2767" i="1" s="1"/>
  <c r="W2768" i="1" s="1"/>
  <c r="X2768" i="1" l="1"/>
  <c r="Z2768" i="1"/>
  <c r="AA2768" i="1"/>
  <c r="AB2768" i="1"/>
  <c r="I2768" i="1"/>
  <c r="F2768" i="1" l="1"/>
  <c r="K2768" i="1"/>
  <c r="J2768" i="1" l="1"/>
  <c r="L2768" i="1" s="1"/>
  <c r="Y2768" i="1" s="1"/>
  <c r="W2769" i="1" s="1"/>
  <c r="AB2769" i="1" l="1"/>
  <c r="X2769" i="1"/>
  <c r="AA2769" i="1"/>
  <c r="Z2769" i="1"/>
  <c r="I2769" i="1"/>
  <c r="K2769" i="1" l="1"/>
  <c r="F2769" i="1"/>
  <c r="J2769" i="1"/>
  <c r="L2769" i="1" l="1"/>
  <c r="I2770" i="1" l="1"/>
  <c r="Y2769" i="1"/>
  <c r="W2770" i="1" s="1"/>
  <c r="K2770" i="1"/>
  <c r="F2770" i="1"/>
  <c r="X2770" i="1" l="1"/>
  <c r="Z2770" i="1"/>
  <c r="AB2770" i="1"/>
  <c r="AA2770" i="1"/>
  <c r="J2770" i="1"/>
  <c r="L2770" i="1" s="1"/>
  <c r="Y2770" i="1" l="1"/>
  <c r="W2771" i="1" s="1"/>
  <c r="I2771" i="1"/>
  <c r="X2771" i="1" l="1"/>
  <c r="AA2771" i="1"/>
  <c r="AB2771" i="1"/>
  <c r="Z2771" i="1"/>
  <c r="F2771" i="1"/>
  <c r="K2771" i="1"/>
  <c r="J2771" i="1" l="1"/>
  <c r="L2771" i="1" s="1"/>
  <c r="I2772" i="1" s="1"/>
  <c r="Y2771" i="1" l="1"/>
  <c r="W2772" i="1" s="1"/>
  <c r="F2772" i="1"/>
  <c r="K2772" i="1"/>
  <c r="J2772" i="1" s="1"/>
  <c r="X2772" i="1" l="1"/>
  <c r="AA2772" i="1"/>
  <c r="Z2772" i="1"/>
  <c r="AB2772" i="1"/>
  <c r="L2772" i="1"/>
  <c r="I2773" i="1" s="1"/>
  <c r="Y2772" i="1" l="1"/>
  <c r="W2773" i="1" s="1"/>
  <c r="F2773" i="1"/>
  <c r="K2773" i="1"/>
  <c r="Z2773" i="1" l="1"/>
  <c r="X2773" i="1"/>
  <c r="AA2773" i="1"/>
  <c r="AB2773" i="1"/>
  <c r="J2773" i="1"/>
  <c r="L2773" i="1" s="1"/>
  <c r="Y2773" i="1" l="1"/>
  <c r="W2774" i="1" s="1"/>
  <c r="I2774" i="1"/>
  <c r="AA2774" i="1" l="1"/>
  <c r="Z2774" i="1"/>
  <c r="AB2774" i="1"/>
  <c r="X2774" i="1"/>
  <c r="F2774" i="1"/>
  <c r="K2774" i="1"/>
  <c r="J2774" i="1" l="1"/>
  <c r="L2774" i="1" s="1"/>
  <c r="Y2774" i="1" s="1"/>
  <c r="W2775" i="1" s="1"/>
  <c r="AA2775" i="1" l="1"/>
  <c r="X2775" i="1"/>
  <c r="Z2775" i="1"/>
  <c r="AB2775" i="1"/>
  <c r="I2775" i="1"/>
  <c r="F2775" i="1" l="1"/>
  <c r="K2775" i="1"/>
  <c r="J2775" i="1" l="1"/>
  <c r="L2775" i="1" s="1"/>
  <c r="Y2775" i="1" s="1"/>
  <c r="W2776" i="1" s="1"/>
  <c r="AB2776" i="1" l="1"/>
  <c r="AA2776" i="1"/>
  <c r="X2776" i="1"/>
  <c r="Z2776" i="1"/>
  <c r="I2776" i="1"/>
  <c r="K2776" i="1" l="1"/>
  <c r="F2776" i="1"/>
  <c r="J2776" i="1" l="1"/>
  <c r="L2776" i="1" s="1"/>
  <c r="Y2776" i="1" s="1"/>
  <c r="W2777" i="1" s="1"/>
  <c r="AA2777" i="1" l="1"/>
  <c r="Z2777" i="1"/>
  <c r="AB2777" i="1"/>
  <c r="X2777" i="1"/>
  <c r="I2777" i="1"/>
  <c r="F2777" i="1" l="1"/>
  <c r="K2777" i="1"/>
  <c r="J2777" i="1" l="1"/>
  <c r="L2777" i="1" s="1"/>
  <c r="Y2777" i="1" s="1"/>
  <c r="W2778" i="1" s="1"/>
  <c r="X2778" i="1" l="1"/>
  <c r="Z2778" i="1"/>
  <c r="AA2778" i="1"/>
  <c r="AB2778" i="1"/>
  <c r="I2778" i="1"/>
  <c r="F2778" i="1" l="1"/>
  <c r="K2778" i="1"/>
  <c r="J2778" i="1" l="1"/>
  <c r="L2778" i="1" s="1"/>
  <c r="Y2778" i="1" s="1"/>
  <c r="W2779" i="1" s="1"/>
  <c r="Z2779" i="1" l="1"/>
  <c r="AA2779" i="1"/>
  <c r="X2779" i="1"/>
  <c r="AB2779" i="1"/>
  <c r="I2779" i="1"/>
  <c r="K2779" i="1" l="1"/>
  <c r="F2779" i="1"/>
  <c r="J2779" i="1" l="1"/>
  <c r="L2779" i="1" s="1"/>
  <c r="Y2779" i="1" s="1"/>
  <c r="W2780" i="1" s="1"/>
  <c r="X2780" i="1" l="1"/>
  <c r="Z2780" i="1"/>
  <c r="AA2780" i="1"/>
  <c r="AB2780" i="1"/>
  <c r="I2780" i="1"/>
  <c r="F2780" i="1" l="1"/>
  <c r="K2780" i="1"/>
  <c r="J2780" i="1" l="1"/>
  <c r="L2780" i="1" s="1"/>
  <c r="Y2780" i="1" s="1"/>
  <c r="W2781" i="1" s="1"/>
  <c r="AB2781" i="1" l="1"/>
  <c r="X2781" i="1"/>
  <c r="Z2781" i="1"/>
  <c r="AA2781" i="1"/>
  <c r="I2781" i="1"/>
  <c r="K2781" i="1" l="1"/>
  <c r="F2781" i="1"/>
  <c r="J2781" i="1" l="1"/>
  <c r="L2781" i="1" s="1"/>
  <c r="Y2781" i="1" s="1"/>
  <c r="W2782" i="1" s="1"/>
  <c r="X2782" i="1" l="1"/>
  <c r="AA2782" i="1"/>
  <c r="Z2782" i="1"/>
  <c r="AB2782" i="1"/>
  <c r="I2782" i="1"/>
  <c r="F2782" i="1" l="1"/>
  <c r="K2782" i="1"/>
  <c r="J2782" i="1" l="1"/>
  <c r="L2782" i="1" s="1"/>
  <c r="Y2782" i="1" s="1"/>
  <c r="W2783" i="1" s="1"/>
  <c r="X2783" i="1" l="1"/>
  <c r="Z2783" i="1"/>
  <c r="AB2783" i="1"/>
  <c r="AA2783" i="1"/>
  <c r="I2783" i="1"/>
  <c r="K2783" i="1" l="1"/>
  <c r="F2783" i="1"/>
  <c r="J2783" i="1" l="1"/>
  <c r="L2783" i="1" s="1"/>
  <c r="Y2783" i="1" s="1"/>
  <c r="W2784" i="1" s="1"/>
  <c r="AB2784" i="1" l="1"/>
  <c r="X2784" i="1"/>
  <c r="Z2784" i="1"/>
  <c r="AA2784" i="1"/>
  <c r="I2784" i="1"/>
  <c r="F2784" i="1" l="1"/>
  <c r="K2784" i="1"/>
  <c r="J2784" i="1" l="1"/>
  <c r="L2784" i="1" s="1"/>
  <c r="Y2784" i="1" s="1"/>
  <c r="W2785" i="1" s="1"/>
  <c r="AB2785" i="1" l="1"/>
  <c r="Z2785" i="1"/>
  <c r="X2785" i="1"/>
  <c r="AA2785" i="1"/>
  <c r="I2785" i="1"/>
  <c r="K2785" i="1" l="1"/>
  <c r="F2785" i="1"/>
  <c r="J2785" i="1" l="1"/>
  <c r="L2785" i="1" s="1"/>
  <c r="Y2785" i="1" s="1"/>
  <c r="W2786" i="1" s="1"/>
  <c r="AA2786" i="1" l="1"/>
  <c r="X2786" i="1"/>
  <c r="Z2786" i="1"/>
  <c r="AB2786" i="1"/>
  <c r="I2786" i="1"/>
  <c r="K2786" i="1" l="1"/>
  <c r="F2786" i="1"/>
  <c r="J2786" i="1" l="1"/>
  <c r="L2786" i="1" s="1"/>
  <c r="Y2786" i="1" s="1"/>
  <c r="W2787" i="1" s="1"/>
  <c r="Z2787" i="1" l="1"/>
  <c r="AB2787" i="1"/>
  <c r="X2787" i="1"/>
  <c r="AA2787" i="1"/>
  <c r="I2787" i="1"/>
  <c r="F2787" i="1" l="1"/>
  <c r="K2787" i="1"/>
  <c r="J2787" i="1" l="1"/>
  <c r="L2787" i="1" s="1"/>
  <c r="Y2787" i="1" s="1"/>
  <c r="W2788" i="1" s="1"/>
  <c r="X2788" i="1" l="1"/>
  <c r="Z2788" i="1"/>
  <c r="AA2788" i="1"/>
  <c r="AB2788" i="1"/>
  <c r="I2788" i="1"/>
  <c r="K2788" i="1" l="1"/>
  <c r="F2788" i="1"/>
  <c r="J2788" i="1" l="1"/>
  <c r="L2788" i="1" s="1"/>
  <c r="Y2788" i="1" s="1"/>
  <c r="W2789" i="1" s="1"/>
  <c r="Z2789" i="1" l="1"/>
  <c r="AB2789" i="1"/>
  <c r="X2789" i="1"/>
  <c r="AA2789" i="1"/>
  <c r="I2789" i="1"/>
  <c r="K2789" i="1" l="1"/>
  <c r="F2789" i="1"/>
  <c r="J2789" i="1" l="1"/>
  <c r="L2789" i="1" s="1"/>
  <c r="Y2789" i="1" s="1"/>
  <c r="W2790" i="1" s="1"/>
  <c r="X2790" i="1" l="1"/>
  <c r="Z2790" i="1"/>
  <c r="AA2790" i="1"/>
  <c r="AB2790" i="1"/>
  <c r="I2790" i="1"/>
  <c r="F2790" i="1" l="1"/>
  <c r="K2790" i="1"/>
  <c r="J2790" i="1" l="1"/>
  <c r="L2790" i="1" s="1"/>
  <c r="I2791" i="1" l="1"/>
  <c r="Y2790" i="1"/>
  <c r="W2791" i="1" s="1"/>
  <c r="F2791" i="1"/>
  <c r="K2791" i="1"/>
  <c r="AA2791" i="1" l="1"/>
  <c r="AB2791" i="1"/>
  <c r="X2791" i="1"/>
  <c r="Z2791" i="1"/>
  <c r="J2791" i="1"/>
  <c r="L2791" i="1" s="1"/>
  <c r="Y2791" i="1" l="1"/>
  <c r="W2792" i="1" s="1"/>
  <c r="I2792" i="1"/>
  <c r="X2792" i="1" l="1"/>
  <c r="Z2792" i="1"/>
  <c r="AA2792" i="1"/>
  <c r="AB2792" i="1"/>
  <c r="K2792" i="1"/>
  <c r="F2792" i="1"/>
  <c r="J2792" i="1" l="1"/>
  <c r="L2792" i="1" s="1"/>
  <c r="Y2792" i="1" s="1"/>
  <c r="W2793" i="1" s="1"/>
  <c r="X2793" i="1" l="1"/>
  <c r="Z2793" i="1"/>
  <c r="AA2793" i="1"/>
  <c r="AB2793" i="1"/>
  <c r="I2793" i="1"/>
  <c r="K2793" i="1" l="1"/>
  <c r="F2793" i="1"/>
  <c r="J2793" i="1" l="1"/>
  <c r="L2793" i="1"/>
  <c r="I2794" i="1" l="1"/>
  <c r="Y2793" i="1"/>
  <c r="W2794" i="1" s="1"/>
  <c r="K2794" i="1"/>
  <c r="J2794" i="1" s="1"/>
  <c r="F2794" i="1"/>
  <c r="X2794" i="1" l="1"/>
  <c r="Z2794" i="1"/>
  <c r="AA2794" i="1"/>
  <c r="AB2794" i="1"/>
  <c r="L2794" i="1"/>
  <c r="I2795" i="1" s="1"/>
  <c r="Y2794" i="1" l="1"/>
  <c r="W2795" i="1" s="1"/>
  <c r="F2795" i="1"/>
  <c r="K2795" i="1"/>
  <c r="AB2795" i="1" l="1"/>
  <c r="AA2795" i="1"/>
  <c r="Z2795" i="1"/>
  <c r="X2795" i="1"/>
  <c r="J2795" i="1"/>
  <c r="L2795" i="1" s="1"/>
  <c r="Y2795" i="1" l="1"/>
  <c r="W2796" i="1" s="1"/>
  <c r="I2796" i="1"/>
  <c r="AB2796" i="1" l="1"/>
  <c r="X2796" i="1"/>
  <c r="Z2796" i="1"/>
  <c r="AA2796" i="1"/>
  <c r="F2796" i="1"/>
  <c r="K2796" i="1"/>
  <c r="J2796" i="1" l="1"/>
  <c r="L2796" i="1" s="1"/>
  <c r="Y2796" i="1" s="1"/>
  <c r="W2797" i="1" s="1"/>
  <c r="X2797" i="1" l="1"/>
  <c r="Z2797" i="1"/>
  <c r="AA2797" i="1"/>
  <c r="AB2797" i="1"/>
  <c r="I2797" i="1"/>
  <c r="K2797" i="1" l="1"/>
  <c r="F2797" i="1"/>
  <c r="J2797" i="1" l="1"/>
  <c r="L2797" i="1" s="1"/>
  <c r="Y2797" i="1" s="1"/>
  <c r="W2798" i="1" s="1"/>
  <c r="Z2798" i="1" l="1"/>
  <c r="AB2798" i="1"/>
  <c r="X2798" i="1"/>
  <c r="AA2798" i="1"/>
  <c r="I2798" i="1"/>
  <c r="F2798" i="1" l="1"/>
  <c r="K2798" i="1"/>
  <c r="J2798" i="1" l="1"/>
  <c r="L2798" i="1" s="1"/>
  <c r="Y2798" i="1" s="1"/>
  <c r="W2799" i="1" s="1"/>
  <c r="Z2799" i="1" l="1"/>
  <c r="AB2799" i="1"/>
  <c r="X2799" i="1"/>
  <c r="AA2799" i="1"/>
  <c r="I2799" i="1"/>
  <c r="K2799" i="1" l="1"/>
  <c r="F2799" i="1"/>
  <c r="J2799" i="1" l="1"/>
  <c r="L2799" i="1" s="1"/>
  <c r="Y2799" i="1" s="1"/>
  <c r="W2800" i="1" s="1"/>
  <c r="AA2800" i="1" l="1"/>
  <c r="AB2800" i="1"/>
  <c r="X2800" i="1"/>
  <c r="Z2800" i="1"/>
  <c r="I2800" i="1"/>
  <c r="F2800" i="1" l="1"/>
  <c r="K2800" i="1"/>
  <c r="J2800" i="1" l="1"/>
  <c r="L2800" i="1" s="1"/>
  <c r="Y2800" i="1" s="1"/>
  <c r="W2801" i="1" s="1"/>
  <c r="X2801" i="1" l="1"/>
  <c r="AA2801" i="1"/>
  <c r="AB2801" i="1"/>
  <c r="Z2801" i="1"/>
  <c r="I2801" i="1"/>
  <c r="K2801" i="1" l="1"/>
  <c r="F2801" i="1"/>
  <c r="J2801" i="1" l="1"/>
  <c r="L2801" i="1" s="1"/>
  <c r="Y2801" i="1" s="1"/>
  <c r="W2802" i="1" s="1"/>
  <c r="AB2802" i="1" l="1"/>
  <c r="X2802" i="1"/>
  <c r="AA2802" i="1"/>
  <c r="Z2802" i="1"/>
  <c r="I2802" i="1"/>
  <c r="K2802" i="1" l="1"/>
  <c r="F2802" i="1"/>
  <c r="J2802" i="1" l="1"/>
  <c r="L2802" i="1" s="1"/>
  <c r="Y2802" i="1" s="1"/>
  <c r="W2803" i="1" s="1"/>
  <c r="X2803" i="1" l="1"/>
  <c r="AA2803" i="1"/>
  <c r="Z2803" i="1"/>
  <c r="AB2803" i="1"/>
  <c r="I2803" i="1"/>
  <c r="K2803" i="1" l="1"/>
  <c r="F2803" i="1"/>
  <c r="J2803" i="1" l="1"/>
  <c r="L2803" i="1" s="1"/>
  <c r="Y2803" i="1" s="1"/>
  <c r="W2804" i="1" s="1"/>
  <c r="X2804" i="1" l="1"/>
  <c r="AA2804" i="1"/>
  <c r="Z2804" i="1"/>
  <c r="AB2804" i="1"/>
  <c r="I2804" i="1"/>
  <c r="F2804" i="1" l="1"/>
  <c r="K2804" i="1"/>
  <c r="J2804" i="1" l="1"/>
  <c r="L2804" i="1" s="1"/>
  <c r="Y2804" i="1" s="1"/>
  <c r="W2805" i="1" s="1"/>
  <c r="X2805" i="1" l="1"/>
  <c r="Z2805" i="1"/>
  <c r="AA2805" i="1"/>
  <c r="AB2805" i="1"/>
  <c r="I2805" i="1"/>
  <c r="F2805" i="1" l="1"/>
  <c r="K2805" i="1"/>
  <c r="J2805" i="1" l="1"/>
  <c r="L2805" i="1" s="1"/>
  <c r="Y2805" i="1" s="1"/>
  <c r="W2806" i="1" s="1"/>
  <c r="AA2806" i="1" l="1"/>
  <c r="X2806" i="1"/>
  <c r="Z2806" i="1"/>
  <c r="AB2806" i="1"/>
  <c r="I2806" i="1"/>
  <c r="K2806" i="1" l="1"/>
  <c r="F2806" i="1"/>
  <c r="J2806" i="1"/>
  <c r="L2806" i="1" l="1"/>
  <c r="I2807" i="1" l="1"/>
  <c r="Y2806" i="1"/>
  <c r="W2807" i="1" s="1"/>
  <c r="F2807" i="1"/>
  <c r="K2807" i="1"/>
  <c r="J2807" i="1" s="1"/>
  <c r="X2807" i="1" l="1"/>
  <c r="Z2807" i="1"/>
  <c r="AA2807" i="1"/>
  <c r="AB2807" i="1"/>
  <c r="L2807" i="1"/>
  <c r="I2808" i="1" s="1"/>
  <c r="Y2807" i="1" l="1"/>
  <c r="W2808" i="1" s="1"/>
  <c r="K2808" i="1"/>
  <c r="J2808" i="1" s="1"/>
  <c r="F2808" i="1"/>
  <c r="AA2808" i="1" l="1"/>
  <c r="Z2808" i="1"/>
  <c r="AB2808" i="1"/>
  <c r="X2808" i="1"/>
  <c r="Y2808" i="1" s="1"/>
  <c r="W2809" i="1" s="1"/>
  <c r="L2808" i="1"/>
  <c r="I2809" i="1" s="1"/>
  <c r="X2809" i="1" l="1"/>
  <c r="Z2809" i="1"/>
  <c r="AB2809" i="1"/>
  <c r="AA2809" i="1"/>
  <c r="K2809" i="1"/>
  <c r="J2809" i="1" s="1"/>
  <c r="F2809" i="1"/>
  <c r="L2809" i="1" l="1"/>
  <c r="I2810" i="1" s="1"/>
  <c r="Y2809" i="1" l="1"/>
  <c r="W2810" i="1" s="1"/>
  <c r="F2810" i="1"/>
  <c r="K2810" i="1"/>
  <c r="J2810" i="1" s="1"/>
  <c r="AB2810" i="1" l="1"/>
  <c r="X2810" i="1"/>
  <c r="Z2810" i="1"/>
  <c r="AA2810" i="1"/>
  <c r="L2810" i="1"/>
  <c r="I2811" i="1" s="1"/>
  <c r="Y2810" i="1" l="1"/>
  <c r="W2811" i="1" s="1"/>
  <c r="K2811" i="1"/>
  <c r="F2811" i="1"/>
  <c r="AB2811" i="1" l="1"/>
  <c r="X2811" i="1"/>
  <c r="Z2811" i="1"/>
  <c r="AA2811" i="1"/>
  <c r="J2811" i="1"/>
  <c r="L2811" i="1" s="1"/>
  <c r="Y2811" i="1" l="1"/>
  <c r="W2812" i="1" s="1"/>
  <c r="I2812" i="1"/>
  <c r="AB2812" i="1" l="1"/>
  <c r="Z2812" i="1"/>
  <c r="AA2812" i="1"/>
  <c r="X2812" i="1"/>
  <c r="K2812" i="1"/>
  <c r="F2812" i="1"/>
  <c r="J2812" i="1" l="1"/>
  <c r="L2812" i="1" s="1"/>
  <c r="Y2812" i="1" s="1"/>
  <c r="W2813" i="1" s="1"/>
  <c r="AB2813" i="1" l="1"/>
  <c r="AA2813" i="1"/>
  <c r="X2813" i="1"/>
  <c r="Z2813" i="1"/>
  <c r="I2813" i="1"/>
  <c r="F2813" i="1" l="1"/>
  <c r="K2813" i="1"/>
  <c r="J2813" i="1" l="1"/>
  <c r="L2813" i="1" s="1"/>
  <c r="Y2813" i="1" s="1"/>
  <c r="W2814" i="1" s="1"/>
  <c r="AB2814" i="1" l="1"/>
  <c r="X2814" i="1"/>
  <c r="Z2814" i="1"/>
  <c r="AA2814" i="1"/>
  <c r="I2814" i="1"/>
  <c r="F2814" i="1" l="1"/>
  <c r="K2814" i="1"/>
  <c r="J2814" i="1" l="1"/>
  <c r="L2814" i="1" s="1"/>
  <c r="I2815" i="1" l="1"/>
  <c r="Y2814" i="1"/>
  <c r="W2815" i="1" s="1"/>
  <c r="F2815" i="1"/>
  <c r="K2815" i="1"/>
  <c r="AB2815" i="1" l="1"/>
  <c r="AA2815" i="1"/>
  <c r="X2815" i="1"/>
  <c r="Z2815" i="1"/>
  <c r="J2815" i="1"/>
  <c r="L2815" i="1"/>
  <c r="I2816" i="1" s="1"/>
  <c r="Y2815" i="1" l="1"/>
  <c r="W2816" i="1" s="1"/>
  <c r="F2816" i="1"/>
  <c r="K2816" i="1"/>
  <c r="AB2816" i="1" l="1"/>
  <c r="X2816" i="1"/>
  <c r="Z2816" i="1"/>
  <c r="AA2816" i="1"/>
  <c r="J2816" i="1"/>
  <c r="L2816" i="1" s="1"/>
  <c r="Y2816" i="1" l="1"/>
  <c r="W2817" i="1" s="1"/>
  <c r="I2817" i="1"/>
  <c r="AB2817" i="1" l="1"/>
  <c r="X2817" i="1"/>
  <c r="AA2817" i="1"/>
  <c r="Z2817" i="1"/>
  <c r="F2817" i="1"/>
  <c r="K2817" i="1"/>
  <c r="J2817" i="1" l="1"/>
  <c r="L2817" i="1" s="1"/>
  <c r="Y2817" i="1" s="1"/>
  <c r="W2818" i="1" s="1"/>
  <c r="AB2818" i="1" l="1"/>
  <c r="X2818" i="1"/>
  <c r="Z2818" i="1"/>
  <c r="AA2818" i="1"/>
  <c r="I2818" i="1"/>
  <c r="F2818" i="1" l="1"/>
  <c r="K2818" i="1"/>
  <c r="J2818" i="1" l="1"/>
  <c r="L2818" i="1" s="1"/>
  <c r="Y2818" i="1" s="1"/>
  <c r="W2819" i="1" s="1"/>
  <c r="AB2819" i="1" l="1"/>
  <c r="X2819" i="1"/>
  <c r="Z2819" i="1"/>
  <c r="AA2819" i="1"/>
  <c r="I2819" i="1"/>
  <c r="F2819" i="1" l="1"/>
  <c r="K2819" i="1"/>
  <c r="J2819" i="1" l="1"/>
  <c r="L2819" i="1" s="1"/>
  <c r="Y2819" i="1" s="1"/>
  <c r="W2820" i="1" s="1"/>
  <c r="AB2820" i="1" l="1"/>
  <c r="Z2820" i="1"/>
  <c r="AA2820" i="1"/>
  <c r="X2820" i="1"/>
  <c r="I2820" i="1"/>
  <c r="F2820" i="1" l="1"/>
  <c r="K2820" i="1"/>
  <c r="J2820" i="1" l="1"/>
  <c r="L2820" i="1" s="1"/>
  <c r="Y2820" i="1" s="1"/>
  <c r="W2821" i="1" s="1"/>
  <c r="AB2821" i="1" l="1"/>
  <c r="Z2821" i="1"/>
  <c r="X2821" i="1"/>
  <c r="AA2821" i="1"/>
  <c r="I2821" i="1"/>
  <c r="K2821" i="1" s="1"/>
  <c r="F2821" i="1" l="1"/>
  <c r="J2821" i="1"/>
  <c r="L2821" i="1" s="1"/>
  <c r="Y2821" i="1" s="1"/>
  <c r="W2822" i="1" s="1"/>
  <c r="AB2822" i="1" l="1"/>
  <c r="X2822" i="1"/>
  <c r="Z2822" i="1"/>
  <c r="AA2822" i="1"/>
  <c r="I2822" i="1"/>
  <c r="F2822" i="1" l="1"/>
  <c r="K2822" i="1"/>
  <c r="J2822" i="1" l="1"/>
  <c r="L2822" i="1" s="1"/>
  <c r="Y2822" i="1" s="1"/>
  <c r="W2823" i="1" s="1"/>
  <c r="AB2823" i="1" l="1"/>
  <c r="Z2823" i="1"/>
  <c r="X2823" i="1"/>
  <c r="AA2823" i="1"/>
  <c r="I2823" i="1"/>
  <c r="F2823" i="1" l="1"/>
  <c r="K2823" i="1"/>
  <c r="J2823" i="1" l="1"/>
  <c r="L2823" i="1" s="1"/>
  <c r="Y2823" i="1" s="1"/>
  <c r="W2824" i="1" s="1"/>
  <c r="AB2824" i="1" l="1"/>
  <c r="X2824" i="1"/>
  <c r="Z2824" i="1"/>
  <c r="AA2824" i="1"/>
  <c r="I2824" i="1"/>
  <c r="K2824" i="1" l="1"/>
  <c r="F2824" i="1"/>
  <c r="J2824" i="1" l="1"/>
  <c r="L2824" i="1" s="1"/>
  <c r="Y2824" i="1" s="1"/>
  <c r="W2825" i="1" s="1"/>
  <c r="X2825" i="1" l="1"/>
  <c r="Z2825" i="1"/>
  <c r="AB2825" i="1"/>
  <c r="AA2825" i="1"/>
  <c r="I2825" i="1"/>
  <c r="F2825" i="1" l="1"/>
  <c r="K2825" i="1"/>
  <c r="J2825" i="1" s="1"/>
  <c r="L2825" i="1" l="1"/>
  <c r="I2826" i="1" l="1"/>
  <c r="F2826" i="1" s="1"/>
  <c r="Y2825" i="1"/>
  <c r="W2826" i="1" s="1"/>
  <c r="K2826" i="1"/>
  <c r="J2826" i="1" s="1"/>
  <c r="AB2826" i="1" l="1"/>
  <c r="AA2826" i="1"/>
  <c r="X2826" i="1"/>
  <c r="Z2826" i="1"/>
  <c r="L2826" i="1"/>
  <c r="I2827" i="1" s="1"/>
  <c r="Y2826" i="1" l="1"/>
  <c r="W2827" i="1" s="1"/>
  <c r="F2827" i="1"/>
  <c r="K2827" i="1"/>
  <c r="AB2827" i="1" l="1"/>
  <c r="X2827" i="1"/>
  <c r="Z2827" i="1"/>
  <c r="AA2827" i="1"/>
  <c r="J2827" i="1"/>
  <c r="L2827" i="1" s="1"/>
  <c r="Y2827" i="1" l="1"/>
  <c r="W2828" i="1" s="1"/>
  <c r="I2828" i="1"/>
  <c r="AB2828" i="1" l="1"/>
  <c r="X2828" i="1"/>
  <c r="Z2828" i="1"/>
  <c r="AA2828" i="1"/>
  <c r="F2828" i="1"/>
  <c r="K2828" i="1"/>
  <c r="J2828" i="1" s="1"/>
  <c r="L2828" i="1" l="1"/>
  <c r="I2829" i="1" s="1"/>
  <c r="Y2828" i="1" l="1"/>
  <c r="W2829" i="1" s="1"/>
  <c r="F2829" i="1"/>
  <c r="K2829" i="1"/>
  <c r="AB2829" i="1" l="1"/>
  <c r="X2829" i="1"/>
  <c r="Z2829" i="1"/>
  <c r="AA2829" i="1"/>
  <c r="J2829" i="1"/>
  <c r="L2829" i="1" s="1"/>
  <c r="Y2829" i="1" l="1"/>
  <c r="W2830" i="1" s="1"/>
  <c r="I2830" i="1"/>
  <c r="AB2830" i="1" l="1"/>
  <c r="AA2830" i="1"/>
  <c r="Z2830" i="1"/>
  <c r="X2830" i="1"/>
  <c r="F2830" i="1"/>
  <c r="K2830" i="1"/>
  <c r="J2830" i="1" l="1"/>
  <c r="L2830" i="1" s="1"/>
  <c r="Y2830" i="1" s="1"/>
  <c r="W2831" i="1" s="1"/>
  <c r="AB2831" i="1" l="1"/>
  <c r="X2831" i="1"/>
  <c r="Z2831" i="1"/>
  <c r="AA2831" i="1"/>
  <c r="I2831" i="1"/>
  <c r="K2831" i="1" l="1"/>
  <c r="F2831" i="1"/>
  <c r="J2831" i="1" l="1"/>
  <c r="L2831" i="1" s="1"/>
  <c r="Y2831" i="1" s="1"/>
  <c r="W2832" i="1" s="1"/>
  <c r="AB2832" i="1" l="1"/>
  <c r="X2832" i="1"/>
  <c r="Z2832" i="1"/>
  <c r="AA2832" i="1"/>
  <c r="I2832" i="1"/>
  <c r="F2832" i="1" l="1"/>
  <c r="K2832" i="1"/>
  <c r="J2832" i="1" s="1"/>
  <c r="L2832" i="1" l="1"/>
  <c r="I2833" i="1" l="1"/>
  <c r="Y2832" i="1"/>
  <c r="W2833" i="1" s="1"/>
  <c r="F2833" i="1"/>
  <c r="K2833" i="1"/>
  <c r="X2833" i="1" l="1"/>
  <c r="AA2833" i="1"/>
  <c r="AB2833" i="1"/>
  <c r="Z2833" i="1"/>
  <c r="J2833" i="1"/>
  <c r="L2833" i="1" s="1"/>
  <c r="Y2833" i="1" l="1"/>
  <c r="W2834" i="1" s="1"/>
  <c r="I2834" i="1"/>
  <c r="AB2834" i="1" l="1"/>
  <c r="AA2834" i="1"/>
  <c r="X2834" i="1"/>
  <c r="Z2834" i="1"/>
  <c r="K2834" i="1"/>
  <c r="F2834" i="1"/>
  <c r="J2834" i="1" l="1"/>
  <c r="L2834" i="1" s="1"/>
  <c r="Y2834" i="1" s="1"/>
  <c r="W2835" i="1" s="1"/>
  <c r="AB2835" i="1" l="1"/>
  <c r="X2835" i="1"/>
  <c r="AA2835" i="1"/>
  <c r="Z2835" i="1"/>
  <c r="I2835" i="1"/>
  <c r="K2835" i="1" l="1"/>
  <c r="J2835" i="1" s="1"/>
  <c r="F2835" i="1"/>
  <c r="L2835" i="1" l="1"/>
  <c r="I2836" i="1" l="1"/>
  <c r="Y2835" i="1"/>
  <c r="W2836" i="1" s="1"/>
  <c r="F2836" i="1"/>
  <c r="K2836" i="1"/>
  <c r="J2836" i="1" s="1"/>
  <c r="AB2836" i="1" l="1"/>
  <c r="AA2836" i="1"/>
  <c r="Z2836" i="1"/>
  <c r="X2836" i="1"/>
  <c r="L2836" i="1"/>
  <c r="I2837" i="1" s="1"/>
  <c r="Y2836" i="1" l="1"/>
  <c r="W2837" i="1" s="1"/>
  <c r="K2837" i="1"/>
  <c r="F2837" i="1"/>
  <c r="AB2837" i="1" l="1"/>
  <c r="X2837" i="1"/>
  <c r="AA2837" i="1"/>
  <c r="Z2837" i="1"/>
  <c r="J2837" i="1"/>
  <c r="L2837" i="1" s="1"/>
  <c r="I2838" i="1" s="1"/>
  <c r="Y2837" i="1" l="1"/>
  <c r="W2838" i="1" s="1"/>
  <c r="K2838" i="1"/>
  <c r="F2838" i="1"/>
  <c r="AB2838" i="1" l="1"/>
  <c r="Z2838" i="1"/>
  <c r="AA2838" i="1"/>
  <c r="X2838" i="1"/>
  <c r="Y2838" i="1" s="1"/>
  <c r="W2839" i="1" s="1"/>
  <c r="J2838" i="1"/>
  <c r="L2838" i="1" s="1"/>
  <c r="AB2839" i="1" l="1"/>
  <c r="X2839" i="1"/>
  <c r="Z2839" i="1"/>
  <c r="AA2839" i="1"/>
  <c r="I2839" i="1"/>
  <c r="K2839" i="1" l="1"/>
  <c r="J2839" i="1" s="1"/>
  <c r="F2839" i="1"/>
  <c r="L2839" i="1" l="1"/>
  <c r="I2840" i="1" l="1"/>
  <c r="Y2839" i="1"/>
  <c r="W2840" i="1" s="1"/>
  <c r="F2840" i="1"/>
  <c r="K2840" i="1"/>
  <c r="AB2840" i="1" l="1"/>
  <c r="X2840" i="1"/>
  <c r="Z2840" i="1"/>
  <c r="AA2840" i="1"/>
  <c r="J2840" i="1"/>
  <c r="L2840" i="1" s="1"/>
  <c r="I2841" i="1" s="1"/>
  <c r="Y2840" i="1" l="1"/>
  <c r="W2841" i="1" s="1"/>
  <c r="K2841" i="1"/>
  <c r="F2841" i="1"/>
  <c r="AB2841" i="1" l="1"/>
  <c r="Z2841" i="1"/>
  <c r="AA2841" i="1"/>
  <c r="X2841" i="1"/>
  <c r="J2841" i="1"/>
  <c r="L2841" i="1" s="1"/>
  <c r="Y2841" i="1" l="1"/>
  <c r="W2842" i="1" s="1"/>
  <c r="I2842" i="1"/>
  <c r="AB2842" i="1" l="1"/>
  <c r="Z2842" i="1"/>
  <c r="AA2842" i="1"/>
  <c r="X2842" i="1"/>
  <c r="F2842" i="1"/>
  <c r="K2842" i="1"/>
  <c r="J2842" i="1" l="1"/>
  <c r="L2842" i="1" s="1"/>
  <c r="Y2842" i="1" s="1"/>
  <c r="W2843" i="1" s="1"/>
  <c r="AB2843" i="1" l="1"/>
  <c r="X2843" i="1"/>
  <c r="Z2843" i="1"/>
  <c r="AA2843" i="1"/>
  <c r="I2843" i="1"/>
  <c r="F2843" i="1" l="1"/>
  <c r="K2843" i="1"/>
  <c r="J2843" i="1" l="1"/>
  <c r="L2843" i="1" s="1"/>
  <c r="Y2843" i="1" s="1"/>
  <c r="W2844" i="1" s="1"/>
  <c r="AB2844" i="1" l="1"/>
  <c r="X2844" i="1"/>
  <c r="AA2844" i="1"/>
  <c r="Z2844" i="1"/>
  <c r="I2844" i="1"/>
  <c r="K2844" i="1" l="1"/>
  <c r="F2844" i="1"/>
  <c r="J2844" i="1" l="1"/>
  <c r="L2844" i="1" s="1"/>
  <c r="Y2844" i="1" s="1"/>
  <c r="W2845" i="1" s="1"/>
  <c r="AB2845" i="1" l="1"/>
  <c r="X2845" i="1"/>
  <c r="Z2845" i="1"/>
  <c r="AA2845" i="1"/>
  <c r="I2845" i="1"/>
  <c r="K2845" i="1" l="1"/>
  <c r="F2845" i="1"/>
  <c r="J2845" i="1" l="1"/>
  <c r="L2845" i="1" s="1"/>
  <c r="Y2845" i="1" s="1"/>
  <c r="W2846" i="1" s="1"/>
  <c r="AB2846" i="1" l="1"/>
  <c r="X2846" i="1"/>
  <c r="Z2846" i="1"/>
  <c r="AA2846" i="1"/>
  <c r="I2846" i="1"/>
  <c r="K2846" i="1" l="1"/>
  <c r="F2846" i="1"/>
  <c r="J2846" i="1" l="1"/>
  <c r="L2846" i="1" s="1"/>
  <c r="Y2846" i="1" s="1"/>
  <c r="W2847" i="1" s="1"/>
  <c r="AB2847" i="1" l="1"/>
  <c r="Z2847" i="1"/>
  <c r="X2847" i="1"/>
  <c r="AA2847" i="1"/>
  <c r="I2847" i="1"/>
  <c r="K2847" i="1" l="1"/>
  <c r="F2847" i="1"/>
  <c r="J2847" i="1" l="1"/>
  <c r="L2847" i="1" s="1"/>
  <c r="Y2847" i="1" s="1"/>
  <c r="W2848" i="1" s="1"/>
  <c r="AB2848" i="1" l="1"/>
  <c r="X2848" i="1"/>
  <c r="AA2848" i="1"/>
  <c r="Z2848" i="1"/>
  <c r="I2848" i="1"/>
  <c r="F2848" i="1" l="1"/>
  <c r="K2848" i="1"/>
  <c r="J2848" i="1" l="1"/>
  <c r="L2848" i="1" s="1"/>
  <c r="Y2848" i="1" s="1"/>
  <c r="W2849" i="1" s="1"/>
  <c r="AB2849" i="1" l="1"/>
  <c r="AA2849" i="1"/>
  <c r="X2849" i="1"/>
  <c r="Z2849" i="1"/>
  <c r="I2849" i="1"/>
  <c r="K2849" i="1" l="1"/>
  <c r="F2849" i="1"/>
  <c r="J2849" i="1" l="1"/>
  <c r="L2849" i="1" s="1"/>
  <c r="Y2849" i="1" s="1"/>
  <c r="W2850" i="1" s="1"/>
  <c r="AB2850" i="1" l="1"/>
  <c r="X2850" i="1"/>
  <c r="Z2850" i="1"/>
  <c r="AA2850" i="1"/>
  <c r="I2850" i="1"/>
  <c r="F2850" i="1" l="1"/>
  <c r="K2850" i="1"/>
  <c r="J2850" i="1" l="1"/>
  <c r="L2850" i="1" s="1"/>
  <c r="Y2850" i="1" s="1"/>
  <c r="W2851" i="1" s="1"/>
  <c r="AB2851" i="1" l="1"/>
  <c r="Z2851" i="1"/>
  <c r="AA2851" i="1"/>
  <c r="X2851" i="1"/>
  <c r="I2851" i="1"/>
  <c r="F2851" i="1" l="1"/>
  <c r="K2851" i="1"/>
  <c r="J2851" i="1" l="1"/>
  <c r="L2851" i="1" s="1"/>
  <c r="Y2851" i="1" s="1"/>
  <c r="W2852" i="1" s="1"/>
  <c r="AB2852" i="1" l="1"/>
  <c r="AA2852" i="1"/>
  <c r="Z2852" i="1"/>
  <c r="X2852" i="1"/>
  <c r="I2852" i="1"/>
  <c r="K2852" i="1" l="1"/>
  <c r="J2852" i="1" s="1"/>
  <c r="F2852" i="1"/>
  <c r="L2852" i="1" l="1"/>
  <c r="I2853" i="1" l="1"/>
  <c r="Y2852" i="1"/>
  <c r="W2853" i="1" s="1"/>
  <c r="F2853" i="1"/>
  <c r="K2853" i="1"/>
  <c r="AB2853" i="1" l="1"/>
  <c r="X2853" i="1"/>
  <c r="Z2853" i="1"/>
  <c r="AA2853" i="1"/>
  <c r="J2853" i="1"/>
  <c r="L2853" i="1" s="1"/>
  <c r="Y2853" i="1" l="1"/>
  <c r="W2854" i="1" s="1"/>
  <c r="I2854" i="1"/>
  <c r="AB2854" i="1" l="1"/>
  <c r="X2854" i="1"/>
  <c r="Z2854" i="1"/>
  <c r="AA2854" i="1"/>
  <c r="K2854" i="1"/>
  <c r="F2854" i="1"/>
  <c r="J2854" i="1"/>
  <c r="L2854" i="1" l="1"/>
  <c r="I2855" i="1" s="1"/>
  <c r="Y2854" i="1" l="1"/>
  <c r="W2855" i="1" s="1"/>
  <c r="F2855" i="1"/>
  <c r="K2855" i="1"/>
  <c r="AB2855" i="1" l="1"/>
  <c r="X2855" i="1"/>
  <c r="Z2855" i="1"/>
  <c r="AA2855" i="1"/>
  <c r="J2855" i="1"/>
  <c r="L2855" i="1" s="1"/>
  <c r="I2856" i="1" s="1"/>
  <c r="Y2855" i="1" l="1"/>
  <c r="W2856" i="1" s="1"/>
  <c r="F2856" i="1"/>
  <c r="K2856" i="1"/>
  <c r="AB2856" i="1" l="1"/>
  <c r="X2856" i="1"/>
  <c r="AA2856" i="1"/>
  <c r="Z2856" i="1"/>
  <c r="J2856" i="1"/>
  <c r="L2856" i="1" s="1"/>
  <c r="Y2856" i="1" l="1"/>
  <c r="W2857" i="1" s="1"/>
  <c r="I2857" i="1"/>
  <c r="AB2857" i="1" l="1"/>
  <c r="X2857" i="1"/>
  <c r="Z2857" i="1"/>
  <c r="AA2857" i="1"/>
  <c r="K2857" i="1"/>
  <c r="F2857" i="1"/>
  <c r="J2857" i="1" l="1"/>
  <c r="L2857" i="1" s="1"/>
  <c r="Y2857" i="1" s="1"/>
  <c r="W2858" i="1" s="1"/>
  <c r="AB2858" i="1" l="1"/>
  <c r="Z2858" i="1"/>
  <c r="AA2858" i="1"/>
  <c r="X2858" i="1"/>
  <c r="I2858" i="1"/>
  <c r="F2858" i="1" l="1"/>
  <c r="K2858" i="1"/>
  <c r="J2858" i="1" l="1"/>
  <c r="L2858" i="1" s="1"/>
  <c r="I2859" i="1" l="1"/>
  <c r="Y2858" i="1"/>
  <c r="W2859" i="1" s="1"/>
  <c r="F2859" i="1"/>
  <c r="K2859" i="1"/>
  <c r="J2859" i="1" s="1"/>
  <c r="AB2859" i="1" l="1"/>
  <c r="X2859" i="1"/>
  <c r="AA2859" i="1"/>
  <c r="Z2859" i="1"/>
  <c r="L2859" i="1"/>
  <c r="I2860" i="1" s="1"/>
  <c r="Y2859" i="1" l="1"/>
  <c r="W2860" i="1" s="1"/>
  <c r="F2860" i="1"/>
  <c r="K2860" i="1"/>
  <c r="AB2860" i="1" l="1"/>
  <c r="Z2860" i="1"/>
  <c r="AA2860" i="1"/>
  <c r="X2860" i="1"/>
  <c r="J2860" i="1"/>
  <c r="L2860" i="1" s="1"/>
  <c r="Y2860" i="1" l="1"/>
  <c r="W2861" i="1" s="1"/>
  <c r="I2861" i="1"/>
  <c r="AB2861" i="1" l="1"/>
  <c r="X2861" i="1"/>
  <c r="AA2861" i="1"/>
  <c r="Z2861" i="1"/>
  <c r="F2861" i="1"/>
  <c r="K2861" i="1"/>
  <c r="J2861" i="1" l="1"/>
  <c r="L2861" i="1" s="1"/>
  <c r="Y2861" i="1" s="1"/>
  <c r="W2862" i="1" s="1"/>
  <c r="X2862" i="1" l="1"/>
  <c r="AB2862" i="1"/>
  <c r="Z2862" i="1"/>
  <c r="AA2862" i="1"/>
  <c r="I2862" i="1"/>
  <c r="K2862" i="1" l="1"/>
  <c r="F2862" i="1"/>
  <c r="J2862" i="1" l="1"/>
  <c r="L2862" i="1" s="1"/>
  <c r="Y2862" i="1" s="1"/>
  <c r="W2863" i="1" s="1"/>
  <c r="AB2863" i="1" l="1"/>
  <c r="X2863" i="1"/>
  <c r="AA2863" i="1"/>
  <c r="Z2863" i="1"/>
  <c r="I2863" i="1"/>
  <c r="F2863" i="1" l="1"/>
  <c r="K2863" i="1"/>
  <c r="J2863" i="1" l="1"/>
  <c r="L2863" i="1" s="1"/>
  <c r="Y2863" i="1" s="1"/>
  <c r="W2864" i="1" s="1"/>
  <c r="AB2864" i="1" l="1"/>
  <c r="X2864" i="1"/>
  <c r="Z2864" i="1"/>
  <c r="AA2864" i="1"/>
  <c r="I2864" i="1"/>
  <c r="F2864" i="1" l="1"/>
  <c r="K2864" i="1"/>
  <c r="J2864" i="1" l="1"/>
  <c r="L2864" i="1" s="1"/>
  <c r="I2865" i="1" l="1"/>
  <c r="Y2864" i="1"/>
  <c r="W2865" i="1" s="1"/>
  <c r="K2865" i="1"/>
  <c r="F2865" i="1"/>
  <c r="X2865" i="1" l="1"/>
  <c r="AA2865" i="1"/>
  <c r="Z2865" i="1"/>
  <c r="AB2865" i="1"/>
  <c r="J2865" i="1"/>
  <c r="L2865" i="1" s="1"/>
  <c r="Y2865" i="1" l="1"/>
  <c r="W2866" i="1" s="1"/>
  <c r="I2866" i="1"/>
  <c r="AB2866" i="1" l="1"/>
  <c r="X2866" i="1"/>
  <c r="AA2866" i="1"/>
  <c r="Z2866" i="1"/>
  <c r="F2866" i="1"/>
  <c r="K2866" i="1"/>
  <c r="J2866" i="1" l="1"/>
  <c r="L2866" i="1" s="1"/>
  <c r="Y2866" i="1" s="1"/>
  <c r="W2867" i="1" s="1"/>
  <c r="AB2867" i="1" l="1"/>
  <c r="AA2867" i="1"/>
  <c r="Z2867" i="1"/>
  <c r="X2867" i="1"/>
  <c r="I2867" i="1"/>
  <c r="K2867" i="1" l="1"/>
  <c r="F2867" i="1"/>
  <c r="J2867" i="1" l="1"/>
  <c r="L2867" i="1" s="1"/>
  <c r="Y2867" i="1" s="1"/>
  <c r="W2868" i="1" s="1"/>
  <c r="AB2868" i="1" l="1"/>
  <c r="X2868" i="1"/>
  <c r="Z2868" i="1"/>
  <c r="AA2868" i="1"/>
  <c r="I2868" i="1"/>
  <c r="K2868" i="1" l="1"/>
  <c r="F2868" i="1"/>
  <c r="J2868" i="1" l="1"/>
  <c r="L2868" i="1" s="1"/>
  <c r="I2869" i="1" l="1"/>
  <c r="Y2868" i="1"/>
  <c r="W2869" i="1" s="1"/>
  <c r="K2869" i="1"/>
  <c r="F2869" i="1"/>
  <c r="AB2869" i="1" l="1"/>
  <c r="X2869" i="1"/>
  <c r="Z2869" i="1"/>
  <c r="AA2869" i="1"/>
  <c r="J2869" i="1"/>
  <c r="L2869" i="1" s="1"/>
  <c r="Y2869" i="1" l="1"/>
  <c r="W2870" i="1" s="1"/>
  <c r="I2870" i="1"/>
  <c r="AB2870" i="1" l="1"/>
  <c r="X2870" i="1"/>
  <c r="AA2870" i="1"/>
  <c r="Z2870" i="1"/>
  <c r="K2870" i="1"/>
  <c r="F2870" i="1"/>
  <c r="J2870" i="1" l="1"/>
  <c r="L2870" i="1" s="1"/>
  <c r="Y2870" i="1" s="1"/>
  <c r="W2871" i="1" s="1"/>
  <c r="AB2871" i="1" l="1"/>
  <c r="AA2871" i="1"/>
  <c r="X2871" i="1"/>
  <c r="Z2871" i="1"/>
  <c r="I2871" i="1"/>
  <c r="F2871" i="1" l="1"/>
  <c r="K2871" i="1"/>
  <c r="J2871" i="1" l="1"/>
  <c r="L2871" i="1" s="1"/>
  <c r="Y2871" i="1" s="1"/>
  <c r="W2872" i="1" s="1"/>
  <c r="AB2872" i="1" l="1"/>
  <c r="X2872" i="1"/>
  <c r="AA2872" i="1"/>
  <c r="Z2872" i="1"/>
  <c r="I2872" i="1"/>
  <c r="F2872" i="1" l="1"/>
  <c r="K2872" i="1"/>
  <c r="J2872" i="1" l="1"/>
  <c r="L2872" i="1" s="1"/>
  <c r="Y2872" i="1" s="1"/>
  <c r="W2873" i="1" s="1"/>
  <c r="AB2873" i="1" l="1"/>
  <c r="Z2873" i="1"/>
  <c r="X2873" i="1"/>
  <c r="AA2873" i="1"/>
  <c r="I2873" i="1"/>
  <c r="F2873" i="1" l="1"/>
  <c r="K2873" i="1"/>
  <c r="J2873" i="1" l="1"/>
  <c r="L2873" i="1" s="1"/>
  <c r="Y2873" i="1" s="1"/>
  <c r="W2874" i="1" s="1"/>
  <c r="AB2874" i="1" l="1"/>
  <c r="X2874" i="1"/>
  <c r="Z2874" i="1"/>
  <c r="AA2874" i="1"/>
  <c r="I2874" i="1"/>
  <c r="K2874" i="1" l="1"/>
  <c r="F2874" i="1"/>
  <c r="J2874" i="1" l="1"/>
  <c r="L2874" i="1" s="1"/>
  <c r="Y2874" i="1" s="1"/>
  <c r="W2875" i="1" s="1"/>
  <c r="AB2875" i="1" l="1"/>
  <c r="X2875" i="1"/>
  <c r="Z2875" i="1"/>
  <c r="AA2875" i="1"/>
  <c r="I2875" i="1"/>
  <c r="F2875" i="1" l="1"/>
  <c r="K2875" i="1"/>
  <c r="J2875" i="1" l="1"/>
  <c r="L2875" i="1" s="1"/>
  <c r="Y2875" i="1" s="1"/>
  <c r="W2876" i="1" s="1"/>
  <c r="AB2876" i="1" l="1"/>
  <c r="X2876" i="1"/>
  <c r="Z2876" i="1"/>
  <c r="AA2876" i="1"/>
  <c r="I2876" i="1"/>
  <c r="F2876" i="1" l="1"/>
  <c r="K2876" i="1"/>
  <c r="J2876" i="1" l="1"/>
  <c r="L2876" i="1" s="1"/>
  <c r="Y2876" i="1" s="1"/>
  <c r="W2877" i="1" s="1"/>
  <c r="AB2877" i="1" l="1"/>
  <c r="AA2877" i="1"/>
  <c r="X2877" i="1"/>
  <c r="Z2877" i="1"/>
  <c r="I2877" i="1"/>
  <c r="F2877" i="1" s="1"/>
  <c r="K2877" i="1" l="1"/>
  <c r="J2877" i="1" s="1"/>
  <c r="L2877" i="1" l="1"/>
  <c r="I2878" i="1" l="1"/>
  <c r="Y2877" i="1"/>
  <c r="W2878" i="1" s="1"/>
  <c r="K2878" i="1"/>
  <c r="F2878" i="1"/>
  <c r="AB2878" i="1" l="1"/>
  <c r="X2878" i="1"/>
  <c r="AA2878" i="1"/>
  <c r="Z2878" i="1"/>
  <c r="J2878" i="1"/>
  <c r="L2878" i="1"/>
  <c r="I2879" i="1" s="1"/>
  <c r="Y2878" i="1" l="1"/>
  <c r="W2879" i="1" s="1"/>
  <c r="K2879" i="1"/>
  <c r="F2879" i="1"/>
  <c r="X2879" i="1" l="1"/>
  <c r="AA2879" i="1"/>
  <c r="AB2879" i="1"/>
  <c r="Z2879" i="1"/>
  <c r="J2879" i="1"/>
  <c r="L2879" i="1" s="1"/>
  <c r="Y2879" i="1" l="1"/>
  <c r="W2880" i="1" s="1"/>
  <c r="I2880" i="1"/>
  <c r="AB2880" i="1" l="1"/>
  <c r="X2880" i="1"/>
  <c r="Z2880" i="1"/>
  <c r="AA2880" i="1"/>
  <c r="K2880" i="1"/>
  <c r="F2880" i="1"/>
  <c r="J2880" i="1" l="1"/>
  <c r="L2880" i="1" s="1"/>
  <c r="Y2880" i="1" s="1"/>
  <c r="W2881" i="1" s="1"/>
  <c r="AB2881" i="1" l="1"/>
  <c r="X2881" i="1"/>
  <c r="Z2881" i="1"/>
  <c r="AA2881" i="1"/>
  <c r="I2881" i="1"/>
  <c r="K2881" i="1" l="1"/>
  <c r="F2881" i="1"/>
  <c r="J2881" i="1" l="1"/>
  <c r="L2881" i="1" s="1"/>
  <c r="Y2881" i="1" s="1"/>
  <c r="W2882" i="1" s="1"/>
  <c r="AB2882" i="1" l="1"/>
  <c r="X2882" i="1"/>
  <c r="Z2882" i="1"/>
  <c r="AA2882" i="1"/>
  <c r="I2882" i="1"/>
  <c r="F2882" i="1" l="1"/>
  <c r="K2882" i="1"/>
  <c r="J2882" i="1" s="1"/>
  <c r="L2882" i="1" l="1"/>
  <c r="I2883" i="1" l="1"/>
  <c r="Y2882" i="1"/>
  <c r="W2883" i="1" s="1"/>
  <c r="F2883" i="1"/>
  <c r="K2883" i="1"/>
  <c r="AB2883" i="1" l="1"/>
  <c r="Z2883" i="1"/>
  <c r="X2883" i="1"/>
  <c r="AA2883" i="1"/>
  <c r="J2883" i="1"/>
  <c r="L2883" i="1" s="1"/>
  <c r="Y2883" i="1" l="1"/>
  <c r="W2884" i="1" s="1"/>
  <c r="I2884" i="1"/>
  <c r="K2884" i="1" s="1"/>
  <c r="AB2884" i="1" l="1"/>
  <c r="X2884" i="1"/>
  <c r="AA2884" i="1"/>
  <c r="Z2884" i="1"/>
  <c r="F2884" i="1"/>
  <c r="J2884" i="1"/>
  <c r="L2884" i="1" s="1"/>
  <c r="Y2884" i="1" l="1"/>
  <c r="W2885" i="1" s="1"/>
  <c r="I2885" i="1"/>
  <c r="AB2885" i="1" l="1"/>
  <c r="AA2885" i="1"/>
  <c r="X2885" i="1"/>
  <c r="Z2885" i="1"/>
  <c r="F2885" i="1"/>
  <c r="K2885" i="1"/>
  <c r="J2885" i="1" l="1"/>
  <c r="L2885" i="1" s="1"/>
  <c r="Y2885" i="1" s="1"/>
  <c r="W2886" i="1" s="1"/>
  <c r="AB2886" i="1" l="1"/>
  <c r="X2886" i="1"/>
  <c r="Z2886" i="1"/>
  <c r="AA2886" i="1"/>
  <c r="I2886" i="1"/>
  <c r="F2886" i="1" l="1"/>
  <c r="K2886" i="1"/>
  <c r="J2886" i="1" s="1"/>
  <c r="L2886" i="1" l="1"/>
  <c r="I2887" i="1" l="1"/>
  <c r="Y2886" i="1"/>
  <c r="W2887" i="1" s="1"/>
  <c r="F2887" i="1"/>
  <c r="K2887" i="1"/>
  <c r="AB2887" i="1" l="1"/>
  <c r="Z2887" i="1"/>
  <c r="X2887" i="1"/>
  <c r="AA2887" i="1"/>
  <c r="J2887" i="1"/>
  <c r="L2887" i="1" s="1"/>
  <c r="Y2887" i="1" l="1"/>
  <c r="W2888" i="1" s="1"/>
  <c r="I2888" i="1"/>
  <c r="F2888" i="1" s="1"/>
  <c r="AB2888" i="1" l="1"/>
  <c r="X2888" i="1"/>
  <c r="Z2888" i="1"/>
  <c r="AA2888" i="1"/>
  <c r="K2888" i="1"/>
  <c r="J2888" i="1" s="1"/>
  <c r="L2888" i="1" l="1"/>
  <c r="I2889" i="1" s="1"/>
  <c r="Y2888" i="1" l="1"/>
  <c r="W2889" i="1" s="1"/>
  <c r="F2889" i="1"/>
  <c r="K2889" i="1"/>
  <c r="X2889" i="1" l="1"/>
  <c r="Z2889" i="1"/>
  <c r="AB2889" i="1"/>
  <c r="AA2889" i="1"/>
  <c r="J2889" i="1"/>
  <c r="L2889" i="1" s="1"/>
  <c r="Y2889" i="1" l="1"/>
  <c r="W2890" i="1" s="1"/>
  <c r="I2890" i="1"/>
  <c r="AB2890" i="1" l="1"/>
  <c r="X2890" i="1"/>
  <c r="Z2890" i="1"/>
  <c r="AA2890" i="1"/>
  <c r="F2890" i="1"/>
  <c r="K2890" i="1"/>
  <c r="J2890" i="1" l="1"/>
  <c r="L2890" i="1" s="1"/>
  <c r="Y2890" i="1" s="1"/>
  <c r="W2891" i="1" s="1"/>
  <c r="X2891" i="1" l="1"/>
  <c r="AA2891" i="1"/>
  <c r="Z2891" i="1"/>
  <c r="AB2891" i="1"/>
  <c r="I2891" i="1"/>
  <c r="F2891" i="1" l="1"/>
  <c r="K2891" i="1"/>
  <c r="J2891" i="1" s="1"/>
  <c r="L2891" i="1" l="1"/>
  <c r="I2892" i="1" l="1"/>
  <c r="Y2891" i="1"/>
  <c r="W2892" i="1" s="1"/>
  <c r="K2892" i="1"/>
  <c r="F2892" i="1"/>
  <c r="AB2892" i="1" l="1"/>
  <c r="X2892" i="1"/>
  <c r="AA2892" i="1"/>
  <c r="Z2892" i="1"/>
  <c r="J2892" i="1"/>
  <c r="L2892" i="1" s="1"/>
  <c r="Y2892" i="1" l="1"/>
  <c r="W2893" i="1" s="1"/>
  <c r="I2893" i="1"/>
  <c r="AB2893" i="1" l="1"/>
  <c r="X2893" i="1"/>
  <c r="AA2893" i="1"/>
  <c r="Z2893" i="1"/>
  <c r="K2893" i="1"/>
  <c r="F2893" i="1"/>
  <c r="J2893" i="1" l="1"/>
  <c r="L2893" i="1" s="1"/>
  <c r="Y2893" i="1" s="1"/>
  <c r="W2894" i="1" s="1"/>
  <c r="AB2894" i="1" l="1"/>
  <c r="X2894" i="1"/>
  <c r="Z2894" i="1"/>
  <c r="AA2894" i="1"/>
  <c r="I2894" i="1"/>
  <c r="K2894" i="1" l="1"/>
  <c r="F2894" i="1"/>
  <c r="J2894" i="1" l="1"/>
  <c r="L2894" i="1" s="1"/>
  <c r="Y2894" i="1" s="1"/>
  <c r="W2895" i="1" s="1"/>
  <c r="AB2895" i="1" l="1"/>
  <c r="X2895" i="1"/>
  <c r="Z2895" i="1"/>
  <c r="AA2895" i="1"/>
  <c r="I2895" i="1"/>
  <c r="K2895" i="1" l="1"/>
  <c r="F2895" i="1"/>
  <c r="J2895" i="1" l="1"/>
  <c r="L2895" i="1" s="1"/>
  <c r="Y2895" i="1" s="1"/>
  <c r="W2896" i="1" s="1"/>
  <c r="AB2896" i="1" l="1"/>
  <c r="X2896" i="1"/>
  <c r="AA2896" i="1"/>
  <c r="Z2896" i="1"/>
  <c r="I2896" i="1"/>
  <c r="K2896" i="1" l="1"/>
  <c r="F2896" i="1"/>
  <c r="J2896" i="1" l="1"/>
  <c r="L2896" i="1" s="1"/>
  <c r="Y2896" i="1" s="1"/>
  <c r="W2897" i="1" s="1"/>
  <c r="AB2897" i="1" l="1"/>
  <c r="X2897" i="1"/>
  <c r="AA2897" i="1"/>
  <c r="Z2897" i="1"/>
  <c r="I2897" i="1"/>
  <c r="F2897" i="1" l="1"/>
  <c r="K2897" i="1"/>
  <c r="J2897" i="1" l="1"/>
  <c r="L2897" i="1" s="1"/>
  <c r="Y2897" i="1" s="1"/>
  <c r="W2898" i="1" s="1"/>
  <c r="AB2898" i="1" l="1"/>
  <c r="X2898" i="1"/>
  <c r="Z2898" i="1"/>
  <c r="AA2898" i="1"/>
  <c r="I2898" i="1"/>
  <c r="F2898" i="1" l="1"/>
  <c r="K2898" i="1"/>
  <c r="J2898" i="1" s="1"/>
  <c r="E10" i="2" l="1"/>
  <c r="G23" i="2" s="1"/>
  <c r="H10" i="2"/>
  <c r="L2898" i="1"/>
  <c r="H23" i="2"/>
  <c r="F10" i="2"/>
  <c r="G10" i="2"/>
  <c r="I10" i="2"/>
  <c r="J10" i="2"/>
  <c r="I2899" i="1" l="1"/>
  <c r="Y2898" i="1"/>
  <c r="W2899" i="1" s="1"/>
  <c r="P10" i="2"/>
  <c r="Q10" i="2" s="1"/>
  <c r="G8" i="10"/>
  <c r="K8" i="10" s="1"/>
  <c r="S10" i="2"/>
  <c r="U10" i="2" s="1"/>
  <c r="G9" i="10"/>
  <c r="K9" i="10" s="1"/>
  <c r="E23" i="2"/>
  <c r="J23" i="2"/>
  <c r="F2899" i="1"/>
  <c r="K2899" i="1"/>
  <c r="F23" i="2"/>
  <c r="AB2899" i="1" l="1"/>
  <c r="X2899" i="1"/>
  <c r="AA2899" i="1"/>
  <c r="Z2899" i="1"/>
  <c r="L1" i="10"/>
  <c r="M9" i="10"/>
  <c r="M8" i="10" s="1"/>
  <c r="M7" i="10" s="1"/>
  <c r="O9" i="10"/>
  <c r="I23" i="2"/>
  <c r="K23" i="2" s="1"/>
  <c r="M23" i="2" s="1"/>
  <c r="O8" i="10"/>
  <c r="L8" i="10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J2899" i="1"/>
  <c r="L2899" i="1" s="1"/>
  <c r="Y2899" i="1" l="1"/>
  <c r="W2900" i="1" s="1"/>
  <c r="L4" i="10"/>
  <c r="L3" i="10" s="1"/>
  <c r="O23" i="10" s="1"/>
  <c r="P23" i="10" s="1"/>
  <c r="Q23" i="10" s="1"/>
  <c r="O15" i="10"/>
  <c r="P15" i="10" s="1"/>
  <c r="O22" i="10"/>
  <c r="P22" i="10" s="1"/>
  <c r="Q22" i="10" s="1"/>
  <c r="O14" i="10"/>
  <c r="O21" i="10"/>
  <c r="P21" i="10" s="1"/>
  <c r="Q21" i="10" s="1"/>
  <c r="O13" i="10"/>
  <c r="O20" i="10"/>
  <c r="P20" i="10" s="1"/>
  <c r="Q20" i="10" s="1"/>
  <c r="O12" i="10"/>
  <c r="O19" i="10"/>
  <c r="P19" i="10" s="1"/>
  <c r="Q19" i="10" s="1"/>
  <c r="O11" i="10"/>
  <c r="O18" i="10"/>
  <c r="P18" i="10" s="1"/>
  <c r="Q18" i="10" s="1"/>
  <c r="O10" i="10"/>
  <c r="O17" i="10"/>
  <c r="P17" i="10" s="1"/>
  <c r="Q17" i="10" s="1"/>
  <c r="O16" i="10"/>
  <c r="P16" i="10" s="1"/>
  <c r="Q16" i="10" s="1"/>
  <c r="I2900" i="1"/>
  <c r="AB2900" i="1" l="1"/>
  <c r="X2900" i="1"/>
  <c r="Z2900" i="1"/>
  <c r="AA2900" i="1"/>
  <c r="Q15" i="10"/>
  <c r="F28" i="10"/>
  <c r="F30" i="10" s="1"/>
  <c r="F2900" i="1"/>
  <c r="K2900" i="1"/>
  <c r="R15" i="10" l="1"/>
  <c r="S15" i="10" s="1"/>
  <c r="R14" i="10"/>
  <c r="S14" i="10" s="1"/>
  <c r="R12" i="10"/>
  <c r="S12" i="10" s="1"/>
  <c r="R7" i="10"/>
  <c r="S7" i="10" s="1"/>
  <c r="R13" i="10"/>
  <c r="S13" i="10" s="1"/>
  <c r="R9" i="10"/>
  <c r="S9" i="10" s="1"/>
  <c r="R11" i="10"/>
  <c r="S11" i="10" s="1"/>
  <c r="R8" i="10"/>
  <c r="S8" i="10" s="1"/>
  <c r="R10" i="10"/>
  <c r="S10" i="10" s="1"/>
  <c r="R17" i="10"/>
  <c r="S17" i="10" s="1"/>
  <c r="R23" i="10"/>
  <c r="S23" i="10" s="1"/>
  <c r="R22" i="10"/>
  <c r="S22" i="10" s="1"/>
  <c r="R21" i="10"/>
  <c r="S21" i="10" s="1"/>
  <c r="R16" i="10"/>
  <c r="S16" i="10" s="1"/>
  <c r="R20" i="10"/>
  <c r="S20" i="10" s="1"/>
  <c r="R19" i="10"/>
  <c r="S19" i="10" s="1"/>
  <c r="R18" i="10"/>
  <c r="S18" i="10" s="1"/>
  <c r="J2900" i="1"/>
  <c r="L2900" i="1" s="1"/>
  <c r="Y2900" i="1" s="1"/>
  <c r="W2901" i="1" s="1"/>
  <c r="AB2901" i="1" l="1"/>
  <c r="Z2901" i="1"/>
  <c r="X2901" i="1"/>
  <c r="AA2901" i="1"/>
  <c r="F31" i="10"/>
  <c r="N10" i="2" s="1"/>
  <c r="O10" i="2" s="1"/>
  <c r="I2901" i="1"/>
  <c r="K2901" i="1" l="1"/>
  <c r="J2901" i="1" s="1"/>
  <c r="F2901" i="1"/>
  <c r="L2901" i="1" l="1"/>
  <c r="I2902" i="1" l="1"/>
  <c r="Y2901" i="1"/>
  <c r="W2902" i="1" s="1"/>
  <c r="F2902" i="1"/>
  <c r="K2902" i="1"/>
  <c r="AB2902" i="1" l="1"/>
  <c r="X2902" i="1"/>
  <c r="AA2902" i="1"/>
  <c r="Z2902" i="1"/>
  <c r="J2902" i="1"/>
  <c r="L2902" i="1" s="1"/>
  <c r="Y2902" i="1" l="1"/>
  <c r="W2903" i="1" s="1"/>
  <c r="I2903" i="1"/>
  <c r="AB2903" i="1" l="1"/>
  <c r="X2903" i="1"/>
  <c r="AA2903" i="1"/>
  <c r="Z2903" i="1"/>
  <c r="F2903" i="1"/>
  <c r="K2903" i="1"/>
  <c r="J2903" i="1" l="1"/>
  <c r="L2903" i="1" s="1"/>
  <c r="Y2903" i="1" s="1"/>
  <c r="W2904" i="1" s="1"/>
  <c r="AB2904" i="1" l="1"/>
  <c r="X2904" i="1"/>
  <c r="Z2904" i="1"/>
  <c r="AA2904" i="1"/>
  <c r="I2904" i="1"/>
  <c r="F2904" i="1" l="1"/>
  <c r="K2904" i="1"/>
  <c r="J2904" i="1" l="1"/>
  <c r="L2904" i="1" s="1"/>
  <c r="Y2904" i="1" s="1"/>
  <c r="W2905" i="1" s="1"/>
  <c r="AB2905" i="1" l="1"/>
  <c r="AA2905" i="1"/>
  <c r="X2905" i="1"/>
  <c r="Z2905" i="1"/>
  <c r="I2905" i="1"/>
  <c r="F2905" i="1" l="1"/>
  <c r="K2905" i="1"/>
  <c r="J2905" i="1" l="1"/>
  <c r="L2905" i="1" s="1"/>
  <c r="Y2905" i="1" s="1"/>
  <c r="W2906" i="1" s="1"/>
  <c r="AB2906" i="1" l="1"/>
  <c r="X2906" i="1"/>
  <c r="AA2906" i="1"/>
  <c r="Z2906" i="1"/>
  <c r="I2906" i="1"/>
  <c r="K2906" i="1" l="1"/>
  <c r="J2906" i="1" s="1"/>
  <c r="F2906" i="1"/>
  <c r="L2906" i="1" l="1"/>
  <c r="I2907" i="1" l="1"/>
  <c r="Y2906" i="1"/>
  <c r="W2907" i="1" s="1"/>
  <c r="K2907" i="1"/>
  <c r="F2907" i="1"/>
  <c r="AB2907" i="1" l="1"/>
  <c r="X2907" i="1"/>
  <c r="AA2907" i="1"/>
  <c r="Z2907" i="1"/>
  <c r="J2907" i="1"/>
  <c r="L2907" i="1" s="1"/>
  <c r="Y2907" i="1" l="1"/>
  <c r="W2908" i="1" s="1"/>
  <c r="I2908" i="1"/>
  <c r="AB2908" i="1" l="1"/>
  <c r="X2908" i="1"/>
  <c r="AA2908" i="1"/>
  <c r="Z2908" i="1"/>
  <c r="F2908" i="1"/>
  <c r="K2908" i="1"/>
  <c r="J2908" i="1" s="1"/>
  <c r="L2908" i="1" l="1"/>
  <c r="I2909" i="1" s="1"/>
  <c r="Y2908" i="1" l="1"/>
  <c r="W2909" i="1" s="1"/>
  <c r="F2909" i="1"/>
  <c r="K2909" i="1"/>
  <c r="AB2909" i="1" l="1"/>
  <c r="Z2909" i="1"/>
  <c r="X2909" i="1"/>
  <c r="AA2909" i="1"/>
  <c r="J2909" i="1"/>
  <c r="L2909" i="1" s="1"/>
  <c r="I2910" i="1" s="1"/>
  <c r="Y2909" i="1" l="1"/>
  <c r="W2910" i="1" s="1"/>
  <c r="K2910" i="1"/>
  <c r="F2910" i="1"/>
  <c r="AB2910" i="1" l="1"/>
  <c r="X2910" i="1"/>
  <c r="Z2910" i="1"/>
  <c r="AA2910" i="1"/>
  <c r="J2910" i="1"/>
  <c r="L2910" i="1" s="1"/>
  <c r="Y2910" i="1" l="1"/>
  <c r="W2911" i="1" s="1"/>
  <c r="I2911" i="1"/>
  <c r="AB2911" i="1" l="1"/>
  <c r="X2911" i="1"/>
  <c r="AA2911" i="1"/>
  <c r="Z2911" i="1"/>
  <c r="K2911" i="1"/>
  <c r="F2911" i="1"/>
  <c r="J2911" i="1" l="1"/>
  <c r="L2911" i="1" s="1"/>
  <c r="Y2911" i="1" s="1"/>
  <c r="W2912" i="1" s="1"/>
  <c r="AB2912" i="1" l="1"/>
  <c r="X2912" i="1"/>
  <c r="AA2912" i="1"/>
  <c r="Z2912" i="1"/>
  <c r="I2912" i="1"/>
  <c r="F2912" i="1" l="1"/>
  <c r="K2912" i="1"/>
  <c r="J2912" i="1" l="1"/>
  <c r="L2912" i="1" s="1"/>
  <c r="Y2912" i="1" s="1"/>
  <c r="W2913" i="1" s="1"/>
  <c r="X2913" i="1" l="1"/>
  <c r="AA2913" i="1"/>
  <c r="Z2913" i="1"/>
  <c r="AB2913" i="1"/>
  <c r="I2913" i="1"/>
  <c r="K2913" i="1" l="1"/>
  <c r="F2913" i="1"/>
  <c r="J2913" i="1" l="1"/>
  <c r="L2913" i="1" s="1"/>
  <c r="Y2913" i="1" s="1"/>
  <c r="W2914" i="1" s="1"/>
  <c r="AB2914" i="1" l="1"/>
  <c r="Z2914" i="1"/>
  <c r="X2914" i="1"/>
  <c r="AA2914" i="1"/>
  <c r="I2914" i="1"/>
  <c r="K2914" i="1" s="1"/>
  <c r="F2914" i="1" l="1"/>
  <c r="J2914" i="1"/>
  <c r="L2914" i="1" s="1"/>
  <c r="Y2914" i="1" s="1"/>
  <c r="W2915" i="1" s="1"/>
  <c r="AB2915" i="1" l="1"/>
  <c r="AA2915" i="1"/>
  <c r="Z2915" i="1"/>
  <c r="X2915" i="1"/>
  <c r="I2915" i="1"/>
  <c r="K2915" i="1" l="1"/>
  <c r="F2915" i="1"/>
  <c r="J2915" i="1" l="1"/>
  <c r="L2915" i="1" s="1"/>
  <c r="Y2915" i="1" s="1"/>
  <c r="W2916" i="1" s="1"/>
  <c r="AB2916" i="1" l="1"/>
  <c r="X2916" i="1"/>
  <c r="Z2916" i="1"/>
  <c r="AA2916" i="1"/>
  <c r="I2916" i="1"/>
  <c r="F2916" i="1" l="1"/>
  <c r="K2916" i="1"/>
  <c r="J2916" i="1" l="1"/>
  <c r="L2916" i="1" s="1"/>
  <c r="I2917" i="1" l="1"/>
  <c r="Y2916" i="1"/>
  <c r="W2917" i="1" s="1"/>
  <c r="K2917" i="1"/>
  <c r="F2917" i="1"/>
  <c r="AB2917" i="1" l="1"/>
  <c r="X2917" i="1"/>
  <c r="Z2917" i="1"/>
  <c r="AA2917" i="1"/>
  <c r="J2917" i="1"/>
  <c r="L2917" i="1" s="1"/>
  <c r="Y2917" i="1" l="1"/>
  <c r="W2918" i="1" s="1"/>
  <c r="I2918" i="1"/>
  <c r="AB2918" i="1" l="1"/>
  <c r="X2918" i="1"/>
  <c r="Z2918" i="1"/>
  <c r="AA2918" i="1"/>
  <c r="K2918" i="1"/>
  <c r="F2918" i="1"/>
  <c r="J2918" i="1" l="1"/>
  <c r="L2918" i="1" s="1"/>
  <c r="Y2918" i="1" s="1"/>
  <c r="W2919" i="1" s="1"/>
  <c r="AB2919" i="1" l="1"/>
  <c r="X2919" i="1"/>
  <c r="Z2919" i="1"/>
  <c r="AA2919" i="1"/>
  <c r="I2919" i="1"/>
  <c r="F2919" i="1" l="1"/>
  <c r="K2919" i="1"/>
  <c r="J2919" i="1" l="1"/>
  <c r="L2919" i="1" s="1"/>
  <c r="Y2919" i="1" s="1"/>
  <c r="W2920" i="1" s="1"/>
  <c r="X2920" i="1" l="1"/>
  <c r="AA2920" i="1"/>
  <c r="AB2920" i="1"/>
  <c r="Z2920" i="1"/>
  <c r="I2920" i="1"/>
  <c r="K2920" i="1" l="1"/>
  <c r="F2920" i="1"/>
  <c r="J2920" i="1" l="1"/>
  <c r="L2920" i="1" s="1"/>
  <c r="Y2920" i="1" s="1"/>
  <c r="W2921" i="1" s="1"/>
  <c r="AB2921" i="1" l="1"/>
  <c r="Z2921" i="1"/>
  <c r="X2921" i="1"/>
  <c r="AA2921" i="1"/>
  <c r="I2921" i="1"/>
  <c r="K2921" i="1" l="1"/>
  <c r="J2921" i="1" s="1"/>
  <c r="F2921" i="1"/>
  <c r="L2921" i="1" l="1"/>
  <c r="I2922" i="1" l="1"/>
  <c r="Y2921" i="1"/>
  <c r="W2922" i="1" s="1"/>
  <c r="F2922" i="1"/>
  <c r="K2922" i="1"/>
  <c r="AB2922" i="1" l="1"/>
  <c r="X2922" i="1"/>
  <c r="Z2922" i="1"/>
  <c r="AA2922" i="1"/>
  <c r="J2922" i="1"/>
  <c r="L2922" i="1" s="1"/>
  <c r="Y2922" i="1" l="1"/>
  <c r="W2923" i="1" s="1"/>
  <c r="I2923" i="1"/>
  <c r="AB2923" i="1" l="1"/>
  <c r="X2923" i="1"/>
  <c r="Z2923" i="1"/>
  <c r="AA2923" i="1"/>
  <c r="F2923" i="1"/>
  <c r="K2923" i="1"/>
  <c r="J2923" i="1" s="1"/>
  <c r="L2923" i="1" l="1"/>
  <c r="I2924" i="1" s="1"/>
  <c r="Y2923" i="1" l="1"/>
  <c r="W2924" i="1" s="1"/>
  <c r="K2924" i="1"/>
  <c r="F2924" i="1"/>
  <c r="AB2924" i="1" l="1"/>
  <c r="X2924" i="1"/>
  <c r="Z2924" i="1"/>
  <c r="AA2924" i="1"/>
  <c r="J2924" i="1"/>
  <c r="L2924" i="1" s="1"/>
  <c r="Y2924" i="1" l="1"/>
  <c r="W2925" i="1" s="1"/>
  <c r="I2925" i="1"/>
  <c r="AB2925" i="1" l="1"/>
  <c r="Z2925" i="1"/>
  <c r="X2925" i="1"/>
  <c r="AA2925" i="1"/>
  <c r="F2925" i="1"/>
  <c r="K2925" i="1"/>
  <c r="J2925" i="1" l="1"/>
  <c r="L2925" i="1" s="1"/>
  <c r="Y2925" i="1" s="1"/>
  <c r="W2926" i="1" s="1"/>
  <c r="X2926" i="1" l="1"/>
  <c r="AA2926" i="1"/>
  <c r="AB2926" i="1"/>
  <c r="Z2926" i="1"/>
  <c r="I2926" i="1"/>
  <c r="F2926" i="1" l="1"/>
  <c r="K2926" i="1"/>
  <c r="J2926" i="1" l="1"/>
  <c r="L2926" i="1" s="1"/>
  <c r="Y2926" i="1" s="1"/>
  <c r="W2927" i="1" s="1"/>
  <c r="AB2927" i="1" l="1"/>
  <c r="X2927" i="1"/>
  <c r="Z2927" i="1"/>
  <c r="AA2927" i="1"/>
  <c r="I2927" i="1"/>
  <c r="K2927" i="1" l="1"/>
  <c r="F2927" i="1"/>
  <c r="J2927" i="1" l="1"/>
  <c r="L2927" i="1" s="1"/>
  <c r="Y2927" i="1" s="1"/>
  <c r="W2928" i="1" s="1"/>
  <c r="AB2928" i="1" l="1"/>
  <c r="X2928" i="1"/>
  <c r="Z2928" i="1"/>
  <c r="AA2928" i="1"/>
  <c r="I2928" i="1"/>
  <c r="K2928" i="1" l="1"/>
  <c r="F2928" i="1"/>
  <c r="J2928" i="1" l="1"/>
  <c r="L2928" i="1" s="1"/>
  <c r="Y2928" i="1" s="1"/>
  <c r="W2929" i="1" s="1"/>
  <c r="AB2929" i="1" l="1"/>
  <c r="AA2929" i="1"/>
  <c r="Z2929" i="1"/>
  <c r="X2929" i="1"/>
  <c r="I2929" i="1"/>
  <c r="F2929" i="1" l="1"/>
  <c r="K2929" i="1"/>
  <c r="J2929" i="1" l="1"/>
  <c r="L2929" i="1"/>
  <c r="I2930" i="1" l="1"/>
  <c r="Y2929" i="1"/>
  <c r="W2930" i="1" s="1"/>
  <c r="F2930" i="1"/>
  <c r="K2930" i="1"/>
  <c r="AB2930" i="1" l="1"/>
  <c r="X2930" i="1"/>
  <c r="Z2930" i="1"/>
  <c r="AA2930" i="1"/>
  <c r="J2930" i="1"/>
  <c r="L2930" i="1" s="1"/>
  <c r="Y2930" i="1" l="1"/>
  <c r="W2931" i="1" s="1"/>
  <c r="I2931" i="1"/>
  <c r="AB2931" i="1" l="1"/>
  <c r="AA2931" i="1"/>
  <c r="X2931" i="1"/>
  <c r="Z2931" i="1"/>
  <c r="F2931" i="1"/>
  <c r="K2931" i="1"/>
  <c r="J2931" i="1" l="1"/>
  <c r="L2931" i="1" s="1"/>
  <c r="Y2931" i="1" s="1"/>
  <c r="W2932" i="1" s="1"/>
  <c r="AB2932" i="1" l="1"/>
  <c r="X2932" i="1"/>
  <c r="Z2932" i="1"/>
  <c r="AA2932" i="1"/>
  <c r="I2932" i="1"/>
  <c r="F2932" i="1" l="1"/>
  <c r="K2932" i="1"/>
  <c r="J2932" i="1" l="1"/>
  <c r="L2932" i="1" s="1"/>
  <c r="Y2932" i="1" s="1"/>
  <c r="W2933" i="1" s="1"/>
  <c r="AB2933" i="1" l="1"/>
  <c r="X2933" i="1"/>
  <c r="AA2933" i="1"/>
  <c r="Z2933" i="1"/>
  <c r="I2933" i="1"/>
  <c r="F2933" i="1" l="1"/>
  <c r="K2933" i="1"/>
  <c r="J2933" i="1" l="1"/>
  <c r="L2933" i="1" s="1"/>
  <c r="Y2933" i="1" s="1"/>
  <c r="W2934" i="1" s="1"/>
  <c r="AB2934" i="1" l="1"/>
  <c r="Z2934" i="1"/>
  <c r="X2934" i="1"/>
  <c r="AA2934" i="1"/>
  <c r="I2934" i="1"/>
  <c r="K2934" i="1" l="1"/>
  <c r="F2934" i="1"/>
  <c r="J2934" i="1"/>
  <c r="L2934" i="1" l="1"/>
  <c r="I2935" i="1" l="1"/>
  <c r="Y2934" i="1"/>
  <c r="W2935" i="1" s="1"/>
  <c r="K2935" i="1"/>
  <c r="F2935" i="1"/>
  <c r="AB2935" i="1" l="1"/>
  <c r="X2935" i="1"/>
  <c r="Z2935" i="1"/>
  <c r="AA2935" i="1"/>
  <c r="J2935" i="1"/>
  <c r="L2935" i="1" s="1"/>
  <c r="Y2935" i="1" l="1"/>
  <c r="W2936" i="1" s="1"/>
  <c r="I2936" i="1"/>
  <c r="AB2936" i="1" l="1"/>
  <c r="X2936" i="1"/>
  <c r="AA2936" i="1"/>
  <c r="Z2936" i="1"/>
  <c r="K2936" i="1"/>
  <c r="F2936" i="1"/>
  <c r="J2936" i="1" l="1"/>
  <c r="L2936" i="1" s="1"/>
  <c r="Y2936" i="1" s="1"/>
  <c r="W2937" i="1" s="1"/>
  <c r="AB2937" i="1" l="1"/>
  <c r="AA2937" i="1"/>
  <c r="Z2937" i="1"/>
  <c r="X2937" i="1"/>
  <c r="I2937" i="1"/>
  <c r="F2937" i="1" l="1"/>
  <c r="K2937" i="1"/>
  <c r="J2937" i="1" l="1"/>
  <c r="L2937" i="1" s="1"/>
  <c r="Y2937" i="1" s="1"/>
  <c r="W2938" i="1" s="1"/>
  <c r="AB2938" i="1" l="1"/>
  <c r="X2938" i="1"/>
  <c r="Z2938" i="1"/>
  <c r="AA2938" i="1"/>
  <c r="I2938" i="1"/>
  <c r="K2938" i="1" l="1"/>
  <c r="F2938" i="1"/>
  <c r="J2938" i="1" l="1"/>
  <c r="L2938" i="1" s="1"/>
  <c r="Y2938" i="1" s="1"/>
  <c r="W2939" i="1" s="1"/>
  <c r="AB2939" i="1" l="1"/>
  <c r="X2939" i="1"/>
  <c r="AA2939" i="1"/>
  <c r="Z2939" i="1"/>
  <c r="I2939" i="1"/>
  <c r="F2939" i="1" l="1"/>
  <c r="K2939" i="1"/>
  <c r="J2939" i="1" l="1"/>
  <c r="L2939" i="1" s="1"/>
  <c r="Y2939" i="1" s="1"/>
  <c r="W2940" i="1" s="1"/>
  <c r="AB2940" i="1" l="1"/>
  <c r="X2940" i="1"/>
  <c r="AA2940" i="1"/>
  <c r="Z2940" i="1"/>
  <c r="I2940" i="1"/>
  <c r="K2940" i="1" l="1"/>
  <c r="J2940" i="1" s="1"/>
  <c r="F2940" i="1"/>
  <c r="L2940" i="1" l="1"/>
  <c r="I2941" i="1" l="1"/>
  <c r="Y2940" i="1"/>
  <c r="W2941" i="1" s="1"/>
  <c r="F2941" i="1"/>
  <c r="K2941" i="1"/>
  <c r="X2941" i="1" l="1"/>
  <c r="Z2941" i="1"/>
  <c r="AB2941" i="1"/>
  <c r="AA2941" i="1"/>
  <c r="J2941" i="1"/>
  <c r="L2941" i="1" s="1"/>
  <c r="I2942" i="1" s="1"/>
  <c r="Y2941" i="1" l="1"/>
  <c r="W2942" i="1" s="1"/>
  <c r="K2942" i="1"/>
  <c r="J2942" i="1" s="1"/>
  <c r="F2942" i="1"/>
  <c r="AB2942" i="1" l="1"/>
  <c r="X2942" i="1"/>
  <c r="Z2942" i="1"/>
  <c r="AA2942" i="1"/>
  <c r="L2942" i="1"/>
  <c r="I2943" i="1" s="1"/>
  <c r="Y2942" i="1" l="1"/>
  <c r="W2943" i="1" s="1"/>
  <c r="F2943" i="1"/>
  <c r="K2943" i="1"/>
  <c r="AB2943" i="1" l="1"/>
  <c r="Z2943" i="1"/>
  <c r="AA2943" i="1"/>
  <c r="X2943" i="1"/>
  <c r="Y2943" i="1" s="1"/>
  <c r="W2944" i="1" s="1"/>
  <c r="J2943" i="1"/>
  <c r="L2943" i="1" s="1"/>
  <c r="AB2944" i="1" l="1"/>
  <c r="Z2944" i="1"/>
  <c r="AA2944" i="1"/>
  <c r="X2944" i="1"/>
  <c r="I2944" i="1"/>
  <c r="F2944" i="1" l="1"/>
  <c r="K2944" i="1"/>
  <c r="J2944" i="1" l="1"/>
  <c r="L2944" i="1" s="1"/>
  <c r="Y2944" i="1" s="1"/>
  <c r="W2945" i="1" s="1"/>
  <c r="AB2945" i="1" l="1"/>
  <c r="AA2945" i="1"/>
  <c r="X2945" i="1"/>
  <c r="Z2945" i="1"/>
  <c r="I2945" i="1"/>
  <c r="K2945" i="1" l="1"/>
  <c r="J2945" i="1" s="1"/>
  <c r="F2945" i="1"/>
  <c r="L2945" i="1" l="1"/>
  <c r="I2946" i="1" l="1"/>
  <c r="Y2945" i="1"/>
  <c r="W2946" i="1" s="1"/>
  <c r="F2946" i="1"/>
  <c r="K2946" i="1"/>
  <c r="AB2946" i="1" l="1"/>
  <c r="X2946" i="1"/>
  <c r="Z2946" i="1"/>
  <c r="AA2946" i="1"/>
  <c r="J2946" i="1"/>
  <c r="L2946" i="1" s="1"/>
  <c r="Y2946" i="1" l="1"/>
  <c r="W2947" i="1" s="1"/>
  <c r="I2947" i="1"/>
  <c r="AB2947" i="1" l="1"/>
  <c r="X2947" i="1"/>
  <c r="AA2947" i="1"/>
  <c r="Z2947" i="1"/>
  <c r="F2947" i="1"/>
  <c r="K2947" i="1"/>
  <c r="J2947" i="1" l="1"/>
  <c r="L2947" i="1" s="1"/>
  <c r="Y2947" i="1" s="1"/>
  <c r="W2948" i="1" s="1"/>
  <c r="AB2948" i="1" l="1"/>
  <c r="Z2948" i="1"/>
  <c r="AA2948" i="1"/>
  <c r="X2948" i="1"/>
  <c r="I2948" i="1"/>
  <c r="F2948" i="1" l="1"/>
  <c r="K2948" i="1"/>
  <c r="J2948" i="1" l="1"/>
  <c r="L2948" i="1" s="1"/>
  <c r="Y2948" i="1" s="1"/>
  <c r="W2949" i="1" s="1"/>
  <c r="AB2949" i="1" l="1"/>
  <c r="X2949" i="1"/>
  <c r="AA2949" i="1"/>
  <c r="Z2949" i="1"/>
  <c r="I2949" i="1"/>
  <c r="F2949" i="1" l="1"/>
  <c r="K2949" i="1"/>
  <c r="J2949" i="1" l="1"/>
  <c r="L2949" i="1" s="1"/>
  <c r="Y2949" i="1" s="1"/>
  <c r="W2950" i="1" s="1"/>
  <c r="AB2950" i="1" l="1"/>
  <c r="X2950" i="1"/>
  <c r="AA2950" i="1"/>
  <c r="Z2950" i="1"/>
  <c r="I2950" i="1"/>
  <c r="K2950" i="1" l="1"/>
  <c r="J2950" i="1" s="1"/>
  <c r="F2950" i="1"/>
  <c r="L2950" i="1" l="1"/>
  <c r="Y2950" i="1" s="1"/>
  <c r="W2951" i="1" s="1"/>
  <c r="I2951" i="1"/>
  <c r="AB2951" i="1" l="1"/>
  <c r="X2951" i="1"/>
  <c r="AA2951" i="1"/>
  <c r="Z2951" i="1"/>
  <c r="F2951" i="1"/>
  <c r="K2951" i="1"/>
  <c r="J2951" i="1" l="1"/>
  <c r="L2951" i="1" s="1"/>
  <c r="Y2951" i="1" s="1"/>
  <c r="W2952" i="1" s="1"/>
  <c r="AB2952" i="1" l="1"/>
  <c r="X2952" i="1"/>
  <c r="Z2952" i="1"/>
  <c r="AA2952" i="1"/>
  <c r="I2952" i="1"/>
  <c r="F2952" i="1" l="1"/>
  <c r="K2952" i="1"/>
  <c r="J2952" i="1" l="1"/>
  <c r="L2952" i="1" s="1"/>
  <c r="Y2952" i="1" s="1"/>
  <c r="W2953" i="1" s="1"/>
  <c r="AB2953" i="1" l="1"/>
  <c r="X2953" i="1"/>
  <c r="Z2953" i="1"/>
  <c r="AA2953" i="1"/>
  <c r="I2953" i="1"/>
  <c r="K2953" i="1" l="1"/>
  <c r="F2953" i="1"/>
  <c r="J2953" i="1" l="1"/>
  <c r="L2953" i="1" s="1"/>
  <c r="Y2953" i="1" s="1"/>
  <c r="W2954" i="1" s="1"/>
  <c r="AB2954" i="1" l="1"/>
  <c r="X2954" i="1"/>
  <c r="AA2954" i="1"/>
  <c r="Z2954" i="1"/>
  <c r="I2954" i="1"/>
  <c r="F2954" i="1" l="1"/>
  <c r="K2954" i="1"/>
  <c r="J2954" i="1" l="1"/>
  <c r="L2954" i="1"/>
  <c r="I2955" i="1" l="1"/>
  <c r="Y2954" i="1"/>
  <c r="W2955" i="1" s="1"/>
  <c r="F2955" i="1"/>
  <c r="K2955" i="1"/>
  <c r="AB2955" i="1" l="1"/>
  <c r="X2955" i="1"/>
  <c r="Z2955" i="1"/>
  <c r="AA2955" i="1"/>
  <c r="J2955" i="1"/>
  <c r="L2955" i="1" s="1"/>
  <c r="Y2955" i="1" l="1"/>
  <c r="W2956" i="1" s="1"/>
  <c r="I2956" i="1"/>
  <c r="AB2956" i="1" l="1"/>
  <c r="AA2956" i="1"/>
  <c r="Z2956" i="1"/>
  <c r="X2956" i="1"/>
  <c r="K2956" i="1"/>
  <c r="F2956" i="1"/>
  <c r="J2956" i="1" l="1"/>
  <c r="L2956" i="1" s="1"/>
  <c r="Y2956" i="1" s="1"/>
  <c r="W2957" i="1" s="1"/>
  <c r="AB2957" i="1" l="1"/>
  <c r="X2957" i="1"/>
  <c r="AA2957" i="1"/>
  <c r="Z2957" i="1"/>
  <c r="I2957" i="1"/>
  <c r="K2957" i="1" l="1"/>
  <c r="F2957" i="1"/>
  <c r="J2957" i="1" l="1"/>
  <c r="L2957" i="1" s="1"/>
  <c r="Y2957" i="1" s="1"/>
  <c r="W2958" i="1" s="1"/>
  <c r="AB2958" i="1" l="1"/>
  <c r="Z2958" i="1"/>
  <c r="AA2958" i="1"/>
  <c r="X2958" i="1"/>
  <c r="I2958" i="1"/>
  <c r="K2958" i="1" l="1"/>
  <c r="F2958" i="1"/>
  <c r="J2958" i="1" l="1"/>
  <c r="L2958" i="1" s="1"/>
  <c r="Y2958" i="1" s="1"/>
  <c r="W2959" i="1" s="1"/>
  <c r="AB2959" i="1" l="1"/>
  <c r="X2959" i="1"/>
  <c r="Z2959" i="1"/>
  <c r="AA2959" i="1"/>
  <c r="I2959" i="1"/>
  <c r="F2959" i="1" s="1"/>
  <c r="K2959" i="1" l="1"/>
  <c r="J2959" i="1" s="1"/>
  <c r="L2959" i="1" l="1"/>
  <c r="I2960" i="1" l="1"/>
  <c r="Y2959" i="1"/>
  <c r="W2960" i="1" s="1"/>
  <c r="K2960" i="1"/>
  <c r="F2960" i="1"/>
  <c r="AB2960" i="1" l="1"/>
  <c r="X2960" i="1"/>
  <c r="AA2960" i="1"/>
  <c r="Z2960" i="1"/>
  <c r="J2960" i="1"/>
  <c r="L2960" i="1" s="1"/>
  <c r="Y2960" i="1" l="1"/>
  <c r="W2961" i="1" s="1"/>
  <c r="I2961" i="1"/>
  <c r="AB2961" i="1" l="1"/>
  <c r="AA2961" i="1"/>
  <c r="Z2961" i="1"/>
  <c r="X2961" i="1"/>
  <c r="K2961" i="1"/>
  <c r="J2961" i="1" s="1"/>
  <c r="F2961" i="1"/>
  <c r="L2961" i="1" l="1"/>
  <c r="Y2961" i="1" s="1"/>
  <c r="W2962" i="1" s="1"/>
  <c r="AB2962" i="1" l="1"/>
  <c r="X2962" i="1"/>
  <c r="Z2962" i="1"/>
  <c r="AA2962" i="1"/>
  <c r="I2962" i="1"/>
  <c r="F2962" i="1"/>
  <c r="K2962" i="1"/>
  <c r="J2962" i="1" l="1"/>
  <c r="L2962" i="1" s="1"/>
  <c r="Y2962" i="1" s="1"/>
  <c r="W2963" i="1" s="1"/>
  <c r="AB2963" i="1" l="1"/>
  <c r="X2963" i="1"/>
  <c r="AA2963" i="1"/>
  <c r="Z2963" i="1"/>
  <c r="I2963" i="1"/>
  <c r="F2963" i="1" l="1"/>
  <c r="K2963" i="1"/>
  <c r="J2963" i="1" l="1"/>
  <c r="L2963" i="1" s="1"/>
  <c r="I2964" i="1" l="1"/>
  <c r="K2964" i="1" s="1"/>
  <c r="Y2963" i="1"/>
  <c r="W2964" i="1" s="1"/>
  <c r="F2964" i="1"/>
  <c r="J2964" i="1"/>
  <c r="L2964" i="1" s="1"/>
  <c r="AB2964" i="1" l="1"/>
  <c r="X2964" i="1"/>
  <c r="AA2964" i="1"/>
  <c r="Z2964" i="1"/>
  <c r="I2965" i="1"/>
  <c r="K2965" i="1" s="1"/>
  <c r="Y2964" i="1" l="1"/>
  <c r="W2965" i="1" s="1"/>
  <c r="F2965" i="1"/>
  <c r="J2965" i="1"/>
  <c r="L2965" i="1" s="1"/>
  <c r="AB2965" i="1" l="1"/>
  <c r="X2965" i="1"/>
  <c r="Z2965" i="1"/>
  <c r="AA2965" i="1"/>
  <c r="I2966" i="1"/>
  <c r="Y2965" i="1" l="1"/>
  <c r="W2966" i="1" s="1"/>
  <c r="K2966" i="1"/>
  <c r="F2966" i="1"/>
  <c r="AB2966" i="1" l="1"/>
  <c r="Z2966" i="1"/>
  <c r="X2966" i="1"/>
  <c r="AA2966" i="1"/>
  <c r="J2966" i="1"/>
  <c r="L2966" i="1" s="1"/>
  <c r="Y2966" i="1" l="1"/>
  <c r="W2967" i="1" s="1"/>
  <c r="I2967" i="1"/>
  <c r="AB2967" i="1" l="1"/>
  <c r="Z2967" i="1"/>
  <c r="AA2967" i="1"/>
  <c r="X2967" i="1"/>
  <c r="F2967" i="1"/>
  <c r="K2967" i="1"/>
  <c r="J2967" i="1" l="1"/>
  <c r="L2967" i="1" s="1"/>
  <c r="Y2967" i="1" s="1"/>
  <c r="W2968" i="1" s="1"/>
  <c r="AB2968" i="1" l="1"/>
  <c r="Z2968" i="1"/>
  <c r="X2968" i="1"/>
  <c r="AA2968" i="1"/>
  <c r="I2968" i="1"/>
  <c r="F2968" i="1" l="1"/>
  <c r="K2968" i="1"/>
  <c r="J2968" i="1" s="1"/>
  <c r="L2968" i="1" l="1"/>
  <c r="I2969" i="1" l="1"/>
  <c r="Y2968" i="1"/>
  <c r="W2969" i="1" s="1"/>
  <c r="F2969" i="1"/>
  <c r="K2969" i="1"/>
  <c r="AB2969" i="1" l="1"/>
  <c r="AA2969" i="1"/>
  <c r="X2969" i="1"/>
  <c r="Z2969" i="1"/>
  <c r="J2969" i="1"/>
  <c r="L2969" i="1" s="1"/>
  <c r="Y2969" i="1" l="1"/>
  <c r="W2970" i="1" s="1"/>
  <c r="I2970" i="1"/>
  <c r="AB2970" i="1" l="1"/>
  <c r="X2970" i="1"/>
  <c r="AA2970" i="1"/>
  <c r="Z2970" i="1"/>
  <c r="F2970" i="1"/>
  <c r="K2970" i="1"/>
  <c r="J2970" i="1" l="1"/>
  <c r="L2970" i="1" s="1"/>
  <c r="Y2970" i="1" s="1"/>
</calcChain>
</file>

<file path=xl/sharedStrings.xml><?xml version="1.0" encoding="utf-8"?>
<sst xmlns="http://schemas.openxmlformats.org/spreadsheetml/2006/main" count="499" uniqueCount="190">
  <si>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</si>
  <si>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</si>
  <si>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</si>
  <si>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</si>
  <si>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</si>
  <si>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</si>
  <si>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</si>
  <si>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</si>
  <si>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</si>
  <si>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</si>
  <si>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</si>
  <si>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</si>
  <si>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</si>
  <si>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</si>
  <si>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</si>
  <si>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</si>
  <si>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</si>
  <si>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</si>
  <si>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</si>
  <si>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</si>
  <si>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</si>
  <si>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</si>
  <si>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</si>
  <si>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</si>
  <si>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</si>
  <si>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</si>
  <si>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</si>
  <si>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</si>
  <si>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</si>
  <si>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</si>
  <si>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</si>
  <si>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</si>
  <si>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</si>
  <si>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</si>
  <si>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</si>
  <si>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</si>
  <si>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</si>
  <si>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</si>
  <si>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</si>
  <si>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</si>
  <si>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</si>
  <si>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</si>
  <si>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</si>
  <si>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Galvanisé</t>
  </si>
  <si>
    <t>oui</t>
  </si>
  <si>
    <t>non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</si>
  <si>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</si>
  <si>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</si>
  <si>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</si>
  <si>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</si>
  <si>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</si>
  <si>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</si>
  <si>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</si>
  <si>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</si>
  <si>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</si>
  <si>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</si>
  <si>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</si>
  <si>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</si>
  <si>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</si>
  <si>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</si>
  <si>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</si>
  <si>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</si>
  <si>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</si>
  <si>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</si>
  <si>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</si>
  <si>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</si>
  <si>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</si>
  <si>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</si>
  <si>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</si>
  <si>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</si>
  <si>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</si>
  <si>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</si>
  <si>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</si>
  <si>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Dalle mixte</t>
  </si>
  <si>
    <t>Epaisseur totale</t>
  </si>
  <si>
    <t>Bac</t>
  </si>
  <si>
    <t>ep</t>
  </si>
  <si>
    <t>bt</t>
  </si>
  <si>
    <t>bb</t>
  </si>
  <si>
    <t>tp</t>
  </si>
  <si>
    <t>hp</t>
  </si>
  <si>
    <t>Cofraplus 60</t>
  </si>
  <si>
    <t>Epaisseur active</t>
  </si>
  <si>
    <t>Fck</t>
  </si>
  <si>
    <t>Semelle sup</t>
  </si>
  <si>
    <t>Massivetés</t>
  </si>
  <si>
    <t>Sem Sup</t>
  </si>
  <si>
    <t>Âme</t>
  </si>
  <si>
    <t>Sem inf</t>
  </si>
  <si>
    <t>âme</t>
  </si>
  <si>
    <t>semelle inférieure</t>
  </si>
  <si>
    <t>Temp</t>
  </si>
  <si>
    <t>sem inf</t>
  </si>
  <si>
    <t>Sem sup</t>
  </si>
  <si>
    <t>Températures tabulées</t>
  </si>
  <si>
    <t>hp/tc</t>
  </si>
  <si>
    <t>hceff</t>
  </si>
  <si>
    <t>ztop</t>
  </si>
  <si>
    <t>i</t>
  </si>
  <si>
    <t>R30</t>
  </si>
  <si>
    <t>R60</t>
  </si>
  <si>
    <t>R90</t>
  </si>
  <si>
    <t>R120</t>
  </si>
  <si>
    <t>R180</t>
  </si>
  <si>
    <t>R240</t>
  </si>
  <si>
    <t>Coefficients de réduction</t>
  </si>
  <si>
    <t>Dalle</t>
  </si>
  <si>
    <t>z</t>
  </si>
  <si>
    <t>k</t>
  </si>
  <si>
    <t>f</t>
  </si>
  <si>
    <t>Ai</t>
  </si>
  <si>
    <t>beff</t>
  </si>
  <si>
    <t>Ni</t>
  </si>
  <si>
    <t>Alpha</t>
  </si>
  <si>
    <t>SNi</t>
  </si>
  <si>
    <t>Sni</t>
  </si>
  <si>
    <t>bas</t>
  </si>
  <si>
    <t>haut</t>
  </si>
  <si>
    <t>MplRd</t>
  </si>
  <si>
    <t>zANP</t>
  </si>
  <si>
    <t>dz</t>
  </si>
  <si>
    <t>Ni dzi</t>
  </si>
  <si>
    <t>Connecteurs</t>
  </si>
  <si>
    <t>Béton</t>
  </si>
  <si>
    <t>ThetaV</t>
  </si>
  <si>
    <t>ku</t>
  </si>
  <si>
    <t>ThetaVc</t>
  </si>
  <si>
    <t>kc</t>
  </si>
  <si>
    <t>Ecm</t>
  </si>
  <si>
    <t>GPa</t>
  </si>
  <si>
    <t>hsc</t>
  </si>
  <si>
    <t>d</t>
  </si>
  <si>
    <t>fu</t>
  </si>
  <si>
    <t>nr</t>
  </si>
  <si>
    <t>PRd</t>
  </si>
  <si>
    <t>PRds</t>
  </si>
  <si>
    <t>PRdc</t>
  </si>
  <si>
    <t>kt</t>
  </si>
  <si>
    <t>ktmax</t>
  </si>
  <si>
    <t>b0</t>
  </si>
  <si>
    <t>Prdc</t>
  </si>
  <si>
    <t>Spray</t>
  </si>
  <si>
    <t>Intumescent</t>
  </si>
  <si>
    <t>Protection</t>
  </si>
  <si>
    <t>Masse volumique RhoP</t>
  </si>
  <si>
    <t>LambdaP</t>
  </si>
  <si>
    <t>W/mK</t>
  </si>
  <si>
    <t>Cp</t>
  </si>
  <si>
    <t>J/kgK</t>
  </si>
  <si>
    <t>Epaisseur dp</t>
  </si>
  <si>
    <t>Ecreter valeurs négatives ?</t>
  </si>
  <si>
    <t>Board_</t>
  </si>
  <si>
    <t>Phi</t>
  </si>
  <si>
    <t>PRS</t>
  </si>
  <si>
    <t>Fa</t>
  </si>
  <si>
    <t>Fc</t>
  </si>
  <si>
    <t>Fconnex</t>
  </si>
  <si>
    <t>Résistance à la compression</t>
  </si>
  <si>
    <t>Cumul</t>
  </si>
  <si>
    <t>Nombre de nervures/demi poutre</t>
  </si>
  <si>
    <t>Eta</t>
  </si>
  <si>
    <t>Na</t>
  </si>
  <si>
    <t>Ni réel</t>
  </si>
  <si>
    <t>Decal</t>
  </si>
  <si>
    <t>z réel</t>
  </si>
  <si>
    <t>SigmaPRd</t>
  </si>
  <si>
    <t>ep comp</t>
  </si>
  <si>
    <t>Epaisseur de dalle comprimée</t>
  </si>
  <si>
    <t>PhiVoid</t>
  </si>
  <si>
    <t>CRed1</t>
  </si>
  <si>
    <t>CRed2</t>
  </si>
  <si>
    <t>creux</t>
  </si>
  <si>
    <t>ThetaG40</t>
  </si>
  <si>
    <t>ThetaG120</t>
  </si>
  <si>
    <t>METHODE DU CREUX D'ONDES</t>
  </si>
  <si>
    <t>SemSupCO</t>
  </si>
  <si>
    <t>Flux conv</t>
  </si>
  <si>
    <t>Flux radiatif</t>
  </si>
  <si>
    <t>hnetc</t>
  </si>
  <si>
    <t>hnetr</t>
  </si>
  <si>
    <t>Emissivité acier</t>
  </si>
  <si>
    <t>Theta0</t>
  </si>
  <si>
    <t>h200</t>
  </si>
  <si>
    <t>h300</t>
  </si>
  <si>
    <t>h400</t>
  </si>
  <si>
    <t>h500</t>
  </si>
  <si>
    <t>ATheta</t>
  </si>
  <si>
    <t>Atheta</t>
  </si>
  <si>
    <t>min</t>
  </si>
  <si>
    <t>Theta modif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</si>
</sst>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3" fillId="1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7" xfId="0" applyFill="1" applyBorder="1"/>
    <xf numFmtId="0" fontId="0" fillId="13" borderId="5" xfId="0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4" fillId="12" borderId="5" xfId="0" applyFont="1" applyFill="1" applyBorder="1"/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16" borderId="5" xfId="0" applyFill="1" applyBorder="1"/>
    <xf numFmtId="0" fontId="0" fillId="16" borderId="6" xfId="0" applyFill="1" applyBorder="1"/>
    <xf numFmtId="0" fontId="0" fillId="15" borderId="5" xfId="0" applyFill="1" applyBorder="1"/>
    <xf numFmtId="0" fontId="0" fillId="15" borderId="7" xfId="0" applyFill="1" applyBorder="1"/>
    <xf numFmtId="0" fontId="7" fillId="14" borderId="0" xfId="0" applyFont="1" applyFill="1" applyAlignment="1">
      <alignment horizontal="left"/>
    </xf>
    <xf numFmtId="0" fontId="4" fillId="14" borderId="0" xfId="0" applyFont="1" applyFill="1" applyAlignment="1">
      <alignment horizontal="left" vertical="center"/>
    </xf>
    <xf numFmtId="0" fontId="2" fillId="4" borderId="1" xfId="0" applyFont="1" applyFill="1" applyBorder="1"/>
    <xf numFmtId="0" fontId="8" fillId="3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 vertical="center"/>
    </xf>
    <xf numFmtId="0" fontId="4" fillId="17" borderId="5" xfId="0" applyFont="1" applyFill="1" applyBorder="1"/>
    <xf numFmtId="0" fontId="0" fillId="17" borderId="6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6" fontId="0" fillId="9" borderId="2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166" fontId="0" fillId="9" borderId="4" xfId="0" applyNumberFormat="1" applyFill="1" applyBorder="1" applyAlignment="1">
      <alignment horizontal="center" vertical="center"/>
    </xf>
    <xf numFmtId="165" fontId="0" fillId="9" borderId="4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/>
    </xf>
    <xf numFmtId="166" fontId="0" fillId="5" borderId="5" xfId="0" applyNumberFormat="1" applyFill="1" applyBorder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18" borderId="5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9" borderId="5" xfId="0" applyFill="1" applyBorder="1"/>
    <xf numFmtId="0" fontId="0" fillId="19" borderId="6" xfId="0" applyFill="1" applyBorder="1"/>
    <xf numFmtId="0" fontId="0" fillId="19" borderId="7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20" borderId="5" xfId="0" applyFill="1" applyBorder="1" applyAlignment="1">
      <alignment horizontal="left" vertical="center"/>
    </xf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21" borderId="2" xfId="0" applyFill="1" applyBorder="1" applyAlignment="1">
      <alignment horizontal="center" vertical="center"/>
    </xf>
    <xf numFmtId="0" fontId="0" fillId="21" borderId="3" xfId="0" applyFill="1" applyBorder="1"/>
    <xf numFmtId="0" fontId="0" fillId="21" borderId="4" xfId="0" applyFill="1" applyBorder="1"/>
    <xf numFmtId="0" fontId="0" fillId="22" borderId="2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22" borderId="4" xfId="0" applyFill="1" applyBorder="1" applyAlignment="1">
      <alignment horizontal="center" vertical="center"/>
    </xf>
    <xf numFmtId="165" fontId="0" fillId="5" borderId="6" xfId="0" applyNumberFormat="1" applyFill="1" applyBorder="1" applyAlignment="1">
      <alignment horizontal="center" vertical="center"/>
    </xf>
    <xf numFmtId="0" fontId="0" fillId="5" borderId="6" xfId="0" applyFill="1" applyBorder="1"/>
    <xf numFmtId="2" fontId="0" fillId="5" borderId="7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AV2970"/>
  <sheetViews>
    <sheetView tabSelected="1" topLeftCell="L1" workbookViewId="0">
      <pane ySplit="17" topLeftCell="A1443" activePane="bottomLeft" state="frozen"/>
      <selection pane="bottomLeft" activeCell="Z7" sqref="Z7"/>
    </sheetView>
  </sheetViews>
  <sheetFormatPr baseColWidth="10" defaultRowHeight="15" x14ac:dyDescent="0.25"/>
  <cols>
    <col min="8" max="8" width="12" bestFit="1" customWidth="1"/>
    <col min="25" max="25" width="12" bestFit="1" customWidth="1"/>
  </cols>
  <sheetData>
    <row r="1" spans="2:48" x14ac:dyDescent="0.25">
      <c r="T1" s="73" t="s">
        <v>141</v>
      </c>
    </row>
    <row r="2" spans="2:48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5">
        <v>3</v>
      </c>
      <c r="N2" s="31" t="s">
        <v>44</v>
      </c>
      <c r="T2" s="73" t="s">
        <v>142</v>
      </c>
      <c r="AE2" s="2" t="s">
        <v>181</v>
      </c>
      <c r="AF2" s="35">
        <v>400</v>
      </c>
      <c r="AG2" s="35">
        <v>450</v>
      </c>
      <c r="AH2" s="35">
        <v>500</v>
      </c>
    </row>
    <row r="3" spans="2:48" x14ac:dyDescent="0.25">
      <c r="M3" s="25">
        <v>4</v>
      </c>
      <c r="N3" s="31" t="s">
        <v>45</v>
      </c>
      <c r="T3" s="73" t="s">
        <v>151</v>
      </c>
      <c r="AK3" s="93" t="s">
        <v>182</v>
      </c>
      <c r="AL3" s="94"/>
      <c r="AM3" s="95"/>
      <c r="AN3" s="96" t="s">
        <v>183</v>
      </c>
      <c r="AO3" s="97"/>
      <c r="AP3" s="98"/>
      <c r="AQ3" s="99" t="s">
        <v>184</v>
      </c>
      <c r="AR3" s="100"/>
      <c r="AS3" s="101"/>
      <c r="AT3" s="102" t="s">
        <v>185</v>
      </c>
      <c r="AU3" s="103"/>
      <c r="AV3" s="104"/>
    </row>
    <row r="4" spans="2:48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153</v>
      </c>
      <c r="AD4">
        <f>30*60</f>
        <v>1800</v>
      </c>
      <c r="AE4" s="2" t="s">
        <v>99</v>
      </c>
      <c r="AF4" s="105">
        <f>IF(h&lt;=200,Calculs!AK4,IF(h&lt;=300,AK4+(AN4-AK4)/100*(h-200),IF(h&lt;=400,AN4+(AQ4-AN4)/100*(h-300),IF(h&lt;=500,AQ4+(AT4-AQ4)/100*(h-400),AT4))))</f>
        <v>0</v>
      </c>
      <c r="AG4" s="105">
        <f>IF(h&lt;=200,Calculs!AL4,IF(h&lt;=300,AL4+(AO4-AL4)/100*(h-200),IF(h&lt;=400,AO4+(AR4-AO4)/100*(h-300),IF(h&lt;=500,AR4+(AU4-AR4)/100*(h-400),AU4))))</f>
        <v>0</v>
      </c>
      <c r="AH4" s="105">
        <f>IF(h&lt;=200,Calculs!AM4,IF(h&lt;=300,AM4+(AP4-AM4)/100*(h-200),IF(h&lt;=400,AP4+(AS4-AP4)/100*(h-300),IF(h&lt;=500,AS4+(AV4-AS4)/100*(h-400),AV4))))</f>
        <v>0</v>
      </c>
      <c r="AK4" s="105">
        <v>1.4</v>
      </c>
      <c r="AL4" s="105">
        <v>0.65</v>
      </c>
      <c r="AM4" s="105">
        <v>0</v>
      </c>
      <c r="AN4" s="105">
        <v>0</v>
      </c>
      <c r="AO4" s="105">
        <v>0</v>
      </c>
      <c r="AP4" s="105">
        <v>0</v>
      </c>
      <c r="AQ4" s="105">
        <v>0</v>
      </c>
      <c r="AR4" s="105">
        <v>0</v>
      </c>
      <c r="AS4" s="105">
        <v>0</v>
      </c>
      <c r="AT4" s="105">
        <v>0</v>
      </c>
      <c r="AU4" s="105">
        <v>0</v>
      </c>
      <c r="AV4" s="105">
        <v>0</v>
      </c>
    </row>
    <row r="5" spans="2:48" x14ac:dyDescent="0.25">
      <c r="C5" s="2" t="s">
        <v>2</v>
      </c>
      <c r="D5" s="4">
        <v>20</v>
      </c>
      <c r="E5" t="s">
        <v>4</v>
      </c>
      <c r="H5" s="2" t="s">
        <v>24</v>
      </c>
      <c r="I5" s="4">
        <v>350</v>
      </c>
      <c r="J5" t="s">
        <v>29</v>
      </c>
      <c r="L5" s="2" t="s">
        <v>30</v>
      </c>
      <c r="M5" s="4">
        <v>3</v>
      </c>
      <c r="N5" t="s">
        <v>31</v>
      </c>
      <c r="O5" s="39" t="s">
        <v>85</v>
      </c>
      <c r="P5" s="39"/>
      <c r="Q5" s="39"/>
      <c r="S5" s="2" t="s">
        <v>143</v>
      </c>
      <c r="T5" s="74" t="s">
        <v>141</v>
      </c>
      <c r="AD5">
        <f>60*60</f>
        <v>3600</v>
      </c>
      <c r="AE5" s="2" t="s">
        <v>100</v>
      </c>
      <c r="AF5" s="105">
        <f>IF(h&lt;=200,Calculs!AK5,IF(h&lt;=300,AK5+(AN5-AK5)/100*(h-200),IF(h&lt;=400,AN5+(AQ5-AN5)/100*(h-300),IF(h&lt;=500,AQ5+(AT5-AQ5)/100*(h-400),AT5))))</f>
        <v>0.5</v>
      </c>
      <c r="AG5" s="105">
        <f>IF(h&lt;=200,Calculs!AL5,IF(h&lt;=300,AL5+(AO5-AL5)/100*(h-200),IF(h&lt;=400,AO5+(AR5-AO5)/100*(h-300),IF(h&lt;=500,AR5+(AU5-AR5)/100*(h-400),AU5))))</f>
        <v>0</v>
      </c>
      <c r="AH5" s="105">
        <f>IF(h&lt;=200,Calculs!AM5,IF(h&lt;=300,AM5+(AP5-AM5)/100*(h-200),IF(h&lt;=400,AP5+(AS5-AP5)/100*(h-300),IF(h&lt;=500,AS5+(AV5-AS5)/100*(h-400),AV5))))</f>
        <v>0</v>
      </c>
      <c r="AK5" s="105">
        <v>3.2</v>
      </c>
      <c r="AL5" s="105">
        <v>1.8</v>
      </c>
      <c r="AM5" s="105">
        <v>0.75</v>
      </c>
      <c r="AN5" s="105">
        <v>1</v>
      </c>
      <c r="AO5" s="105">
        <v>0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</row>
    <row r="6" spans="2:48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" t="s">
        <v>32</v>
      </c>
      <c r="M6" s="26">
        <f>2*(h+2*b-tw+(PI()-3)*rr)-IF(Expo=3,b,0)</f>
        <v>1280</v>
      </c>
      <c r="N6" t="s">
        <v>29</v>
      </c>
      <c r="O6" s="2" t="s">
        <v>86</v>
      </c>
      <c r="P6" s="28">
        <f>IF(Expo=3,(b+2*tf)/(b*tf),2*(b+tf)/(b*tf))*1000</f>
        <v>60</v>
      </c>
      <c r="Q6" t="s">
        <v>37</v>
      </c>
      <c r="S6" s="2" t="s">
        <v>144</v>
      </c>
      <c r="T6" s="4">
        <v>550</v>
      </c>
      <c r="U6" t="s">
        <v>22</v>
      </c>
      <c r="AD6">
        <f>90*60</f>
        <v>5400</v>
      </c>
      <c r="AE6" s="2" t="s">
        <v>101</v>
      </c>
      <c r="AF6" s="105">
        <f>IF(h&lt;=200,Calculs!AK6,IF(h&lt;=300,AK6+(AN6-AK6)/100*(h-200),IF(h&lt;=400,AN6+(AQ6-AN6)/100*(h-300),IF(h&lt;=500,AQ6+(AT6-AQ6)/100*(h-400),AT6))))</f>
        <v>1.3</v>
      </c>
      <c r="AG6" s="105">
        <f>IF(h&lt;=200,Calculs!AL6,IF(h&lt;=300,AL6+(AO6-AL6)/100*(h-200),IF(h&lt;=400,AO6+(AR6-AO6)/100*(h-300),IF(h&lt;=500,AR6+(AU6-AR6)/100*(h-400),AU6))))</f>
        <v>0.55000000000000004</v>
      </c>
      <c r="AH6" s="105">
        <f>IF(h&lt;=200,Calculs!AM6,IF(h&lt;=300,AM6+(AP6-AM6)/100*(h-200),IF(h&lt;=400,AP6+(AS6-AP6)/100*(h-300),IF(h&lt;=500,AS6+(AV6-AS6)/100*(h-400),AV6))))</f>
        <v>0.32500000000000001</v>
      </c>
      <c r="AK6" s="105">
        <v>4.5999999999999996</v>
      </c>
      <c r="AL6" s="105">
        <v>2.8</v>
      </c>
      <c r="AM6" s="105">
        <v>1.5</v>
      </c>
      <c r="AN6" s="105">
        <v>2</v>
      </c>
      <c r="AO6" s="105">
        <v>1.1000000000000001</v>
      </c>
      <c r="AP6" s="105">
        <v>0.65</v>
      </c>
      <c r="AQ6" s="105">
        <v>0.6</v>
      </c>
      <c r="AR6" s="105">
        <v>0</v>
      </c>
      <c r="AS6" s="105">
        <v>0</v>
      </c>
      <c r="AT6" s="105">
        <v>0</v>
      </c>
      <c r="AU6" s="105">
        <v>0</v>
      </c>
      <c r="AV6" s="105">
        <v>0</v>
      </c>
    </row>
    <row r="7" spans="2:48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20</v>
      </c>
      <c r="J7" t="s">
        <v>29</v>
      </c>
      <c r="L7" s="2" t="s">
        <v>33</v>
      </c>
      <c r="M7" s="26">
        <f>2*b*tf+hw*tw+(4-PI())*rr^2</f>
        <v>11100</v>
      </c>
      <c r="N7" t="s">
        <v>35</v>
      </c>
      <c r="O7" s="2" t="s">
        <v>87</v>
      </c>
      <c r="P7" s="28">
        <f>(2*(hw-2*rr)+2*PI()*rr)/(hw*tw+(4-PI())*rr^2)*1000</f>
        <v>200</v>
      </c>
      <c r="Q7" t="s">
        <v>37</v>
      </c>
      <c r="S7" s="2" t="s">
        <v>145</v>
      </c>
      <c r="T7" s="4">
        <v>0.12</v>
      </c>
      <c r="U7" t="s">
        <v>146</v>
      </c>
      <c r="AD7">
        <f>120*60</f>
        <v>7200</v>
      </c>
      <c r="AE7" s="2" t="s">
        <v>102</v>
      </c>
      <c r="AF7" s="105">
        <f>IF(h&lt;=200,Calculs!AK7,IF(h&lt;=300,AK7+(AN7-AK7)/100*(h-200),IF(h&lt;=400,AN7+(AQ7-AN7)/100*(h-300),IF(h&lt;=500,AQ7+(AT7-AQ7)/100*(h-400),AT7))))</f>
        <v>1.9</v>
      </c>
      <c r="AG7" s="105">
        <f>IF(h&lt;=200,Calculs!AL7,IF(h&lt;=300,AL7+(AO7-AL7)/100*(h-200),IF(h&lt;=400,AO7+(AR7-AO7)/100*(h-300),IF(h&lt;=500,AR7+(AU7-AR7)/100*(h-400),AU7))))</f>
        <v>1.1800000000000002</v>
      </c>
      <c r="AH7" s="105">
        <f>IF(h&lt;=200,Calculs!AM7,IF(h&lt;=300,AM7+(AP7-AM7)/100*(h-200),IF(h&lt;=400,AP7+(AS7-AP7)/100*(h-300),IF(h&lt;=500,AS7+(AV7-AS7)/100*(h-400),AV7))))</f>
        <v>0.61499999999999999</v>
      </c>
      <c r="AK7" s="105">
        <v>5.6</v>
      </c>
      <c r="AL7" s="105">
        <v>3.8</v>
      </c>
      <c r="AM7" s="105">
        <v>2</v>
      </c>
      <c r="AN7" s="105">
        <v>2.6</v>
      </c>
      <c r="AO7" s="105">
        <v>1.6</v>
      </c>
      <c r="AP7" s="105">
        <v>0.88</v>
      </c>
      <c r="AQ7" s="105">
        <v>1.2</v>
      </c>
      <c r="AR7" s="105">
        <v>0.76</v>
      </c>
      <c r="AS7" s="105">
        <v>0.35</v>
      </c>
      <c r="AT7" s="105">
        <v>0</v>
      </c>
      <c r="AU7" s="105">
        <v>0</v>
      </c>
      <c r="AV7" s="105">
        <v>0</v>
      </c>
    </row>
    <row r="8" spans="2:48" x14ac:dyDescent="0.25">
      <c r="C8" s="2" t="s">
        <v>17</v>
      </c>
      <c r="D8" s="4">
        <v>25</v>
      </c>
      <c r="H8" s="2" t="s">
        <v>27</v>
      </c>
      <c r="I8" s="4">
        <v>10</v>
      </c>
      <c r="J8" t="s">
        <v>29</v>
      </c>
      <c r="L8" s="2" t="s">
        <v>34</v>
      </c>
      <c r="M8" s="28">
        <f>p/Aa*1000</f>
        <v>115.31531531531532</v>
      </c>
      <c r="N8" t="s">
        <v>37</v>
      </c>
      <c r="O8" s="2" t="s">
        <v>88</v>
      </c>
      <c r="P8" s="28">
        <f>2000*(b+tf)/(b*tf)</f>
        <v>110</v>
      </c>
      <c r="Q8" t="s">
        <v>37</v>
      </c>
      <c r="S8" s="2" t="s">
        <v>147</v>
      </c>
      <c r="T8" s="4">
        <v>1100</v>
      </c>
      <c r="U8" t="s">
        <v>148</v>
      </c>
    </row>
    <row r="9" spans="2:48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" t="s">
        <v>38</v>
      </c>
      <c r="M9" s="26">
        <f>2*(h+b)-IF(Expo=3,b,0)</f>
        <v>900</v>
      </c>
      <c r="N9" t="s">
        <v>29</v>
      </c>
      <c r="S9" s="2" t="s">
        <v>149</v>
      </c>
      <c r="T9" s="4">
        <v>25</v>
      </c>
      <c r="U9" t="s">
        <v>29</v>
      </c>
    </row>
    <row r="10" spans="2:48" x14ac:dyDescent="0.25">
      <c r="C10" s="2" t="s">
        <v>47</v>
      </c>
      <c r="D10" s="4">
        <v>1</v>
      </c>
      <c r="H10" s="2" t="s">
        <v>36</v>
      </c>
      <c r="I10" s="27">
        <f>h-2*tf</f>
        <v>310</v>
      </c>
      <c r="J10" t="s">
        <v>29</v>
      </c>
      <c r="L10" s="2" t="s">
        <v>39</v>
      </c>
      <c r="M10" s="28">
        <f>pb/Aa*1000</f>
        <v>81.081081081081081</v>
      </c>
      <c r="N10" t="s">
        <v>37</v>
      </c>
      <c r="O10" s="2" t="s">
        <v>175</v>
      </c>
      <c r="P10" s="28">
        <f>(2*bt+bb-ebac)/((bt+bb)*tf)*1000</f>
        <v>17.484662576687118</v>
      </c>
      <c r="Q10" t="s">
        <v>37</v>
      </c>
      <c r="S10" s="2" t="s">
        <v>150</v>
      </c>
      <c r="T10" s="4" t="s">
        <v>44</v>
      </c>
    </row>
    <row r="11" spans="2:48" x14ac:dyDescent="0.25">
      <c r="C11" s="2" t="s">
        <v>180</v>
      </c>
      <c r="D11" s="4">
        <v>0.7</v>
      </c>
      <c r="H11" s="2" t="s">
        <v>43</v>
      </c>
      <c r="I11" s="4" t="s">
        <v>45</v>
      </c>
      <c r="L11" s="2" t="s">
        <v>40</v>
      </c>
      <c r="M11" s="29">
        <f>0.9*(2*tf+b/2+SQRT(hw^2+(b-b)^2/4))/(hw+3/2*b+2*tf-tw)</f>
        <v>0.6328125</v>
      </c>
    </row>
    <row r="12" spans="2:48" x14ac:dyDescent="0.25">
      <c r="C12" s="2"/>
      <c r="D12" s="3"/>
      <c r="M12" s="29">
        <f>0.9*MassiveteBox/Massivete</f>
        <v>0.6328125</v>
      </c>
      <c r="W12" s="90" t="s">
        <v>174</v>
      </c>
      <c r="X12" s="91"/>
      <c r="Y12" s="91"/>
      <c r="Z12" s="91"/>
      <c r="AA12" s="91"/>
      <c r="AB12" s="91"/>
      <c r="AC12" s="92"/>
    </row>
    <row r="13" spans="2:48" x14ac:dyDescent="0.25">
      <c r="C13" s="2"/>
      <c r="D13" s="3"/>
    </row>
    <row r="14" spans="2:48" x14ac:dyDescent="0.25">
      <c r="C14" s="2"/>
      <c r="D14" s="3"/>
      <c r="E14" s="3"/>
      <c r="F14" s="3"/>
      <c r="G14" s="3"/>
      <c r="H14" s="3"/>
      <c r="I14" s="36" t="s">
        <v>84</v>
      </c>
      <c r="J14" s="37"/>
      <c r="K14" s="37"/>
      <c r="L14" s="37"/>
      <c r="M14" s="40" t="s">
        <v>89</v>
      </c>
      <c r="N14" s="41"/>
      <c r="O14" s="41"/>
      <c r="P14" s="41"/>
      <c r="Q14" s="43" t="s">
        <v>90</v>
      </c>
      <c r="R14" s="44"/>
      <c r="S14" s="44"/>
      <c r="T14" s="44"/>
      <c r="W14" s="36" t="s">
        <v>84</v>
      </c>
      <c r="X14" s="37"/>
      <c r="Y14" s="37"/>
      <c r="Z14" s="37"/>
      <c r="AA14" s="37"/>
      <c r="AB14" s="40" t="s">
        <v>89</v>
      </c>
      <c r="AC14" s="43" t="s">
        <v>90</v>
      </c>
      <c r="AL14" s="40" t="s">
        <v>89</v>
      </c>
      <c r="AM14" s="43" t="s">
        <v>90</v>
      </c>
    </row>
    <row r="15" spans="2:48" x14ac:dyDescent="0.25">
      <c r="B15" s="5" t="s">
        <v>8</v>
      </c>
      <c r="C15" s="5" t="s">
        <v>8</v>
      </c>
      <c r="D15" s="8" t="s">
        <v>12</v>
      </c>
      <c r="E15" s="8" t="s">
        <v>12</v>
      </c>
      <c r="F15" s="15" t="s">
        <v>91</v>
      </c>
      <c r="G15" s="50" t="s">
        <v>91</v>
      </c>
      <c r="H15" s="53" t="s">
        <v>91</v>
      </c>
      <c r="I15" s="15" t="s">
        <v>15</v>
      </c>
      <c r="J15" s="18"/>
      <c r="K15" s="21" t="s">
        <v>18</v>
      </c>
      <c r="L15" s="18" t="s">
        <v>41</v>
      </c>
      <c r="M15" s="15" t="s">
        <v>15</v>
      </c>
      <c r="N15" s="18"/>
      <c r="O15" s="21" t="s">
        <v>18</v>
      </c>
      <c r="P15" s="18" t="s">
        <v>41</v>
      </c>
      <c r="Q15" s="15" t="s">
        <v>15</v>
      </c>
      <c r="R15" s="18"/>
      <c r="S15" s="21" t="s">
        <v>18</v>
      </c>
      <c r="T15" s="18" t="s">
        <v>41</v>
      </c>
      <c r="W15" s="15" t="s">
        <v>15</v>
      </c>
      <c r="X15" s="21" t="s">
        <v>18</v>
      </c>
      <c r="Y15" s="18" t="s">
        <v>41</v>
      </c>
      <c r="Z15" s="18" t="s">
        <v>176</v>
      </c>
      <c r="AA15" s="18" t="s">
        <v>177</v>
      </c>
      <c r="AB15" s="15" t="s">
        <v>15</v>
      </c>
      <c r="AC15" s="15" t="s">
        <v>15</v>
      </c>
      <c r="AE15" s="118"/>
      <c r="AF15" s="15" t="s">
        <v>2</v>
      </c>
      <c r="AG15" s="115" t="s">
        <v>186</v>
      </c>
      <c r="AH15" s="106" t="s">
        <v>187</v>
      </c>
      <c r="AI15" s="107"/>
      <c r="AJ15" s="107"/>
      <c r="AK15" s="108"/>
      <c r="AL15" s="15" t="s">
        <v>15</v>
      </c>
      <c r="AM15" s="15" t="s">
        <v>15</v>
      </c>
    </row>
    <row r="16" spans="2:48" x14ac:dyDescent="0.25">
      <c r="B16" s="6" t="s">
        <v>9</v>
      </c>
      <c r="C16" s="6" t="s">
        <v>9</v>
      </c>
      <c r="D16" s="9" t="s">
        <v>11</v>
      </c>
      <c r="E16" s="9" t="s">
        <v>171</v>
      </c>
      <c r="F16" s="16" t="s">
        <v>86</v>
      </c>
      <c r="G16" s="51" t="s">
        <v>89</v>
      </c>
      <c r="H16" s="54" t="s">
        <v>92</v>
      </c>
      <c r="I16" s="16" t="s">
        <v>16</v>
      </c>
      <c r="J16" s="19" t="s">
        <v>152</v>
      </c>
      <c r="K16" s="22" t="s">
        <v>19</v>
      </c>
      <c r="L16" s="19" t="s">
        <v>42</v>
      </c>
      <c r="M16" s="16" t="s">
        <v>16</v>
      </c>
      <c r="N16" s="19" t="s">
        <v>152</v>
      </c>
      <c r="O16" s="22" t="s">
        <v>19</v>
      </c>
      <c r="P16" s="19" t="s">
        <v>42</v>
      </c>
      <c r="Q16" s="16" t="s">
        <v>16</v>
      </c>
      <c r="R16" s="19" t="s">
        <v>152</v>
      </c>
      <c r="S16" s="22" t="s">
        <v>19</v>
      </c>
      <c r="T16" s="19" t="s">
        <v>42</v>
      </c>
      <c r="W16" s="16" t="s">
        <v>16</v>
      </c>
      <c r="X16" s="22" t="s">
        <v>19</v>
      </c>
      <c r="Y16" s="19" t="s">
        <v>42</v>
      </c>
      <c r="Z16" s="19" t="s">
        <v>178</v>
      </c>
      <c r="AA16" s="19" t="s">
        <v>179</v>
      </c>
      <c r="AB16" s="16" t="s">
        <v>16</v>
      </c>
      <c r="AC16" s="16" t="s">
        <v>16</v>
      </c>
      <c r="AE16" s="119" t="s">
        <v>9</v>
      </c>
      <c r="AF16" s="16"/>
      <c r="AG16" s="116"/>
      <c r="AH16" s="109" t="s">
        <v>99</v>
      </c>
      <c r="AI16" s="110" t="s">
        <v>100</v>
      </c>
      <c r="AJ16" s="110" t="s">
        <v>101</v>
      </c>
      <c r="AK16" s="111" t="s">
        <v>102</v>
      </c>
      <c r="AL16" s="16" t="s">
        <v>189</v>
      </c>
      <c r="AM16" s="16" t="s">
        <v>16</v>
      </c>
    </row>
    <row r="17" spans="2:39" x14ac:dyDescent="0.25">
      <c r="B17" s="7" t="s">
        <v>10</v>
      </c>
      <c r="C17" s="7" t="s">
        <v>14</v>
      </c>
      <c r="D17" s="10" t="s">
        <v>13</v>
      </c>
      <c r="E17" s="10" t="s">
        <v>13</v>
      </c>
      <c r="F17" s="17" t="s">
        <v>13</v>
      </c>
      <c r="G17" s="52" t="s">
        <v>13</v>
      </c>
      <c r="H17" s="55" t="s">
        <v>13</v>
      </c>
      <c r="I17" s="17" t="s">
        <v>13</v>
      </c>
      <c r="J17" s="20"/>
      <c r="K17" s="23" t="s">
        <v>20</v>
      </c>
      <c r="L17" s="20" t="s">
        <v>13</v>
      </c>
      <c r="M17" s="17" t="s">
        <v>13</v>
      </c>
      <c r="N17" s="20"/>
      <c r="O17" s="23" t="s">
        <v>20</v>
      </c>
      <c r="P17" s="20" t="s">
        <v>13</v>
      </c>
      <c r="Q17" s="17" t="s">
        <v>13</v>
      </c>
      <c r="R17" s="20"/>
      <c r="S17" s="23" t="s">
        <v>20</v>
      </c>
      <c r="T17" s="20" t="s">
        <v>13</v>
      </c>
      <c r="W17" s="17" t="s">
        <v>13</v>
      </c>
      <c r="X17" s="23" t="s">
        <v>20</v>
      </c>
      <c r="Y17" s="20" t="s">
        <v>13</v>
      </c>
      <c r="Z17" s="20"/>
      <c r="AA17" s="20"/>
      <c r="AB17" s="17" t="s">
        <v>13</v>
      </c>
      <c r="AC17" s="17" t="s">
        <v>13</v>
      </c>
      <c r="AE17" s="120" t="s">
        <v>188</v>
      </c>
      <c r="AF17" s="17" t="s">
        <v>13</v>
      </c>
      <c r="AG17" s="117"/>
      <c r="AH17" s="112"/>
      <c r="AI17" s="113"/>
      <c r="AJ17" s="113"/>
      <c r="AK17" s="114"/>
      <c r="AL17" s="17" t="s">
        <v>13</v>
      </c>
      <c r="AM17" s="17" t="s">
        <v>13</v>
      </c>
    </row>
    <row r="18" spans="2:39" x14ac:dyDescent="0.25">
      <c r="B18" s="3">
        <v>0</v>
      </c>
      <c r="C18" s="14">
        <f>B18/60</f>
        <v>0</v>
      </c>
      <c r="D18" s="11">
        <f>20+345*LOG(8*C18+1,10)</f>
        <v>20</v>
      </c>
      <c r="E18" s="11">
        <f t="shared" ref="E18:E81" si="0">IF(B18&lt;=40*60,20+345*CRed_1*LOG(8*C18+1,10),ThetaG40+(ThetaG120-ThetaG40)/80*(C18-40))</f>
        <v>20</v>
      </c>
      <c r="F18" s="11">
        <f>I18</f>
        <v>20</v>
      </c>
      <c r="G18" s="11">
        <f t="shared" ref="G18:G81" si="1">M18</f>
        <v>20</v>
      </c>
      <c r="H18" s="11">
        <f t="shared" ref="H18:H81" si="2">Q18</f>
        <v>20</v>
      </c>
      <c r="I18" s="3">
        <f>Theta0</f>
        <v>20</v>
      </c>
      <c r="J18" s="12">
        <f t="shared" ref="J18:J81" si="3">Cp*RhoP/(K18*RhoA)*dP/1000*MassivSS</f>
        <v>0.26285728265708008</v>
      </c>
      <c r="K18" s="24">
        <f t="shared" ref="K18:K81" si="4">IF(I18&lt;600,425+0.773*I18-1.69/1000*I18^2+2.22/1000^2*I18^3,IF(I18&lt;735,666+13002/(738-I18),IF(I18&lt;900,545+17820/(I18-731),650)))</f>
        <v>439.80176</v>
      </c>
      <c r="L18" s="12">
        <f>LambdaP*MassivSS/(dP/1000)/(K18*RhoA)/(1+J18/3)*(D18-I18)*DeltaT-(EXP(J18/10)-1)*0</f>
        <v>0</v>
      </c>
      <c r="M18" s="3">
        <f>Theta0</f>
        <v>20</v>
      </c>
      <c r="N18" s="12">
        <f t="shared" ref="N18:N81" si="5">Cp*RhoP/(O18*RhoA)*dP/1000*MassivW</f>
        <v>0.87619094219026694</v>
      </c>
      <c r="O18" s="24">
        <f t="shared" ref="O18:O81" si="6">IF(M18&lt;600,425+0.773*M18-1.69/1000*M18^2+2.22/1000^2*M18^3,IF(M18&lt;735,666+13002/(738-M18),IF(M18&lt;900,545+17820/(M18-731),650)))</f>
        <v>439.80176</v>
      </c>
      <c r="P18" s="12">
        <f>LambdaP*MassivW/(dP/1000)/(O18*RhoA)/(1+N18/3)*(D18-M18)*DeltaT-(EXP(N18/10)-1)*0</f>
        <v>0</v>
      </c>
      <c r="Q18" s="3">
        <f>Theta0</f>
        <v>20</v>
      </c>
      <c r="R18" s="12">
        <f t="shared" ref="R18:R81" si="7">Cp*RhoP/(S18*RhoA)*dP/1000*MassivSI</f>
        <v>0.48190501820464682</v>
      </c>
      <c r="S18" s="24">
        <f t="shared" ref="S18:S81" si="8">IF(Q18&lt;600,425+0.773*Q18-1.69/1000*Q18^2+2.22/1000^2*Q18^3,IF(Q18&lt;735,666+13002/(738-Q18),IF(Q18&lt;900,545+17820/(Q18-731),650)))</f>
        <v>439.80176</v>
      </c>
      <c r="T18" s="12">
        <f>LambdaP*MassivSI/(dP/1000)/(S18*RhoA)/(1+R18/3)*(D18-Q18)*DeltaT-(EXP(R18/10)-1)*0</f>
        <v>0</v>
      </c>
      <c r="W18" s="3">
        <f>Theta0</f>
        <v>20</v>
      </c>
      <c r="X18" s="24">
        <f>IF(W18&lt;600,425+0.773*W18-1.69/1000*W18^2+2.22/1000^2*W18^3,IF(W18&lt;735,666+13002/(738-W18),IF(W18&lt;900,545+17820/(W18-731),650)))</f>
        <v>439.80176</v>
      </c>
      <c r="Y18" s="13">
        <f t="shared" ref="Y18:Y81" si="9">MAX(MassivSSCO/(X18*RhoA)*DeltaT*(Z18+AA18),L18)</f>
        <v>0</v>
      </c>
      <c r="Z18" s="3">
        <f t="shared" ref="Z18:Z81" si="10">AlphaC*(E18-W18)</f>
        <v>0</v>
      </c>
      <c r="AA18" s="14">
        <f t="shared" ref="AA18:AA81" si="11">Phi*EpsilonF*0.7*Botzman/10^8*EpsilonA*((E18+273)^4-(W18+273)^4)</f>
        <v>0</v>
      </c>
      <c r="AB18" s="24">
        <f>MAX(M18,AVERAGE(W18,AC18))</f>
        <v>20</v>
      </c>
      <c r="AC18" s="24">
        <f>Q18</f>
        <v>20</v>
      </c>
      <c r="AE18" s="14">
        <f>C18</f>
        <v>0</v>
      </c>
      <c r="AF18" s="24">
        <f t="shared" ref="AF18" si="12">IF(AC18&lt;=450,Thetha0_0,IF(AC18&gt;=650,Thetha0_2,(IF(AC18&lt;=550,Thetha0_0+(Thetha0_1-Thetha0_0)/100*(AC18-450),Thetha0_1+(Thetha0_2-Thetha0_1)/100*(AC18-450)))))</f>
        <v>400</v>
      </c>
      <c r="AG18" s="3">
        <f>IF(C18&lt;=30,AH18,IF(C18&lt;=60,AI18,IF(C18&lt;=90,AJ18,IF(C18&lt;=120,AK18,-1))))</f>
        <v>0</v>
      </c>
      <c r="AH18" s="3">
        <f>IF(AC18&lt;=450,AthetaR30_0,IF(AC18&gt;=650,AthetaR30_2,(IF(AC18&lt;=550,AthetaR30_0+(AthetaR30_1-AthetaR30_0)/100*(AC18-450),AthetaR30_1+(AthetaR30_2-AthetaR30_1)/100*(AC18-450)))))</f>
        <v>0</v>
      </c>
      <c r="AI18" s="3">
        <f>IF(AD18&lt;=450,AthetaR60_0,IF(AD18&gt;=650,AthetaR60_2,(IF(AD18&lt;=550,AthetaR60_0+(AthetaR60_1-AthetaR60_0)/100*(AD18-450),AthetaR60_1+(AthetaR60_2-AthetaR60_1)/100*(AD18-450)))))</f>
        <v>0.5</v>
      </c>
      <c r="AJ18" s="3">
        <f>IF(AE18&lt;=450,AthetaR90_0,IF(AE18&gt;=650,AthetaR90_2,(IF(AE18&lt;=550,AthetaR90_0+(AthetaR90_1-AthetaR90_0)/100*(AE18-450),AthetaR90_1+(AthetaR90_2-AthetaR90_1)/100*(AE18-450)))))</f>
        <v>1.3</v>
      </c>
      <c r="AK18" s="3">
        <f>IF(AF18&lt;=450,AthetaR120_0,IF(AF18&gt;=650,AthetaR120_2,(IF(AF18&lt;=550,AthetaR120_0+(AthetaR120_1-AthetaR120_0)/100*(AF18-450),AthetaR120_1+(AthetaR120_2-AthetaR120_1)/100*(AF18-450)))))</f>
        <v>1.9</v>
      </c>
      <c r="AL18" s="24">
        <f>MAX(M18,AVERAGE(W18,AM18))</f>
        <v>20</v>
      </c>
      <c r="AM18" s="14">
        <f>IF(W18&gt;=AF18,(1+(W18-AF18)*AG18/10000)*AC18,AC18)</f>
        <v>20</v>
      </c>
    </row>
    <row r="19" spans="2:39" x14ac:dyDescent="0.25">
      <c r="B19" s="3">
        <f t="shared" ref="B19:B82" si="13">B18+DeltaT</f>
        <v>5</v>
      </c>
      <c r="C19" s="14">
        <f t="shared" ref="C19:C82" si="14">B19/60</f>
        <v>8.3333333333333329E-2</v>
      </c>
      <c r="D19" s="11">
        <f t="shared" ref="D19:D82" si="15">20+345*LOG(8*C19+1,10)</f>
        <v>96.537818617642927</v>
      </c>
      <c r="E19" s="11">
        <f t="shared" si="0"/>
        <v>66.808521070692123</v>
      </c>
      <c r="F19" s="11">
        <f t="shared" ref="F19:F82" si="16">I19</f>
        <v>20</v>
      </c>
      <c r="G19" s="11">
        <f t="shared" si="1"/>
        <v>20</v>
      </c>
      <c r="H19" s="11">
        <f t="shared" si="2"/>
        <v>20</v>
      </c>
      <c r="I19" s="24">
        <f t="shared" ref="I19:I82" si="17">I18+IF(Limit=Oui,MAX(0,L18),L18)</f>
        <v>20</v>
      </c>
      <c r="J19" s="12">
        <f t="shared" si="3"/>
        <v>0.26285728265708008</v>
      </c>
      <c r="K19" s="24">
        <f t="shared" si="4"/>
        <v>439.80176</v>
      </c>
      <c r="L19" s="12">
        <f t="shared" ref="L19:L82" si="18">LambdaP*MassivSS/(dP/1000)/(K19*RhoA)/(1+J19/3)*(D19-I19)*DeltaT-(EXP(J19/10)-1)*(D19-D18)</f>
        <v>-2.0091751858917859</v>
      </c>
      <c r="M19" s="24">
        <f t="shared" ref="M19:M82" si="19">M18+IF(Limit=Oui,MAX(0,P18),P18)</f>
        <v>20</v>
      </c>
      <c r="N19" s="12">
        <f t="shared" si="5"/>
        <v>0.87619094219026694</v>
      </c>
      <c r="O19" s="24">
        <f t="shared" si="6"/>
        <v>439.80176</v>
      </c>
      <c r="P19" s="12">
        <f t="shared" ref="P19:P82" si="20">LambdaP*MassivW/(dP/1000)/(O19*RhoA)/(1+N19/3)*(D19-M19)*DeltaT-(EXP(N19/10)-1)*(D19-D18)</f>
        <v>-6.9263825802923584</v>
      </c>
      <c r="Q19" s="24">
        <f t="shared" ref="Q19:Q82" si="21">Q18+IF(Limit=Oui,MAX(0,T18),T18)</f>
        <v>20</v>
      </c>
      <c r="R19" s="12">
        <f t="shared" si="7"/>
        <v>0.48190501820464682</v>
      </c>
      <c r="S19" s="24">
        <f t="shared" si="8"/>
        <v>439.80176</v>
      </c>
      <c r="T19" s="12">
        <f t="shared" ref="T19:T82" si="22">LambdaP*MassivSI/(dP/1000)/(S19*RhoA)/(1+R19/3)*(D19-Q19)*DeltaT-(EXP(R19/10)-1)*(D19-D18)</f>
        <v>-3.7282873149872842</v>
      </c>
      <c r="W19" s="24">
        <f t="shared" ref="W19:W82" si="23">W18+IF(Limit=Oui,MAX(0,Y18),Y18)</f>
        <v>20</v>
      </c>
      <c r="X19" s="24">
        <f t="shared" ref="X19:X82" si="24">IF(W19&lt;600,425+0.773*W19-1.69/1000*W19^2+2.22/1000^2*W19^3,IF(W19&lt;735,666+13002/(738-W19),IF(W19&lt;900,545+17820/(W19-731),650)))</f>
        <v>439.80176</v>
      </c>
      <c r="Y19" s="13">
        <f t="shared" si="9"/>
        <v>3.3827598600326886E-2</v>
      </c>
      <c r="Z19" s="24">
        <f t="shared" si="10"/>
        <v>1170.2130267673031</v>
      </c>
      <c r="AA19" s="24">
        <f t="shared" si="11"/>
        <v>165.67644877277405</v>
      </c>
      <c r="AB19" s="24">
        <f t="shared" ref="AB19:AB82" si="25">MAX(M19,AVERAGE(W19,AC19))</f>
        <v>20</v>
      </c>
      <c r="AC19" s="24">
        <f t="shared" ref="AC19:AC82" si="26">Q19</f>
        <v>20</v>
      </c>
      <c r="AE19" s="14">
        <f t="shared" ref="AE19:AE82" si="27">C19</f>
        <v>8.3333333333333329E-2</v>
      </c>
      <c r="AF19" s="24">
        <f t="shared" ref="AF19:AF36" si="28">IF(AC19&lt;=450,Thetha0_0,IF(AC19&gt;=650,Thetha0_2,(IF(AC19&lt;=550,Thetha0_0+(Thetha0_1-Thetha0_0)/100*(AC19-450),Thetha0_1+(Thetha0_2-Thetha0_1)/100*(AC19-450)))))</f>
        <v>400</v>
      </c>
      <c r="AG19" s="3">
        <f t="shared" ref="AG19:AG82" si="29">IF(C19&lt;=30,AH19,IF(C19&lt;=60,AI19,IF(C19&lt;=90,AJ19,IF(C19&lt;=120,AK19,-1))))</f>
        <v>0</v>
      </c>
      <c r="AH19" s="3">
        <f>IF(AC19&lt;=450,AthetaR30_0,IF(AC19&gt;=650,AthetaR30_2,(IF(AC19&lt;=550,AthetaR30_0+(AthetaR30_1-AthetaR30_0)/100*(AC19-450),AthetaR30_1+(AthetaR30_2-AthetaR30_1)/100*(AC19-450)))))</f>
        <v>0</v>
      </c>
      <c r="AI19" s="3">
        <f>IF(AD19&lt;=450,AthetaR60_0,IF(AD19&gt;=650,AthetaR60_2,(IF(AD19&lt;=550,AthetaR60_0+(AthetaR60_1-AthetaR60_0)/100*(AD19-450),AthetaR60_1+(AthetaR60_2-AthetaR60_1)/100*(AD19-450)))))</f>
        <v>0.5</v>
      </c>
      <c r="AJ19" s="3">
        <f>IF(AE19&lt;=450,AthetaR90_0,IF(AE19&gt;=650,AthetaR90_2,(IF(AE19&lt;=550,AthetaR90_0+(AthetaR90_1-AthetaR90_0)/100*(AE19-450),AthetaR90_1+(AthetaR90_2-AthetaR90_1)/100*(AE19-450)))))</f>
        <v>1.3</v>
      </c>
      <c r="AK19" s="3">
        <f>IF(AF19&lt;=450,AthetaR120_0,IF(AF19&gt;=650,AthetaR120_2,(IF(AF19&lt;=550,AthetaR120_0+(AthetaR120_1-AthetaR120_0)/100*(AF19-450),AthetaR120_1+(AthetaR120_2-AthetaR120_1)/100*(AF19-450)))))</f>
        <v>1.9</v>
      </c>
      <c r="AL19" s="24">
        <f t="shared" ref="AL19:AL82" si="30">MAX(M19,AVERAGE(W19,AM19))</f>
        <v>20</v>
      </c>
      <c r="AM19" s="14">
        <f t="shared" ref="AM19:AM82" si="31">IF(W19&gt;=AF19,(1+(W19-AF19)*AG19/10000)*AC19,AC19)</f>
        <v>20</v>
      </c>
    </row>
    <row r="20" spans="2:39" x14ac:dyDescent="0.25">
      <c r="B20" s="3">
        <f t="shared" si="13"/>
        <v>10</v>
      </c>
      <c r="C20" s="14">
        <f t="shared" si="14"/>
        <v>0.16666666666666666</v>
      </c>
      <c r="D20" s="11">
        <f t="shared" si="15"/>
        <v>146.95199092663501</v>
      </c>
      <c r="E20" s="11">
        <f t="shared" si="0"/>
        <v>97.640505694865794</v>
      </c>
      <c r="F20" s="11">
        <f t="shared" si="16"/>
        <v>20</v>
      </c>
      <c r="G20" s="11">
        <f t="shared" si="1"/>
        <v>20</v>
      </c>
      <c r="H20" s="11">
        <f t="shared" si="2"/>
        <v>20</v>
      </c>
      <c r="I20" s="24">
        <f t="shared" si="17"/>
        <v>20</v>
      </c>
      <c r="J20" s="12">
        <f t="shared" si="3"/>
        <v>0.26285728265708008</v>
      </c>
      <c r="K20" s="24">
        <f t="shared" si="4"/>
        <v>439.80176</v>
      </c>
      <c r="L20" s="12">
        <f t="shared" si="18"/>
        <v>-1.2940580362587535</v>
      </c>
      <c r="M20" s="24">
        <f t="shared" si="19"/>
        <v>20</v>
      </c>
      <c r="N20" s="12">
        <f t="shared" si="5"/>
        <v>0.87619094219026694</v>
      </c>
      <c r="O20" s="24">
        <f t="shared" si="6"/>
        <v>439.80176</v>
      </c>
      <c r="P20" s="12">
        <f t="shared" si="20"/>
        <v>-4.479933383407845</v>
      </c>
      <c r="Q20" s="24">
        <f t="shared" si="21"/>
        <v>20</v>
      </c>
      <c r="R20" s="12">
        <f t="shared" si="7"/>
        <v>0.48190501820464682</v>
      </c>
      <c r="S20" s="24">
        <f t="shared" si="8"/>
        <v>439.80176</v>
      </c>
      <c r="T20" s="12">
        <f t="shared" si="22"/>
        <v>-2.4053337021621068</v>
      </c>
      <c r="W20" s="24">
        <f t="shared" si="23"/>
        <v>20.033827598600325</v>
      </c>
      <c r="X20" s="24">
        <f t="shared" si="24"/>
        <v>439.82571032340502</v>
      </c>
      <c r="Y20" s="13">
        <f t="shared" si="9"/>
        <v>5.7215412476005673E-2</v>
      </c>
      <c r="Z20" s="24">
        <f t="shared" si="10"/>
        <v>1940.1669524066367</v>
      </c>
      <c r="AA20" s="24">
        <f t="shared" si="11"/>
        <v>319.45633958622375</v>
      </c>
      <c r="AB20" s="24">
        <f t="shared" si="25"/>
        <v>20.016913799300163</v>
      </c>
      <c r="AC20" s="24">
        <f t="shared" si="26"/>
        <v>20</v>
      </c>
      <c r="AE20" s="14">
        <f t="shared" si="27"/>
        <v>0.16666666666666666</v>
      </c>
      <c r="AF20" s="24">
        <f t="shared" si="28"/>
        <v>400</v>
      </c>
      <c r="AG20" s="3">
        <f t="shared" si="29"/>
        <v>0</v>
      </c>
      <c r="AH20" s="3">
        <f>IF(AC20&lt;=450,AthetaR30_0,IF(AC20&gt;=650,AthetaR30_2,(IF(AC20&lt;=550,AthetaR30_0+(AthetaR30_1-AthetaR30_0)/100*(AC20-450),AthetaR30_1+(AthetaR30_2-AthetaR30_1)/100*(AC20-450)))))</f>
        <v>0</v>
      </c>
      <c r="AI20" s="3">
        <f>IF(AD20&lt;=450,AthetaR60_0,IF(AD20&gt;=650,AthetaR60_2,(IF(AD20&lt;=550,AthetaR60_0+(AthetaR60_1-AthetaR60_0)/100*(AD20-450),AthetaR60_1+(AthetaR60_2-AthetaR60_1)/100*(AD20-450)))))</f>
        <v>0.5</v>
      </c>
      <c r="AJ20" s="3">
        <f>IF(AE20&lt;=450,AthetaR90_0,IF(AE20&gt;=650,AthetaR90_2,(IF(AE20&lt;=550,AthetaR90_0+(AthetaR90_1-AthetaR90_0)/100*(AE20-450),AthetaR90_1+(AthetaR90_2-AthetaR90_1)/100*(AE20-450)))))</f>
        <v>1.3</v>
      </c>
      <c r="AK20" s="3">
        <f>IF(AF20&lt;=450,AthetaR120_0,IF(AF20&gt;=650,AthetaR120_2,(IF(AF20&lt;=550,AthetaR120_0+(AthetaR120_1-AthetaR120_0)/100*(AF20-450),AthetaR120_1+(AthetaR120_2-AthetaR120_1)/100*(AF20-450)))))</f>
        <v>1.9</v>
      </c>
      <c r="AL20" s="24">
        <f t="shared" si="30"/>
        <v>20.016913799300163</v>
      </c>
      <c r="AM20" s="14">
        <f t="shared" si="31"/>
        <v>20</v>
      </c>
    </row>
    <row r="21" spans="2:39" x14ac:dyDescent="0.25">
      <c r="B21" s="3">
        <f t="shared" si="13"/>
        <v>15</v>
      </c>
      <c r="C21" s="14">
        <f t="shared" si="14"/>
        <v>0.25</v>
      </c>
      <c r="D21" s="11">
        <f t="shared" si="15"/>
        <v>184.60683287828354</v>
      </c>
      <c r="E21" s="11">
        <f t="shared" si="0"/>
        <v>120.66921875125054</v>
      </c>
      <c r="F21" s="11">
        <f t="shared" si="16"/>
        <v>20</v>
      </c>
      <c r="G21" s="11">
        <f t="shared" si="1"/>
        <v>20</v>
      </c>
      <c r="H21" s="11">
        <f t="shared" si="2"/>
        <v>20</v>
      </c>
      <c r="I21" s="24">
        <f t="shared" si="17"/>
        <v>20</v>
      </c>
      <c r="J21" s="12">
        <f t="shared" si="3"/>
        <v>0.26285728265708008</v>
      </c>
      <c r="K21" s="24">
        <f t="shared" si="4"/>
        <v>439.80176</v>
      </c>
      <c r="L21" s="12">
        <f t="shared" si="18"/>
        <v>-0.93978248381852381</v>
      </c>
      <c r="M21" s="24">
        <f t="shared" si="19"/>
        <v>20</v>
      </c>
      <c r="N21" s="12">
        <f t="shared" si="5"/>
        <v>0.87619094219026694</v>
      </c>
      <c r="O21" s="24">
        <f t="shared" si="6"/>
        <v>439.80176</v>
      </c>
      <c r="P21" s="12">
        <f t="shared" si="20"/>
        <v>-3.2710143791005617</v>
      </c>
      <c r="Q21" s="24">
        <f t="shared" si="21"/>
        <v>20</v>
      </c>
      <c r="R21" s="12">
        <f t="shared" si="7"/>
        <v>0.48190501820464682</v>
      </c>
      <c r="S21" s="24">
        <f t="shared" si="8"/>
        <v>439.80176</v>
      </c>
      <c r="T21" s="12">
        <f t="shared" si="22"/>
        <v>-1.7505900182579526</v>
      </c>
      <c r="W21" s="24">
        <f t="shared" si="23"/>
        <v>20.09104301107633</v>
      </c>
      <c r="X21" s="24">
        <f t="shared" si="24"/>
        <v>439.86621137621972</v>
      </c>
      <c r="Y21" s="13">
        <f t="shared" si="9"/>
        <v>7.5365735288964286E-2</v>
      </c>
      <c r="Z21" s="24">
        <f t="shared" si="10"/>
        <v>2514.4543935043553</v>
      </c>
      <c r="AA21" s="24">
        <f t="shared" si="11"/>
        <v>462.2584413515608</v>
      </c>
      <c r="AB21" s="24">
        <f t="shared" si="25"/>
        <v>20.045521505538165</v>
      </c>
      <c r="AC21" s="24">
        <f t="shared" si="26"/>
        <v>20</v>
      </c>
      <c r="AE21" s="14">
        <f t="shared" si="27"/>
        <v>0.25</v>
      </c>
      <c r="AF21" s="24">
        <f t="shared" si="28"/>
        <v>400</v>
      </c>
      <c r="AG21" s="3">
        <f t="shared" si="29"/>
        <v>0</v>
      </c>
      <c r="AH21" s="3">
        <f>IF(AC21&lt;=450,AthetaR30_0,IF(AC21&gt;=650,AthetaR30_2,(IF(AC21&lt;=550,AthetaR30_0+(AthetaR30_1-AthetaR30_0)/100*(AC21-450),AthetaR30_1+(AthetaR30_2-AthetaR30_1)/100*(AC21-450)))))</f>
        <v>0</v>
      </c>
      <c r="AI21" s="3">
        <f>IF(AD21&lt;=450,AthetaR60_0,IF(AD21&gt;=650,AthetaR60_2,(IF(AD21&lt;=550,AthetaR60_0+(AthetaR60_1-AthetaR60_0)/100*(AD21-450),AthetaR60_1+(AthetaR60_2-AthetaR60_1)/100*(AD21-450)))))</f>
        <v>0.5</v>
      </c>
      <c r="AJ21" s="3">
        <f>IF(AE21&lt;=450,AthetaR90_0,IF(AE21&gt;=650,AthetaR90_2,(IF(AE21&lt;=550,AthetaR90_0+(AthetaR90_1-AthetaR90_0)/100*(AE21-450),AthetaR90_1+(AthetaR90_2-AthetaR90_1)/100*(AE21-450)))))</f>
        <v>1.3</v>
      </c>
      <c r="AK21" s="3">
        <f>IF(AF21&lt;=450,AthetaR120_0,IF(AF21&gt;=650,AthetaR120_2,(IF(AF21&lt;=550,AthetaR120_0+(AthetaR120_1-AthetaR120_0)/100*(AF21-450),AthetaR120_1+(AthetaR120_2-AthetaR120_1)/100*(AF21-450)))))</f>
        <v>1.9</v>
      </c>
      <c r="AL21" s="24">
        <f t="shared" si="30"/>
        <v>20.045521505538165</v>
      </c>
      <c r="AM21" s="14">
        <f t="shared" si="31"/>
        <v>20</v>
      </c>
    </row>
    <row r="22" spans="2:39" x14ac:dyDescent="0.25">
      <c r="B22" s="3">
        <f t="shared" si="13"/>
        <v>20</v>
      </c>
      <c r="C22" s="14">
        <f t="shared" si="14"/>
        <v>0.33333333333333331</v>
      </c>
      <c r="D22" s="11">
        <f t="shared" si="15"/>
        <v>214.67364350130407</v>
      </c>
      <c r="E22" s="11">
        <f t="shared" si="0"/>
        <v>139.05729100095726</v>
      </c>
      <c r="F22" s="11">
        <f t="shared" si="16"/>
        <v>20</v>
      </c>
      <c r="G22" s="11">
        <f t="shared" si="1"/>
        <v>20</v>
      </c>
      <c r="H22" s="11">
        <f t="shared" si="2"/>
        <v>20</v>
      </c>
      <c r="I22" s="24">
        <f t="shared" si="17"/>
        <v>20</v>
      </c>
      <c r="J22" s="12">
        <f t="shared" si="3"/>
        <v>0.26285728265708008</v>
      </c>
      <c r="K22" s="24">
        <f t="shared" si="4"/>
        <v>439.80176</v>
      </c>
      <c r="L22" s="12">
        <f t="shared" si="18"/>
        <v>-0.72615054430879189</v>
      </c>
      <c r="M22" s="24">
        <f t="shared" si="19"/>
        <v>20</v>
      </c>
      <c r="N22" s="12">
        <f t="shared" si="5"/>
        <v>0.87619094219026694</v>
      </c>
      <c r="O22" s="24">
        <f t="shared" si="6"/>
        <v>439.80176</v>
      </c>
      <c r="P22" s="12">
        <f t="shared" si="20"/>
        <v>-2.5438079650152923</v>
      </c>
      <c r="Q22" s="24">
        <f t="shared" si="21"/>
        <v>20</v>
      </c>
      <c r="R22" s="12">
        <f t="shared" si="7"/>
        <v>0.48190501820464682</v>
      </c>
      <c r="S22" s="24">
        <f t="shared" si="8"/>
        <v>439.80176</v>
      </c>
      <c r="T22" s="12">
        <f t="shared" si="22"/>
        <v>-1.3561554948198</v>
      </c>
      <c r="W22" s="24">
        <f t="shared" si="23"/>
        <v>20.166408746365295</v>
      </c>
      <c r="X22" s="24">
        <f t="shared" si="24"/>
        <v>439.919544942112</v>
      </c>
      <c r="Y22" s="13">
        <f t="shared" si="9"/>
        <v>9.0325304788704291E-2</v>
      </c>
      <c r="Z22" s="24">
        <f t="shared" si="10"/>
        <v>2972.2720563647995</v>
      </c>
      <c r="AA22" s="24">
        <f t="shared" si="11"/>
        <v>595.72995019638302</v>
      </c>
      <c r="AB22" s="24">
        <f t="shared" si="25"/>
        <v>20.083204373182646</v>
      </c>
      <c r="AC22" s="24">
        <f t="shared" si="26"/>
        <v>20</v>
      </c>
      <c r="AE22" s="14">
        <f t="shared" si="27"/>
        <v>0.33333333333333331</v>
      </c>
      <c r="AF22" s="24">
        <f t="shared" si="28"/>
        <v>400</v>
      </c>
      <c r="AG22" s="3">
        <f t="shared" si="29"/>
        <v>0</v>
      </c>
      <c r="AH22" s="3">
        <f>IF(AC22&lt;=450,AthetaR30_0,IF(AC22&gt;=650,AthetaR30_2,(IF(AC22&lt;=550,AthetaR30_0+(AthetaR30_1-AthetaR30_0)/100*(AC22-450),AthetaR30_1+(AthetaR30_2-AthetaR30_1)/100*(AC22-450)))))</f>
        <v>0</v>
      </c>
      <c r="AI22" s="3">
        <f>IF(AD22&lt;=450,AthetaR60_0,IF(AD22&gt;=650,AthetaR60_2,(IF(AD22&lt;=550,AthetaR60_0+(AthetaR60_1-AthetaR60_0)/100*(AD22-450),AthetaR60_1+(AthetaR60_2-AthetaR60_1)/100*(AD22-450)))))</f>
        <v>0.5</v>
      </c>
      <c r="AJ22" s="3">
        <f>IF(AE22&lt;=450,AthetaR90_0,IF(AE22&gt;=650,AthetaR90_2,(IF(AE22&lt;=550,AthetaR90_0+(AthetaR90_1-AthetaR90_0)/100*(AE22-450),AthetaR90_1+(AthetaR90_2-AthetaR90_1)/100*(AE22-450)))))</f>
        <v>1.3</v>
      </c>
      <c r="AK22" s="3">
        <f>IF(AF22&lt;=450,AthetaR120_0,IF(AF22&gt;=650,AthetaR120_2,(IF(AF22&lt;=550,AthetaR120_0+(AthetaR120_1-AthetaR120_0)/100*(AF22-450),AthetaR120_1+(AthetaR120_2-AthetaR120_1)/100*(AF22-450)))))</f>
        <v>1.9</v>
      </c>
      <c r="AL22" s="24">
        <f t="shared" si="30"/>
        <v>20.083204373182646</v>
      </c>
      <c r="AM22" s="14">
        <f t="shared" si="31"/>
        <v>20</v>
      </c>
    </row>
    <row r="23" spans="2:39" x14ac:dyDescent="0.25">
      <c r="B23" s="3">
        <f t="shared" si="13"/>
        <v>25</v>
      </c>
      <c r="C23" s="14">
        <f t="shared" si="14"/>
        <v>0.41666666666666669</v>
      </c>
      <c r="D23" s="11">
        <f t="shared" si="15"/>
        <v>239.70362366757516</v>
      </c>
      <c r="E23" s="11">
        <f t="shared" si="0"/>
        <v>154.36496993893309</v>
      </c>
      <c r="F23" s="11">
        <f t="shared" si="16"/>
        <v>20</v>
      </c>
      <c r="G23" s="11">
        <f t="shared" si="1"/>
        <v>20</v>
      </c>
      <c r="H23" s="11">
        <f t="shared" si="2"/>
        <v>20</v>
      </c>
      <c r="I23" s="24">
        <f t="shared" si="17"/>
        <v>20</v>
      </c>
      <c r="J23" s="12">
        <f t="shared" si="3"/>
        <v>0.26285728265708008</v>
      </c>
      <c r="K23" s="24">
        <f t="shared" si="4"/>
        <v>439.80176</v>
      </c>
      <c r="L23" s="12">
        <f t="shared" si="18"/>
        <v>-0.58239951021857916</v>
      </c>
      <c r="M23" s="24">
        <f t="shared" si="19"/>
        <v>20</v>
      </c>
      <c r="N23" s="12">
        <f t="shared" si="5"/>
        <v>0.87619094219026694</v>
      </c>
      <c r="O23" s="24">
        <f t="shared" si="6"/>
        <v>439.80176</v>
      </c>
      <c r="P23" s="12">
        <f t="shared" si="20"/>
        <v>-2.0556406316045024</v>
      </c>
      <c r="Q23" s="24">
        <f t="shared" si="21"/>
        <v>20</v>
      </c>
      <c r="R23" s="12">
        <f t="shared" si="7"/>
        <v>0.48190501820464682</v>
      </c>
      <c r="S23" s="24">
        <f t="shared" si="8"/>
        <v>439.80176</v>
      </c>
      <c r="T23" s="12">
        <f t="shared" si="22"/>
        <v>-1.0909936226917638</v>
      </c>
      <c r="W23" s="24">
        <f t="shared" si="23"/>
        <v>20.256734051153998</v>
      </c>
      <c r="X23" s="24">
        <f t="shared" si="24"/>
        <v>439.98344156438071</v>
      </c>
      <c r="Y23" s="13">
        <f t="shared" si="9"/>
        <v>0.10311988723418067</v>
      </c>
      <c r="Z23" s="24">
        <f t="shared" si="10"/>
        <v>3352.7058971944771</v>
      </c>
      <c r="AA23" s="24">
        <f t="shared" si="11"/>
        <v>721.29536005866544</v>
      </c>
      <c r="AB23" s="24">
        <f t="shared" si="25"/>
        <v>20.128367025576999</v>
      </c>
      <c r="AC23" s="24">
        <f t="shared" si="26"/>
        <v>20</v>
      </c>
      <c r="AE23" s="14">
        <f t="shared" si="27"/>
        <v>0.41666666666666669</v>
      </c>
      <c r="AF23" s="24">
        <f t="shared" si="28"/>
        <v>400</v>
      </c>
      <c r="AG23" s="3">
        <f t="shared" si="29"/>
        <v>0</v>
      </c>
      <c r="AH23" s="3">
        <f>IF(AC23&lt;=450,AthetaR30_0,IF(AC23&gt;=650,AthetaR30_2,(IF(AC23&lt;=550,AthetaR30_0+(AthetaR30_1-AthetaR30_0)/100*(AC23-450),AthetaR30_1+(AthetaR30_2-AthetaR30_1)/100*(AC23-450)))))</f>
        <v>0</v>
      </c>
      <c r="AI23" s="3">
        <f>IF(AD23&lt;=450,AthetaR60_0,IF(AD23&gt;=650,AthetaR60_2,(IF(AD23&lt;=550,AthetaR60_0+(AthetaR60_1-AthetaR60_0)/100*(AD23-450),AthetaR60_1+(AthetaR60_2-AthetaR60_1)/100*(AD23-450)))))</f>
        <v>0.5</v>
      </c>
      <c r="AJ23" s="3">
        <f>IF(AE23&lt;=450,AthetaR90_0,IF(AE23&gt;=650,AthetaR90_2,(IF(AE23&lt;=550,AthetaR90_0+(AthetaR90_1-AthetaR90_0)/100*(AE23-450),AthetaR90_1+(AthetaR90_2-AthetaR90_1)/100*(AE23-450)))))</f>
        <v>1.3</v>
      </c>
      <c r="AK23" s="3">
        <f>IF(AF23&lt;=450,AthetaR120_0,IF(AF23&gt;=650,AthetaR120_2,(IF(AF23&lt;=550,AthetaR120_0+(AthetaR120_1-AthetaR120_0)/100*(AF23-450),AthetaR120_1+(AthetaR120_2-AthetaR120_1)/100*(AF23-450)))))</f>
        <v>1.9</v>
      </c>
      <c r="AL23" s="24">
        <f t="shared" si="30"/>
        <v>20.128367025576999</v>
      </c>
      <c r="AM23" s="14">
        <f t="shared" si="31"/>
        <v>20</v>
      </c>
    </row>
    <row r="24" spans="2:39" x14ac:dyDescent="0.25">
      <c r="B24" s="3">
        <f t="shared" si="13"/>
        <v>30</v>
      </c>
      <c r="C24" s="14">
        <f t="shared" si="14"/>
        <v>0.5</v>
      </c>
      <c r="D24" s="11">
        <f t="shared" si="15"/>
        <v>261.1446514959265</v>
      </c>
      <c r="E24" s="11">
        <f t="shared" si="0"/>
        <v>167.47773982194266</v>
      </c>
      <c r="F24" s="11">
        <f t="shared" si="16"/>
        <v>20</v>
      </c>
      <c r="G24" s="11">
        <f t="shared" si="1"/>
        <v>20</v>
      </c>
      <c r="H24" s="11">
        <f t="shared" si="2"/>
        <v>20</v>
      </c>
      <c r="I24" s="24">
        <f t="shared" si="17"/>
        <v>20</v>
      </c>
      <c r="J24" s="12">
        <f t="shared" si="3"/>
        <v>0.26285728265708008</v>
      </c>
      <c r="K24" s="24">
        <f t="shared" si="4"/>
        <v>439.80176</v>
      </c>
      <c r="L24" s="12">
        <f t="shared" si="18"/>
        <v>-0.47858795985859443</v>
      </c>
      <c r="M24" s="24">
        <f t="shared" si="19"/>
        <v>20</v>
      </c>
      <c r="N24" s="12">
        <f t="shared" si="5"/>
        <v>0.87619094219026694</v>
      </c>
      <c r="O24" s="24">
        <f t="shared" si="6"/>
        <v>439.80176</v>
      </c>
      <c r="P24" s="12">
        <f t="shared" si="20"/>
        <v>-1.7039206415598089</v>
      </c>
      <c r="Q24" s="24">
        <f t="shared" si="21"/>
        <v>20</v>
      </c>
      <c r="R24" s="12">
        <f t="shared" si="7"/>
        <v>0.48190501820464682</v>
      </c>
      <c r="S24" s="24">
        <f t="shared" si="8"/>
        <v>439.80176</v>
      </c>
      <c r="T24" s="12">
        <f t="shared" si="22"/>
        <v>-0.89967883442178886</v>
      </c>
      <c r="W24" s="24">
        <f t="shared" si="23"/>
        <v>20.359853938388177</v>
      </c>
      <c r="X24" s="24">
        <f t="shared" si="24"/>
        <v>440.05635812488788</v>
      </c>
      <c r="Y24" s="13">
        <f t="shared" si="9"/>
        <v>0.11434033081927208</v>
      </c>
      <c r="Z24" s="24">
        <f t="shared" si="10"/>
        <v>3677.9471470888625</v>
      </c>
      <c r="AA24" s="24">
        <f t="shared" si="11"/>
        <v>840.09357997171219</v>
      </c>
      <c r="AB24" s="24">
        <f t="shared" si="25"/>
        <v>20.179926969194089</v>
      </c>
      <c r="AC24" s="24">
        <f t="shared" si="26"/>
        <v>20</v>
      </c>
      <c r="AE24" s="14">
        <f t="shared" si="27"/>
        <v>0.5</v>
      </c>
      <c r="AF24" s="24">
        <f t="shared" si="28"/>
        <v>400</v>
      </c>
      <c r="AG24" s="3">
        <f t="shared" si="29"/>
        <v>0</v>
      </c>
      <c r="AH24" s="3">
        <f>IF(AC24&lt;=450,AthetaR30_0,IF(AC24&gt;=650,AthetaR30_2,(IF(AC24&lt;=550,AthetaR30_0+(AthetaR30_1-AthetaR30_0)/100*(AC24-450),AthetaR30_1+(AthetaR30_2-AthetaR30_1)/100*(AC24-450)))))</f>
        <v>0</v>
      </c>
      <c r="AI24" s="3">
        <f>IF(AD24&lt;=450,AthetaR60_0,IF(AD24&gt;=650,AthetaR60_2,(IF(AD24&lt;=550,AthetaR60_0+(AthetaR60_1-AthetaR60_0)/100*(AD24-450),AthetaR60_1+(AthetaR60_2-AthetaR60_1)/100*(AD24-450)))))</f>
        <v>0.5</v>
      </c>
      <c r="AJ24" s="3">
        <f>IF(AE24&lt;=450,AthetaR90_0,IF(AE24&gt;=650,AthetaR90_2,(IF(AE24&lt;=550,AthetaR90_0+(AthetaR90_1-AthetaR90_0)/100*(AE24-450),AthetaR90_1+(AthetaR90_2-AthetaR90_1)/100*(AE24-450)))))</f>
        <v>1.3</v>
      </c>
      <c r="AK24" s="3">
        <f>IF(AF24&lt;=450,AthetaR120_0,IF(AF24&gt;=650,AthetaR120_2,(IF(AF24&lt;=550,AthetaR120_0+(AthetaR120_1-AthetaR120_0)/100*(AF24-450),AthetaR120_1+(AthetaR120_2-AthetaR120_1)/100*(AF24-450)))))</f>
        <v>1.9</v>
      </c>
      <c r="AL24" s="24">
        <f t="shared" si="30"/>
        <v>20.179926969194089</v>
      </c>
      <c r="AM24" s="14">
        <f t="shared" si="31"/>
        <v>20</v>
      </c>
    </row>
    <row r="25" spans="2:39" x14ac:dyDescent="0.25">
      <c r="B25" s="3">
        <f t="shared" si="13"/>
        <v>35</v>
      </c>
      <c r="C25" s="14">
        <f t="shared" si="14"/>
        <v>0.58333333333333337</v>
      </c>
      <c r="D25" s="11">
        <f t="shared" si="15"/>
        <v>279.89804499722095</v>
      </c>
      <c r="E25" s="11">
        <f t="shared" si="0"/>
        <v>178.94682308962251</v>
      </c>
      <c r="F25" s="11">
        <f t="shared" si="16"/>
        <v>20</v>
      </c>
      <c r="G25" s="11">
        <f t="shared" si="1"/>
        <v>20</v>
      </c>
      <c r="H25" s="11">
        <f t="shared" si="2"/>
        <v>20</v>
      </c>
      <c r="I25" s="24">
        <f t="shared" si="17"/>
        <v>20</v>
      </c>
      <c r="J25" s="12">
        <f t="shared" si="3"/>
        <v>0.26285728265708008</v>
      </c>
      <c r="K25" s="24">
        <f t="shared" si="4"/>
        <v>439.80176</v>
      </c>
      <c r="L25" s="12">
        <f t="shared" si="18"/>
        <v>-0.39981302698266113</v>
      </c>
      <c r="M25" s="24">
        <f t="shared" si="19"/>
        <v>20</v>
      </c>
      <c r="N25" s="12">
        <f t="shared" si="5"/>
        <v>0.87619094219026694</v>
      </c>
      <c r="O25" s="24">
        <f t="shared" si="6"/>
        <v>439.80176</v>
      </c>
      <c r="P25" s="12">
        <f t="shared" si="20"/>
        <v>-1.4376283930454206</v>
      </c>
      <c r="Q25" s="24">
        <f t="shared" si="21"/>
        <v>20</v>
      </c>
      <c r="R25" s="12">
        <f t="shared" si="7"/>
        <v>0.48190501820464682</v>
      </c>
      <c r="S25" s="24">
        <f t="shared" si="8"/>
        <v>439.80176</v>
      </c>
      <c r="T25" s="12">
        <f t="shared" si="22"/>
        <v>-0.75463333388261677</v>
      </c>
      <c r="W25" s="24">
        <f t="shared" si="23"/>
        <v>20.474194269207448</v>
      </c>
      <c r="X25" s="24">
        <f t="shared" si="24"/>
        <v>440.13717006537786</v>
      </c>
      <c r="Y25" s="13">
        <f t="shared" si="9"/>
        <v>0.12435962051516776</v>
      </c>
      <c r="Z25" s="24">
        <f t="shared" si="10"/>
        <v>3961.8157205103762</v>
      </c>
      <c r="AA25" s="24">
        <f t="shared" si="11"/>
        <v>953.02934384797709</v>
      </c>
      <c r="AB25" s="24">
        <f t="shared" si="25"/>
        <v>20.237097134603722</v>
      </c>
      <c r="AC25" s="24">
        <f t="shared" si="26"/>
        <v>20</v>
      </c>
      <c r="AE25" s="14">
        <f t="shared" si="27"/>
        <v>0.58333333333333337</v>
      </c>
      <c r="AF25" s="24">
        <f t="shared" si="28"/>
        <v>400</v>
      </c>
      <c r="AG25" s="3">
        <f t="shared" si="29"/>
        <v>0</v>
      </c>
      <c r="AH25" s="3">
        <f>IF(AC25&lt;=450,AthetaR30_0,IF(AC25&gt;=650,AthetaR30_2,(IF(AC25&lt;=550,AthetaR30_0+(AthetaR30_1-AthetaR30_0)/100*(AC25-450),AthetaR30_1+(AthetaR30_2-AthetaR30_1)/100*(AC25-450)))))</f>
        <v>0</v>
      </c>
      <c r="AI25" s="3">
        <f>IF(AD25&lt;=450,AthetaR60_0,IF(AD25&gt;=650,AthetaR60_2,(IF(AD25&lt;=550,AthetaR60_0+(AthetaR60_1-AthetaR60_0)/100*(AD25-450),AthetaR60_1+(AthetaR60_2-AthetaR60_1)/100*(AD25-450)))))</f>
        <v>0.5</v>
      </c>
      <c r="AJ25" s="3">
        <f>IF(AE25&lt;=450,AthetaR90_0,IF(AE25&gt;=650,AthetaR90_2,(IF(AE25&lt;=550,AthetaR90_0+(AthetaR90_1-AthetaR90_0)/100*(AE25-450),AthetaR90_1+(AthetaR90_2-AthetaR90_1)/100*(AE25-450)))))</f>
        <v>1.3</v>
      </c>
      <c r="AK25" s="3">
        <f>IF(AF25&lt;=450,AthetaR120_0,IF(AF25&gt;=650,AthetaR120_2,(IF(AF25&lt;=550,AthetaR120_0+(AthetaR120_1-AthetaR120_0)/100*(AF25-450),AthetaR120_1+(AthetaR120_2-AthetaR120_1)/100*(AF25-450)))))</f>
        <v>1.9</v>
      </c>
      <c r="AL25" s="24">
        <f t="shared" si="30"/>
        <v>20.237097134603722</v>
      </c>
      <c r="AM25" s="14">
        <f t="shared" si="31"/>
        <v>20</v>
      </c>
    </row>
    <row r="26" spans="2:39" x14ac:dyDescent="0.25">
      <c r="B26" s="3">
        <f t="shared" si="13"/>
        <v>40</v>
      </c>
      <c r="C26" s="14">
        <f t="shared" si="14"/>
        <v>0.66666666666666663</v>
      </c>
      <c r="D26" s="11">
        <f t="shared" si="15"/>
        <v>296.56315945044241</v>
      </c>
      <c r="E26" s="11">
        <f t="shared" si="0"/>
        <v>189.13876970004364</v>
      </c>
      <c r="F26" s="11">
        <f t="shared" si="16"/>
        <v>20</v>
      </c>
      <c r="G26" s="11">
        <f t="shared" si="1"/>
        <v>20</v>
      </c>
      <c r="H26" s="11">
        <f t="shared" si="2"/>
        <v>20</v>
      </c>
      <c r="I26" s="24">
        <f t="shared" si="17"/>
        <v>20</v>
      </c>
      <c r="J26" s="12">
        <f t="shared" si="3"/>
        <v>0.26285728265708008</v>
      </c>
      <c r="K26" s="24">
        <f t="shared" si="4"/>
        <v>439.80176</v>
      </c>
      <c r="L26" s="12">
        <f t="shared" si="18"/>
        <v>-0.3378023128064388</v>
      </c>
      <c r="M26" s="24">
        <f t="shared" si="19"/>
        <v>20</v>
      </c>
      <c r="N26" s="12">
        <f t="shared" si="5"/>
        <v>0.87619094219026694</v>
      </c>
      <c r="O26" s="24">
        <f t="shared" si="6"/>
        <v>439.80176</v>
      </c>
      <c r="P26" s="12">
        <f t="shared" si="20"/>
        <v>-1.2284675436184282</v>
      </c>
      <c r="Q26" s="24">
        <f t="shared" si="21"/>
        <v>20</v>
      </c>
      <c r="R26" s="12">
        <f t="shared" si="7"/>
        <v>0.48190501820464682</v>
      </c>
      <c r="S26" s="24">
        <f t="shared" si="8"/>
        <v>439.80176</v>
      </c>
      <c r="T26" s="12">
        <f t="shared" si="22"/>
        <v>-0.64055417618749799</v>
      </c>
      <c r="W26" s="24">
        <f t="shared" si="23"/>
        <v>20.598553889722616</v>
      </c>
      <c r="X26" s="24">
        <f t="shared" si="24"/>
        <v>440.22501718774345</v>
      </c>
      <c r="Y26" s="13">
        <f t="shared" si="9"/>
        <v>0.13342908091750064</v>
      </c>
      <c r="Z26" s="24">
        <f t="shared" si="10"/>
        <v>4213.5053952580256</v>
      </c>
      <c r="AA26" s="24">
        <f t="shared" si="11"/>
        <v>1060.8283882348755</v>
      </c>
      <c r="AB26" s="24">
        <f t="shared" si="25"/>
        <v>20.299276944861308</v>
      </c>
      <c r="AC26" s="24">
        <f t="shared" si="26"/>
        <v>20</v>
      </c>
      <c r="AE26" s="14">
        <f t="shared" si="27"/>
        <v>0.66666666666666663</v>
      </c>
      <c r="AF26" s="24">
        <f t="shared" si="28"/>
        <v>400</v>
      </c>
      <c r="AG26" s="3">
        <f t="shared" si="29"/>
        <v>0</v>
      </c>
      <c r="AH26" s="3">
        <f>IF(AC26&lt;=450,AthetaR30_0,IF(AC26&gt;=650,AthetaR30_2,(IF(AC26&lt;=550,AthetaR30_0+(AthetaR30_1-AthetaR30_0)/100*(AC26-450),AthetaR30_1+(AthetaR30_2-AthetaR30_1)/100*(AC26-450)))))</f>
        <v>0</v>
      </c>
      <c r="AI26" s="3">
        <f>IF(AD26&lt;=450,AthetaR60_0,IF(AD26&gt;=650,AthetaR60_2,(IF(AD26&lt;=550,AthetaR60_0+(AthetaR60_1-AthetaR60_0)/100*(AD26-450),AthetaR60_1+(AthetaR60_2-AthetaR60_1)/100*(AD26-450)))))</f>
        <v>0.5</v>
      </c>
      <c r="AJ26" s="3">
        <f>IF(AE26&lt;=450,AthetaR90_0,IF(AE26&gt;=650,AthetaR90_2,(IF(AE26&lt;=550,AthetaR90_0+(AthetaR90_1-AthetaR90_0)/100*(AE26-450),AthetaR90_1+(AthetaR90_2-AthetaR90_1)/100*(AE26-450)))))</f>
        <v>1.3</v>
      </c>
      <c r="AK26" s="3">
        <f>IF(AF26&lt;=450,AthetaR120_0,IF(AF26&gt;=650,AthetaR120_2,(IF(AF26&lt;=550,AthetaR120_0+(AthetaR120_1-AthetaR120_0)/100*(AF26-450),AthetaR120_1+(AthetaR120_2-AthetaR120_1)/100*(AF26-450)))))</f>
        <v>1.9</v>
      </c>
      <c r="AL26" s="24">
        <f t="shared" si="30"/>
        <v>20.299276944861308</v>
      </c>
      <c r="AM26" s="14">
        <f t="shared" si="31"/>
        <v>20</v>
      </c>
    </row>
    <row r="27" spans="2:39" x14ac:dyDescent="0.25">
      <c r="B27" s="3">
        <f t="shared" si="13"/>
        <v>45</v>
      </c>
      <c r="C27" s="14">
        <f t="shared" si="14"/>
        <v>0.75</v>
      </c>
      <c r="D27" s="11">
        <f t="shared" si="15"/>
        <v>311.55882380491857</v>
      </c>
      <c r="E27" s="11">
        <f t="shared" si="0"/>
        <v>198.30972444611632</v>
      </c>
      <c r="F27" s="11">
        <f t="shared" si="16"/>
        <v>20</v>
      </c>
      <c r="G27" s="11">
        <f t="shared" si="1"/>
        <v>20</v>
      </c>
      <c r="H27" s="11">
        <f t="shared" si="2"/>
        <v>20</v>
      </c>
      <c r="I27" s="24">
        <f t="shared" si="17"/>
        <v>20</v>
      </c>
      <c r="J27" s="12">
        <f t="shared" si="3"/>
        <v>0.26285728265708008</v>
      </c>
      <c r="K27" s="24">
        <f t="shared" si="4"/>
        <v>439.80176</v>
      </c>
      <c r="L27" s="12">
        <f t="shared" si="18"/>
        <v>-0.28758701627340877</v>
      </c>
      <c r="M27" s="24">
        <f t="shared" si="19"/>
        <v>20</v>
      </c>
      <c r="N27" s="12">
        <f t="shared" si="5"/>
        <v>0.87619094219026694</v>
      </c>
      <c r="O27" s="24">
        <f t="shared" si="6"/>
        <v>439.80176</v>
      </c>
      <c r="P27" s="12">
        <f t="shared" si="20"/>
        <v>-1.0594562108045444</v>
      </c>
      <c r="Q27" s="24">
        <f t="shared" si="21"/>
        <v>20</v>
      </c>
      <c r="R27" s="12">
        <f t="shared" si="7"/>
        <v>0.48190501820464682</v>
      </c>
      <c r="S27" s="24">
        <f t="shared" si="8"/>
        <v>439.80176</v>
      </c>
      <c r="T27" s="12">
        <f t="shared" si="22"/>
        <v>-0.54825273602982683</v>
      </c>
      <c r="W27" s="24">
        <f t="shared" si="23"/>
        <v>20.731982970640118</v>
      </c>
      <c r="X27" s="24">
        <f t="shared" si="24"/>
        <v>440.31921752880692</v>
      </c>
      <c r="Y27" s="13">
        <f t="shared" si="9"/>
        <v>0.1417265520568074</v>
      </c>
      <c r="Z27" s="24">
        <f t="shared" si="10"/>
        <v>4439.4435368869053</v>
      </c>
      <c r="AA27" s="24">
        <f t="shared" si="11"/>
        <v>1164.0807543412066</v>
      </c>
      <c r="AB27" s="24">
        <f t="shared" si="25"/>
        <v>20.365991485320059</v>
      </c>
      <c r="AC27" s="24">
        <f t="shared" si="26"/>
        <v>20</v>
      </c>
      <c r="AE27" s="14">
        <f t="shared" si="27"/>
        <v>0.75</v>
      </c>
      <c r="AF27" s="24">
        <f t="shared" si="28"/>
        <v>400</v>
      </c>
      <c r="AG27" s="3">
        <f t="shared" si="29"/>
        <v>0</v>
      </c>
      <c r="AH27" s="3">
        <f>IF(AC27&lt;=450,AthetaR30_0,IF(AC27&gt;=650,AthetaR30_2,(IF(AC27&lt;=550,AthetaR30_0+(AthetaR30_1-AthetaR30_0)/100*(AC27-450),AthetaR30_1+(AthetaR30_2-AthetaR30_1)/100*(AC27-450)))))</f>
        <v>0</v>
      </c>
      <c r="AI27" s="3">
        <f>IF(AD27&lt;=450,AthetaR60_0,IF(AD27&gt;=650,AthetaR60_2,(IF(AD27&lt;=550,AthetaR60_0+(AthetaR60_1-AthetaR60_0)/100*(AD27-450),AthetaR60_1+(AthetaR60_2-AthetaR60_1)/100*(AD27-450)))))</f>
        <v>0.5</v>
      </c>
      <c r="AJ27" s="3">
        <f>IF(AE27&lt;=450,AthetaR90_0,IF(AE27&gt;=650,AthetaR90_2,(IF(AE27&lt;=550,AthetaR90_0+(AthetaR90_1-AthetaR90_0)/100*(AE27-450),AthetaR90_1+(AthetaR90_2-AthetaR90_1)/100*(AE27-450)))))</f>
        <v>1.3</v>
      </c>
      <c r="AK27" s="3">
        <f>IF(AF27&lt;=450,AthetaR120_0,IF(AF27&gt;=650,AthetaR120_2,(IF(AF27&lt;=550,AthetaR120_0+(AthetaR120_1-AthetaR120_0)/100*(AF27-450),AthetaR120_1+(AthetaR120_2-AthetaR120_1)/100*(AF27-450)))))</f>
        <v>1.9</v>
      </c>
      <c r="AL27" s="24">
        <f t="shared" si="30"/>
        <v>20.365991485320059</v>
      </c>
      <c r="AM27" s="14">
        <f t="shared" si="31"/>
        <v>20</v>
      </c>
    </row>
    <row r="28" spans="2:39" x14ac:dyDescent="0.25">
      <c r="B28" s="3">
        <f t="shared" si="13"/>
        <v>50</v>
      </c>
      <c r="C28" s="14">
        <f t="shared" si="14"/>
        <v>0.83333333333333337</v>
      </c>
      <c r="D28" s="11">
        <f t="shared" si="15"/>
        <v>325.18927054778601</v>
      </c>
      <c r="E28" s="11">
        <f t="shared" si="0"/>
        <v>206.64574793215002</v>
      </c>
      <c r="F28" s="11">
        <f t="shared" si="16"/>
        <v>20</v>
      </c>
      <c r="G28" s="11">
        <f t="shared" si="1"/>
        <v>20</v>
      </c>
      <c r="H28" s="11">
        <f t="shared" si="2"/>
        <v>20</v>
      </c>
      <c r="I28" s="24">
        <f t="shared" si="17"/>
        <v>20</v>
      </c>
      <c r="J28" s="12">
        <f t="shared" si="3"/>
        <v>0.26285728265708008</v>
      </c>
      <c r="K28" s="24">
        <f t="shared" si="4"/>
        <v>439.80176</v>
      </c>
      <c r="L28" s="12">
        <f t="shared" si="18"/>
        <v>-0.2459982756731991</v>
      </c>
      <c r="M28" s="24">
        <f t="shared" si="19"/>
        <v>20</v>
      </c>
      <c r="N28" s="12">
        <f t="shared" si="5"/>
        <v>0.87619094219026694</v>
      </c>
      <c r="O28" s="24">
        <f t="shared" si="6"/>
        <v>439.80176</v>
      </c>
      <c r="P28" s="12">
        <f t="shared" si="20"/>
        <v>-0.91977316990230662</v>
      </c>
      <c r="Q28" s="24">
        <f t="shared" si="21"/>
        <v>20</v>
      </c>
      <c r="R28" s="12">
        <f t="shared" si="7"/>
        <v>0.48190501820464682</v>
      </c>
      <c r="S28" s="24">
        <f t="shared" si="8"/>
        <v>439.80176</v>
      </c>
      <c r="T28" s="12">
        <f t="shared" si="22"/>
        <v>-0.47187088250413811</v>
      </c>
      <c r="W28" s="24">
        <f t="shared" si="23"/>
        <v>20.873709522696924</v>
      </c>
      <c r="X28" s="24">
        <f t="shared" si="24"/>
        <v>440.41921532831867</v>
      </c>
      <c r="Y28" s="13">
        <f t="shared" si="9"/>
        <v>0.14938276473808065</v>
      </c>
      <c r="Z28" s="24">
        <f t="shared" si="10"/>
        <v>4644.3009602363272</v>
      </c>
      <c r="AA28" s="24">
        <f t="shared" si="11"/>
        <v>1263.2727429056174</v>
      </c>
      <c r="AB28" s="24">
        <f t="shared" si="25"/>
        <v>20.436854761348464</v>
      </c>
      <c r="AC28" s="24">
        <f t="shared" si="26"/>
        <v>20</v>
      </c>
      <c r="AE28" s="14">
        <f t="shared" si="27"/>
        <v>0.83333333333333337</v>
      </c>
      <c r="AF28" s="24">
        <f t="shared" si="28"/>
        <v>400</v>
      </c>
      <c r="AG28" s="3">
        <f t="shared" si="29"/>
        <v>0</v>
      </c>
      <c r="AH28" s="3">
        <f>IF(AC28&lt;=450,AthetaR30_0,IF(AC28&gt;=650,AthetaR30_2,(IF(AC28&lt;=550,AthetaR30_0+(AthetaR30_1-AthetaR30_0)/100*(AC28-450),AthetaR30_1+(AthetaR30_2-AthetaR30_1)/100*(AC28-450)))))</f>
        <v>0</v>
      </c>
      <c r="AI28" s="3">
        <f>IF(AD28&lt;=450,AthetaR60_0,IF(AD28&gt;=650,AthetaR60_2,(IF(AD28&lt;=550,AthetaR60_0+(AthetaR60_1-AthetaR60_0)/100*(AD28-450),AthetaR60_1+(AthetaR60_2-AthetaR60_1)/100*(AD28-450)))))</f>
        <v>0.5</v>
      </c>
      <c r="AJ28" s="3">
        <f>IF(AE28&lt;=450,AthetaR90_0,IF(AE28&gt;=650,AthetaR90_2,(IF(AE28&lt;=550,AthetaR90_0+(AthetaR90_1-AthetaR90_0)/100*(AE28-450),AthetaR90_1+(AthetaR90_2-AthetaR90_1)/100*(AE28-450)))))</f>
        <v>1.3</v>
      </c>
      <c r="AK28" s="3">
        <f>IF(AF28&lt;=450,AthetaR120_0,IF(AF28&gt;=650,AthetaR120_2,(IF(AF28&lt;=550,AthetaR120_0+(AthetaR120_1-AthetaR120_0)/100*(AF28-450),AthetaR120_1+(AthetaR120_2-AthetaR120_1)/100*(AF28-450)))))</f>
        <v>1.9</v>
      </c>
      <c r="AL28" s="24">
        <f t="shared" si="30"/>
        <v>20.436854761348464</v>
      </c>
      <c r="AM28" s="14">
        <f t="shared" si="31"/>
        <v>20</v>
      </c>
    </row>
    <row r="29" spans="2:39" x14ac:dyDescent="0.25">
      <c r="B29" s="3">
        <f t="shared" si="13"/>
        <v>55</v>
      </c>
      <c r="C29" s="14">
        <f t="shared" si="14"/>
        <v>0.91666666666666663</v>
      </c>
      <c r="D29" s="11">
        <f t="shared" si="15"/>
        <v>337.68247011356942</v>
      </c>
      <c r="E29" s="11">
        <f t="shared" si="0"/>
        <v>214.2862608926348</v>
      </c>
      <c r="F29" s="11">
        <f t="shared" si="16"/>
        <v>20</v>
      </c>
      <c r="G29" s="11">
        <f t="shared" si="1"/>
        <v>20</v>
      </c>
      <c r="H29" s="11">
        <f t="shared" si="2"/>
        <v>20</v>
      </c>
      <c r="I29" s="24">
        <f t="shared" si="17"/>
        <v>20</v>
      </c>
      <c r="J29" s="12">
        <f t="shared" si="3"/>
        <v>0.26285728265708008</v>
      </c>
      <c r="K29" s="24">
        <f t="shared" si="4"/>
        <v>439.80176</v>
      </c>
      <c r="L29" s="12">
        <f t="shared" si="18"/>
        <v>-0.21091748342342129</v>
      </c>
      <c r="M29" s="24">
        <f t="shared" si="19"/>
        <v>20</v>
      </c>
      <c r="N29" s="12">
        <f t="shared" si="5"/>
        <v>0.87619094219026694</v>
      </c>
      <c r="O29" s="24">
        <f t="shared" si="6"/>
        <v>439.80176</v>
      </c>
      <c r="P29" s="12">
        <f t="shared" si="20"/>
        <v>-0.80218962605526145</v>
      </c>
      <c r="Q29" s="24">
        <f t="shared" si="21"/>
        <v>20</v>
      </c>
      <c r="R29" s="12">
        <f t="shared" si="7"/>
        <v>0.48190501820464682</v>
      </c>
      <c r="S29" s="24">
        <f t="shared" si="8"/>
        <v>439.80176</v>
      </c>
      <c r="T29" s="12">
        <f t="shared" si="22"/>
        <v>-0.40749332001783128</v>
      </c>
      <c r="W29" s="24">
        <f t="shared" si="23"/>
        <v>21.023092287435006</v>
      </c>
      <c r="X29" s="24">
        <f t="shared" si="24"/>
        <v>440.52454766446823</v>
      </c>
      <c r="Y29" s="13">
        <f t="shared" si="9"/>
        <v>0.15649680121756329</v>
      </c>
      <c r="Z29" s="24">
        <f t="shared" si="10"/>
        <v>4831.5792151299947</v>
      </c>
      <c r="AA29" s="24">
        <f t="shared" si="11"/>
        <v>1358.810285150209</v>
      </c>
      <c r="AB29" s="24">
        <f t="shared" si="25"/>
        <v>20.511546143717503</v>
      </c>
      <c r="AC29" s="24">
        <f t="shared" si="26"/>
        <v>20</v>
      </c>
      <c r="AE29" s="14">
        <f t="shared" si="27"/>
        <v>0.91666666666666663</v>
      </c>
      <c r="AF29" s="24">
        <f t="shared" si="28"/>
        <v>400</v>
      </c>
      <c r="AG29" s="3">
        <f t="shared" si="29"/>
        <v>0</v>
      </c>
      <c r="AH29" s="3">
        <f>IF(AC29&lt;=450,AthetaR30_0,IF(AC29&gt;=650,AthetaR30_2,(IF(AC29&lt;=550,AthetaR30_0+(AthetaR30_1-AthetaR30_0)/100*(AC29-450),AthetaR30_1+(AthetaR30_2-AthetaR30_1)/100*(AC29-450)))))</f>
        <v>0</v>
      </c>
      <c r="AI29" s="3">
        <f>IF(AD29&lt;=450,AthetaR60_0,IF(AD29&gt;=650,AthetaR60_2,(IF(AD29&lt;=550,AthetaR60_0+(AthetaR60_1-AthetaR60_0)/100*(AD29-450),AthetaR60_1+(AthetaR60_2-AthetaR60_1)/100*(AD29-450)))))</f>
        <v>0.5</v>
      </c>
      <c r="AJ29" s="3">
        <f>IF(AE29&lt;=450,AthetaR90_0,IF(AE29&gt;=650,AthetaR90_2,(IF(AE29&lt;=550,AthetaR90_0+(AthetaR90_1-AthetaR90_0)/100*(AE29-450),AthetaR90_1+(AthetaR90_2-AthetaR90_1)/100*(AE29-450)))))</f>
        <v>1.3</v>
      </c>
      <c r="AK29" s="3">
        <f>IF(AF29&lt;=450,AthetaR120_0,IF(AF29&gt;=650,AthetaR120_2,(IF(AF29&lt;=550,AthetaR120_0+(AthetaR120_1-AthetaR120_0)/100*(AF29-450),AthetaR120_1+(AthetaR120_2-AthetaR120_1)/100*(AF29-450)))))</f>
        <v>1.9</v>
      </c>
      <c r="AL29" s="24">
        <f t="shared" si="30"/>
        <v>20.511546143717503</v>
      </c>
      <c r="AM29" s="14">
        <f t="shared" si="31"/>
        <v>20</v>
      </c>
    </row>
    <row r="30" spans="2:39" x14ac:dyDescent="0.25">
      <c r="B30" s="3">
        <f t="shared" si="13"/>
        <v>60</v>
      </c>
      <c r="C30" s="14">
        <f t="shared" si="14"/>
        <v>1</v>
      </c>
      <c r="D30" s="11">
        <f t="shared" si="15"/>
        <v>349.21366575656708</v>
      </c>
      <c r="E30" s="11">
        <f t="shared" si="0"/>
        <v>221.33843750250108</v>
      </c>
      <c r="F30" s="11">
        <f t="shared" si="16"/>
        <v>20</v>
      </c>
      <c r="G30" s="11">
        <f t="shared" si="1"/>
        <v>20</v>
      </c>
      <c r="H30" s="11">
        <f t="shared" si="2"/>
        <v>20</v>
      </c>
      <c r="I30" s="24">
        <f t="shared" si="17"/>
        <v>20</v>
      </c>
      <c r="J30" s="12">
        <f t="shared" si="3"/>
        <v>0.26285728265708008</v>
      </c>
      <c r="K30" s="24">
        <f t="shared" si="4"/>
        <v>439.80176</v>
      </c>
      <c r="L30" s="12">
        <f t="shared" si="18"/>
        <v>-0.1808730860780482</v>
      </c>
      <c r="M30" s="24">
        <f t="shared" si="19"/>
        <v>20</v>
      </c>
      <c r="N30" s="12">
        <f t="shared" si="5"/>
        <v>0.87619094219026694</v>
      </c>
      <c r="O30" s="24">
        <f t="shared" si="6"/>
        <v>439.80176</v>
      </c>
      <c r="P30" s="12">
        <f t="shared" si="20"/>
        <v>-0.70168866263592755</v>
      </c>
      <c r="Q30" s="24">
        <f t="shared" si="21"/>
        <v>20</v>
      </c>
      <c r="R30" s="12">
        <f t="shared" si="7"/>
        <v>0.48190501820464682</v>
      </c>
      <c r="S30" s="24">
        <f t="shared" si="8"/>
        <v>439.80176</v>
      </c>
      <c r="T30" s="12">
        <f t="shared" si="22"/>
        <v>-0.35240142132414737</v>
      </c>
      <c r="W30" s="24">
        <f t="shared" si="23"/>
        <v>21.17958908865257</v>
      </c>
      <c r="X30" s="24">
        <f t="shared" si="24"/>
        <v>440.63482203331466</v>
      </c>
      <c r="Y30" s="13">
        <f t="shared" si="9"/>
        <v>0.16314566197111607</v>
      </c>
      <c r="Z30" s="24">
        <f t="shared" si="10"/>
        <v>5003.9712103462125</v>
      </c>
      <c r="AA30" s="24">
        <f t="shared" si="11"/>
        <v>1451.0361584365521</v>
      </c>
      <c r="AB30" s="24">
        <f t="shared" si="25"/>
        <v>20.589794544326285</v>
      </c>
      <c r="AC30" s="24">
        <f t="shared" si="26"/>
        <v>20</v>
      </c>
      <c r="AE30" s="14">
        <f t="shared" si="27"/>
        <v>1</v>
      </c>
      <c r="AF30" s="24">
        <f t="shared" si="28"/>
        <v>400</v>
      </c>
      <c r="AG30" s="3">
        <f t="shared" si="29"/>
        <v>0</v>
      </c>
      <c r="AH30" s="3">
        <f>IF(AC30&lt;=450,AthetaR30_0,IF(AC30&gt;=650,AthetaR30_2,(IF(AC30&lt;=550,AthetaR30_0+(AthetaR30_1-AthetaR30_0)/100*(AC30-450),AthetaR30_1+(AthetaR30_2-AthetaR30_1)/100*(AC30-450)))))</f>
        <v>0</v>
      </c>
      <c r="AI30" s="3">
        <f>IF(AD30&lt;=450,AthetaR60_0,IF(AD30&gt;=650,AthetaR60_2,(IF(AD30&lt;=550,AthetaR60_0+(AthetaR60_1-AthetaR60_0)/100*(AD30-450),AthetaR60_1+(AthetaR60_2-AthetaR60_1)/100*(AD30-450)))))</f>
        <v>0.5</v>
      </c>
      <c r="AJ30" s="3">
        <f>IF(AE30&lt;=450,AthetaR90_0,IF(AE30&gt;=650,AthetaR90_2,(IF(AE30&lt;=550,AthetaR90_0+(AthetaR90_1-AthetaR90_0)/100*(AE30-450),AthetaR90_1+(AthetaR90_2-AthetaR90_1)/100*(AE30-450)))))</f>
        <v>1.3</v>
      </c>
      <c r="AK30" s="3">
        <f>IF(AF30&lt;=450,AthetaR120_0,IF(AF30&gt;=650,AthetaR120_2,(IF(AF30&lt;=550,AthetaR120_0+(AthetaR120_1-AthetaR120_0)/100*(AF30-450),AthetaR120_1+(AthetaR120_2-AthetaR120_1)/100*(AF30-450)))))</f>
        <v>1.9</v>
      </c>
      <c r="AL30" s="24">
        <f t="shared" si="30"/>
        <v>20.589794544326285</v>
      </c>
      <c r="AM30" s="14">
        <f t="shared" si="31"/>
        <v>20</v>
      </c>
    </row>
    <row r="31" spans="2:39" x14ac:dyDescent="0.25">
      <c r="B31" s="3">
        <f t="shared" si="13"/>
        <v>65</v>
      </c>
      <c r="C31" s="14">
        <f t="shared" si="14"/>
        <v>1.0833333333333333</v>
      </c>
      <c r="D31" s="11">
        <f t="shared" si="15"/>
        <v>359.92047639685626</v>
      </c>
      <c r="E31" s="11">
        <f t="shared" si="0"/>
        <v>227.88644188135021</v>
      </c>
      <c r="F31" s="11">
        <f t="shared" si="16"/>
        <v>20</v>
      </c>
      <c r="G31" s="11">
        <f t="shared" si="1"/>
        <v>20</v>
      </c>
      <c r="H31" s="11">
        <f t="shared" si="2"/>
        <v>20</v>
      </c>
      <c r="I31" s="24">
        <f t="shared" si="17"/>
        <v>20</v>
      </c>
      <c r="J31" s="12">
        <f t="shared" si="3"/>
        <v>0.26285728265708008</v>
      </c>
      <c r="K31" s="24">
        <f t="shared" si="4"/>
        <v>439.80176</v>
      </c>
      <c r="L31" s="12">
        <f t="shared" si="18"/>
        <v>-0.15481021181386354</v>
      </c>
      <c r="M31" s="24">
        <f t="shared" si="19"/>
        <v>20</v>
      </c>
      <c r="N31" s="12">
        <f t="shared" si="5"/>
        <v>0.87619094219026694</v>
      </c>
      <c r="O31" s="24">
        <f t="shared" si="6"/>
        <v>439.80176</v>
      </c>
      <c r="P31" s="12">
        <f t="shared" si="20"/>
        <v>-0.614676850209805</v>
      </c>
      <c r="Q31" s="24">
        <f t="shared" si="21"/>
        <v>20</v>
      </c>
      <c r="R31" s="12">
        <f t="shared" si="7"/>
        <v>0.48190501820464682</v>
      </c>
      <c r="S31" s="24">
        <f t="shared" si="8"/>
        <v>439.80176</v>
      </c>
      <c r="T31" s="12">
        <f t="shared" si="22"/>
        <v>-0.3046469834011799</v>
      </c>
      <c r="W31" s="24">
        <f t="shared" si="23"/>
        <v>21.342734750623684</v>
      </c>
      <c r="X31" s="24">
        <f t="shared" si="24"/>
        <v>440.74970070107207</v>
      </c>
      <c r="Y31" s="13">
        <f t="shared" si="9"/>
        <v>0.16939045183423915</v>
      </c>
      <c r="Z31" s="24">
        <f t="shared" si="10"/>
        <v>5163.5926782681627</v>
      </c>
      <c r="AA31" s="24">
        <f t="shared" si="11"/>
        <v>1540.2428274827657</v>
      </c>
      <c r="AB31" s="24">
        <f t="shared" si="25"/>
        <v>20.671367375311842</v>
      </c>
      <c r="AC31" s="24">
        <f t="shared" si="26"/>
        <v>20</v>
      </c>
      <c r="AE31" s="14">
        <f t="shared" si="27"/>
        <v>1.0833333333333333</v>
      </c>
      <c r="AF31" s="24">
        <f t="shared" si="28"/>
        <v>400</v>
      </c>
      <c r="AG31" s="3">
        <f t="shared" si="29"/>
        <v>0</v>
      </c>
      <c r="AH31" s="3">
        <f>IF(AC31&lt;=450,AthetaR30_0,IF(AC31&gt;=650,AthetaR30_2,(IF(AC31&lt;=550,AthetaR30_0+(AthetaR30_1-AthetaR30_0)/100*(AC31-450),AthetaR30_1+(AthetaR30_2-AthetaR30_1)/100*(AC31-450)))))</f>
        <v>0</v>
      </c>
      <c r="AI31" s="3">
        <f>IF(AD31&lt;=450,AthetaR60_0,IF(AD31&gt;=650,AthetaR60_2,(IF(AD31&lt;=550,AthetaR60_0+(AthetaR60_1-AthetaR60_0)/100*(AD31-450),AthetaR60_1+(AthetaR60_2-AthetaR60_1)/100*(AD31-450)))))</f>
        <v>0.5</v>
      </c>
      <c r="AJ31" s="3">
        <f>IF(AE31&lt;=450,AthetaR90_0,IF(AE31&gt;=650,AthetaR90_2,(IF(AE31&lt;=550,AthetaR90_0+(AthetaR90_1-AthetaR90_0)/100*(AE31-450),AthetaR90_1+(AthetaR90_2-AthetaR90_1)/100*(AE31-450)))))</f>
        <v>1.3</v>
      </c>
      <c r="AK31" s="3">
        <f>IF(AF31&lt;=450,AthetaR120_0,IF(AF31&gt;=650,AthetaR120_2,(IF(AF31&lt;=550,AthetaR120_0+(AthetaR120_1-AthetaR120_0)/100*(AF31-450),AthetaR120_1+(AthetaR120_2-AthetaR120_1)/100*(AF31-450)))))</f>
        <v>1.9</v>
      </c>
      <c r="AL31" s="24">
        <f t="shared" si="30"/>
        <v>20.671367375311842</v>
      </c>
      <c r="AM31" s="14">
        <f t="shared" si="31"/>
        <v>20</v>
      </c>
    </row>
    <row r="32" spans="2:39" x14ac:dyDescent="0.25">
      <c r="B32" s="3">
        <f t="shared" si="13"/>
        <v>70</v>
      </c>
      <c r="C32" s="14">
        <f t="shared" si="14"/>
        <v>1.1666666666666667</v>
      </c>
      <c r="D32" s="11">
        <f t="shared" si="15"/>
        <v>369.91295149454055</v>
      </c>
      <c r="E32" s="11">
        <f t="shared" si="0"/>
        <v>233.99757739064603</v>
      </c>
      <c r="F32" s="11">
        <f t="shared" si="16"/>
        <v>20</v>
      </c>
      <c r="G32" s="11">
        <f t="shared" si="1"/>
        <v>20</v>
      </c>
      <c r="H32" s="11">
        <f t="shared" si="2"/>
        <v>20</v>
      </c>
      <c r="I32" s="24">
        <f t="shared" si="17"/>
        <v>20</v>
      </c>
      <c r="J32" s="12">
        <f t="shared" si="3"/>
        <v>0.26285728265708008</v>
      </c>
      <c r="K32" s="24">
        <f t="shared" si="4"/>
        <v>439.80176</v>
      </c>
      <c r="L32" s="12">
        <f t="shared" si="18"/>
        <v>-0.13195236552577588</v>
      </c>
      <c r="M32" s="24">
        <f t="shared" si="19"/>
        <v>20</v>
      </c>
      <c r="N32" s="12">
        <f t="shared" si="5"/>
        <v>0.87619094219026694</v>
      </c>
      <c r="O32" s="24">
        <f t="shared" si="6"/>
        <v>439.80176</v>
      </c>
      <c r="P32" s="12">
        <f t="shared" si="20"/>
        <v>-0.53851117286594952</v>
      </c>
      <c r="Q32" s="24">
        <f t="shared" si="21"/>
        <v>20</v>
      </c>
      <c r="R32" s="12">
        <f t="shared" si="7"/>
        <v>0.48190501820464682</v>
      </c>
      <c r="S32" s="24">
        <f t="shared" si="8"/>
        <v>439.80176</v>
      </c>
      <c r="T32" s="12">
        <f t="shared" si="22"/>
        <v>-0.26279638176467113</v>
      </c>
      <c r="W32" s="24">
        <f t="shared" si="23"/>
        <v>21.512125202457923</v>
      </c>
      <c r="X32" s="24">
        <f t="shared" si="24"/>
        <v>440.86888943659494</v>
      </c>
      <c r="Y32" s="13">
        <f t="shared" si="9"/>
        <v>0.17528052900760635</v>
      </c>
      <c r="Z32" s="24">
        <f t="shared" si="10"/>
        <v>5312.1363047047025</v>
      </c>
      <c r="AA32" s="24">
        <f t="shared" si="11"/>
        <v>1626.6821577326702</v>
      </c>
      <c r="AB32" s="24">
        <f t="shared" si="25"/>
        <v>20.756062601228962</v>
      </c>
      <c r="AC32" s="24">
        <f t="shared" si="26"/>
        <v>20</v>
      </c>
      <c r="AE32" s="14">
        <f t="shared" si="27"/>
        <v>1.1666666666666667</v>
      </c>
      <c r="AF32" s="24">
        <f t="shared" si="28"/>
        <v>400</v>
      </c>
      <c r="AG32" s="3">
        <f t="shared" si="29"/>
        <v>0</v>
      </c>
      <c r="AH32" s="3">
        <f>IF(AC32&lt;=450,AthetaR30_0,IF(AC32&gt;=650,AthetaR30_2,(IF(AC32&lt;=550,AthetaR30_0+(AthetaR30_1-AthetaR30_0)/100*(AC32-450),AthetaR30_1+(AthetaR30_2-AthetaR30_1)/100*(AC32-450)))))</f>
        <v>0</v>
      </c>
      <c r="AI32" s="3">
        <f>IF(AD32&lt;=450,AthetaR60_0,IF(AD32&gt;=650,AthetaR60_2,(IF(AD32&lt;=550,AthetaR60_0+(AthetaR60_1-AthetaR60_0)/100*(AD32-450),AthetaR60_1+(AthetaR60_2-AthetaR60_1)/100*(AD32-450)))))</f>
        <v>0.5</v>
      </c>
      <c r="AJ32" s="3">
        <f>IF(AE32&lt;=450,AthetaR90_0,IF(AE32&gt;=650,AthetaR90_2,(IF(AE32&lt;=550,AthetaR90_0+(AthetaR90_1-AthetaR90_0)/100*(AE32-450),AthetaR90_1+(AthetaR90_2-AthetaR90_1)/100*(AE32-450)))))</f>
        <v>1.3</v>
      </c>
      <c r="AK32" s="3">
        <f>IF(AF32&lt;=450,AthetaR120_0,IF(AF32&gt;=650,AthetaR120_2,(IF(AF32&lt;=550,AthetaR120_0+(AthetaR120_1-AthetaR120_0)/100*(AF32-450),AthetaR120_1+(AthetaR120_2-AthetaR120_1)/100*(AF32-450)))))</f>
        <v>1.9</v>
      </c>
      <c r="AL32" s="24">
        <f t="shared" si="30"/>
        <v>20.756062601228962</v>
      </c>
      <c r="AM32" s="14">
        <f t="shared" si="31"/>
        <v>20</v>
      </c>
    </row>
    <row r="33" spans="2:39" x14ac:dyDescent="0.25">
      <c r="B33" s="3">
        <f t="shared" si="13"/>
        <v>75</v>
      </c>
      <c r="C33" s="14">
        <f t="shared" si="14"/>
        <v>1.25</v>
      </c>
      <c r="D33" s="11">
        <f t="shared" si="15"/>
        <v>379.28047637958758</v>
      </c>
      <c r="E33" s="11">
        <f t="shared" si="0"/>
        <v>239.72650975220779</v>
      </c>
      <c r="F33" s="11">
        <f t="shared" si="16"/>
        <v>20</v>
      </c>
      <c r="G33" s="11">
        <f t="shared" si="1"/>
        <v>20</v>
      </c>
      <c r="H33" s="11">
        <f t="shared" si="2"/>
        <v>20</v>
      </c>
      <c r="I33" s="24">
        <f t="shared" si="17"/>
        <v>20</v>
      </c>
      <c r="J33" s="12">
        <f t="shared" si="3"/>
        <v>0.26285728265708008</v>
      </c>
      <c r="K33" s="24">
        <f t="shared" si="4"/>
        <v>439.80176</v>
      </c>
      <c r="L33" s="12">
        <f t="shared" si="18"/>
        <v>-0.11171489493394032</v>
      </c>
      <c r="M33" s="24">
        <f t="shared" si="19"/>
        <v>20</v>
      </c>
      <c r="N33" s="12">
        <f t="shared" si="5"/>
        <v>0.87619094219026694</v>
      </c>
      <c r="O33" s="24">
        <f t="shared" si="6"/>
        <v>439.80176</v>
      </c>
      <c r="P33" s="12">
        <f t="shared" si="20"/>
        <v>-0.4712031868776036</v>
      </c>
      <c r="Q33" s="24">
        <f t="shared" si="21"/>
        <v>20</v>
      </c>
      <c r="R33" s="12">
        <f t="shared" si="7"/>
        <v>0.48190501820464682</v>
      </c>
      <c r="S33" s="24">
        <f t="shared" si="8"/>
        <v>439.80176</v>
      </c>
      <c r="T33" s="12">
        <f t="shared" si="22"/>
        <v>-0.22577052622427021</v>
      </c>
      <c r="W33" s="24">
        <f t="shared" si="23"/>
        <v>21.687405731465528</v>
      </c>
      <c r="X33" s="24">
        <f t="shared" si="24"/>
        <v>440.99212918213078</v>
      </c>
      <c r="Y33" s="13">
        <f t="shared" si="9"/>
        <v>0.18085637492852336</v>
      </c>
      <c r="Z33" s="24">
        <f t="shared" si="10"/>
        <v>5450.9776005185568</v>
      </c>
      <c r="AA33" s="24">
        <f t="shared" si="11"/>
        <v>1710.5728660432412</v>
      </c>
      <c r="AB33" s="24">
        <f t="shared" si="25"/>
        <v>20.843702865732766</v>
      </c>
      <c r="AC33" s="24">
        <f t="shared" si="26"/>
        <v>20</v>
      </c>
      <c r="AE33" s="14">
        <f t="shared" si="27"/>
        <v>1.25</v>
      </c>
      <c r="AF33" s="24">
        <f t="shared" si="28"/>
        <v>400</v>
      </c>
      <c r="AG33" s="3">
        <f t="shared" si="29"/>
        <v>0</v>
      </c>
      <c r="AH33" s="3">
        <f>IF(AC33&lt;=450,AthetaR30_0,IF(AC33&gt;=650,AthetaR30_2,(IF(AC33&lt;=550,AthetaR30_0+(AthetaR30_1-AthetaR30_0)/100*(AC33-450),AthetaR30_1+(AthetaR30_2-AthetaR30_1)/100*(AC33-450)))))</f>
        <v>0</v>
      </c>
      <c r="AI33" s="3">
        <f>IF(AD33&lt;=450,AthetaR60_0,IF(AD33&gt;=650,AthetaR60_2,(IF(AD33&lt;=550,AthetaR60_0+(AthetaR60_1-AthetaR60_0)/100*(AD33-450),AthetaR60_1+(AthetaR60_2-AthetaR60_1)/100*(AD33-450)))))</f>
        <v>0.5</v>
      </c>
      <c r="AJ33" s="3">
        <f>IF(AE33&lt;=450,AthetaR90_0,IF(AE33&gt;=650,AthetaR90_2,(IF(AE33&lt;=550,AthetaR90_0+(AthetaR90_1-AthetaR90_0)/100*(AE33-450),AthetaR90_1+(AthetaR90_2-AthetaR90_1)/100*(AE33-450)))))</f>
        <v>1.3</v>
      </c>
      <c r="AK33" s="3">
        <f>IF(AF33&lt;=450,AthetaR120_0,IF(AF33&gt;=650,AthetaR120_2,(IF(AF33&lt;=550,AthetaR120_0+(AthetaR120_1-AthetaR120_0)/100*(AF33-450),AthetaR120_1+(AthetaR120_2-AthetaR120_1)/100*(AF33-450)))))</f>
        <v>1.9</v>
      </c>
      <c r="AL33" s="24">
        <f t="shared" si="30"/>
        <v>20.843702865732766</v>
      </c>
      <c r="AM33" s="14">
        <f t="shared" si="31"/>
        <v>20</v>
      </c>
    </row>
    <row r="34" spans="2:39" x14ac:dyDescent="0.25">
      <c r="B34" s="3">
        <f t="shared" si="13"/>
        <v>80</v>
      </c>
      <c r="C34" s="14">
        <f t="shared" si="14"/>
        <v>1.3333333333333333</v>
      </c>
      <c r="D34" s="11">
        <f t="shared" si="15"/>
        <v>388.0966424225615</v>
      </c>
      <c r="E34" s="11">
        <f t="shared" si="0"/>
        <v>245.11824551680846</v>
      </c>
      <c r="F34" s="11">
        <f t="shared" si="16"/>
        <v>20</v>
      </c>
      <c r="G34" s="11">
        <f t="shared" si="1"/>
        <v>20</v>
      </c>
      <c r="H34" s="11">
        <f t="shared" si="2"/>
        <v>20</v>
      </c>
      <c r="I34" s="24">
        <f t="shared" si="17"/>
        <v>20</v>
      </c>
      <c r="J34" s="12">
        <f t="shared" si="3"/>
        <v>0.26285728265708008</v>
      </c>
      <c r="K34" s="24">
        <f t="shared" si="4"/>
        <v>439.80176</v>
      </c>
      <c r="L34" s="12">
        <f t="shared" si="18"/>
        <v>-9.3648917974252316E-2</v>
      </c>
      <c r="M34" s="24">
        <f t="shared" si="19"/>
        <v>20</v>
      </c>
      <c r="N34" s="12">
        <f t="shared" si="5"/>
        <v>0.87619094219026694</v>
      </c>
      <c r="O34" s="24">
        <f t="shared" si="6"/>
        <v>439.80176</v>
      </c>
      <c r="P34" s="12">
        <f t="shared" si="20"/>
        <v>-0.41122741606409602</v>
      </c>
      <c r="Q34" s="24">
        <f t="shared" si="21"/>
        <v>20</v>
      </c>
      <c r="R34" s="12">
        <f t="shared" si="7"/>
        <v>0.48190501820464682</v>
      </c>
      <c r="S34" s="24">
        <f t="shared" si="8"/>
        <v>439.80176</v>
      </c>
      <c r="T34" s="12">
        <f t="shared" si="22"/>
        <v>-0.19274117529711837</v>
      </c>
      <c r="W34" s="24">
        <f t="shared" si="23"/>
        <v>21.868262106394052</v>
      </c>
      <c r="X34" s="24">
        <f t="shared" si="24"/>
        <v>441.11918975684102</v>
      </c>
      <c r="Y34" s="13">
        <f t="shared" si="9"/>
        <v>0.18615163245033109</v>
      </c>
      <c r="Z34" s="24">
        <f t="shared" si="10"/>
        <v>5581.2495852603606</v>
      </c>
      <c r="AA34" s="24">
        <f t="shared" si="11"/>
        <v>1792.1063123242693</v>
      </c>
      <c r="AB34" s="24">
        <f t="shared" si="25"/>
        <v>20.934131053197028</v>
      </c>
      <c r="AC34" s="24">
        <f t="shared" si="26"/>
        <v>20</v>
      </c>
      <c r="AE34" s="14">
        <f t="shared" si="27"/>
        <v>1.3333333333333333</v>
      </c>
      <c r="AF34" s="24">
        <f t="shared" si="28"/>
        <v>400</v>
      </c>
      <c r="AG34" s="3">
        <f t="shared" si="29"/>
        <v>0</v>
      </c>
      <c r="AH34" s="3">
        <f>IF(AC34&lt;=450,AthetaR30_0,IF(AC34&gt;=650,AthetaR30_2,(IF(AC34&lt;=550,AthetaR30_0+(AthetaR30_1-AthetaR30_0)/100*(AC34-450),AthetaR30_1+(AthetaR30_2-AthetaR30_1)/100*(AC34-450)))))</f>
        <v>0</v>
      </c>
      <c r="AI34" s="3">
        <f>IF(AD34&lt;=450,AthetaR60_0,IF(AD34&gt;=650,AthetaR60_2,(IF(AD34&lt;=550,AthetaR60_0+(AthetaR60_1-AthetaR60_0)/100*(AD34-450),AthetaR60_1+(AthetaR60_2-AthetaR60_1)/100*(AD34-450)))))</f>
        <v>0.5</v>
      </c>
      <c r="AJ34" s="3">
        <f>IF(AE34&lt;=450,AthetaR90_0,IF(AE34&gt;=650,AthetaR90_2,(IF(AE34&lt;=550,AthetaR90_0+(AthetaR90_1-AthetaR90_0)/100*(AE34-450),AthetaR90_1+(AthetaR90_2-AthetaR90_1)/100*(AE34-450)))))</f>
        <v>1.3</v>
      </c>
      <c r="AK34" s="3">
        <f>IF(AF34&lt;=450,AthetaR120_0,IF(AF34&gt;=650,AthetaR120_2,(IF(AF34&lt;=550,AthetaR120_0+(AthetaR120_1-AthetaR120_0)/100*(AF34-450),AthetaR120_1+(AthetaR120_2-AthetaR120_1)/100*(AF34-450)))))</f>
        <v>1.9</v>
      </c>
      <c r="AL34" s="24">
        <f t="shared" si="30"/>
        <v>20.934131053197028</v>
      </c>
      <c r="AM34" s="14">
        <f t="shared" si="31"/>
        <v>20</v>
      </c>
    </row>
    <row r="35" spans="2:39" x14ac:dyDescent="0.25">
      <c r="B35" s="3">
        <f t="shared" si="13"/>
        <v>85</v>
      </c>
      <c r="C35" s="14">
        <f t="shared" si="14"/>
        <v>1.4166666666666667</v>
      </c>
      <c r="D35" s="11">
        <f t="shared" si="15"/>
        <v>396.42276192482967</v>
      </c>
      <c r="E35" s="11">
        <f t="shared" si="0"/>
        <v>250.21028167877429</v>
      </c>
      <c r="F35" s="11">
        <f t="shared" si="16"/>
        <v>20</v>
      </c>
      <c r="G35" s="11">
        <f t="shared" si="1"/>
        <v>20</v>
      </c>
      <c r="H35" s="11">
        <f t="shared" si="2"/>
        <v>20</v>
      </c>
      <c r="I35" s="24">
        <f t="shared" si="17"/>
        <v>20</v>
      </c>
      <c r="J35" s="12">
        <f t="shared" si="3"/>
        <v>0.26285728265708008</v>
      </c>
      <c r="K35" s="24">
        <f t="shared" si="4"/>
        <v>439.80176</v>
      </c>
      <c r="L35" s="12">
        <f t="shared" si="18"/>
        <v>-7.7403877984010355E-2</v>
      </c>
      <c r="M35" s="24">
        <f t="shared" si="19"/>
        <v>20</v>
      </c>
      <c r="N35" s="12">
        <f t="shared" si="5"/>
        <v>0.87619094219026694</v>
      </c>
      <c r="O35" s="24">
        <f t="shared" si="6"/>
        <v>439.80176</v>
      </c>
      <c r="P35" s="12">
        <f t="shared" si="20"/>
        <v>-0.35739346351226753</v>
      </c>
      <c r="Q35" s="24">
        <f t="shared" si="21"/>
        <v>20</v>
      </c>
      <c r="R35" s="12">
        <f t="shared" si="7"/>
        <v>0.48190501820464682</v>
      </c>
      <c r="S35" s="24">
        <f t="shared" si="8"/>
        <v>439.80176</v>
      </c>
      <c r="T35" s="12">
        <f t="shared" si="22"/>
        <v>-0.16306170951274962</v>
      </c>
      <c r="W35" s="24">
        <f t="shared" si="23"/>
        <v>22.054413738844385</v>
      </c>
      <c r="X35" s="24">
        <f t="shared" si="24"/>
        <v>441.24986500426581</v>
      </c>
      <c r="Y35" s="13">
        <f t="shared" si="9"/>
        <v>0.19119458680773294</v>
      </c>
      <c r="Z35" s="24">
        <f t="shared" si="10"/>
        <v>5703.896698498248</v>
      </c>
      <c r="AA35" s="24">
        <f t="shared" si="11"/>
        <v>1871.4510578595505</v>
      </c>
      <c r="AB35" s="24">
        <f t="shared" si="25"/>
        <v>21.027206869422194</v>
      </c>
      <c r="AC35" s="24">
        <f t="shared" si="26"/>
        <v>20</v>
      </c>
      <c r="AE35" s="14">
        <f t="shared" si="27"/>
        <v>1.4166666666666667</v>
      </c>
      <c r="AF35" s="24">
        <f t="shared" si="28"/>
        <v>400</v>
      </c>
      <c r="AG35" s="3">
        <f t="shared" si="29"/>
        <v>0</v>
      </c>
      <c r="AH35" s="3">
        <f>IF(AC35&lt;=450,AthetaR30_0,IF(AC35&gt;=650,AthetaR30_2,(IF(AC35&lt;=550,AthetaR30_0+(AthetaR30_1-AthetaR30_0)/100*(AC35-450),AthetaR30_1+(AthetaR30_2-AthetaR30_1)/100*(AC35-450)))))</f>
        <v>0</v>
      </c>
      <c r="AI35" s="3">
        <f>IF(AD35&lt;=450,AthetaR60_0,IF(AD35&gt;=650,AthetaR60_2,(IF(AD35&lt;=550,AthetaR60_0+(AthetaR60_1-AthetaR60_0)/100*(AD35-450),AthetaR60_1+(AthetaR60_2-AthetaR60_1)/100*(AD35-450)))))</f>
        <v>0.5</v>
      </c>
      <c r="AJ35" s="3">
        <f>IF(AE35&lt;=450,AthetaR90_0,IF(AE35&gt;=650,AthetaR90_2,(IF(AE35&lt;=550,AthetaR90_0+(AthetaR90_1-AthetaR90_0)/100*(AE35-450),AthetaR90_1+(AthetaR90_2-AthetaR90_1)/100*(AE35-450)))))</f>
        <v>1.3</v>
      </c>
      <c r="AK35" s="3">
        <f>IF(AF35&lt;=450,AthetaR120_0,IF(AF35&gt;=650,AthetaR120_2,(IF(AF35&lt;=550,AthetaR120_0+(AthetaR120_1-AthetaR120_0)/100*(AF35-450),AthetaR120_1+(AthetaR120_2-AthetaR120_1)/100*(AF35-450)))))</f>
        <v>1.9</v>
      </c>
      <c r="AL35" s="24">
        <f t="shared" si="30"/>
        <v>21.027206869422194</v>
      </c>
      <c r="AM35" s="14">
        <f t="shared" si="31"/>
        <v>20</v>
      </c>
    </row>
    <row r="36" spans="2:39" x14ac:dyDescent="0.25">
      <c r="B36" s="3">
        <f t="shared" si="13"/>
        <v>90</v>
      </c>
      <c r="C36" s="14">
        <f t="shared" si="14"/>
        <v>1.5</v>
      </c>
      <c r="D36" s="11">
        <f t="shared" si="15"/>
        <v>404.31045654585864</v>
      </c>
      <c r="E36" s="11">
        <f t="shared" si="0"/>
        <v>255.03418869018361</v>
      </c>
      <c r="F36" s="11">
        <f t="shared" si="16"/>
        <v>20</v>
      </c>
      <c r="G36" s="11">
        <f t="shared" si="1"/>
        <v>20</v>
      </c>
      <c r="H36" s="11">
        <f t="shared" si="2"/>
        <v>20</v>
      </c>
      <c r="I36" s="24">
        <f t="shared" si="17"/>
        <v>20</v>
      </c>
      <c r="J36" s="12">
        <f t="shared" si="3"/>
        <v>0.26285728265708008</v>
      </c>
      <c r="K36" s="24">
        <f t="shared" si="4"/>
        <v>439.80176</v>
      </c>
      <c r="L36" s="12">
        <f t="shared" si="18"/>
        <v>-6.2701875414351183E-2</v>
      </c>
      <c r="M36" s="24">
        <f t="shared" si="19"/>
        <v>20</v>
      </c>
      <c r="N36" s="12">
        <f t="shared" si="5"/>
        <v>0.87619094219026694</v>
      </c>
      <c r="O36" s="24">
        <f t="shared" si="6"/>
        <v>439.80176</v>
      </c>
      <c r="P36" s="12">
        <f t="shared" si="20"/>
        <v>-0.30875838801101352</v>
      </c>
      <c r="Q36" s="24">
        <f t="shared" si="21"/>
        <v>20</v>
      </c>
      <c r="R36" s="12">
        <f t="shared" si="7"/>
        <v>0.48190501820464682</v>
      </c>
      <c r="S36" s="24">
        <f t="shared" si="8"/>
        <v>439.80176</v>
      </c>
      <c r="T36" s="12">
        <f t="shared" si="22"/>
        <v>-0.13621968606980617</v>
      </c>
      <c r="W36" s="24">
        <f t="shared" si="23"/>
        <v>22.245608325652118</v>
      </c>
      <c r="X36" s="24">
        <f t="shared" si="24"/>
        <v>441.38396898918819</v>
      </c>
      <c r="Y36" s="13">
        <f t="shared" si="9"/>
        <v>0.19600926341766614</v>
      </c>
      <c r="Z36" s="24">
        <f t="shared" si="10"/>
        <v>5819.714509113287</v>
      </c>
      <c r="AA36" s="24">
        <f t="shared" si="11"/>
        <v>1948.756494452213</v>
      </c>
      <c r="AB36" s="24">
        <f t="shared" si="25"/>
        <v>21.122804162826057</v>
      </c>
      <c r="AC36" s="24">
        <f t="shared" si="26"/>
        <v>20</v>
      </c>
      <c r="AE36" s="14">
        <f t="shared" si="27"/>
        <v>1.5</v>
      </c>
      <c r="AF36" s="24">
        <f t="shared" si="28"/>
        <v>400</v>
      </c>
      <c r="AG36" s="3">
        <f t="shared" si="29"/>
        <v>0</v>
      </c>
      <c r="AH36" s="3">
        <f>IF(AC36&lt;=450,AthetaR30_0,IF(AC36&gt;=650,AthetaR30_2,(IF(AC36&lt;=550,AthetaR30_0+(AthetaR30_1-AthetaR30_0)/100*(AC36-450),AthetaR30_1+(AthetaR30_2-AthetaR30_1)/100*(AC36-450)))))</f>
        <v>0</v>
      </c>
      <c r="AI36" s="3">
        <f>IF(AD36&lt;=450,AthetaR60_0,IF(AD36&gt;=650,AthetaR60_2,(IF(AD36&lt;=550,AthetaR60_0+(AthetaR60_1-AthetaR60_0)/100*(AD36-450),AthetaR60_1+(AthetaR60_2-AthetaR60_1)/100*(AD36-450)))))</f>
        <v>0.5</v>
      </c>
      <c r="AJ36" s="3">
        <f>IF(AE36&lt;=450,AthetaR90_0,IF(AE36&gt;=650,AthetaR90_2,(IF(AE36&lt;=550,AthetaR90_0+(AthetaR90_1-AthetaR90_0)/100*(AE36-450),AthetaR90_1+(AthetaR90_2-AthetaR90_1)/100*(AE36-450)))))</f>
        <v>1.3</v>
      </c>
      <c r="AK36" s="3">
        <f>IF(AF36&lt;=450,AthetaR120_0,IF(AF36&gt;=650,AthetaR120_2,(IF(AF36&lt;=550,AthetaR120_0+(AthetaR120_1-AthetaR120_0)/100*(AF36-450),AthetaR120_1+(AthetaR120_2-AthetaR120_1)/100*(AF36-450)))))</f>
        <v>1.9</v>
      </c>
      <c r="AL36" s="24">
        <f t="shared" si="30"/>
        <v>21.122804162826057</v>
      </c>
      <c r="AM36" s="14">
        <f t="shared" si="31"/>
        <v>20</v>
      </c>
    </row>
    <row r="37" spans="2:39" x14ac:dyDescent="0.25">
      <c r="B37" s="3">
        <f t="shared" si="13"/>
        <v>95</v>
      </c>
      <c r="C37" s="14">
        <f t="shared" si="14"/>
        <v>1.5833333333333333</v>
      </c>
      <c r="D37" s="11">
        <f t="shared" si="15"/>
        <v>411.80359769002513</v>
      </c>
      <c r="E37" s="11">
        <f t="shared" si="0"/>
        <v>259.61679715051321</v>
      </c>
      <c r="F37" s="11">
        <f t="shared" si="16"/>
        <v>20</v>
      </c>
      <c r="G37" s="11">
        <f t="shared" si="1"/>
        <v>20</v>
      </c>
      <c r="H37" s="11">
        <f t="shared" si="2"/>
        <v>20</v>
      </c>
      <c r="I37" s="24">
        <f t="shared" si="17"/>
        <v>20</v>
      </c>
      <c r="J37" s="12">
        <f t="shared" si="3"/>
        <v>0.26285728265708008</v>
      </c>
      <c r="K37" s="24">
        <f t="shared" si="4"/>
        <v>439.80176</v>
      </c>
      <c r="L37" s="12">
        <f t="shared" si="18"/>
        <v>-4.9319663633693861E-2</v>
      </c>
      <c r="M37" s="24">
        <f t="shared" si="19"/>
        <v>20</v>
      </c>
      <c r="N37" s="12">
        <f t="shared" si="5"/>
        <v>0.87619094219026694</v>
      </c>
      <c r="O37" s="24">
        <f t="shared" si="6"/>
        <v>439.80176</v>
      </c>
      <c r="P37" s="12">
        <f t="shared" si="20"/>
        <v>-0.26456527357682186</v>
      </c>
      <c r="Q37" s="24">
        <f t="shared" si="21"/>
        <v>20</v>
      </c>
      <c r="R37" s="12">
        <f t="shared" si="7"/>
        <v>0.48190501820464682</v>
      </c>
      <c r="S37" s="24">
        <f t="shared" si="8"/>
        <v>439.80176</v>
      </c>
      <c r="T37" s="12">
        <f t="shared" si="22"/>
        <v>-0.11180356631582372</v>
      </c>
      <c r="W37" s="24">
        <f t="shared" si="23"/>
        <v>22.441617589069782</v>
      </c>
      <c r="X37" s="24">
        <f t="shared" si="24"/>
        <v>441.52133297255375</v>
      </c>
      <c r="Y37" s="13">
        <f t="shared" si="9"/>
        <v>0.20061625611610184</v>
      </c>
      <c r="Z37" s="24">
        <f t="shared" si="10"/>
        <v>5929.3794890360859</v>
      </c>
      <c r="AA37" s="24">
        <f t="shared" si="11"/>
        <v>2024.1557646027661</v>
      </c>
      <c r="AB37" s="24">
        <f t="shared" si="25"/>
        <v>21.220808794534889</v>
      </c>
      <c r="AC37" s="24">
        <f t="shared" si="26"/>
        <v>20</v>
      </c>
      <c r="AE37" s="14">
        <f t="shared" si="27"/>
        <v>1.5833333333333333</v>
      </c>
      <c r="AF37" s="24">
        <f t="shared" ref="AF37:AF100" si="32">IF(AC37&lt;=450,Thetha0_0,IF(AC37&gt;=650,Thetha0_2,(IF(AC37&lt;=550,Thetha0_0+(Thetha0_1-Thetha0_0)/100*(AC37-450),Thetha0_1+(Thetha0_2-Thetha0_1)/100*(AC37-450)))))</f>
        <v>400</v>
      </c>
      <c r="AG37" s="3">
        <f t="shared" si="29"/>
        <v>0</v>
      </c>
      <c r="AH37" s="3">
        <f>IF(AC37&lt;=450,AthetaR30_0,IF(AC37&gt;=650,AthetaR30_2,(IF(AC37&lt;=550,AthetaR30_0+(AthetaR30_1-AthetaR30_0)/100*(AC37-450),AthetaR30_1+(AthetaR30_2-AthetaR30_1)/100*(AC37-450)))))</f>
        <v>0</v>
      </c>
      <c r="AI37" s="3">
        <f>IF(AD37&lt;=450,AthetaR60_0,IF(AD37&gt;=650,AthetaR60_2,(IF(AD37&lt;=550,AthetaR60_0+(AthetaR60_1-AthetaR60_0)/100*(AD37-450),AthetaR60_1+(AthetaR60_2-AthetaR60_1)/100*(AD37-450)))))</f>
        <v>0.5</v>
      </c>
      <c r="AJ37" s="3">
        <f>IF(AE37&lt;=450,AthetaR90_0,IF(AE37&gt;=650,AthetaR90_2,(IF(AE37&lt;=550,AthetaR90_0+(AthetaR90_1-AthetaR90_0)/100*(AE37-450),AthetaR90_1+(AthetaR90_2-AthetaR90_1)/100*(AE37-450)))))</f>
        <v>1.3</v>
      </c>
      <c r="AK37" s="3">
        <f>IF(AF37&lt;=450,AthetaR120_0,IF(AF37&gt;=650,AthetaR120_2,(IF(AF37&lt;=550,AthetaR120_0+(AthetaR120_1-AthetaR120_0)/100*(AF37-450),AthetaR120_1+(AthetaR120_2-AthetaR120_1)/100*(AF37-450)))))</f>
        <v>1.9</v>
      </c>
      <c r="AL37" s="24">
        <f t="shared" si="30"/>
        <v>21.220808794534889</v>
      </c>
      <c r="AM37" s="14">
        <f t="shared" si="31"/>
        <v>20</v>
      </c>
    </row>
    <row r="38" spans="2:39" x14ac:dyDescent="0.25">
      <c r="B38" s="3">
        <f t="shared" si="13"/>
        <v>100</v>
      </c>
      <c r="C38" s="14">
        <f t="shared" si="14"/>
        <v>1.6666666666666667</v>
      </c>
      <c r="D38" s="11">
        <f t="shared" si="15"/>
        <v>418.93978429667379</v>
      </c>
      <c r="E38" s="11">
        <f t="shared" si="0"/>
        <v>263.98110158425243</v>
      </c>
      <c r="F38" s="11">
        <f t="shared" si="16"/>
        <v>20</v>
      </c>
      <c r="G38" s="11">
        <f t="shared" si="1"/>
        <v>20</v>
      </c>
      <c r="H38" s="11">
        <f t="shared" si="2"/>
        <v>20</v>
      </c>
      <c r="I38" s="24">
        <f t="shared" si="17"/>
        <v>20</v>
      </c>
      <c r="J38" s="12">
        <f t="shared" si="3"/>
        <v>0.26285728265708008</v>
      </c>
      <c r="K38" s="24">
        <f t="shared" si="4"/>
        <v>439.80176</v>
      </c>
      <c r="L38" s="12">
        <f t="shared" si="18"/>
        <v>-3.7075761288241332E-2</v>
      </c>
      <c r="M38" s="24">
        <f t="shared" si="19"/>
        <v>20</v>
      </c>
      <c r="N38" s="12">
        <f t="shared" si="5"/>
        <v>0.87619094219026694</v>
      </c>
      <c r="O38" s="24">
        <f t="shared" si="6"/>
        <v>439.80176</v>
      </c>
      <c r="P38" s="12">
        <f t="shared" si="20"/>
        <v>-0.22419927825554953</v>
      </c>
      <c r="Q38" s="24">
        <f t="shared" si="21"/>
        <v>20</v>
      </c>
      <c r="R38" s="12">
        <f t="shared" si="7"/>
        <v>0.48190501820464682</v>
      </c>
      <c r="S38" s="24">
        <f t="shared" si="8"/>
        <v>439.80176</v>
      </c>
      <c r="T38" s="12">
        <f t="shared" si="22"/>
        <v>-8.9478903463228843E-2</v>
      </c>
      <c r="W38" s="24">
        <f t="shared" si="23"/>
        <v>22.642233845185885</v>
      </c>
      <c r="X38" s="24">
        <f t="shared" si="24"/>
        <v>441.66180297352525</v>
      </c>
      <c r="Y38" s="13">
        <f t="shared" si="9"/>
        <v>0.20503336188354829</v>
      </c>
      <c r="Z38" s="24">
        <f t="shared" si="10"/>
        <v>6033.4716934766629</v>
      </c>
      <c r="AA38" s="24">
        <f t="shared" si="11"/>
        <v>2097.7681342752471</v>
      </c>
      <c r="AB38" s="24">
        <f t="shared" si="25"/>
        <v>21.321116922592942</v>
      </c>
      <c r="AC38" s="24">
        <f t="shared" si="26"/>
        <v>20</v>
      </c>
      <c r="AE38" s="14">
        <f t="shared" si="27"/>
        <v>1.6666666666666667</v>
      </c>
      <c r="AF38" s="24">
        <f t="shared" si="32"/>
        <v>400</v>
      </c>
      <c r="AG38" s="3">
        <f t="shared" si="29"/>
        <v>0</v>
      </c>
      <c r="AH38" s="3">
        <f>IF(AC38&lt;=450,AthetaR30_0,IF(AC38&gt;=650,AthetaR30_2,(IF(AC38&lt;=550,AthetaR30_0+(AthetaR30_1-AthetaR30_0)/100*(AC38-450),AthetaR30_1+(AthetaR30_2-AthetaR30_1)/100*(AC38-450)))))</f>
        <v>0</v>
      </c>
      <c r="AI38" s="3">
        <f>IF(AD38&lt;=450,AthetaR60_0,IF(AD38&gt;=650,AthetaR60_2,(IF(AD38&lt;=550,AthetaR60_0+(AthetaR60_1-AthetaR60_0)/100*(AD38-450),AthetaR60_1+(AthetaR60_2-AthetaR60_1)/100*(AD38-450)))))</f>
        <v>0.5</v>
      </c>
      <c r="AJ38" s="3">
        <f>IF(AE38&lt;=450,AthetaR90_0,IF(AE38&gt;=650,AthetaR90_2,(IF(AE38&lt;=550,AthetaR90_0+(AthetaR90_1-AthetaR90_0)/100*(AE38-450),AthetaR90_1+(AthetaR90_2-AthetaR90_1)/100*(AE38-450)))))</f>
        <v>1.3</v>
      </c>
      <c r="AK38" s="3">
        <f>IF(AF38&lt;=450,AthetaR120_0,IF(AF38&gt;=650,AthetaR120_2,(IF(AF38&lt;=550,AthetaR120_0+(AthetaR120_1-AthetaR120_0)/100*(AF38-450),AthetaR120_1+(AthetaR120_2-AthetaR120_1)/100*(AF38-450)))))</f>
        <v>1.9</v>
      </c>
      <c r="AL38" s="24">
        <f t="shared" si="30"/>
        <v>21.321116922592942</v>
      </c>
      <c r="AM38" s="14">
        <f t="shared" si="31"/>
        <v>20</v>
      </c>
    </row>
    <row r="39" spans="2:39" x14ac:dyDescent="0.25">
      <c r="B39" s="3">
        <f t="shared" si="13"/>
        <v>105</v>
      </c>
      <c r="C39" s="14">
        <f t="shared" si="14"/>
        <v>1.75</v>
      </c>
      <c r="D39" s="11">
        <f t="shared" si="15"/>
        <v>425.75148437421001</v>
      </c>
      <c r="E39" s="11">
        <f t="shared" si="0"/>
        <v>268.14695857319316</v>
      </c>
      <c r="F39" s="11">
        <f t="shared" si="16"/>
        <v>20</v>
      </c>
      <c r="G39" s="11">
        <f t="shared" si="1"/>
        <v>20</v>
      </c>
      <c r="H39" s="11">
        <f t="shared" si="2"/>
        <v>20</v>
      </c>
      <c r="I39" s="24">
        <f t="shared" si="17"/>
        <v>20</v>
      </c>
      <c r="J39" s="12">
        <f t="shared" si="3"/>
        <v>0.26285728265708008</v>
      </c>
      <c r="K39" s="24">
        <f t="shared" si="4"/>
        <v>439.80176</v>
      </c>
      <c r="L39" s="12">
        <f t="shared" si="18"/>
        <v>-2.5821058606273734E-2</v>
      </c>
      <c r="M39" s="24">
        <f t="shared" si="19"/>
        <v>20</v>
      </c>
      <c r="N39" s="12">
        <f t="shared" si="5"/>
        <v>0.87619094219026694</v>
      </c>
      <c r="O39" s="24">
        <f t="shared" si="6"/>
        <v>439.80176</v>
      </c>
      <c r="P39" s="12">
        <f t="shared" si="20"/>
        <v>-0.18715561406206205</v>
      </c>
      <c r="Q39" s="24">
        <f t="shared" si="21"/>
        <v>20</v>
      </c>
      <c r="R39" s="12">
        <f t="shared" si="7"/>
        <v>0.48190501820464682</v>
      </c>
      <c r="S39" s="24">
        <f t="shared" si="8"/>
        <v>439.80176</v>
      </c>
      <c r="T39" s="12">
        <f t="shared" si="22"/>
        <v>-6.8970989358427437E-2</v>
      </c>
      <c r="W39" s="24">
        <f t="shared" si="23"/>
        <v>22.847267207069432</v>
      </c>
      <c r="X39" s="24">
        <f t="shared" si="24"/>
        <v>441.805237781595</v>
      </c>
      <c r="Y39" s="13">
        <f t="shared" si="9"/>
        <v>0.20927607413405791</v>
      </c>
      <c r="Z39" s="24">
        <f t="shared" si="10"/>
        <v>6132.4922841530934</v>
      </c>
      <c r="AA39" s="24">
        <f t="shared" si="11"/>
        <v>2169.7009382873571</v>
      </c>
      <c r="AB39" s="24">
        <f t="shared" si="25"/>
        <v>21.423633603534718</v>
      </c>
      <c r="AC39" s="24">
        <f t="shared" si="26"/>
        <v>20</v>
      </c>
      <c r="AE39" s="14">
        <f t="shared" si="27"/>
        <v>1.75</v>
      </c>
      <c r="AF39" s="24">
        <f t="shared" si="32"/>
        <v>400</v>
      </c>
      <c r="AG39" s="3">
        <f t="shared" si="29"/>
        <v>0</v>
      </c>
      <c r="AH39" s="3">
        <f>IF(AC39&lt;=450,AthetaR30_0,IF(AC39&gt;=650,AthetaR30_2,(IF(AC39&lt;=550,AthetaR30_0+(AthetaR30_1-AthetaR30_0)/100*(AC39-450),AthetaR30_1+(AthetaR30_2-AthetaR30_1)/100*(AC39-450)))))</f>
        <v>0</v>
      </c>
      <c r="AI39" s="3">
        <f>IF(AD39&lt;=450,AthetaR60_0,IF(AD39&gt;=650,AthetaR60_2,(IF(AD39&lt;=550,AthetaR60_0+(AthetaR60_1-AthetaR60_0)/100*(AD39-450),AthetaR60_1+(AthetaR60_2-AthetaR60_1)/100*(AD39-450)))))</f>
        <v>0.5</v>
      </c>
      <c r="AJ39" s="3">
        <f>IF(AE39&lt;=450,AthetaR90_0,IF(AE39&gt;=650,AthetaR90_2,(IF(AE39&lt;=550,AthetaR90_0+(AthetaR90_1-AthetaR90_0)/100*(AE39-450),AthetaR90_1+(AthetaR90_2-AthetaR90_1)/100*(AE39-450)))))</f>
        <v>1.3</v>
      </c>
      <c r="AK39" s="3">
        <f>IF(AF39&lt;=450,AthetaR120_0,IF(AF39&gt;=650,AthetaR120_2,(IF(AF39&lt;=550,AthetaR120_0+(AthetaR120_1-AthetaR120_0)/100*(AF39-450),AthetaR120_1+(AthetaR120_2-AthetaR120_1)/100*(AF39-450)))))</f>
        <v>1.9</v>
      </c>
      <c r="AL39" s="24">
        <f t="shared" si="30"/>
        <v>21.423633603534718</v>
      </c>
      <c r="AM39" s="14">
        <f t="shared" si="31"/>
        <v>20</v>
      </c>
    </row>
    <row r="40" spans="2:39" x14ac:dyDescent="0.25">
      <c r="B40" s="3">
        <f t="shared" si="13"/>
        <v>110</v>
      </c>
      <c r="C40" s="14">
        <f t="shared" si="14"/>
        <v>1.8333333333333333</v>
      </c>
      <c r="D40" s="11">
        <f t="shared" si="15"/>
        <v>432.26692810953892</v>
      </c>
      <c r="E40" s="11">
        <f t="shared" si="0"/>
        <v>272.13163295872312</v>
      </c>
      <c r="F40" s="11">
        <f t="shared" si="16"/>
        <v>20</v>
      </c>
      <c r="G40" s="11">
        <f t="shared" si="1"/>
        <v>20</v>
      </c>
      <c r="H40" s="11">
        <f t="shared" si="2"/>
        <v>20</v>
      </c>
      <c r="I40" s="24">
        <f t="shared" si="17"/>
        <v>20</v>
      </c>
      <c r="J40" s="12">
        <f t="shared" si="3"/>
        <v>0.26285728265708008</v>
      </c>
      <c r="K40" s="24">
        <f t="shared" si="4"/>
        <v>439.80176</v>
      </c>
      <c r="L40" s="12">
        <f t="shared" si="18"/>
        <v>-1.543185829257343E-2</v>
      </c>
      <c r="M40" s="24">
        <f t="shared" si="19"/>
        <v>20</v>
      </c>
      <c r="N40" s="12">
        <f t="shared" si="5"/>
        <v>0.87619094219026694</v>
      </c>
      <c r="O40" s="24">
        <f t="shared" si="6"/>
        <v>439.80176</v>
      </c>
      <c r="P40" s="12">
        <f t="shared" si="20"/>
        <v>-0.15301583714752909</v>
      </c>
      <c r="Q40" s="24">
        <f t="shared" si="21"/>
        <v>20</v>
      </c>
      <c r="R40" s="12">
        <f t="shared" si="7"/>
        <v>0.48190501820464682</v>
      </c>
      <c r="S40" s="24">
        <f t="shared" si="8"/>
        <v>439.80176</v>
      </c>
      <c r="T40" s="12">
        <f t="shared" si="22"/>
        <v>-5.0052001203182928E-2</v>
      </c>
      <c r="W40" s="24">
        <f t="shared" si="23"/>
        <v>23.056543281203489</v>
      </c>
      <c r="X40" s="24">
        <f t="shared" si="24"/>
        <v>441.95150731855387</v>
      </c>
      <c r="Y40" s="13">
        <f t="shared" si="9"/>
        <v>0.21335797094835104</v>
      </c>
      <c r="Z40" s="24">
        <f t="shared" si="10"/>
        <v>6226.8772419379911</v>
      </c>
      <c r="AA40" s="24">
        <f t="shared" si="11"/>
        <v>2240.0511885883202</v>
      </c>
      <c r="AB40" s="24">
        <f t="shared" si="25"/>
        <v>21.528271640601744</v>
      </c>
      <c r="AC40" s="24">
        <f t="shared" si="26"/>
        <v>20</v>
      </c>
      <c r="AE40" s="14">
        <f t="shared" si="27"/>
        <v>1.8333333333333333</v>
      </c>
      <c r="AF40" s="24">
        <f t="shared" si="32"/>
        <v>400</v>
      </c>
      <c r="AG40" s="3">
        <f t="shared" si="29"/>
        <v>0</v>
      </c>
      <c r="AH40" s="3">
        <f>IF(AC40&lt;=450,AthetaR30_0,IF(AC40&gt;=650,AthetaR30_2,(IF(AC40&lt;=550,AthetaR30_0+(AthetaR30_1-AthetaR30_0)/100*(AC40-450),AthetaR30_1+(AthetaR30_2-AthetaR30_1)/100*(AC40-450)))))</f>
        <v>0</v>
      </c>
      <c r="AI40" s="3">
        <f>IF(AD40&lt;=450,AthetaR60_0,IF(AD40&gt;=650,AthetaR60_2,(IF(AD40&lt;=550,AthetaR60_0+(AthetaR60_1-AthetaR60_0)/100*(AD40-450),AthetaR60_1+(AthetaR60_2-AthetaR60_1)/100*(AD40-450)))))</f>
        <v>0.5</v>
      </c>
      <c r="AJ40" s="3">
        <f>IF(AE40&lt;=450,AthetaR90_0,IF(AE40&gt;=650,AthetaR90_2,(IF(AE40&lt;=550,AthetaR90_0+(AthetaR90_1-AthetaR90_0)/100*(AE40-450),AthetaR90_1+(AthetaR90_2-AthetaR90_1)/100*(AE40-450)))))</f>
        <v>1.3</v>
      </c>
      <c r="AK40" s="3">
        <f>IF(AF40&lt;=450,AthetaR120_0,IF(AF40&gt;=650,AthetaR120_2,(IF(AF40&lt;=550,AthetaR120_0+(AthetaR120_1-AthetaR120_0)/100*(AF40-450),AthetaR120_1+(AthetaR120_2-AthetaR120_1)/100*(AF40-450)))))</f>
        <v>1.9</v>
      </c>
      <c r="AL40" s="24">
        <f t="shared" si="30"/>
        <v>21.528271640601744</v>
      </c>
      <c r="AM40" s="14">
        <f t="shared" si="31"/>
        <v>20</v>
      </c>
    </row>
    <row r="41" spans="2:39" x14ac:dyDescent="0.25">
      <c r="B41" s="3">
        <f t="shared" si="13"/>
        <v>115</v>
      </c>
      <c r="C41" s="14">
        <f t="shared" si="14"/>
        <v>1.9166666666666667</v>
      </c>
      <c r="D41" s="11">
        <f t="shared" si="15"/>
        <v>438.51081473155358</v>
      </c>
      <c r="E41" s="11">
        <f t="shared" si="0"/>
        <v>275.95023014098217</v>
      </c>
      <c r="F41" s="11">
        <f t="shared" si="16"/>
        <v>20</v>
      </c>
      <c r="G41" s="11">
        <f t="shared" si="1"/>
        <v>20</v>
      </c>
      <c r="H41" s="11">
        <f t="shared" si="2"/>
        <v>20</v>
      </c>
      <c r="I41" s="24">
        <f t="shared" si="17"/>
        <v>20</v>
      </c>
      <c r="J41" s="12">
        <f t="shared" si="3"/>
        <v>0.26285728265708008</v>
      </c>
      <c r="K41" s="24">
        <f t="shared" si="4"/>
        <v>439.80176</v>
      </c>
      <c r="L41" s="12">
        <f t="shared" si="18"/>
        <v>-5.8046439299355157E-3</v>
      </c>
      <c r="M41" s="24">
        <f t="shared" si="19"/>
        <v>20</v>
      </c>
      <c r="N41" s="12">
        <f t="shared" si="5"/>
        <v>0.87619094219026694</v>
      </c>
      <c r="O41" s="24">
        <f t="shared" si="6"/>
        <v>439.80176</v>
      </c>
      <c r="P41" s="12">
        <f t="shared" si="20"/>
        <v>-0.12143003221999904</v>
      </c>
      <c r="Q41" s="24">
        <f t="shared" si="21"/>
        <v>20</v>
      </c>
      <c r="R41" s="12">
        <f t="shared" si="7"/>
        <v>0.48190501820464682</v>
      </c>
      <c r="S41" s="24">
        <f t="shared" si="8"/>
        <v>439.80176</v>
      </c>
      <c r="T41" s="12">
        <f t="shared" si="22"/>
        <v>-3.2531340779087869E-2</v>
      </c>
      <c r="W41" s="24">
        <f t="shared" si="23"/>
        <v>23.26990125215184</v>
      </c>
      <c r="X41" s="24">
        <f t="shared" si="24"/>
        <v>442.10049127587308</v>
      </c>
      <c r="Y41" s="13">
        <f t="shared" si="9"/>
        <v>0.21729102413055984</v>
      </c>
      <c r="Z41" s="24">
        <f t="shared" si="10"/>
        <v>6317.0082222207584</v>
      </c>
      <c r="AA41" s="24">
        <f t="shared" si="11"/>
        <v>2308.9069140706997</v>
      </c>
      <c r="AB41" s="24">
        <f t="shared" si="25"/>
        <v>21.63495062607592</v>
      </c>
      <c r="AC41" s="24">
        <f t="shared" si="26"/>
        <v>20</v>
      </c>
      <c r="AE41" s="14">
        <f t="shared" si="27"/>
        <v>1.9166666666666667</v>
      </c>
      <c r="AF41" s="24">
        <f t="shared" si="32"/>
        <v>400</v>
      </c>
      <c r="AG41" s="3">
        <f t="shared" si="29"/>
        <v>0</v>
      </c>
      <c r="AH41" s="3">
        <f>IF(AC41&lt;=450,AthetaR30_0,IF(AC41&gt;=650,AthetaR30_2,(IF(AC41&lt;=550,AthetaR30_0+(AthetaR30_1-AthetaR30_0)/100*(AC41-450),AthetaR30_1+(AthetaR30_2-AthetaR30_1)/100*(AC41-450)))))</f>
        <v>0</v>
      </c>
      <c r="AI41" s="3">
        <f>IF(AD41&lt;=450,AthetaR60_0,IF(AD41&gt;=650,AthetaR60_2,(IF(AD41&lt;=550,AthetaR60_0+(AthetaR60_1-AthetaR60_0)/100*(AD41-450),AthetaR60_1+(AthetaR60_2-AthetaR60_1)/100*(AD41-450)))))</f>
        <v>0.5</v>
      </c>
      <c r="AJ41" s="3">
        <f>IF(AE41&lt;=450,AthetaR90_0,IF(AE41&gt;=650,AthetaR90_2,(IF(AE41&lt;=550,AthetaR90_0+(AthetaR90_1-AthetaR90_0)/100*(AE41-450),AthetaR90_1+(AthetaR90_2-AthetaR90_1)/100*(AE41-450)))))</f>
        <v>1.3</v>
      </c>
      <c r="AK41" s="3">
        <f>IF(AF41&lt;=450,AthetaR120_0,IF(AF41&gt;=650,AthetaR120_2,(IF(AF41&lt;=550,AthetaR120_0+(AthetaR120_1-AthetaR120_0)/100*(AF41-450),AthetaR120_1+(AthetaR120_2-AthetaR120_1)/100*(AF41-450)))))</f>
        <v>1.9</v>
      </c>
      <c r="AL41" s="24">
        <f t="shared" si="30"/>
        <v>21.63495062607592</v>
      </c>
      <c r="AM41" s="14">
        <f t="shared" si="31"/>
        <v>20</v>
      </c>
    </row>
    <row r="42" spans="2:39" x14ac:dyDescent="0.25">
      <c r="B42" s="3">
        <f t="shared" si="13"/>
        <v>120</v>
      </c>
      <c r="C42" s="14">
        <f t="shared" si="14"/>
        <v>2</v>
      </c>
      <c r="D42" s="11">
        <f t="shared" si="15"/>
        <v>444.50487787550446</v>
      </c>
      <c r="E42" s="11">
        <f t="shared" si="0"/>
        <v>279.61604184087304</v>
      </c>
      <c r="F42" s="11">
        <f t="shared" si="16"/>
        <v>20</v>
      </c>
      <c r="G42" s="11">
        <f t="shared" si="1"/>
        <v>20</v>
      </c>
      <c r="H42" s="11">
        <f t="shared" si="2"/>
        <v>20</v>
      </c>
      <c r="I42" s="24">
        <f t="shared" si="17"/>
        <v>20</v>
      </c>
      <c r="J42" s="12">
        <f t="shared" si="3"/>
        <v>0.26285728265708008</v>
      </c>
      <c r="K42" s="24">
        <f t="shared" si="4"/>
        <v>439.80176</v>
      </c>
      <c r="L42" s="12">
        <f t="shared" si="18"/>
        <v>3.1479055571032588E-3</v>
      </c>
      <c r="M42" s="24">
        <f t="shared" si="19"/>
        <v>20</v>
      </c>
      <c r="N42" s="12">
        <f t="shared" si="5"/>
        <v>0.87619094219026694</v>
      </c>
      <c r="O42" s="24">
        <f t="shared" si="6"/>
        <v>439.80176</v>
      </c>
      <c r="P42" s="12">
        <f t="shared" si="20"/>
        <v>-9.2103246792908877E-2</v>
      </c>
      <c r="Q42" s="24">
        <f t="shared" si="21"/>
        <v>20</v>
      </c>
      <c r="R42" s="12">
        <f t="shared" si="7"/>
        <v>0.48190501820464682</v>
      </c>
      <c r="S42" s="24">
        <f t="shared" si="8"/>
        <v>439.80176</v>
      </c>
      <c r="T42" s="12">
        <f t="shared" si="22"/>
        <v>-1.6248276073101475E-2</v>
      </c>
      <c r="W42" s="24">
        <f t="shared" si="23"/>
        <v>23.4871922762824</v>
      </c>
      <c r="X42" s="24">
        <f t="shared" si="24"/>
        <v>442.25207797139046</v>
      </c>
      <c r="Y42" s="13">
        <f t="shared" si="9"/>
        <v>0.22108584780097132</v>
      </c>
      <c r="Z42" s="24">
        <f t="shared" si="10"/>
        <v>6403.221239114765</v>
      </c>
      <c r="AA42" s="24">
        <f t="shared" si="11"/>
        <v>2376.3482846774459</v>
      </c>
      <c r="AB42" s="24">
        <f t="shared" si="25"/>
        <v>21.7435961381412</v>
      </c>
      <c r="AC42" s="24">
        <f t="shared" si="26"/>
        <v>20</v>
      </c>
      <c r="AE42" s="14">
        <f t="shared" si="27"/>
        <v>2</v>
      </c>
      <c r="AF42" s="24">
        <f t="shared" si="32"/>
        <v>400</v>
      </c>
      <c r="AG42" s="3">
        <f t="shared" si="29"/>
        <v>0</v>
      </c>
      <c r="AH42" s="3">
        <f>IF(AC42&lt;=450,AthetaR30_0,IF(AC42&gt;=650,AthetaR30_2,(IF(AC42&lt;=550,AthetaR30_0+(AthetaR30_1-AthetaR30_0)/100*(AC42-450),AthetaR30_1+(AthetaR30_2-AthetaR30_1)/100*(AC42-450)))))</f>
        <v>0</v>
      </c>
      <c r="AI42" s="3">
        <f>IF(AD42&lt;=450,AthetaR60_0,IF(AD42&gt;=650,AthetaR60_2,(IF(AD42&lt;=550,AthetaR60_0+(AthetaR60_1-AthetaR60_0)/100*(AD42-450),AthetaR60_1+(AthetaR60_2-AthetaR60_1)/100*(AD42-450)))))</f>
        <v>0.5</v>
      </c>
      <c r="AJ42" s="3">
        <f>IF(AE42&lt;=450,AthetaR90_0,IF(AE42&gt;=650,AthetaR90_2,(IF(AE42&lt;=550,AthetaR90_0+(AthetaR90_1-AthetaR90_0)/100*(AE42-450),AthetaR90_1+(AthetaR90_2-AthetaR90_1)/100*(AE42-450)))))</f>
        <v>1.3</v>
      </c>
      <c r="AK42" s="3">
        <f>IF(AF42&lt;=450,AthetaR120_0,IF(AF42&gt;=650,AthetaR120_2,(IF(AF42&lt;=550,AthetaR120_0+(AthetaR120_1-AthetaR120_0)/100*(AF42-450),AthetaR120_1+(AthetaR120_2-AthetaR120_1)/100*(AF42-450)))))</f>
        <v>1.9</v>
      </c>
      <c r="AL42" s="24">
        <f t="shared" si="30"/>
        <v>21.7435961381412</v>
      </c>
      <c r="AM42" s="14">
        <f t="shared" si="31"/>
        <v>20</v>
      </c>
    </row>
    <row r="43" spans="2:39" x14ac:dyDescent="0.25">
      <c r="B43" s="3">
        <f t="shared" si="13"/>
        <v>125</v>
      </c>
      <c r="C43" s="14">
        <f t="shared" si="14"/>
        <v>2.0833333333333335</v>
      </c>
      <c r="D43" s="11">
        <f t="shared" si="15"/>
        <v>450.26834213398865</v>
      </c>
      <c r="E43" s="11">
        <f t="shared" si="0"/>
        <v>283.14082531466346</v>
      </c>
      <c r="F43" s="11">
        <f t="shared" si="16"/>
        <v>20.003147905557103</v>
      </c>
      <c r="G43" s="11">
        <f t="shared" si="1"/>
        <v>20</v>
      </c>
      <c r="H43" s="11">
        <f t="shared" si="2"/>
        <v>20</v>
      </c>
      <c r="I43" s="24">
        <f t="shared" si="17"/>
        <v>20.003147905557103</v>
      </c>
      <c r="J43" s="12">
        <f t="shared" si="3"/>
        <v>0.26285595051038219</v>
      </c>
      <c r="K43" s="24">
        <f t="shared" si="4"/>
        <v>439.8039889031736</v>
      </c>
      <c r="L43" s="12">
        <f t="shared" si="18"/>
        <v>1.1498801306158241E-2</v>
      </c>
      <c r="M43" s="24">
        <f t="shared" si="19"/>
        <v>20</v>
      </c>
      <c r="N43" s="12">
        <f t="shared" si="5"/>
        <v>0.87619094219026694</v>
      </c>
      <c r="O43" s="24">
        <f t="shared" si="6"/>
        <v>439.80176</v>
      </c>
      <c r="P43" s="12">
        <f t="shared" si="20"/>
        <v>-6.4785035628565968E-2</v>
      </c>
      <c r="Q43" s="24">
        <f t="shared" si="21"/>
        <v>20</v>
      </c>
      <c r="R43" s="12">
        <f t="shared" si="7"/>
        <v>0.48190501820464682</v>
      </c>
      <c r="S43" s="24">
        <f t="shared" si="8"/>
        <v>439.80176</v>
      </c>
      <c r="T43" s="12">
        <f t="shared" si="22"/>
        <v>-1.0662683066232637E-3</v>
      </c>
      <c r="W43" s="24">
        <f t="shared" si="23"/>
        <v>23.708278124083371</v>
      </c>
      <c r="X43" s="24">
        <f t="shared" si="24"/>
        <v>442.4061633824403</v>
      </c>
      <c r="Y43" s="13">
        <f t="shared" si="9"/>
        <v>0.22475190025689051</v>
      </c>
      <c r="Z43" s="24">
        <f t="shared" si="10"/>
        <v>6485.813679764502</v>
      </c>
      <c r="AA43" s="24">
        <f t="shared" si="11"/>
        <v>2442.4485607593024</v>
      </c>
      <c r="AB43" s="24">
        <f t="shared" si="25"/>
        <v>21.854139062041686</v>
      </c>
      <c r="AC43" s="24">
        <f t="shared" si="26"/>
        <v>20</v>
      </c>
      <c r="AE43" s="14">
        <f t="shared" si="27"/>
        <v>2.0833333333333335</v>
      </c>
      <c r="AF43" s="24">
        <f t="shared" si="32"/>
        <v>400</v>
      </c>
      <c r="AG43" s="3">
        <f t="shared" si="29"/>
        <v>0</v>
      </c>
      <c r="AH43" s="3">
        <f>IF(AC43&lt;=450,AthetaR30_0,IF(AC43&gt;=650,AthetaR30_2,(IF(AC43&lt;=550,AthetaR30_0+(AthetaR30_1-AthetaR30_0)/100*(AC43-450),AthetaR30_1+(AthetaR30_2-AthetaR30_1)/100*(AC43-450)))))</f>
        <v>0</v>
      </c>
      <c r="AI43" s="3">
        <f>IF(AD43&lt;=450,AthetaR60_0,IF(AD43&gt;=650,AthetaR60_2,(IF(AD43&lt;=550,AthetaR60_0+(AthetaR60_1-AthetaR60_0)/100*(AD43-450),AthetaR60_1+(AthetaR60_2-AthetaR60_1)/100*(AD43-450)))))</f>
        <v>0.5</v>
      </c>
      <c r="AJ43" s="3">
        <f>IF(AE43&lt;=450,AthetaR90_0,IF(AE43&gt;=650,AthetaR90_2,(IF(AE43&lt;=550,AthetaR90_0+(AthetaR90_1-AthetaR90_0)/100*(AE43-450),AthetaR90_1+(AthetaR90_2-AthetaR90_1)/100*(AE43-450)))))</f>
        <v>1.3</v>
      </c>
      <c r="AK43" s="3">
        <f>IF(AF43&lt;=450,AthetaR120_0,IF(AF43&gt;=650,AthetaR120_2,(IF(AF43&lt;=550,AthetaR120_0+(AthetaR120_1-AthetaR120_0)/100*(AF43-450),AthetaR120_1+(AthetaR120_2-AthetaR120_1)/100*(AF43-450)))))</f>
        <v>1.9</v>
      </c>
      <c r="AL43" s="24">
        <f t="shared" si="30"/>
        <v>21.854139062041686</v>
      </c>
      <c r="AM43" s="14">
        <f t="shared" si="31"/>
        <v>20</v>
      </c>
    </row>
    <row r="44" spans="2:39" x14ac:dyDescent="0.25">
      <c r="B44" s="3">
        <f t="shared" si="13"/>
        <v>130</v>
      </c>
      <c r="C44" s="14">
        <f t="shared" si="14"/>
        <v>2.1666666666666665</v>
      </c>
      <c r="D44" s="11">
        <f t="shared" si="15"/>
        <v>455.81829499723057</v>
      </c>
      <c r="E44" s="11">
        <f t="shared" si="0"/>
        <v>286.53503082289996</v>
      </c>
      <c r="F44" s="11">
        <f t="shared" si="16"/>
        <v>20.01464670686326</v>
      </c>
      <c r="G44" s="11">
        <f t="shared" si="1"/>
        <v>20</v>
      </c>
      <c r="H44" s="11">
        <f t="shared" si="2"/>
        <v>20</v>
      </c>
      <c r="I44" s="24">
        <f t="shared" si="17"/>
        <v>20.01464670686326</v>
      </c>
      <c r="J44" s="12">
        <f t="shared" si="3"/>
        <v>0.26285108466054991</v>
      </c>
      <c r="K44" s="24">
        <f t="shared" si="4"/>
        <v>439.81213047188123</v>
      </c>
      <c r="L44" s="12">
        <f t="shared" si="18"/>
        <v>1.9309371149504345E-2</v>
      </c>
      <c r="M44" s="24">
        <f t="shared" si="19"/>
        <v>20</v>
      </c>
      <c r="N44" s="12">
        <f t="shared" si="5"/>
        <v>0.87619094219026694</v>
      </c>
      <c r="O44" s="24">
        <f t="shared" si="6"/>
        <v>439.80176</v>
      </c>
      <c r="P44" s="12">
        <f t="shared" si="20"/>
        <v>-3.9261312519906888E-2</v>
      </c>
      <c r="Q44" s="24">
        <f t="shared" si="21"/>
        <v>20</v>
      </c>
      <c r="R44" s="12">
        <f t="shared" si="7"/>
        <v>0.48190501820464682</v>
      </c>
      <c r="S44" s="24">
        <f t="shared" si="8"/>
        <v>439.80176</v>
      </c>
      <c r="T44" s="12">
        <f t="shared" si="22"/>
        <v>1.3131450391233979E-2</v>
      </c>
      <c r="W44" s="24">
        <f t="shared" si="23"/>
        <v>23.933030024340262</v>
      </c>
      <c r="X44" s="24">
        <f t="shared" si="24"/>
        <v>442.56265032229851</v>
      </c>
      <c r="Y44" s="13">
        <f t="shared" si="9"/>
        <v>0.22829764931612836</v>
      </c>
      <c r="Z44" s="24">
        <f t="shared" si="10"/>
        <v>6565.0500199639919</v>
      </c>
      <c r="AA44" s="24">
        <f t="shared" si="11"/>
        <v>2507.2748997691142</v>
      </c>
      <c r="AB44" s="24">
        <f t="shared" si="25"/>
        <v>21.966515012170131</v>
      </c>
      <c r="AC44" s="24">
        <f t="shared" si="26"/>
        <v>20</v>
      </c>
      <c r="AE44" s="14">
        <f t="shared" si="27"/>
        <v>2.1666666666666665</v>
      </c>
      <c r="AF44" s="24">
        <f t="shared" si="32"/>
        <v>400</v>
      </c>
      <c r="AG44" s="3">
        <f t="shared" si="29"/>
        <v>0</v>
      </c>
      <c r="AH44" s="3">
        <f>IF(AC44&lt;=450,AthetaR30_0,IF(AC44&gt;=650,AthetaR30_2,(IF(AC44&lt;=550,AthetaR30_0+(AthetaR30_1-AthetaR30_0)/100*(AC44-450),AthetaR30_1+(AthetaR30_2-AthetaR30_1)/100*(AC44-450)))))</f>
        <v>0</v>
      </c>
      <c r="AI44" s="3">
        <f>IF(AD44&lt;=450,AthetaR60_0,IF(AD44&gt;=650,AthetaR60_2,(IF(AD44&lt;=550,AthetaR60_0+(AthetaR60_1-AthetaR60_0)/100*(AD44-450),AthetaR60_1+(AthetaR60_2-AthetaR60_1)/100*(AD44-450)))))</f>
        <v>0.5</v>
      </c>
      <c r="AJ44" s="3">
        <f>IF(AE44&lt;=450,AthetaR90_0,IF(AE44&gt;=650,AthetaR90_2,(IF(AE44&lt;=550,AthetaR90_0+(AthetaR90_1-AthetaR90_0)/100*(AE44-450),AthetaR90_1+(AthetaR90_2-AthetaR90_1)/100*(AE44-450)))))</f>
        <v>1.3</v>
      </c>
      <c r="AK44" s="3">
        <f>IF(AF44&lt;=450,AthetaR120_0,IF(AF44&gt;=650,AthetaR120_2,(IF(AF44&lt;=550,AthetaR120_0+(AthetaR120_1-AthetaR120_0)/100*(AF44-450),AthetaR120_1+(AthetaR120_2-AthetaR120_1)/100*(AF44-450)))))</f>
        <v>1.9</v>
      </c>
      <c r="AL44" s="24">
        <f t="shared" si="30"/>
        <v>21.966515012170131</v>
      </c>
      <c r="AM44" s="14">
        <f t="shared" si="31"/>
        <v>20</v>
      </c>
    </row>
    <row r="45" spans="2:39" x14ac:dyDescent="0.25">
      <c r="B45" s="3">
        <f t="shared" si="13"/>
        <v>135</v>
      </c>
      <c r="C45" s="14">
        <f t="shared" si="14"/>
        <v>2.25</v>
      </c>
      <c r="D45" s="11">
        <f t="shared" si="15"/>
        <v>461.16999232872598</v>
      </c>
      <c r="E45" s="11">
        <f t="shared" si="0"/>
        <v>289.80798845129419</v>
      </c>
      <c r="F45" s="11">
        <f t="shared" si="16"/>
        <v>20.033956078012764</v>
      </c>
      <c r="G45" s="11">
        <f t="shared" si="1"/>
        <v>20</v>
      </c>
      <c r="H45" s="11">
        <f t="shared" si="2"/>
        <v>20.013131450391235</v>
      </c>
      <c r="I45" s="24">
        <f t="shared" si="17"/>
        <v>20.033956078012764</v>
      </c>
      <c r="J45" s="12">
        <f t="shared" si="3"/>
        <v>0.26284291463704373</v>
      </c>
      <c r="K45" s="24">
        <f t="shared" si="4"/>
        <v>439.82580128149482</v>
      </c>
      <c r="L45" s="12">
        <f t="shared" si="18"/>
        <v>2.6634182290790231E-2</v>
      </c>
      <c r="M45" s="24">
        <f t="shared" si="19"/>
        <v>20</v>
      </c>
      <c r="N45" s="12">
        <f t="shared" si="5"/>
        <v>0.87619094219026694</v>
      </c>
      <c r="O45" s="24">
        <f t="shared" si="6"/>
        <v>439.80176</v>
      </c>
      <c r="P45" s="12">
        <f t="shared" si="20"/>
        <v>-1.5347935267980783E-2</v>
      </c>
      <c r="Q45" s="24">
        <f t="shared" si="21"/>
        <v>20.013131450391235</v>
      </c>
      <c r="R45" s="12">
        <f t="shared" si="7"/>
        <v>0.48189483069630534</v>
      </c>
      <c r="S45" s="24">
        <f t="shared" si="8"/>
        <v>439.81105763884801</v>
      </c>
      <c r="T45" s="12">
        <f t="shared" si="22"/>
        <v>2.6437135259527733E-2</v>
      </c>
      <c r="W45" s="24">
        <f t="shared" si="23"/>
        <v>24.161327673656391</v>
      </c>
      <c r="X45" s="24">
        <f t="shared" si="24"/>
        <v>442.72144773404904</v>
      </c>
      <c r="Y45" s="13">
        <f t="shared" si="9"/>
        <v>0.23173070883573299</v>
      </c>
      <c r="Z45" s="24">
        <f t="shared" si="10"/>
        <v>6641.1665194409452</v>
      </c>
      <c r="AA45" s="24">
        <f t="shared" si="11"/>
        <v>2570.8890456497261</v>
      </c>
      <c r="AB45" s="24">
        <f t="shared" si="25"/>
        <v>22.087229562023815</v>
      </c>
      <c r="AC45" s="24">
        <f t="shared" si="26"/>
        <v>20.013131450391235</v>
      </c>
      <c r="AE45" s="14">
        <f t="shared" si="27"/>
        <v>2.25</v>
      </c>
      <c r="AF45" s="24">
        <f t="shared" si="32"/>
        <v>400</v>
      </c>
      <c r="AG45" s="3">
        <f t="shared" si="29"/>
        <v>0</v>
      </c>
      <c r="AH45" s="3">
        <f>IF(AC45&lt;=450,AthetaR30_0,IF(AC45&gt;=650,AthetaR30_2,(IF(AC45&lt;=550,AthetaR30_0+(AthetaR30_1-AthetaR30_0)/100*(AC45-450),AthetaR30_1+(AthetaR30_2-AthetaR30_1)/100*(AC45-450)))))</f>
        <v>0</v>
      </c>
      <c r="AI45" s="3">
        <f>IF(AD45&lt;=450,AthetaR60_0,IF(AD45&gt;=650,AthetaR60_2,(IF(AD45&lt;=550,AthetaR60_0+(AthetaR60_1-AthetaR60_0)/100*(AD45-450),AthetaR60_1+(AthetaR60_2-AthetaR60_1)/100*(AD45-450)))))</f>
        <v>0.5</v>
      </c>
      <c r="AJ45" s="3">
        <f>IF(AE45&lt;=450,AthetaR90_0,IF(AE45&gt;=650,AthetaR90_2,(IF(AE45&lt;=550,AthetaR90_0+(AthetaR90_1-AthetaR90_0)/100*(AE45-450),AthetaR90_1+(AthetaR90_2-AthetaR90_1)/100*(AE45-450)))))</f>
        <v>1.3</v>
      </c>
      <c r="AK45" s="3">
        <f>IF(AF45&lt;=450,AthetaR120_0,IF(AF45&gt;=650,AthetaR120_2,(IF(AF45&lt;=550,AthetaR120_0+(AthetaR120_1-AthetaR120_0)/100*(AF45-450),AthetaR120_1+(AthetaR120_2-AthetaR120_1)/100*(AF45-450)))))</f>
        <v>1.9</v>
      </c>
      <c r="AL45" s="24">
        <f t="shared" si="30"/>
        <v>22.087229562023815</v>
      </c>
      <c r="AM45" s="14">
        <f t="shared" si="31"/>
        <v>20.013131450391235</v>
      </c>
    </row>
    <row r="46" spans="2:39" x14ac:dyDescent="0.25">
      <c r="B46" s="3">
        <f t="shared" si="13"/>
        <v>140</v>
      </c>
      <c r="C46" s="14">
        <f t="shared" si="14"/>
        <v>2.3333333333333335</v>
      </c>
      <c r="D46" s="11">
        <f t="shared" si="15"/>
        <v>466.33711113825615</v>
      </c>
      <c r="E46" s="11">
        <f t="shared" si="0"/>
        <v>292.96806270006448</v>
      </c>
      <c r="F46" s="11">
        <f t="shared" si="16"/>
        <v>20.060590260303556</v>
      </c>
      <c r="G46" s="11">
        <f t="shared" si="1"/>
        <v>20</v>
      </c>
      <c r="H46" s="11">
        <f t="shared" si="2"/>
        <v>20.039568585650763</v>
      </c>
      <c r="I46" s="24">
        <f t="shared" si="17"/>
        <v>20.060590260303556</v>
      </c>
      <c r="J46" s="12">
        <f t="shared" si="3"/>
        <v>0.26283164737079318</v>
      </c>
      <c r="K46" s="24">
        <f t="shared" si="4"/>
        <v>439.84465606727292</v>
      </c>
      <c r="L46" s="12">
        <f t="shared" si="18"/>
        <v>3.3520499547381233E-2</v>
      </c>
      <c r="M46" s="24">
        <f t="shared" si="19"/>
        <v>20</v>
      </c>
      <c r="N46" s="12">
        <f t="shared" si="5"/>
        <v>0.87619094219026694</v>
      </c>
      <c r="O46" s="24">
        <f t="shared" si="6"/>
        <v>439.80176</v>
      </c>
      <c r="P46" s="12">
        <f t="shared" si="20"/>
        <v>7.1143924121175317E-3</v>
      </c>
      <c r="Q46" s="24">
        <f t="shared" si="21"/>
        <v>20.039568585650763</v>
      </c>
      <c r="R46" s="12">
        <f t="shared" si="7"/>
        <v>0.48187432359733989</v>
      </c>
      <c r="S46" s="24">
        <f t="shared" si="8"/>
        <v>439.82977465372807</v>
      </c>
      <c r="T46" s="12">
        <f t="shared" si="22"/>
        <v>3.8936856396068475E-2</v>
      </c>
      <c r="W46" s="24">
        <f t="shared" si="23"/>
        <v>24.393058382492125</v>
      </c>
      <c r="X46" s="24">
        <f t="shared" si="24"/>
        <v>442.88247008142986</v>
      </c>
      <c r="Y46" s="13">
        <f t="shared" si="9"/>
        <v>0.23505795226567519</v>
      </c>
      <c r="Z46" s="24">
        <f t="shared" si="10"/>
        <v>6714.3751079393087</v>
      </c>
      <c r="AA46" s="24">
        <f t="shared" si="11"/>
        <v>2633.3479211169856</v>
      </c>
      <c r="AB46" s="24">
        <f t="shared" si="25"/>
        <v>22.216313484071442</v>
      </c>
      <c r="AC46" s="24">
        <f t="shared" si="26"/>
        <v>20.039568585650763</v>
      </c>
      <c r="AE46" s="14">
        <f t="shared" si="27"/>
        <v>2.3333333333333335</v>
      </c>
      <c r="AF46" s="24">
        <f t="shared" si="32"/>
        <v>400</v>
      </c>
      <c r="AG46" s="3">
        <f t="shared" si="29"/>
        <v>0</v>
      </c>
      <c r="AH46" s="3">
        <f>IF(AC46&lt;=450,AthetaR30_0,IF(AC46&gt;=650,AthetaR30_2,(IF(AC46&lt;=550,AthetaR30_0+(AthetaR30_1-AthetaR30_0)/100*(AC46-450),AthetaR30_1+(AthetaR30_2-AthetaR30_1)/100*(AC46-450)))))</f>
        <v>0</v>
      </c>
      <c r="AI46" s="3">
        <f>IF(AD46&lt;=450,AthetaR60_0,IF(AD46&gt;=650,AthetaR60_2,(IF(AD46&lt;=550,AthetaR60_0+(AthetaR60_1-AthetaR60_0)/100*(AD46-450),AthetaR60_1+(AthetaR60_2-AthetaR60_1)/100*(AD46-450)))))</f>
        <v>0.5</v>
      </c>
      <c r="AJ46" s="3">
        <f>IF(AE46&lt;=450,AthetaR90_0,IF(AE46&gt;=650,AthetaR90_2,(IF(AE46&lt;=550,AthetaR90_0+(AthetaR90_1-AthetaR90_0)/100*(AE46-450),AthetaR90_1+(AthetaR90_2-AthetaR90_1)/100*(AE46-450)))))</f>
        <v>1.3</v>
      </c>
      <c r="AK46" s="3">
        <f>IF(AF46&lt;=450,AthetaR120_0,IF(AF46&gt;=650,AthetaR120_2,(IF(AF46&lt;=550,AthetaR120_0+(AthetaR120_1-AthetaR120_0)/100*(AF46-450),AthetaR120_1+(AthetaR120_2-AthetaR120_1)/100*(AF46-450)))))</f>
        <v>1.9</v>
      </c>
      <c r="AL46" s="24">
        <f t="shared" si="30"/>
        <v>22.216313484071442</v>
      </c>
      <c r="AM46" s="14">
        <f t="shared" si="31"/>
        <v>20.039568585650763</v>
      </c>
    </row>
    <row r="47" spans="2:39" x14ac:dyDescent="0.25">
      <c r="B47" s="3">
        <f t="shared" si="13"/>
        <v>145</v>
      </c>
      <c r="C47" s="14">
        <f t="shared" si="14"/>
        <v>2.4166666666666665</v>
      </c>
      <c r="D47" s="11">
        <f t="shared" si="15"/>
        <v>471.33196020043101</v>
      </c>
      <c r="E47" s="11">
        <f t="shared" si="0"/>
        <v>296.0227812927086</v>
      </c>
      <c r="F47" s="11">
        <f t="shared" si="16"/>
        <v>20.094110759850938</v>
      </c>
      <c r="G47" s="11">
        <f t="shared" si="1"/>
        <v>20.007114392412117</v>
      </c>
      <c r="H47" s="11">
        <f t="shared" si="2"/>
        <v>20.078505442046833</v>
      </c>
      <c r="I47" s="24">
        <f t="shared" si="17"/>
        <v>20.094110759850938</v>
      </c>
      <c r="J47" s="12">
        <f t="shared" si="3"/>
        <v>0.26281747017989326</v>
      </c>
      <c r="K47" s="24">
        <f t="shared" si="4"/>
        <v>439.86838265459261</v>
      </c>
      <c r="L47" s="12">
        <f t="shared" si="18"/>
        <v>4.0009480338971393E-2</v>
      </c>
      <c r="M47" s="24">
        <f t="shared" si="19"/>
        <v>20.007114392412117</v>
      </c>
      <c r="N47" s="12">
        <f t="shared" si="5"/>
        <v>0.876180906659217</v>
      </c>
      <c r="O47" s="24">
        <f t="shared" si="6"/>
        <v>439.80679736635284</v>
      </c>
      <c r="P47" s="12">
        <f t="shared" si="20"/>
        <v>2.825771884784728E-2</v>
      </c>
      <c r="Q47" s="24">
        <f t="shared" si="21"/>
        <v>20.078505442046833</v>
      </c>
      <c r="R47" s="12">
        <f t="shared" si="7"/>
        <v>0.4818441280713493</v>
      </c>
      <c r="S47" s="24">
        <f t="shared" si="8"/>
        <v>439.85733728367057</v>
      </c>
      <c r="T47" s="12">
        <f t="shared" si="22"/>
        <v>5.070611506256148E-2</v>
      </c>
      <c r="W47" s="24">
        <f t="shared" si="23"/>
        <v>24.628116334757799</v>
      </c>
      <c r="X47" s="24">
        <f t="shared" si="24"/>
        <v>443.04563682036729</v>
      </c>
      <c r="Y47" s="13">
        <f t="shared" si="9"/>
        <v>0.23828560774814128</v>
      </c>
      <c r="Z47" s="24">
        <f t="shared" si="10"/>
        <v>6784.8666239487702</v>
      </c>
      <c r="AA47" s="24">
        <f t="shared" si="11"/>
        <v>2694.7041390549489</v>
      </c>
      <c r="AB47" s="24">
        <f t="shared" si="25"/>
        <v>22.353310888402316</v>
      </c>
      <c r="AC47" s="24">
        <f t="shared" si="26"/>
        <v>20.078505442046833</v>
      </c>
      <c r="AE47" s="14">
        <f t="shared" si="27"/>
        <v>2.4166666666666665</v>
      </c>
      <c r="AF47" s="24">
        <f t="shared" si="32"/>
        <v>400</v>
      </c>
      <c r="AG47" s="3">
        <f t="shared" si="29"/>
        <v>0</v>
      </c>
      <c r="AH47" s="3">
        <f>IF(AC47&lt;=450,AthetaR30_0,IF(AC47&gt;=650,AthetaR30_2,(IF(AC47&lt;=550,AthetaR30_0+(AthetaR30_1-AthetaR30_0)/100*(AC47-450),AthetaR30_1+(AthetaR30_2-AthetaR30_1)/100*(AC47-450)))))</f>
        <v>0</v>
      </c>
      <c r="AI47" s="3">
        <f>IF(AD47&lt;=450,AthetaR60_0,IF(AD47&gt;=650,AthetaR60_2,(IF(AD47&lt;=550,AthetaR60_0+(AthetaR60_1-AthetaR60_0)/100*(AD47-450),AthetaR60_1+(AthetaR60_2-AthetaR60_1)/100*(AD47-450)))))</f>
        <v>0.5</v>
      </c>
      <c r="AJ47" s="3">
        <f>IF(AE47&lt;=450,AthetaR90_0,IF(AE47&gt;=650,AthetaR90_2,(IF(AE47&lt;=550,AthetaR90_0+(AthetaR90_1-AthetaR90_0)/100*(AE47-450),AthetaR90_1+(AthetaR90_2-AthetaR90_1)/100*(AE47-450)))))</f>
        <v>1.3</v>
      </c>
      <c r="AK47" s="3">
        <f>IF(AF47&lt;=450,AthetaR120_0,IF(AF47&gt;=650,AthetaR120_2,(IF(AF47&lt;=550,AthetaR120_0+(AthetaR120_1-AthetaR120_0)/100*(AF47-450),AthetaR120_1+(AthetaR120_2-AthetaR120_1)/100*(AF47-450)))))</f>
        <v>1.9</v>
      </c>
      <c r="AL47" s="24">
        <f t="shared" si="30"/>
        <v>22.353310888402316</v>
      </c>
      <c r="AM47" s="14">
        <f t="shared" si="31"/>
        <v>20.078505442046833</v>
      </c>
    </row>
    <row r="48" spans="2:39" x14ac:dyDescent="0.25">
      <c r="B48" s="3">
        <f t="shared" si="13"/>
        <v>150</v>
      </c>
      <c r="C48" s="14">
        <f t="shared" si="14"/>
        <v>2.5</v>
      </c>
      <c r="D48" s="11">
        <f t="shared" si="15"/>
        <v>476.16565668320209</v>
      </c>
      <c r="E48" s="11">
        <f t="shared" si="0"/>
        <v>298.97894319736685</v>
      </c>
      <c r="F48" s="11">
        <f t="shared" si="16"/>
        <v>20.134120240189908</v>
      </c>
      <c r="G48" s="11">
        <f t="shared" si="1"/>
        <v>20.035372111259964</v>
      </c>
      <c r="H48" s="11">
        <f t="shared" si="2"/>
        <v>20.129211557109393</v>
      </c>
      <c r="I48" s="24">
        <f t="shared" si="17"/>
        <v>20.134120240189908</v>
      </c>
      <c r="J48" s="12">
        <f t="shared" si="3"/>
        <v>0.26280055327056656</v>
      </c>
      <c r="K48" s="24">
        <f t="shared" si="4"/>
        <v>439.89669771501553</v>
      </c>
      <c r="L48" s="12">
        <f t="shared" si="18"/>
        <v>4.6137141198986015E-2</v>
      </c>
      <c r="M48" s="24">
        <f t="shared" si="19"/>
        <v>20.035372111259964</v>
      </c>
      <c r="N48" s="12">
        <f t="shared" si="5"/>
        <v>0.87614105181301138</v>
      </c>
      <c r="O48" s="24">
        <f t="shared" si="6"/>
        <v>439.82680377083869</v>
      </c>
      <c r="P48" s="12">
        <f t="shared" si="20"/>
        <v>4.8189222897418615E-2</v>
      </c>
      <c r="Q48" s="24">
        <f t="shared" si="21"/>
        <v>20.129211557109393</v>
      </c>
      <c r="R48" s="12">
        <f t="shared" si="7"/>
        <v>0.48180481890740162</v>
      </c>
      <c r="S48" s="24">
        <f t="shared" si="8"/>
        <v>439.89322406501094</v>
      </c>
      <c r="T48" s="12">
        <f t="shared" si="22"/>
        <v>6.181099177724203E-2</v>
      </c>
      <c r="W48" s="24">
        <f t="shared" si="23"/>
        <v>24.866401942505941</v>
      </c>
      <c r="X48" s="24">
        <f t="shared" si="24"/>
        <v>443.21087193810757</v>
      </c>
      <c r="Y48" s="13">
        <f t="shared" si="9"/>
        <v>0.24141933826853965</v>
      </c>
      <c r="Z48" s="24">
        <f t="shared" si="10"/>
        <v>6852.8135313715229</v>
      </c>
      <c r="AA48" s="24">
        <f t="shared" si="11"/>
        <v>2755.0064461347624</v>
      </c>
      <c r="AB48" s="24">
        <f t="shared" si="25"/>
        <v>22.497806749807665</v>
      </c>
      <c r="AC48" s="24">
        <f t="shared" si="26"/>
        <v>20.129211557109393</v>
      </c>
      <c r="AE48" s="14">
        <f t="shared" si="27"/>
        <v>2.5</v>
      </c>
      <c r="AF48" s="24">
        <f t="shared" si="32"/>
        <v>400</v>
      </c>
      <c r="AG48" s="3">
        <f t="shared" si="29"/>
        <v>0</v>
      </c>
      <c r="AH48" s="3">
        <f>IF(AC48&lt;=450,AthetaR30_0,IF(AC48&gt;=650,AthetaR30_2,(IF(AC48&lt;=550,AthetaR30_0+(AthetaR30_1-AthetaR30_0)/100*(AC48-450),AthetaR30_1+(AthetaR30_2-AthetaR30_1)/100*(AC48-450)))))</f>
        <v>0</v>
      </c>
      <c r="AI48" s="3">
        <f>IF(AD48&lt;=450,AthetaR60_0,IF(AD48&gt;=650,AthetaR60_2,(IF(AD48&lt;=550,AthetaR60_0+(AthetaR60_1-AthetaR60_0)/100*(AD48-450),AthetaR60_1+(AthetaR60_2-AthetaR60_1)/100*(AD48-450)))))</f>
        <v>0.5</v>
      </c>
      <c r="AJ48" s="3">
        <f>IF(AE48&lt;=450,AthetaR90_0,IF(AE48&gt;=650,AthetaR90_2,(IF(AE48&lt;=550,AthetaR90_0+(AthetaR90_1-AthetaR90_0)/100*(AE48-450),AthetaR90_1+(AthetaR90_2-AthetaR90_1)/100*(AE48-450)))))</f>
        <v>1.3</v>
      </c>
      <c r="AK48" s="3">
        <f>IF(AF48&lt;=450,AthetaR120_0,IF(AF48&gt;=650,AthetaR120_2,(IF(AF48&lt;=550,AthetaR120_0+(AthetaR120_1-AthetaR120_0)/100*(AF48-450),AthetaR120_1+(AthetaR120_2-AthetaR120_1)/100*(AF48-450)))))</f>
        <v>1.9</v>
      </c>
      <c r="AL48" s="24">
        <f t="shared" si="30"/>
        <v>22.497806749807665</v>
      </c>
      <c r="AM48" s="14">
        <f t="shared" si="31"/>
        <v>20.129211557109393</v>
      </c>
    </row>
    <row r="49" spans="2:39" x14ac:dyDescent="0.25">
      <c r="B49" s="3">
        <f t="shared" si="13"/>
        <v>155</v>
      </c>
      <c r="C49" s="14">
        <f t="shared" si="14"/>
        <v>2.5833333333333335</v>
      </c>
      <c r="D49" s="11">
        <f t="shared" si="15"/>
        <v>480.84827516350163</v>
      </c>
      <c r="E49" s="11">
        <f t="shared" si="0"/>
        <v>301.84270976087572</v>
      </c>
      <c r="F49" s="11">
        <f t="shared" si="16"/>
        <v>20.180257381388895</v>
      </c>
      <c r="G49" s="11">
        <f t="shared" si="1"/>
        <v>20.083561334157384</v>
      </c>
      <c r="H49" s="11">
        <f t="shared" si="2"/>
        <v>20.191022548886636</v>
      </c>
      <c r="I49" s="24">
        <f t="shared" si="17"/>
        <v>20.180257381388895</v>
      </c>
      <c r="J49" s="12">
        <f t="shared" si="3"/>
        <v>0.2627810518455363</v>
      </c>
      <c r="K49" s="24">
        <f t="shared" si="4"/>
        <v>439.92934319082639</v>
      </c>
      <c r="L49" s="12">
        <f t="shared" si="18"/>
        <v>5.1935145356391627E-2</v>
      </c>
      <c r="M49" s="24">
        <f t="shared" si="19"/>
        <v>20.083561334157384</v>
      </c>
      <c r="N49" s="12">
        <f t="shared" si="5"/>
        <v>0.87607310524474824</v>
      </c>
      <c r="O49" s="24">
        <f t="shared" si="6"/>
        <v>439.86091590345347</v>
      </c>
      <c r="P49" s="12">
        <f t="shared" si="20"/>
        <v>6.7014562948207679E-2</v>
      </c>
      <c r="Q49" s="24">
        <f t="shared" si="21"/>
        <v>20.191022548886636</v>
      </c>
      <c r="R49" s="12">
        <f t="shared" si="7"/>
        <v>0.4817569213757662</v>
      </c>
      <c r="S49" s="24">
        <f t="shared" si="8"/>
        <v>439.93695939849766</v>
      </c>
      <c r="T49" s="12">
        <f t="shared" si="22"/>
        <v>7.2309588714514289E-2</v>
      </c>
      <c r="W49" s="24">
        <f t="shared" si="23"/>
        <v>25.10782128077448</v>
      </c>
      <c r="X49" s="24">
        <f t="shared" si="24"/>
        <v>443.37810354933674</v>
      </c>
      <c r="Y49" s="13">
        <f t="shared" si="9"/>
        <v>0.2444643096082082</v>
      </c>
      <c r="Z49" s="24">
        <f t="shared" si="10"/>
        <v>6918.3722120025304</v>
      </c>
      <c r="AA49" s="24">
        <f t="shared" si="11"/>
        <v>2814.3001093292801</v>
      </c>
      <c r="AB49" s="24">
        <f t="shared" si="25"/>
        <v>22.649421914830558</v>
      </c>
      <c r="AC49" s="24">
        <f t="shared" si="26"/>
        <v>20.191022548886636</v>
      </c>
      <c r="AE49" s="14">
        <f t="shared" si="27"/>
        <v>2.5833333333333335</v>
      </c>
      <c r="AF49" s="24">
        <f t="shared" si="32"/>
        <v>400</v>
      </c>
      <c r="AG49" s="3">
        <f t="shared" si="29"/>
        <v>0</v>
      </c>
      <c r="AH49" s="3">
        <f>IF(AC49&lt;=450,AthetaR30_0,IF(AC49&gt;=650,AthetaR30_2,(IF(AC49&lt;=550,AthetaR30_0+(AthetaR30_1-AthetaR30_0)/100*(AC49-450),AthetaR30_1+(AthetaR30_2-AthetaR30_1)/100*(AC49-450)))))</f>
        <v>0</v>
      </c>
      <c r="AI49" s="3">
        <f>IF(AD49&lt;=450,AthetaR60_0,IF(AD49&gt;=650,AthetaR60_2,(IF(AD49&lt;=550,AthetaR60_0+(AthetaR60_1-AthetaR60_0)/100*(AD49-450),AthetaR60_1+(AthetaR60_2-AthetaR60_1)/100*(AD49-450)))))</f>
        <v>0.5</v>
      </c>
      <c r="AJ49" s="3">
        <f>IF(AE49&lt;=450,AthetaR90_0,IF(AE49&gt;=650,AthetaR90_2,(IF(AE49&lt;=550,AthetaR90_0+(AthetaR90_1-AthetaR90_0)/100*(AE49-450),AthetaR90_1+(AthetaR90_2-AthetaR90_1)/100*(AE49-450)))))</f>
        <v>1.3</v>
      </c>
      <c r="AK49" s="3">
        <f>IF(AF49&lt;=450,AthetaR120_0,IF(AF49&gt;=650,AthetaR120_2,(IF(AF49&lt;=550,AthetaR120_0+(AthetaR120_1-AthetaR120_0)/100*(AF49-450),AthetaR120_1+(AthetaR120_2-AthetaR120_1)/100*(AF49-450)))))</f>
        <v>1.9</v>
      </c>
      <c r="AL49" s="24">
        <f t="shared" si="30"/>
        <v>22.649421914830558</v>
      </c>
      <c r="AM49" s="14">
        <f t="shared" si="31"/>
        <v>20.191022548886636</v>
      </c>
    </row>
    <row r="50" spans="2:39" x14ac:dyDescent="0.25">
      <c r="B50" s="3">
        <f t="shared" si="13"/>
        <v>160</v>
      </c>
      <c r="C50" s="14">
        <f t="shared" si="14"/>
        <v>2.6666666666666665</v>
      </c>
      <c r="D50" s="11">
        <f t="shared" si="15"/>
        <v>485.3889740535015</v>
      </c>
      <c r="E50" s="11">
        <f t="shared" si="0"/>
        <v>304.61968202774977</v>
      </c>
      <c r="F50" s="11">
        <f t="shared" si="16"/>
        <v>20.232192526745287</v>
      </c>
      <c r="G50" s="11">
        <f t="shared" si="1"/>
        <v>20.150575897105593</v>
      </c>
      <c r="H50" s="11">
        <f t="shared" si="2"/>
        <v>20.26333213760115</v>
      </c>
      <c r="I50" s="24">
        <f t="shared" si="17"/>
        <v>20.232192526745287</v>
      </c>
      <c r="J50" s="12">
        <f t="shared" si="3"/>
        <v>0.26275910789206264</v>
      </c>
      <c r="K50" s="24">
        <f t="shared" si="4"/>
        <v>439.96608326471437</v>
      </c>
      <c r="L50" s="12">
        <f t="shared" si="18"/>
        <v>5.7431449000728829E-2</v>
      </c>
      <c r="M50" s="24">
        <f t="shared" si="19"/>
        <v>20.150575897105593</v>
      </c>
      <c r="N50" s="12">
        <f t="shared" si="5"/>
        <v>0.87597865647979956</v>
      </c>
      <c r="O50" s="24">
        <f t="shared" si="6"/>
        <v>439.90834208210401</v>
      </c>
      <c r="P50" s="12">
        <f t="shared" si="20"/>
        <v>8.482706575841964E-2</v>
      </c>
      <c r="Q50" s="24">
        <f t="shared" si="21"/>
        <v>20.26333213760115</v>
      </c>
      <c r="R50" s="12">
        <f t="shared" si="7"/>
        <v>0.48170091704967227</v>
      </c>
      <c r="S50" s="24">
        <f t="shared" si="8"/>
        <v>439.98810809276591</v>
      </c>
      <c r="T50" s="12">
        <f t="shared" si="22"/>
        <v>8.2253213411483117E-2</v>
      </c>
      <c r="W50" s="24">
        <f t="shared" si="23"/>
        <v>25.352285590382689</v>
      </c>
      <c r="X50" s="24">
        <f t="shared" si="24"/>
        <v>443.54726354063138</v>
      </c>
      <c r="Y50" s="13">
        <f t="shared" si="9"/>
        <v>0.24742524827394077</v>
      </c>
      <c r="Z50" s="24">
        <f t="shared" si="10"/>
        <v>6981.6849109341774</v>
      </c>
      <c r="AA50" s="24">
        <f t="shared" si="11"/>
        <v>2872.6272540645236</v>
      </c>
      <c r="AB50" s="24">
        <f t="shared" si="25"/>
        <v>22.807808863991919</v>
      </c>
      <c r="AC50" s="24">
        <f t="shared" si="26"/>
        <v>20.26333213760115</v>
      </c>
      <c r="AE50" s="14">
        <f t="shared" si="27"/>
        <v>2.6666666666666665</v>
      </c>
      <c r="AF50" s="24">
        <f t="shared" si="32"/>
        <v>400</v>
      </c>
      <c r="AG50" s="3">
        <f t="shared" si="29"/>
        <v>0</v>
      </c>
      <c r="AH50" s="3">
        <f>IF(AC50&lt;=450,AthetaR30_0,IF(AC50&gt;=650,AthetaR30_2,(IF(AC50&lt;=550,AthetaR30_0+(AthetaR30_1-AthetaR30_0)/100*(AC50-450),AthetaR30_1+(AthetaR30_2-AthetaR30_1)/100*(AC50-450)))))</f>
        <v>0</v>
      </c>
      <c r="AI50" s="3">
        <f>IF(AD50&lt;=450,AthetaR60_0,IF(AD50&gt;=650,AthetaR60_2,(IF(AD50&lt;=550,AthetaR60_0+(AthetaR60_1-AthetaR60_0)/100*(AD50-450),AthetaR60_1+(AthetaR60_2-AthetaR60_1)/100*(AD50-450)))))</f>
        <v>0.5</v>
      </c>
      <c r="AJ50" s="3">
        <f>IF(AE50&lt;=450,AthetaR90_0,IF(AE50&gt;=650,AthetaR90_2,(IF(AE50&lt;=550,AthetaR90_0+(AthetaR90_1-AthetaR90_0)/100*(AE50-450),AthetaR90_1+(AthetaR90_2-AthetaR90_1)/100*(AE50-450)))))</f>
        <v>1.3</v>
      </c>
      <c r="AK50" s="3">
        <f>IF(AF50&lt;=450,AthetaR120_0,IF(AF50&gt;=650,AthetaR120_2,(IF(AF50&lt;=550,AthetaR120_0+(AthetaR120_1-AthetaR120_0)/100*(AF50-450),AthetaR120_1+(AthetaR120_2-AthetaR120_1)/100*(AF50-450)))))</f>
        <v>1.9</v>
      </c>
      <c r="AL50" s="24">
        <f t="shared" si="30"/>
        <v>22.807808863991919</v>
      </c>
      <c r="AM50" s="14">
        <f t="shared" si="31"/>
        <v>20.26333213760115</v>
      </c>
    </row>
    <row r="51" spans="2:39" x14ac:dyDescent="0.25">
      <c r="B51" s="3">
        <f t="shared" si="13"/>
        <v>165</v>
      </c>
      <c r="C51" s="14">
        <f t="shared" si="14"/>
        <v>2.75</v>
      </c>
      <c r="D51" s="11">
        <f t="shared" si="15"/>
        <v>489.79610342606952</v>
      </c>
      <c r="E51" s="11">
        <f t="shared" si="0"/>
        <v>307.31496668340054</v>
      </c>
      <c r="F51" s="11">
        <f t="shared" si="16"/>
        <v>20.289623975746014</v>
      </c>
      <c r="G51" s="11">
        <f t="shared" si="1"/>
        <v>20.235402962864011</v>
      </c>
      <c r="H51" s="11">
        <f t="shared" si="2"/>
        <v>20.345585351012634</v>
      </c>
      <c r="I51" s="24">
        <f t="shared" si="17"/>
        <v>20.289623975746014</v>
      </c>
      <c r="J51" s="12">
        <f t="shared" si="3"/>
        <v>0.26273485170677785</v>
      </c>
      <c r="K51" s="24">
        <f t="shared" si="4"/>
        <v>440.00670177712459</v>
      </c>
      <c r="L51" s="12">
        <f t="shared" si="18"/>
        <v>6.2650835052177806E-2</v>
      </c>
      <c r="M51" s="24">
        <f t="shared" si="19"/>
        <v>20.235402962864011</v>
      </c>
      <c r="N51" s="12">
        <f t="shared" si="5"/>
        <v>0.87585917227932941</v>
      </c>
      <c r="O51" s="24">
        <f t="shared" si="6"/>
        <v>439.96835412307757</v>
      </c>
      <c r="P51" s="12">
        <f t="shared" si="20"/>
        <v>0.10170949917413824</v>
      </c>
      <c r="Q51" s="24">
        <f t="shared" si="21"/>
        <v>20.345585351012634</v>
      </c>
      <c r="R51" s="12">
        <f t="shared" si="7"/>
        <v>0.48163724877656627</v>
      </c>
      <c r="S51" s="24">
        <f t="shared" si="8"/>
        <v>440.04627071017262</v>
      </c>
      <c r="T51" s="12">
        <f t="shared" si="22"/>
        <v>9.1687356521165969E-2</v>
      </c>
      <c r="W51" s="24">
        <f t="shared" si="23"/>
        <v>25.59971083865663</v>
      </c>
      <c r="X51" s="24">
        <f t="shared" si="24"/>
        <v>443.71828725612545</v>
      </c>
      <c r="Y51" s="13">
        <f t="shared" si="9"/>
        <v>0.25030649113830006</v>
      </c>
      <c r="Z51" s="24">
        <f t="shared" si="10"/>
        <v>7042.8813961185979</v>
      </c>
      <c r="AA51" s="24">
        <f t="shared" si="11"/>
        <v>2930.0271612104534</v>
      </c>
      <c r="AB51" s="24">
        <f t="shared" si="25"/>
        <v>22.972648094834632</v>
      </c>
      <c r="AC51" s="24">
        <f t="shared" si="26"/>
        <v>20.345585351012634</v>
      </c>
      <c r="AE51" s="14">
        <f t="shared" si="27"/>
        <v>2.75</v>
      </c>
      <c r="AF51" s="24">
        <f t="shared" si="32"/>
        <v>400</v>
      </c>
      <c r="AG51" s="3">
        <f t="shared" si="29"/>
        <v>0</v>
      </c>
      <c r="AH51" s="3">
        <f>IF(AC51&lt;=450,AthetaR30_0,IF(AC51&gt;=650,AthetaR30_2,(IF(AC51&lt;=550,AthetaR30_0+(AthetaR30_1-AthetaR30_0)/100*(AC51-450),AthetaR30_1+(AthetaR30_2-AthetaR30_1)/100*(AC51-450)))))</f>
        <v>0</v>
      </c>
      <c r="AI51" s="3">
        <f>IF(AD51&lt;=450,AthetaR60_0,IF(AD51&gt;=650,AthetaR60_2,(IF(AD51&lt;=550,AthetaR60_0+(AthetaR60_1-AthetaR60_0)/100*(AD51-450),AthetaR60_1+(AthetaR60_2-AthetaR60_1)/100*(AD51-450)))))</f>
        <v>0.5</v>
      </c>
      <c r="AJ51" s="3">
        <f>IF(AE51&lt;=450,AthetaR90_0,IF(AE51&gt;=650,AthetaR90_2,(IF(AE51&lt;=550,AthetaR90_0+(AthetaR90_1-AthetaR90_0)/100*(AE51-450),AthetaR90_1+(AthetaR90_2-AthetaR90_1)/100*(AE51-450)))))</f>
        <v>1.3</v>
      </c>
      <c r="AK51" s="3">
        <f>IF(AF51&lt;=450,AthetaR120_0,IF(AF51&gt;=650,AthetaR120_2,(IF(AF51&lt;=550,AthetaR120_0+(AthetaR120_1-AthetaR120_0)/100*(AF51-450),AthetaR120_1+(AthetaR120_2-AthetaR120_1)/100*(AF51-450)))))</f>
        <v>1.9</v>
      </c>
      <c r="AL51" s="24">
        <f t="shared" si="30"/>
        <v>22.972648094834632</v>
      </c>
      <c r="AM51" s="14">
        <f t="shared" si="31"/>
        <v>20.345585351012634</v>
      </c>
    </row>
    <row r="52" spans="2:39" x14ac:dyDescent="0.25">
      <c r="B52" s="3">
        <f t="shared" si="13"/>
        <v>170</v>
      </c>
      <c r="C52" s="14">
        <f t="shared" si="14"/>
        <v>2.8333333333333335</v>
      </c>
      <c r="D52" s="11">
        <f t="shared" si="15"/>
        <v>494.07729742979745</v>
      </c>
      <c r="E52" s="11">
        <f t="shared" si="0"/>
        <v>309.93323257274255</v>
      </c>
      <c r="F52" s="11">
        <f t="shared" si="16"/>
        <v>20.352274810798193</v>
      </c>
      <c r="G52" s="11">
        <f t="shared" si="1"/>
        <v>20.337112462038149</v>
      </c>
      <c r="H52" s="11">
        <f t="shared" si="2"/>
        <v>20.437272707533801</v>
      </c>
      <c r="I52" s="24">
        <f t="shared" si="17"/>
        <v>20.352274810798193</v>
      </c>
      <c r="J52" s="12">
        <f t="shared" si="3"/>
        <v>0.26270840320285754</v>
      </c>
      <c r="K52" s="24">
        <f t="shared" si="4"/>
        <v>440.05100001362962</v>
      </c>
      <c r="L52" s="12">
        <f t="shared" si="18"/>
        <v>6.7615356716675595E-2</v>
      </c>
      <c r="M52" s="24">
        <f t="shared" si="19"/>
        <v>20.337112462038149</v>
      </c>
      <c r="N52" s="12">
        <f t="shared" si="5"/>
        <v>0.87571600980503927</v>
      </c>
      <c r="O52" s="24">
        <f t="shared" si="6"/>
        <v>440.04028036112783</v>
      </c>
      <c r="P52" s="12">
        <f t="shared" si="20"/>
        <v>0.11773554558608679</v>
      </c>
      <c r="Q52" s="24">
        <f t="shared" si="21"/>
        <v>20.437272707533801</v>
      </c>
      <c r="R52" s="12">
        <f t="shared" si="7"/>
        <v>0.48156632494524104</v>
      </c>
      <c r="S52" s="24">
        <f t="shared" si="8"/>
        <v>440.11107957628826</v>
      </c>
      <c r="T52" s="12">
        <f t="shared" si="22"/>
        <v>0.10065250438602602</v>
      </c>
      <c r="W52" s="24">
        <f t="shared" si="23"/>
        <v>25.85001732979493</v>
      </c>
      <c r="X52" s="24">
        <f t="shared" si="24"/>
        <v>443.89111321850623</v>
      </c>
      <c r="Y52" s="13">
        <f t="shared" si="9"/>
        <v>0.25311202818317063</v>
      </c>
      <c r="Z52" s="24">
        <f t="shared" si="10"/>
        <v>7102.0803810736907</v>
      </c>
      <c r="AA52" s="24">
        <f t="shared" si="11"/>
        <v>2986.5365288787234</v>
      </c>
      <c r="AB52" s="24">
        <f t="shared" si="25"/>
        <v>23.143645018664365</v>
      </c>
      <c r="AC52" s="24">
        <f t="shared" si="26"/>
        <v>20.437272707533801</v>
      </c>
      <c r="AE52" s="14">
        <f t="shared" si="27"/>
        <v>2.8333333333333335</v>
      </c>
      <c r="AF52" s="24">
        <f t="shared" si="32"/>
        <v>400</v>
      </c>
      <c r="AG52" s="3">
        <f t="shared" si="29"/>
        <v>0</v>
      </c>
      <c r="AH52" s="3">
        <f>IF(AC52&lt;=450,AthetaR30_0,IF(AC52&gt;=650,AthetaR30_2,(IF(AC52&lt;=550,AthetaR30_0+(AthetaR30_1-AthetaR30_0)/100*(AC52-450),AthetaR30_1+(AthetaR30_2-AthetaR30_1)/100*(AC52-450)))))</f>
        <v>0</v>
      </c>
      <c r="AI52" s="3">
        <f>IF(AD52&lt;=450,AthetaR60_0,IF(AD52&gt;=650,AthetaR60_2,(IF(AD52&lt;=550,AthetaR60_0+(AthetaR60_1-AthetaR60_0)/100*(AD52-450),AthetaR60_1+(AthetaR60_2-AthetaR60_1)/100*(AD52-450)))))</f>
        <v>0.5</v>
      </c>
      <c r="AJ52" s="3">
        <f>IF(AE52&lt;=450,AthetaR90_0,IF(AE52&gt;=650,AthetaR90_2,(IF(AE52&lt;=550,AthetaR90_0+(AthetaR90_1-AthetaR90_0)/100*(AE52-450),AthetaR90_1+(AthetaR90_2-AthetaR90_1)/100*(AE52-450)))))</f>
        <v>1.3</v>
      </c>
      <c r="AK52" s="3">
        <f>IF(AF52&lt;=450,AthetaR120_0,IF(AF52&gt;=650,AthetaR120_2,(IF(AF52&lt;=550,AthetaR120_0+(AthetaR120_1-AthetaR120_0)/100*(AF52-450),AthetaR120_1+(AthetaR120_2-AthetaR120_1)/100*(AF52-450)))))</f>
        <v>1.9</v>
      </c>
      <c r="AL52" s="24">
        <f t="shared" si="30"/>
        <v>23.143645018664365</v>
      </c>
      <c r="AM52" s="14">
        <f t="shared" si="31"/>
        <v>20.437272707533801</v>
      </c>
    </row>
    <row r="53" spans="2:39" x14ac:dyDescent="0.25">
      <c r="B53" s="3">
        <f t="shared" si="13"/>
        <v>175</v>
      </c>
      <c r="C53" s="14">
        <f t="shared" si="14"/>
        <v>2.9166666666666665</v>
      </c>
      <c r="D53" s="11">
        <f t="shared" si="15"/>
        <v>498.23955386327367</v>
      </c>
      <c r="E53" s="11">
        <f t="shared" si="0"/>
        <v>312.47875936572962</v>
      </c>
      <c r="F53" s="11">
        <f t="shared" si="16"/>
        <v>20.419890167514868</v>
      </c>
      <c r="G53" s="11">
        <f t="shared" si="1"/>
        <v>20.454848007624236</v>
      </c>
      <c r="H53" s="11">
        <f t="shared" si="2"/>
        <v>20.537925211919827</v>
      </c>
      <c r="I53" s="24">
        <f t="shared" si="17"/>
        <v>20.419890167514868</v>
      </c>
      <c r="J53" s="12">
        <f t="shared" si="3"/>
        <v>0.26267987303608753</v>
      </c>
      <c r="K53" s="24">
        <f t="shared" si="4"/>
        <v>440.09879480000814</v>
      </c>
      <c r="L53" s="12">
        <f t="shared" si="18"/>
        <v>7.2344708190713147E-2</v>
      </c>
      <c r="M53" s="24">
        <f t="shared" si="19"/>
        <v>20.454848007624236</v>
      </c>
      <c r="N53" s="12">
        <f t="shared" si="5"/>
        <v>0.87555042799944638</v>
      </c>
      <c r="O53" s="24">
        <f t="shared" si="6"/>
        <v>440.12349962734669</v>
      </c>
      <c r="P53" s="12">
        <f t="shared" si="20"/>
        <v>0.13297103366923069</v>
      </c>
      <c r="Q53" s="24">
        <f t="shared" si="21"/>
        <v>20.537925211919827</v>
      </c>
      <c r="R53" s="12">
        <f t="shared" si="7"/>
        <v>0.48148852316648194</v>
      </c>
      <c r="S53" s="24">
        <f t="shared" si="8"/>
        <v>440.18219534165985</v>
      </c>
      <c r="T53" s="12">
        <f t="shared" si="22"/>
        <v>0.10918481821324433</v>
      </c>
      <c r="W53" s="24">
        <f t="shared" si="23"/>
        <v>26.103129357978101</v>
      </c>
      <c r="X53" s="24">
        <f t="shared" si="24"/>
        <v>444.06568288044195</v>
      </c>
      <c r="Y53" s="13">
        <f t="shared" si="9"/>
        <v>0.25584553947247007</v>
      </c>
      <c r="Z53" s="24">
        <f t="shared" si="10"/>
        <v>7159.3907501937874</v>
      </c>
      <c r="AA53" s="24">
        <f t="shared" si="11"/>
        <v>3042.1897039985347</v>
      </c>
      <c r="AB53" s="24">
        <f t="shared" si="25"/>
        <v>23.320527284948966</v>
      </c>
      <c r="AC53" s="24">
        <f t="shared" si="26"/>
        <v>20.537925211919827</v>
      </c>
      <c r="AE53" s="14">
        <f t="shared" si="27"/>
        <v>2.9166666666666665</v>
      </c>
      <c r="AF53" s="24">
        <f t="shared" si="32"/>
        <v>400</v>
      </c>
      <c r="AG53" s="3">
        <f t="shared" si="29"/>
        <v>0</v>
      </c>
      <c r="AH53" s="3">
        <f>IF(AC53&lt;=450,AthetaR30_0,IF(AC53&gt;=650,AthetaR30_2,(IF(AC53&lt;=550,AthetaR30_0+(AthetaR30_1-AthetaR30_0)/100*(AC53-450),AthetaR30_1+(AthetaR30_2-AthetaR30_1)/100*(AC53-450)))))</f>
        <v>0</v>
      </c>
      <c r="AI53" s="3">
        <f>IF(AD53&lt;=450,AthetaR60_0,IF(AD53&gt;=650,AthetaR60_2,(IF(AD53&lt;=550,AthetaR60_0+(AthetaR60_1-AthetaR60_0)/100*(AD53-450),AthetaR60_1+(AthetaR60_2-AthetaR60_1)/100*(AD53-450)))))</f>
        <v>0.5</v>
      </c>
      <c r="AJ53" s="3">
        <f>IF(AE53&lt;=450,AthetaR90_0,IF(AE53&gt;=650,AthetaR90_2,(IF(AE53&lt;=550,AthetaR90_0+(AthetaR90_1-AthetaR90_0)/100*(AE53-450),AthetaR90_1+(AthetaR90_2-AthetaR90_1)/100*(AE53-450)))))</f>
        <v>1.3</v>
      </c>
      <c r="AK53" s="3">
        <f>IF(AF53&lt;=450,AthetaR120_0,IF(AF53&gt;=650,AthetaR120_2,(IF(AF53&lt;=550,AthetaR120_0+(AthetaR120_1-AthetaR120_0)/100*(AF53-450),AthetaR120_1+(AthetaR120_2-AthetaR120_1)/100*(AF53-450)))))</f>
        <v>1.9</v>
      </c>
      <c r="AL53" s="24">
        <f t="shared" si="30"/>
        <v>23.320527284948966</v>
      </c>
      <c r="AM53" s="14">
        <f t="shared" si="31"/>
        <v>20.537925211919827</v>
      </c>
    </row>
    <row r="54" spans="2:39" x14ac:dyDescent="0.25">
      <c r="B54" s="3">
        <f t="shared" si="13"/>
        <v>180</v>
      </c>
      <c r="C54" s="14">
        <f t="shared" si="14"/>
        <v>3</v>
      </c>
      <c r="D54" s="11">
        <f t="shared" si="15"/>
        <v>502.28930299185294</v>
      </c>
      <c r="E54" s="11">
        <f t="shared" si="0"/>
        <v>314.95547964388533</v>
      </c>
      <c r="F54" s="11">
        <f t="shared" si="16"/>
        <v>20.492234875705581</v>
      </c>
      <c r="G54" s="11">
        <f t="shared" si="1"/>
        <v>20.587819041293468</v>
      </c>
      <c r="H54" s="11">
        <f t="shared" si="2"/>
        <v>20.647110030133071</v>
      </c>
      <c r="I54" s="24">
        <f t="shared" si="17"/>
        <v>20.492234875705581</v>
      </c>
      <c r="J54" s="12">
        <f t="shared" si="3"/>
        <v>0.2626493635793874</v>
      </c>
      <c r="K54" s="24">
        <f t="shared" si="4"/>
        <v>440.14991685467731</v>
      </c>
      <c r="L54" s="12">
        <f t="shared" si="18"/>
        <v>7.6856536154462224E-2</v>
      </c>
      <c r="M54" s="24">
        <f t="shared" si="19"/>
        <v>20.587819041293468</v>
      </c>
      <c r="N54" s="12">
        <f t="shared" si="5"/>
        <v>0.87536359746885062</v>
      </c>
      <c r="O54" s="24">
        <f t="shared" si="6"/>
        <v>440.21743602954666</v>
      </c>
      <c r="P54" s="12">
        <f t="shared" si="20"/>
        <v>0.14747497361241929</v>
      </c>
      <c r="Q54" s="24">
        <f t="shared" si="21"/>
        <v>20.647110030133071</v>
      </c>
      <c r="R54" s="12">
        <f t="shared" si="7"/>
        <v>0.48140419346243302</v>
      </c>
      <c r="S54" s="24">
        <f t="shared" si="8"/>
        <v>440.25930400578216</v>
      </c>
      <c r="T54" s="12">
        <f t="shared" si="22"/>
        <v>0.11731670481611481</v>
      </c>
      <c r="W54" s="24">
        <f t="shared" si="23"/>
        <v>26.358974897450572</v>
      </c>
      <c r="X54" s="24">
        <f t="shared" si="24"/>
        <v>444.24194040234164</v>
      </c>
      <c r="Y54" s="13">
        <f t="shared" si="9"/>
        <v>0.25851042727031276</v>
      </c>
      <c r="Z54" s="24">
        <f t="shared" si="10"/>
        <v>7214.9126186608682</v>
      </c>
      <c r="AA54" s="24">
        <f t="shared" si="11"/>
        <v>3097.0188878321551</v>
      </c>
      <c r="AB54" s="24">
        <f t="shared" si="25"/>
        <v>23.503042463791822</v>
      </c>
      <c r="AC54" s="24">
        <f t="shared" si="26"/>
        <v>20.647110030133071</v>
      </c>
      <c r="AE54" s="14">
        <f t="shared" si="27"/>
        <v>3</v>
      </c>
      <c r="AF54" s="24">
        <f t="shared" si="32"/>
        <v>400</v>
      </c>
      <c r="AG54" s="3">
        <f t="shared" si="29"/>
        <v>0</v>
      </c>
      <c r="AH54" s="3">
        <f>IF(AC54&lt;=450,AthetaR30_0,IF(AC54&gt;=650,AthetaR30_2,(IF(AC54&lt;=550,AthetaR30_0+(AthetaR30_1-AthetaR30_0)/100*(AC54-450),AthetaR30_1+(AthetaR30_2-AthetaR30_1)/100*(AC54-450)))))</f>
        <v>0</v>
      </c>
      <c r="AI54" s="3">
        <f>IF(AD54&lt;=450,AthetaR60_0,IF(AD54&gt;=650,AthetaR60_2,(IF(AD54&lt;=550,AthetaR60_0+(AthetaR60_1-AthetaR60_0)/100*(AD54-450),AthetaR60_1+(AthetaR60_2-AthetaR60_1)/100*(AD54-450)))))</f>
        <v>0.5</v>
      </c>
      <c r="AJ54" s="3">
        <f>IF(AE54&lt;=450,AthetaR90_0,IF(AE54&gt;=650,AthetaR90_2,(IF(AE54&lt;=550,AthetaR90_0+(AthetaR90_1-AthetaR90_0)/100*(AE54-450),AthetaR90_1+(AthetaR90_2-AthetaR90_1)/100*(AE54-450)))))</f>
        <v>1.3</v>
      </c>
      <c r="AK54" s="3">
        <f>IF(AF54&lt;=450,AthetaR120_0,IF(AF54&gt;=650,AthetaR120_2,(IF(AF54&lt;=550,AthetaR120_0+(AthetaR120_1-AthetaR120_0)/100*(AF54-450),AthetaR120_1+(AthetaR120_2-AthetaR120_1)/100*(AF54-450)))))</f>
        <v>1.9</v>
      </c>
      <c r="AL54" s="24">
        <f t="shared" si="30"/>
        <v>23.503042463791822</v>
      </c>
      <c r="AM54" s="14">
        <f t="shared" si="31"/>
        <v>20.647110030133071</v>
      </c>
    </row>
    <row r="55" spans="2:39" x14ac:dyDescent="0.25">
      <c r="B55" s="3">
        <f t="shared" si="13"/>
        <v>185</v>
      </c>
      <c r="C55" s="14">
        <f t="shared" si="14"/>
        <v>3.0833333333333335</v>
      </c>
      <c r="D55" s="11">
        <f t="shared" si="15"/>
        <v>506.23246730622265</v>
      </c>
      <c r="E55" s="11">
        <f t="shared" si="0"/>
        <v>317.36701544707358</v>
      </c>
      <c r="F55" s="11">
        <f t="shared" si="16"/>
        <v>20.569091411860043</v>
      </c>
      <c r="G55" s="11">
        <f t="shared" si="1"/>
        <v>20.735294014905886</v>
      </c>
      <c r="H55" s="11">
        <f t="shared" si="2"/>
        <v>20.764426734949186</v>
      </c>
      <c r="I55" s="24">
        <f t="shared" si="17"/>
        <v>20.569091411860043</v>
      </c>
      <c r="J55" s="12">
        <f t="shared" si="3"/>
        <v>0.26261696976983878</v>
      </c>
      <c r="K55" s="24">
        <f t="shared" si="4"/>
        <v>440.20420935752628</v>
      </c>
      <c r="L55" s="12">
        <f t="shared" si="18"/>
        <v>8.116670284290442E-2</v>
      </c>
      <c r="M55" s="24">
        <f t="shared" si="19"/>
        <v>20.735294014905886</v>
      </c>
      <c r="N55" s="12">
        <f t="shared" si="5"/>
        <v>0.87515660910323556</v>
      </c>
      <c r="O55" s="24">
        <f t="shared" si="6"/>
        <v>440.32155440864722</v>
      </c>
      <c r="P55" s="12">
        <f t="shared" si="20"/>
        <v>0.16130043161073204</v>
      </c>
      <c r="Q55" s="24">
        <f t="shared" si="21"/>
        <v>20.764426734949186</v>
      </c>
      <c r="R55" s="12">
        <f t="shared" si="7"/>
        <v>0.4813136610422219</v>
      </c>
      <c r="S55" s="24">
        <f t="shared" si="8"/>
        <v>440.34211432998069</v>
      </c>
      <c r="T55" s="12">
        <f t="shared" si="22"/>
        <v>0.12507729867303236</v>
      </c>
      <c r="W55" s="24">
        <f t="shared" si="23"/>
        <v>26.617485324720885</v>
      </c>
      <c r="X55" s="24">
        <f t="shared" si="24"/>
        <v>444.4198324529973</v>
      </c>
      <c r="Y55" s="13">
        <f t="shared" si="9"/>
        <v>0.2611098440548652</v>
      </c>
      <c r="Z55" s="24">
        <f t="shared" si="10"/>
        <v>7268.7382530588184</v>
      </c>
      <c r="AA55" s="24">
        <f t="shared" si="11"/>
        <v>3151.0543189305872</v>
      </c>
      <c r="AB55" s="24">
        <f t="shared" si="25"/>
        <v>23.690956029835036</v>
      </c>
      <c r="AC55" s="24">
        <f t="shared" si="26"/>
        <v>20.764426734949186</v>
      </c>
      <c r="AE55" s="14">
        <f t="shared" si="27"/>
        <v>3.0833333333333335</v>
      </c>
      <c r="AF55" s="24">
        <f t="shared" si="32"/>
        <v>400</v>
      </c>
      <c r="AG55" s="3">
        <f t="shared" si="29"/>
        <v>0</v>
      </c>
      <c r="AH55" s="3">
        <f>IF(AC55&lt;=450,AthetaR30_0,IF(AC55&gt;=650,AthetaR30_2,(IF(AC55&lt;=550,AthetaR30_0+(AthetaR30_1-AthetaR30_0)/100*(AC55-450),AthetaR30_1+(AthetaR30_2-AthetaR30_1)/100*(AC55-450)))))</f>
        <v>0</v>
      </c>
      <c r="AI55" s="3">
        <f>IF(AD55&lt;=450,AthetaR60_0,IF(AD55&gt;=650,AthetaR60_2,(IF(AD55&lt;=550,AthetaR60_0+(AthetaR60_1-AthetaR60_0)/100*(AD55-450),AthetaR60_1+(AthetaR60_2-AthetaR60_1)/100*(AD55-450)))))</f>
        <v>0.5</v>
      </c>
      <c r="AJ55" s="3">
        <f>IF(AE55&lt;=450,AthetaR90_0,IF(AE55&gt;=650,AthetaR90_2,(IF(AE55&lt;=550,AthetaR90_0+(AthetaR90_1-AthetaR90_0)/100*(AE55-450),AthetaR90_1+(AthetaR90_2-AthetaR90_1)/100*(AE55-450)))))</f>
        <v>1.3</v>
      </c>
      <c r="AK55" s="3">
        <f>IF(AF55&lt;=450,AthetaR120_0,IF(AF55&gt;=650,AthetaR120_2,(IF(AF55&lt;=550,AthetaR120_0+(AthetaR120_1-AthetaR120_0)/100*(AF55-450),AthetaR120_1+(AthetaR120_2-AthetaR120_1)/100*(AF55-450)))))</f>
        <v>1.9</v>
      </c>
      <c r="AL55" s="24">
        <f t="shared" si="30"/>
        <v>23.690956029835036</v>
      </c>
      <c r="AM55" s="14">
        <f t="shared" si="31"/>
        <v>20.764426734949186</v>
      </c>
    </row>
    <row r="56" spans="2:39" x14ac:dyDescent="0.25">
      <c r="B56" s="3">
        <f t="shared" si="13"/>
        <v>190</v>
      </c>
      <c r="C56" s="14">
        <f t="shared" si="14"/>
        <v>3.1666666666666665</v>
      </c>
      <c r="D56" s="11">
        <f t="shared" si="15"/>
        <v>510.07451361691875</v>
      </c>
      <c r="E56" s="11">
        <f t="shared" si="0"/>
        <v>319.71671013313744</v>
      </c>
      <c r="F56" s="11">
        <f t="shared" si="16"/>
        <v>20.650258114702947</v>
      </c>
      <c r="G56" s="11">
        <f t="shared" si="1"/>
        <v>20.89659444651662</v>
      </c>
      <c r="H56" s="11">
        <f t="shared" si="2"/>
        <v>20.88950403362222</v>
      </c>
      <c r="I56" s="24">
        <f t="shared" si="17"/>
        <v>20.650258114702947</v>
      </c>
      <c r="J56" s="12">
        <f t="shared" si="3"/>
        <v>0.26258277984791156</v>
      </c>
      <c r="K56" s="24">
        <f t="shared" si="4"/>
        <v>440.26152670163657</v>
      </c>
      <c r="L56" s="12">
        <f t="shared" si="18"/>
        <v>8.5289509289225546E-2</v>
      </c>
      <c r="M56" s="24">
        <f t="shared" si="19"/>
        <v>20.89659444651662</v>
      </c>
      <c r="N56" s="12">
        <f t="shared" si="5"/>
        <v>0.8749304816253366</v>
      </c>
      <c r="O56" s="24">
        <f t="shared" si="6"/>
        <v>440.43535636737892</v>
      </c>
      <c r="P56" s="12">
        <f t="shared" si="20"/>
        <v>0.17449527212074967</v>
      </c>
      <c r="Q56" s="24">
        <f t="shared" si="21"/>
        <v>20.88950403362222</v>
      </c>
      <c r="R56" s="12">
        <f t="shared" si="7"/>
        <v>0.48121722872738704</v>
      </c>
      <c r="S56" s="24">
        <f t="shared" si="8"/>
        <v>440.4303555791904</v>
      </c>
      <c r="T56" s="12">
        <f t="shared" si="22"/>
        <v>0.13249287103794727</v>
      </c>
      <c r="W56" s="24">
        <f t="shared" si="23"/>
        <v>26.87859516877575</v>
      </c>
      <c r="X56" s="24">
        <f t="shared" si="24"/>
        <v>444.5993080301925</v>
      </c>
      <c r="Y56" s="13">
        <f t="shared" si="9"/>
        <v>0.26364671704570558</v>
      </c>
      <c r="Z56" s="24">
        <f t="shared" si="10"/>
        <v>7320.9528741090426</v>
      </c>
      <c r="AA56" s="24">
        <f t="shared" si="11"/>
        <v>3204.3244364871734</v>
      </c>
      <c r="AB56" s="24">
        <f t="shared" si="25"/>
        <v>23.884049601198985</v>
      </c>
      <c r="AC56" s="24">
        <f t="shared" si="26"/>
        <v>20.88950403362222</v>
      </c>
      <c r="AE56" s="14">
        <f t="shared" si="27"/>
        <v>3.1666666666666665</v>
      </c>
      <c r="AF56" s="24">
        <f t="shared" si="32"/>
        <v>400</v>
      </c>
      <c r="AG56" s="3">
        <f t="shared" si="29"/>
        <v>0</v>
      </c>
      <c r="AH56" s="3">
        <f>IF(AC56&lt;=450,AthetaR30_0,IF(AC56&gt;=650,AthetaR30_2,(IF(AC56&lt;=550,AthetaR30_0+(AthetaR30_1-AthetaR30_0)/100*(AC56-450),AthetaR30_1+(AthetaR30_2-AthetaR30_1)/100*(AC56-450)))))</f>
        <v>0</v>
      </c>
      <c r="AI56" s="3">
        <f>IF(AD56&lt;=450,AthetaR60_0,IF(AD56&gt;=650,AthetaR60_2,(IF(AD56&lt;=550,AthetaR60_0+(AthetaR60_1-AthetaR60_0)/100*(AD56-450),AthetaR60_1+(AthetaR60_2-AthetaR60_1)/100*(AD56-450)))))</f>
        <v>0.5</v>
      </c>
      <c r="AJ56" s="3">
        <f>IF(AE56&lt;=450,AthetaR90_0,IF(AE56&gt;=650,AthetaR90_2,(IF(AE56&lt;=550,AthetaR90_0+(AthetaR90_1-AthetaR90_0)/100*(AE56-450),AthetaR90_1+(AthetaR90_2-AthetaR90_1)/100*(AE56-450)))))</f>
        <v>1.3</v>
      </c>
      <c r="AK56" s="3">
        <f>IF(AF56&lt;=450,AthetaR120_0,IF(AF56&gt;=650,AthetaR120_2,(IF(AF56&lt;=550,AthetaR120_0+(AthetaR120_1-AthetaR120_0)/100*(AF56-450),AthetaR120_1+(AthetaR120_2-AthetaR120_1)/100*(AF56-450)))))</f>
        <v>1.9</v>
      </c>
      <c r="AL56" s="24">
        <f t="shared" si="30"/>
        <v>23.884049601198985</v>
      </c>
      <c r="AM56" s="14">
        <f t="shared" si="31"/>
        <v>20.88950403362222</v>
      </c>
    </row>
    <row r="57" spans="2:39" x14ac:dyDescent="0.25">
      <c r="B57" s="3">
        <f t="shared" si="13"/>
        <v>195</v>
      </c>
      <c r="C57" s="14">
        <f t="shared" si="14"/>
        <v>3.25</v>
      </c>
      <c r="D57" s="11">
        <f t="shared" si="15"/>
        <v>513.82049863485054</v>
      </c>
      <c r="E57" s="11">
        <f t="shared" si="0"/>
        <v>322.00765625375158</v>
      </c>
      <c r="F57" s="11">
        <f t="shared" si="16"/>
        <v>20.735547623992172</v>
      </c>
      <c r="G57" s="11">
        <f t="shared" si="1"/>
        <v>21.071089718637371</v>
      </c>
      <c r="H57" s="11">
        <f t="shared" si="2"/>
        <v>21.021996904660167</v>
      </c>
      <c r="I57" s="24">
        <f t="shared" si="17"/>
        <v>20.735547623992172</v>
      </c>
      <c r="J57" s="12">
        <f t="shared" si="3"/>
        <v>0.26254687600509907</v>
      </c>
      <c r="K57" s="24">
        <f t="shared" si="4"/>
        <v>440.32173340030909</v>
      </c>
      <c r="L57" s="12">
        <f t="shared" si="18"/>
        <v>8.9237885630437927E-2</v>
      </c>
      <c r="M57" s="24">
        <f t="shared" si="19"/>
        <v>21.071089718637371</v>
      </c>
      <c r="N57" s="12">
        <f t="shared" si="5"/>
        <v>0.87468616822753398</v>
      </c>
      <c r="O57" s="24">
        <f t="shared" si="6"/>
        <v>440.55837678582736</v>
      </c>
      <c r="P57" s="12">
        <f t="shared" si="20"/>
        <v>0.18710279073251157</v>
      </c>
      <c r="Q57" s="24">
        <f t="shared" si="21"/>
        <v>21.021996904660167</v>
      </c>
      <c r="R57" s="12">
        <f t="shared" si="7"/>
        <v>0.48111517907947499</v>
      </c>
      <c r="S57" s="24">
        <f t="shared" si="8"/>
        <v>440.52377554320526</v>
      </c>
      <c r="T57" s="12">
        <f t="shared" si="22"/>
        <v>0.13958717871722276</v>
      </c>
      <c r="W57" s="24">
        <f t="shared" si="23"/>
        <v>27.142241885821456</v>
      </c>
      <c r="X57" s="24">
        <f t="shared" si="24"/>
        <v>444.78031829879791</v>
      </c>
      <c r="Y57" s="13">
        <f t="shared" si="9"/>
        <v>0.266123769756196</v>
      </c>
      <c r="Z57" s="24">
        <f t="shared" si="10"/>
        <v>7371.6353591982524</v>
      </c>
      <c r="AA57" s="24">
        <f t="shared" si="11"/>
        <v>3256.8560265988426</v>
      </c>
      <c r="AB57" s="24">
        <f t="shared" si="25"/>
        <v>24.082119395240809</v>
      </c>
      <c r="AC57" s="24">
        <f t="shared" si="26"/>
        <v>21.021996904660167</v>
      </c>
      <c r="AE57" s="14">
        <f t="shared" si="27"/>
        <v>3.25</v>
      </c>
      <c r="AF57" s="24">
        <f t="shared" si="32"/>
        <v>400</v>
      </c>
      <c r="AG57" s="3">
        <f t="shared" si="29"/>
        <v>0</v>
      </c>
      <c r="AH57" s="3">
        <f>IF(AC57&lt;=450,AthetaR30_0,IF(AC57&gt;=650,AthetaR30_2,(IF(AC57&lt;=550,AthetaR30_0+(AthetaR30_1-AthetaR30_0)/100*(AC57-450),AthetaR30_1+(AthetaR30_2-AthetaR30_1)/100*(AC57-450)))))</f>
        <v>0</v>
      </c>
      <c r="AI57" s="3">
        <f>IF(AD57&lt;=450,AthetaR60_0,IF(AD57&gt;=650,AthetaR60_2,(IF(AD57&lt;=550,AthetaR60_0+(AthetaR60_1-AthetaR60_0)/100*(AD57-450),AthetaR60_1+(AthetaR60_2-AthetaR60_1)/100*(AD57-450)))))</f>
        <v>0.5</v>
      </c>
      <c r="AJ57" s="3">
        <f>IF(AE57&lt;=450,AthetaR90_0,IF(AE57&gt;=650,AthetaR90_2,(IF(AE57&lt;=550,AthetaR90_0+(AthetaR90_1-AthetaR90_0)/100*(AE57-450),AthetaR90_1+(AthetaR90_2-AthetaR90_1)/100*(AE57-450)))))</f>
        <v>1.3</v>
      </c>
      <c r="AK57" s="3">
        <f>IF(AF57&lt;=450,AthetaR120_0,IF(AF57&gt;=650,AthetaR120_2,(IF(AF57&lt;=550,AthetaR120_0+(AthetaR120_1-AthetaR120_0)/100*(AF57-450),AthetaR120_1+(AthetaR120_2-AthetaR120_1)/100*(AF57-450)))))</f>
        <v>1.9</v>
      </c>
      <c r="AL57" s="24">
        <f t="shared" si="30"/>
        <v>24.082119395240809</v>
      </c>
      <c r="AM57" s="14">
        <f t="shared" si="31"/>
        <v>21.021996904660167</v>
      </c>
    </row>
    <row r="58" spans="2:39" x14ac:dyDescent="0.25">
      <c r="B58" s="3">
        <f t="shared" si="13"/>
        <v>200</v>
      </c>
      <c r="C58" s="14">
        <f t="shared" si="14"/>
        <v>3.3333333333333335</v>
      </c>
      <c r="D58" s="11">
        <f t="shared" si="15"/>
        <v>517.47510899146187</v>
      </c>
      <c r="E58" s="11">
        <f t="shared" si="0"/>
        <v>324.24272002970275</v>
      </c>
      <c r="F58" s="11">
        <f t="shared" si="16"/>
        <v>20.824785509622611</v>
      </c>
      <c r="G58" s="11">
        <f t="shared" si="1"/>
        <v>21.258192509369881</v>
      </c>
      <c r="H58" s="11">
        <f t="shared" si="2"/>
        <v>21.161584083377388</v>
      </c>
      <c r="I58" s="24">
        <f t="shared" si="17"/>
        <v>20.824785509622611</v>
      </c>
      <c r="J58" s="12">
        <f t="shared" si="3"/>
        <v>0.26250933495338707</v>
      </c>
      <c r="K58" s="24">
        <f t="shared" si="4"/>
        <v>440.38470312657216</v>
      </c>
      <c r="L58" s="12">
        <f t="shared" si="18"/>
        <v>9.3023554032182473E-2</v>
      </c>
      <c r="M58" s="24">
        <f t="shared" si="19"/>
        <v>21.258192509369881</v>
      </c>
      <c r="N58" s="12">
        <f t="shared" si="5"/>
        <v>0.87442456242823818</v>
      </c>
      <c r="O58" s="24">
        <f t="shared" si="6"/>
        <v>440.69018075297072</v>
      </c>
      <c r="P58" s="12">
        <f t="shared" si="20"/>
        <v>0.19916225609406352</v>
      </c>
      <c r="Q58" s="24">
        <f t="shared" si="21"/>
        <v>21.161584083377388</v>
      </c>
      <c r="R58" s="12">
        <f t="shared" si="7"/>
        <v>0.48100777627320307</v>
      </c>
      <c r="S58" s="24">
        <f t="shared" si="8"/>
        <v>440.62213879647629</v>
      </c>
      <c r="T58" s="12">
        <f t="shared" si="22"/>
        <v>0.14638176268792219</v>
      </c>
      <c r="W58" s="24">
        <f t="shared" si="23"/>
        <v>27.408365655577651</v>
      </c>
      <c r="X58" s="24">
        <f t="shared" si="24"/>
        <v>444.96281644423942</v>
      </c>
      <c r="Y58" s="13">
        <f t="shared" si="9"/>
        <v>0.26854354099654737</v>
      </c>
      <c r="Z58" s="24">
        <f t="shared" si="10"/>
        <v>7420.8588593531276</v>
      </c>
      <c r="AA58" s="24">
        <f t="shared" si="11"/>
        <v>3308.674353573545</v>
      </c>
      <c r="AB58" s="24">
        <f t="shared" si="25"/>
        <v>24.284974869477519</v>
      </c>
      <c r="AC58" s="24">
        <f t="shared" si="26"/>
        <v>21.161584083377388</v>
      </c>
      <c r="AE58" s="14">
        <f t="shared" si="27"/>
        <v>3.3333333333333335</v>
      </c>
      <c r="AF58" s="24">
        <f t="shared" si="32"/>
        <v>400</v>
      </c>
      <c r="AG58" s="3">
        <f t="shared" si="29"/>
        <v>0</v>
      </c>
      <c r="AH58" s="3">
        <f>IF(AC58&lt;=450,AthetaR30_0,IF(AC58&gt;=650,AthetaR30_2,(IF(AC58&lt;=550,AthetaR30_0+(AthetaR30_1-AthetaR30_0)/100*(AC58-450),AthetaR30_1+(AthetaR30_2-AthetaR30_1)/100*(AC58-450)))))</f>
        <v>0</v>
      </c>
      <c r="AI58" s="3">
        <f>IF(AD58&lt;=450,AthetaR60_0,IF(AD58&gt;=650,AthetaR60_2,(IF(AD58&lt;=550,AthetaR60_0+(AthetaR60_1-AthetaR60_0)/100*(AD58-450),AthetaR60_1+(AthetaR60_2-AthetaR60_1)/100*(AD58-450)))))</f>
        <v>0.5</v>
      </c>
      <c r="AJ58" s="3">
        <f>IF(AE58&lt;=450,AthetaR90_0,IF(AE58&gt;=650,AthetaR90_2,(IF(AE58&lt;=550,AthetaR90_0+(AthetaR90_1-AthetaR90_0)/100*(AE58-450),AthetaR90_1+(AthetaR90_2-AthetaR90_1)/100*(AE58-450)))))</f>
        <v>1.3</v>
      </c>
      <c r="AK58" s="3">
        <f>IF(AF58&lt;=450,AthetaR120_0,IF(AF58&gt;=650,AthetaR120_2,(IF(AF58&lt;=550,AthetaR120_0+(AthetaR120_1-AthetaR120_0)/100*(AF58-450),AthetaR120_1+(AthetaR120_2-AthetaR120_1)/100*(AF58-450)))))</f>
        <v>1.9</v>
      </c>
      <c r="AL58" s="24">
        <f t="shared" si="30"/>
        <v>24.284974869477519</v>
      </c>
      <c r="AM58" s="14">
        <f t="shared" si="31"/>
        <v>21.161584083377388</v>
      </c>
    </row>
    <row r="59" spans="2:39" x14ac:dyDescent="0.25">
      <c r="B59" s="3">
        <f t="shared" si="13"/>
        <v>205</v>
      </c>
      <c r="C59" s="14">
        <f t="shared" si="14"/>
        <v>3.4166666666666665</v>
      </c>
      <c r="D59" s="11">
        <f t="shared" si="15"/>
        <v>521.04269649314733</v>
      </c>
      <c r="E59" s="11">
        <f t="shared" si="0"/>
        <v>326.42456291156515</v>
      </c>
      <c r="F59" s="11">
        <f t="shared" si="16"/>
        <v>20.917809063654794</v>
      </c>
      <c r="G59" s="11">
        <f t="shared" si="1"/>
        <v>21.457354765463943</v>
      </c>
      <c r="H59" s="11">
        <f t="shared" si="2"/>
        <v>21.307965846065311</v>
      </c>
      <c r="I59" s="24">
        <f t="shared" si="17"/>
        <v>20.917809063654794</v>
      </c>
      <c r="J59" s="12">
        <f t="shared" si="3"/>
        <v>0.26247022842772438</v>
      </c>
      <c r="K59" s="24">
        <f t="shared" si="4"/>
        <v>440.45031786618461</v>
      </c>
      <c r="L59" s="12">
        <f t="shared" si="18"/>
        <v>9.6657168740855934E-2</v>
      </c>
      <c r="M59" s="24">
        <f t="shared" si="19"/>
        <v>21.457354765463943</v>
      </c>
      <c r="N59" s="12">
        <f t="shared" si="5"/>
        <v>0.87414650325756649</v>
      </c>
      <c r="O59" s="24">
        <f t="shared" si="6"/>
        <v>440.83036085519234</v>
      </c>
      <c r="P59" s="12">
        <f t="shared" si="20"/>
        <v>0.21070937584816724</v>
      </c>
      <c r="Q59" s="24">
        <f t="shared" si="21"/>
        <v>21.307965846065311</v>
      </c>
      <c r="R59" s="12">
        <f t="shared" si="7"/>
        <v>0.48089526775133051</v>
      </c>
      <c r="S59" s="24">
        <f t="shared" si="8"/>
        <v>440.72522516239559</v>
      </c>
      <c r="T59" s="12">
        <f t="shared" si="22"/>
        <v>0.15289620481285851</v>
      </c>
      <c r="W59" s="24">
        <f t="shared" si="23"/>
        <v>27.676909196574197</v>
      </c>
      <c r="X59" s="24">
        <f t="shared" si="24"/>
        <v>445.14675753952474</v>
      </c>
      <c r="Y59" s="13">
        <f t="shared" si="9"/>
        <v>0.27090840168353841</v>
      </c>
      <c r="Z59" s="24">
        <f t="shared" si="10"/>
        <v>7468.6913428747739</v>
      </c>
      <c r="AA59" s="24">
        <f t="shared" si="11"/>
        <v>3359.8032781127508</v>
      </c>
      <c r="AB59" s="24">
        <f t="shared" si="25"/>
        <v>24.492437521319754</v>
      </c>
      <c r="AC59" s="24">
        <f t="shared" si="26"/>
        <v>21.307965846065311</v>
      </c>
      <c r="AE59" s="14">
        <f t="shared" si="27"/>
        <v>3.4166666666666665</v>
      </c>
      <c r="AF59" s="24">
        <f t="shared" si="32"/>
        <v>400</v>
      </c>
      <c r="AG59" s="3">
        <f t="shared" si="29"/>
        <v>0</v>
      </c>
      <c r="AH59" s="3">
        <f>IF(AC59&lt;=450,AthetaR30_0,IF(AC59&gt;=650,AthetaR30_2,(IF(AC59&lt;=550,AthetaR30_0+(AthetaR30_1-AthetaR30_0)/100*(AC59-450),AthetaR30_1+(AthetaR30_2-AthetaR30_1)/100*(AC59-450)))))</f>
        <v>0</v>
      </c>
      <c r="AI59" s="3">
        <f>IF(AD59&lt;=450,AthetaR60_0,IF(AD59&gt;=650,AthetaR60_2,(IF(AD59&lt;=550,AthetaR60_0+(AthetaR60_1-AthetaR60_0)/100*(AD59-450),AthetaR60_1+(AthetaR60_2-AthetaR60_1)/100*(AD59-450)))))</f>
        <v>0.5</v>
      </c>
      <c r="AJ59" s="3">
        <f>IF(AE59&lt;=450,AthetaR90_0,IF(AE59&gt;=650,AthetaR90_2,(IF(AE59&lt;=550,AthetaR90_0+(AthetaR90_1-AthetaR90_0)/100*(AE59-450),AthetaR90_1+(AthetaR90_2-AthetaR90_1)/100*(AE59-450)))))</f>
        <v>1.3</v>
      </c>
      <c r="AK59" s="3">
        <f>IF(AF59&lt;=450,AthetaR120_0,IF(AF59&gt;=650,AthetaR120_2,(IF(AF59&lt;=550,AthetaR120_0+(AthetaR120_1-AthetaR120_0)/100*(AF59-450),AthetaR120_1+(AthetaR120_2-AthetaR120_1)/100*(AF59-450)))))</f>
        <v>1.9</v>
      </c>
      <c r="AL59" s="24">
        <f t="shared" si="30"/>
        <v>24.492437521319754</v>
      </c>
      <c r="AM59" s="14">
        <f t="shared" si="31"/>
        <v>21.307965846065311</v>
      </c>
    </row>
    <row r="60" spans="2:39" x14ac:dyDescent="0.25">
      <c r="B60" s="3">
        <f t="shared" si="13"/>
        <v>210</v>
      </c>
      <c r="C60" s="14">
        <f t="shared" si="14"/>
        <v>3.5</v>
      </c>
      <c r="D60" s="11">
        <f t="shared" si="15"/>
        <v>524.52730927513983</v>
      </c>
      <c r="E60" s="11">
        <f t="shared" si="0"/>
        <v>328.55566063260079</v>
      </c>
      <c r="F60" s="11">
        <f t="shared" si="16"/>
        <v>21.014466232395648</v>
      </c>
      <c r="G60" s="11">
        <f t="shared" si="1"/>
        <v>21.668064141312112</v>
      </c>
      <c r="H60" s="11">
        <f t="shared" si="2"/>
        <v>21.46086205087817</v>
      </c>
      <c r="I60" s="24">
        <f t="shared" si="17"/>
        <v>21.014466232395648</v>
      </c>
      <c r="J60" s="12">
        <f t="shared" si="3"/>
        <v>0.26242962363083761</v>
      </c>
      <c r="K60" s="24">
        <f t="shared" si="4"/>
        <v>440.51846716826498</v>
      </c>
      <c r="L60" s="12">
        <f t="shared" si="18"/>
        <v>0.10014843693989793</v>
      </c>
      <c r="M60" s="24">
        <f t="shared" si="19"/>
        <v>21.668064141312112</v>
      </c>
      <c r="N60" s="12">
        <f t="shared" si="5"/>
        <v>0.87385277986435617</v>
      </c>
      <c r="O60" s="24">
        <f t="shared" si="6"/>
        <v>440.97853477236021</v>
      </c>
      <c r="P60" s="12">
        <f t="shared" si="20"/>
        <v>0.22177669878448103</v>
      </c>
      <c r="Q60" s="24">
        <f t="shared" si="21"/>
        <v>21.46086205087817</v>
      </c>
      <c r="R60" s="12">
        <f t="shared" si="7"/>
        <v>0.48077788569148994</v>
      </c>
      <c r="S60" s="24">
        <f t="shared" si="8"/>
        <v>440.83282835358415</v>
      </c>
      <c r="T60" s="12">
        <f t="shared" si="22"/>
        <v>0.15914834938593195</v>
      </c>
      <c r="W60" s="24">
        <f t="shared" si="23"/>
        <v>27.947817598257735</v>
      </c>
      <c r="X60" s="24">
        <f t="shared" si="24"/>
        <v>445.33209842426936</v>
      </c>
      <c r="Y60" s="13">
        <f t="shared" si="9"/>
        <v>0.27322056975593473</v>
      </c>
      <c r="Z60" s="24">
        <f t="shared" si="10"/>
        <v>7515.1960758585756</v>
      </c>
      <c r="AA60" s="24">
        <f t="shared" si="11"/>
        <v>3410.2653639393666</v>
      </c>
      <c r="AB60" s="24">
        <f t="shared" si="25"/>
        <v>24.704339824567953</v>
      </c>
      <c r="AC60" s="24">
        <f t="shared" si="26"/>
        <v>21.46086205087817</v>
      </c>
      <c r="AE60" s="14">
        <f t="shared" si="27"/>
        <v>3.5</v>
      </c>
      <c r="AF60" s="24">
        <f t="shared" si="32"/>
        <v>400</v>
      </c>
      <c r="AG60" s="3">
        <f t="shared" si="29"/>
        <v>0</v>
      </c>
      <c r="AH60" s="3">
        <f>IF(AC60&lt;=450,AthetaR30_0,IF(AC60&gt;=650,AthetaR30_2,(IF(AC60&lt;=550,AthetaR30_0+(AthetaR30_1-AthetaR30_0)/100*(AC60-450),AthetaR30_1+(AthetaR30_2-AthetaR30_1)/100*(AC60-450)))))</f>
        <v>0</v>
      </c>
      <c r="AI60" s="3">
        <f>IF(AD60&lt;=450,AthetaR60_0,IF(AD60&gt;=650,AthetaR60_2,(IF(AD60&lt;=550,AthetaR60_0+(AthetaR60_1-AthetaR60_0)/100*(AD60-450),AthetaR60_1+(AthetaR60_2-AthetaR60_1)/100*(AD60-450)))))</f>
        <v>0.5</v>
      </c>
      <c r="AJ60" s="3">
        <f>IF(AE60&lt;=450,AthetaR90_0,IF(AE60&gt;=650,AthetaR90_2,(IF(AE60&lt;=550,AthetaR90_0+(AthetaR90_1-AthetaR90_0)/100*(AE60-450),AthetaR90_1+(AthetaR90_2-AthetaR90_1)/100*(AE60-450)))))</f>
        <v>1.3</v>
      </c>
      <c r="AK60" s="3">
        <f>IF(AF60&lt;=450,AthetaR120_0,IF(AF60&gt;=650,AthetaR120_2,(IF(AF60&lt;=550,AthetaR120_0+(AthetaR120_1-AthetaR120_0)/100*(AF60-450),AthetaR120_1+(AthetaR120_2-AthetaR120_1)/100*(AF60-450)))))</f>
        <v>1.9</v>
      </c>
      <c r="AL60" s="24">
        <f t="shared" si="30"/>
        <v>24.704339824567953</v>
      </c>
      <c r="AM60" s="14">
        <f t="shared" si="31"/>
        <v>21.46086205087817</v>
      </c>
    </row>
    <row r="61" spans="2:39" x14ac:dyDescent="0.25">
      <c r="B61" s="3">
        <f t="shared" si="13"/>
        <v>215</v>
      </c>
      <c r="C61" s="14">
        <f t="shared" si="14"/>
        <v>3.5833333333333335</v>
      </c>
      <c r="D61" s="11">
        <f t="shared" si="15"/>
        <v>527.93271941421131</v>
      </c>
      <c r="E61" s="11">
        <f t="shared" si="0"/>
        <v>330.63832009596223</v>
      </c>
      <c r="F61" s="11">
        <f t="shared" si="16"/>
        <v>21.114614669335545</v>
      </c>
      <c r="G61" s="11">
        <f t="shared" si="1"/>
        <v>21.889840840096593</v>
      </c>
      <c r="H61" s="11">
        <f t="shared" si="2"/>
        <v>21.620010400264103</v>
      </c>
      <c r="I61" s="24">
        <f t="shared" si="17"/>
        <v>21.114614669335545</v>
      </c>
      <c r="J61" s="12">
        <f t="shared" si="3"/>
        <v>0.26238758362823572</v>
      </c>
      <c r="K61" s="24">
        <f t="shared" si="4"/>
        <v>440.58904748022127</v>
      </c>
      <c r="L61" s="12">
        <f t="shared" si="18"/>
        <v>0.10350622342511437</v>
      </c>
      <c r="M61" s="24">
        <f t="shared" si="19"/>
        <v>21.889840840096593</v>
      </c>
      <c r="N61" s="12">
        <f t="shared" si="5"/>
        <v>0.87354413562198874</v>
      </c>
      <c r="O61" s="24">
        <f t="shared" si="6"/>
        <v>441.13434313992269</v>
      </c>
      <c r="P61" s="12">
        <f t="shared" si="20"/>
        <v>0.23239396321548828</v>
      </c>
      <c r="Q61" s="24">
        <f t="shared" si="21"/>
        <v>21.620010400264103</v>
      </c>
      <c r="R61" s="12">
        <f t="shared" si="7"/>
        <v>0.4806558483104118</v>
      </c>
      <c r="S61" s="24">
        <f t="shared" si="8"/>
        <v>440.94475476424714</v>
      </c>
      <c r="T61" s="12">
        <f t="shared" si="22"/>
        <v>0.1651544950294217</v>
      </c>
      <c r="W61" s="24">
        <f t="shared" si="23"/>
        <v>28.221038168013671</v>
      </c>
      <c r="X61" s="24">
        <f t="shared" si="24"/>
        <v>445.51879759437327</v>
      </c>
      <c r="Y61" s="13">
        <f t="shared" si="9"/>
        <v>0.27548212344792411</v>
      </c>
      <c r="Z61" s="24">
        <f t="shared" si="10"/>
        <v>7560.4320481987143</v>
      </c>
      <c r="AA61" s="24">
        <f t="shared" si="11"/>
        <v>3460.0819742236681</v>
      </c>
      <c r="AB61" s="24">
        <f t="shared" si="25"/>
        <v>24.920524284138885</v>
      </c>
      <c r="AC61" s="24">
        <f t="shared" si="26"/>
        <v>21.620010400264103</v>
      </c>
      <c r="AE61" s="14">
        <f t="shared" si="27"/>
        <v>3.5833333333333335</v>
      </c>
      <c r="AF61" s="24">
        <f t="shared" si="32"/>
        <v>400</v>
      </c>
      <c r="AG61" s="3">
        <f t="shared" si="29"/>
        <v>0</v>
      </c>
      <c r="AH61" s="3">
        <f>IF(AC61&lt;=450,AthetaR30_0,IF(AC61&gt;=650,AthetaR30_2,(IF(AC61&lt;=550,AthetaR30_0+(AthetaR30_1-AthetaR30_0)/100*(AC61-450),AthetaR30_1+(AthetaR30_2-AthetaR30_1)/100*(AC61-450)))))</f>
        <v>0</v>
      </c>
      <c r="AI61" s="3">
        <f>IF(AD61&lt;=450,AthetaR60_0,IF(AD61&gt;=650,AthetaR60_2,(IF(AD61&lt;=550,AthetaR60_0+(AthetaR60_1-AthetaR60_0)/100*(AD61-450),AthetaR60_1+(AthetaR60_2-AthetaR60_1)/100*(AD61-450)))))</f>
        <v>0.5</v>
      </c>
      <c r="AJ61" s="3">
        <f>IF(AE61&lt;=450,AthetaR90_0,IF(AE61&gt;=650,AthetaR90_2,(IF(AE61&lt;=550,AthetaR90_0+(AthetaR90_1-AthetaR90_0)/100*(AE61-450),AthetaR90_1+(AthetaR90_2-AthetaR90_1)/100*(AE61-450)))))</f>
        <v>1.3</v>
      </c>
      <c r="AK61" s="3">
        <f>IF(AF61&lt;=450,AthetaR120_0,IF(AF61&gt;=650,AthetaR120_2,(IF(AF61&lt;=550,AthetaR120_0+(AthetaR120_1-AthetaR120_0)/100*(AF61-450),AthetaR120_1+(AthetaR120_2-AthetaR120_1)/100*(AF61-450)))))</f>
        <v>1.9</v>
      </c>
      <c r="AL61" s="24">
        <f t="shared" si="30"/>
        <v>24.920524284138885</v>
      </c>
      <c r="AM61" s="14">
        <f t="shared" si="31"/>
        <v>21.620010400264103</v>
      </c>
    </row>
    <row r="62" spans="2:39" x14ac:dyDescent="0.25">
      <c r="B62" s="3">
        <f t="shared" si="13"/>
        <v>220</v>
      </c>
      <c r="C62" s="14">
        <f t="shared" si="14"/>
        <v>3.6666666666666665</v>
      </c>
      <c r="D62" s="11">
        <f t="shared" si="15"/>
        <v>531.2624474724937</v>
      </c>
      <c r="E62" s="11">
        <f t="shared" si="0"/>
        <v>332.67469438504941</v>
      </c>
      <c r="F62" s="11">
        <f t="shared" si="16"/>
        <v>21.218120892760659</v>
      </c>
      <c r="G62" s="11">
        <f t="shared" si="1"/>
        <v>22.122234803312082</v>
      </c>
      <c r="H62" s="11">
        <f t="shared" si="2"/>
        <v>21.785164895293526</v>
      </c>
      <c r="I62" s="24">
        <f t="shared" si="17"/>
        <v>21.218120892760659</v>
      </c>
      <c r="J62" s="12">
        <f t="shared" si="3"/>
        <v>0.26234416770002533</v>
      </c>
      <c r="K62" s="24">
        <f t="shared" si="4"/>
        <v>440.66196155574045</v>
      </c>
      <c r="L62" s="12">
        <f t="shared" si="18"/>
        <v>0.10673864158287057</v>
      </c>
      <c r="M62" s="24">
        <f t="shared" si="19"/>
        <v>22.122234803312082</v>
      </c>
      <c r="N62" s="12">
        <f t="shared" si="5"/>
        <v>0.87322127179855547</v>
      </c>
      <c r="O62" s="24">
        <f t="shared" si="6"/>
        <v>441.29744764192429</v>
      </c>
      <c r="P62" s="12">
        <f t="shared" si="20"/>
        <v>0.24258839982299435</v>
      </c>
      <c r="Q62" s="24">
        <f t="shared" si="21"/>
        <v>21.785164895293526</v>
      </c>
      <c r="R62" s="12">
        <f t="shared" si="7"/>
        <v>0.48052936102702504</v>
      </c>
      <c r="S62" s="24">
        <f t="shared" si="8"/>
        <v>441.06082239440099</v>
      </c>
      <c r="T62" s="12">
        <f t="shared" si="22"/>
        <v>0.17092956149259689</v>
      </c>
      <c r="W62" s="24">
        <f t="shared" si="23"/>
        <v>28.496520291461593</v>
      </c>
      <c r="X62" s="24">
        <f t="shared" si="24"/>
        <v>445.70681510117925</v>
      </c>
      <c r="Y62" s="13">
        <f t="shared" si="9"/>
        <v>0.2776950131343599</v>
      </c>
      <c r="Z62" s="24">
        <f t="shared" si="10"/>
        <v>7604.4543523396951</v>
      </c>
      <c r="AA62" s="24">
        <f t="shared" si="11"/>
        <v>3509.2733589767499</v>
      </c>
      <c r="AB62" s="24">
        <f t="shared" si="25"/>
        <v>25.14084259337756</v>
      </c>
      <c r="AC62" s="24">
        <f t="shared" si="26"/>
        <v>21.785164895293526</v>
      </c>
      <c r="AE62" s="14">
        <f t="shared" si="27"/>
        <v>3.6666666666666665</v>
      </c>
      <c r="AF62" s="24">
        <f t="shared" si="32"/>
        <v>400</v>
      </c>
      <c r="AG62" s="3">
        <f t="shared" si="29"/>
        <v>0</v>
      </c>
      <c r="AH62" s="3">
        <f>IF(AC62&lt;=450,AthetaR30_0,IF(AC62&gt;=650,AthetaR30_2,(IF(AC62&lt;=550,AthetaR30_0+(AthetaR30_1-AthetaR30_0)/100*(AC62-450),AthetaR30_1+(AthetaR30_2-AthetaR30_1)/100*(AC62-450)))))</f>
        <v>0</v>
      </c>
      <c r="AI62" s="3">
        <f>IF(AD62&lt;=450,AthetaR60_0,IF(AD62&gt;=650,AthetaR60_2,(IF(AD62&lt;=550,AthetaR60_0+(AthetaR60_1-AthetaR60_0)/100*(AD62-450),AthetaR60_1+(AthetaR60_2-AthetaR60_1)/100*(AD62-450)))))</f>
        <v>0.5</v>
      </c>
      <c r="AJ62" s="3">
        <f>IF(AE62&lt;=450,AthetaR90_0,IF(AE62&gt;=650,AthetaR90_2,(IF(AE62&lt;=550,AthetaR90_0+(AthetaR90_1-AthetaR90_0)/100*(AE62-450),AthetaR90_1+(AthetaR90_2-AthetaR90_1)/100*(AE62-450)))))</f>
        <v>1.3</v>
      </c>
      <c r="AK62" s="3">
        <f>IF(AF62&lt;=450,AthetaR120_0,IF(AF62&gt;=650,AthetaR120_2,(IF(AF62&lt;=550,AthetaR120_0+(AthetaR120_1-AthetaR120_0)/100*(AF62-450),AthetaR120_1+(AthetaR120_2-AthetaR120_1)/100*(AF62-450)))))</f>
        <v>1.9</v>
      </c>
      <c r="AL62" s="24">
        <f t="shared" si="30"/>
        <v>25.14084259337756</v>
      </c>
      <c r="AM62" s="14">
        <f t="shared" si="31"/>
        <v>21.785164895293526</v>
      </c>
    </row>
    <row r="63" spans="2:39" x14ac:dyDescent="0.25">
      <c r="B63" s="3">
        <f t="shared" si="13"/>
        <v>225</v>
      </c>
      <c r="C63" s="14">
        <f t="shared" si="14"/>
        <v>3.75</v>
      </c>
      <c r="D63" s="11">
        <f t="shared" si="15"/>
        <v>534.51978437282401</v>
      </c>
      <c r="E63" s="11">
        <f t="shared" si="0"/>
        <v>334.66679614189655</v>
      </c>
      <c r="F63" s="11">
        <f t="shared" si="16"/>
        <v>21.324859534343531</v>
      </c>
      <c r="G63" s="11">
        <f t="shared" si="1"/>
        <v>22.364823203135078</v>
      </c>
      <c r="H63" s="11">
        <f t="shared" si="2"/>
        <v>21.956094456786122</v>
      </c>
      <c r="I63" s="24">
        <f t="shared" si="17"/>
        <v>21.324859534343531</v>
      </c>
      <c r="J63" s="12">
        <f t="shared" si="3"/>
        <v>0.26229943165514868</v>
      </c>
      <c r="K63" s="24">
        <f t="shared" si="4"/>
        <v>440.7371179263173</v>
      </c>
      <c r="L63" s="12">
        <f t="shared" si="18"/>
        <v>0.1098531327275747</v>
      </c>
      <c r="M63" s="24">
        <f t="shared" si="19"/>
        <v>22.364823203135078</v>
      </c>
      <c r="N63" s="12">
        <f t="shared" si="5"/>
        <v>0.87288485084699652</v>
      </c>
      <c r="O63" s="24">
        <f t="shared" si="6"/>
        <v>441.46752930517255</v>
      </c>
      <c r="P63" s="12">
        <f t="shared" si="20"/>
        <v>0.25238499580421042</v>
      </c>
      <c r="Q63" s="24">
        <f t="shared" si="21"/>
        <v>21.956094456786122</v>
      </c>
      <c r="R63" s="12">
        <f t="shared" si="7"/>
        <v>0.48039861750264801</v>
      </c>
      <c r="S63" s="24">
        <f t="shared" si="8"/>
        <v>441.18085988885559</v>
      </c>
      <c r="T63" s="12">
        <f t="shared" si="22"/>
        <v>0.17648723511847059</v>
      </c>
      <c r="W63" s="24">
        <f t="shared" si="23"/>
        <v>28.774215304595952</v>
      </c>
      <c r="X63" s="24">
        <f t="shared" si="24"/>
        <v>445.89611245909765</v>
      </c>
      <c r="Y63" s="13">
        <f t="shared" si="9"/>
        <v>0.27986107192965853</v>
      </c>
      <c r="Z63" s="24">
        <f t="shared" si="10"/>
        <v>7647.3145209325157</v>
      </c>
      <c r="AA63" s="24">
        <f t="shared" si="11"/>
        <v>3557.8587344253424</v>
      </c>
      <c r="AB63" s="24">
        <f t="shared" si="25"/>
        <v>25.365154880691037</v>
      </c>
      <c r="AC63" s="24">
        <f t="shared" si="26"/>
        <v>21.956094456786122</v>
      </c>
      <c r="AE63" s="14">
        <f t="shared" si="27"/>
        <v>3.75</v>
      </c>
      <c r="AF63" s="24">
        <f t="shared" si="32"/>
        <v>400</v>
      </c>
      <c r="AG63" s="3">
        <f t="shared" si="29"/>
        <v>0</v>
      </c>
      <c r="AH63" s="3">
        <f>IF(AC63&lt;=450,AthetaR30_0,IF(AC63&gt;=650,AthetaR30_2,(IF(AC63&lt;=550,AthetaR30_0+(AthetaR30_1-AthetaR30_0)/100*(AC63-450),AthetaR30_1+(AthetaR30_2-AthetaR30_1)/100*(AC63-450)))))</f>
        <v>0</v>
      </c>
      <c r="AI63" s="3">
        <f>IF(AD63&lt;=450,AthetaR60_0,IF(AD63&gt;=650,AthetaR60_2,(IF(AD63&lt;=550,AthetaR60_0+(AthetaR60_1-AthetaR60_0)/100*(AD63-450),AthetaR60_1+(AthetaR60_2-AthetaR60_1)/100*(AD63-450)))))</f>
        <v>0.5</v>
      </c>
      <c r="AJ63" s="3">
        <f>IF(AE63&lt;=450,AthetaR90_0,IF(AE63&gt;=650,AthetaR90_2,(IF(AE63&lt;=550,AthetaR90_0+(AthetaR90_1-AthetaR90_0)/100*(AE63-450),AthetaR90_1+(AthetaR90_2-AthetaR90_1)/100*(AE63-450)))))</f>
        <v>1.3</v>
      </c>
      <c r="AK63" s="3">
        <f>IF(AF63&lt;=450,AthetaR120_0,IF(AF63&gt;=650,AthetaR120_2,(IF(AF63&lt;=550,AthetaR120_0+(AthetaR120_1-AthetaR120_0)/100*(AF63-450),AthetaR120_1+(AthetaR120_2-AthetaR120_1)/100*(AF63-450)))))</f>
        <v>1.9</v>
      </c>
      <c r="AL63" s="24">
        <f t="shared" si="30"/>
        <v>25.365154880691037</v>
      </c>
      <c r="AM63" s="14">
        <f t="shared" si="31"/>
        <v>21.956094456786122</v>
      </c>
    </row>
    <row r="64" spans="2:39" x14ac:dyDescent="0.25">
      <c r="B64" s="3">
        <f t="shared" si="13"/>
        <v>230</v>
      </c>
      <c r="C64" s="14">
        <f t="shared" si="14"/>
        <v>3.8333333333333335</v>
      </c>
      <c r="D64" s="11">
        <f t="shared" si="15"/>
        <v>537.70781094636891</v>
      </c>
      <c r="E64" s="11">
        <f t="shared" si="0"/>
        <v>336.6165095219863</v>
      </c>
      <c r="F64" s="11">
        <f t="shared" si="16"/>
        <v>21.434712667071107</v>
      </c>
      <c r="G64" s="11">
        <f t="shared" si="1"/>
        <v>22.617208198939288</v>
      </c>
      <c r="H64" s="11">
        <f t="shared" si="2"/>
        <v>22.132581691904594</v>
      </c>
      <c r="I64" s="24">
        <f t="shared" si="17"/>
        <v>21.434712667071107</v>
      </c>
      <c r="J64" s="12">
        <f t="shared" si="3"/>
        <v>0.26225342811281505</v>
      </c>
      <c r="K64" s="24">
        <f t="shared" si="4"/>
        <v>440.81443042822991</v>
      </c>
      <c r="L64" s="12">
        <f t="shared" si="18"/>
        <v>0.11285653550810239</v>
      </c>
      <c r="M64" s="24">
        <f t="shared" si="19"/>
        <v>22.617208198939288</v>
      </c>
      <c r="N64" s="12">
        <f t="shared" si="5"/>
        <v>0.87253549936265151</v>
      </c>
      <c r="O64" s="24">
        <f t="shared" si="6"/>
        <v>441.64428696920515</v>
      </c>
      <c r="P64" s="12">
        <f t="shared" si="20"/>
        <v>0.26180672599584937</v>
      </c>
      <c r="Q64" s="24">
        <f t="shared" si="21"/>
        <v>22.132581691904594</v>
      </c>
      <c r="R64" s="12">
        <f t="shared" si="7"/>
        <v>0.48026380057377821</v>
      </c>
      <c r="S64" s="24">
        <f t="shared" si="8"/>
        <v>441.30470567639003</v>
      </c>
      <c r="T64" s="12">
        <f t="shared" si="22"/>
        <v>0.18184009611051849</v>
      </c>
      <c r="W64" s="24">
        <f t="shared" si="23"/>
        <v>29.054076376525611</v>
      </c>
      <c r="X64" s="24">
        <f t="shared" si="24"/>
        <v>446.0866525608082</v>
      </c>
      <c r="Y64" s="13">
        <f t="shared" si="9"/>
        <v>0.28198202519563415</v>
      </c>
      <c r="Z64" s="24">
        <f t="shared" si="10"/>
        <v>7689.0608286365177</v>
      </c>
      <c r="AA64" s="24">
        <f t="shared" si="11"/>
        <v>3605.8563552502656</v>
      </c>
      <c r="AB64" s="24">
        <f t="shared" si="25"/>
        <v>25.593329034215103</v>
      </c>
      <c r="AC64" s="24">
        <f t="shared" si="26"/>
        <v>22.132581691904594</v>
      </c>
      <c r="AE64" s="14">
        <f t="shared" si="27"/>
        <v>3.8333333333333335</v>
      </c>
      <c r="AF64" s="24">
        <f t="shared" si="32"/>
        <v>400</v>
      </c>
      <c r="AG64" s="3">
        <f t="shared" si="29"/>
        <v>0</v>
      </c>
      <c r="AH64" s="3">
        <f>IF(AC64&lt;=450,AthetaR30_0,IF(AC64&gt;=650,AthetaR30_2,(IF(AC64&lt;=550,AthetaR30_0+(AthetaR30_1-AthetaR30_0)/100*(AC64-450),AthetaR30_1+(AthetaR30_2-AthetaR30_1)/100*(AC64-450)))))</f>
        <v>0</v>
      </c>
      <c r="AI64" s="3">
        <f>IF(AD64&lt;=450,AthetaR60_0,IF(AD64&gt;=650,AthetaR60_2,(IF(AD64&lt;=550,AthetaR60_0+(AthetaR60_1-AthetaR60_0)/100*(AD64-450),AthetaR60_1+(AthetaR60_2-AthetaR60_1)/100*(AD64-450)))))</f>
        <v>0.5</v>
      </c>
      <c r="AJ64" s="3">
        <f>IF(AE64&lt;=450,AthetaR90_0,IF(AE64&gt;=650,AthetaR90_2,(IF(AE64&lt;=550,AthetaR90_0+(AthetaR90_1-AthetaR90_0)/100*(AE64-450),AthetaR90_1+(AthetaR90_2-AthetaR90_1)/100*(AE64-450)))))</f>
        <v>1.3</v>
      </c>
      <c r="AK64" s="3">
        <f>IF(AF64&lt;=450,AthetaR120_0,IF(AF64&gt;=650,AthetaR120_2,(IF(AF64&lt;=550,AthetaR120_0+(AthetaR120_1-AthetaR120_0)/100*(AF64-450),AthetaR120_1+(AthetaR120_2-AthetaR120_1)/100*(AF64-450)))))</f>
        <v>1.9</v>
      </c>
      <c r="AL64" s="24">
        <f t="shared" si="30"/>
        <v>25.593329034215103</v>
      </c>
      <c r="AM64" s="14">
        <f t="shared" si="31"/>
        <v>22.132581691904594</v>
      </c>
    </row>
    <row r="65" spans="2:39" x14ac:dyDescent="0.25">
      <c r="B65" s="3">
        <f t="shared" si="13"/>
        <v>235</v>
      </c>
      <c r="C65" s="14">
        <f t="shared" si="14"/>
        <v>3.9166666666666665</v>
      </c>
      <c r="D65" s="11">
        <f t="shared" si="15"/>
        <v>540.82941544357084</v>
      </c>
      <c r="E65" s="11">
        <f t="shared" si="0"/>
        <v>338.52560090348493</v>
      </c>
      <c r="F65" s="11">
        <f t="shared" si="16"/>
        <v>21.547569202579208</v>
      </c>
      <c r="G65" s="11">
        <f t="shared" si="1"/>
        <v>22.879014924935138</v>
      </c>
      <c r="H65" s="11">
        <f t="shared" si="2"/>
        <v>22.314421788015114</v>
      </c>
      <c r="I65" s="24">
        <f t="shared" si="17"/>
        <v>21.547569202579208</v>
      </c>
      <c r="J65" s="12">
        <f t="shared" si="3"/>
        <v>0.26220620675520195</v>
      </c>
      <c r="K65" s="24">
        <f t="shared" si="4"/>
        <v>440.89381777804823</v>
      </c>
      <c r="L65" s="12">
        <f t="shared" si="18"/>
        <v>0.11575514681115237</v>
      </c>
      <c r="M65" s="24">
        <f t="shared" si="19"/>
        <v>22.879014924935138</v>
      </c>
      <c r="N65" s="12">
        <f t="shared" si="5"/>
        <v>0.87217381074880251</v>
      </c>
      <c r="O65" s="24">
        <f t="shared" si="6"/>
        <v>441.82743591039042</v>
      </c>
      <c r="P65" s="12">
        <f t="shared" si="20"/>
        <v>0.27087475571984693</v>
      </c>
      <c r="Q65" s="24">
        <f t="shared" si="21"/>
        <v>22.314421788015114</v>
      </c>
      <c r="R65" s="12">
        <f t="shared" si="7"/>
        <v>0.48012508309073804</v>
      </c>
      <c r="S65" s="24">
        <f t="shared" si="8"/>
        <v>441.43220719668375</v>
      </c>
      <c r="T65" s="12">
        <f t="shared" si="22"/>
        <v>0.18699973021534458</v>
      </c>
      <c r="W65" s="24">
        <f t="shared" si="23"/>
        <v>29.336058401721246</v>
      </c>
      <c r="X65" s="24">
        <f t="shared" si="24"/>
        <v>446.27839959926325</v>
      </c>
      <c r="Y65" s="13">
        <f t="shared" si="9"/>
        <v>0.28405949909132627</v>
      </c>
      <c r="Z65" s="24">
        <f t="shared" si="10"/>
        <v>7729.738562544092</v>
      </c>
      <c r="AA65" s="24">
        <f t="shared" si="11"/>
        <v>3653.283580457995</v>
      </c>
      <c r="AB65" s="24">
        <f t="shared" si="25"/>
        <v>25.825240094868178</v>
      </c>
      <c r="AC65" s="24">
        <f t="shared" si="26"/>
        <v>22.314421788015114</v>
      </c>
      <c r="AE65" s="14">
        <f t="shared" si="27"/>
        <v>3.9166666666666665</v>
      </c>
      <c r="AF65" s="24">
        <f t="shared" si="32"/>
        <v>400</v>
      </c>
      <c r="AG65" s="3">
        <f t="shared" si="29"/>
        <v>0</v>
      </c>
      <c r="AH65" s="3">
        <f>IF(AC65&lt;=450,AthetaR30_0,IF(AC65&gt;=650,AthetaR30_2,(IF(AC65&lt;=550,AthetaR30_0+(AthetaR30_1-AthetaR30_0)/100*(AC65-450),AthetaR30_1+(AthetaR30_2-AthetaR30_1)/100*(AC65-450)))))</f>
        <v>0</v>
      </c>
      <c r="AI65" s="3">
        <f>IF(AD65&lt;=450,AthetaR60_0,IF(AD65&gt;=650,AthetaR60_2,(IF(AD65&lt;=550,AthetaR60_0+(AthetaR60_1-AthetaR60_0)/100*(AD65-450),AthetaR60_1+(AthetaR60_2-AthetaR60_1)/100*(AD65-450)))))</f>
        <v>0.5</v>
      </c>
      <c r="AJ65" s="3">
        <f>IF(AE65&lt;=450,AthetaR90_0,IF(AE65&gt;=650,AthetaR90_2,(IF(AE65&lt;=550,AthetaR90_0+(AthetaR90_1-AthetaR90_0)/100*(AE65-450),AthetaR90_1+(AthetaR90_2-AthetaR90_1)/100*(AE65-450)))))</f>
        <v>1.3</v>
      </c>
      <c r="AK65" s="3">
        <f>IF(AF65&lt;=450,AthetaR120_0,IF(AF65&gt;=650,AthetaR120_2,(IF(AF65&lt;=550,AthetaR120_0+(AthetaR120_1-AthetaR120_0)/100*(AF65-450),AthetaR120_1+(AthetaR120_2-AthetaR120_1)/100*(AF65-450)))))</f>
        <v>1.9</v>
      </c>
      <c r="AL65" s="24">
        <f t="shared" si="30"/>
        <v>25.825240094868178</v>
      </c>
      <c r="AM65" s="14">
        <f t="shared" si="31"/>
        <v>22.314421788015114</v>
      </c>
    </row>
    <row r="66" spans="2:39" x14ac:dyDescent="0.25">
      <c r="B66" s="3">
        <f t="shared" si="13"/>
        <v>240</v>
      </c>
      <c r="C66" s="14">
        <f t="shared" si="14"/>
        <v>4</v>
      </c>
      <c r="D66" s="11">
        <f t="shared" si="15"/>
        <v>543.88730925787115</v>
      </c>
      <c r="E66" s="11">
        <f t="shared" si="0"/>
        <v>340.39572850345832</v>
      </c>
      <c r="F66" s="11">
        <f t="shared" si="16"/>
        <v>21.663324349390361</v>
      </c>
      <c r="G66" s="11">
        <f t="shared" si="1"/>
        <v>23.149889680654987</v>
      </c>
      <c r="H66" s="11">
        <f t="shared" si="2"/>
        <v>22.501421518230458</v>
      </c>
      <c r="I66" s="24">
        <f t="shared" si="17"/>
        <v>21.663324349390361</v>
      </c>
      <c r="J66" s="12">
        <f t="shared" si="3"/>
        <v>0.26215781455492054</v>
      </c>
      <c r="K66" s="24">
        <f t="shared" si="4"/>
        <v>440.97520319075846</v>
      </c>
      <c r="L66" s="12">
        <f t="shared" si="18"/>
        <v>0.11855477535859407</v>
      </c>
      <c r="M66" s="24">
        <f t="shared" si="19"/>
        <v>23.149889680654987</v>
      </c>
      <c r="N66" s="12">
        <f t="shared" si="5"/>
        <v>0.87180034762506819</v>
      </c>
      <c r="O66" s="24">
        <f t="shared" si="6"/>
        <v>442.01670660157129</v>
      </c>
      <c r="P66" s="12">
        <f t="shared" si="20"/>
        <v>0.27960861932798747</v>
      </c>
      <c r="Q66" s="24">
        <f t="shared" si="21"/>
        <v>22.501421518230458</v>
      </c>
      <c r="R66" s="12">
        <f t="shared" si="7"/>
        <v>0.47998262867354219</v>
      </c>
      <c r="S66" s="24">
        <f t="shared" si="8"/>
        <v>441.56322020434493</v>
      </c>
      <c r="T66" s="12">
        <f t="shared" si="22"/>
        <v>0.19197682701445629</v>
      </c>
      <c r="W66" s="24">
        <f t="shared" si="23"/>
        <v>29.620117900812573</v>
      </c>
      <c r="X66" s="24">
        <f t="shared" si="24"/>
        <v>446.47131899580876</v>
      </c>
      <c r="Y66" s="13">
        <f t="shared" si="9"/>
        <v>0.28609502827923888</v>
      </c>
      <c r="Z66" s="24">
        <f t="shared" si="10"/>
        <v>7769.3902650661439</v>
      </c>
      <c r="AA66" s="24">
        <f t="shared" si="11"/>
        <v>3700.156933558605</v>
      </c>
      <c r="AB66" s="24">
        <f t="shared" si="25"/>
        <v>26.060769709521516</v>
      </c>
      <c r="AC66" s="24">
        <f t="shared" si="26"/>
        <v>22.501421518230458</v>
      </c>
      <c r="AE66" s="14">
        <f t="shared" si="27"/>
        <v>4</v>
      </c>
      <c r="AF66" s="24">
        <f t="shared" si="32"/>
        <v>400</v>
      </c>
      <c r="AG66" s="3">
        <f t="shared" si="29"/>
        <v>0</v>
      </c>
      <c r="AH66" s="3">
        <f>IF(AC66&lt;=450,AthetaR30_0,IF(AC66&gt;=650,AthetaR30_2,(IF(AC66&lt;=550,AthetaR30_0+(AthetaR30_1-AthetaR30_0)/100*(AC66-450),AthetaR30_1+(AthetaR30_2-AthetaR30_1)/100*(AC66-450)))))</f>
        <v>0</v>
      </c>
      <c r="AI66" s="3">
        <f>IF(AD66&lt;=450,AthetaR60_0,IF(AD66&gt;=650,AthetaR60_2,(IF(AD66&lt;=550,AthetaR60_0+(AthetaR60_1-AthetaR60_0)/100*(AD66-450),AthetaR60_1+(AthetaR60_2-AthetaR60_1)/100*(AD66-450)))))</f>
        <v>0.5</v>
      </c>
      <c r="AJ66" s="3">
        <f>IF(AE66&lt;=450,AthetaR90_0,IF(AE66&gt;=650,AthetaR90_2,(IF(AE66&lt;=550,AthetaR90_0+(AthetaR90_1-AthetaR90_0)/100*(AE66-450),AthetaR90_1+(AthetaR90_2-AthetaR90_1)/100*(AE66-450)))))</f>
        <v>1.3</v>
      </c>
      <c r="AK66" s="3">
        <f>IF(AF66&lt;=450,AthetaR120_0,IF(AF66&gt;=650,AthetaR120_2,(IF(AF66&lt;=550,AthetaR120_0+(AthetaR120_1-AthetaR120_0)/100*(AF66-450),AthetaR120_1+(AthetaR120_2-AthetaR120_1)/100*(AF66-450)))))</f>
        <v>1.9</v>
      </c>
      <c r="AL66" s="24">
        <f t="shared" si="30"/>
        <v>26.060769709521516</v>
      </c>
      <c r="AM66" s="14">
        <f t="shared" si="31"/>
        <v>22.501421518230458</v>
      </c>
    </row>
    <row r="67" spans="2:39" x14ac:dyDescent="0.25">
      <c r="B67" s="3">
        <f t="shared" si="13"/>
        <v>245</v>
      </c>
      <c r="C67" s="14">
        <f t="shared" si="14"/>
        <v>4.083333333333333</v>
      </c>
      <c r="D67" s="11">
        <f t="shared" si="15"/>
        <v>546.88404107672807</v>
      </c>
      <c r="E67" s="11">
        <f t="shared" si="0"/>
        <v>342.22845103226382</v>
      </c>
      <c r="F67" s="11">
        <f t="shared" si="16"/>
        <v>21.781879124748954</v>
      </c>
      <c r="G67" s="11">
        <f t="shared" si="1"/>
        <v>23.429498299982974</v>
      </c>
      <c r="H67" s="11">
        <f t="shared" si="2"/>
        <v>22.693398345244916</v>
      </c>
      <c r="I67" s="24">
        <f t="shared" si="17"/>
        <v>21.781879124748954</v>
      </c>
      <c r="J67" s="12">
        <f t="shared" si="3"/>
        <v>0.26210829598024576</v>
      </c>
      <c r="K67" s="24">
        <f t="shared" si="4"/>
        <v>441.05851403541254</v>
      </c>
      <c r="L67" s="12">
        <f t="shared" si="18"/>
        <v>0.12126078900669968</v>
      </c>
      <c r="M67" s="24">
        <f t="shared" si="19"/>
        <v>23.429498299982974</v>
      </c>
      <c r="N67" s="12">
        <f t="shared" si="5"/>
        <v>0.87141564400868665</v>
      </c>
      <c r="O67" s="24">
        <f t="shared" si="6"/>
        <v>442.21184359124982</v>
      </c>
      <c r="P67" s="12">
        <f t="shared" si="20"/>
        <v>0.28802637779458823</v>
      </c>
      <c r="Q67" s="24">
        <f t="shared" si="21"/>
        <v>22.693398345244916</v>
      </c>
      <c r="R67" s="12">
        <f t="shared" si="7"/>
        <v>0.47983659239477505</v>
      </c>
      <c r="S67" s="24">
        <f t="shared" si="8"/>
        <v>441.69760814086584</v>
      </c>
      <c r="T67" s="12">
        <f t="shared" si="22"/>
        <v>0.19678126667175705</v>
      </c>
      <c r="W67" s="24">
        <f t="shared" si="23"/>
        <v>29.906212929091812</v>
      </c>
      <c r="X67" s="24">
        <f t="shared" si="24"/>
        <v>446.66537733382256</v>
      </c>
      <c r="Y67" s="13">
        <f t="shared" si="9"/>
        <v>0.28809006288669997</v>
      </c>
      <c r="Z67" s="24">
        <f t="shared" si="10"/>
        <v>7808.0559525793005</v>
      </c>
      <c r="AA67" s="24">
        <f t="shared" si="11"/>
        <v>3746.4921576408801</v>
      </c>
      <c r="AB67" s="24">
        <f t="shared" si="25"/>
        <v>26.299805637168362</v>
      </c>
      <c r="AC67" s="24">
        <f t="shared" si="26"/>
        <v>22.693398345244916</v>
      </c>
      <c r="AE67" s="14">
        <f t="shared" si="27"/>
        <v>4.083333333333333</v>
      </c>
      <c r="AF67" s="24">
        <f t="shared" si="32"/>
        <v>400</v>
      </c>
      <c r="AG67" s="3">
        <f t="shared" si="29"/>
        <v>0</v>
      </c>
      <c r="AH67" s="3">
        <f>IF(AC67&lt;=450,AthetaR30_0,IF(AC67&gt;=650,AthetaR30_2,(IF(AC67&lt;=550,AthetaR30_0+(AthetaR30_1-AthetaR30_0)/100*(AC67-450),AthetaR30_1+(AthetaR30_2-AthetaR30_1)/100*(AC67-450)))))</f>
        <v>0</v>
      </c>
      <c r="AI67" s="3">
        <f>IF(AD67&lt;=450,AthetaR60_0,IF(AD67&gt;=650,AthetaR60_2,(IF(AD67&lt;=550,AthetaR60_0+(AthetaR60_1-AthetaR60_0)/100*(AD67-450),AthetaR60_1+(AthetaR60_2-AthetaR60_1)/100*(AD67-450)))))</f>
        <v>0.5</v>
      </c>
      <c r="AJ67" s="3">
        <f>IF(AE67&lt;=450,AthetaR90_0,IF(AE67&gt;=650,AthetaR90_2,(IF(AE67&lt;=550,AthetaR90_0+(AthetaR90_1-AthetaR90_0)/100*(AE67-450),AthetaR90_1+(AthetaR90_2-AthetaR90_1)/100*(AE67-450)))))</f>
        <v>1.3</v>
      </c>
      <c r="AK67" s="3">
        <f>IF(AF67&lt;=450,AthetaR120_0,IF(AF67&gt;=650,AthetaR120_2,(IF(AF67&lt;=550,AthetaR120_0+(AthetaR120_1-AthetaR120_0)/100*(AF67-450),AthetaR120_1+(AthetaR120_2-AthetaR120_1)/100*(AF67-450)))))</f>
        <v>1.9</v>
      </c>
      <c r="AL67" s="24">
        <f t="shared" si="30"/>
        <v>26.299805637168362</v>
      </c>
      <c r="AM67" s="14">
        <f t="shared" si="31"/>
        <v>22.693398345244916</v>
      </c>
    </row>
    <row r="68" spans="2:39" x14ac:dyDescent="0.25">
      <c r="B68" s="3">
        <f t="shared" si="13"/>
        <v>250</v>
      </c>
      <c r="C68" s="14">
        <f t="shared" si="14"/>
        <v>4.166666666666667</v>
      </c>
      <c r="D68" s="11">
        <f t="shared" si="15"/>
        <v>549.82200964500078</v>
      </c>
      <c r="E68" s="11">
        <f t="shared" si="0"/>
        <v>344.02523549930009</v>
      </c>
      <c r="F68" s="11">
        <f t="shared" si="16"/>
        <v>21.903139913755655</v>
      </c>
      <c r="G68" s="11">
        <f t="shared" si="1"/>
        <v>23.717524677777561</v>
      </c>
      <c r="H68" s="11">
        <f t="shared" si="2"/>
        <v>22.890179611916672</v>
      </c>
      <c r="I68" s="24">
        <f t="shared" si="17"/>
        <v>21.903139913755655</v>
      </c>
      <c r="J68" s="12">
        <f t="shared" si="3"/>
        <v>0.26205769318070676</v>
      </c>
      <c r="K68" s="24">
        <f t="shared" si="4"/>
        <v>441.14368152391404</v>
      </c>
      <c r="L68" s="12">
        <f t="shared" si="18"/>
        <v>0.12387815659852831</v>
      </c>
      <c r="M68" s="24">
        <f t="shared" si="19"/>
        <v>23.717524677777561</v>
      </c>
      <c r="N68" s="12">
        <f t="shared" si="5"/>
        <v>0.87102020729465846</v>
      </c>
      <c r="O68" s="24">
        <f t="shared" si="6"/>
        <v>442.41260448849374</v>
      </c>
      <c r="P68" s="12">
        <f t="shared" si="20"/>
        <v>0.29614475818643754</v>
      </c>
      <c r="Q68" s="24">
        <f t="shared" si="21"/>
        <v>22.890179611916672</v>
      </c>
      <c r="R68" s="12">
        <f t="shared" si="7"/>
        <v>0.47968712139792363</v>
      </c>
      <c r="S68" s="24">
        <f t="shared" si="8"/>
        <v>441.83524156659405</v>
      </c>
      <c r="T68" s="12">
        <f t="shared" si="22"/>
        <v>0.20142219669654396</v>
      </c>
      <c r="W68" s="24">
        <f t="shared" si="23"/>
        <v>30.19430299197851</v>
      </c>
      <c r="X68" s="24">
        <f t="shared" si="24"/>
        <v>446.86054229733861</v>
      </c>
      <c r="Y68" s="13">
        <f t="shared" si="9"/>
        <v>0.29004597480776845</v>
      </c>
      <c r="Z68" s="24">
        <f t="shared" si="10"/>
        <v>7845.773312683039</v>
      </c>
      <c r="AA68" s="24">
        <f t="shared" si="11"/>
        <v>3792.3042658639856</v>
      </c>
      <c r="AB68" s="24">
        <f t="shared" si="25"/>
        <v>26.542241301947591</v>
      </c>
      <c r="AC68" s="24">
        <f t="shared" si="26"/>
        <v>22.890179611916672</v>
      </c>
      <c r="AE68" s="14">
        <f t="shared" si="27"/>
        <v>4.166666666666667</v>
      </c>
      <c r="AF68" s="24">
        <f t="shared" si="32"/>
        <v>400</v>
      </c>
      <c r="AG68" s="3">
        <f t="shared" si="29"/>
        <v>0</v>
      </c>
      <c r="AH68" s="3">
        <f>IF(AC68&lt;=450,AthetaR30_0,IF(AC68&gt;=650,AthetaR30_2,(IF(AC68&lt;=550,AthetaR30_0+(AthetaR30_1-AthetaR30_0)/100*(AC68-450),AthetaR30_1+(AthetaR30_2-AthetaR30_1)/100*(AC68-450)))))</f>
        <v>0</v>
      </c>
      <c r="AI68" s="3">
        <f>IF(AD68&lt;=450,AthetaR60_0,IF(AD68&gt;=650,AthetaR60_2,(IF(AD68&lt;=550,AthetaR60_0+(AthetaR60_1-AthetaR60_0)/100*(AD68-450),AthetaR60_1+(AthetaR60_2-AthetaR60_1)/100*(AD68-450)))))</f>
        <v>0.5</v>
      </c>
      <c r="AJ68" s="3">
        <f>IF(AE68&lt;=450,AthetaR90_0,IF(AE68&gt;=650,AthetaR90_2,(IF(AE68&lt;=550,AthetaR90_0+(AthetaR90_1-AthetaR90_0)/100*(AE68-450),AthetaR90_1+(AthetaR90_2-AthetaR90_1)/100*(AE68-450)))))</f>
        <v>1.3</v>
      </c>
      <c r="AK68" s="3">
        <f>IF(AF68&lt;=450,AthetaR120_0,IF(AF68&gt;=650,AthetaR120_2,(IF(AF68&lt;=550,AthetaR120_0+(AthetaR120_1-AthetaR120_0)/100*(AF68-450),AthetaR120_1+(AthetaR120_2-AthetaR120_1)/100*(AF68-450)))))</f>
        <v>1.9</v>
      </c>
      <c r="AL68" s="24">
        <f t="shared" si="30"/>
        <v>26.542241301947591</v>
      </c>
      <c r="AM68" s="14">
        <f t="shared" si="31"/>
        <v>22.890179611916672</v>
      </c>
    </row>
    <row r="69" spans="2:39" x14ac:dyDescent="0.25">
      <c r="B69" s="3">
        <f t="shared" si="13"/>
        <v>255</v>
      </c>
      <c r="C69" s="14">
        <f t="shared" si="14"/>
        <v>4.25</v>
      </c>
      <c r="D69" s="11">
        <f t="shared" si="15"/>
        <v>552.70347530084507</v>
      </c>
      <c r="E69" s="11">
        <f t="shared" si="0"/>
        <v>345.78746426805901</v>
      </c>
      <c r="F69" s="11">
        <f t="shared" si="16"/>
        <v>22.027018070354185</v>
      </c>
      <c r="G69" s="11">
        <f t="shared" si="1"/>
        <v>24.013669435963998</v>
      </c>
      <c r="H69" s="11">
        <f t="shared" si="2"/>
        <v>23.091601808613216</v>
      </c>
      <c r="I69" s="24">
        <f t="shared" si="17"/>
        <v>22.027018070354185</v>
      </c>
      <c r="J69" s="12">
        <f t="shared" si="3"/>
        <v>0.26200604615527989</v>
      </c>
      <c r="K69" s="24">
        <f t="shared" si="4"/>
        <v>441.2306404291412</v>
      </c>
      <c r="L69" s="12">
        <f t="shared" si="18"/>
        <v>0.12641148509157185</v>
      </c>
      <c r="M69" s="24">
        <f t="shared" si="19"/>
        <v>24.013669435963998</v>
      </c>
      <c r="N69" s="12">
        <f t="shared" si="5"/>
        <v>0.8706145200572718</v>
      </c>
      <c r="O69" s="24">
        <f t="shared" si="6"/>
        <v>442.61875904158813</v>
      </c>
      <c r="P69" s="12">
        <f t="shared" si="20"/>
        <v>0.30397927741029462</v>
      </c>
      <c r="Q69" s="24">
        <f t="shared" si="21"/>
        <v>23.091601808613216</v>
      </c>
      <c r="R69" s="12">
        <f t="shared" si="7"/>
        <v>0.47953435545849155</v>
      </c>
      <c r="S69" s="24">
        <f t="shared" si="8"/>
        <v>441.9759976458692</v>
      </c>
      <c r="T69" s="12">
        <f t="shared" si="22"/>
        <v>0.20590810004520804</v>
      </c>
      <c r="W69" s="24">
        <f t="shared" si="23"/>
        <v>30.484348966786278</v>
      </c>
      <c r="X69" s="24">
        <f t="shared" si="24"/>
        <v>447.05678261418683</v>
      </c>
      <c r="Y69" s="13">
        <f t="shared" si="9"/>
        <v>0.29196406341984488</v>
      </c>
      <c r="Z69" s="24">
        <f t="shared" si="10"/>
        <v>7882.5778825318184</v>
      </c>
      <c r="AA69" s="24">
        <f t="shared" si="11"/>
        <v>3837.6075878239267</v>
      </c>
      <c r="AB69" s="24">
        <f t="shared" si="25"/>
        <v>26.787975387699746</v>
      </c>
      <c r="AC69" s="24">
        <f t="shared" si="26"/>
        <v>23.091601808613216</v>
      </c>
      <c r="AE69" s="14">
        <f t="shared" si="27"/>
        <v>4.25</v>
      </c>
      <c r="AF69" s="24">
        <f t="shared" si="32"/>
        <v>400</v>
      </c>
      <c r="AG69" s="3">
        <f t="shared" si="29"/>
        <v>0</v>
      </c>
      <c r="AH69" s="3">
        <f>IF(AC69&lt;=450,AthetaR30_0,IF(AC69&gt;=650,AthetaR30_2,(IF(AC69&lt;=550,AthetaR30_0+(AthetaR30_1-AthetaR30_0)/100*(AC69-450),AthetaR30_1+(AthetaR30_2-AthetaR30_1)/100*(AC69-450)))))</f>
        <v>0</v>
      </c>
      <c r="AI69" s="3">
        <f>IF(AD69&lt;=450,AthetaR60_0,IF(AD69&gt;=650,AthetaR60_2,(IF(AD69&lt;=550,AthetaR60_0+(AthetaR60_1-AthetaR60_0)/100*(AD69-450),AthetaR60_1+(AthetaR60_2-AthetaR60_1)/100*(AD69-450)))))</f>
        <v>0.5</v>
      </c>
      <c r="AJ69" s="3">
        <f>IF(AE69&lt;=450,AthetaR90_0,IF(AE69&gt;=650,AthetaR90_2,(IF(AE69&lt;=550,AthetaR90_0+(AthetaR90_1-AthetaR90_0)/100*(AE69-450),AthetaR90_1+(AthetaR90_2-AthetaR90_1)/100*(AE69-450)))))</f>
        <v>1.3</v>
      </c>
      <c r="AK69" s="3">
        <f>IF(AF69&lt;=450,AthetaR120_0,IF(AF69&gt;=650,AthetaR120_2,(IF(AF69&lt;=550,AthetaR120_0+(AthetaR120_1-AthetaR120_0)/100*(AF69-450),AthetaR120_1+(AthetaR120_2-AthetaR120_1)/100*(AF69-450)))))</f>
        <v>1.9</v>
      </c>
      <c r="AL69" s="24">
        <f t="shared" si="30"/>
        <v>26.787975387699746</v>
      </c>
      <c r="AM69" s="14">
        <f t="shared" si="31"/>
        <v>23.091601808613216</v>
      </c>
    </row>
    <row r="70" spans="2:39" x14ac:dyDescent="0.25">
      <c r="B70" s="3">
        <f t="shared" si="13"/>
        <v>260</v>
      </c>
      <c r="C70" s="14">
        <f t="shared" si="14"/>
        <v>4.333333333333333</v>
      </c>
      <c r="D70" s="11">
        <f t="shared" si="15"/>
        <v>555.53057042311366</v>
      </c>
      <c r="E70" s="11">
        <f t="shared" si="0"/>
        <v>347.51644144548089</v>
      </c>
      <c r="F70" s="11">
        <f t="shared" si="16"/>
        <v>22.153429555445758</v>
      </c>
      <c r="G70" s="11">
        <f t="shared" si="1"/>
        <v>24.317648713374293</v>
      </c>
      <c r="H70" s="11">
        <f t="shared" si="2"/>
        <v>23.297509908658423</v>
      </c>
      <c r="I70" s="24">
        <f t="shared" si="17"/>
        <v>22.153429555445758</v>
      </c>
      <c r="J70" s="12">
        <f t="shared" si="3"/>
        <v>0.26195339290513153</v>
      </c>
      <c r="K70" s="24">
        <f t="shared" si="4"/>
        <v>441.31932882911184</v>
      </c>
      <c r="L70" s="12">
        <f t="shared" si="18"/>
        <v>0.1288650525747867</v>
      </c>
      <c r="M70" s="24">
        <f t="shared" si="19"/>
        <v>24.317648713374293</v>
      </c>
      <c r="N70" s="12">
        <f t="shared" si="5"/>
        <v>0.87019904169260875</v>
      </c>
      <c r="O70" s="24">
        <f t="shared" si="6"/>
        <v>442.83008830002791</v>
      </c>
      <c r="P70" s="12">
        <f t="shared" si="20"/>
        <v>0.31154435227952659</v>
      </c>
      <c r="Q70" s="24">
        <f t="shared" si="21"/>
        <v>23.297509908658423</v>
      </c>
      <c r="R70" s="12">
        <f t="shared" si="7"/>
        <v>0.47937842749425008</v>
      </c>
      <c r="S70" s="24">
        <f t="shared" si="8"/>
        <v>442.11975967937741</v>
      </c>
      <c r="T70" s="12">
        <f t="shared" si="22"/>
        <v>0.21024685568699605</v>
      </c>
      <c r="W70" s="24">
        <f t="shared" si="23"/>
        <v>30.776313030206122</v>
      </c>
      <c r="X70" s="24">
        <f t="shared" si="24"/>
        <v>447.25406800323157</v>
      </c>
      <c r="Y70" s="13">
        <f t="shared" si="9"/>
        <v>0.29384556077954294</v>
      </c>
      <c r="Z70" s="24">
        <f t="shared" si="10"/>
        <v>7918.5032103818703</v>
      </c>
      <c r="AA70" s="24">
        <f t="shared" si="11"/>
        <v>3882.415812199637</v>
      </c>
      <c r="AB70" s="24">
        <f t="shared" si="25"/>
        <v>27.036911469432273</v>
      </c>
      <c r="AC70" s="24">
        <f t="shared" si="26"/>
        <v>23.297509908658423</v>
      </c>
      <c r="AE70" s="14">
        <f t="shared" si="27"/>
        <v>4.333333333333333</v>
      </c>
      <c r="AF70" s="24">
        <f t="shared" si="32"/>
        <v>400</v>
      </c>
      <c r="AG70" s="3">
        <f t="shared" si="29"/>
        <v>0</v>
      </c>
      <c r="AH70" s="3">
        <f>IF(AC70&lt;=450,AthetaR30_0,IF(AC70&gt;=650,AthetaR30_2,(IF(AC70&lt;=550,AthetaR30_0+(AthetaR30_1-AthetaR30_0)/100*(AC70-450),AthetaR30_1+(AthetaR30_2-AthetaR30_1)/100*(AC70-450)))))</f>
        <v>0</v>
      </c>
      <c r="AI70" s="3">
        <f>IF(AD70&lt;=450,AthetaR60_0,IF(AD70&gt;=650,AthetaR60_2,(IF(AD70&lt;=550,AthetaR60_0+(AthetaR60_1-AthetaR60_0)/100*(AD70-450),AthetaR60_1+(AthetaR60_2-AthetaR60_1)/100*(AD70-450)))))</f>
        <v>0.5</v>
      </c>
      <c r="AJ70" s="3">
        <f>IF(AE70&lt;=450,AthetaR90_0,IF(AE70&gt;=650,AthetaR90_2,(IF(AE70&lt;=550,AthetaR90_0+(AthetaR90_1-AthetaR90_0)/100*(AE70-450),AthetaR90_1+(AthetaR90_2-AthetaR90_1)/100*(AE70-450)))))</f>
        <v>1.3</v>
      </c>
      <c r="AK70" s="3">
        <f>IF(AF70&lt;=450,AthetaR120_0,IF(AF70&gt;=650,AthetaR120_2,(IF(AF70&lt;=550,AthetaR120_0+(AthetaR120_1-AthetaR120_0)/100*(AF70-450),AthetaR120_1+(AthetaR120_2-AthetaR120_1)/100*(AF70-450)))))</f>
        <v>1.9</v>
      </c>
      <c r="AL70" s="24">
        <f t="shared" si="30"/>
        <v>27.036911469432273</v>
      </c>
      <c r="AM70" s="14">
        <f t="shared" si="31"/>
        <v>23.297509908658423</v>
      </c>
    </row>
    <row r="71" spans="2:39" x14ac:dyDescent="0.25">
      <c r="B71" s="3">
        <f t="shared" si="13"/>
        <v>265</v>
      </c>
      <c r="C71" s="14">
        <f t="shared" si="14"/>
        <v>4.416666666666667</v>
      </c>
      <c r="D71" s="11">
        <f t="shared" si="15"/>
        <v>558.30530891123158</v>
      </c>
      <c r="E71" s="11">
        <f t="shared" si="0"/>
        <v>349.21339867959767</v>
      </c>
      <c r="F71" s="11">
        <f t="shared" si="16"/>
        <v>22.282294608020546</v>
      </c>
      <c r="G71" s="11">
        <f t="shared" si="1"/>
        <v>24.629193065653819</v>
      </c>
      <c r="H71" s="11">
        <f t="shared" si="2"/>
        <v>23.507756764345419</v>
      </c>
      <c r="I71" s="24">
        <f t="shared" si="17"/>
        <v>22.282294608020546</v>
      </c>
      <c r="J71" s="12">
        <f t="shared" si="3"/>
        <v>0.2618997695726083</v>
      </c>
      <c r="K71" s="24">
        <f t="shared" si="4"/>
        <v>441.40968787431967</v>
      </c>
      <c r="L71" s="12">
        <f t="shared" si="18"/>
        <v>0.13124283769934753</v>
      </c>
      <c r="M71" s="24">
        <f t="shared" si="19"/>
        <v>24.629193065653819</v>
      </c>
      <c r="N71" s="12">
        <f t="shared" si="5"/>
        <v>0.86977420991912557</v>
      </c>
      <c r="O71" s="24">
        <f t="shared" si="6"/>
        <v>443.0463838507797</v>
      </c>
      <c r="P71" s="12">
        <f t="shared" si="20"/>
        <v>0.31885339764329923</v>
      </c>
      <c r="Q71" s="24">
        <f t="shared" si="21"/>
        <v>23.507756764345419</v>
      </c>
      <c r="R71" s="12">
        <f t="shared" si="7"/>
        <v>0.47921946403016896</v>
      </c>
      <c r="S71" s="24">
        <f t="shared" si="8"/>
        <v>442.26641667854489</v>
      </c>
      <c r="T71" s="12">
        <f t="shared" si="22"/>
        <v>0.21444579259476471</v>
      </c>
      <c r="W71" s="24">
        <f t="shared" si="23"/>
        <v>31.070158590985663</v>
      </c>
      <c r="X71" s="24">
        <f t="shared" si="24"/>
        <v>447.45236912533665</v>
      </c>
      <c r="Y71" s="13">
        <f t="shared" si="9"/>
        <v>0.29569163635418205</v>
      </c>
      <c r="Z71" s="24">
        <f t="shared" si="10"/>
        <v>7953.5810022153</v>
      </c>
      <c r="AA71" s="24">
        <f t="shared" si="11"/>
        <v>3926.7420260374629</v>
      </c>
      <c r="AB71" s="24">
        <f t="shared" si="25"/>
        <v>27.288957677665543</v>
      </c>
      <c r="AC71" s="24">
        <f t="shared" si="26"/>
        <v>23.507756764345419</v>
      </c>
      <c r="AE71" s="14">
        <f t="shared" si="27"/>
        <v>4.416666666666667</v>
      </c>
      <c r="AF71" s="24">
        <f t="shared" si="32"/>
        <v>400</v>
      </c>
      <c r="AG71" s="3">
        <f t="shared" si="29"/>
        <v>0</v>
      </c>
      <c r="AH71" s="3">
        <f>IF(AC71&lt;=450,AthetaR30_0,IF(AC71&gt;=650,AthetaR30_2,(IF(AC71&lt;=550,AthetaR30_0+(AthetaR30_1-AthetaR30_0)/100*(AC71-450),AthetaR30_1+(AthetaR30_2-AthetaR30_1)/100*(AC71-450)))))</f>
        <v>0</v>
      </c>
      <c r="AI71" s="3">
        <f>IF(AD71&lt;=450,AthetaR60_0,IF(AD71&gt;=650,AthetaR60_2,(IF(AD71&lt;=550,AthetaR60_0+(AthetaR60_1-AthetaR60_0)/100*(AD71-450),AthetaR60_1+(AthetaR60_2-AthetaR60_1)/100*(AD71-450)))))</f>
        <v>0.5</v>
      </c>
      <c r="AJ71" s="3">
        <f>IF(AE71&lt;=450,AthetaR90_0,IF(AE71&gt;=650,AthetaR90_2,(IF(AE71&lt;=550,AthetaR90_0+(AthetaR90_1-AthetaR90_0)/100*(AE71-450),AthetaR90_1+(AthetaR90_2-AthetaR90_1)/100*(AE71-450)))))</f>
        <v>1.3</v>
      </c>
      <c r="AK71" s="3">
        <f>IF(AF71&lt;=450,AthetaR120_0,IF(AF71&gt;=650,AthetaR120_2,(IF(AF71&lt;=550,AthetaR120_0+(AthetaR120_1-AthetaR120_0)/100*(AF71-450),AthetaR120_1+(AthetaR120_2-AthetaR120_1)/100*(AF71-450)))))</f>
        <v>1.9</v>
      </c>
      <c r="AL71" s="24">
        <f t="shared" si="30"/>
        <v>27.288957677665543</v>
      </c>
      <c r="AM71" s="14">
        <f t="shared" si="31"/>
        <v>23.507756764345419</v>
      </c>
    </row>
    <row r="72" spans="2:39" x14ac:dyDescent="0.25">
      <c r="B72" s="3">
        <f t="shared" si="13"/>
        <v>270</v>
      </c>
      <c r="C72" s="14">
        <f t="shared" si="14"/>
        <v>4.5</v>
      </c>
      <c r="D72" s="11">
        <f t="shared" si="15"/>
        <v>561.02959480311324</v>
      </c>
      <c r="E72" s="11">
        <f t="shared" si="0"/>
        <v>350.87950043002485</v>
      </c>
      <c r="F72" s="11">
        <f t="shared" si="16"/>
        <v>22.413537445719893</v>
      </c>
      <c r="G72" s="11">
        <f t="shared" si="1"/>
        <v>24.948046463297118</v>
      </c>
      <c r="H72" s="11">
        <f t="shared" si="2"/>
        <v>23.722202556940186</v>
      </c>
      <c r="I72" s="24">
        <f t="shared" si="17"/>
        <v>22.413537445719893</v>
      </c>
      <c r="J72" s="12">
        <f t="shared" si="3"/>
        <v>0.26184521056795546</v>
      </c>
      <c r="K72" s="24">
        <f t="shared" si="4"/>
        <v>441.50166157573767</v>
      </c>
      <c r="L72" s="12">
        <f t="shared" si="18"/>
        <v>0.13354854597222821</v>
      </c>
      <c r="M72" s="24">
        <f t="shared" si="19"/>
        <v>24.948046463297118</v>
      </c>
      <c r="N72" s="12">
        <f t="shared" si="5"/>
        <v>0.86934044215127271</v>
      </c>
      <c r="O72" s="24">
        <f t="shared" si="6"/>
        <v>443.26744712088674</v>
      </c>
      <c r="P72" s="12">
        <f t="shared" si="20"/>
        <v>0.32591891407176232</v>
      </c>
      <c r="Q72" s="24">
        <f t="shared" si="21"/>
        <v>23.722202556940186</v>
      </c>
      <c r="R72" s="12">
        <f t="shared" si="7"/>
        <v>0.47905758562287526</v>
      </c>
      <c r="S72" s="24">
        <f t="shared" si="8"/>
        <v>442.4158629774451</v>
      </c>
      <c r="T72" s="12">
        <f t="shared" si="22"/>
        <v>0.21851173798376808</v>
      </c>
      <c r="W72" s="24">
        <f t="shared" si="23"/>
        <v>31.365850227339845</v>
      </c>
      <c r="X72" s="24">
        <f t="shared" si="24"/>
        <v>447.65165753772573</v>
      </c>
      <c r="Y72" s="13">
        <f t="shared" si="9"/>
        <v>0.29750340133823444</v>
      </c>
      <c r="Z72" s="24">
        <f t="shared" si="10"/>
        <v>7987.8412550671255</v>
      </c>
      <c r="AA72" s="24">
        <f t="shared" si="11"/>
        <v>3970.5987509925612</v>
      </c>
      <c r="AB72" s="24">
        <f t="shared" si="25"/>
        <v>27.544026392140015</v>
      </c>
      <c r="AC72" s="24">
        <f t="shared" si="26"/>
        <v>23.722202556940186</v>
      </c>
      <c r="AE72" s="14">
        <f t="shared" si="27"/>
        <v>4.5</v>
      </c>
      <c r="AF72" s="24">
        <f t="shared" si="32"/>
        <v>400</v>
      </c>
      <c r="AG72" s="3">
        <f t="shared" si="29"/>
        <v>0</v>
      </c>
      <c r="AH72" s="3">
        <f>IF(AC72&lt;=450,AthetaR30_0,IF(AC72&gt;=650,AthetaR30_2,(IF(AC72&lt;=550,AthetaR30_0+(AthetaR30_1-AthetaR30_0)/100*(AC72-450),AthetaR30_1+(AthetaR30_2-AthetaR30_1)/100*(AC72-450)))))</f>
        <v>0</v>
      </c>
      <c r="AI72" s="3">
        <f>IF(AD72&lt;=450,AthetaR60_0,IF(AD72&gt;=650,AthetaR60_2,(IF(AD72&lt;=550,AthetaR60_0+(AthetaR60_1-AthetaR60_0)/100*(AD72-450),AthetaR60_1+(AthetaR60_2-AthetaR60_1)/100*(AD72-450)))))</f>
        <v>0.5</v>
      </c>
      <c r="AJ72" s="3">
        <f>IF(AE72&lt;=450,AthetaR90_0,IF(AE72&gt;=650,AthetaR90_2,(IF(AE72&lt;=550,AthetaR90_0+(AthetaR90_1-AthetaR90_0)/100*(AE72-450),AthetaR90_1+(AthetaR90_2-AthetaR90_1)/100*(AE72-450)))))</f>
        <v>1.3</v>
      </c>
      <c r="AK72" s="3">
        <f>IF(AF72&lt;=450,AthetaR120_0,IF(AF72&gt;=650,AthetaR120_2,(IF(AF72&lt;=550,AthetaR120_0+(AthetaR120_1-AthetaR120_0)/100*(AF72-450),AthetaR120_1+(AthetaR120_2-AthetaR120_1)/100*(AF72-450)))))</f>
        <v>1.9</v>
      </c>
      <c r="AL72" s="24">
        <f t="shared" si="30"/>
        <v>27.544026392140015</v>
      </c>
      <c r="AM72" s="14">
        <f t="shared" si="31"/>
        <v>23.722202556940186</v>
      </c>
    </row>
    <row r="73" spans="2:39" x14ac:dyDescent="0.25">
      <c r="B73" s="3">
        <f t="shared" si="13"/>
        <v>275</v>
      </c>
      <c r="C73" s="14">
        <f t="shared" si="14"/>
        <v>4.583333333333333</v>
      </c>
      <c r="D73" s="11">
        <f t="shared" si="15"/>
        <v>563.70523012349622</v>
      </c>
      <c r="E73" s="11">
        <f t="shared" si="0"/>
        <v>352.51584876779634</v>
      </c>
      <c r="F73" s="11">
        <f t="shared" si="16"/>
        <v>22.547085991692121</v>
      </c>
      <c r="G73" s="11">
        <f t="shared" si="1"/>
        <v>25.273965377368881</v>
      </c>
      <c r="H73" s="11">
        <f t="shared" si="2"/>
        <v>23.940714294923954</v>
      </c>
      <c r="I73" s="24">
        <f t="shared" si="17"/>
        <v>22.547085991692121</v>
      </c>
      <c r="J73" s="12">
        <f t="shared" si="3"/>
        <v>0.26178974868506083</v>
      </c>
      <c r="K73" s="24">
        <f t="shared" si="4"/>
        <v>441.59519661129622</v>
      </c>
      <c r="L73" s="12">
        <f t="shared" si="18"/>
        <v>0.13578563329804111</v>
      </c>
      <c r="M73" s="24">
        <f t="shared" si="19"/>
        <v>25.273965377368881</v>
      </c>
      <c r="N73" s="12">
        <f t="shared" si="5"/>
        <v>0.86889813675926764</v>
      </c>
      <c r="O73" s="24">
        <f t="shared" si="6"/>
        <v>443.49308873946956</v>
      </c>
      <c r="P73" s="12">
        <f t="shared" si="20"/>
        <v>0.33275256637907757</v>
      </c>
      <c r="Q73" s="24">
        <f t="shared" si="21"/>
        <v>23.940714294923954</v>
      </c>
      <c r="R73" s="12">
        <f t="shared" si="7"/>
        <v>0.47889290724887834</v>
      </c>
      <c r="S73" s="24">
        <f t="shared" si="8"/>
        <v>442.5679978782606</v>
      </c>
      <c r="T73" s="12">
        <f t="shared" si="22"/>
        <v>0.22245106050491373</v>
      </c>
      <c r="W73" s="24">
        <f t="shared" si="23"/>
        <v>31.663353628678077</v>
      </c>
      <c r="X73" s="24">
        <f t="shared" si="24"/>
        <v>447.85190565144165</v>
      </c>
      <c r="Y73" s="13">
        <f t="shared" si="9"/>
        <v>0.299281912598021</v>
      </c>
      <c r="Z73" s="24">
        <f t="shared" si="10"/>
        <v>8021.3123784779573</v>
      </c>
      <c r="AA73" s="24">
        <f t="shared" si="11"/>
        <v>4013.9979768106755</v>
      </c>
      <c r="AB73" s="24">
        <f t="shared" si="25"/>
        <v>27.802033961801015</v>
      </c>
      <c r="AC73" s="24">
        <f t="shared" si="26"/>
        <v>23.940714294923954</v>
      </c>
      <c r="AE73" s="14">
        <f t="shared" si="27"/>
        <v>4.583333333333333</v>
      </c>
      <c r="AF73" s="24">
        <f t="shared" si="32"/>
        <v>400</v>
      </c>
      <c r="AG73" s="3">
        <f t="shared" si="29"/>
        <v>0</v>
      </c>
      <c r="AH73" s="3">
        <f>IF(AC73&lt;=450,AthetaR30_0,IF(AC73&gt;=650,AthetaR30_2,(IF(AC73&lt;=550,AthetaR30_0+(AthetaR30_1-AthetaR30_0)/100*(AC73-450),AthetaR30_1+(AthetaR30_2-AthetaR30_1)/100*(AC73-450)))))</f>
        <v>0</v>
      </c>
      <c r="AI73" s="3">
        <f>IF(AD73&lt;=450,AthetaR60_0,IF(AD73&gt;=650,AthetaR60_2,(IF(AD73&lt;=550,AthetaR60_0+(AthetaR60_1-AthetaR60_0)/100*(AD73-450),AthetaR60_1+(AthetaR60_2-AthetaR60_1)/100*(AD73-450)))))</f>
        <v>0.5</v>
      </c>
      <c r="AJ73" s="3">
        <f>IF(AE73&lt;=450,AthetaR90_0,IF(AE73&gt;=650,AthetaR90_2,(IF(AE73&lt;=550,AthetaR90_0+(AthetaR90_1-AthetaR90_0)/100*(AE73-450),AthetaR90_1+(AthetaR90_2-AthetaR90_1)/100*(AE73-450)))))</f>
        <v>1.3</v>
      </c>
      <c r="AK73" s="3">
        <f>IF(AF73&lt;=450,AthetaR120_0,IF(AF73&gt;=650,AthetaR120_2,(IF(AF73&lt;=550,AthetaR120_0+(AthetaR120_1-AthetaR120_0)/100*(AF73-450),AthetaR120_1+(AthetaR120_2-AthetaR120_1)/100*(AF73-450)))))</f>
        <v>1.9</v>
      </c>
      <c r="AL73" s="24">
        <f t="shared" si="30"/>
        <v>27.802033961801015</v>
      </c>
      <c r="AM73" s="14">
        <f t="shared" si="31"/>
        <v>23.940714294923954</v>
      </c>
    </row>
    <row r="74" spans="2:39" x14ac:dyDescent="0.25">
      <c r="B74" s="3">
        <f t="shared" si="13"/>
        <v>280</v>
      </c>
      <c r="C74" s="14">
        <f t="shared" si="14"/>
        <v>4.666666666666667</v>
      </c>
      <c r="D74" s="11">
        <f t="shared" si="15"/>
        <v>566.33392204371251</v>
      </c>
      <c r="E74" s="11">
        <f t="shared" si="0"/>
        <v>354.12348775409271</v>
      </c>
      <c r="F74" s="11">
        <f t="shared" si="16"/>
        <v>22.682871624990163</v>
      </c>
      <c r="G74" s="11">
        <f t="shared" si="1"/>
        <v>25.60671794374796</v>
      </c>
      <c r="H74" s="11">
        <f t="shared" si="2"/>
        <v>24.163165355428866</v>
      </c>
      <c r="I74" s="24">
        <f t="shared" si="17"/>
        <v>22.682871624990163</v>
      </c>
      <c r="J74" s="12">
        <f t="shared" si="3"/>
        <v>0.26173341520736171</v>
      </c>
      <c r="K74" s="24">
        <f t="shared" si="4"/>
        <v>441.69024214891175</v>
      </c>
      <c r="L74" s="12">
        <f t="shared" si="18"/>
        <v>0.13795732710155051</v>
      </c>
      <c r="M74" s="24">
        <f t="shared" si="19"/>
        <v>25.60671794374796</v>
      </c>
      <c r="N74" s="12">
        <f t="shared" si="5"/>
        <v>0.86844767422657121</v>
      </c>
      <c r="O74" s="24">
        <f t="shared" si="6"/>
        <v>443.72312795301781</v>
      </c>
      <c r="P74" s="12">
        <f t="shared" si="20"/>
        <v>0.33936525409001939</v>
      </c>
      <c r="Q74" s="24">
        <f t="shared" si="21"/>
        <v>24.163165355428866</v>
      </c>
      <c r="R74" s="12">
        <f t="shared" si="7"/>
        <v>0.47872553866029466</v>
      </c>
      <c r="S74" s="24">
        <f t="shared" si="8"/>
        <v>442.72272532682013</v>
      </c>
      <c r="T74" s="12">
        <f t="shared" si="22"/>
        <v>0.22626970900175675</v>
      </c>
      <c r="W74" s="24">
        <f t="shared" si="23"/>
        <v>31.9626355412761</v>
      </c>
      <c r="X74" s="24">
        <f t="shared" si="24"/>
        <v>448.05308669163975</v>
      </c>
      <c r="Y74" s="13">
        <f t="shared" si="9"/>
        <v>0.30102817628274353</v>
      </c>
      <c r="Z74" s="24">
        <f t="shared" si="10"/>
        <v>8054.0213053204152</v>
      </c>
      <c r="AA74" s="24">
        <f t="shared" si="11"/>
        <v>4056.9511923029481</v>
      </c>
      <c r="AB74" s="24">
        <f t="shared" si="25"/>
        <v>28.062900448352483</v>
      </c>
      <c r="AC74" s="24">
        <f t="shared" si="26"/>
        <v>24.163165355428866</v>
      </c>
      <c r="AE74" s="14">
        <f t="shared" si="27"/>
        <v>4.666666666666667</v>
      </c>
      <c r="AF74" s="24">
        <f t="shared" si="32"/>
        <v>400</v>
      </c>
      <c r="AG74" s="3">
        <f t="shared" si="29"/>
        <v>0</v>
      </c>
      <c r="AH74" s="3">
        <f>IF(AC74&lt;=450,AthetaR30_0,IF(AC74&gt;=650,AthetaR30_2,(IF(AC74&lt;=550,AthetaR30_0+(AthetaR30_1-AthetaR30_0)/100*(AC74-450),AthetaR30_1+(AthetaR30_2-AthetaR30_1)/100*(AC74-450)))))</f>
        <v>0</v>
      </c>
      <c r="AI74" s="3">
        <f>IF(AD74&lt;=450,AthetaR60_0,IF(AD74&gt;=650,AthetaR60_2,(IF(AD74&lt;=550,AthetaR60_0+(AthetaR60_1-AthetaR60_0)/100*(AD74-450),AthetaR60_1+(AthetaR60_2-AthetaR60_1)/100*(AD74-450)))))</f>
        <v>0.5</v>
      </c>
      <c r="AJ74" s="3">
        <f>IF(AE74&lt;=450,AthetaR90_0,IF(AE74&gt;=650,AthetaR90_2,(IF(AE74&lt;=550,AthetaR90_0+(AthetaR90_1-AthetaR90_0)/100*(AE74-450),AthetaR90_1+(AthetaR90_2-AthetaR90_1)/100*(AE74-450)))))</f>
        <v>1.3</v>
      </c>
      <c r="AK74" s="3">
        <f>IF(AF74&lt;=450,AthetaR120_0,IF(AF74&gt;=650,AthetaR120_2,(IF(AF74&lt;=550,AthetaR120_0+(AthetaR120_1-AthetaR120_0)/100*(AF74-450),AthetaR120_1+(AthetaR120_2-AthetaR120_1)/100*(AF74-450)))))</f>
        <v>1.9</v>
      </c>
      <c r="AL74" s="24">
        <f t="shared" si="30"/>
        <v>28.062900448352483</v>
      </c>
      <c r="AM74" s="14">
        <f t="shared" si="31"/>
        <v>24.163165355428866</v>
      </c>
    </row>
    <row r="75" spans="2:39" x14ac:dyDescent="0.25">
      <c r="B75" s="3">
        <f t="shared" si="13"/>
        <v>285</v>
      </c>
      <c r="C75" s="14">
        <f t="shared" si="14"/>
        <v>4.75</v>
      </c>
      <c r="D75" s="11">
        <f t="shared" si="15"/>
        <v>568.91728942414215</v>
      </c>
      <c r="E75" s="11">
        <f t="shared" si="0"/>
        <v>355.70340744143414</v>
      </c>
      <c r="F75" s="11">
        <f t="shared" si="16"/>
        <v>22.820828952091713</v>
      </c>
      <c r="G75" s="11">
        <f t="shared" si="1"/>
        <v>25.946083197837979</v>
      </c>
      <c r="H75" s="11">
        <f t="shared" si="2"/>
        <v>24.389435064430621</v>
      </c>
      <c r="I75" s="24">
        <f t="shared" si="17"/>
        <v>22.820828952091713</v>
      </c>
      <c r="J75" s="12">
        <f t="shared" si="3"/>
        <v>0.26167624000491851</v>
      </c>
      <c r="K75" s="24">
        <f t="shared" si="4"/>
        <v>441.78674968437457</v>
      </c>
      <c r="L75" s="12">
        <f t="shared" si="18"/>
        <v>0.14006664531769508</v>
      </c>
      <c r="M75" s="24">
        <f t="shared" si="19"/>
        <v>25.946083197837979</v>
      </c>
      <c r="N75" s="12">
        <f t="shared" si="5"/>
        <v>0.86798941821524012</v>
      </c>
      <c r="O75" s="24">
        <f t="shared" si="6"/>
        <v>443.95739208859817</v>
      </c>
      <c r="P75" s="12">
        <f t="shared" si="20"/>
        <v>0.34576717480432262</v>
      </c>
      <c r="Q75" s="24">
        <f t="shared" si="21"/>
        <v>24.389435064430621</v>
      </c>
      <c r="R75" s="12">
        <f t="shared" si="7"/>
        <v>0.47855558471135234</v>
      </c>
      <c r="S75" s="24">
        <f t="shared" si="8"/>
        <v>442.87995361515198</v>
      </c>
      <c r="T75" s="12">
        <f t="shared" si="22"/>
        <v>0.22997324735698796</v>
      </c>
      <c r="W75" s="24">
        <f t="shared" si="23"/>
        <v>32.263663717558842</v>
      </c>
      <c r="X75" s="24">
        <f t="shared" si="24"/>
        <v>448.25517466047597</v>
      </c>
      <c r="Y75" s="13">
        <f t="shared" si="9"/>
        <v>0.30274315113544403</v>
      </c>
      <c r="Z75" s="24">
        <f t="shared" si="10"/>
        <v>8085.9935930968813</v>
      </c>
      <c r="AA75" s="24">
        <f t="shared" si="11"/>
        <v>4099.4694140396687</v>
      </c>
      <c r="AB75" s="24">
        <f t="shared" si="25"/>
        <v>28.326549390994732</v>
      </c>
      <c r="AC75" s="24">
        <f t="shared" si="26"/>
        <v>24.389435064430621</v>
      </c>
      <c r="AE75" s="14">
        <f t="shared" si="27"/>
        <v>4.75</v>
      </c>
      <c r="AF75" s="24">
        <f t="shared" si="32"/>
        <v>400</v>
      </c>
      <c r="AG75" s="3">
        <f t="shared" si="29"/>
        <v>0</v>
      </c>
      <c r="AH75" s="3">
        <f>IF(AC75&lt;=450,AthetaR30_0,IF(AC75&gt;=650,AthetaR30_2,(IF(AC75&lt;=550,AthetaR30_0+(AthetaR30_1-AthetaR30_0)/100*(AC75-450),AthetaR30_1+(AthetaR30_2-AthetaR30_1)/100*(AC75-450)))))</f>
        <v>0</v>
      </c>
      <c r="AI75" s="3">
        <f>IF(AD75&lt;=450,AthetaR60_0,IF(AD75&gt;=650,AthetaR60_2,(IF(AD75&lt;=550,AthetaR60_0+(AthetaR60_1-AthetaR60_0)/100*(AD75-450),AthetaR60_1+(AthetaR60_2-AthetaR60_1)/100*(AD75-450)))))</f>
        <v>0.5</v>
      </c>
      <c r="AJ75" s="3">
        <f>IF(AE75&lt;=450,AthetaR90_0,IF(AE75&gt;=650,AthetaR90_2,(IF(AE75&lt;=550,AthetaR90_0+(AthetaR90_1-AthetaR90_0)/100*(AE75-450),AthetaR90_1+(AthetaR90_2-AthetaR90_1)/100*(AE75-450)))))</f>
        <v>1.3</v>
      </c>
      <c r="AK75" s="3">
        <f>IF(AF75&lt;=450,AthetaR120_0,IF(AF75&gt;=650,AthetaR120_2,(IF(AF75&lt;=550,AthetaR120_0+(AthetaR120_1-AthetaR120_0)/100*(AF75-450),AthetaR120_1+(AthetaR120_2-AthetaR120_1)/100*(AF75-450)))))</f>
        <v>1.9</v>
      </c>
      <c r="AL75" s="24">
        <f t="shared" si="30"/>
        <v>28.326549390994732</v>
      </c>
      <c r="AM75" s="14">
        <f t="shared" si="31"/>
        <v>24.389435064430621</v>
      </c>
    </row>
    <row r="76" spans="2:39" x14ac:dyDescent="0.25">
      <c r="B76" s="3">
        <f t="shared" si="13"/>
        <v>290</v>
      </c>
      <c r="C76" s="14">
        <f t="shared" si="14"/>
        <v>4.833333333333333</v>
      </c>
      <c r="D76" s="11">
        <f t="shared" si="15"/>
        <v>571.45686880213952</v>
      </c>
      <c r="E76" s="11">
        <f t="shared" si="0"/>
        <v>357.25654753573883</v>
      </c>
      <c r="F76" s="11">
        <f t="shared" si="16"/>
        <v>22.960895597409408</v>
      </c>
      <c r="G76" s="11">
        <f t="shared" si="1"/>
        <v>26.291850372642301</v>
      </c>
      <c r="H76" s="11">
        <f t="shared" si="2"/>
        <v>24.619408311787609</v>
      </c>
      <c r="I76" s="24">
        <f t="shared" si="17"/>
        <v>22.960895597409408</v>
      </c>
      <c r="J76" s="12">
        <f t="shared" si="3"/>
        <v>0.26161825162353725</v>
      </c>
      <c r="K76" s="24">
        <f t="shared" si="4"/>
        <v>441.88467289260228</v>
      </c>
      <c r="L76" s="12">
        <f t="shared" si="18"/>
        <v>0.14211641349769388</v>
      </c>
      <c r="M76" s="24">
        <f t="shared" si="19"/>
        <v>26.291850372642301</v>
      </c>
      <c r="N76" s="12">
        <f t="shared" si="5"/>
        <v>0.86752371654814942</v>
      </c>
      <c r="O76" s="24">
        <f t="shared" si="6"/>
        <v>444.19571606023038</v>
      </c>
      <c r="P76" s="12">
        <f t="shared" si="20"/>
        <v>0.35196788128584411</v>
      </c>
      <c r="Q76" s="24">
        <f t="shared" si="21"/>
        <v>24.619408311787609</v>
      </c>
      <c r="R76" s="12">
        <f t="shared" si="7"/>
        <v>0.47838314565857654</v>
      </c>
      <c r="S76" s="24">
        <f t="shared" si="8"/>
        <v>443.03959510835233</v>
      </c>
      <c r="T76" s="12">
        <f t="shared" si="22"/>
        <v>0.23356688588408397</v>
      </c>
      <c r="W76" s="24">
        <f t="shared" si="23"/>
        <v>32.566406868694287</v>
      </c>
      <c r="X76" s="24">
        <f t="shared" si="24"/>
        <v>448.45814430237624</v>
      </c>
      <c r="Y76" s="13">
        <f t="shared" si="9"/>
        <v>0.30442775153357826</v>
      </c>
      <c r="Z76" s="24">
        <f t="shared" si="10"/>
        <v>8117.2535166761136</v>
      </c>
      <c r="AA76" s="24">
        <f t="shared" si="11"/>
        <v>4141.5632129650376</v>
      </c>
      <c r="AB76" s="24">
        <f t="shared" si="25"/>
        <v>28.592907590240948</v>
      </c>
      <c r="AC76" s="24">
        <f t="shared" si="26"/>
        <v>24.619408311787609</v>
      </c>
      <c r="AE76" s="14">
        <f t="shared" si="27"/>
        <v>4.833333333333333</v>
      </c>
      <c r="AF76" s="24">
        <f t="shared" si="32"/>
        <v>400</v>
      </c>
      <c r="AG76" s="3">
        <f t="shared" si="29"/>
        <v>0</v>
      </c>
      <c r="AH76" s="3">
        <f>IF(AC76&lt;=450,AthetaR30_0,IF(AC76&gt;=650,AthetaR30_2,(IF(AC76&lt;=550,AthetaR30_0+(AthetaR30_1-AthetaR30_0)/100*(AC76-450),AthetaR30_1+(AthetaR30_2-AthetaR30_1)/100*(AC76-450)))))</f>
        <v>0</v>
      </c>
      <c r="AI76" s="3">
        <f>IF(AD76&lt;=450,AthetaR60_0,IF(AD76&gt;=650,AthetaR60_2,(IF(AD76&lt;=550,AthetaR60_0+(AthetaR60_1-AthetaR60_0)/100*(AD76-450),AthetaR60_1+(AthetaR60_2-AthetaR60_1)/100*(AD76-450)))))</f>
        <v>0.5</v>
      </c>
      <c r="AJ76" s="3">
        <f>IF(AE76&lt;=450,AthetaR90_0,IF(AE76&gt;=650,AthetaR90_2,(IF(AE76&lt;=550,AthetaR90_0+(AthetaR90_1-AthetaR90_0)/100*(AE76-450),AthetaR90_1+(AthetaR90_2-AthetaR90_1)/100*(AE76-450)))))</f>
        <v>1.3</v>
      </c>
      <c r="AK76" s="3">
        <f>IF(AF76&lt;=450,AthetaR120_0,IF(AF76&gt;=650,AthetaR120_2,(IF(AF76&lt;=550,AthetaR120_0+(AthetaR120_1-AthetaR120_0)/100*(AF76-450),AthetaR120_1+(AthetaR120_2-AthetaR120_1)/100*(AF76-450)))))</f>
        <v>1.9</v>
      </c>
      <c r="AL76" s="24">
        <f t="shared" si="30"/>
        <v>28.592907590240948</v>
      </c>
      <c r="AM76" s="14">
        <f t="shared" si="31"/>
        <v>24.619408311787609</v>
      </c>
    </row>
    <row r="77" spans="2:39" x14ac:dyDescent="0.25">
      <c r="B77" s="3">
        <f t="shared" si="13"/>
        <v>295</v>
      </c>
      <c r="C77" s="14">
        <f t="shared" si="14"/>
        <v>4.916666666666667</v>
      </c>
      <c r="D77" s="11">
        <f t="shared" si="15"/>
        <v>573.95411988089165</v>
      </c>
      <c r="E77" s="11">
        <f t="shared" si="0"/>
        <v>358.78380075316505</v>
      </c>
      <c r="F77" s="11">
        <f t="shared" si="16"/>
        <v>23.103012010907101</v>
      </c>
      <c r="G77" s="11">
        <f t="shared" si="1"/>
        <v>26.643818253928146</v>
      </c>
      <c r="H77" s="11">
        <f t="shared" si="2"/>
        <v>24.852975197671693</v>
      </c>
      <c r="I77" s="24">
        <f t="shared" si="17"/>
        <v>23.103012010907101</v>
      </c>
      <c r="J77" s="12">
        <f t="shared" si="3"/>
        <v>0.26155947736672375</v>
      </c>
      <c r="K77" s="24">
        <f t="shared" si="4"/>
        <v>441.98396749093996</v>
      </c>
      <c r="L77" s="12">
        <f t="shared" si="18"/>
        <v>0.14410928024720765</v>
      </c>
      <c r="M77" s="24">
        <f t="shared" si="19"/>
        <v>26.643818253928146</v>
      </c>
      <c r="N77" s="12">
        <f t="shared" si="5"/>
        <v>0.86705090211605795</v>
      </c>
      <c r="O77" s="24">
        <f t="shared" si="6"/>
        <v>444.43794191423035</v>
      </c>
      <c r="P77" s="12">
        <f t="shared" si="20"/>
        <v>0.35797633299514575</v>
      </c>
      <c r="Q77" s="24">
        <f t="shared" si="21"/>
        <v>24.852975197671693</v>
      </c>
      <c r="R77" s="12">
        <f t="shared" si="7"/>
        <v>0.47820831743722075</v>
      </c>
      <c r="S77" s="24">
        <f t="shared" si="8"/>
        <v>443.2015659933802</v>
      </c>
      <c r="T77" s="12">
        <f t="shared" si="22"/>
        <v>0.23705550966000932</v>
      </c>
      <c r="W77" s="24">
        <f t="shared" si="23"/>
        <v>32.870834620227868</v>
      </c>
      <c r="X77" s="24">
        <f t="shared" si="24"/>
        <v>448.66197107149293</v>
      </c>
      <c r="Y77" s="13">
        <f t="shared" si="9"/>
        <v>0.30608285028550236</v>
      </c>
      <c r="Z77" s="24">
        <f t="shared" si="10"/>
        <v>8147.8241533234295</v>
      </c>
      <c r="AA77" s="24">
        <f t="shared" si="11"/>
        <v>4183.242739114241</v>
      </c>
      <c r="AB77" s="24">
        <f t="shared" si="25"/>
        <v>28.861904908949782</v>
      </c>
      <c r="AC77" s="24">
        <f t="shared" si="26"/>
        <v>24.852975197671693</v>
      </c>
      <c r="AE77" s="14">
        <f t="shared" si="27"/>
        <v>4.916666666666667</v>
      </c>
      <c r="AF77" s="24">
        <f t="shared" si="32"/>
        <v>400</v>
      </c>
      <c r="AG77" s="3">
        <f t="shared" si="29"/>
        <v>0</v>
      </c>
      <c r="AH77" s="3">
        <f>IF(AC77&lt;=450,AthetaR30_0,IF(AC77&gt;=650,AthetaR30_2,(IF(AC77&lt;=550,AthetaR30_0+(AthetaR30_1-AthetaR30_0)/100*(AC77-450),AthetaR30_1+(AthetaR30_2-AthetaR30_1)/100*(AC77-450)))))</f>
        <v>0</v>
      </c>
      <c r="AI77" s="3">
        <f>IF(AD77&lt;=450,AthetaR60_0,IF(AD77&gt;=650,AthetaR60_2,(IF(AD77&lt;=550,AthetaR60_0+(AthetaR60_1-AthetaR60_0)/100*(AD77-450),AthetaR60_1+(AthetaR60_2-AthetaR60_1)/100*(AD77-450)))))</f>
        <v>0.5</v>
      </c>
      <c r="AJ77" s="3">
        <f>IF(AE77&lt;=450,AthetaR90_0,IF(AE77&gt;=650,AthetaR90_2,(IF(AE77&lt;=550,AthetaR90_0+(AthetaR90_1-AthetaR90_0)/100*(AE77-450),AthetaR90_1+(AthetaR90_2-AthetaR90_1)/100*(AE77-450)))))</f>
        <v>1.3</v>
      </c>
      <c r="AK77" s="3">
        <f>IF(AF77&lt;=450,AthetaR120_0,IF(AF77&gt;=650,AthetaR120_2,(IF(AF77&lt;=550,AthetaR120_0+(AthetaR120_1-AthetaR120_0)/100*(AF77-450),AthetaR120_1+(AthetaR120_2-AthetaR120_1)/100*(AF77-450)))))</f>
        <v>1.9</v>
      </c>
      <c r="AL77" s="24">
        <f t="shared" si="30"/>
        <v>28.861904908949782</v>
      </c>
      <c r="AM77" s="14">
        <f t="shared" si="31"/>
        <v>24.852975197671693</v>
      </c>
    </row>
    <row r="78" spans="2:39" x14ac:dyDescent="0.25">
      <c r="B78" s="3">
        <f t="shared" si="13"/>
        <v>300</v>
      </c>
      <c r="C78" s="14">
        <f t="shared" si="14"/>
        <v>5</v>
      </c>
      <c r="D78" s="11">
        <f t="shared" si="15"/>
        <v>576.4104305683087</v>
      </c>
      <c r="E78" s="11">
        <f t="shared" si="0"/>
        <v>360.28601590176385</v>
      </c>
      <c r="F78" s="11">
        <f t="shared" si="16"/>
        <v>23.247121291154308</v>
      </c>
      <c r="G78" s="11">
        <f t="shared" si="1"/>
        <v>27.001794586923292</v>
      </c>
      <c r="H78" s="11">
        <f t="shared" si="2"/>
        <v>25.090030707331703</v>
      </c>
      <c r="I78" s="24">
        <f t="shared" si="17"/>
        <v>23.247121291154308</v>
      </c>
      <c r="J78" s="12">
        <f t="shared" si="3"/>
        <v>0.26149994337116117</v>
      </c>
      <c r="K78" s="24">
        <f t="shared" si="4"/>
        <v>442.08459111333974</v>
      </c>
      <c r="L78" s="12">
        <f t="shared" si="18"/>
        <v>0.14604773118433317</v>
      </c>
      <c r="M78" s="24">
        <f t="shared" si="19"/>
        <v>27.001794586923292</v>
      </c>
      <c r="N78" s="12">
        <f t="shared" si="5"/>
        <v>0.86657129371658503</v>
      </c>
      <c r="O78" s="24">
        <f t="shared" si="6"/>
        <v>444.68391840979626</v>
      </c>
      <c r="P78" s="12">
        <f t="shared" si="20"/>
        <v>0.36380094269042096</v>
      </c>
      <c r="Q78" s="24">
        <f t="shared" si="21"/>
        <v>25.090030707331703</v>
      </c>
      <c r="R78" s="12">
        <f t="shared" si="7"/>
        <v>0.47803119191621696</v>
      </c>
      <c r="S78" s="24">
        <f t="shared" si="8"/>
        <v>443.36578604766487</v>
      </c>
      <c r="T78" s="12">
        <f t="shared" si="22"/>
        <v>0.24044370414321725</v>
      </c>
      <c r="W78" s="24">
        <f t="shared" si="23"/>
        <v>33.176917470513366</v>
      </c>
      <c r="X78" s="24">
        <f t="shared" si="24"/>
        <v>448.86663110117479</v>
      </c>
      <c r="Y78" s="13">
        <f t="shared" si="9"/>
        <v>0.3077092812062211</v>
      </c>
      <c r="Z78" s="24">
        <f t="shared" si="10"/>
        <v>8177.7274607812615</v>
      </c>
      <c r="AA78" s="24">
        <f t="shared" si="11"/>
        <v>4224.5177445957579</v>
      </c>
      <c r="AB78" s="24">
        <f t="shared" si="25"/>
        <v>29.133474088922533</v>
      </c>
      <c r="AC78" s="24">
        <f t="shared" si="26"/>
        <v>25.090030707331703</v>
      </c>
      <c r="AE78" s="14">
        <f t="shared" si="27"/>
        <v>5</v>
      </c>
      <c r="AF78" s="24">
        <f t="shared" si="32"/>
        <v>400</v>
      </c>
      <c r="AG78" s="3">
        <f t="shared" si="29"/>
        <v>0</v>
      </c>
      <c r="AH78" s="3">
        <f>IF(AC78&lt;=450,AthetaR30_0,IF(AC78&gt;=650,AthetaR30_2,(IF(AC78&lt;=550,AthetaR30_0+(AthetaR30_1-AthetaR30_0)/100*(AC78-450),AthetaR30_1+(AthetaR30_2-AthetaR30_1)/100*(AC78-450)))))</f>
        <v>0</v>
      </c>
      <c r="AI78" s="3">
        <f>IF(AD78&lt;=450,AthetaR60_0,IF(AD78&gt;=650,AthetaR60_2,(IF(AD78&lt;=550,AthetaR60_0+(AthetaR60_1-AthetaR60_0)/100*(AD78-450),AthetaR60_1+(AthetaR60_2-AthetaR60_1)/100*(AD78-450)))))</f>
        <v>0.5</v>
      </c>
      <c r="AJ78" s="3">
        <f>IF(AE78&lt;=450,AthetaR90_0,IF(AE78&gt;=650,AthetaR90_2,(IF(AE78&lt;=550,AthetaR90_0+(AthetaR90_1-AthetaR90_0)/100*(AE78-450),AthetaR90_1+(AthetaR90_2-AthetaR90_1)/100*(AE78-450)))))</f>
        <v>1.3</v>
      </c>
      <c r="AK78" s="3">
        <f>IF(AF78&lt;=450,AthetaR120_0,IF(AF78&gt;=650,AthetaR120_2,(IF(AF78&lt;=550,AthetaR120_0+(AthetaR120_1-AthetaR120_0)/100*(AF78-450),AthetaR120_1+(AthetaR120_2-AthetaR120_1)/100*(AF78-450)))))</f>
        <v>1.9</v>
      </c>
      <c r="AL78" s="24">
        <f t="shared" si="30"/>
        <v>29.133474088922533</v>
      </c>
      <c r="AM78" s="14">
        <f t="shared" si="31"/>
        <v>25.090030707331703</v>
      </c>
    </row>
    <row r="79" spans="2:39" x14ac:dyDescent="0.25">
      <c r="B79" s="3">
        <f t="shared" si="13"/>
        <v>305</v>
      </c>
      <c r="C79" s="14">
        <f t="shared" si="14"/>
        <v>5.083333333333333</v>
      </c>
      <c r="D79" s="11">
        <f t="shared" si="15"/>
        <v>578.82712160949586</v>
      </c>
      <c r="E79" s="11">
        <f t="shared" si="0"/>
        <v>361.76400071457749</v>
      </c>
      <c r="F79" s="11">
        <f t="shared" si="16"/>
        <v>23.39316902233864</v>
      </c>
      <c r="G79" s="11">
        <f t="shared" si="1"/>
        <v>27.365595529613714</v>
      </c>
      <c r="H79" s="11">
        <f t="shared" si="2"/>
        <v>25.330474411474921</v>
      </c>
      <c r="I79" s="24">
        <f t="shared" si="17"/>
        <v>23.39316902233864</v>
      </c>
      <c r="J79" s="12">
        <f t="shared" si="3"/>
        <v>0.26143967467632689</v>
      </c>
      <c r="K79" s="24">
        <f t="shared" si="4"/>
        <v>442.18650319438001</v>
      </c>
      <c r="L79" s="12">
        <f t="shared" si="18"/>
        <v>0.14793410158162079</v>
      </c>
      <c r="M79" s="24">
        <f t="shared" si="19"/>
        <v>27.365595529613714</v>
      </c>
      <c r="N79" s="12">
        <f t="shared" si="5"/>
        <v>0.86608519683140184</v>
      </c>
      <c r="O79" s="24">
        <f t="shared" si="6"/>
        <v>444.93350063152332</v>
      </c>
      <c r="P79" s="12">
        <f t="shared" si="20"/>
        <v>0.36944961864324488</v>
      </c>
      <c r="Q79" s="24">
        <f t="shared" si="21"/>
        <v>25.330474411474921</v>
      </c>
      <c r="R79" s="12">
        <f t="shared" si="7"/>
        <v>0.47785185713366785</v>
      </c>
      <c r="S79" s="24">
        <f t="shared" si="8"/>
        <v>443.53217842564464</v>
      </c>
      <c r="T79" s="12">
        <f t="shared" si="22"/>
        <v>0.24373577837796628</v>
      </c>
      <c r="W79" s="24">
        <f t="shared" si="23"/>
        <v>33.484626751719588</v>
      </c>
      <c r="X79" s="24">
        <f t="shared" si="24"/>
        <v>449.07210117529229</v>
      </c>
      <c r="Y79" s="13">
        <f t="shared" si="9"/>
        <v>0.30930784149316243</v>
      </c>
      <c r="Z79" s="24">
        <f t="shared" si="10"/>
        <v>8206.9843490714484</v>
      </c>
      <c r="AA79" s="24">
        <f t="shared" si="11"/>
        <v>4265.3976049854309</v>
      </c>
      <c r="AB79" s="24">
        <f t="shared" si="25"/>
        <v>29.407550581597256</v>
      </c>
      <c r="AC79" s="24">
        <f t="shared" si="26"/>
        <v>25.330474411474921</v>
      </c>
      <c r="AE79" s="14">
        <f t="shared" si="27"/>
        <v>5.083333333333333</v>
      </c>
      <c r="AF79" s="24">
        <f t="shared" si="32"/>
        <v>400</v>
      </c>
      <c r="AG79" s="3">
        <f t="shared" si="29"/>
        <v>0</v>
      </c>
      <c r="AH79" s="3">
        <f>IF(AC79&lt;=450,AthetaR30_0,IF(AC79&gt;=650,AthetaR30_2,(IF(AC79&lt;=550,AthetaR30_0+(AthetaR30_1-AthetaR30_0)/100*(AC79-450),AthetaR30_1+(AthetaR30_2-AthetaR30_1)/100*(AC79-450)))))</f>
        <v>0</v>
      </c>
      <c r="AI79" s="3">
        <f>IF(AD79&lt;=450,AthetaR60_0,IF(AD79&gt;=650,AthetaR60_2,(IF(AD79&lt;=550,AthetaR60_0+(AthetaR60_1-AthetaR60_0)/100*(AD79-450),AthetaR60_1+(AthetaR60_2-AthetaR60_1)/100*(AD79-450)))))</f>
        <v>0.5</v>
      </c>
      <c r="AJ79" s="3">
        <f>IF(AE79&lt;=450,AthetaR90_0,IF(AE79&gt;=650,AthetaR90_2,(IF(AE79&lt;=550,AthetaR90_0+(AthetaR90_1-AthetaR90_0)/100*(AE79-450),AthetaR90_1+(AthetaR90_2-AthetaR90_1)/100*(AE79-450)))))</f>
        <v>1.3</v>
      </c>
      <c r="AK79" s="3">
        <f>IF(AF79&lt;=450,AthetaR120_0,IF(AF79&gt;=650,AthetaR120_2,(IF(AF79&lt;=550,AthetaR120_0+(AthetaR120_1-AthetaR120_0)/100*(AF79-450),AthetaR120_1+(AthetaR120_2-AthetaR120_1)/100*(AF79-450)))))</f>
        <v>1.9</v>
      </c>
      <c r="AL79" s="24">
        <f t="shared" si="30"/>
        <v>29.407550581597256</v>
      </c>
      <c r="AM79" s="14">
        <f t="shared" si="31"/>
        <v>25.330474411474921</v>
      </c>
    </row>
    <row r="80" spans="2:39" x14ac:dyDescent="0.25">
      <c r="B80" s="3">
        <f t="shared" si="13"/>
        <v>310</v>
      </c>
      <c r="C80" s="14">
        <f t="shared" si="14"/>
        <v>5.166666666666667</v>
      </c>
      <c r="D80" s="11">
        <f t="shared" si="15"/>
        <v>581.2054508515215</v>
      </c>
      <c r="E80" s="11">
        <f t="shared" si="0"/>
        <v>363.21852445785981</v>
      </c>
      <c r="F80" s="11">
        <f t="shared" si="16"/>
        <v>23.541103123920262</v>
      </c>
      <c r="G80" s="11">
        <f t="shared" si="1"/>
        <v>27.735045148256958</v>
      </c>
      <c r="H80" s="11">
        <f t="shared" si="2"/>
        <v>25.574210189852888</v>
      </c>
      <c r="I80" s="24">
        <f t="shared" si="17"/>
        <v>23.541103123920262</v>
      </c>
      <c r="J80" s="12">
        <f t="shared" si="3"/>
        <v>0.26137869528879482</v>
      </c>
      <c r="K80" s="24">
        <f t="shared" si="4"/>
        <v>442.28966486220429</v>
      </c>
      <c r="L80" s="12">
        <f t="shared" si="18"/>
        <v>0.14977058783546987</v>
      </c>
      <c r="M80" s="24">
        <f t="shared" si="19"/>
        <v>27.735045148256958</v>
      </c>
      <c r="N80" s="12">
        <f t="shared" si="5"/>
        <v>0.86559290434723968</v>
      </c>
      <c r="O80" s="24">
        <f t="shared" si="6"/>
        <v>445.18654963090029</v>
      </c>
      <c r="P80" s="12">
        <f t="shared" si="20"/>
        <v>0.37492980294629585</v>
      </c>
      <c r="Q80" s="24">
        <f t="shared" si="21"/>
        <v>25.574210189852888</v>
      </c>
      <c r="R80" s="12">
        <f t="shared" si="7"/>
        <v>0.47767039751468138</v>
      </c>
      <c r="S80" s="24">
        <f t="shared" si="8"/>
        <v>443.7006694615643</v>
      </c>
      <c r="T80" s="12">
        <f t="shared" si="22"/>
        <v>0.24693578604776925</v>
      </c>
      <c r="W80" s="24">
        <f t="shared" si="23"/>
        <v>33.793934593212754</v>
      </c>
      <c r="X80" s="24">
        <f t="shared" si="24"/>
        <v>449.2783587012741</v>
      </c>
      <c r="Y80" s="13">
        <f t="shared" si="9"/>
        <v>0.31087929392049524</v>
      </c>
      <c r="Z80" s="24">
        <f t="shared" si="10"/>
        <v>8235.6147466161765</v>
      </c>
      <c r="AA80" s="24">
        <f t="shared" si="11"/>
        <v>4305.8913392646018</v>
      </c>
      <c r="AB80" s="24">
        <f t="shared" si="25"/>
        <v>29.684072391532823</v>
      </c>
      <c r="AC80" s="24">
        <f t="shared" si="26"/>
        <v>25.574210189852888</v>
      </c>
      <c r="AE80" s="14">
        <f t="shared" si="27"/>
        <v>5.166666666666667</v>
      </c>
      <c r="AF80" s="24">
        <f t="shared" si="32"/>
        <v>400</v>
      </c>
      <c r="AG80" s="3">
        <f t="shared" si="29"/>
        <v>0</v>
      </c>
      <c r="AH80" s="3">
        <f>IF(AC80&lt;=450,AthetaR30_0,IF(AC80&gt;=650,AthetaR30_2,(IF(AC80&lt;=550,AthetaR30_0+(AthetaR30_1-AthetaR30_0)/100*(AC80-450),AthetaR30_1+(AthetaR30_2-AthetaR30_1)/100*(AC80-450)))))</f>
        <v>0</v>
      </c>
      <c r="AI80" s="3">
        <f>IF(AD80&lt;=450,AthetaR60_0,IF(AD80&gt;=650,AthetaR60_2,(IF(AD80&lt;=550,AthetaR60_0+(AthetaR60_1-AthetaR60_0)/100*(AD80-450),AthetaR60_1+(AthetaR60_2-AthetaR60_1)/100*(AD80-450)))))</f>
        <v>0.5</v>
      </c>
      <c r="AJ80" s="3">
        <f>IF(AE80&lt;=450,AthetaR90_0,IF(AE80&gt;=650,AthetaR90_2,(IF(AE80&lt;=550,AthetaR90_0+(AthetaR90_1-AthetaR90_0)/100*(AE80-450),AthetaR90_1+(AthetaR90_2-AthetaR90_1)/100*(AE80-450)))))</f>
        <v>1.3</v>
      </c>
      <c r="AK80" s="3">
        <f>IF(AF80&lt;=450,AthetaR120_0,IF(AF80&gt;=650,AthetaR120_2,(IF(AF80&lt;=550,AthetaR120_0+(AthetaR120_1-AthetaR120_0)/100*(AF80-450),AthetaR120_1+(AthetaR120_2-AthetaR120_1)/100*(AF80-450)))))</f>
        <v>1.9</v>
      </c>
      <c r="AL80" s="24">
        <f t="shared" si="30"/>
        <v>29.684072391532823</v>
      </c>
      <c r="AM80" s="14">
        <f t="shared" si="31"/>
        <v>25.574210189852888</v>
      </c>
    </row>
    <row r="81" spans="2:39" x14ac:dyDescent="0.25">
      <c r="B81" s="3">
        <f t="shared" si="13"/>
        <v>315</v>
      </c>
      <c r="C81" s="14">
        <f t="shared" si="14"/>
        <v>5.25</v>
      </c>
      <c r="D81" s="11">
        <f t="shared" si="15"/>
        <v>583.5466171749573</v>
      </c>
      <c r="E81" s="11">
        <f t="shared" si="0"/>
        <v>364.65032033550295</v>
      </c>
      <c r="F81" s="11">
        <f t="shared" si="16"/>
        <v>23.690873711755732</v>
      </c>
      <c r="G81" s="11">
        <f t="shared" si="1"/>
        <v>28.109974951203252</v>
      </c>
      <c r="H81" s="11">
        <f t="shared" si="2"/>
        <v>25.821145975900656</v>
      </c>
      <c r="I81" s="24">
        <f t="shared" si="17"/>
        <v>23.690873711755732</v>
      </c>
      <c r="J81" s="12">
        <f t="shared" si="3"/>
        <v>0.26131702824171266</v>
      </c>
      <c r="K81" s="24">
        <f t="shared" si="4"/>
        <v>442.39403883955481</v>
      </c>
      <c r="L81" s="12">
        <f t="shared" si="18"/>
        <v>0.1515592578888065</v>
      </c>
      <c r="M81" s="24">
        <f t="shared" si="19"/>
        <v>28.109974951203252</v>
      </c>
      <c r="N81" s="12">
        <f t="shared" si="5"/>
        <v>0.86509469722574128</v>
      </c>
      <c r="O81" s="24">
        <f t="shared" si="6"/>
        <v>445.44293209415281</v>
      </c>
      <c r="P81" s="12">
        <f t="shared" si="20"/>
        <v>0.38024850633224105</v>
      </c>
      <c r="Q81" s="24">
        <f t="shared" si="21"/>
        <v>25.821145975900656</v>
      </c>
      <c r="R81" s="12">
        <f t="shared" si="7"/>
        <v>0.47748689407315176</v>
      </c>
      <c r="S81" s="24">
        <f t="shared" si="8"/>
        <v>443.87118848704085</v>
      </c>
      <c r="T81" s="12">
        <f t="shared" si="22"/>
        <v>0.25004754460883016</v>
      </c>
      <c r="W81" s="24">
        <f t="shared" si="23"/>
        <v>34.104813887133247</v>
      </c>
      <c r="X81" s="24">
        <f t="shared" si="24"/>
        <v>449.48538168472709</v>
      </c>
      <c r="Y81" s="13">
        <f t="shared" si="9"/>
        <v>0.31242436886851738</v>
      </c>
      <c r="Z81" s="24">
        <f t="shared" si="10"/>
        <v>8263.6376612092427</v>
      </c>
      <c r="AA81" s="24">
        <f t="shared" si="11"/>
        <v>4346.0076284215502</v>
      </c>
      <c r="AB81" s="24">
        <f t="shared" si="25"/>
        <v>29.962979931516951</v>
      </c>
      <c r="AC81" s="24">
        <f t="shared" si="26"/>
        <v>25.821145975900656</v>
      </c>
      <c r="AE81" s="14">
        <f t="shared" si="27"/>
        <v>5.25</v>
      </c>
      <c r="AF81" s="24">
        <f t="shared" si="32"/>
        <v>400</v>
      </c>
      <c r="AG81" s="3">
        <f t="shared" si="29"/>
        <v>0</v>
      </c>
      <c r="AH81" s="3">
        <f>IF(AC81&lt;=450,AthetaR30_0,IF(AC81&gt;=650,AthetaR30_2,(IF(AC81&lt;=550,AthetaR30_0+(AthetaR30_1-AthetaR30_0)/100*(AC81-450),AthetaR30_1+(AthetaR30_2-AthetaR30_1)/100*(AC81-450)))))</f>
        <v>0</v>
      </c>
      <c r="AI81" s="3">
        <f>IF(AD81&lt;=450,AthetaR60_0,IF(AD81&gt;=650,AthetaR60_2,(IF(AD81&lt;=550,AthetaR60_0+(AthetaR60_1-AthetaR60_0)/100*(AD81-450),AthetaR60_1+(AthetaR60_2-AthetaR60_1)/100*(AD81-450)))))</f>
        <v>0.5</v>
      </c>
      <c r="AJ81" s="3">
        <f>IF(AE81&lt;=450,AthetaR90_0,IF(AE81&gt;=650,AthetaR90_2,(IF(AE81&lt;=550,AthetaR90_0+(AthetaR90_1-AthetaR90_0)/100*(AE81-450),AthetaR90_1+(AthetaR90_2-AthetaR90_1)/100*(AE81-450)))))</f>
        <v>1.3</v>
      </c>
      <c r="AK81" s="3">
        <f>IF(AF81&lt;=450,AthetaR120_0,IF(AF81&gt;=650,AthetaR120_2,(IF(AF81&lt;=550,AthetaR120_0+(AthetaR120_1-AthetaR120_0)/100*(AF81-450),AthetaR120_1+(AthetaR120_2-AthetaR120_1)/100*(AF81-450)))))</f>
        <v>1.9</v>
      </c>
      <c r="AL81" s="24">
        <f t="shared" si="30"/>
        <v>29.962979931516951</v>
      </c>
      <c r="AM81" s="14">
        <f t="shared" si="31"/>
        <v>25.821145975900656</v>
      </c>
    </row>
    <row r="82" spans="2:39" x14ac:dyDescent="0.25">
      <c r="B82" s="3">
        <f t="shared" si="13"/>
        <v>320</v>
      </c>
      <c r="C82" s="14">
        <f t="shared" si="14"/>
        <v>5.333333333333333</v>
      </c>
      <c r="D82" s="11">
        <f t="shared" si="15"/>
        <v>585.85176412295505</v>
      </c>
      <c r="E82" s="11">
        <f t="shared" ref="E82:E145" si="33">IF(B82&lt;=40*60,20+345*CRed_1*LOG(8*C82+1,10),ThetaG40+(ThetaG120-ThetaG40)/80*(C82-40))</f>
        <v>366.0600877084853</v>
      </c>
      <c r="F82" s="11">
        <f t="shared" si="16"/>
        <v>23.842432969644538</v>
      </c>
      <c r="G82" s="11">
        <f t="shared" ref="G82:G145" si="34">M82</f>
        <v>28.490223457535492</v>
      </c>
      <c r="H82" s="11">
        <f t="shared" ref="H82:H145" si="35">Q82</f>
        <v>26.071193520509485</v>
      </c>
      <c r="I82" s="24">
        <f t="shared" si="17"/>
        <v>23.842432969644538</v>
      </c>
      <c r="J82" s="12">
        <f t="shared" ref="J82:J145" si="36">Cp*RhoP/(K82*RhoA)*dP/1000*MassivSS</f>
        <v>0.26125469564988912</v>
      </c>
      <c r="K82" s="24">
        <f t="shared" ref="K82:K145" si="37">IF(I82&lt;600,425+0.773*I82-1.69/1000*I82^2+2.22/1000^2*I82^3,IF(I82&lt;735,666+13002/(738-I82),IF(I82&lt;900,545+17820/(I82-731),650)))</f>
        <v>442.49958935216688</v>
      </c>
      <c r="L82" s="12">
        <f t="shared" si="18"/>
        <v>0.15330206071754293</v>
      </c>
      <c r="M82" s="24">
        <f t="shared" si="19"/>
        <v>28.490223457535492</v>
      </c>
      <c r="N82" s="12">
        <f t="shared" ref="N82:N145" si="38">Cp*RhoP/(O82*RhoA)*dP/1000*MassivW</f>
        <v>0.86459084512663498</v>
      </c>
      <c r="O82" s="24">
        <f t="shared" ref="O82:O145" si="39">IF(M82&lt;600,425+0.773*M82-1.69/1000*M82^2+2.22/1000^2*M82^3,IF(M82&lt;735,666+13002/(738-M82),IF(M82&lt;900,545+17820/(M82-731),650)))</f>
        <v>445.70252003408166</v>
      </c>
      <c r="P82" s="12">
        <f t="shared" si="20"/>
        <v>0.38541233987162182</v>
      </c>
      <c r="Q82" s="24">
        <f t="shared" si="21"/>
        <v>26.071193520509485</v>
      </c>
      <c r="R82" s="12">
        <f t="shared" ref="R82:R145" si="40">Cp*RhoP/(S82*RhoA)*dP/1000*MassivSI</f>
        <v>0.4773014245989281</v>
      </c>
      <c r="S82" s="24">
        <f t="shared" ref="S82:S145" si="41">IF(Q82&lt;600,425+0.773*Q82-1.69/1000*Q82^2+2.22/1000^2*Q82^3,IF(Q82&lt;735,666+13002/(738-Q82),IF(Q82&lt;900,545+17820/(Q82-731),650)))</f>
        <v>444.04366766206294</v>
      </c>
      <c r="T82" s="12">
        <f t="shared" si="22"/>
        <v>0.25307465270605756</v>
      </c>
      <c r="W82" s="24">
        <f t="shared" si="23"/>
        <v>34.417238256001767</v>
      </c>
      <c r="X82" s="24">
        <f t="shared" si="24"/>
        <v>449.69314870551977</v>
      </c>
      <c r="Y82" s="13">
        <f t="shared" ref="Y82:Y145" si="42">MAX(MassivSSCO/(X82*RhoA)*DeltaT*(Z82+AA82),L82)</f>
        <v>0.31394376620290576</v>
      </c>
      <c r="Z82" s="24">
        <f t="shared" ref="Z82:Z145" si="43">AlphaC*(E82-W82)</f>
        <v>8291.0712363120874</v>
      </c>
      <c r="AA82" s="24">
        <f t="shared" ref="AA82:AA145" si="44">Phi*EpsilonF*0.7*Botzman/10^8*EpsilonA*((E82+273)^4-(W82+273)^4)</f>
        <v>4385.754832824211</v>
      </c>
      <c r="AB82" s="24">
        <f t="shared" si="25"/>
        <v>30.244215888255624</v>
      </c>
      <c r="AC82" s="24">
        <f t="shared" si="26"/>
        <v>26.071193520509485</v>
      </c>
      <c r="AE82" s="14">
        <f t="shared" si="27"/>
        <v>5.333333333333333</v>
      </c>
      <c r="AF82" s="24">
        <f t="shared" si="32"/>
        <v>400</v>
      </c>
      <c r="AG82" s="3">
        <f t="shared" si="29"/>
        <v>0</v>
      </c>
      <c r="AH82" s="3">
        <f>IF(AC82&lt;=450,AthetaR30_0,IF(AC82&gt;=650,AthetaR30_2,(IF(AC82&lt;=550,AthetaR30_0+(AthetaR30_1-AthetaR30_0)/100*(AC82-450),AthetaR30_1+(AthetaR30_2-AthetaR30_1)/100*(AC82-450)))))</f>
        <v>0</v>
      </c>
      <c r="AI82" s="3">
        <f>IF(AD82&lt;=450,AthetaR60_0,IF(AD82&gt;=650,AthetaR60_2,(IF(AD82&lt;=550,AthetaR60_0+(AthetaR60_1-AthetaR60_0)/100*(AD82-450),AthetaR60_1+(AthetaR60_2-AthetaR60_1)/100*(AD82-450)))))</f>
        <v>0.5</v>
      </c>
      <c r="AJ82" s="3">
        <f>IF(AE82&lt;=450,AthetaR90_0,IF(AE82&gt;=650,AthetaR90_2,(IF(AE82&lt;=550,AthetaR90_0+(AthetaR90_1-AthetaR90_0)/100*(AE82-450),AthetaR90_1+(AthetaR90_2-AthetaR90_1)/100*(AE82-450)))))</f>
        <v>1.3</v>
      </c>
      <c r="AK82" s="3">
        <f>IF(AF82&lt;=450,AthetaR120_0,IF(AF82&gt;=650,AthetaR120_2,(IF(AF82&lt;=550,AthetaR120_0+(AthetaR120_1-AthetaR120_0)/100*(AF82-450),AthetaR120_1+(AthetaR120_2-AthetaR120_1)/100*(AF82-450)))))</f>
        <v>1.9</v>
      </c>
      <c r="AL82" s="24">
        <f t="shared" si="30"/>
        <v>30.244215888255624</v>
      </c>
      <c r="AM82" s="14">
        <f t="shared" si="31"/>
        <v>26.071193520509485</v>
      </c>
    </row>
    <row r="83" spans="2:39" x14ac:dyDescent="0.25">
      <c r="B83" s="3">
        <f t="shared" ref="B83:B146" si="45">B82+DeltaT</f>
        <v>325</v>
      </c>
      <c r="C83" s="14">
        <f t="shared" ref="C83:C146" si="46">B83/60</f>
        <v>5.416666666666667</v>
      </c>
      <c r="D83" s="11">
        <f t="shared" ref="D83:D146" si="47">20+345*LOG(8*C83+1,10)</f>
        <v>588.12198325536099</v>
      </c>
      <c r="E83" s="11">
        <f t="shared" si="33"/>
        <v>367.44849414615999</v>
      </c>
      <c r="F83" s="11">
        <f t="shared" ref="F83:F146" si="48">I83</f>
        <v>23.995735030362081</v>
      </c>
      <c r="G83" s="11">
        <f t="shared" si="34"/>
        <v>28.875635797407114</v>
      </c>
      <c r="H83" s="11">
        <f t="shared" si="35"/>
        <v>26.324268173215543</v>
      </c>
      <c r="I83" s="24">
        <f t="shared" ref="I83:I146" si="49">I82+IF(Limit=Oui,MAX(0,L82),L82)</f>
        <v>23.995735030362081</v>
      </c>
      <c r="J83" s="12">
        <f t="shared" si="36"/>
        <v>0.26119171876088176</v>
      </c>
      <c r="K83" s="24">
        <f t="shared" si="37"/>
        <v>442.60628204386728</v>
      </c>
      <c r="L83" s="12">
        <f t="shared" ref="L83:L146" si="50">LambdaP*MassivSS/(dP/1000)/(K83*RhoA)/(1+J83/3)*(D83-I83)*DeltaT-(EXP(J83/10)-1)*(D83-D82)</f>
        <v>0.155000834978159</v>
      </c>
      <c r="M83" s="24">
        <f t="shared" ref="M83:M146" si="51">M82+IF(Limit=Oui,MAX(0,P82),P82)</f>
        <v>28.875635797407114</v>
      </c>
      <c r="N83" s="12">
        <f t="shared" si="38"/>
        <v>0.86408160698826253</v>
      </c>
      <c r="O83" s="24">
        <f t="shared" si="39"/>
        <v>445.96519050378549</v>
      </c>
      <c r="P83" s="12">
        <f t="shared" ref="P83:P146" si="52">LambdaP*MassivW/(dP/1000)/(O83*RhoA)/(1+N83/3)*(D83-M83)*DeltaT-(EXP(N83/10)-1)*(D83-D82)</f>
        <v>0.39042754387392947</v>
      </c>
      <c r="Q83" s="24">
        <f t="shared" ref="Q83:Q146" si="53">Q82+IF(Limit=Oui,MAX(0,T82),T82)</f>
        <v>26.324268173215543</v>
      </c>
      <c r="R83" s="12">
        <f t="shared" si="40"/>
        <v>0.47711406383165339</v>
      </c>
      <c r="S83" s="24">
        <f t="shared" si="41"/>
        <v>444.21804181823126</v>
      </c>
      <c r="T83" s="12">
        <f t="shared" ref="T83:T146" si="54">LambdaP*MassivSI/(dP/1000)/(S83*RhoA)/(1+R83/3)*(D83-Q83)*DeltaT-(EXP(R83/10)-1)*(D83-D82)</f>
        <v>0.2560205060501663</v>
      </c>
      <c r="W83" s="24">
        <f t="shared" ref="W83:W146" si="55">W82+IF(Limit=Oui,MAX(0,Y82),Y82)</f>
        <v>34.731182022204671</v>
      </c>
      <c r="X83" s="24">
        <f t="shared" ref="X83:X146" si="56">IF(W83&lt;600,425+0.773*W83-1.69/1000*W83^2+2.22/1000^2*W83^3,IF(W83&lt;735,666+13002/(738-W83),IF(W83&lt;900,545+17820/(W83-731),650)))</f>
        <v>449.90163889522273</v>
      </c>
      <c r="Y83" s="13">
        <f t="shared" si="42"/>
        <v>0.31543815701709066</v>
      </c>
      <c r="Z83" s="24">
        <f t="shared" si="43"/>
        <v>8317.9328030988836</v>
      </c>
      <c r="AA83" s="24">
        <f t="shared" si="44"/>
        <v>4425.1410084620975</v>
      </c>
      <c r="AB83" s="24">
        <f t="shared" ref="AB83:AB146" si="57">MAX(M83,AVERAGE(W83,AC83))</f>
        <v>30.527725097710107</v>
      </c>
      <c r="AC83" s="24">
        <f t="shared" ref="AC83:AC146" si="58">Q83</f>
        <v>26.324268173215543</v>
      </c>
      <c r="AE83" s="14">
        <f t="shared" ref="AE83:AE146" si="59">C83</f>
        <v>5.416666666666667</v>
      </c>
      <c r="AF83" s="24">
        <f t="shared" si="32"/>
        <v>400</v>
      </c>
      <c r="AG83" s="3">
        <f t="shared" ref="AG83:AG146" si="60">IF(C83&lt;=30,AH83,IF(C83&lt;=60,AI83,IF(C83&lt;=90,AJ83,IF(C83&lt;=120,AK83,-1))))</f>
        <v>0</v>
      </c>
      <c r="AH83" s="3">
        <f>IF(AC83&lt;=450,AthetaR30_0,IF(AC83&gt;=650,AthetaR30_2,(IF(AC83&lt;=550,AthetaR30_0+(AthetaR30_1-AthetaR30_0)/100*(AC83-450),AthetaR30_1+(AthetaR30_2-AthetaR30_1)/100*(AC83-450)))))</f>
        <v>0</v>
      </c>
      <c r="AI83" s="3">
        <f>IF(AD83&lt;=450,AthetaR60_0,IF(AD83&gt;=650,AthetaR60_2,(IF(AD83&lt;=550,AthetaR60_0+(AthetaR60_1-AthetaR60_0)/100*(AD83-450),AthetaR60_1+(AthetaR60_2-AthetaR60_1)/100*(AD83-450)))))</f>
        <v>0.5</v>
      </c>
      <c r="AJ83" s="3">
        <f>IF(AE83&lt;=450,AthetaR90_0,IF(AE83&gt;=650,AthetaR90_2,(IF(AE83&lt;=550,AthetaR90_0+(AthetaR90_1-AthetaR90_0)/100*(AE83-450),AthetaR90_1+(AthetaR90_2-AthetaR90_1)/100*(AE83-450)))))</f>
        <v>1.3</v>
      </c>
      <c r="AK83" s="3">
        <f>IF(AF83&lt;=450,AthetaR120_0,IF(AF83&gt;=650,AthetaR120_2,(IF(AF83&lt;=550,AthetaR120_0+(AthetaR120_1-AthetaR120_0)/100*(AF83-450),AthetaR120_1+(AthetaR120_2-AthetaR120_1)/100*(AF83-450)))))</f>
        <v>1.9</v>
      </c>
      <c r="AL83" s="24">
        <f t="shared" ref="AL83:AL146" si="61">MAX(M83,AVERAGE(W83,AM83))</f>
        <v>30.527725097710107</v>
      </c>
      <c r="AM83" s="14">
        <f t="shared" ref="AM83:AM146" si="62">IF(W83&gt;=AF83,(1+(W83-AF83)*AG83/10000)*AC83,AC83)</f>
        <v>26.324268173215543</v>
      </c>
    </row>
    <row r="84" spans="2:39" x14ac:dyDescent="0.25">
      <c r="B84" s="3">
        <f t="shared" si="45"/>
        <v>330</v>
      </c>
      <c r="C84" s="14">
        <f t="shared" si="46"/>
        <v>5.5</v>
      </c>
      <c r="D84" s="11">
        <f t="shared" si="47"/>
        <v>590.35831725249352</v>
      </c>
      <c r="E84" s="11">
        <f t="shared" si="33"/>
        <v>368.81617732444374</v>
      </c>
      <c r="F84" s="11">
        <f t="shared" si="48"/>
        <v>24.150735865340241</v>
      </c>
      <c r="G84" s="11">
        <f t="shared" si="34"/>
        <v>29.266063341281043</v>
      </c>
      <c r="H84" s="11">
        <f t="shared" si="35"/>
        <v>26.58028867926571</v>
      </c>
      <c r="I84" s="24">
        <f t="shared" si="49"/>
        <v>24.150735865340241</v>
      </c>
      <c r="J84" s="12">
        <f t="shared" si="36"/>
        <v>0.26112811800243568</v>
      </c>
      <c r="K84" s="24">
        <f t="shared" si="37"/>
        <v>442.714083897786</v>
      </c>
      <c r="L84" s="12">
        <f t="shared" si="50"/>
        <v>0.1566573169023591</v>
      </c>
      <c r="M84" s="24">
        <f t="shared" si="51"/>
        <v>29.266063341281043</v>
      </c>
      <c r="N84" s="12">
        <f t="shared" si="38"/>
        <v>0.86356723156907766</v>
      </c>
      <c r="O84" s="24">
        <f t="shared" si="39"/>
        <v>446.23082533037615</v>
      </c>
      <c r="P84" s="12">
        <f t="shared" si="52"/>
        <v>0.39530001427804728</v>
      </c>
      <c r="Q84" s="24">
        <f t="shared" si="53"/>
        <v>26.58028867926571</v>
      </c>
      <c r="R84" s="12">
        <f t="shared" si="40"/>
        <v>0.47692488362242857</v>
      </c>
      <c r="S84" s="24">
        <f t="shared" si="41"/>
        <v>444.39424831317092</v>
      </c>
      <c r="T84" s="12">
        <f t="shared" si="54"/>
        <v>0.25888831191345529</v>
      </c>
      <c r="W84" s="24">
        <f t="shared" si="55"/>
        <v>35.046620179221762</v>
      </c>
      <c r="X84" s="24">
        <f t="shared" si="56"/>
        <v>450.11083191580724</v>
      </c>
      <c r="Y84" s="13">
        <f t="shared" si="42"/>
        <v>0.31690818524965259</v>
      </c>
      <c r="Z84" s="24">
        <f t="shared" si="43"/>
        <v>8344.2389286305497</v>
      </c>
      <c r="AA84" s="24">
        <f t="shared" si="44"/>
        <v>4464.1739221459557</v>
      </c>
      <c r="AB84" s="24">
        <f t="shared" si="57"/>
        <v>30.813454429243734</v>
      </c>
      <c r="AC84" s="24">
        <f t="shared" si="58"/>
        <v>26.58028867926571</v>
      </c>
      <c r="AE84" s="14">
        <f t="shared" si="59"/>
        <v>5.5</v>
      </c>
      <c r="AF84" s="24">
        <f t="shared" si="32"/>
        <v>400</v>
      </c>
      <c r="AG84" s="3">
        <f t="shared" si="60"/>
        <v>0</v>
      </c>
      <c r="AH84" s="3">
        <f>IF(AC84&lt;=450,AthetaR30_0,IF(AC84&gt;=650,AthetaR30_2,(IF(AC84&lt;=550,AthetaR30_0+(AthetaR30_1-AthetaR30_0)/100*(AC84-450),AthetaR30_1+(AthetaR30_2-AthetaR30_1)/100*(AC84-450)))))</f>
        <v>0</v>
      </c>
      <c r="AI84" s="3">
        <f>IF(AD84&lt;=450,AthetaR60_0,IF(AD84&gt;=650,AthetaR60_2,(IF(AD84&lt;=550,AthetaR60_0+(AthetaR60_1-AthetaR60_0)/100*(AD84-450),AthetaR60_1+(AthetaR60_2-AthetaR60_1)/100*(AD84-450)))))</f>
        <v>0.5</v>
      </c>
      <c r="AJ84" s="3">
        <f>IF(AE84&lt;=450,AthetaR90_0,IF(AE84&gt;=650,AthetaR90_2,(IF(AE84&lt;=550,AthetaR90_0+(AthetaR90_1-AthetaR90_0)/100*(AE84-450),AthetaR90_1+(AthetaR90_2-AthetaR90_1)/100*(AE84-450)))))</f>
        <v>1.3</v>
      </c>
      <c r="AK84" s="3">
        <f>IF(AF84&lt;=450,AthetaR120_0,IF(AF84&gt;=650,AthetaR120_2,(IF(AF84&lt;=550,AthetaR120_0+(AthetaR120_1-AthetaR120_0)/100*(AF84-450),AthetaR120_1+(AthetaR120_2-AthetaR120_1)/100*(AF84-450)))))</f>
        <v>1.9</v>
      </c>
      <c r="AL84" s="24">
        <f t="shared" si="61"/>
        <v>30.813454429243734</v>
      </c>
      <c r="AM84" s="14">
        <f t="shared" si="62"/>
        <v>26.58028867926571</v>
      </c>
    </row>
    <row r="85" spans="2:39" x14ac:dyDescent="0.25">
      <c r="B85" s="3">
        <f t="shared" si="45"/>
        <v>335</v>
      </c>
      <c r="C85" s="14">
        <f t="shared" si="46"/>
        <v>5.583333333333333</v>
      </c>
      <c r="D85" s="11">
        <f t="shared" si="47"/>
        <v>592.56176279067665</v>
      </c>
      <c r="E85" s="11">
        <f t="shared" si="33"/>
        <v>370.16374678441781</v>
      </c>
      <c r="F85" s="11">
        <f t="shared" si="48"/>
        <v>24.307393182242599</v>
      </c>
      <c r="G85" s="11">
        <f t="shared" si="34"/>
        <v>29.661363355559089</v>
      </c>
      <c r="H85" s="11">
        <f t="shared" si="35"/>
        <v>26.839176991179166</v>
      </c>
      <c r="I85" s="24">
        <f t="shared" si="49"/>
        <v>24.307393182242599</v>
      </c>
      <c r="J85" s="12">
        <f t="shared" si="36"/>
        <v>0.2610639130265876</v>
      </c>
      <c r="K85" s="24">
        <f t="shared" si="37"/>
        <v>442.8229631631533</v>
      </c>
      <c r="L85" s="12">
        <f t="shared" si="50"/>
        <v>0.15827314751467769</v>
      </c>
      <c r="M85" s="24">
        <f t="shared" si="51"/>
        <v>29.661363355559089</v>
      </c>
      <c r="N85" s="12">
        <f t="shared" si="38"/>
        <v>0.86304795795336897</v>
      </c>
      <c r="O85" s="24">
        <f t="shared" si="39"/>
        <v>446.49931086698462</v>
      </c>
      <c r="P85" s="12">
        <f t="shared" si="52"/>
        <v>0.40003532678479398</v>
      </c>
      <c r="Q85" s="24">
        <f t="shared" si="53"/>
        <v>26.839176991179166</v>
      </c>
      <c r="R85" s="12">
        <f t="shared" si="40"/>
        <v>0.47673395308434263</v>
      </c>
      <c r="S85" s="24">
        <f t="shared" si="41"/>
        <v>444.57222689515311</v>
      </c>
      <c r="T85" s="12">
        <f t="shared" si="54"/>
        <v>0.2616811023834133</v>
      </c>
      <c r="W85" s="24">
        <f t="shared" si="55"/>
        <v>35.363528364471414</v>
      </c>
      <c r="X85" s="24">
        <f t="shared" si="56"/>
        <v>450.32070793951385</v>
      </c>
      <c r="Y85" s="13">
        <f t="shared" si="42"/>
        <v>0.31835446918745253</v>
      </c>
      <c r="Z85" s="24">
        <f t="shared" si="43"/>
        <v>8370.0054604986599</v>
      </c>
      <c r="AA85" s="24">
        <f t="shared" si="44"/>
        <v>4502.861065745913</v>
      </c>
      <c r="AB85" s="24">
        <f t="shared" si="57"/>
        <v>31.10135267782529</v>
      </c>
      <c r="AC85" s="24">
        <f t="shared" si="58"/>
        <v>26.839176991179166</v>
      </c>
      <c r="AE85" s="14">
        <f t="shared" si="59"/>
        <v>5.583333333333333</v>
      </c>
      <c r="AF85" s="24">
        <f t="shared" si="32"/>
        <v>400</v>
      </c>
      <c r="AG85" s="3">
        <f t="shared" si="60"/>
        <v>0</v>
      </c>
      <c r="AH85" s="3">
        <f>IF(AC85&lt;=450,AthetaR30_0,IF(AC85&gt;=650,AthetaR30_2,(IF(AC85&lt;=550,AthetaR30_0+(AthetaR30_1-AthetaR30_0)/100*(AC85-450),AthetaR30_1+(AthetaR30_2-AthetaR30_1)/100*(AC85-450)))))</f>
        <v>0</v>
      </c>
      <c r="AI85" s="3">
        <f>IF(AD85&lt;=450,AthetaR60_0,IF(AD85&gt;=650,AthetaR60_2,(IF(AD85&lt;=550,AthetaR60_0+(AthetaR60_1-AthetaR60_0)/100*(AD85-450),AthetaR60_1+(AthetaR60_2-AthetaR60_1)/100*(AD85-450)))))</f>
        <v>0.5</v>
      </c>
      <c r="AJ85" s="3">
        <f>IF(AE85&lt;=450,AthetaR90_0,IF(AE85&gt;=650,AthetaR90_2,(IF(AE85&lt;=550,AthetaR90_0+(AthetaR90_1-AthetaR90_0)/100*(AE85-450),AthetaR90_1+(AthetaR90_2-AthetaR90_1)/100*(AE85-450)))))</f>
        <v>1.3</v>
      </c>
      <c r="AK85" s="3">
        <f>IF(AF85&lt;=450,AthetaR120_0,IF(AF85&gt;=650,AthetaR120_2,(IF(AF85&lt;=550,AthetaR120_0+(AthetaR120_1-AthetaR120_0)/100*(AF85-450),AthetaR120_1+(AthetaR120_2-AthetaR120_1)/100*(AF85-450)))))</f>
        <v>1.9</v>
      </c>
      <c r="AL85" s="24">
        <f t="shared" si="61"/>
        <v>31.10135267782529</v>
      </c>
      <c r="AM85" s="14">
        <f t="shared" si="62"/>
        <v>26.839176991179166</v>
      </c>
    </row>
    <row r="86" spans="2:39" x14ac:dyDescent="0.25">
      <c r="B86" s="3">
        <f t="shared" si="45"/>
        <v>340</v>
      </c>
      <c r="C86" s="14">
        <f t="shared" si="46"/>
        <v>5.666666666666667</v>
      </c>
      <c r="D86" s="11">
        <f t="shared" si="47"/>
        <v>594.73327320937915</v>
      </c>
      <c r="E86" s="11">
        <f t="shared" si="33"/>
        <v>371.49178556348005</v>
      </c>
      <c r="F86" s="11">
        <f t="shared" si="48"/>
        <v>24.465666329757276</v>
      </c>
      <c r="G86" s="11">
        <f t="shared" si="34"/>
        <v>30.061398682343885</v>
      </c>
      <c r="H86" s="11">
        <f t="shared" si="35"/>
        <v>27.100858093562579</v>
      </c>
      <c r="I86" s="24">
        <f t="shared" si="49"/>
        <v>24.465666329757276</v>
      </c>
      <c r="J86" s="12">
        <f t="shared" si="36"/>
        <v>0.26099912275071774</v>
      </c>
      <c r="K86" s="24">
        <f t="shared" si="37"/>
        <v>442.93288928720489</v>
      </c>
      <c r="L86" s="12">
        <f t="shared" si="50"/>
        <v>0.15984987924034233</v>
      </c>
      <c r="M86" s="24">
        <f t="shared" si="51"/>
        <v>30.061398682343885</v>
      </c>
      <c r="N86" s="12">
        <f t="shared" si="38"/>
        <v>0.86252401602414586</v>
      </c>
      <c r="O86" s="24">
        <f t="shared" si="39"/>
        <v>446.77053776152468</v>
      </c>
      <c r="P86" s="12">
        <f t="shared" si="52"/>
        <v>0.40463875895575929</v>
      </c>
      <c r="Q86" s="24">
        <f t="shared" si="53"/>
        <v>27.100858093562579</v>
      </c>
      <c r="R86" s="12">
        <f t="shared" si="40"/>
        <v>0.4765413387328018</v>
      </c>
      <c r="S86" s="24">
        <f t="shared" si="41"/>
        <v>444.75191957706022</v>
      </c>
      <c r="T86" s="12">
        <f t="shared" si="54"/>
        <v>0.26440174649758919</v>
      </c>
      <c r="W86" s="24">
        <f t="shared" si="55"/>
        <v>35.681882833658868</v>
      </c>
      <c r="X86" s="24">
        <f t="shared" si="56"/>
        <v>450.53124762980701</v>
      </c>
      <c r="Y86" s="13">
        <f t="shared" si="42"/>
        <v>0.3197776028641402</v>
      </c>
      <c r="Z86" s="24">
        <f t="shared" si="43"/>
        <v>8395.2475682455297</v>
      </c>
      <c r="AA86" s="24">
        <f t="shared" si="44"/>
        <v>4541.2096695414102</v>
      </c>
      <c r="AB86" s="24">
        <f t="shared" si="57"/>
        <v>31.391370463610723</v>
      </c>
      <c r="AC86" s="24">
        <f t="shared" si="58"/>
        <v>27.100858093562579</v>
      </c>
      <c r="AE86" s="14">
        <f t="shared" si="59"/>
        <v>5.666666666666667</v>
      </c>
      <c r="AF86" s="24">
        <f t="shared" si="32"/>
        <v>400</v>
      </c>
      <c r="AG86" s="3">
        <f t="shared" si="60"/>
        <v>0</v>
      </c>
      <c r="AH86" s="3">
        <f>IF(AC86&lt;=450,AthetaR30_0,IF(AC86&gt;=650,AthetaR30_2,(IF(AC86&lt;=550,AthetaR30_0+(AthetaR30_1-AthetaR30_0)/100*(AC86-450),AthetaR30_1+(AthetaR30_2-AthetaR30_1)/100*(AC86-450)))))</f>
        <v>0</v>
      </c>
      <c r="AI86" s="3">
        <f>IF(AD86&lt;=450,AthetaR60_0,IF(AD86&gt;=650,AthetaR60_2,(IF(AD86&lt;=550,AthetaR60_0+(AthetaR60_1-AthetaR60_0)/100*(AD86-450),AthetaR60_1+(AthetaR60_2-AthetaR60_1)/100*(AD86-450)))))</f>
        <v>0.5</v>
      </c>
      <c r="AJ86" s="3">
        <f>IF(AE86&lt;=450,AthetaR90_0,IF(AE86&gt;=650,AthetaR90_2,(IF(AE86&lt;=550,AthetaR90_0+(AthetaR90_1-AthetaR90_0)/100*(AE86-450),AthetaR90_1+(AthetaR90_2-AthetaR90_1)/100*(AE86-450)))))</f>
        <v>1.3</v>
      </c>
      <c r="AK86" s="3">
        <f>IF(AF86&lt;=450,AthetaR120_0,IF(AF86&gt;=650,AthetaR120_2,(IF(AF86&lt;=550,AthetaR120_0+(AthetaR120_1-AthetaR120_0)/100*(AF86-450),AthetaR120_1+(AthetaR120_2-AthetaR120_1)/100*(AF86-450)))))</f>
        <v>1.9</v>
      </c>
      <c r="AL86" s="24">
        <f t="shared" si="61"/>
        <v>31.391370463610723</v>
      </c>
      <c r="AM86" s="14">
        <f t="shared" si="62"/>
        <v>27.100858093562579</v>
      </c>
    </row>
    <row r="87" spans="2:39" x14ac:dyDescent="0.25">
      <c r="B87" s="3">
        <f t="shared" si="45"/>
        <v>345</v>
      </c>
      <c r="C87" s="14">
        <f t="shared" si="46"/>
        <v>5.75</v>
      </c>
      <c r="D87" s="11">
        <f t="shared" si="47"/>
        <v>596.87376098782249</v>
      </c>
      <c r="E87" s="11">
        <f t="shared" si="33"/>
        <v>372.80085170997359</v>
      </c>
      <c r="F87" s="11">
        <f t="shared" si="48"/>
        <v>24.62551620899762</v>
      </c>
      <c r="G87" s="11">
        <f t="shared" si="34"/>
        <v>30.466037441299644</v>
      </c>
      <c r="H87" s="11">
        <f t="shared" si="35"/>
        <v>27.365259840060169</v>
      </c>
      <c r="I87" s="24">
        <f t="shared" si="49"/>
        <v>24.62551620899762</v>
      </c>
      <c r="J87" s="12">
        <f t="shared" si="36"/>
        <v>0.26093376539580504</v>
      </c>
      <c r="K87" s="24">
        <f t="shared" si="37"/>
        <v>443.04383285176721</v>
      </c>
      <c r="L87" s="12">
        <f t="shared" si="50"/>
        <v>0.16138898196314383</v>
      </c>
      <c r="M87" s="24">
        <f t="shared" si="51"/>
        <v>30.466037441299644</v>
      </c>
      <c r="N87" s="12">
        <f t="shared" si="38"/>
        <v>0.86199562690583653</v>
      </c>
      <c r="O87" s="24">
        <f t="shared" si="39"/>
        <v>447.04440074083209</v>
      </c>
      <c r="P87" s="12">
        <f t="shared" si="52"/>
        <v>0.40911531047745525</v>
      </c>
      <c r="Q87" s="24">
        <f t="shared" si="53"/>
        <v>27.365259840060169</v>
      </c>
      <c r="R87" s="12">
        <f t="shared" si="40"/>
        <v>0.47634710461649904</v>
      </c>
      <c r="S87" s="24">
        <f t="shared" si="41"/>
        <v>444.93327051891708</v>
      </c>
      <c r="T87" s="12">
        <f t="shared" si="54"/>
        <v>0.26705296136929085</v>
      </c>
      <c r="W87" s="24">
        <f t="shared" si="55"/>
        <v>36.001660436523011</v>
      </c>
      <c r="X87" s="24">
        <f t="shared" si="56"/>
        <v>450.74243212334318</v>
      </c>
      <c r="Y87" s="13">
        <f t="shared" si="42"/>
        <v>0.32117815736274158</v>
      </c>
      <c r="Z87" s="24">
        <f t="shared" si="43"/>
        <v>8419.979781836264</v>
      </c>
      <c r="AA87" s="24">
        <f t="shared" si="44"/>
        <v>4579.2267147496777</v>
      </c>
      <c r="AB87" s="24">
        <f t="shared" si="57"/>
        <v>31.68346013829159</v>
      </c>
      <c r="AC87" s="24">
        <f t="shared" si="58"/>
        <v>27.365259840060169</v>
      </c>
      <c r="AE87" s="14">
        <f t="shared" si="59"/>
        <v>5.75</v>
      </c>
      <c r="AF87" s="24">
        <f t="shared" si="32"/>
        <v>400</v>
      </c>
      <c r="AG87" s="3">
        <f t="shared" si="60"/>
        <v>0</v>
      </c>
      <c r="AH87" s="3">
        <f>IF(AC87&lt;=450,AthetaR30_0,IF(AC87&gt;=650,AthetaR30_2,(IF(AC87&lt;=550,AthetaR30_0+(AthetaR30_1-AthetaR30_0)/100*(AC87-450),AthetaR30_1+(AthetaR30_2-AthetaR30_1)/100*(AC87-450)))))</f>
        <v>0</v>
      </c>
      <c r="AI87" s="3">
        <f>IF(AD87&lt;=450,AthetaR60_0,IF(AD87&gt;=650,AthetaR60_2,(IF(AD87&lt;=550,AthetaR60_0+(AthetaR60_1-AthetaR60_0)/100*(AD87-450),AthetaR60_1+(AthetaR60_2-AthetaR60_1)/100*(AD87-450)))))</f>
        <v>0.5</v>
      </c>
      <c r="AJ87" s="3">
        <f>IF(AE87&lt;=450,AthetaR90_0,IF(AE87&gt;=650,AthetaR90_2,(IF(AE87&lt;=550,AthetaR90_0+(AthetaR90_1-AthetaR90_0)/100*(AE87-450),AthetaR90_1+(AthetaR90_2-AthetaR90_1)/100*(AE87-450)))))</f>
        <v>1.3</v>
      </c>
      <c r="AK87" s="3">
        <f>IF(AF87&lt;=450,AthetaR120_0,IF(AF87&gt;=650,AthetaR120_2,(IF(AF87&lt;=550,AthetaR120_0+(AthetaR120_1-AthetaR120_0)/100*(AF87-450),AthetaR120_1+(AthetaR120_2-AthetaR120_1)/100*(AF87-450)))))</f>
        <v>1.9</v>
      </c>
      <c r="AL87" s="24">
        <f t="shared" si="61"/>
        <v>31.68346013829159</v>
      </c>
      <c r="AM87" s="14">
        <f t="shared" si="62"/>
        <v>27.365259840060169</v>
      </c>
    </row>
    <row r="88" spans="2:39" x14ac:dyDescent="0.25">
      <c r="B88" s="3">
        <f t="shared" si="45"/>
        <v>350</v>
      </c>
      <c r="C88" s="14">
        <f t="shared" si="46"/>
        <v>5.833333333333333</v>
      </c>
      <c r="D88" s="11">
        <f t="shared" si="47"/>
        <v>598.98410004716266</v>
      </c>
      <c r="E88" s="11">
        <f t="shared" si="33"/>
        <v>374.09147969114082</v>
      </c>
      <c r="F88" s="11">
        <f t="shared" si="48"/>
        <v>24.786905190960763</v>
      </c>
      <c r="G88" s="11">
        <f t="shared" si="34"/>
        <v>30.875152751777101</v>
      </c>
      <c r="H88" s="11">
        <f t="shared" si="35"/>
        <v>27.63231280142946</v>
      </c>
      <c r="I88" s="24">
        <f t="shared" si="49"/>
        <v>24.786905190960763</v>
      </c>
      <c r="J88" s="12">
        <f t="shared" si="36"/>
        <v>0.26086785852211591</v>
      </c>
      <c r="K88" s="24">
        <f t="shared" si="37"/>
        <v>443.15576551413471</v>
      </c>
      <c r="L88" s="12">
        <f t="shared" si="50"/>
        <v>0.16289184858630329</v>
      </c>
      <c r="M88" s="24">
        <f t="shared" si="51"/>
        <v>30.875152751777101</v>
      </c>
      <c r="N88" s="12">
        <f t="shared" si="38"/>
        <v>0.86146300337919846</v>
      </c>
      <c r="O88" s="24">
        <f t="shared" si="39"/>
        <v>447.32079840892976</v>
      </c>
      <c r="P88" s="12">
        <f t="shared" si="52"/>
        <v>0.41346972176733521</v>
      </c>
      <c r="Q88" s="24">
        <f t="shared" si="53"/>
        <v>27.63231280142946</v>
      </c>
      <c r="R88" s="12">
        <f t="shared" si="40"/>
        <v>0.4761513124397902</v>
      </c>
      <c r="S88" s="24">
        <f t="shared" si="41"/>
        <v>445.11622591828103</v>
      </c>
      <c r="T88" s="12">
        <f t="shared" si="54"/>
        <v>0.26963732240130767</v>
      </c>
      <c r="W88" s="24">
        <f t="shared" si="55"/>
        <v>36.322838593885756</v>
      </c>
      <c r="X88" s="24">
        <f t="shared" si="56"/>
        <v>450.9542430128808</v>
      </c>
      <c r="Y88" s="13">
        <f t="shared" si="42"/>
        <v>0.3225566820301965</v>
      </c>
      <c r="Z88" s="24">
        <f t="shared" si="43"/>
        <v>8444.2160274313756</v>
      </c>
      <c r="AA88" s="24">
        <f t="shared" si="44"/>
        <v>4616.9189452938335</v>
      </c>
      <c r="AB88" s="24">
        <f t="shared" si="57"/>
        <v>31.977575697657606</v>
      </c>
      <c r="AC88" s="24">
        <f t="shared" si="58"/>
        <v>27.63231280142946</v>
      </c>
      <c r="AE88" s="14">
        <f t="shared" si="59"/>
        <v>5.833333333333333</v>
      </c>
      <c r="AF88" s="24">
        <f t="shared" si="32"/>
        <v>400</v>
      </c>
      <c r="AG88" s="3">
        <f t="shared" si="60"/>
        <v>0</v>
      </c>
      <c r="AH88" s="3">
        <f>IF(AC88&lt;=450,AthetaR30_0,IF(AC88&gt;=650,AthetaR30_2,(IF(AC88&lt;=550,AthetaR30_0+(AthetaR30_1-AthetaR30_0)/100*(AC88-450),AthetaR30_1+(AthetaR30_2-AthetaR30_1)/100*(AC88-450)))))</f>
        <v>0</v>
      </c>
      <c r="AI88" s="3">
        <f>IF(AD88&lt;=450,AthetaR60_0,IF(AD88&gt;=650,AthetaR60_2,(IF(AD88&lt;=550,AthetaR60_0+(AthetaR60_1-AthetaR60_0)/100*(AD88-450),AthetaR60_1+(AthetaR60_2-AthetaR60_1)/100*(AD88-450)))))</f>
        <v>0.5</v>
      </c>
      <c r="AJ88" s="3">
        <f>IF(AE88&lt;=450,AthetaR90_0,IF(AE88&gt;=650,AthetaR90_2,(IF(AE88&lt;=550,AthetaR90_0+(AthetaR90_1-AthetaR90_0)/100*(AE88-450),AthetaR90_1+(AthetaR90_2-AthetaR90_1)/100*(AE88-450)))))</f>
        <v>1.3</v>
      </c>
      <c r="AK88" s="3">
        <f>IF(AF88&lt;=450,AthetaR120_0,IF(AF88&gt;=650,AthetaR120_2,(IF(AF88&lt;=550,AthetaR120_0+(AthetaR120_1-AthetaR120_0)/100*(AF88-450),AthetaR120_1+(AthetaR120_2-AthetaR120_1)/100*(AF88-450)))))</f>
        <v>1.9</v>
      </c>
      <c r="AL88" s="24">
        <f t="shared" si="61"/>
        <v>31.977575697657606</v>
      </c>
      <c r="AM88" s="14">
        <f t="shared" si="62"/>
        <v>27.63231280142946</v>
      </c>
    </row>
    <row r="89" spans="2:39" x14ac:dyDescent="0.25">
      <c r="B89" s="3">
        <f t="shared" si="45"/>
        <v>355</v>
      </c>
      <c r="C89" s="14">
        <f t="shared" si="46"/>
        <v>5.916666666666667</v>
      </c>
      <c r="D89" s="11">
        <f t="shared" si="47"/>
        <v>601.0651278927827</v>
      </c>
      <c r="E89" s="11">
        <f t="shared" si="33"/>
        <v>375.3641817032929</v>
      </c>
      <c r="F89" s="11">
        <f t="shared" si="48"/>
        <v>24.949797039547065</v>
      </c>
      <c r="G89" s="11">
        <f t="shared" si="34"/>
        <v>31.288622473544436</v>
      </c>
      <c r="H89" s="11">
        <f t="shared" si="35"/>
        <v>27.901950123830769</v>
      </c>
      <c r="I89" s="24">
        <f t="shared" si="49"/>
        <v>24.949797039547065</v>
      </c>
      <c r="J89" s="12">
        <f t="shared" si="36"/>
        <v>0.26080141906253484</v>
      </c>
      <c r="K89" s="24">
        <f t="shared" si="37"/>
        <v>443.26865995189064</v>
      </c>
      <c r="L89" s="12">
        <f t="shared" si="50"/>
        <v>0.16435980014368079</v>
      </c>
      <c r="M89" s="24">
        <f t="shared" si="51"/>
        <v>31.288622473544436</v>
      </c>
      <c r="N89" s="12">
        <f t="shared" si="38"/>
        <v>0.86092635027061326</v>
      </c>
      <c r="O89" s="24">
        <f t="shared" si="39"/>
        <v>447.59963305828796</v>
      </c>
      <c r="P89" s="12">
        <f t="shared" si="52"/>
        <v>0.41770649107942831</v>
      </c>
      <c r="Q89" s="24">
        <f t="shared" si="53"/>
        <v>27.901950123830769</v>
      </c>
      <c r="R89" s="12">
        <f t="shared" si="40"/>
        <v>0.47595402167716166</v>
      </c>
      <c r="S89" s="24">
        <f t="shared" si="41"/>
        <v>445.30073390785594</v>
      </c>
      <c r="T89" s="12">
        <f t="shared" si="54"/>
        <v>0.27215727267449236</v>
      </c>
      <c r="W89" s="24">
        <f t="shared" si="55"/>
        <v>36.645395275915952</v>
      </c>
      <c r="X89" s="24">
        <f t="shared" si="56"/>
        <v>451.16666233107179</v>
      </c>
      <c r="Y89" s="13">
        <f t="shared" si="42"/>
        <v>0.3239137056109575</v>
      </c>
      <c r="Z89" s="24">
        <f t="shared" si="43"/>
        <v>8467.9696606844227</v>
      </c>
      <c r="AA89" s="24">
        <f t="shared" si="44"/>
        <v>4654.2928788661147</v>
      </c>
      <c r="AB89" s="24">
        <f t="shared" si="57"/>
        <v>32.273672699873359</v>
      </c>
      <c r="AC89" s="24">
        <f t="shared" si="58"/>
        <v>27.901950123830769</v>
      </c>
      <c r="AE89" s="14">
        <f t="shared" si="59"/>
        <v>5.916666666666667</v>
      </c>
      <c r="AF89" s="24">
        <f t="shared" si="32"/>
        <v>400</v>
      </c>
      <c r="AG89" s="3">
        <f t="shared" si="60"/>
        <v>0</v>
      </c>
      <c r="AH89" s="3">
        <f>IF(AC89&lt;=450,AthetaR30_0,IF(AC89&gt;=650,AthetaR30_2,(IF(AC89&lt;=550,AthetaR30_0+(AthetaR30_1-AthetaR30_0)/100*(AC89-450),AthetaR30_1+(AthetaR30_2-AthetaR30_1)/100*(AC89-450)))))</f>
        <v>0</v>
      </c>
      <c r="AI89" s="3">
        <f>IF(AD89&lt;=450,AthetaR60_0,IF(AD89&gt;=650,AthetaR60_2,(IF(AD89&lt;=550,AthetaR60_0+(AthetaR60_1-AthetaR60_0)/100*(AD89-450),AthetaR60_1+(AthetaR60_2-AthetaR60_1)/100*(AD89-450)))))</f>
        <v>0.5</v>
      </c>
      <c r="AJ89" s="3">
        <f>IF(AE89&lt;=450,AthetaR90_0,IF(AE89&gt;=650,AthetaR90_2,(IF(AE89&lt;=550,AthetaR90_0+(AthetaR90_1-AthetaR90_0)/100*(AE89-450),AthetaR90_1+(AthetaR90_2-AthetaR90_1)/100*(AE89-450)))))</f>
        <v>1.3</v>
      </c>
      <c r="AK89" s="3">
        <f>IF(AF89&lt;=450,AthetaR120_0,IF(AF89&gt;=650,AthetaR120_2,(IF(AF89&lt;=550,AthetaR120_0+(AthetaR120_1-AthetaR120_0)/100*(AF89-450),AthetaR120_1+(AthetaR120_2-AthetaR120_1)/100*(AF89-450)))))</f>
        <v>1.9</v>
      </c>
      <c r="AL89" s="24">
        <f t="shared" si="61"/>
        <v>32.273672699873359</v>
      </c>
      <c r="AM89" s="14">
        <f t="shared" si="62"/>
        <v>27.901950123830769</v>
      </c>
    </row>
    <row r="90" spans="2:39" x14ac:dyDescent="0.25">
      <c r="B90" s="3">
        <f t="shared" si="45"/>
        <v>360</v>
      </c>
      <c r="C90" s="14">
        <f t="shared" si="46"/>
        <v>6</v>
      </c>
      <c r="D90" s="11">
        <f t="shared" si="47"/>
        <v>603.11764760983715</v>
      </c>
      <c r="E90" s="11">
        <f t="shared" si="33"/>
        <v>376.61944889223264</v>
      </c>
      <c r="F90" s="11">
        <f t="shared" si="48"/>
        <v>25.114156839690747</v>
      </c>
      <c r="G90" s="11">
        <f t="shared" si="34"/>
        <v>31.706328964623864</v>
      </c>
      <c r="H90" s="11">
        <f t="shared" si="35"/>
        <v>28.17410739650526</v>
      </c>
      <c r="I90" s="24">
        <f t="shared" si="49"/>
        <v>25.114156839690747</v>
      </c>
      <c r="J90" s="12">
        <f t="shared" si="36"/>
        <v>0.26073446335372497</v>
      </c>
      <c r="K90" s="24">
        <f t="shared" si="37"/>
        <v>443.38248981135189</v>
      </c>
      <c r="L90" s="12">
        <f t="shared" si="50"/>
        <v>0.16579409050355814</v>
      </c>
      <c r="M90" s="24">
        <f t="shared" si="51"/>
        <v>31.706328964623864</v>
      </c>
      <c r="N90" s="12">
        <f t="shared" si="38"/>
        <v>0.86038586481773838</v>
      </c>
      <c r="O90" s="24">
        <f t="shared" si="39"/>
        <v>447.88081049305595</v>
      </c>
      <c r="P90" s="12">
        <f t="shared" si="52"/>
        <v>0.42182989025031908</v>
      </c>
      <c r="Q90" s="24">
        <f t="shared" si="53"/>
        <v>28.17410739650526</v>
      </c>
      <c r="R90" s="12">
        <f t="shared" si="40"/>
        <v>0.47575528968041686</v>
      </c>
      <c r="S90" s="24">
        <f t="shared" si="41"/>
        <v>445.48674445975303</v>
      </c>
      <c r="T90" s="12">
        <f t="shared" si="54"/>
        <v>0.27461513158865519</v>
      </c>
      <c r="W90" s="24">
        <f t="shared" si="55"/>
        <v>36.969308981526908</v>
      </c>
      <c r="X90" s="24">
        <f t="shared" si="56"/>
        <v>451.37967253507412</v>
      </c>
      <c r="Y90" s="13">
        <f t="shared" si="42"/>
        <v>0.32524973730610957</v>
      </c>
      <c r="Z90" s="24">
        <f t="shared" si="43"/>
        <v>8491.2534977676423</v>
      </c>
      <c r="AA90" s="24">
        <f t="shared" si="44"/>
        <v>4691.3548173373374</v>
      </c>
      <c r="AB90" s="24">
        <f t="shared" si="57"/>
        <v>32.571708189016086</v>
      </c>
      <c r="AC90" s="24">
        <f t="shared" si="58"/>
        <v>28.17410739650526</v>
      </c>
      <c r="AE90" s="14">
        <f t="shared" si="59"/>
        <v>6</v>
      </c>
      <c r="AF90" s="24">
        <f t="shared" si="32"/>
        <v>400</v>
      </c>
      <c r="AG90" s="3">
        <f t="shared" si="60"/>
        <v>0</v>
      </c>
      <c r="AH90" s="3">
        <f>IF(AC90&lt;=450,AthetaR30_0,IF(AC90&gt;=650,AthetaR30_2,(IF(AC90&lt;=550,AthetaR30_0+(AthetaR30_1-AthetaR30_0)/100*(AC90-450),AthetaR30_1+(AthetaR30_2-AthetaR30_1)/100*(AC90-450)))))</f>
        <v>0</v>
      </c>
      <c r="AI90" s="3">
        <f>IF(AD90&lt;=450,AthetaR60_0,IF(AD90&gt;=650,AthetaR60_2,(IF(AD90&lt;=550,AthetaR60_0+(AthetaR60_1-AthetaR60_0)/100*(AD90-450),AthetaR60_1+(AthetaR60_2-AthetaR60_1)/100*(AD90-450)))))</f>
        <v>0.5</v>
      </c>
      <c r="AJ90" s="3">
        <f>IF(AE90&lt;=450,AthetaR90_0,IF(AE90&gt;=650,AthetaR90_2,(IF(AE90&lt;=550,AthetaR90_0+(AthetaR90_1-AthetaR90_0)/100*(AE90-450),AthetaR90_1+(AthetaR90_2-AthetaR90_1)/100*(AE90-450)))))</f>
        <v>1.3</v>
      </c>
      <c r="AK90" s="3">
        <f>IF(AF90&lt;=450,AthetaR120_0,IF(AF90&gt;=650,AthetaR120_2,(IF(AF90&lt;=550,AthetaR120_0+(AthetaR120_1-AthetaR120_0)/100*(AF90-450),AthetaR120_1+(AthetaR120_2-AthetaR120_1)/100*(AF90-450)))))</f>
        <v>1.9</v>
      </c>
      <c r="AL90" s="24">
        <f t="shared" si="61"/>
        <v>32.571708189016086</v>
      </c>
      <c r="AM90" s="14">
        <f t="shared" si="62"/>
        <v>28.17410739650526</v>
      </c>
    </row>
    <row r="91" spans="2:39" x14ac:dyDescent="0.25">
      <c r="B91" s="3">
        <f t="shared" si="45"/>
        <v>365</v>
      </c>
      <c r="C91" s="14">
        <f t="shared" si="46"/>
        <v>6.083333333333333</v>
      </c>
      <c r="D91" s="11">
        <f t="shared" si="47"/>
        <v>605.14242972395095</v>
      </c>
      <c r="E91" s="11">
        <f t="shared" si="33"/>
        <v>377.8577524912094</v>
      </c>
      <c r="F91" s="11">
        <f t="shared" si="48"/>
        <v>25.279950930194303</v>
      </c>
      <c r="G91" s="11">
        <f t="shared" si="34"/>
        <v>32.128158854874187</v>
      </c>
      <c r="H91" s="11">
        <f t="shared" si="35"/>
        <v>28.448722528093914</v>
      </c>
      <c r="I91" s="24">
        <f t="shared" si="49"/>
        <v>25.279950930194303</v>
      </c>
      <c r="J91" s="12">
        <f t="shared" si="36"/>
        <v>0.26066700716529023</v>
      </c>
      <c r="K91" s="24">
        <f t="shared" si="37"/>
        <v>443.49722965935422</v>
      </c>
      <c r="L91" s="12">
        <f t="shared" si="50"/>
        <v>0.16719591070255946</v>
      </c>
      <c r="M91" s="24">
        <f t="shared" si="51"/>
        <v>32.128158854874187</v>
      </c>
      <c r="N91" s="12">
        <f t="shared" si="38"/>
        <v>0.85984173701330879</v>
      </c>
      <c r="O91" s="24">
        <f t="shared" si="39"/>
        <v>448.16423986333319</v>
      </c>
      <c r="P91" s="12">
        <f t="shared" si="52"/>
        <v>0.4258439792106492</v>
      </c>
      <c r="Q91" s="24">
        <f t="shared" si="53"/>
        <v>28.448722528093914</v>
      </c>
      <c r="R91" s="12">
        <f t="shared" si="40"/>
        <v>0.4755551717791478</v>
      </c>
      <c r="S91" s="24">
        <f t="shared" si="41"/>
        <v>445.6742092958749</v>
      </c>
      <c r="T91" s="12">
        <f t="shared" si="54"/>
        <v>0.27701310282467639</v>
      </c>
      <c r="W91" s="24">
        <f t="shared" si="55"/>
        <v>37.294558718833017</v>
      </c>
      <c r="X91" s="24">
        <f t="shared" si="56"/>
        <v>451.59325649193318</v>
      </c>
      <c r="Y91" s="13">
        <f t="shared" si="42"/>
        <v>0.32656526776386186</v>
      </c>
      <c r="Z91" s="24">
        <f t="shared" si="43"/>
        <v>8514.07984430941</v>
      </c>
      <c r="AA91" s="24">
        <f t="shared" si="44"/>
        <v>4728.1108565590412</v>
      </c>
      <c r="AB91" s="24">
        <f t="shared" si="57"/>
        <v>32.871640623463463</v>
      </c>
      <c r="AC91" s="24">
        <f t="shared" si="58"/>
        <v>28.448722528093914</v>
      </c>
      <c r="AE91" s="14">
        <f t="shared" si="59"/>
        <v>6.083333333333333</v>
      </c>
      <c r="AF91" s="24">
        <f t="shared" si="32"/>
        <v>400</v>
      </c>
      <c r="AG91" s="3">
        <f t="shared" si="60"/>
        <v>0</v>
      </c>
      <c r="AH91" s="3">
        <f>IF(AC91&lt;=450,AthetaR30_0,IF(AC91&gt;=650,AthetaR30_2,(IF(AC91&lt;=550,AthetaR30_0+(AthetaR30_1-AthetaR30_0)/100*(AC91-450),AthetaR30_1+(AthetaR30_2-AthetaR30_1)/100*(AC91-450)))))</f>
        <v>0</v>
      </c>
      <c r="AI91" s="3">
        <f>IF(AD91&lt;=450,AthetaR60_0,IF(AD91&gt;=650,AthetaR60_2,(IF(AD91&lt;=550,AthetaR60_0+(AthetaR60_1-AthetaR60_0)/100*(AD91-450),AthetaR60_1+(AthetaR60_2-AthetaR60_1)/100*(AD91-450)))))</f>
        <v>0.5</v>
      </c>
      <c r="AJ91" s="3">
        <f>IF(AE91&lt;=450,AthetaR90_0,IF(AE91&gt;=650,AthetaR90_2,(IF(AE91&lt;=550,AthetaR90_0+(AthetaR90_1-AthetaR90_0)/100*(AE91-450),AthetaR90_1+(AthetaR90_2-AthetaR90_1)/100*(AE91-450)))))</f>
        <v>1.3</v>
      </c>
      <c r="AK91" s="3">
        <f>IF(AF91&lt;=450,AthetaR120_0,IF(AF91&gt;=650,AthetaR120_2,(IF(AF91&lt;=550,AthetaR120_0+(AthetaR120_1-AthetaR120_0)/100*(AF91-450),AthetaR120_1+(AthetaR120_2-AthetaR120_1)/100*(AF91-450)))))</f>
        <v>1.9</v>
      </c>
      <c r="AL91" s="24">
        <f t="shared" si="61"/>
        <v>32.871640623463463</v>
      </c>
      <c r="AM91" s="14">
        <f t="shared" si="62"/>
        <v>28.448722528093914</v>
      </c>
    </row>
    <row r="92" spans="2:39" x14ac:dyDescent="0.25">
      <c r="B92" s="3">
        <f t="shared" si="45"/>
        <v>370</v>
      </c>
      <c r="C92" s="14">
        <f t="shared" si="46"/>
        <v>6.166666666666667</v>
      </c>
      <c r="D92" s="11">
        <f t="shared" si="47"/>
        <v>607.14021393785993</v>
      </c>
      <c r="E92" s="11">
        <f t="shared" si="33"/>
        <v>379.0795448830022</v>
      </c>
      <c r="F92" s="11">
        <f t="shared" si="48"/>
        <v>25.447146840896863</v>
      </c>
      <c r="G92" s="11">
        <f t="shared" si="34"/>
        <v>32.554002834084834</v>
      </c>
      <c r="H92" s="11">
        <f t="shared" si="35"/>
        <v>28.725735630918589</v>
      </c>
      <c r="I92" s="24">
        <f t="shared" si="49"/>
        <v>25.447146840896863</v>
      </c>
      <c r="J92" s="12">
        <f t="shared" si="36"/>
        <v>0.26059906572709401</v>
      </c>
      <c r="K92" s="24">
        <f t="shared" si="37"/>
        <v>443.61285493811363</v>
      </c>
      <c r="L92" s="12">
        <f t="shared" si="50"/>
        <v>0.16856639294358844</v>
      </c>
      <c r="M92" s="24">
        <f t="shared" si="51"/>
        <v>32.554002834084834</v>
      </c>
      <c r="N92" s="12">
        <f t="shared" si="38"/>
        <v>0.859294149928716</v>
      </c>
      <c r="O92" s="24">
        <f t="shared" si="39"/>
        <v>448.44983350963685</v>
      </c>
      <c r="P92" s="12">
        <f t="shared" si="52"/>
        <v>0.42975261937506182</v>
      </c>
      <c r="Q92" s="24">
        <f t="shared" si="53"/>
        <v>28.725735630918589</v>
      </c>
      <c r="R92" s="12">
        <f t="shared" si="40"/>
        <v>0.47535372137500631</v>
      </c>
      <c r="S92" s="24">
        <f t="shared" si="41"/>
        <v>445.86308180394832</v>
      </c>
      <c r="T92" s="12">
        <f t="shared" si="54"/>
        <v>0.27935328168998141</v>
      </c>
      <c r="W92" s="24">
        <f t="shared" si="55"/>
        <v>37.621123986596878</v>
      </c>
      <c r="X92" s="24">
        <f t="shared" si="56"/>
        <v>451.80739746468345</v>
      </c>
      <c r="Y92" s="13">
        <f t="shared" si="42"/>
        <v>0.32786077000673686</v>
      </c>
      <c r="Z92" s="24">
        <f t="shared" si="43"/>
        <v>8536.4605224101324</v>
      </c>
      <c r="AA92" s="24">
        <f t="shared" si="44"/>
        <v>4764.5668956012096</v>
      </c>
      <c r="AB92" s="24">
        <f t="shared" si="57"/>
        <v>33.173429808757732</v>
      </c>
      <c r="AC92" s="24">
        <f t="shared" si="58"/>
        <v>28.725735630918589</v>
      </c>
      <c r="AE92" s="14">
        <f t="shared" si="59"/>
        <v>6.166666666666667</v>
      </c>
      <c r="AF92" s="24">
        <f t="shared" si="32"/>
        <v>400</v>
      </c>
      <c r="AG92" s="3">
        <f t="shared" si="60"/>
        <v>0</v>
      </c>
      <c r="AH92" s="3">
        <f>IF(AC92&lt;=450,AthetaR30_0,IF(AC92&gt;=650,AthetaR30_2,(IF(AC92&lt;=550,AthetaR30_0+(AthetaR30_1-AthetaR30_0)/100*(AC92-450),AthetaR30_1+(AthetaR30_2-AthetaR30_1)/100*(AC92-450)))))</f>
        <v>0</v>
      </c>
      <c r="AI92" s="3">
        <f>IF(AD92&lt;=450,AthetaR60_0,IF(AD92&gt;=650,AthetaR60_2,(IF(AD92&lt;=550,AthetaR60_0+(AthetaR60_1-AthetaR60_0)/100*(AD92-450),AthetaR60_1+(AthetaR60_2-AthetaR60_1)/100*(AD92-450)))))</f>
        <v>0.5</v>
      </c>
      <c r="AJ92" s="3">
        <f>IF(AE92&lt;=450,AthetaR90_0,IF(AE92&gt;=650,AthetaR90_2,(IF(AE92&lt;=550,AthetaR90_0+(AthetaR90_1-AthetaR90_0)/100*(AE92-450),AthetaR90_1+(AthetaR90_2-AthetaR90_1)/100*(AE92-450)))))</f>
        <v>1.3</v>
      </c>
      <c r="AK92" s="3">
        <f>IF(AF92&lt;=450,AthetaR120_0,IF(AF92&gt;=650,AthetaR120_2,(IF(AF92&lt;=550,AthetaR120_0+(AthetaR120_1-AthetaR120_0)/100*(AF92-450),AthetaR120_1+(AthetaR120_2-AthetaR120_1)/100*(AF92-450)))))</f>
        <v>1.9</v>
      </c>
      <c r="AL92" s="24">
        <f t="shared" si="61"/>
        <v>33.173429808757732</v>
      </c>
      <c r="AM92" s="14">
        <f t="shared" si="62"/>
        <v>28.725735630918589</v>
      </c>
    </row>
    <row r="93" spans="2:39" x14ac:dyDescent="0.25">
      <c r="B93" s="3">
        <f t="shared" si="45"/>
        <v>375</v>
      </c>
      <c r="C93" s="14">
        <f t="shared" si="46"/>
        <v>6.25</v>
      </c>
      <c r="D93" s="11">
        <f t="shared" si="47"/>
        <v>609.11171075378797</v>
      </c>
      <c r="E93" s="11">
        <f t="shared" si="33"/>
        <v>380.28526059212356</v>
      </c>
      <c r="F93" s="11">
        <f t="shared" si="48"/>
        <v>25.615713233840452</v>
      </c>
      <c r="G93" s="11">
        <f t="shared" si="34"/>
        <v>32.983755453459892</v>
      </c>
      <c r="H93" s="11">
        <f t="shared" si="35"/>
        <v>29.005088912608571</v>
      </c>
      <c r="I93" s="24">
        <f t="shared" si="49"/>
        <v>25.615713233840452</v>
      </c>
      <c r="J93" s="12">
        <f t="shared" si="36"/>
        <v>0.26053065375487511</v>
      </c>
      <c r="K93" s="24">
        <f t="shared" si="37"/>
        <v>443.72934192292934</v>
      </c>
      <c r="L93" s="12">
        <f t="shared" si="50"/>
        <v>0.16990661428797937</v>
      </c>
      <c r="M93" s="24">
        <f t="shared" si="51"/>
        <v>32.983755453459892</v>
      </c>
      <c r="N93" s="12">
        <f t="shared" si="38"/>
        <v>0.85874328001885603</v>
      </c>
      <c r="O93" s="24">
        <f t="shared" si="39"/>
        <v>448.73750681679417</v>
      </c>
      <c r="P93" s="12">
        <f t="shared" si="52"/>
        <v>0.43355948601124961</v>
      </c>
      <c r="Q93" s="24">
        <f t="shared" si="53"/>
        <v>29.005088912608571</v>
      </c>
      <c r="R93" s="12">
        <f t="shared" si="40"/>
        <v>0.47515099003024447</v>
      </c>
      <c r="S93" s="24">
        <f t="shared" si="41"/>
        <v>446.05331695877345</v>
      </c>
      <c r="T93" s="12">
        <f t="shared" si="54"/>
        <v>0.28163766190276907</v>
      </c>
      <c r="W93" s="24">
        <f t="shared" si="55"/>
        <v>37.948984756603615</v>
      </c>
      <c r="X93" s="24">
        <f t="shared" si="56"/>
        <v>452.02207909912187</v>
      </c>
      <c r="Y93" s="13">
        <f t="shared" si="42"/>
        <v>0.32913670030030168</v>
      </c>
      <c r="Z93" s="24">
        <f t="shared" si="43"/>
        <v>8558.406895887998</v>
      </c>
      <c r="AA93" s="24">
        <f t="shared" si="44"/>
        <v>4800.7286454646865</v>
      </c>
      <c r="AB93" s="24">
        <f t="shared" si="57"/>
        <v>33.477036834606096</v>
      </c>
      <c r="AC93" s="24">
        <f t="shared" si="58"/>
        <v>29.005088912608571</v>
      </c>
      <c r="AE93" s="14">
        <f t="shared" si="59"/>
        <v>6.25</v>
      </c>
      <c r="AF93" s="24">
        <f t="shared" si="32"/>
        <v>400</v>
      </c>
      <c r="AG93" s="3">
        <f t="shared" si="60"/>
        <v>0</v>
      </c>
      <c r="AH93" s="3">
        <f>IF(AC93&lt;=450,AthetaR30_0,IF(AC93&gt;=650,AthetaR30_2,(IF(AC93&lt;=550,AthetaR30_0+(AthetaR30_1-AthetaR30_0)/100*(AC93-450),AthetaR30_1+(AthetaR30_2-AthetaR30_1)/100*(AC93-450)))))</f>
        <v>0</v>
      </c>
      <c r="AI93" s="3">
        <f>IF(AD93&lt;=450,AthetaR60_0,IF(AD93&gt;=650,AthetaR60_2,(IF(AD93&lt;=550,AthetaR60_0+(AthetaR60_1-AthetaR60_0)/100*(AD93-450),AthetaR60_1+(AthetaR60_2-AthetaR60_1)/100*(AD93-450)))))</f>
        <v>0.5</v>
      </c>
      <c r="AJ93" s="3">
        <f>IF(AE93&lt;=450,AthetaR90_0,IF(AE93&gt;=650,AthetaR90_2,(IF(AE93&lt;=550,AthetaR90_0+(AthetaR90_1-AthetaR90_0)/100*(AE93-450),AthetaR90_1+(AthetaR90_2-AthetaR90_1)/100*(AE93-450)))))</f>
        <v>1.3</v>
      </c>
      <c r="AK93" s="3">
        <f>IF(AF93&lt;=450,AthetaR120_0,IF(AF93&gt;=650,AthetaR120_2,(IF(AF93&lt;=550,AthetaR120_0+(AthetaR120_1-AthetaR120_0)/100*(AF93-450),AthetaR120_1+(AthetaR120_2-AthetaR120_1)/100*(AF93-450)))))</f>
        <v>1.9</v>
      </c>
      <c r="AL93" s="24">
        <f t="shared" si="61"/>
        <v>33.477036834606096</v>
      </c>
      <c r="AM93" s="14">
        <f t="shared" si="62"/>
        <v>29.005088912608571</v>
      </c>
    </row>
    <row r="94" spans="2:39" x14ac:dyDescent="0.25">
      <c r="B94" s="3">
        <f t="shared" si="45"/>
        <v>380</v>
      </c>
      <c r="C94" s="14">
        <f t="shared" si="46"/>
        <v>6.333333333333333</v>
      </c>
      <c r="D94" s="11">
        <f t="shared" si="47"/>
        <v>611.05760299046688</v>
      </c>
      <c r="E94" s="11">
        <f t="shared" si="33"/>
        <v>381.47531721258866</v>
      </c>
      <c r="F94" s="11">
        <f t="shared" si="48"/>
        <v>25.78561984812843</v>
      </c>
      <c r="G94" s="11">
        <f t="shared" si="34"/>
        <v>33.41731493947114</v>
      </c>
      <c r="H94" s="11">
        <f t="shared" si="35"/>
        <v>29.286726574511341</v>
      </c>
      <c r="I94" s="24">
        <f t="shared" si="49"/>
        <v>25.78561984812843</v>
      </c>
      <c r="J94" s="12">
        <f t="shared" si="36"/>
        <v>0.26046178547429133</v>
      </c>
      <c r="K94" s="24">
        <f t="shared" si="37"/>
        <v>443.846667682511</v>
      </c>
      <c r="L94" s="12">
        <f t="shared" si="50"/>
        <v>0.17121760006899825</v>
      </c>
      <c r="M94" s="24">
        <f t="shared" si="51"/>
        <v>33.41731493947114</v>
      </c>
      <c r="N94" s="12">
        <f t="shared" si="38"/>
        <v>0.85818929740960026</v>
      </c>
      <c r="O94" s="24">
        <f t="shared" si="39"/>
        <v>449.02717807655898</v>
      </c>
      <c r="P94" s="12">
        <f t="shared" si="52"/>
        <v>0.43726807967856146</v>
      </c>
      <c r="Q94" s="24">
        <f t="shared" si="53"/>
        <v>29.286726574511341</v>
      </c>
      <c r="R94" s="12">
        <f t="shared" si="40"/>
        <v>0.47494702755095336</v>
      </c>
      <c r="S94" s="24">
        <f t="shared" si="41"/>
        <v>446.24487124829511</v>
      </c>
      <c r="T94" s="12">
        <f t="shared" si="54"/>
        <v>0.28386814186477466</v>
      </c>
      <c r="W94" s="24">
        <f t="shared" si="55"/>
        <v>38.278121456903918</v>
      </c>
      <c r="X94" s="24">
        <f t="shared" si="56"/>
        <v>452.23728541121523</v>
      </c>
      <c r="Y94" s="13">
        <f t="shared" si="42"/>
        <v>0.33039349896785436</v>
      </c>
      <c r="Z94" s="24">
        <f t="shared" si="43"/>
        <v>8579.9298938921183</v>
      </c>
      <c r="AA94" s="24">
        <f t="shared" si="44"/>
        <v>4836.6016373044222</v>
      </c>
      <c r="AB94" s="24">
        <f t="shared" si="57"/>
        <v>33.782424015707633</v>
      </c>
      <c r="AC94" s="24">
        <f t="shared" si="58"/>
        <v>29.286726574511341</v>
      </c>
      <c r="AE94" s="14">
        <f t="shared" si="59"/>
        <v>6.333333333333333</v>
      </c>
      <c r="AF94" s="24">
        <f t="shared" si="32"/>
        <v>400</v>
      </c>
      <c r="AG94" s="3">
        <f t="shared" si="60"/>
        <v>0</v>
      </c>
      <c r="AH94" s="3">
        <f>IF(AC94&lt;=450,AthetaR30_0,IF(AC94&gt;=650,AthetaR30_2,(IF(AC94&lt;=550,AthetaR30_0+(AthetaR30_1-AthetaR30_0)/100*(AC94-450),AthetaR30_1+(AthetaR30_2-AthetaR30_1)/100*(AC94-450)))))</f>
        <v>0</v>
      </c>
      <c r="AI94" s="3">
        <f>IF(AD94&lt;=450,AthetaR60_0,IF(AD94&gt;=650,AthetaR60_2,(IF(AD94&lt;=550,AthetaR60_0+(AthetaR60_1-AthetaR60_0)/100*(AD94-450),AthetaR60_1+(AthetaR60_2-AthetaR60_1)/100*(AD94-450)))))</f>
        <v>0.5</v>
      </c>
      <c r="AJ94" s="3">
        <f>IF(AE94&lt;=450,AthetaR90_0,IF(AE94&gt;=650,AthetaR90_2,(IF(AE94&lt;=550,AthetaR90_0+(AthetaR90_1-AthetaR90_0)/100*(AE94-450),AthetaR90_1+(AthetaR90_2-AthetaR90_1)/100*(AE94-450)))))</f>
        <v>1.3</v>
      </c>
      <c r="AK94" s="3">
        <f>IF(AF94&lt;=450,AthetaR120_0,IF(AF94&gt;=650,AthetaR120_2,(IF(AF94&lt;=550,AthetaR120_0+(AthetaR120_1-AthetaR120_0)/100*(AF94-450),AthetaR120_1+(AthetaR120_2-AthetaR120_1)/100*(AF94-450)))))</f>
        <v>1.9</v>
      </c>
      <c r="AL94" s="24">
        <f t="shared" si="61"/>
        <v>33.782424015707633</v>
      </c>
      <c r="AM94" s="14">
        <f t="shared" si="62"/>
        <v>29.286726574511341</v>
      </c>
    </row>
    <row r="95" spans="2:39" x14ac:dyDescent="0.25">
      <c r="B95" s="3">
        <f t="shared" si="45"/>
        <v>385</v>
      </c>
      <c r="C95" s="14">
        <f t="shared" si="46"/>
        <v>6.416666666666667</v>
      </c>
      <c r="D95" s="11">
        <f t="shared" si="47"/>
        <v>612.97854720290206</v>
      </c>
      <c r="E95" s="11">
        <f t="shared" si="33"/>
        <v>382.65011627620697</v>
      </c>
      <c r="F95" s="11">
        <f t="shared" si="48"/>
        <v>25.95683744819743</v>
      </c>
      <c r="G95" s="11">
        <f t="shared" si="34"/>
        <v>33.8545830191497</v>
      </c>
      <c r="H95" s="11">
        <f t="shared" si="35"/>
        <v>29.570594716376117</v>
      </c>
      <c r="I95" s="24">
        <f t="shared" si="49"/>
        <v>25.95683744819743</v>
      </c>
      <c r="J95" s="12">
        <f t="shared" si="36"/>
        <v>0.2603924746435059</v>
      </c>
      <c r="K95" s="24">
        <f t="shared" si="37"/>
        <v>443.96481004173444</v>
      </c>
      <c r="L95" s="12">
        <f t="shared" si="50"/>
        <v>0.17250032705120205</v>
      </c>
      <c r="M95" s="24">
        <f t="shared" si="51"/>
        <v>33.8545830191497</v>
      </c>
      <c r="N95" s="12">
        <f t="shared" si="38"/>
        <v>0.85763236616912664</v>
      </c>
      <c r="O95" s="24">
        <f t="shared" si="39"/>
        <v>449.31876835831292</v>
      </c>
      <c r="P95" s="12">
        <f t="shared" si="52"/>
        <v>0.44088173681788012</v>
      </c>
      <c r="Q95" s="24">
        <f t="shared" si="53"/>
        <v>29.570594716376117</v>
      </c>
      <c r="R95" s="12">
        <f t="shared" si="40"/>
        <v>0.47474188206538553</v>
      </c>
      <c r="S95" s="24">
        <f t="shared" si="41"/>
        <v>446.43770260413874</v>
      </c>
      <c r="T95" s="12">
        <f t="shared" si="54"/>
        <v>0.2860465304675342</v>
      </c>
      <c r="W95" s="24">
        <f t="shared" si="55"/>
        <v>38.608514955871769</v>
      </c>
      <c r="X95" s="24">
        <f t="shared" si="56"/>
        <v>452.45300077509893</v>
      </c>
      <c r="Y95" s="13">
        <f t="shared" si="42"/>
        <v>0.33163159115509583</v>
      </c>
      <c r="Z95" s="24">
        <f t="shared" si="43"/>
        <v>8601.0400330083794</v>
      </c>
      <c r="AA95" s="24">
        <f t="shared" si="44"/>
        <v>4872.1912301966495</v>
      </c>
      <c r="AB95" s="24">
        <f t="shared" si="57"/>
        <v>34.089554836123945</v>
      </c>
      <c r="AC95" s="24">
        <f t="shared" si="58"/>
        <v>29.570594716376117</v>
      </c>
      <c r="AE95" s="14">
        <f t="shared" si="59"/>
        <v>6.416666666666667</v>
      </c>
      <c r="AF95" s="24">
        <f t="shared" si="32"/>
        <v>400</v>
      </c>
      <c r="AG95" s="3">
        <f t="shared" si="60"/>
        <v>0</v>
      </c>
      <c r="AH95" s="3">
        <f>IF(AC95&lt;=450,AthetaR30_0,IF(AC95&gt;=650,AthetaR30_2,(IF(AC95&lt;=550,AthetaR30_0+(AthetaR30_1-AthetaR30_0)/100*(AC95-450),AthetaR30_1+(AthetaR30_2-AthetaR30_1)/100*(AC95-450)))))</f>
        <v>0</v>
      </c>
      <c r="AI95" s="3">
        <f>IF(AD95&lt;=450,AthetaR60_0,IF(AD95&gt;=650,AthetaR60_2,(IF(AD95&lt;=550,AthetaR60_0+(AthetaR60_1-AthetaR60_0)/100*(AD95-450),AthetaR60_1+(AthetaR60_2-AthetaR60_1)/100*(AD95-450)))))</f>
        <v>0.5</v>
      </c>
      <c r="AJ95" s="3">
        <f>IF(AE95&lt;=450,AthetaR90_0,IF(AE95&gt;=650,AthetaR90_2,(IF(AE95&lt;=550,AthetaR90_0+(AthetaR90_1-AthetaR90_0)/100*(AE95-450),AthetaR90_1+(AthetaR90_2-AthetaR90_1)/100*(AE95-450)))))</f>
        <v>1.3</v>
      </c>
      <c r="AK95" s="3">
        <f>IF(AF95&lt;=450,AthetaR120_0,IF(AF95&gt;=650,AthetaR120_2,(IF(AF95&lt;=550,AthetaR120_0+(AthetaR120_1-AthetaR120_0)/100*(AF95-450),AthetaR120_1+(AthetaR120_2-AthetaR120_1)/100*(AF95-450)))))</f>
        <v>1.9</v>
      </c>
      <c r="AL95" s="24">
        <f t="shared" si="61"/>
        <v>34.089554836123945</v>
      </c>
      <c r="AM95" s="14">
        <f t="shared" si="62"/>
        <v>29.570594716376117</v>
      </c>
    </row>
    <row r="96" spans="2:39" x14ac:dyDescent="0.25">
      <c r="B96" s="3">
        <f t="shared" si="45"/>
        <v>390</v>
      </c>
      <c r="C96" s="14">
        <f t="shared" si="46"/>
        <v>6.5</v>
      </c>
      <c r="D96" s="11">
        <f t="shared" si="47"/>
        <v>614.87517501227217</v>
      </c>
      <c r="E96" s="11">
        <f t="shared" si="33"/>
        <v>383.81004406591398</v>
      </c>
      <c r="F96" s="11">
        <f t="shared" si="48"/>
        <v>26.129337775248633</v>
      </c>
      <c r="G96" s="11">
        <f t="shared" si="34"/>
        <v>34.295464755967579</v>
      </c>
      <c r="H96" s="11">
        <f t="shared" si="35"/>
        <v>29.856641246843651</v>
      </c>
      <c r="I96" s="24">
        <f t="shared" si="49"/>
        <v>26.129337775248633</v>
      </c>
      <c r="J96" s="12">
        <f t="shared" si="36"/>
        <v>0.26032273457442479</v>
      </c>
      <c r="K96" s="24">
        <f t="shared" si="37"/>
        <v>444.08374754664561</v>
      </c>
      <c r="L96" s="12">
        <f t="shared" si="50"/>
        <v>0.1737557263575906</v>
      </c>
      <c r="M96" s="24">
        <f t="shared" si="51"/>
        <v>34.295464755967579</v>
      </c>
      <c r="N96" s="12">
        <f t="shared" si="38"/>
        <v>0.85707264456425025</v>
      </c>
      <c r="O96" s="24">
        <f t="shared" si="39"/>
        <v>449.61220138726515</v>
      </c>
      <c r="P96" s="12">
        <f t="shared" si="52"/>
        <v>0.44440363956589995</v>
      </c>
      <c r="Q96" s="24">
        <f t="shared" si="53"/>
        <v>29.856641246843651</v>
      </c>
      <c r="R96" s="12">
        <f t="shared" si="40"/>
        <v>0.47453560009772244</v>
      </c>
      <c r="S96" s="24">
        <f t="shared" si="41"/>
        <v>446.63177033628187</v>
      </c>
      <c r="T96" s="12">
        <f t="shared" si="54"/>
        <v>0.2881745524723745</v>
      </c>
      <c r="W96" s="24">
        <f t="shared" si="55"/>
        <v>38.940146547026863</v>
      </c>
      <c r="X96" s="24">
        <f t="shared" si="56"/>
        <v>452.66920991163289</v>
      </c>
      <c r="Y96" s="13">
        <f t="shared" si="42"/>
        <v>0.33285138754846577</v>
      </c>
      <c r="Z96" s="24">
        <f t="shared" si="43"/>
        <v>8621.7474379721771</v>
      </c>
      <c r="AA96" s="24">
        <f t="shared" si="44"/>
        <v>4907.5026184805401</v>
      </c>
      <c r="AB96" s="24">
        <f t="shared" si="57"/>
        <v>34.398393896935261</v>
      </c>
      <c r="AC96" s="24">
        <f t="shared" si="58"/>
        <v>29.856641246843651</v>
      </c>
      <c r="AE96" s="14">
        <f t="shared" si="59"/>
        <v>6.5</v>
      </c>
      <c r="AF96" s="24">
        <f t="shared" si="32"/>
        <v>400</v>
      </c>
      <c r="AG96" s="3">
        <f t="shared" si="60"/>
        <v>0</v>
      </c>
      <c r="AH96" s="3">
        <f>IF(AC96&lt;=450,AthetaR30_0,IF(AC96&gt;=650,AthetaR30_2,(IF(AC96&lt;=550,AthetaR30_0+(AthetaR30_1-AthetaR30_0)/100*(AC96-450),AthetaR30_1+(AthetaR30_2-AthetaR30_1)/100*(AC96-450)))))</f>
        <v>0</v>
      </c>
      <c r="AI96" s="3">
        <f>IF(AD96&lt;=450,AthetaR60_0,IF(AD96&gt;=650,AthetaR60_2,(IF(AD96&lt;=550,AthetaR60_0+(AthetaR60_1-AthetaR60_0)/100*(AD96-450),AthetaR60_1+(AthetaR60_2-AthetaR60_1)/100*(AD96-450)))))</f>
        <v>0.5</v>
      </c>
      <c r="AJ96" s="3">
        <f>IF(AE96&lt;=450,AthetaR90_0,IF(AE96&gt;=650,AthetaR90_2,(IF(AE96&lt;=550,AthetaR90_0+(AthetaR90_1-AthetaR90_0)/100*(AE96-450),AthetaR90_1+(AthetaR90_2-AthetaR90_1)/100*(AE96-450)))))</f>
        <v>1.3</v>
      </c>
      <c r="AK96" s="3">
        <f>IF(AF96&lt;=450,AthetaR120_0,IF(AF96&gt;=650,AthetaR120_2,(IF(AF96&lt;=550,AthetaR120_0+(AthetaR120_1-AthetaR120_0)/100*(AF96-450),AthetaR120_1+(AthetaR120_2-AthetaR120_1)/100*(AF96-450)))))</f>
        <v>1.9</v>
      </c>
      <c r="AL96" s="24">
        <f t="shared" si="61"/>
        <v>34.398393896935261</v>
      </c>
      <c r="AM96" s="14">
        <f t="shared" si="62"/>
        <v>29.856641246843651</v>
      </c>
    </row>
    <row r="97" spans="2:39" x14ac:dyDescent="0.25">
      <c r="B97" s="3">
        <f t="shared" si="45"/>
        <v>395</v>
      </c>
      <c r="C97" s="14">
        <f t="shared" si="46"/>
        <v>6.583333333333333</v>
      </c>
      <c r="D97" s="11">
        <f t="shared" si="47"/>
        <v>616.74809435270447</v>
      </c>
      <c r="E97" s="11">
        <f t="shared" si="33"/>
        <v>384.95547237826628</v>
      </c>
      <c r="F97" s="11">
        <f t="shared" si="48"/>
        <v>26.303093501606224</v>
      </c>
      <c r="G97" s="11">
        <f t="shared" si="34"/>
        <v>34.739868395533477</v>
      </c>
      <c r="H97" s="11">
        <f t="shared" si="35"/>
        <v>30.144815799316024</v>
      </c>
      <c r="I97" s="24">
        <f t="shared" si="49"/>
        <v>26.303093501606224</v>
      </c>
      <c r="J97" s="12">
        <f t="shared" si="36"/>
        <v>0.26025257815268271</v>
      </c>
      <c r="K97" s="24">
        <f t="shared" si="37"/>
        <v>444.20345943154911</v>
      </c>
      <c r="L97" s="12">
        <f t="shared" si="50"/>
        <v>0.17498468618435631</v>
      </c>
      <c r="M97" s="24">
        <f t="shared" si="51"/>
        <v>34.739868395533477</v>
      </c>
      <c r="N97" s="12">
        <f t="shared" si="38"/>
        <v>0.85651028530279039</v>
      </c>
      <c r="O97" s="24">
        <f t="shared" si="39"/>
        <v>449.9074034296155</v>
      </c>
      <c r="P97" s="12">
        <f t="shared" si="52"/>
        <v>0.44783682485986642</v>
      </c>
      <c r="Q97" s="24">
        <f t="shared" si="53"/>
        <v>30.144815799316024</v>
      </c>
      <c r="R97" s="12">
        <f t="shared" si="40"/>
        <v>0.47432822663761098</v>
      </c>
      <c r="S97" s="24">
        <f t="shared" si="41"/>
        <v>446.82703507156214</v>
      </c>
      <c r="T97" s="12">
        <f t="shared" si="54"/>
        <v>0.29025385350048749</v>
      </c>
      <c r="W97" s="24">
        <f t="shared" si="55"/>
        <v>39.272997934575329</v>
      </c>
      <c r="X97" s="24">
        <f t="shared" si="56"/>
        <v>452.88589787748197</v>
      </c>
      <c r="Y97" s="13">
        <f t="shared" si="42"/>
        <v>0.33405328505050907</v>
      </c>
      <c r="Z97" s="24">
        <f t="shared" si="43"/>
        <v>8642.0618610922738</v>
      </c>
      <c r="AA97" s="24">
        <f t="shared" si="44"/>
        <v>4942.5408387025263</v>
      </c>
      <c r="AB97" s="24">
        <f t="shared" si="57"/>
        <v>34.739868395533477</v>
      </c>
      <c r="AC97" s="24">
        <f t="shared" si="58"/>
        <v>30.144815799316024</v>
      </c>
      <c r="AE97" s="14">
        <f t="shared" si="59"/>
        <v>6.583333333333333</v>
      </c>
      <c r="AF97" s="24">
        <f t="shared" si="32"/>
        <v>400</v>
      </c>
      <c r="AG97" s="3">
        <f t="shared" si="60"/>
        <v>0</v>
      </c>
      <c r="AH97" s="3">
        <f>IF(AC97&lt;=450,AthetaR30_0,IF(AC97&gt;=650,AthetaR30_2,(IF(AC97&lt;=550,AthetaR30_0+(AthetaR30_1-AthetaR30_0)/100*(AC97-450),AthetaR30_1+(AthetaR30_2-AthetaR30_1)/100*(AC97-450)))))</f>
        <v>0</v>
      </c>
      <c r="AI97" s="3">
        <f>IF(AD97&lt;=450,AthetaR60_0,IF(AD97&gt;=650,AthetaR60_2,(IF(AD97&lt;=550,AthetaR60_0+(AthetaR60_1-AthetaR60_0)/100*(AD97-450),AthetaR60_1+(AthetaR60_2-AthetaR60_1)/100*(AD97-450)))))</f>
        <v>0.5</v>
      </c>
      <c r="AJ97" s="3">
        <f>IF(AE97&lt;=450,AthetaR90_0,IF(AE97&gt;=650,AthetaR90_2,(IF(AE97&lt;=550,AthetaR90_0+(AthetaR90_1-AthetaR90_0)/100*(AE97-450),AthetaR90_1+(AthetaR90_2-AthetaR90_1)/100*(AE97-450)))))</f>
        <v>1.3</v>
      </c>
      <c r="AK97" s="3">
        <f>IF(AF97&lt;=450,AthetaR120_0,IF(AF97&gt;=650,AthetaR120_2,(IF(AF97&lt;=550,AthetaR120_0+(AthetaR120_1-AthetaR120_0)/100*(AF97-450),AthetaR120_1+(AthetaR120_2-AthetaR120_1)/100*(AF97-450)))))</f>
        <v>1.9</v>
      </c>
      <c r="AL97" s="24">
        <f t="shared" si="61"/>
        <v>34.739868395533477</v>
      </c>
      <c r="AM97" s="14">
        <f t="shared" si="62"/>
        <v>30.144815799316024</v>
      </c>
    </row>
    <row r="98" spans="2:39" x14ac:dyDescent="0.25">
      <c r="B98" s="3">
        <f t="shared" si="45"/>
        <v>400</v>
      </c>
      <c r="C98" s="14">
        <f t="shared" si="46"/>
        <v>6.666666666666667</v>
      </c>
      <c r="D98" s="11">
        <f t="shared" si="47"/>
        <v>618.5978906410819</v>
      </c>
      <c r="E98" s="11">
        <f t="shared" si="33"/>
        <v>386.08675923886466</v>
      </c>
      <c r="F98" s="11">
        <f t="shared" si="48"/>
        <v>26.47807818779058</v>
      </c>
      <c r="G98" s="11">
        <f t="shared" si="34"/>
        <v>35.187705220393347</v>
      </c>
      <c r="H98" s="11">
        <f t="shared" si="35"/>
        <v>30.435069652816512</v>
      </c>
      <c r="I98" s="24">
        <f t="shared" si="49"/>
        <v>26.47807818779058</v>
      </c>
      <c r="J98" s="12">
        <f t="shared" si="36"/>
        <v>0.26018201785646899</v>
      </c>
      <c r="K98" s="24">
        <f t="shared" si="37"/>
        <v>444.32392558803025</v>
      </c>
      <c r="L98" s="12">
        <f t="shared" si="50"/>
        <v>0.17618805432126186</v>
      </c>
      <c r="M98" s="24">
        <f t="shared" si="51"/>
        <v>35.187705220393347</v>
      </c>
      <c r="N98" s="12">
        <f t="shared" si="38"/>
        <v>0.85594543576292514</v>
      </c>
      <c r="O98" s="24">
        <f t="shared" si="39"/>
        <v>450.20430318419238</v>
      </c>
      <c r="P98" s="12">
        <f t="shared" si="52"/>
        <v>0.45118419289287626</v>
      </c>
      <c r="Q98" s="24">
        <f t="shared" si="53"/>
        <v>30.435069652816512</v>
      </c>
      <c r="R98" s="12">
        <f t="shared" si="40"/>
        <v>0.47411980520576613</v>
      </c>
      <c r="S98" s="24">
        <f t="shared" si="41"/>
        <v>447.02345869574759</v>
      </c>
      <c r="T98" s="12">
        <f t="shared" si="54"/>
        <v>0.29228600466614746</v>
      </c>
      <c r="W98" s="24">
        <f t="shared" si="55"/>
        <v>39.607051219625838</v>
      </c>
      <c r="X98" s="24">
        <f t="shared" si="56"/>
        <v>453.10305005468786</v>
      </c>
      <c r="Y98" s="13">
        <f t="shared" si="42"/>
        <v>0.33523766741535649</v>
      </c>
      <c r="Z98" s="24">
        <f t="shared" si="43"/>
        <v>8661.9927004809706</v>
      </c>
      <c r="AA98" s="24">
        <f t="shared" si="44"/>
        <v>4977.3107761892206</v>
      </c>
      <c r="AB98" s="24">
        <f t="shared" si="57"/>
        <v>35.187705220393347</v>
      </c>
      <c r="AC98" s="24">
        <f t="shared" si="58"/>
        <v>30.435069652816512</v>
      </c>
      <c r="AE98" s="14">
        <f t="shared" si="59"/>
        <v>6.666666666666667</v>
      </c>
      <c r="AF98" s="24">
        <f t="shared" si="32"/>
        <v>400</v>
      </c>
      <c r="AG98" s="3">
        <f t="shared" si="60"/>
        <v>0</v>
      </c>
      <c r="AH98" s="3">
        <f>IF(AC98&lt;=450,AthetaR30_0,IF(AC98&gt;=650,AthetaR30_2,(IF(AC98&lt;=550,AthetaR30_0+(AthetaR30_1-AthetaR30_0)/100*(AC98-450),AthetaR30_1+(AthetaR30_2-AthetaR30_1)/100*(AC98-450)))))</f>
        <v>0</v>
      </c>
      <c r="AI98" s="3">
        <f>IF(AD98&lt;=450,AthetaR60_0,IF(AD98&gt;=650,AthetaR60_2,(IF(AD98&lt;=550,AthetaR60_0+(AthetaR60_1-AthetaR60_0)/100*(AD98-450),AthetaR60_1+(AthetaR60_2-AthetaR60_1)/100*(AD98-450)))))</f>
        <v>0.5</v>
      </c>
      <c r="AJ98" s="3">
        <f>IF(AE98&lt;=450,AthetaR90_0,IF(AE98&gt;=650,AthetaR90_2,(IF(AE98&lt;=550,AthetaR90_0+(AthetaR90_1-AthetaR90_0)/100*(AE98-450),AthetaR90_1+(AthetaR90_2-AthetaR90_1)/100*(AE98-450)))))</f>
        <v>1.3</v>
      </c>
      <c r="AK98" s="3">
        <f>IF(AF98&lt;=450,AthetaR120_0,IF(AF98&gt;=650,AthetaR120_2,(IF(AF98&lt;=550,AthetaR120_0+(AthetaR120_1-AthetaR120_0)/100*(AF98-450),AthetaR120_1+(AthetaR120_2-AthetaR120_1)/100*(AF98-450)))))</f>
        <v>1.9</v>
      </c>
      <c r="AL98" s="24">
        <f t="shared" si="61"/>
        <v>35.187705220393347</v>
      </c>
      <c r="AM98" s="14">
        <f t="shared" si="62"/>
        <v>30.435069652816512</v>
      </c>
    </row>
    <row r="99" spans="2:39" x14ac:dyDescent="0.25">
      <c r="B99" s="3">
        <f t="shared" si="45"/>
        <v>405</v>
      </c>
      <c r="C99" s="14">
        <f t="shared" si="46"/>
        <v>6.75</v>
      </c>
      <c r="D99" s="11">
        <f t="shared" si="47"/>
        <v>620.42512787551414</v>
      </c>
      <c r="E99" s="11">
        <f t="shared" si="33"/>
        <v>387.20424957415048</v>
      </c>
      <c r="F99" s="11">
        <f t="shared" si="48"/>
        <v>26.654266242111841</v>
      </c>
      <c r="G99" s="11">
        <f t="shared" si="34"/>
        <v>35.638889413286222</v>
      </c>
      <c r="H99" s="11">
        <f t="shared" si="35"/>
        <v>30.727355657482661</v>
      </c>
      <c r="I99" s="24">
        <f t="shared" si="49"/>
        <v>26.654266242111841</v>
      </c>
      <c r="J99" s="12">
        <f t="shared" si="36"/>
        <v>0.26011106577427129</v>
      </c>
      <c r="K99" s="24">
        <f t="shared" si="37"/>
        <v>444.44512653577488</v>
      </c>
      <c r="L99" s="12">
        <f t="shared" si="50"/>
        <v>0.17736664049375955</v>
      </c>
      <c r="M99" s="24">
        <f t="shared" si="51"/>
        <v>35.638889413286222</v>
      </c>
      <c r="N99" s="12">
        <f t="shared" si="38"/>
        <v>0.85537823821041414</v>
      </c>
      <c r="O99" s="24">
        <f t="shared" si="39"/>
        <v>450.50283168011282</v>
      </c>
      <c r="P99" s="12">
        <f t="shared" si="52"/>
        <v>0.45444851497351579</v>
      </c>
      <c r="Q99" s="24">
        <f t="shared" si="53"/>
        <v>30.727355657482661</v>
      </c>
      <c r="R99" s="12">
        <f t="shared" si="40"/>
        <v>0.47391037791591634</v>
      </c>
      <c r="S99" s="24">
        <f t="shared" si="41"/>
        <v>447.22100429891753</v>
      </c>
      <c r="T99" s="12">
        <f t="shared" si="54"/>
        <v>0.29427250688265322</v>
      </c>
      <c r="W99" s="24">
        <f t="shared" si="55"/>
        <v>39.942288887041194</v>
      </c>
      <c r="X99" s="24">
        <f t="shared" si="56"/>
        <v>453.32065214070542</v>
      </c>
      <c r="Y99" s="13">
        <f t="shared" si="42"/>
        <v>0.33640490584714106</v>
      </c>
      <c r="Z99" s="24">
        <f t="shared" si="43"/>
        <v>8681.5490171777328</v>
      </c>
      <c r="AA99" s="24">
        <f t="shared" si="44"/>
        <v>5011.8171712728699</v>
      </c>
      <c r="AB99" s="24">
        <f t="shared" si="57"/>
        <v>35.638889413286222</v>
      </c>
      <c r="AC99" s="24">
        <f t="shared" si="58"/>
        <v>30.727355657482661</v>
      </c>
      <c r="AE99" s="14">
        <f t="shared" si="59"/>
        <v>6.75</v>
      </c>
      <c r="AF99" s="24">
        <f t="shared" si="32"/>
        <v>400</v>
      </c>
      <c r="AG99" s="3">
        <f t="shared" si="60"/>
        <v>0</v>
      </c>
      <c r="AH99" s="3">
        <f>IF(AC99&lt;=450,AthetaR30_0,IF(AC99&gt;=650,AthetaR30_2,(IF(AC99&lt;=550,AthetaR30_0+(AthetaR30_1-AthetaR30_0)/100*(AC99-450),AthetaR30_1+(AthetaR30_2-AthetaR30_1)/100*(AC99-450)))))</f>
        <v>0</v>
      </c>
      <c r="AI99" s="3">
        <f>IF(AD99&lt;=450,AthetaR60_0,IF(AD99&gt;=650,AthetaR60_2,(IF(AD99&lt;=550,AthetaR60_0+(AthetaR60_1-AthetaR60_0)/100*(AD99-450),AthetaR60_1+(AthetaR60_2-AthetaR60_1)/100*(AD99-450)))))</f>
        <v>0.5</v>
      </c>
      <c r="AJ99" s="3">
        <f>IF(AE99&lt;=450,AthetaR90_0,IF(AE99&gt;=650,AthetaR90_2,(IF(AE99&lt;=550,AthetaR90_0+(AthetaR90_1-AthetaR90_0)/100*(AE99-450),AthetaR90_1+(AthetaR90_2-AthetaR90_1)/100*(AE99-450)))))</f>
        <v>1.3</v>
      </c>
      <c r="AK99" s="3">
        <f>IF(AF99&lt;=450,AthetaR120_0,IF(AF99&gt;=650,AthetaR120_2,(IF(AF99&lt;=550,AthetaR120_0+(AthetaR120_1-AthetaR120_0)/100*(AF99-450),AthetaR120_1+(AthetaR120_2-AthetaR120_1)/100*(AF99-450)))))</f>
        <v>1.9</v>
      </c>
      <c r="AL99" s="24">
        <f t="shared" si="61"/>
        <v>35.638889413286222</v>
      </c>
      <c r="AM99" s="14">
        <f t="shared" si="62"/>
        <v>30.727355657482661</v>
      </c>
    </row>
    <row r="100" spans="2:39" x14ac:dyDescent="0.25">
      <c r="B100" s="3">
        <f t="shared" si="45"/>
        <v>410</v>
      </c>
      <c r="C100" s="14">
        <f t="shared" si="46"/>
        <v>6.833333333333333</v>
      </c>
      <c r="D100" s="11">
        <f t="shared" si="47"/>
        <v>622.23034966763259</v>
      </c>
      <c r="E100" s="11">
        <f t="shared" si="33"/>
        <v>388.30827584272998</v>
      </c>
      <c r="F100" s="11">
        <f t="shared" si="48"/>
        <v>26.8316328826056</v>
      </c>
      <c r="G100" s="11">
        <f t="shared" si="34"/>
        <v>36.093337928259736</v>
      </c>
      <c r="H100" s="11">
        <f t="shared" si="35"/>
        <v>31.021628164365314</v>
      </c>
      <c r="I100" s="24">
        <f t="shared" si="49"/>
        <v>26.8316328826056</v>
      </c>
      <c r="J100" s="12">
        <f t="shared" si="36"/>
        <v>0.2600397336216177</v>
      </c>
      <c r="K100" s="24">
        <f t="shared" si="37"/>
        <v>444.56704339505887</v>
      </c>
      <c r="L100" s="12">
        <f t="shared" si="50"/>
        <v>0.1785212185414623</v>
      </c>
      <c r="M100" s="24">
        <f t="shared" si="51"/>
        <v>36.093337928259736</v>
      </c>
      <c r="N100" s="12">
        <f t="shared" si="38"/>
        <v>0.85480883000449082</v>
      </c>
      <c r="O100" s="24">
        <f t="shared" si="39"/>
        <v>450.80292218005411</v>
      </c>
      <c r="P100" s="12">
        <f t="shared" si="52"/>
        <v>0.45763244083855514</v>
      </c>
      <c r="Q100" s="24">
        <f t="shared" si="53"/>
        <v>31.021628164365314</v>
      </c>
      <c r="R100" s="12">
        <f t="shared" si="40"/>
        <v>0.47369998553334208</v>
      </c>
      <c r="S100" s="24">
        <f t="shared" si="41"/>
        <v>447.41963612392328</v>
      </c>
      <c r="T100" s="12">
        <f t="shared" si="54"/>
        <v>0.29621479486779612</v>
      </c>
      <c r="W100" s="24">
        <f t="shared" si="55"/>
        <v>40.278693792888333</v>
      </c>
      <c r="X100" s="24">
        <f t="shared" si="56"/>
        <v>453.53869013887606</v>
      </c>
      <c r="Y100" s="13">
        <f t="shared" si="42"/>
        <v>0.33755535956395144</v>
      </c>
      <c r="Z100" s="24">
        <f t="shared" si="43"/>
        <v>8700.7395512460425</v>
      </c>
      <c r="AA100" s="24">
        <f t="shared" si="44"/>
        <v>5046.0646251917042</v>
      </c>
      <c r="AB100" s="24">
        <f t="shared" si="57"/>
        <v>36.093337928259736</v>
      </c>
      <c r="AC100" s="24">
        <f t="shared" si="58"/>
        <v>31.021628164365314</v>
      </c>
      <c r="AE100" s="14">
        <f t="shared" si="59"/>
        <v>6.833333333333333</v>
      </c>
      <c r="AF100" s="24">
        <f t="shared" si="32"/>
        <v>400</v>
      </c>
      <c r="AG100" s="3">
        <f t="shared" si="60"/>
        <v>0</v>
      </c>
      <c r="AH100" s="3">
        <f>IF(AC100&lt;=450,AthetaR30_0,IF(AC100&gt;=650,AthetaR30_2,(IF(AC100&lt;=550,AthetaR30_0+(AthetaR30_1-AthetaR30_0)/100*(AC100-450),AthetaR30_1+(AthetaR30_2-AthetaR30_1)/100*(AC100-450)))))</f>
        <v>0</v>
      </c>
      <c r="AI100" s="3">
        <f>IF(AD100&lt;=450,AthetaR60_0,IF(AD100&gt;=650,AthetaR60_2,(IF(AD100&lt;=550,AthetaR60_0+(AthetaR60_1-AthetaR60_0)/100*(AD100-450),AthetaR60_1+(AthetaR60_2-AthetaR60_1)/100*(AD100-450)))))</f>
        <v>0.5</v>
      </c>
      <c r="AJ100" s="3">
        <f>IF(AE100&lt;=450,AthetaR90_0,IF(AE100&gt;=650,AthetaR90_2,(IF(AE100&lt;=550,AthetaR90_0+(AthetaR90_1-AthetaR90_0)/100*(AE100-450),AthetaR90_1+(AthetaR90_2-AthetaR90_1)/100*(AE100-450)))))</f>
        <v>1.3</v>
      </c>
      <c r="AK100" s="3">
        <f>IF(AF100&lt;=450,AthetaR120_0,IF(AF100&gt;=650,AthetaR120_2,(IF(AF100&lt;=550,AthetaR120_0+(AthetaR120_1-AthetaR120_0)/100*(AF100-450),AthetaR120_1+(AthetaR120_2-AthetaR120_1)/100*(AF100-450)))))</f>
        <v>1.9</v>
      </c>
      <c r="AL100" s="24">
        <f t="shared" si="61"/>
        <v>36.093337928259736</v>
      </c>
      <c r="AM100" s="14">
        <f t="shared" si="62"/>
        <v>31.021628164365314</v>
      </c>
    </row>
    <row r="101" spans="2:39" x14ac:dyDescent="0.25">
      <c r="B101" s="3">
        <f t="shared" si="45"/>
        <v>415</v>
      </c>
      <c r="C101" s="14">
        <f t="shared" si="46"/>
        <v>6.916666666666667</v>
      </c>
      <c r="D101" s="11">
        <f t="shared" si="47"/>
        <v>624.01408021343377</v>
      </c>
      <c r="E101" s="11">
        <f t="shared" si="33"/>
        <v>389.39915862911664</v>
      </c>
      <c r="F101" s="11">
        <f t="shared" si="48"/>
        <v>27.010154101147062</v>
      </c>
      <c r="G101" s="11">
        <f t="shared" si="34"/>
        <v>36.550970369098287</v>
      </c>
      <c r="H101" s="11">
        <f t="shared" si="35"/>
        <v>31.317842959233111</v>
      </c>
      <c r="I101" s="24">
        <f t="shared" si="49"/>
        <v>27.010154101147062</v>
      </c>
      <c r="J101" s="12">
        <f t="shared" si="36"/>
        <v>0.25996803275688224</v>
      </c>
      <c r="K101" s="24">
        <f t="shared" si="37"/>
        <v>444.68965786079264</v>
      </c>
      <c r="L101" s="12">
        <f t="shared" si="50"/>
        <v>0.17965252844641411</v>
      </c>
      <c r="M101" s="24">
        <f t="shared" si="51"/>
        <v>36.550970369098287</v>
      </c>
      <c r="N101" s="12">
        <f t="shared" si="38"/>
        <v>0.85423734379316762</v>
      </c>
      <c r="O101" s="24">
        <f t="shared" si="39"/>
        <v>451.10451008875657</v>
      </c>
      <c r="P101" s="12">
        <f t="shared" si="52"/>
        <v>0.46073850546354628</v>
      </c>
      <c r="Q101" s="24">
        <f t="shared" si="53"/>
        <v>31.317842959233111</v>
      </c>
      <c r="R101" s="12">
        <f t="shared" si="40"/>
        <v>0.47348866753023677</v>
      </c>
      <c r="S101" s="24">
        <f t="shared" si="41"/>
        <v>447.61931951771811</v>
      </c>
      <c r="T101" s="12">
        <f t="shared" si="54"/>
        <v>0.29811424087352512</v>
      </c>
      <c r="W101" s="24">
        <f t="shared" si="55"/>
        <v>40.616249152452284</v>
      </c>
      <c r="X101" s="24">
        <f t="shared" si="56"/>
        <v>453.75715034931392</v>
      </c>
      <c r="Y101" s="13">
        <f t="shared" si="42"/>
        <v>0.33868937632969659</v>
      </c>
      <c r="Z101" s="24">
        <f t="shared" si="43"/>
        <v>8719.5727369166088</v>
      </c>
      <c r="AA101" s="24">
        <f t="shared" si="44"/>
        <v>5080.057605685477</v>
      </c>
      <c r="AB101" s="24">
        <f t="shared" si="57"/>
        <v>36.550970369098287</v>
      </c>
      <c r="AC101" s="24">
        <f t="shared" si="58"/>
        <v>31.317842959233111</v>
      </c>
      <c r="AE101" s="14">
        <f t="shared" si="59"/>
        <v>6.916666666666667</v>
      </c>
      <c r="AF101" s="24">
        <f t="shared" ref="AF101:AF164" si="63">IF(AC101&lt;=450,Thetha0_0,IF(AC101&gt;=650,Thetha0_2,(IF(AC101&lt;=550,Thetha0_0+(Thetha0_1-Thetha0_0)/100*(AC101-450),Thetha0_1+(Thetha0_2-Thetha0_1)/100*(AC101-450)))))</f>
        <v>400</v>
      </c>
      <c r="AG101" s="3">
        <f t="shared" si="60"/>
        <v>0</v>
      </c>
      <c r="AH101" s="3">
        <f>IF(AC101&lt;=450,AthetaR30_0,IF(AC101&gt;=650,AthetaR30_2,(IF(AC101&lt;=550,AthetaR30_0+(AthetaR30_1-AthetaR30_0)/100*(AC101-450),AthetaR30_1+(AthetaR30_2-AthetaR30_1)/100*(AC101-450)))))</f>
        <v>0</v>
      </c>
      <c r="AI101" s="3">
        <f>IF(AD101&lt;=450,AthetaR60_0,IF(AD101&gt;=650,AthetaR60_2,(IF(AD101&lt;=550,AthetaR60_0+(AthetaR60_1-AthetaR60_0)/100*(AD101-450),AthetaR60_1+(AthetaR60_2-AthetaR60_1)/100*(AD101-450)))))</f>
        <v>0.5</v>
      </c>
      <c r="AJ101" s="3">
        <f>IF(AE101&lt;=450,AthetaR90_0,IF(AE101&gt;=650,AthetaR90_2,(IF(AE101&lt;=550,AthetaR90_0+(AthetaR90_1-AthetaR90_0)/100*(AE101-450),AthetaR90_1+(AthetaR90_2-AthetaR90_1)/100*(AE101-450)))))</f>
        <v>1.3</v>
      </c>
      <c r="AK101" s="3">
        <f>IF(AF101&lt;=450,AthetaR120_0,IF(AF101&gt;=650,AthetaR120_2,(IF(AF101&lt;=550,AthetaR120_0+(AthetaR120_1-AthetaR120_0)/100*(AF101-450),AthetaR120_1+(AthetaR120_2-AthetaR120_1)/100*(AF101-450)))))</f>
        <v>1.9</v>
      </c>
      <c r="AL101" s="24">
        <f t="shared" si="61"/>
        <v>36.550970369098287</v>
      </c>
      <c r="AM101" s="14">
        <f t="shared" si="62"/>
        <v>31.317842959233111</v>
      </c>
    </row>
    <row r="102" spans="2:39" x14ac:dyDescent="0.25">
      <c r="B102" s="3">
        <f t="shared" si="45"/>
        <v>420</v>
      </c>
      <c r="C102" s="14">
        <f t="shared" si="46"/>
        <v>7</v>
      </c>
      <c r="D102" s="11">
        <f t="shared" si="47"/>
        <v>625.77682520700944</v>
      </c>
      <c r="E102" s="11">
        <f t="shared" si="33"/>
        <v>390.47720720254472</v>
      </c>
      <c r="F102" s="11">
        <f t="shared" si="48"/>
        <v>27.189806629593477</v>
      </c>
      <c r="G102" s="11">
        <f t="shared" si="34"/>
        <v>37.011708874561833</v>
      </c>
      <c r="H102" s="11">
        <f t="shared" si="35"/>
        <v>31.615957200106635</v>
      </c>
      <c r="I102" s="24">
        <f t="shared" si="49"/>
        <v>27.189806629593477</v>
      </c>
      <c r="J102" s="12">
        <f t="shared" si="36"/>
        <v>0.2598959741962194</v>
      </c>
      <c r="K102" s="24">
        <f t="shared" si="37"/>
        <v>444.81295217801392</v>
      </c>
      <c r="L102" s="12">
        <f t="shared" si="50"/>
        <v>0.18076127822312085</v>
      </c>
      <c r="M102" s="24">
        <f t="shared" si="51"/>
        <v>37.011708874561833</v>
      </c>
      <c r="N102" s="12">
        <f t="shared" si="38"/>
        <v>0.85366390769863487</v>
      </c>
      <c r="O102" s="24">
        <f t="shared" si="39"/>
        <v>451.40753286640773</v>
      </c>
      <c r="P102" s="12">
        <f t="shared" si="52"/>
        <v>0.46376913541126707</v>
      </c>
      <c r="Q102" s="24">
        <f t="shared" si="53"/>
        <v>31.615957200106635</v>
      </c>
      <c r="R102" s="12">
        <f t="shared" si="40"/>
        <v>0.47327646213810587</v>
      </c>
      <c r="S102" s="24">
        <f t="shared" si="41"/>
        <v>447.82002088535967</v>
      </c>
      <c r="T102" s="12">
        <f t="shared" si="54"/>
        <v>0.29997215816176936</v>
      </c>
      <c r="W102" s="24">
        <f t="shared" si="55"/>
        <v>40.95493852878198</v>
      </c>
      <c r="X102" s="24">
        <f t="shared" si="56"/>
        <v>453.97601936018026</v>
      </c>
      <c r="Y102" s="13">
        <f t="shared" si="42"/>
        <v>0.33980729295607875</v>
      </c>
      <c r="Z102" s="24">
        <f t="shared" si="43"/>
        <v>8738.0567168440684</v>
      </c>
      <c r="AA102" s="24">
        <f t="shared" si="44"/>
        <v>5113.8004523053514</v>
      </c>
      <c r="AB102" s="24">
        <f t="shared" si="57"/>
        <v>37.011708874561833</v>
      </c>
      <c r="AC102" s="24">
        <f t="shared" si="58"/>
        <v>31.615957200106635</v>
      </c>
      <c r="AE102" s="14">
        <f t="shared" si="59"/>
        <v>7</v>
      </c>
      <c r="AF102" s="24">
        <f t="shared" si="63"/>
        <v>400</v>
      </c>
      <c r="AG102" s="3">
        <f t="shared" si="60"/>
        <v>0</v>
      </c>
      <c r="AH102" s="3">
        <f>IF(AC102&lt;=450,AthetaR30_0,IF(AC102&gt;=650,AthetaR30_2,(IF(AC102&lt;=550,AthetaR30_0+(AthetaR30_1-AthetaR30_0)/100*(AC102-450),AthetaR30_1+(AthetaR30_2-AthetaR30_1)/100*(AC102-450)))))</f>
        <v>0</v>
      </c>
      <c r="AI102" s="3">
        <f>IF(AD102&lt;=450,AthetaR60_0,IF(AD102&gt;=650,AthetaR60_2,(IF(AD102&lt;=550,AthetaR60_0+(AthetaR60_1-AthetaR60_0)/100*(AD102-450),AthetaR60_1+(AthetaR60_2-AthetaR60_1)/100*(AD102-450)))))</f>
        <v>0.5</v>
      </c>
      <c r="AJ102" s="3">
        <f>IF(AE102&lt;=450,AthetaR90_0,IF(AE102&gt;=650,AthetaR90_2,(IF(AE102&lt;=550,AthetaR90_0+(AthetaR90_1-AthetaR90_0)/100*(AE102-450),AthetaR90_1+(AthetaR90_2-AthetaR90_1)/100*(AE102-450)))))</f>
        <v>1.3</v>
      </c>
      <c r="AK102" s="3">
        <f>IF(AF102&lt;=450,AthetaR120_0,IF(AF102&gt;=650,AthetaR120_2,(IF(AF102&lt;=550,AthetaR120_0+(AthetaR120_1-AthetaR120_0)/100*(AF102-450),AthetaR120_1+(AthetaR120_2-AthetaR120_1)/100*(AF102-450)))))</f>
        <v>1.9</v>
      </c>
      <c r="AL102" s="24">
        <f t="shared" si="61"/>
        <v>37.011708874561833</v>
      </c>
      <c r="AM102" s="14">
        <f t="shared" si="62"/>
        <v>31.615957200106635</v>
      </c>
    </row>
    <row r="103" spans="2:39" x14ac:dyDescent="0.25">
      <c r="B103" s="3">
        <f t="shared" si="45"/>
        <v>425</v>
      </c>
      <c r="C103" s="14">
        <f t="shared" si="46"/>
        <v>7.083333333333333</v>
      </c>
      <c r="D103" s="11">
        <f t="shared" si="47"/>
        <v>627.51907270115089</v>
      </c>
      <c r="E103" s="11">
        <f t="shared" si="33"/>
        <v>391.54272004329187</v>
      </c>
      <c r="F103" s="11">
        <f t="shared" si="48"/>
        <v>27.370567907816596</v>
      </c>
      <c r="G103" s="11">
        <f t="shared" si="34"/>
        <v>37.475478009973102</v>
      </c>
      <c r="H103" s="11">
        <f t="shared" si="35"/>
        <v>31.915929358268404</v>
      </c>
      <c r="I103" s="24">
        <f t="shared" si="49"/>
        <v>27.370567907816596</v>
      </c>
      <c r="J103" s="12">
        <f t="shared" si="36"/>
        <v>0.25982356862768685</v>
      </c>
      <c r="K103" s="24">
        <f t="shared" si="37"/>
        <v>444.93690911873017</v>
      </c>
      <c r="L103" s="12">
        <f t="shared" si="50"/>
        <v>0.18184814568127405</v>
      </c>
      <c r="M103" s="24">
        <f t="shared" si="51"/>
        <v>37.475478009973102</v>
      </c>
      <c r="N103" s="12">
        <f t="shared" si="38"/>
        <v>0.85308864549338703</v>
      </c>
      <c r="O103" s="24">
        <f t="shared" si="39"/>
        <v>451.71192994658691</v>
      </c>
      <c r="P103" s="12">
        <f t="shared" si="52"/>
        <v>0.46672665475444947</v>
      </c>
      <c r="Q103" s="24">
        <f t="shared" si="53"/>
        <v>31.915929358268404</v>
      </c>
      <c r="R103" s="12">
        <f t="shared" si="40"/>
        <v>0.47306340639739802</v>
      </c>
      <c r="S103" s="24">
        <f t="shared" si="41"/>
        <v>448.02170764650674</v>
      </c>
      <c r="T103" s="12">
        <f t="shared" si="54"/>
        <v>0.30178980424646878</v>
      </c>
      <c r="W103" s="24">
        <f t="shared" si="55"/>
        <v>41.294745821738061</v>
      </c>
      <c r="X103" s="24">
        <f t="shared" si="56"/>
        <v>454.19528403932657</v>
      </c>
      <c r="Y103" s="13">
        <f t="shared" si="42"/>
        <v>0.34090943577669064</v>
      </c>
      <c r="Z103" s="24">
        <f t="shared" si="43"/>
        <v>8756.1993555388453</v>
      </c>
      <c r="AA103" s="24">
        <f t="shared" si="44"/>
        <v>5147.2973814557281</v>
      </c>
      <c r="AB103" s="24">
        <f t="shared" si="57"/>
        <v>37.475478009973102</v>
      </c>
      <c r="AC103" s="24">
        <f t="shared" si="58"/>
        <v>31.915929358268404</v>
      </c>
      <c r="AE103" s="14">
        <f t="shared" si="59"/>
        <v>7.083333333333333</v>
      </c>
      <c r="AF103" s="24">
        <f t="shared" si="63"/>
        <v>400</v>
      </c>
      <c r="AG103" s="3">
        <f t="shared" si="60"/>
        <v>0</v>
      </c>
      <c r="AH103" s="3">
        <f>IF(AC103&lt;=450,AthetaR30_0,IF(AC103&gt;=650,AthetaR30_2,(IF(AC103&lt;=550,AthetaR30_0+(AthetaR30_1-AthetaR30_0)/100*(AC103-450),AthetaR30_1+(AthetaR30_2-AthetaR30_1)/100*(AC103-450)))))</f>
        <v>0</v>
      </c>
      <c r="AI103" s="3">
        <f>IF(AD103&lt;=450,AthetaR60_0,IF(AD103&gt;=650,AthetaR60_2,(IF(AD103&lt;=550,AthetaR60_0+(AthetaR60_1-AthetaR60_0)/100*(AD103-450),AthetaR60_1+(AthetaR60_2-AthetaR60_1)/100*(AD103-450)))))</f>
        <v>0.5</v>
      </c>
      <c r="AJ103" s="3">
        <f>IF(AE103&lt;=450,AthetaR90_0,IF(AE103&gt;=650,AthetaR90_2,(IF(AE103&lt;=550,AthetaR90_0+(AthetaR90_1-AthetaR90_0)/100*(AE103-450),AthetaR90_1+(AthetaR90_2-AthetaR90_1)/100*(AE103-450)))))</f>
        <v>1.3</v>
      </c>
      <c r="AK103" s="3">
        <f>IF(AF103&lt;=450,AthetaR120_0,IF(AF103&gt;=650,AthetaR120_2,(IF(AF103&lt;=550,AthetaR120_0+(AthetaR120_1-AthetaR120_0)/100*(AF103-450),AthetaR120_1+(AthetaR120_2-AthetaR120_1)/100*(AF103-450)))))</f>
        <v>1.9</v>
      </c>
      <c r="AL103" s="24">
        <f t="shared" si="61"/>
        <v>37.475478009973102</v>
      </c>
      <c r="AM103" s="14">
        <f t="shared" si="62"/>
        <v>31.915929358268404</v>
      </c>
    </row>
    <row r="104" spans="2:39" x14ac:dyDescent="0.25">
      <c r="B104" s="3">
        <f t="shared" si="45"/>
        <v>430</v>
      </c>
      <c r="C104" s="14">
        <f t="shared" si="46"/>
        <v>7.166666666666667</v>
      </c>
      <c r="D104" s="11">
        <f t="shared" si="47"/>
        <v>629.24129391848794</v>
      </c>
      <c r="E104" s="11">
        <f t="shared" si="33"/>
        <v>392.59598533875112</v>
      </c>
      <c r="F104" s="11">
        <f t="shared" si="48"/>
        <v>27.552416053497872</v>
      </c>
      <c r="G104" s="11">
        <f t="shared" si="34"/>
        <v>37.942204664727555</v>
      </c>
      <c r="H104" s="11">
        <f t="shared" si="35"/>
        <v>32.217719162514875</v>
      </c>
      <c r="I104" s="24">
        <f t="shared" si="49"/>
        <v>27.552416053497872</v>
      </c>
      <c r="J104" s="12">
        <f t="shared" si="36"/>
        <v>0.25975082642460773</v>
      </c>
      <c r="K104" s="24">
        <f t="shared" si="37"/>
        <v>445.06151196002241</v>
      </c>
      <c r="L104" s="12">
        <f t="shared" si="50"/>
        <v>0.18291378007129069</v>
      </c>
      <c r="M104" s="24">
        <f t="shared" si="51"/>
        <v>37.942204664727555</v>
      </c>
      <c r="N104" s="12">
        <f t="shared" si="38"/>
        <v>0.85251167676765705</v>
      </c>
      <c r="O104" s="24">
        <f t="shared" si="39"/>
        <v>452.01764265847203</v>
      </c>
      <c r="P104" s="12">
        <f t="shared" si="52"/>
        <v>0.46961329060660689</v>
      </c>
      <c r="Q104" s="24">
        <f t="shared" si="53"/>
        <v>32.217719162514875</v>
      </c>
      <c r="R104" s="12">
        <f t="shared" si="40"/>
        <v>0.47284953620454973</v>
      </c>
      <c r="S104" s="24">
        <f t="shared" si="41"/>
        <v>448.22434819424575</v>
      </c>
      <c r="T104" s="12">
        <f t="shared" si="54"/>
        <v>0.30356838392039692</v>
      </c>
      <c r="W104" s="24">
        <f t="shared" si="55"/>
        <v>41.635655257514749</v>
      </c>
      <c r="X104" s="24">
        <f t="shared" si="56"/>
        <v>454.41493152628476</v>
      </c>
      <c r="Y104" s="13">
        <f t="shared" si="42"/>
        <v>0.34199612109509708</v>
      </c>
      <c r="Z104" s="24">
        <f t="shared" si="43"/>
        <v>8774.0082520309079</v>
      </c>
      <c r="AA104" s="24">
        <f t="shared" si="44"/>
        <v>5180.5524911843577</v>
      </c>
      <c r="AB104" s="24">
        <f t="shared" si="57"/>
        <v>37.942204664727555</v>
      </c>
      <c r="AC104" s="24">
        <f t="shared" si="58"/>
        <v>32.217719162514875</v>
      </c>
      <c r="AE104" s="14">
        <f t="shared" si="59"/>
        <v>7.166666666666667</v>
      </c>
      <c r="AF104" s="24">
        <f t="shared" si="63"/>
        <v>400</v>
      </c>
      <c r="AG104" s="3">
        <f t="shared" si="60"/>
        <v>0</v>
      </c>
      <c r="AH104" s="3">
        <f>IF(AC104&lt;=450,AthetaR30_0,IF(AC104&gt;=650,AthetaR30_2,(IF(AC104&lt;=550,AthetaR30_0+(AthetaR30_1-AthetaR30_0)/100*(AC104-450),AthetaR30_1+(AthetaR30_2-AthetaR30_1)/100*(AC104-450)))))</f>
        <v>0</v>
      </c>
      <c r="AI104" s="3">
        <f>IF(AD104&lt;=450,AthetaR60_0,IF(AD104&gt;=650,AthetaR60_2,(IF(AD104&lt;=550,AthetaR60_0+(AthetaR60_1-AthetaR60_0)/100*(AD104-450),AthetaR60_1+(AthetaR60_2-AthetaR60_1)/100*(AD104-450)))))</f>
        <v>0.5</v>
      </c>
      <c r="AJ104" s="3">
        <f>IF(AE104&lt;=450,AthetaR90_0,IF(AE104&gt;=650,AthetaR90_2,(IF(AE104&lt;=550,AthetaR90_0+(AthetaR90_1-AthetaR90_0)/100*(AE104-450),AthetaR90_1+(AthetaR90_2-AthetaR90_1)/100*(AE104-450)))))</f>
        <v>1.3</v>
      </c>
      <c r="AK104" s="3">
        <f>IF(AF104&lt;=450,AthetaR120_0,IF(AF104&gt;=650,AthetaR120_2,(IF(AF104&lt;=550,AthetaR120_0+(AthetaR120_1-AthetaR120_0)/100*(AF104-450),AthetaR120_1+(AthetaR120_2-AthetaR120_1)/100*(AF104-450)))))</f>
        <v>1.9</v>
      </c>
      <c r="AL104" s="24">
        <f t="shared" si="61"/>
        <v>37.942204664727555</v>
      </c>
      <c r="AM104" s="14">
        <f t="shared" si="62"/>
        <v>32.217719162514875</v>
      </c>
    </row>
    <row r="105" spans="2:39" x14ac:dyDescent="0.25">
      <c r="B105" s="3">
        <f t="shared" si="45"/>
        <v>435</v>
      </c>
      <c r="C105" s="14">
        <f t="shared" si="46"/>
        <v>7.25</v>
      </c>
      <c r="D105" s="11">
        <f t="shared" si="47"/>
        <v>630.94394401653972</v>
      </c>
      <c r="E105" s="11">
        <f t="shared" si="33"/>
        <v>393.63728145131506</v>
      </c>
      <c r="F105" s="11">
        <f t="shared" si="48"/>
        <v>27.735329833569164</v>
      </c>
      <c r="G105" s="11">
        <f t="shared" si="34"/>
        <v>38.411817955334165</v>
      </c>
      <c r="H105" s="11">
        <f t="shared" si="35"/>
        <v>32.521287546435275</v>
      </c>
      <c r="I105" s="24">
        <f t="shared" si="49"/>
        <v>27.735329833569164</v>
      </c>
      <c r="J105" s="12">
        <f t="shared" si="36"/>
        <v>0.25967775765822498</v>
      </c>
      <c r="K105" s="24">
        <f t="shared" si="37"/>
        <v>445.18674446332432</v>
      </c>
      <c r="L105" s="12">
        <f t="shared" si="50"/>
        <v>0.18395880362155159</v>
      </c>
      <c r="M105" s="24">
        <f t="shared" si="51"/>
        <v>38.411817955334165</v>
      </c>
      <c r="N105" s="12">
        <f t="shared" si="38"/>
        <v>0.85193311708869379</v>
      </c>
      <c r="O105" s="24">
        <f t="shared" si="39"/>
        <v>452.32461415303709</v>
      </c>
      <c r="P105" s="12">
        <f t="shared" si="52"/>
        <v>0.4724311782905834</v>
      </c>
      <c r="Q105" s="24">
        <f t="shared" si="53"/>
        <v>32.521287546435275</v>
      </c>
      <c r="R105" s="12">
        <f t="shared" si="40"/>
        <v>0.47263488635660833</v>
      </c>
      <c r="S105" s="24">
        <f t="shared" si="41"/>
        <v>448.42791185609292</v>
      </c>
      <c r="T105" s="12">
        <f t="shared" si="54"/>
        <v>0.30530905208307935</v>
      </c>
      <c r="W105" s="24">
        <f t="shared" si="55"/>
        <v>41.977651378609849</v>
      </c>
      <c r="X105" s="24">
        <f t="shared" si="56"/>
        <v>454.63494922458568</v>
      </c>
      <c r="Y105" s="13">
        <f t="shared" si="42"/>
        <v>0.34306765560861591</v>
      </c>
      <c r="Z105" s="24">
        <f t="shared" si="43"/>
        <v>8791.4907518176315</v>
      </c>
      <c r="AA105" s="24">
        <f t="shared" si="44"/>
        <v>5213.5697657358987</v>
      </c>
      <c r="AB105" s="24">
        <f t="shared" si="57"/>
        <v>38.411817955334165</v>
      </c>
      <c r="AC105" s="24">
        <f t="shared" si="58"/>
        <v>32.521287546435275</v>
      </c>
      <c r="AE105" s="14">
        <f t="shared" si="59"/>
        <v>7.25</v>
      </c>
      <c r="AF105" s="24">
        <f t="shared" si="63"/>
        <v>400</v>
      </c>
      <c r="AG105" s="3">
        <f t="shared" si="60"/>
        <v>0</v>
      </c>
      <c r="AH105" s="3">
        <f>IF(AC105&lt;=450,AthetaR30_0,IF(AC105&gt;=650,AthetaR30_2,(IF(AC105&lt;=550,AthetaR30_0+(AthetaR30_1-AthetaR30_0)/100*(AC105-450),AthetaR30_1+(AthetaR30_2-AthetaR30_1)/100*(AC105-450)))))</f>
        <v>0</v>
      </c>
      <c r="AI105" s="3">
        <f>IF(AD105&lt;=450,AthetaR60_0,IF(AD105&gt;=650,AthetaR60_2,(IF(AD105&lt;=550,AthetaR60_0+(AthetaR60_1-AthetaR60_0)/100*(AD105-450),AthetaR60_1+(AthetaR60_2-AthetaR60_1)/100*(AD105-450)))))</f>
        <v>0.5</v>
      </c>
      <c r="AJ105" s="3">
        <f>IF(AE105&lt;=450,AthetaR90_0,IF(AE105&gt;=650,AthetaR90_2,(IF(AE105&lt;=550,AthetaR90_0+(AthetaR90_1-AthetaR90_0)/100*(AE105-450),AthetaR90_1+(AthetaR90_2-AthetaR90_1)/100*(AE105-450)))))</f>
        <v>1.3</v>
      </c>
      <c r="AK105" s="3">
        <f>IF(AF105&lt;=450,AthetaR120_0,IF(AF105&gt;=650,AthetaR120_2,(IF(AF105&lt;=550,AthetaR120_0+(AthetaR120_1-AthetaR120_0)/100*(AF105-450),AthetaR120_1+(AthetaR120_2-AthetaR120_1)/100*(AF105-450)))))</f>
        <v>1.9</v>
      </c>
      <c r="AL105" s="24">
        <f t="shared" si="61"/>
        <v>38.411817955334165</v>
      </c>
      <c r="AM105" s="14">
        <f t="shared" si="62"/>
        <v>32.521287546435275</v>
      </c>
    </row>
    <row r="106" spans="2:39" x14ac:dyDescent="0.25">
      <c r="B106" s="3">
        <f t="shared" si="45"/>
        <v>440</v>
      </c>
      <c r="C106" s="14">
        <f t="shared" si="46"/>
        <v>7.333333333333333</v>
      </c>
      <c r="D106" s="11">
        <f t="shared" si="47"/>
        <v>632.62746280977956</v>
      </c>
      <c r="E106" s="11">
        <f t="shared" si="33"/>
        <v>394.6668773599722</v>
      </c>
      <c r="F106" s="11">
        <f t="shared" si="48"/>
        <v>27.919288637190714</v>
      </c>
      <c r="G106" s="11">
        <f t="shared" si="34"/>
        <v>38.884249133624749</v>
      </c>
      <c r="H106" s="11">
        <f t="shared" si="35"/>
        <v>32.826596598518357</v>
      </c>
      <c r="I106" s="24">
        <f t="shared" si="49"/>
        <v>27.919288637190714</v>
      </c>
      <c r="J106" s="12">
        <f t="shared" si="36"/>
        <v>0.25960437210969212</v>
      </c>
      <c r="K106" s="24">
        <f t="shared" si="37"/>
        <v>445.31259085480264</v>
      </c>
      <c r="L106" s="12">
        <f t="shared" si="50"/>
        <v>0.18498381297587788</v>
      </c>
      <c r="M106" s="24">
        <f t="shared" si="51"/>
        <v>38.884249133624749</v>
      </c>
      <c r="N106" s="12">
        <f t="shared" si="38"/>
        <v>0.85135307815238925</v>
      </c>
      <c r="O106" s="24">
        <f t="shared" si="39"/>
        <v>452.63278933298363</v>
      </c>
      <c r="P106" s="12">
        <f t="shared" si="52"/>
        <v>0.47518236617332898</v>
      </c>
      <c r="Q106" s="24">
        <f t="shared" si="53"/>
        <v>32.826596598518357</v>
      </c>
      <c r="R106" s="12">
        <f t="shared" si="40"/>
        <v>0.4724194905935919</v>
      </c>
      <c r="S106" s="24">
        <f t="shared" si="41"/>
        <v>448.63236885703236</v>
      </c>
      <c r="T106" s="12">
        <f t="shared" si="54"/>
        <v>0.30701291638546746</v>
      </c>
      <c r="W106" s="24">
        <f t="shared" si="55"/>
        <v>42.320719034218463</v>
      </c>
      <c r="X106" s="24">
        <f t="shared" si="56"/>
        <v>454.85532479438973</v>
      </c>
      <c r="Y106" s="13">
        <f t="shared" si="42"/>
        <v>0.34412433680938126</v>
      </c>
      <c r="Z106" s="24">
        <f t="shared" si="43"/>
        <v>8808.6539581438428</v>
      </c>
      <c r="AA106" s="24">
        <f t="shared" si="44"/>
        <v>5246.353079883088</v>
      </c>
      <c r="AB106" s="24">
        <f t="shared" si="57"/>
        <v>38.884249133624749</v>
      </c>
      <c r="AC106" s="24">
        <f t="shared" si="58"/>
        <v>32.826596598518357</v>
      </c>
      <c r="AE106" s="14">
        <f t="shared" si="59"/>
        <v>7.333333333333333</v>
      </c>
      <c r="AF106" s="24">
        <f t="shared" si="63"/>
        <v>400</v>
      </c>
      <c r="AG106" s="3">
        <f t="shared" si="60"/>
        <v>0</v>
      </c>
      <c r="AH106" s="3">
        <f>IF(AC106&lt;=450,AthetaR30_0,IF(AC106&gt;=650,AthetaR30_2,(IF(AC106&lt;=550,AthetaR30_0+(AthetaR30_1-AthetaR30_0)/100*(AC106-450),AthetaR30_1+(AthetaR30_2-AthetaR30_1)/100*(AC106-450)))))</f>
        <v>0</v>
      </c>
      <c r="AI106" s="3">
        <f>IF(AD106&lt;=450,AthetaR60_0,IF(AD106&gt;=650,AthetaR60_2,(IF(AD106&lt;=550,AthetaR60_0+(AthetaR60_1-AthetaR60_0)/100*(AD106-450),AthetaR60_1+(AthetaR60_2-AthetaR60_1)/100*(AD106-450)))))</f>
        <v>0.5</v>
      </c>
      <c r="AJ106" s="3">
        <f>IF(AE106&lt;=450,AthetaR90_0,IF(AE106&gt;=650,AthetaR90_2,(IF(AE106&lt;=550,AthetaR90_0+(AthetaR90_1-AthetaR90_0)/100*(AE106-450),AthetaR90_1+(AthetaR90_2-AthetaR90_1)/100*(AE106-450)))))</f>
        <v>1.3</v>
      </c>
      <c r="AK106" s="3">
        <f>IF(AF106&lt;=450,AthetaR120_0,IF(AF106&gt;=650,AthetaR120_2,(IF(AF106&lt;=550,AthetaR120_0+(AthetaR120_1-AthetaR120_0)/100*(AF106-450),AthetaR120_1+(AthetaR120_2-AthetaR120_1)/100*(AF106-450)))))</f>
        <v>1.9</v>
      </c>
      <c r="AL106" s="24">
        <f t="shared" si="61"/>
        <v>38.884249133624749</v>
      </c>
      <c r="AM106" s="14">
        <f t="shared" si="62"/>
        <v>32.826596598518357</v>
      </c>
    </row>
    <row r="107" spans="2:39" x14ac:dyDescent="0.25">
      <c r="B107" s="3">
        <f t="shared" si="45"/>
        <v>445</v>
      </c>
      <c r="C107" s="14">
        <f t="shared" si="46"/>
        <v>7.416666666666667</v>
      </c>
      <c r="D107" s="11">
        <f t="shared" si="47"/>
        <v>634.29227545158506</v>
      </c>
      <c r="E107" s="11">
        <f t="shared" si="33"/>
        <v>395.68503307737001</v>
      </c>
      <c r="F107" s="11">
        <f t="shared" si="48"/>
        <v>28.104272450166594</v>
      </c>
      <c r="G107" s="11">
        <f t="shared" si="34"/>
        <v>39.359431499798077</v>
      </c>
      <c r="H107" s="11">
        <f t="shared" si="35"/>
        <v>33.133609514903824</v>
      </c>
      <c r="I107" s="24">
        <f t="shared" si="49"/>
        <v>28.104272450166594</v>
      </c>
      <c r="J107" s="12">
        <f t="shared" si="36"/>
        <v>0.25953067928144352</v>
      </c>
      <c r="K107" s="24">
        <f t="shared" si="37"/>
        <v>445.43903580676624</v>
      </c>
      <c r="L107" s="12">
        <f t="shared" si="50"/>
        <v>0.18598938053852629</v>
      </c>
      <c r="M107" s="24">
        <f t="shared" si="51"/>
        <v>39.359431499798077</v>
      </c>
      <c r="N107" s="12">
        <f t="shared" si="38"/>
        <v>0.85077166792770742</v>
      </c>
      <c r="O107" s="24">
        <f t="shared" si="39"/>
        <v>452.94211478617547</v>
      </c>
      <c r="P107" s="12">
        <f t="shared" si="52"/>
        <v>0.47786882019122823</v>
      </c>
      <c r="Q107" s="24">
        <f t="shared" si="53"/>
        <v>33.133609514903824</v>
      </c>
      <c r="R107" s="12">
        <f t="shared" si="40"/>
        <v>0.47220338163872227</v>
      </c>
      <c r="S107" s="24">
        <f t="shared" si="41"/>
        <v>448.83769028446039</v>
      </c>
      <c r="T107" s="12">
        <f t="shared" si="54"/>
        <v>0.3086810397047548</v>
      </c>
      <c r="W107" s="24">
        <f t="shared" si="55"/>
        <v>42.664843371027843</v>
      </c>
      <c r="X107" s="24">
        <f t="shared" si="56"/>
        <v>455.07604614541128</v>
      </c>
      <c r="Y107" s="13">
        <f t="shared" si="42"/>
        <v>0.3451664533641578</v>
      </c>
      <c r="Z107" s="24">
        <f t="shared" si="43"/>
        <v>8825.5047426585552</v>
      </c>
      <c r="AA107" s="24">
        <f t="shared" si="44"/>
        <v>5278.9062030486411</v>
      </c>
      <c r="AB107" s="24">
        <f t="shared" si="57"/>
        <v>39.359431499798077</v>
      </c>
      <c r="AC107" s="24">
        <f t="shared" si="58"/>
        <v>33.133609514903824</v>
      </c>
      <c r="AE107" s="14">
        <f t="shared" si="59"/>
        <v>7.416666666666667</v>
      </c>
      <c r="AF107" s="24">
        <f t="shared" si="63"/>
        <v>400</v>
      </c>
      <c r="AG107" s="3">
        <f t="shared" si="60"/>
        <v>0</v>
      </c>
      <c r="AH107" s="3">
        <f>IF(AC107&lt;=450,AthetaR30_0,IF(AC107&gt;=650,AthetaR30_2,(IF(AC107&lt;=550,AthetaR30_0+(AthetaR30_1-AthetaR30_0)/100*(AC107-450),AthetaR30_1+(AthetaR30_2-AthetaR30_1)/100*(AC107-450)))))</f>
        <v>0</v>
      </c>
      <c r="AI107" s="3">
        <f>IF(AD107&lt;=450,AthetaR60_0,IF(AD107&gt;=650,AthetaR60_2,(IF(AD107&lt;=550,AthetaR60_0+(AthetaR60_1-AthetaR60_0)/100*(AD107-450),AthetaR60_1+(AthetaR60_2-AthetaR60_1)/100*(AD107-450)))))</f>
        <v>0.5</v>
      </c>
      <c r="AJ107" s="3">
        <f>IF(AE107&lt;=450,AthetaR90_0,IF(AE107&gt;=650,AthetaR90_2,(IF(AE107&lt;=550,AthetaR90_0+(AthetaR90_1-AthetaR90_0)/100*(AE107-450),AthetaR90_1+(AthetaR90_2-AthetaR90_1)/100*(AE107-450)))))</f>
        <v>1.3</v>
      </c>
      <c r="AK107" s="3">
        <f>IF(AF107&lt;=450,AthetaR120_0,IF(AF107&gt;=650,AthetaR120_2,(IF(AF107&lt;=550,AthetaR120_0+(AthetaR120_1-AthetaR120_0)/100*(AF107-450),AthetaR120_1+(AthetaR120_2-AthetaR120_1)/100*(AF107-450)))))</f>
        <v>1.9</v>
      </c>
      <c r="AL107" s="24">
        <f t="shared" si="61"/>
        <v>39.359431499798077</v>
      </c>
      <c r="AM107" s="14">
        <f t="shared" si="62"/>
        <v>33.133609514903824</v>
      </c>
    </row>
    <row r="108" spans="2:39" x14ac:dyDescent="0.25">
      <c r="B108" s="3">
        <f t="shared" si="45"/>
        <v>450</v>
      </c>
      <c r="C108" s="14">
        <f t="shared" si="46"/>
        <v>7.5</v>
      </c>
      <c r="D108" s="11">
        <f t="shared" si="47"/>
        <v>635.93879307871464</v>
      </c>
      <c r="E108" s="11">
        <f t="shared" si="33"/>
        <v>396.69200004395918</v>
      </c>
      <c r="F108" s="11">
        <f t="shared" si="48"/>
        <v>28.29026183070512</v>
      </c>
      <c r="G108" s="11">
        <f t="shared" si="34"/>
        <v>39.837300319989303</v>
      </c>
      <c r="H108" s="11">
        <f t="shared" si="35"/>
        <v>33.442290554608576</v>
      </c>
      <c r="I108" s="24">
        <f t="shared" si="49"/>
        <v>28.29026183070512</v>
      </c>
      <c r="J108" s="12">
        <f t="shared" si="36"/>
        <v>0.25945668840798319</v>
      </c>
      <c r="K108" s="24">
        <f t="shared" si="37"/>
        <v>445.56606442003846</v>
      </c>
      <c r="L108" s="12">
        <f t="shared" si="50"/>
        <v>0.18697605573387255</v>
      </c>
      <c r="M108" s="24">
        <f t="shared" si="51"/>
        <v>39.837300319989303</v>
      </c>
      <c r="N108" s="12">
        <f t="shared" si="38"/>
        <v>0.85018899079434851</v>
      </c>
      <c r="O108" s="24">
        <f t="shared" si="39"/>
        <v>453.2525387223576</v>
      </c>
      <c r="P108" s="12">
        <f t="shared" si="52"/>
        <v>0.48049242808987547</v>
      </c>
      <c r="Q108" s="24">
        <f t="shared" si="53"/>
        <v>33.442290554608576</v>
      </c>
      <c r="R108" s="12">
        <f t="shared" si="40"/>
        <v>0.47198659123666797</v>
      </c>
      <c r="S108" s="24">
        <f t="shared" si="41"/>
        <v>449.04384805491509</v>
      </c>
      <c r="T108" s="12">
        <f t="shared" si="54"/>
        <v>0.31031444246246198</v>
      </c>
      <c r="W108" s="24">
        <f t="shared" si="55"/>
        <v>43.010009824392</v>
      </c>
      <c r="X108" s="24">
        <f t="shared" si="56"/>
        <v>455.29710143012306</v>
      </c>
      <c r="Y108" s="13">
        <f t="shared" si="42"/>
        <v>0.34619428547425241</v>
      </c>
      <c r="Z108" s="24">
        <f t="shared" si="43"/>
        <v>8842.049755489179</v>
      </c>
      <c r="AA108" s="24">
        <f t="shared" si="44"/>
        <v>5311.2328032300447</v>
      </c>
      <c r="AB108" s="24">
        <f t="shared" si="57"/>
        <v>39.837300319989303</v>
      </c>
      <c r="AC108" s="24">
        <f t="shared" si="58"/>
        <v>33.442290554608576</v>
      </c>
      <c r="AE108" s="14">
        <f t="shared" si="59"/>
        <v>7.5</v>
      </c>
      <c r="AF108" s="24">
        <f t="shared" si="63"/>
        <v>400</v>
      </c>
      <c r="AG108" s="3">
        <f t="shared" si="60"/>
        <v>0</v>
      </c>
      <c r="AH108" s="3">
        <f>IF(AC108&lt;=450,AthetaR30_0,IF(AC108&gt;=650,AthetaR30_2,(IF(AC108&lt;=550,AthetaR30_0+(AthetaR30_1-AthetaR30_0)/100*(AC108-450),AthetaR30_1+(AthetaR30_2-AthetaR30_1)/100*(AC108-450)))))</f>
        <v>0</v>
      </c>
      <c r="AI108" s="3">
        <f>IF(AD108&lt;=450,AthetaR60_0,IF(AD108&gt;=650,AthetaR60_2,(IF(AD108&lt;=550,AthetaR60_0+(AthetaR60_1-AthetaR60_0)/100*(AD108-450),AthetaR60_1+(AthetaR60_2-AthetaR60_1)/100*(AD108-450)))))</f>
        <v>0.5</v>
      </c>
      <c r="AJ108" s="3">
        <f>IF(AE108&lt;=450,AthetaR90_0,IF(AE108&gt;=650,AthetaR90_2,(IF(AE108&lt;=550,AthetaR90_0+(AthetaR90_1-AthetaR90_0)/100*(AE108-450),AthetaR90_1+(AthetaR90_2-AthetaR90_1)/100*(AE108-450)))))</f>
        <v>1.3</v>
      </c>
      <c r="AK108" s="3">
        <f>IF(AF108&lt;=450,AthetaR120_0,IF(AF108&gt;=650,AthetaR120_2,(IF(AF108&lt;=550,AthetaR120_0+(AthetaR120_1-AthetaR120_0)/100*(AF108-450),AthetaR120_1+(AthetaR120_2-AthetaR120_1)/100*(AF108-450)))))</f>
        <v>1.9</v>
      </c>
      <c r="AL108" s="24">
        <f t="shared" si="61"/>
        <v>39.837300319989303</v>
      </c>
      <c r="AM108" s="14">
        <f t="shared" si="62"/>
        <v>33.442290554608576</v>
      </c>
    </row>
    <row r="109" spans="2:39" x14ac:dyDescent="0.25">
      <c r="B109" s="3">
        <f t="shared" si="45"/>
        <v>455</v>
      </c>
      <c r="C109" s="14">
        <f t="shared" si="46"/>
        <v>7.583333333333333</v>
      </c>
      <c r="D109" s="11">
        <f t="shared" si="47"/>
        <v>637.56741342075622</v>
      </c>
      <c r="E109" s="11">
        <f t="shared" si="33"/>
        <v>397.68802150071701</v>
      </c>
      <c r="F109" s="11">
        <f t="shared" si="48"/>
        <v>28.477237886438992</v>
      </c>
      <c r="G109" s="11">
        <f t="shared" si="34"/>
        <v>40.317792748079178</v>
      </c>
      <c r="H109" s="11">
        <f t="shared" si="35"/>
        <v>33.752604997071039</v>
      </c>
      <c r="I109" s="24">
        <f t="shared" si="49"/>
        <v>28.477237886438992</v>
      </c>
      <c r="J109" s="12">
        <f t="shared" si="36"/>
        <v>0.25938240846612848</v>
      </c>
      <c r="K109" s="24">
        <f t="shared" si="37"/>
        <v>445.69366220723327</v>
      </c>
      <c r="L109" s="12">
        <f t="shared" si="50"/>
        <v>0.18794436618694796</v>
      </c>
      <c r="M109" s="24">
        <f t="shared" si="51"/>
        <v>40.317792748079178</v>
      </c>
      <c r="N109" s="12">
        <f t="shared" si="38"/>
        <v>0.84960514767404727</v>
      </c>
      <c r="O109" s="24">
        <f t="shared" si="39"/>
        <v>453.56401091295879</v>
      </c>
      <c r="P109" s="12">
        <f t="shared" si="52"/>
        <v>0.48305500339892965</v>
      </c>
      <c r="Q109" s="24">
        <f t="shared" si="53"/>
        <v>33.752604997071039</v>
      </c>
      <c r="R109" s="12">
        <f t="shared" si="40"/>
        <v>0.47176915018991838</v>
      </c>
      <c r="S109" s="24">
        <f t="shared" si="41"/>
        <v>449.2508148824794</v>
      </c>
      <c r="T109" s="12">
        <f t="shared" si="54"/>
        <v>0.31191410479714293</v>
      </c>
      <c r="W109" s="24">
        <f t="shared" si="55"/>
        <v>43.356204109866255</v>
      </c>
      <c r="X109" s="24">
        <f t="shared" si="56"/>
        <v>455.51847903722575</v>
      </c>
      <c r="Y109" s="13">
        <f t="shared" si="42"/>
        <v>0.3472081052167858</v>
      </c>
      <c r="Z109" s="24">
        <f t="shared" si="43"/>
        <v>8858.2954347712694</v>
      </c>
      <c r="AA109" s="24">
        <f t="shared" si="44"/>
        <v>5343.3364507387332</v>
      </c>
      <c r="AB109" s="24">
        <f t="shared" si="57"/>
        <v>40.317792748079178</v>
      </c>
      <c r="AC109" s="24">
        <f t="shared" si="58"/>
        <v>33.752604997071039</v>
      </c>
      <c r="AE109" s="14">
        <f t="shared" si="59"/>
        <v>7.583333333333333</v>
      </c>
      <c r="AF109" s="24">
        <f t="shared" si="63"/>
        <v>400</v>
      </c>
      <c r="AG109" s="3">
        <f t="shared" si="60"/>
        <v>0</v>
      </c>
      <c r="AH109" s="3">
        <f>IF(AC109&lt;=450,AthetaR30_0,IF(AC109&gt;=650,AthetaR30_2,(IF(AC109&lt;=550,AthetaR30_0+(AthetaR30_1-AthetaR30_0)/100*(AC109-450),AthetaR30_1+(AthetaR30_2-AthetaR30_1)/100*(AC109-450)))))</f>
        <v>0</v>
      </c>
      <c r="AI109" s="3">
        <f>IF(AD109&lt;=450,AthetaR60_0,IF(AD109&gt;=650,AthetaR60_2,(IF(AD109&lt;=550,AthetaR60_0+(AthetaR60_1-AthetaR60_0)/100*(AD109-450),AthetaR60_1+(AthetaR60_2-AthetaR60_1)/100*(AD109-450)))))</f>
        <v>0.5</v>
      </c>
      <c r="AJ109" s="3">
        <f>IF(AE109&lt;=450,AthetaR90_0,IF(AE109&gt;=650,AthetaR90_2,(IF(AE109&lt;=550,AthetaR90_0+(AthetaR90_1-AthetaR90_0)/100*(AE109-450),AthetaR90_1+(AthetaR90_2-AthetaR90_1)/100*(AE109-450)))))</f>
        <v>1.3</v>
      </c>
      <c r="AK109" s="3">
        <f>IF(AF109&lt;=450,AthetaR120_0,IF(AF109&gt;=650,AthetaR120_2,(IF(AF109&lt;=550,AthetaR120_0+(AthetaR120_1-AthetaR120_0)/100*(AF109-450),AthetaR120_1+(AthetaR120_2-AthetaR120_1)/100*(AF109-450)))))</f>
        <v>1.9</v>
      </c>
      <c r="AL109" s="24">
        <f t="shared" si="61"/>
        <v>40.317792748079178</v>
      </c>
      <c r="AM109" s="14">
        <f t="shared" si="62"/>
        <v>33.752604997071039</v>
      </c>
    </row>
    <row r="110" spans="2:39" x14ac:dyDescent="0.25">
      <c r="B110" s="3">
        <f t="shared" si="45"/>
        <v>460</v>
      </c>
      <c r="C110" s="14">
        <f t="shared" si="46"/>
        <v>7.666666666666667</v>
      </c>
      <c r="D110" s="11">
        <f t="shared" si="47"/>
        <v>639.17852137680859</v>
      </c>
      <c r="E110" s="11">
        <f t="shared" si="33"/>
        <v>398.6733328418303</v>
      </c>
      <c r="F110" s="11">
        <f t="shared" si="48"/>
        <v>28.665182252625939</v>
      </c>
      <c r="G110" s="11">
        <f t="shared" si="34"/>
        <v>40.800847751478109</v>
      </c>
      <c r="H110" s="11">
        <f t="shared" si="35"/>
        <v>34.064519101868179</v>
      </c>
      <c r="I110" s="24">
        <f t="shared" si="49"/>
        <v>28.665182252625939</v>
      </c>
      <c r="J110" s="12">
        <f t="shared" si="36"/>
        <v>0.25930784818474267</v>
      </c>
      <c r="K110" s="24">
        <f t="shared" si="37"/>
        <v>445.82181507687704</v>
      </c>
      <c r="L110" s="12">
        <f t="shared" si="50"/>
        <v>0.18889481883066109</v>
      </c>
      <c r="M110" s="24">
        <f t="shared" si="51"/>
        <v>40.800847751478109</v>
      </c>
      <c r="N110" s="12">
        <f t="shared" si="38"/>
        <v>0.84902023615586919</v>
      </c>
      <c r="O110" s="24">
        <f t="shared" si="39"/>
        <v>453.87648263379225</v>
      </c>
      <c r="P110" s="12">
        <f t="shared" si="52"/>
        <v>0.48555828916147625</v>
      </c>
      <c r="Q110" s="24">
        <f t="shared" si="53"/>
        <v>34.064519101868179</v>
      </c>
      <c r="R110" s="12">
        <f t="shared" si="40"/>
        <v>0.47155108839339999</v>
      </c>
      <c r="S110" s="24">
        <f t="shared" si="41"/>
        <v>449.45856424875575</v>
      </c>
      <c r="T110" s="12">
        <f t="shared" si="54"/>
        <v>0.31348096860238361</v>
      </c>
      <c r="W110" s="24">
        <f t="shared" si="55"/>
        <v>43.703412215083041</v>
      </c>
      <c r="X110" s="24">
        <f t="shared" si="56"/>
        <v>455.74016758536817</v>
      </c>
      <c r="Y110" s="13">
        <f t="shared" si="42"/>
        <v>0.34820817686847977</v>
      </c>
      <c r="Z110" s="24">
        <f t="shared" si="43"/>
        <v>8874.2480156686815</v>
      </c>
      <c r="AA110" s="24">
        <f t="shared" si="44"/>
        <v>5375.2206217641897</v>
      </c>
      <c r="AB110" s="24">
        <f t="shared" si="57"/>
        <v>40.800847751478109</v>
      </c>
      <c r="AC110" s="24">
        <f t="shared" si="58"/>
        <v>34.064519101868179</v>
      </c>
      <c r="AE110" s="14">
        <f t="shared" si="59"/>
        <v>7.666666666666667</v>
      </c>
      <c r="AF110" s="24">
        <f t="shared" si="63"/>
        <v>400</v>
      </c>
      <c r="AG110" s="3">
        <f t="shared" si="60"/>
        <v>0</v>
      </c>
      <c r="AH110" s="3">
        <f>IF(AC110&lt;=450,AthetaR30_0,IF(AC110&gt;=650,AthetaR30_2,(IF(AC110&lt;=550,AthetaR30_0+(AthetaR30_1-AthetaR30_0)/100*(AC110-450),AthetaR30_1+(AthetaR30_2-AthetaR30_1)/100*(AC110-450)))))</f>
        <v>0</v>
      </c>
      <c r="AI110" s="3">
        <f>IF(AD110&lt;=450,AthetaR60_0,IF(AD110&gt;=650,AthetaR60_2,(IF(AD110&lt;=550,AthetaR60_0+(AthetaR60_1-AthetaR60_0)/100*(AD110-450),AthetaR60_1+(AthetaR60_2-AthetaR60_1)/100*(AD110-450)))))</f>
        <v>0.5</v>
      </c>
      <c r="AJ110" s="3">
        <f>IF(AE110&lt;=450,AthetaR90_0,IF(AE110&gt;=650,AthetaR90_2,(IF(AE110&lt;=550,AthetaR90_0+(AthetaR90_1-AthetaR90_0)/100*(AE110-450),AthetaR90_1+(AthetaR90_2-AthetaR90_1)/100*(AE110-450)))))</f>
        <v>1.3</v>
      </c>
      <c r="AK110" s="3">
        <f>IF(AF110&lt;=450,AthetaR120_0,IF(AF110&gt;=650,AthetaR120_2,(IF(AF110&lt;=550,AthetaR120_0+(AthetaR120_1-AthetaR120_0)/100*(AF110-450),AthetaR120_1+(AthetaR120_2-AthetaR120_1)/100*(AF110-450)))))</f>
        <v>1.9</v>
      </c>
      <c r="AL110" s="24">
        <f t="shared" si="61"/>
        <v>40.800847751478109</v>
      </c>
      <c r="AM110" s="14">
        <f t="shared" si="62"/>
        <v>34.064519101868179</v>
      </c>
    </row>
    <row r="111" spans="2:39" x14ac:dyDescent="0.25">
      <c r="B111" s="3">
        <f t="shared" si="45"/>
        <v>465</v>
      </c>
      <c r="C111" s="14">
        <f t="shared" si="46"/>
        <v>7.75</v>
      </c>
      <c r="D111" s="11">
        <f t="shared" si="47"/>
        <v>640.7724895614856</v>
      </c>
      <c r="E111" s="11">
        <f t="shared" si="33"/>
        <v>399.64816194861737</v>
      </c>
      <c r="F111" s="11">
        <f t="shared" si="48"/>
        <v>28.854077071456601</v>
      </c>
      <c r="G111" s="11">
        <f t="shared" si="34"/>
        <v>41.286406040639584</v>
      </c>
      <c r="H111" s="11">
        <f t="shared" si="35"/>
        <v>34.378000070470563</v>
      </c>
      <c r="I111" s="24">
        <f t="shared" si="49"/>
        <v>28.854077071456601</v>
      </c>
      <c r="J111" s="12">
        <f t="shared" si="36"/>
        <v>0.2592330160539873</v>
      </c>
      <c r="K111" s="24">
        <f t="shared" si="37"/>
        <v>445.9505093183256</v>
      </c>
      <c r="L111" s="12">
        <f t="shared" si="50"/>
        <v>0.1898279009450598</v>
      </c>
      <c r="M111" s="24">
        <f t="shared" si="51"/>
        <v>41.286406040639584</v>
      </c>
      <c r="N111" s="12">
        <f t="shared" si="38"/>
        <v>0.84843435061585304</v>
      </c>
      <c r="O111" s="24">
        <f t="shared" si="39"/>
        <v>454.18990661048008</v>
      </c>
      <c r="P111" s="12">
        <f t="shared" si="52"/>
        <v>0.48800396143581326</v>
      </c>
      <c r="Q111" s="24">
        <f t="shared" si="53"/>
        <v>34.378000070470563</v>
      </c>
      <c r="R111" s="12">
        <f t="shared" si="40"/>
        <v>0.47133243486744236</v>
      </c>
      <c r="S111" s="24">
        <f t="shared" si="41"/>
        <v>449.66707037431541</v>
      </c>
      <c r="T111" s="12">
        <f t="shared" si="54"/>
        <v>0.31501593943994849</v>
      </c>
      <c r="W111" s="24">
        <f t="shared" si="55"/>
        <v>44.051620391951523</v>
      </c>
      <c r="X111" s="24">
        <f t="shared" si="56"/>
        <v>455.96215591710757</v>
      </c>
      <c r="Y111" s="13">
        <f t="shared" si="42"/>
        <v>0.34919475721304233</v>
      </c>
      <c r="Z111" s="24">
        <f t="shared" si="43"/>
        <v>8889.9135389166458</v>
      </c>
      <c r="AA111" s="24">
        <f t="shared" si="44"/>
        <v>5406.8887017729121</v>
      </c>
      <c r="AB111" s="24">
        <f t="shared" si="57"/>
        <v>41.286406040639584</v>
      </c>
      <c r="AC111" s="24">
        <f t="shared" si="58"/>
        <v>34.378000070470563</v>
      </c>
      <c r="AE111" s="14">
        <f t="shared" si="59"/>
        <v>7.75</v>
      </c>
      <c r="AF111" s="24">
        <f t="shared" si="63"/>
        <v>400</v>
      </c>
      <c r="AG111" s="3">
        <f t="shared" si="60"/>
        <v>0</v>
      </c>
      <c r="AH111" s="3">
        <f>IF(AC111&lt;=450,AthetaR30_0,IF(AC111&gt;=650,AthetaR30_2,(IF(AC111&lt;=550,AthetaR30_0+(AthetaR30_1-AthetaR30_0)/100*(AC111-450),AthetaR30_1+(AthetaR30_2-AthetaR30_1)/100*(AC111-450)))))</f>
        <v>0</v>
      </c>
      <c r="AI111" s="3">
        <f>IF(AD111&lt;=450,AthetaR60_0,IF(AD111&gt;=650,AthetaR60_2,(IF(AD111&lt;=550,AthetaR60_0+(AthetaR60_1-AthetaR60_0)/100*(AD111-450),AthetaR60_1+(AthetaR60_2-AthetaR60_1)/100*(AD111-450)))))</f>
        <v>0.5</v>
      </c>
      <c r="AJ111" s="3">
        <f>IF(AE111&lt;=450,AthetaR90_0,IF(AE111&gt;=650,AthetaR90_2,(IF(AE111&lt;=550,AthetaR90_0+(AthetaR90_1-AthetaR90_0)/100*(AE111-450),AthetaR90_1+(AthetaR90_2-AthetaR90_1)/100*(AE111-450)))))</f>
        <v>1.3</v>
      </c>
      <c r="AK111" s="3">
        <f>IF(AF111&lt;=450,AthetaR120_0,IF(AF111&gt;=650,AthetaR120_2,(IF(AF111&lt;=550,AthetaR120_0+(AthetaR120_1-AthetaR120_0)/100*(AF111-450),AthetaR120_1+(AthetaR120_2-AthetaR120_1)/100*(AF111-450)))))</f>
        <v>1.9</v>
      </c>
      <c r="AL111" s="24">
        <f t="shared" si="61"/>
        <v>41.286406040639584</v>
      </c>
      <c r="AM111" s="14">
        <f t="shared" si="62"/>
        <v>34.378000070470563</v>
      </c>
    </row>
    <row r="112" spans="2:39" x14ac:dyDescent="0.25">
      <c r="B112" s="3">
        <f t="shared" si="45"/>
        <v>470</v>
      </c>
      <c r="C112" s="14">
        <f t="shared" si="46"/>
        <v>7.833333333333333</v>
      </c>
      <c r="D112" s="11">
        <f t="shared" si="47"/>
        <v>642.34967882218234</v>
      </c>
      <c r="E112" s="11">
        <f t="shared" si="33"/>
        <v>400.61272950587431</v>
      </c>
      <c r="F112" s="11">
        <f t="shared" si="48"/>
        <v>29.043904972401659</v>
      </c>
      <c r="G112" s="11">
        <f t="shared" si="34"/>
        <v>41.774410002075399</v>
      </c>
      <c r="H112" s="11">
        <f t="shared" si="35"/>
        <v>34.693016009910508</v>
      </c>
      <c r="I112" s="24">
        <f t="shared" si="49"/>
        <v>29.043904972401659</v>
      </c>
      <c r="J112" s="12">
        <f t="shared" si="36"/>
        <v>0.2591579203341226</v>
      </c>
      <c r="K112" s="24">
        <f t="shared" si="37"/>
        <v>446.0797315874272</v>
      </c>
      <c r="L112" s="12">
        <f t="shared" si="50"/>
        <v>0.19074408113342964</v>
      </c>
      <c r="M112" s="24">
        <f t="shared" si="51"/>
        <v>41.774410002075399</v>
      </c>
      <c r="N112" s="12">
        <f t="shared" si="38"/>
        <v>0.84784758233131674</v>
      </c>
      <c r="O112" s="24">
        <f t="shared" si="39"/>
        <v>454.50423696644185</v>
      </c>
      <c r="P112" s="12">
        <f t="shared" si="52"/>
        <v>0.49039363258566859</v>
      </c>
      <c r="Q112" s="24">
        <f t="shared" si="53"/>
        <v>34.693016009910508</v>
      </c>
      <c r="R112" s="12">
        <f t="shared" si="40"/>
        <v>0.47111321778919191</v>
      </c>
      <c r="S112" s="24">
        <f t="shared" si="41"/>
        <v>449.87630819153384</v>
      </c>
      <c r="T112" s="12">
        <f t="shared" si="54"/>
        <v>0.31651988833686728</v>
      </c>
      <c r="W112" s="24">
        <f t="shared" si="55"/>
        <v>44.400815149164565</v>
      </c>
      <c r="X112" s="24">
        <f t="shared" si="56"/>
        <v>456.18443309309572</v>
      </c>
      <c r="Y112" s="13">
        <f t="shared" si="42"/>
        <v>0.3501680958331479</v>
      </c>
      <c r="Z112" s="24">
        <f t="shared" si="43"/>
        <v>8905.2978589177437</v>
      </c>
      <c r="AA112" s="24">
        <f t="shared" si="44"/>
        <v>5438.3439887514833</v>
      </c>
      <c r="AB112" s="24">
        <f t="shared" si="57"/>
        <v>41.774410002075399</v>
      </c>
      <c r="AC112" s="24">
        <f t="shared" si="58"/>
        <v>34.693016009910508</v>
      </c>
      <c r="AE112" s="14">
        <f t="shared" si="59"/>
        <v>7.833333333333333</v>
      </c>
      <c r="AF112" s="24">
        <f t="shared" si="63"/>
        <v>400</v>
      </c>
      <c r="AG112" s="3">
        <f t="shared" si="60"/>
        <v>0</v>
      </c>
      <c r="AH112" s="3">
        <f>IF(AC112&lt;=450,AthetaR30_0,IF(AC112&gt;=650,AthetaR30_2,(IF(AC112&lt;=550,AthetaR30_0+(AthetaR30_1-AthetaR30_0)/100*(AC112-450),AthetaR30_1+(AthetaR30_2-AthetaR30_1)/100*(AC112-450)))))</f>
        <v>0</v>
      </c>
      <c r="AI112" s="3">
        <f>IF(AD112&lt;=450,AthetaR60_0,IF(AD112&gt;=650,AthetaR60_2,(IF(AD112&lt;=550,AthetaR60_0+(AthetaR60_1-AthetaR60_0)/100*(AD112-450),AthetaR60_1+(AthetaR60_2-AthetaR60_1)/100*(AD112-450)))))</f>
        <v>0.5</v>
      </c>
      <c r="AJ112" s="3">
        <f>IF(AE112&lt;=450,AthetaR90_0,IF(AE112&gt;=650,AthetaR90_2,(IF(AE112&lt;=550,AthetaR90_0+(AthetaR90_1-AthetaR90_0)/100*(AE112-450),AthetaR90_1+(AthetaR90_2-AthetaR90_1)/100*(AE112-450)))))</f>
        <v>1.3</v>
      </c>
      <c r="AK112" s="3">
        <f>IF(AF112&lt;=450,AthetaR120_0,IF(AF112&gt;=650,AthetaR120_2,(IF(AF112&lt;=550,AthetaR120_0+(AthetaR120_1-AthetaR120_0)/100*(AF112-450),AthetaR120_1+(AthetaR120_2-AthetaR120_1)/100*(AF112-450)))))</f>
        <v>1.9</v>
      </c>
      <c r="AL112" s="24">
        <f t="shared" si="61"/>
        <v>41.774410002075399</v>
      </c>
      <c r="AM112" s="14">
        <f t="shared" si="62"/>
        <v>34.693016009910508</v>
      </c>
    </row>
    <row r="113" spans="2:39" x14ac:dyDescent="0.25">
      <c r="B113" s="3">
        <f t="shared" si="45"/>
        <v>475</v>
      </c>
      <c r="C113" s="14">
        <f t="shared" si="46"/>
        <v>7.916666666666667</v>
      </c>
      <c r="D113" s="11">
        <f t="shared" si="47"/>
        <v>643.91043872939827</v>
      </c>
      <c r="E113" s="11">
        <f t="shared" si="33"/>
        <v>401.5672493017438</v>
      </c>
      <c r="F113" s="11">
        <f t="shared" si="48"/>
        <v>29.23464905353509</v>
      </c>
      <c r="G113" s="11">
        <f t="shared" si="34"/>
        <v>42.264803634661071</v>
      </c>
      <c r="H113" s="11">
        <f t="shared" si="35"/>
        <v>35.009535898247378</v>
      </c>
      <c r="I113" s="24">
        <f t="shared" si="49"/>
        <v>29.23464905353509</v>
      </c>
      <c r="J113" s="12">
        <f t="shared" si="36"/>
        <v>0.25908256906388633</v>
      </c>
      <c r="K113" s="24">
        <f t="shared" si="37"/>
        <v>446.20946889288638</v>
      </c>
      <c r="L113" s="12">
        <f t="shared" si="50"/>
        <v>0.19164381023977267</v>
      </c>
      <c r="M113" s="24">
        <f t="shared" si="51"/>
        <v>42.264803634661071</v>
      </c>
      <c r="N113" s="12">
        <f t="shared" si="38"/>
        <v>0.84726001959012676</v>
      </c>
      <c r="O113" s="24">
        <f t="shared" si="39"/>
        <v>454.81942917329661</v>
      </c>
      <c r="P113" s="12">
        <f t="shared" si="52"/>
        <v>0.49272885437402453</v>
      </c>
      <c r="Q113" s="24">
        <f t="shared" si="53"/>
        <v>35.009535898247378</v>
      </c>
      <c r="R113" s="12">
        <f t="shared" si="40"/>
        <v>0.47089346452256137</v>
      </c>
      <c r="S113" s="24">
        <f t="shared" si="41"/>
        <v>450.08625331872952</v>
      </c>
      <c r="T113" s="12">
        <f t="shared" si="54"/>
        <v>0.31799365347480346</v>
      </c>
      <c r="W113" s="24">
        <f t="shared" si="55"/>
        <v>44.750983244997713</v>
      </c>
      <c r="X113" s="24">
        <f t="shared" si="56"/>
        <v>456.4069883864816</v>
      </c>
      <c r="Y113" s="13">
        <f t="shared" si="42"/>
        <v>0.35112843538794486</v>
      </c>
      <c r="Z113" s="24">
        <f t="shared" si="43"/>
        <v>8920.4066514186525</v>
      </c>
      <c r="AA113" s="24">
        <f t="shared" si="44"/>
        <v>5469.5896963024034</v>
      </c>
      <c r="AB113" s="24">
        <f t="shared" si="57"/>
        <v>42.264803634661071</v>
      </c>
      <c r="AC113" s="24">
        <f t="shared" si="58"/>
        <v>35.009535898247378</v>
      </c>
      <c r="AE113" s="14">
        <f t="shared" si="59"/>
        <v>7.916666666666667</v>
      </c>
      <c r="AF113" s="24">
        <f t="shared" si="63"/>
        <v>400</v>
      </c>
      <c r="AG113" s="3">
        <f t="shared" si="60"/>
        <v>0</v>
      </c>
      <c r="AH113" s="3">
        <f>IF(AC113&lt;=450,AthetaR30_0,IF(AC113&gt;=650,AthetaR30_2,(IF(AC113&lt;=550,AthetaR30_0+(AthetaR30_1-AthetaR30_0)/100*(AC113-450),AthetaR30_1+(AthetaR30_2-AthetaR30_1)/100*(AC113-450)))))</f>
        <v>0</v>
      </c>
      <c r="AI113" s="3">
        <f>IF(AD113&lt;=450,AthetaR60_0,IF(AD113&gt;=650,AthetaR60_2,(IF(AD113&lt;=550,AthetaR60_0+(AthetaR60_1-AthetaR60_0)/100*(AD113-450),AthetaR60_1+(AthetaR60_2-AthetaR60_1)/100*(AD113-450)))))</f>
        <v>0.5</v>
      </c>
      <c r="AJ113" s="3">
        <f>IF(AE113&lt;=450,AthetaR90_0,IF(AE113&gt;=650,AthetaR90_2,(IF(AE113&lt;=550,AthetaR90_0+(AthetaR90_1-AthetaR90_0)/100*(AE113-450),AthetaR90_1+(AthetaR90_2-AthetaR90_1)/100*(AE113-450)))))</f>
        <v>1.3</v>
      </c>
      <c r="AK113" s="3">
        <f>IF(AF113&lt;=450,AthetaR120_0,IF(AF113&gt;=650,AthetaR120_2,(IF(AF113&lt;=550,AthetaR120_0+(AthetaR120_1-AthetaR120_0)/100*(AF113-450),AthetaR120_1+(AthetaR120_2-AthetaR120_1)/100*(AF113-450)))))</f>
        <v>1.9</v>
      </c>
      <c r="AL113" s="24">
        <f t="shared" si="61"/>
        <v>42.264803634661071</v>
      </c>
      <c r="AM113" s="14">
        <f t="shared" si="62"/>
        <v>35.009535898247378</v>
      </c>
    </row>
    <row r="114" spans="2:39" x14ac:dyDescent="0.25">
      <c r="B114" s="3">
        <f t="shared" si="45"/>
        <v>480</v>
      </c>
      <c r="C114" s="14">
        <f t="shared" si="46"/>
        <v>8</v>
      </c>
      <c r="D114" s="11">
        <f t="shared" si="47"/>
        <v>645.45510804178502</v>
      </c>
      <c r="E114" s="11">
        <f t="shared" si="33"/>
        <v>402.51192851212625</v>
      </c>
      <c r="F114" s="11">
        <f t="shared" si="48"/>
        <v>29.426292863774862</v>
      </c>
      <c r="G114" s="11">
        <f t="shared" si="34"/>
        <v>42.757532489035093</v>
      </c>
      <c r="H114" s="11">
        <f t="shared" si="35"/>
        <v>35.327529551722179</v>
      </c>
      <c r="I114" s="24">
        <f t="shared" si="49"/>
        <v>29.426292863774862</v>
      </c>
      <c r="J114" s="12">
        <f t="shared" si="36"/>
        <v>0.25900697006847001</v>
      </c>
      <c r="K114" s="24">
        <f t="shared" si="37"/>
        <v>446.33970858328792</v>
      </c>
      <c r="L114" s="12">
        <f t="shared" si="50"/>
        <v>0.19252752221172034</v>
      </c>
      <c r="M114" s="24">
        <f t="shared" si="51"/>
        <v>42.757532489035093</v>
      </c>
      <c r="N114" s="12">
        <f t="shared" si="38"/>
        <v>0.84667174779520638</v>
      </c>
      <c r="O114" s="24">
        <f t="shared" si="39"/>
        <v>455.13544000354017</v>
      </c>
      <c r="P114" s="12">
        <f t="shared" si="52"/>
        <v>0.49501112087409299</v>
      </c>
      <c r="Q114" s="24">
        <f t="shared" si="53"/>
        <v>35.327529551722179</v>
      </c>
      <c r="R114" s="12">
        <f t="shared" si="40"/>
        <v>0.47067320164680326</v>
      </c>
      <c r="S114" s="24">
        <f t="shared" si="41"/>
        <v>450.29688203552979</v>
      </c>
      <c r="T114" s="12">
        <f t="shared" si="54"/>
        <v>0.31943804177915419</v>
      </c>
      <c r="W114" s="24">
        <f t="shared" si="55"/>
        <v>45.102111680385654</v>
      </c>
      <c r="X114" s="24">
        <f t="shared" si="56"/>
        <v>456.62981127751914</v>
      </c>
      <c r="Y114" s="13">
        <f t="shared" si="42"/>
        <v>0.35207601187695353</v>
      </c>
      <c r="Z114" s="24">
        <f t="shared" si="43"/>
        <v>8935.2454207935152</v>
      </c>
      <c r="AA114" s="24">
        <f t="shared" si="44"/>
        <v>5500.6289566007717</v>
      </c>
      <c r="AB114" s="24">
        <f t="shared" si="57"/>
        <v>42.757532489035093</v>
      </c>
      <c r="AC114" s="24">
        <f t="shared" si="58"/>
        <v>35.327529551722179</v>
      </c>
      <c r="AE114" s="14">
        <f t="shared" si="59"/>
        <v>8</v>
      </c>
      <c r="AF114" s="24">
        <f t="shared" si="63"/>
        <v>400</v>
      </c>
      <c r="AG114" s="3">
        <f t="shared" si="60"/>
        <v>0</v>
      </c>
      <c r="AH114" s="3">
        <f>IF(AC114&lt;=450,AthetaR30_0,IF(AC114&gt;=650,AthetaR30_2,(IF(AC114&lt;=550,AthetaR30_0+(AthetaR30_1-AthetaR30_0)/100*(AC114-450),AthetaR30_1+(AthetaR30_2-AthetaR30_1)/100*(AC114-450)))))</f>
        <v>0</v>
      </c>
      <c r="AI114" s="3">
        <f>IF(AD114&lt;=450,AthetaR60_0,IF(AD114&gt;=650,AthetaR60_2,(IF(AD114&lt;=550,AthetaR60_0+(AthetaR60_1-AthetaR60_0)/100*(AD114-450),AthetaR60_1+(AthetaR60_2-AthetaR60_1)/100*(AD114-450)))))</f>
        <v>0.5</v>
      </c>
      <c r="AJ114" s="3">
        <f>IF(AE114&lt;=450,AthetaR90_0,IF(AE114&gt;=650,AthetaR90_2,(IF(AE114&lt;=550,AthetaR90_0+(AthetaR90_1-AthetaR90_0)/100*(AE114-450),AthetaR90_1+(AthetaR90_2-AthetaR90_1)/100*(AE114-450)))))</f>
        <v>1.3</v>
      </c>
      <c r="AK114" s="3">
        <f>IF(AF114&lt;=450,AthetaR120_0,IF(AF114&gt;=650,AthetaR120_2,(IF(AF114&lt;=550,AthetaR120_0+(AthetaR120_1-AthetaR120_0)/100*(AF114-450),AthetaR120_1+(AthetaR120_2-AthetaR120_1)/100*(AF114-450)))))</f>
        <v>1.9</v>
      </c>
      <c r="AL114" s="24">
        <f t="shared" si="61"/>
        <v>42.757532489035093</v>
      </c>
      <c r="AM114" s="14">
        <f t="shared" si="62"/>
        <v>35.327529551722179</v>
      </c>
    </row>
    <row r="115" spans="2:39" x14ac:dyDescent="0.25">
      <c r="B115" s="3">
        <f t="shared" si="45"/>
        <v>485</v>
      </c>
      <c r="C115" s="14">
        <f t="shared" si="46"/>
        <v>8.0833333333333339</v>
      </c>
      <c r="D115" s="11">
        <f t="shared" si="47"/>
        <v>646.98401514746593</v>
      </c>
      <c r="E115" s="11">
        <f t="shared" si="33"/>
        <v>403.4469679705789</v>
      </c>
      <c r="F115" s="11">
        <f t="shared" si="48"/>
        <v>29.618820385986581</v>
      </c>
      <c r="G115" s="11">
        <f t="shared" si="34"/>
        <v>43.252543609909189</v>
      </c>
      <c r="H115" s="11">
        <f t="shared" si="35"/>
        <v>35.64696759350133</v>
      </c>
      <c r="I115" s="24">
        <f t="shared" si="49"/>
        <v>29.618820385986581</v>
      </c>
      <c r="J115" s="12">
        <f t="shared" si="36"/>
        <v>0.25893113096712245</v>
      </c>
      <c r="K115" s="24">
        <f t="shared" si="37"/>
        <v>446.47043833474061</v>
      </c>
      <c r="L115" s="12">
        <f t="shared" si="50"/>
        <v>0.19339563491270756</v>
      </c>
      <c r="M115" s="24">
        <f t="shared" si="51"/>
        <v>43.252543609909189</v>
      </c>
      <c r="N115" s="12">
        <f t="shared" si="38"/>
        <v>0.84608284956454138</v>
      </c>
      <c r="O115" s="24">
        <f t="shared" si="39"/>
        <v>455.4522274853677</v>
      </c>
      <c r="P115" s="12">
        <f t="shared" si="52"/>
        <v>0.49724187121024127</v>
      </c>
      <c r="Q115" s="24">
        <f t="shared" si="53"/>
        <v>35.64696759350133</v>
      </c>
      <c r="R115" s="12">
        <f t="shared" si="40"/>
        <v>0.47045245498378396</v>
      </c>
      <c r="S115" s="24">
        <f t="shared" si="41"/>
        <v>450.50817125939142</v>
      </c>
      <c r="T115" s="12">
        <f t="shared" si="54"/>
        <v>0.32085383041490234</v>
      </c>
      <c r="W115" s="24">
        <f t="shared" si="55"/>
        <v>45.454187692262607</v>
      </c>
      <c r="X115" s="24">
        <f t="shared" si="56"/>
        <v>456.85289144837043</v>
      </c>
      <c r="Y115" s="13">
        <f t="shared" si="42"/>
        <v>0.35301105489115814</v>
      </c>
      <c r="Z115" s="24">
        <f t="shared" si="43"/>
        <v>8949.8195069579069</v>
      </c>
      <c r="AA115" s="24">
        <f t="shared" si="44"/>
        <v>5531.4648232193613</v>
      </c>
      <c r="AB115" s="24">
        <f t="shared" si="57"/>
        <v>43.252543609909189</v>
      </c>
      <c r="AC115" s="24">
        <f t="shared" si="58"/>
        <v>35.64696759350133</v>
      </c>
      <c r="AE115" s="14">
        <f t="shared" si="59"/>
        <v>8.0833333333333339</v>
      </c>
      <c r="AF115" s="24">
        <f t="shared" si="63"/>
        <v>400</v>
      </c>
      <c r="AG115" s="3">
        <f t="shared" si="60"/>
        <v>0</v>
      </c>
      <c r="AH115" s="3">
        <f>IF(AC115&lt;=450,AthetaR30_0,IF(AC115&gt;=650,AthetaR30_2,(IF(AC115&lt;=550,AthetaR30_0+(AthetaR30_1-AthetaR30_0)/100*(AC115-450),AthetaR30_1+(AthetaR30_2-AthetaR30_1)/100*(AC115-450)))))</f>
        <v>0</v>
      </c>
      <c r="AI115" s="3">
        <f>IF(AD115&lt;=450,AthetaR60_0,IF(AD115&gt;=650,AthetaR60_2,(IF(AD115&lt;=550,AthetaR60_0+(AthetaR60_1-AthetaR60_0)/100*(AD115-450),AthetaR60_1+(AthetaR60_2-AthetaR60_1)/100*(AD115-450)))))</f>
        <v>0.5</v>
      </c>
      <c r="AJ115" s="3">
        <f>IF(AE115&lt;=450,AthetaR90_0,IF(AE115&gt;=650,AthetaR90_2,(IF(AE115&lt;=550,AthetaR90_0+(AthetaR90_1-AthetaR90_0)/100*(AE115-450),AthetaR90_1+(AthetaR90_2-AthetaR90_1)/100*(AE115-450)))))</f>
        <v>1.3</v>
      </c>
      <c r="AK115" s="3">
        <f>IF(AF115&lt;=450,AthetaR120_0,IF(AF115&gt;=650,AthetaR120_2,(IF(AF115&lt;=550,AthetaR120_0+(AthetaR120_1-AthetaR120_0)/100*(AF115-450),AthetaR120_1+(AthetaR120_2-AthetaR120_1)/100*(AF115-450)))))</f>
        <v>1.9</v>
      </c>
      <c r="AL115" s="24">
        <f t="shared" si="61"/>
        <v>43.252543609909189</v>
      </c>
      <c r="AM115" s="14">
        <f t="shared" si="62"/>
        <v>35.64696759350133</v>
      </c>
    </row>
    <row r="116" spans="2:39" x14ac:dyDescent="0.25">
      <c r="B116" s="3">
        <f t="shared" si="45"/>
        <v>490</v>
      </c>
      <c r="C116" s="14">
        <f t="shared" si="46"/>
        <v>8.1666666666666661</v>
      </c>
      <c r="D116" s="11">
        <f t="shared" si="47"/>
        <v>648.49747848306515</v>
      </c>
      <c r="E116" s="11">
        <f t="shared" si="33"/>
        <v>404.37256242458375</v>
      </c>
      <c r="F116" s="11">
        <f t="shared" si="48"/>
        <v>29.812216020899289</v>
      </c>
      <c r="G116" s="11">
        <f t="shared" si="34"/>
        <v>43.749785481119432</v>
      </c>
      <c r="H116" s="11">
        <f t="shared" si="35"/>
        <v>35.967821423916234</v>
      </c>
      <c r="I116" s="24">
        <f t="shared" si="49"/>
        <v>29.812216020899289</v>
      </c>
      <c r="J116" s="12">
        <f t="shared" si="36"/>
        <v>0.25885505918039747</v>
      </c>
      <c r="K116" s="24">
        <f t="shared" si="37"/>
        <v>446.60164613910626</v>
      </c>
      <c r="L116" s="12">
        <f t="shared" si="50"/>
        <v>0.194248550886882</v>
      </c>
      <c r="M116" s="24">
        <f t="shared" si="51"/>
        <v>43.749785481119432</v>
      </c>
      <c r="N116" s="12">
        <f t="shared" si="38"/>
        <v>0.84549340482693092</v>
      </c>
      <c r="O116" s="24">
        <f t="shared" si="39"/>
        <v>455.76975085952</v>
      </c>
      <c r="P116" s="12">
        <f t="shared" si="52"/>
        <v>0.49942249214045203</v>
      </c>
      <c r="Q116" s="24">
        <f t="shared" si="53"/>
        <v>35.967821423916234</v>
      </c>
      <c r="R116" s="12">
        <f t="shared" si="40"/>
        <v>0.47023124962403157</v>
      </c>
      <c r="S116" s="24">
        <f t="shared" si="41"/>
        <v>450.72009852321008</v>
      </c>
      <c r="T116" s="12">
        <f t="shared" si="54"/>
        <v>0.32224176819559752</v>
      </c>
      <c r="W116" s="24">
        <f t="shared" si="55"/>
        <v>45.807198747153762</v>
      </c>
      <c r="X116" s="24">
        <f t="shared" si="56"/>
        <v>457.07621877809498</v>
      </c>
      <c r="Y116" s="13">
        <f t="shared" si="42"/>
        <v>0.35393378785204421</v>
      </c>
      <c r="Z116" s="24">
        <f t="shared" si="43"/>
        <v>8964.1340919357499</v>
      </c>
      <c r="AA116" s="24">
        <f t="shared" si="44"/>
        <v>5562.1002738291982</v>
      </c>
      <c r="AB116" s="24">
        <f t="shared" si="57"/>
        <v>43.749785481119432</v>
      </c>
      <c r="AC116" s="24">
        <f t="shared" si="58"/>
        <v>35.967821423916234</v>
      </c>
      <c r="AE116" s="14">
        <f t="shared" si="59"/>
        <v>8.1666666666666661</v>
      </c>
      <c r="AF116" s="24">
        <f t="shared" si="63"/>
        <v>400</v>
      </c>
      <c r="AG116" s="3">
        <f t="shared" si="60"/>
        <v>0</v>
      </c>
      <c r="AH116" s="3">
        <f>IF(AC116&lt;=450,AthetaR30_0,IF(AC116&gt;=650,AthetaR30_2,(IF(AC116&lt;=550,AthetaR30_0+(AthetaR30_1-AthetaR30_0)/100*(AC116-450),AthetaR30_1+(AthetaR30_2-AthetaR30_1)/100*(AC116-450)))))</f>
        <v>0</v>
      </c>
      <c r="AI116" s="3">
        <f>IF(AD116&lt;=450,AthetaR60_0,IF(AD116&gt;=650,AthetaR60_2,(IF(AD116&lt;=550,AthetaR60_0+(AthetaR60_1-AthetaR60_0)/100*(AD116-450),AthetaR60_1+(AthetaR60_2-AthetaR60_1)/100*(AD116-450)))))</f>
        <v>0.5</v>
      </c>
      <c r="AJ116" s="3">
        <f>IF(AE116&lt;=450,AthetaR90_0,IF(AE116&gt;=650,AthetaR90_2,(IF(AE116&lt;=550,AthetaR90_0+(AthetaR90_1-AthetaR90_0)/100*(AE116-450),AthetaR90_1+(AthetaR90_2-AthetaR90_1)/100*(AE116-450)))))</f>
        <v>1.3</v>
      </c>
      <c r="AK116" s="3">
        <f>IF(AF116&lt;=450,AthetaR120_0,IF(AF116&gt;=650,AthetaR120_2,(IF(AF116&lt;=550,AthetaR120_0+(AthetaR120_1-AthetaR120_0)/100*(AF116-450),AthetaR120_1+(AthetaR120_2-AthetaR120_1)/100*(AF116-450)))))</f>
        <v>1.9</v>
      </c>
      <c r="AL116" s="24">
        <f t="shared" si="61"/>
        <v>43.749785481119432</v>
      </c>
      <c r="AM116" s="14">
        <f t="shared" si="62"/>
        <v>35.967821423916234</v>
      </c>
    </row>
    <row r="117" spans="2:39" x14ac:dyDescent="0.25">
      <c r="B117" s="3">
        <f t="shared" si="45"/>
        <v>495</v>
      </c>
      <c r="C117" s="14">
        <f t="shared" si="46"/>
        <v>8.25</v>
      </c>
      <c r="D117" s="11">
        <f t="shared" si="47"/>
        <v>649.99580693178507</v>
      </c>
      <c r="E117" s="11">
        <f t="shared" si="33"/>
        <v>405.2889007790003</v>
      </c>
      <c r="F117" s="11">
        <f t="shared" si="48"/>
        <v>30.006464571786172</v>
      </c>
      <c r="G117" s="11">
        <f t="shared" si="34"/>
        <v>44.249207973259885</v>
      </c>
      <c r="H117" s="11">
        <f t="shared" si="35"/>
        <v>36.29006319211183</v>
      </c>
      <c r="I117" s="24">
        <f t="shared" si="49"/>
        <v>30.006464571786172</v>
      </c>
      <c r="J117" s="12">
        <f t="shared" si="36"/>
        <v>0.25877876193706861</v>
      </c>
      <c r="K117" s="24">
        <f t="shared" si="37"/>
        <v>446.73332029277901</v>
      </c>
      <c r="L117" s="12">
        <f t="shared" si="50"/>
        <v>0.19508665807993267</v>
      </c>
      <c r="M117" s="24">
        <f t="shared" si="51"/>
        <v>44.249207973259885</v>
      </c>
      <c r="N117" s="12">
        <f t="shared" si="38"/>
        <v>0.84490349091370376</v>
      </c>
      <c r="O117" s="24">
        <f t="shared" si="39"/>
        <v>456.08797053804136</v>
      </c>
      <c r="P117" s="12">
        <f t="shared" si="52"/>
        <v>0.50155432049098181</v>
      </c>
      <c r="Q117" s="24">
        <f t="shared" si="53"/>
        <v>36.29006319211183</v>
      </c>
      <c r="R117" s="12">
        <f t="shared" si="40"/>
        <v>0.47000960995162727</v>
      </c>
      <c r="S117" s="24">
        <f t="shared" si="41"/>
        <v>450.93264195395597</v>
      </c>
      <c r="T117" s="12">
        <f t="shared" si="54"/>
        <v>0.32360257691132033</v>
      </c>
      <c r="W117" s="24">
        <f t="shared" si="55"/>
        <v>46.161132535005805</v>
      </c>
      <c r="X117" s="24">
        <f t="shared" si="56"/>
        <v>457.29978333781651</v>
      </c>
      <c r="Y117" s="13">
        <f t="shared" si="42"/>
        <v>0.3548444282392762</v>
      </c>
      <c r="Z117" s="24">
        <f t="shared" si="43"/>
        <v>8978.1942060998626</v>
      </c>
      <c r="AA117" s="24">
        <f t="shared" si="44"/>
        <v>5592.5382127822695</v>
      </c>
      <c r="AB117" s="24">
        <f t="shared" si="57"/>
        <v>44.249207973259885</v>
      </c>
      <c r="AC117" s="24">
        <f t="shared" si="58"/>
        <v>36.29006319211183</v>
      </c>
      <c r="AE117" s="14">
        <f t="shared" si="59"/>
        <v>8.25</v>
      </c>
      <c r="AF117" s="24">
        <f t="shared" si="63"/>
        <v>400</v>
      </c>
      <c r="AG117" s="3">
        <f t="shared" si="60"/>
        <v>0</v>
      </c>
      <c r="AH117" s="3">
        <f>IF(AC117&lt;=450,AthetaR30_0,IF(AC117&gt;=650,AthetaR30_2,(IF(AC117&lt;=550,AthetaR30_0+(AthetaR30_1-AthetaR30_0)/100*(AC117-450),AthetaR30_1+(AthetaR30_2-AthetaR30_1)/100*(AC117-450)))))</f>
        <v>0</v>
      </c>
      <c r="AI117" s="3">
        <f>IF(AD117&lt;=450,AthetaR60_0,IF(AD117&gt;=650,AthetaR60_2,(IF(AD117&lt;=550,AthetaR60_0+(AthetaR60_1-AthetaR60_0)/100*(AD117-450),AthetaR60_1+(AthetaR60_2-AthetaR60_1)/100*(AD117-450)))))</f>
        <v>0.5</v>
      </c>
      <c r="AJ117" s="3">
        <f>IF(AE117&lt;=450,AthetaR90_0,IF(AE117&gt;=650,AthetaR90_2,(IF(AE117&lt;=550,AthetaR90_0+(AthetaR90_1-AthetaR90_0)/100*(AE117-450),AthetaR90_1+(AthetaR90_2-AthetaR90_1)/100*(AE117-450)))))</f>
        <v>1.3</v>
      </c>
      <c r="AK117" s="3">
        <f>IF(AF117&lt;=450,AthetaR120_0,IF(AF117&gt;=650,AthetaR120_2,(IF(AF117&lt;=550,AthetaR120_0+(AthetaR120_1-AthetaR120_0)/100*(AF117-450),AthetaR120_1+(AthetaR120_2-AthetaR120_1)/100*(AF117-450)))))</f>
        <v>1.9</v>
      </c>
      <c r="AL117" s="24">
        <f t="shared" si="61"/>
        <v>44.249207973259885</v>
      </c>
      <c r="AM117" s="14">
        <f t="shared" si="62"/>
        <v>36.29006319211183</v>
      </c>
    </row>
    <row r="118" spans="2:39" x14ac:dyDescent="0.25">
      <c r="B118" s="3">
        <f t="shared" si="45"/>
        <v>500</v>
      </c>
      <c r="C118" s="14">
        <f t="shared" si="46"/>
        <v>8.3333333333333339</v>
      </c>
      <c r="D118" s="11">
        <f t="shared" si="47"/>
        <v>651.47930020177489</v>
      </c>
      <c r="E118" s="11">
        <f t="shared" si="33"/>
        <v>406.19616632746659</v>
      </c>
      <c r="F118" s="11">
        <f t="shared" si="48"/>
        <v>30.201551229866105</v>
      </c>
      <c r="G118" s="11">
        <f t="shared" si="34"/>
        <v>44.750762293750867</v>
      </c>
      <c r="H118" s="11">
        <f t="shared" si="35"/>
        <v>36.61366576902315</v>
      </c>
      <c r="I118" s="24">
        <f t="shared" si="49"/>
        <v>30.201551229866105</v>
      </c>
      <c r="J118" s="12">
        <f t="shared" si="36"/>
        <v>0.25870224628072891</v>
      </c>
      <c r="K118" s="24">
        <f t="shared" si="37"/>
        <v>446.86544938598337</v>
      </c>
      <c r="L118" s="12">
        <f t="shared" si="50"/>
        <v>0.19591033051886672</v>
      </c>
      <c r="M118" s="24">
        <f t="shared" si="51"/>
        <v>44.750762293750867</v>
      </c>
      <c r="N118" s="12">
        <f t="shared" si="38"/>
        <v>0.84431318264661315</v>
      </c>
      <c r="O118" s="24">
        <f t="shared" si="39"/>
        <v>456.40684806484404</v>
      </c>
      <c r="P118" s="12">
        <f t="shared" si="52"/>
        <v>0.50363864545333115</v>
      </c>
      <c r="Q118" s="24">
        <f t="shared" si="53"/>
        <v>36.61366576902315</v>
      </c>
      <c r="R118" s="12">
        <f t="shared" si="40"/>
        <v>0.46978755966800451</v>
      </c>
      <c r="S118" s="24">
        <f t="shared" si="41"/>
        <v>451.14578025227837</v>
      </c>
      <c r="T118" s="12">
        <f t="shared" si="54"/>
        <v>0.32493695258118127</v>
      </c>
      <c r="W118" s="24">
        <f t="shared" si="55"/>
        <v>46.51597696324508</v>
      </c>
      <c r="X118" s="24">
        <f t="shared" si="56"/>
        <v>457.52357538605895</v>
      </c>
      <c r="Y118" s="13">
        <f t="shared" si="42"/>
        <v>0.35574318780766734</v>
      </c>
      <c r="Z118" s="24">
        <f t="shared" si="43"/>
        <v>8992.0047341055379</v>
      </c>
      <c r="AA118" s="24">
        <f t="shared" si="44"/>
        <v>5622.781473582565</v>
      </c>
      <c r="AB118" s="24">
        <f t="shared" si="57"/>
        <v>44.750762293750867</v>
      </c>
      <c r="AC118" s="24">
        <f t="shared" si="58"/>
        <v>36.61366576902315</v>
      </c>
      <c r="AE118" s="14">
        <f t="shared" si="59"/>
        <v>8.3333333333333339</v>
      </c>
      <c r="AF118" s="24">
        <f t="shared" si="63"/>
        <v>400</v>
      </c>
      <c r="AG118" s="3">
        <f t="shared" si="60"/>
        <v>0</v>
      </c>
      <c r="AH118" s="3">
        <f>IF(AC118&lt;=450,AthetaR30_0,IF(AC118&gt;=650,AthetaR30_2,(IF(AC118&lt;=550,AthetaR30_0+(AthetaR30_1-AthetaR30_0)/100*(AC118-450),AthetaR30_1+(AthetaR30_2-AthetaR30_1)/100*(AC118-450)))))</f>
        <v>0</v>
      </c>
      <c r="AI118" s="3">
        <f>IF(AD118&lt;=450,AthetaR60_0,IF(AD118&gt;=650,AthetaR60_2,(IF(AD118&lt;=550,AthetaR60_0+(AthetaR60_1-AthetaR60_0)/100*(AD118-450),AthetaR60_1+(AthetaR60_2-AthetaR60_1)/100*(AD118-450)))))</f>
        <v>0.5</v>
      </c>
      <c r="AJ118" s="3">
        <f>IF(AE118&lt;=450,AthetaR90_0,IF(AE118&gt;=650,AthetaR90_2,(IF(AE118&lt;=550,AthetaR90_0+(AthetaR90_1-AthetaR90_0)/100*(AE118-450),AthetaR90_1+(AthetaR90_2-AthetaR90_1)/100*(AE118-450)))))</f>
        <v>1.3</v>
      </c>
      <c r="AK118" s="3">
        <f>IF(AF118&lt;=450,AthetaR120_0,IF(AF118&gt;=650,AthetaR120_2,(IF(AF118&lt;=550,AthetaR120_0+(AthetaR120_1-AthetaR120_0)/100*(AF118-450),AthetaR120_1+(AthetaR120_2-AthetaR120_1)/100*(AF118-450)))))</f>
        <v>1.9</v>
      </c>
      <c r="AL118" s="24">
        <f t="shared" si="61"/>
        <v>44.750762293750867</v>
      </c>
      <c r="AM118" s="14">
        <f t="shared" si="62"/>
        <v>36.61366576902315</v>
      </c>
    </row>
    <row r="119" spans="2:39" x14ac:dyDescent="0.25">
      <c r="B119" s="3">
        <f t="shared" si="45"/>
        <v>505</v>
      </c>
      <c r="C119" s="14">
        <f t="shared" si="46"/>
        <v>8.4166666666666661</v>
      </c>
      <c r="D119" s="11">
        <f t="shared" si="47"/>
        <v>652.94824918595157</v>
      </c>
      <c r="E119" s="11">
        <f t="shared" si="33"/>
        <v>407.0945369724559</v>
      </c>
      <c r="F119" s="11">
        <f t="shared" si="48"/>
        <v>30.397461560384972</v>
      </c>
      <c r="G119" s="11">
        <f t="shared" si="34"/>
        <v>45.254400939204196</v>
      </c>
      <c r="H119" s="11">
        <f t="shared" si="35"/>
        <v>36.938602721604333</v>
      </c>
      <c r="I119" s="24">
        <f t="shared" si="49"/>
        <v>30.397461560384972</v>
      </c>
      <c r="J119" s="12">
        <f t="shared" si="36"/>
        <v>0.2586255190760931</v>
      </c>
      <c r="K119" s="24">
        <f t="shared" si="37"/>
        <v>446.99802229256352</v>
      </c>
      <c r="L119" s="12">
        <f t="shared" si="50"/>
        <v>0.19671992895339036</v>
      </c>
      <c r="M119" s="24">
        <f t="shared" si="51"/>
        <v>45.254400939204196</v>
      </c>
      <c r="N119" s="12">
        <f t="shared" si="38"/>
        <v>0.84372255242211136</v>
      </c>
      <c r="O119" s="24">
        <f t="shared" si="39"/>
        <v>456.72634607797966</v>
      </c>
      <c r="P119" s="12">
        <f t="shared" si="52"/>
        <v>0.50567671075240872</v>
      </c>
      <c r="Q119" s="24">
        <f t="shared" si="53"/>
        <v>36.938602721604333</v>
      </c>
      <c r="R119" s="12">
        <f t="shared" si="40"/>
        <v>0.46956512181471277</v>
      </c>
      <c r="S119" s="24">
        <f t="shared" si="41"/>
        <v>451.35949267302442</v>
      </c>
      <c r="T119" s="12">
        <f t="shared" si="54"/>
        <v>0.32624556663524129</v>
      </c>
      <c r="W119" s="24">
        <f t="shared" si="55"/>
        <v>46.871720151052749</v>
      </c>
      <c r="X119" s="24">
        <f t="shared" si="56"/>
        <v>457.74758536424355</v>
      </c>
      <c r="Y119" s="13">
        <f t="shared" si="42"/>
        <v>0.35663027279405235</v>
      </c>
      <c r="Z119" s="24">
        <f t="shared" si="43"/>
        <v>9005.5704205350794</v>
      </c>
      <c r="AA119" s="24">
        <f t="shared" si="44"/>
        <v>5652.8328212513461</v>
      </c>
      <c r="AB119" s="24">
        <f t="shared" si="57"/>
        <v>45.254400939204196</v>
      </c>
      <c r="AC119" s="24">
        <f t="shared" si="58"/>
        <v>36.938602721604333</v>
      </c>
      <c r="AE119" s="14">
        <f t="shared" si="59"/>
        <v>8.4166666666666661</v>
      </c>
      <c r="AF119" s="24">
        <f t="shared" si="63"/>
        <v>400</v>
      </c>
      <c r="AG119" s="3">
        <f t="shared" si="60"/>
        <v>0</v>
      </c>
      <c r="AH119" s="3">
        <f>IF(AC119&lt;=450,AthetaR30_0,IF(AC119&gt;=650,AthetaR30_2,(IF(AC119&lt;=550,AthetaR30_0+(AthetaR30_1-AthetaR30_0)/100*(AC119-450),AthetaR30_1+(AthetaR30_2-AthetaR30_1)/100*(AC119-450)))))</f>
        <v>0</v>
      </c>
      <c r="AI119" s="3">
        <f>IF(AD119&lt;=450,AthetaR60_0,IF(AD119&gt;=650,AthetaR60_2,(IF(AD119&lt;=550,AthetaR60_0+(AthetaR60_1-AthetaR60_0)/100*(AD119-450),AthetaR60_1+(AthetaR60_2-AthetaR60_1)/100*(AD119-450)))))</f>
        <v>0.5</v>
      </c>
      <c r="AJ119" s="3">
        <f>IF(AE119&lt;=450,AthetaR90_0,IF(AE119&gt;=650,AthetaR90_2,(IF(AE119&lt;=550,AthetaR90_0+(AthetaR90_1-AthetaR90_0)/100*(AE119-450),AthetaR90_1+(AthetaR90_2-AthetaR90_1)/100*(AE119-450)))))</f>
        <v>1.3</v>
      </c>
      <c r="AK119" s="3">
        <f>IF(AF119&lt;=450,AthetaR120_0,IF(AF119&gt;=650,AthetaR120_2,(IF(AF119&lt;=550,AthetaR120_0+(AthetaR120_1-AthetaR120_0)/100*(AF119-450),AthetaR120_1+(AthetaR120_2-AthetaR120_1)/100*(AF119-450)))))</f>
        <v>1.9</v>
      </c>
      <c r="AL119" s="24">
        <f t="shared" si="61"/>
        <v>45.254400939204196</v>
      </c>
      <c r="AM119" s="14">
        <f t="shared" si="62"/>
        <v>36.938602721604333</v>
      </c>
    </row>
    <row r="120" spans="2:39" x14ac:dyDescent="0.25">
      <c r="B120" s="3">
        <f t="shared" si="45"/>
        <v>510</v>
      </c>
      <c r="C120" s="14">
        <f t="shared" si="46"/>
        <v>8.5</v>
      </c>
      <c r="D120" s="11">
        <f t="shared" si="47"/>
        <v>654.40293630435303</v>
      </c>
      <c r="E120" s="11">
        <f t="shared" si="33"/>
        <v>407.98418543465107</v>
      </c>
      <c r="F120" s="11">
        <f t="shared" si="48"/>
        <v>30.594181489338361</v>
      </c>
      <c r="G120" s="11">
        <f t="shared" si="34"/>
        <v>45.760077649956607</v>
      </c>
      <c r="H120" s="11">
        <f t="shared" si="35"/>
        <v>37.264848288239577</v>
      </c>
      <c r="I120" s="24">
        <f t="shared" si="49"/>
        <v>30.594181489338361</v>
      </c>
      <c r="J120" s="12">
        <f t="shared" si="36"/>
        <v>0.25854858701501932</v>
      </c>
      <c r="K120" s="24">
        <f t="shared" si="37"/>
        <v>447.13102816023383</v>
      </c>
      <c r="L120" s="12">
        <f t="shared" si="50"/>
        <v>0.19751580146147579</v>
      </c>
      <c r="M120" s="24">
        <f t="shared" si="51"/>
        <v>45.760077649956607</v>
      </c>
      <c r="N120" s="12">
        <f t="shared" si="38"/>
        <v>0.84313167029218816</v>
      </c>
      <c r="O120" s="24">
        <f t="shared" si="39"/>
        <v>457.046428273527</v>
      </c>
      <c r="P120" s="12">
        <f t="shared" si="52"/>
        <v>0.50766971669451011</v>
      </c>
      <c r="Q120" s="24">
        <f t="shared" si="53"/>
        <v>37.264848288239577</v>
      </c>
      <c r="R120" s="12">
        <f t="shared" si="40"/>
        <v>0.46934231879520644</v>
      </c>
      <c r="S120" s="24">
        <f t="shared" si="41"/>
        <v>451.57375900662191</v>
      </c>
      <c r="T120" s="12">
        <f t="shared" si="54"/>
        <v>0.32752906703058854</v>
      </c>
      <c r="W120" s="24">
        <f t="shared" si="55"/>
        <v>47.228350423846798</v>
      </c>
      <c r="X120" s="24">
        <f t="shared" si="56"/>
        <v>457.97180389234006</v>
      </c>
      <c r="Y120" s="13">
        <f t="shared" si="42"/>
        <v>0.3575058841146242</v>
      </c>
      <c r="Z120" s="24">
        <f t="shared" si="43"/>
        <v>9018.8958752701074</v>
      </c>
      <c r="AA120" s="24">
        <f t="shared" si="44"/>
        <v>5682.6949545920588</v>
      </c>
      <c r="AB120" s="24">
        <f t="shared" si="57"/>
        <v>45.760077649956607</v>
      </c>
      <c r="AC120" s="24">
        <f t="shared" si="58"/>
        <v>37.264848288239577</v>
      </c>
      <c r="AE120" s="14">
        <f t="shared" si="59"/>
        <v>8.5</v>
      </c>
      <c r="AF120" s="24">
        <f t="shared" si="63"/>
        <v>400</v>
      </c>
      <c r="AG120" s="3">
        <f t="shared" si="60"/>
        <v>0</v>
      </c>
      <c r="AH120" s="3">
        <f>IF(AC120&lt;=450,AthetaR30_0,IF(AC120&gt;=650,AthetaR30_2,(IF(AC120&lt;=550,AthetaR30_0+(AthetaR30_1-AthetaR30_0)/100*(AC120-450),AthetaR30_1+(AthetaR30_2-AthetaR30_1)/100*(AC120-450)))))</f>
        <v>0</v>
      </c>
      <c r="AI120" s="3">
        <f>IF(AD120&lt;=450,AthetaR60_0,IF(AD120&gt;=650,AthetaR60_2,(IF(AD120&lt;=550,AthetaR60_0+(AthetaR60_1-AthetaR60_0)/100*(AD120-450),AthetaR60_1+(AthetaR60_2-AthetaR60_1)/100*(AD120-450)))))</f>
        <v>0.5</v>
      </c>
      <c r="AJ120" s="3">
        <f>IF(AE120&lt;=450,AthetaR90_0,IF(AE120&gt;=650,AthetaR90_2,(IF(AE120&lt;=550,AthetaR90_0+(AthetaR90_1-AthetaR90_0)/100*(AE120-450),AthetaR90_1+(AthetaR90_2-AthetaR90_1)/100*(AE120-450)))))</f>
        <v>1.3</v>
      </c>
      <c r="AK120" s="3">
        <f>IF(AF120&lt;=450,AthetaR120_0,IF(AF120&gt;=650,AthetaR120_2,(IF(AF120&lt;=550,AthetaR120_0+(AthetaR120_1-AthetaR120_0)/100*(AF120-450),AthetaR120_1+(AthetaR120_2-AthetaR120_1)/100*(AF120-450)))))</f>
        <v>1.9</v>
      </c>
      <c r="AL120" s="24">
        <f t="shared" si="61"/>
        <v>45.760077649956607</v>
      </c>
      <c r="AM120" s="14">
        <f t="shared" si="62"/>
        <v>37.264848288239577</v>
      </c>
    </row>
    <row r="121" spans="2:39" x14ac:dyDescent="0.25">
      <c r="B121" s="3">
        <f t="shared" si="45"/>
        <v>515</v>
      </c>
      <c r="C121" s="14">
        <f t="shared" si="46"/>
        <v>8.5833333333333339</v>
      </c>
      <c r="D121" s="11">
        <f t="shared" si="47"/>
        <v>655.84363583003005</v>
      </c>
      <c r="E121" s="11">
        <f t="shared" si="33"/>
        <v>408.86527945225151</v>
      </c>
      <c r="F121" s="11">
        <f t="shared" si="48"/>
        <v>30.791697290799835</v>
      </c>
      <c r="G121" s="11">
        <f t="shared" si="34"/>
        <v>46.267747366651115</v>
      </c>
      <c r="H121" s="11">
        <f t="shared" si="35"/>
        <v>37.592377355270166</v>
      </c>
      <c r="I121" s="24">
        <f t="shared" si="49"/>
        <v>30.791697290799835</v>
      </c>
      <c r="J121" s="12">
        <f t="shared" si="36"/>
        <v>0.25847145662226534</v>
      </c>
      <c r="K121" s="24">
        <f t="shared" si="37"/>
        <v>447.26445640126741</v>
      </c>
      <c r="L121" s="12">
        <f t="shared" si="50"/>
        <v>0.19829828402147887</v>
      </c>
      <c r="M121" s="24">
        <f t="shared" si="51"/>
        <v>46.267747366651115</v>
      </c>
      <c r="N121" s="12">
        <f t="shared" si="38"/>
        <v>0.84254060404194486</v>
      </c>
      <c r="O121" s="24">
        <f t="shared" si="39"/>
        <v>457.36705937100851</v>
      </c>
      <c r="P121" s="12">
        <f t="shared" si="52"/>
        <v>0.50961882210304299</v>
      </c>
      <c r="Q121" s="24">
        <f t="shared" si="53"/>
        <v>37.592377355270166</v>
      </c>
      <c r="R121" s="12">
        <f t="shared" si="40"/>
        <v>0.46911917239570694</v>
      </c>
      <c r="S121" s="24">
        <f t="shared" si="41"/>
        <v>451.78855956127882</v>
      </c>
      <c r="T121" s="12">
        <f t="shared" si="54"/>
        <v>0.32878807930591608</v>
      </c>
      <c r="W121" s="24">
        <f t="shared" si="55"/>
        <v>47.585856307961421</v>
      </c>
      <c r="X121" s="24">
        <f t="shared" si="56"/>
        <v>458.19622176466567</v>
      </c>
      <c r="Y121" s="13">
        <f t="shared" si="42"/>
        <v>0.35837021755327009</v>
      </c>
      <c r="Z121" s="24">
        <f t="shared" si="43"/>
        <v>9031.985578607253</v>
      </c>
      <c r="AA121" s="24">
        <f t="shared" si="44"/>
        <v>5712.3705083600844</v>
      </c>
      <c r="AB121" s="24">
        <f t="shared" si="57"/>
        <v>46.267747366651115</v>
      </c>
      <c r="AC121" s="24">
        <f t="shared" si="58"/>
        <v>37.592377355270166</v>
      </c>
      <c r="AE121" s="14">
        <f t="shared" si="59"/>
        <v>8.5833333333333339</v>
      </c>
      <c r="AF121" s="24">
        <f t="shared" si="63"/>
        <v>400</v>
      </c>
      <c r="AG121" s="3">
        <f t="shared" si="60"/>
        <v>0</v>
      </c>
      <c r="AH121" s="3">
        <f>IF(AC121&lt;=450,AthetaR30_0,IF(AC121&gt;=650,AthetaR30_2,(IF(AC121&lt;=550,AthetaR30_0+(AthetaR30_1-AthetaR30_0)/100*(AC121-450),AthetaR30_1+(AthetaR30_2-AthetaR30_1)/100*(AC121-450)))))</f>
        <v>0</v>
      </c>
      <c r="AI121" s="3">
        <f>IF(AD121&lt;=450,AthetaR60_0,IF(AD121&gt;=650,AthetaR60_2,(IF(AD121&lt;=550,AthetaR60_0+(AthetaR60_1-AthetaR60_0)/100*(AD121-450),AthetaR60_1+(AthetaR60_2-AthetaR60_1)/100*(AD121-450)))))</f>
        <v>0.5</v>
      </c>
      <c r="AJ121" s="3">
        <f>IF(AE121&lt;=450,AthetaR90_0,IF(AE121&gt;=650,AthetaR90_2,(IF(AE121&lt;=550,AthetaR90_0+(AthetaR90_1-AthetaR90_0)/100*(AE121-450),AthetaR90_1+(AthetaR90_2-AthetaR90_1)/100*(AE121-450)))))</f>
        <v>1.3</v>
      </c>
      <c r="AK121" s="3">
        <f>IF(AF121&lt;=450,AthetaR120_0,IF(AF121&gt;=650,AthetaR120_2,(IF(AF121&lt;=550,AthetaR120_0+(AthetaR120_1-AthetaR120_0)/100*(AF121-450),AthetaR120_1+(AthetaR120_2-AthetaR120_1)/100*(AF121-450)))))</f>
        <v>1.9</v>
      </c>
      <c r="AL121" s="24">
        <f t="shared" si="61"/>
        <v>46.267747366651115</v>
      </c>
      <c r="AM121" s="14">
        <f t="shared" si="62"/>
        <v>37.592377355270166</v>
      </c>
    </row>
    <row r="122" spans="2:39" x14ac:dyDescent="0.25">
      <c r="B122" s="3">
        <f t="shared" si="45"/>
        <v>520</v>
      </c>
      <c r="C122" s="14">
        <f t="shared" si="46"/>
        <v>8.6666666666666661</v>
      </c>
      <c r="D122" s="11">
        <f t="shared" si="47"/>
        <v>657.27061419942038</v>
      </c>
      <c r="E122" s="11">
        <f t="shared" si="33"/>
        <v>409.73798197078952</v>
      </c>
      <c r="F122" s="11">
        <f t="shared" si="48"/>
        <v>30.989995574821315</v>
      </c>
      <c r="G122" s="11">
        <f t="shared" si="34"/>
        <v>46.777366188754158</v>
      </c>
      <c r="H122" s="11">
        <f t="shared" si="35"/>
        <v>37.921165434576082</v>
      </c>
      <c r="I122" s="24">
        <f t="shared" si="49"/>
        <v>30.989995574821315</v>
      </c>
      <c r="J122" s="12">
        <f t="shared" si="36"/>
        <v>0.25839413426099361</v>
      </c>
      <c r="K122" s="24">
        <f t="shared" si="37"/>
        <v>447.39829668359721</v>
      </c>
      <c r="L122" s="12">
        <f t="shared" si="50"/>
        <v>0.19906770105285387</v>
      </c>
      <c r="M122" s="24">
        <f t="shared" si="51"/>
        <v>46.777366188754158</v>
      </c>
      <c r="N122" s="12">
        <f t="shared" si="38"/>
        <v>0.84194941926407263</v>
      </c>
      <c r="O122" s="24">
        <f t="shared" si="39"/>
        <v>457.6882050802563</v>
      </c>
      <c r="P122" s="12">
        <f t="shared" si="52"/>
        <v>0.51152514614881306</v>
      </c>
      <c r="Q122" s="24">
        <f t="shared" si="53"/>
        <v>37.921165434576082</v>
      </c>
      <c r="R122" s="12">
        <f t="shared" si="40"/>
        <v>0.46889570380518891</v>
      </c>
      <c r="S122" s="24">
        <f t="shared" si="41"/>
        <v>452.0038751459557</v>
      </c>
      <c r="T122" s="12">
        <f t="shared" si="54"/>
        <v>0.33002320757836184</v>
      </c>
      <c r="W122" s="24">
        <f t="shared" si="55"/>
        <v>47.944226525514694</v>
      </c>
      <c r="X122" s="24">
        <f t="shared" si="56"/>
        <v>458.42082994582302</v>
      </c>
      <c r="Y122" s="13">
        <f t="shared" si="42"/>
        <v>0.35922346394140048</v>
      </c>
      <c r="Z122" s="24">
        <f t="shared" si="43"/>
        <v>9044.84388613187</v>
      </c>
      <c r="AA122" s="24">
        <f t="shared" si="44"/>
        <v>5741.8620553421279</v>
      </c>
      <c r="AB122" s="24">
        <f t="shared" si="57"/>
        <v>46.777366188754158</v>
      </c>
      <c r="AC122" s="24">
        <f t="shared" si="58"/>
        <v>37.921165434576082</v>
      </c>
      <c r="AE122" s="14">
        <f t="shared" si="59"/>
        <v>8.6666666666666661</v>
      </c>
      <c r="AF122" s="24">
        <f t="shared" si="63"/>
        <v>400</v>
      </c>
      <c r="AG122" s="3">
        <f t="shared" si="60"/>
        <v>0</v>
      </c>
      <c r="AH122" s="3">
        <f>IF(AC122&lt;=450,AthetaR30_0,IF(AC122&gt;=650,AthetaR30_2,(IF(AC122&lt;=550,AthetaR30_0+(AthetaR30_1-AthetaR30_0)/100*(AC122-450),AthetaR30_1+(AthetaR30_2-AthetaR30_1)/100*(AC122-450)))))</f>
        <v>0</v>
      </c>
      <c r="AI122" s="3">
        <f>IF(AD122&lt;=450,AthetaR60_0,IF(AD122&gt;=650,AthetaR60_2,(IF(AD122&lt;=550,AthetaR60_0+(AthetaR60_1-AthetaR60_0)/100*(AD122-450),AthetaR60_1+(AthetaR60_2-AthetaR60_1)/100*(AD122-450)))))</f>
        <v>0.5</v>
      </c>
      <c r="AJ122" s="3">
        <f>IF(AE122&lt;=450,AthetaR90_0,IF(AE122&gt;=650,AthetaR90_2,(IF(AE122&lt;=550,AthetaR90_0+(AthetaR90_1-AthetaR90_0)/100*(AE122-450),AthetaR90_1+(AthetaR90_2-AthetaR90_1)/100*(AE122-450)))))</f>
        <v>1.3</v>
      </c>
      <c r="AK122" s="3">
        <f>IF(AF122&lt;=450,AthetaR120_0,IF(AF122&gt;=650,AthetaR120_2,(IF(AF122&lt;=550,AthetaR120_0+(AthetaR120_1-AthetaR120_0)/100*(AF122-450),AthetaR120_1+(AthetaR120_2-AthetaR120_1)/100*(AF122-450)))))</f>
        <v>1.9</v>
      </c>
      <c r="AL122" s="24">
        <f t="shared" si="61"/>
        <v>46.777366188754158</v>
      </c>
      <c r="AM122" s="14">
        <f t="shared" si="62"/>
        <v>37.921165434576082</v>
      </c>
    </row>
    <row r="123" spans="2:39" x14ac:dyDescent="0.25">
      <c r="B123" s="3">
        <f t="shared" si="45"/>
        <v>525</v>
      </c>
      <c r="C123" s="14">
        <f t="shared" si="46"/>
        <v>8.75</v>
      </c>
      <c r="D123" s="11">
        <f t="shared" si="47"/>
        <v>658.68413030808085</v>
      </c>
      <c r="E123" s="11">
        <f t="shared" si="33"/>
        <v>410.60245132399302</v>
      </c>
      <c r="F123" s="11">
        <f t="shared" si="48"/>
        <v>31.189063275874169</v>
      </c>
      <c r="G123" s="11">
        <f t="shared" si="34"/>
        <v>47.288891334902971</v>
      </c>
      <c r="H123" s="11">
        <f t="shared" si="35"/>
        <v>38.251188642154446</v>
      </c>
      <c r="I123" s="24">
        <f t="shared" si="49"/>
        <v>31.189063275874169</v>
      </c>
      <c r="J123" s="12">
        <f t="shared" si="36"/>
        <v>0.25831662613803941</v>
      </c>
      <c r="K123" s="24">
        <f t="shared" si="37"/>
        <v>447.53253892230754</v>
      </c>
      <c r="L123" s="12">
        <f t="shared" si="50"/>
        <v>0.19982436592762842</v>
      </c>
      <c r="M123" s="24">
        <f t="shared" si="51"/>
        <v>47.288891334902971</v>
      </c>
      <c r="N123" s="12">
        <f t="shared" si="38"/>
        <v>0.84135817943038427</v>
      </c>
      <c r="O123" s="24">
        <f t="shared" si="39"/>
        <v>458.009832069651</v>
      </c>
      <c r="P123" s="12">
        <f t="shared" si="52"/>
        <v>0.51338977008212228</v>
      </c>
      <c r="Q123" s="24">
        <f t="shared" si="53"/>
        <v>38.251188642154446</v>
      </c>
      <c r="R123" s="12">
        <f t="shared" si="40"/>
        <v>0.46867193363453702</v>
      </c>
      <c r="S123" s="24">
        <f t="shared" si="41"/>
        <v>452.2196870540688</v>
      </c>
      <c r="T123" s="12">
        <f t="shared" si="54"/>
        <v>0.33123503548657363</v>
      </c>
      <c r="W123" s="24">
        <f t="shared" si="55"/>
        <v>48.303449989456091</v>
      </c>
      <c r="X123" s="24">
        <f t="shared" si="56"/>
        <v>458.64561956677431</v>
      </c>
      <c r="Y123" s="13">
        <f t="shared" si="42"/>
        <v>0.3600658093297367</v>
      </c>
      <c r="Z123" s="24">
        <f t="shared" si="43"/>
        <v>9057.475033363422</v>
      </c>
      <c r="AA123" s="24">
        <f t="shared" si="44"/>
        <v>5771.1721083498887</v>
      </c>
      <c r="AB123" s="24">
        <f t="shared" si="57"/>
        <v>47.288891334902971</v>
      </c>
      <c r="AC123" s="24">
        <f t="shared" si="58"/>
        <v>38.251188642154446</v>
      </c>
      <c r="AE123" s="14">
        <f t="shared" si="59"/>
        <v>8.75</v>
      </c>
      <c r="AF123" s="24">
        <f t="shared" si="63"/>
        <v>400</v>
      </c>
      <c r="AG123" s="3">
        <f t="shared" si="60"/>
        <v>0</v>
      </c>
      <c r="AH123" s="3">
        <f>IF(AC123&lt;=450,AthetaR30_0,IF(AC123&gt;=650,AthetaR30_2,(IF(AC123&lt;=550,AthetaR30_0+(AthetaR30_1-AthetaR30_0)/100*(AC123-450),AthetaR30_1+(AthetaR30_2-AthetaR30_1)/100*(AC123-450)))))</f>
        <v>0</v>
      </c>
      <c r="AI123" s="3">
        <f>IF(AD123&lt;=450,AthetaR60_0,IF(AD123&gt;=650,AthetaR60_2,(IF(AD123&lt;=550,AthetaR60_0+(AthetaR60_1-AthetaR60_0)/100*(AD123-450),AthetaR60_1+(AthetaR60_2-AthetaR60_1)/100*(AD123-450)))))</f>
        <v>0.5</v>
      </c>
      <c r="AJ123" s="3">
        <f>IF(AE123&lt;=450,AthetaR90_0,IF(AE123&gt;=650,AthetaR90_2,(IF(AE123&lt;=550,AthetaR90_0+(AthetaR90_1-AthetaR90_0)/100*(AE123-450),AthetaR90_1+(AthetaR90_2-AthetaR90_1)/100*(AE123-450)))))</f>
        <v>1.3</v>
      </c>
      <c r="AK123" s="3">
        <f>IF(AF123&lt;=450,AthetaR120_0,IF(AF123&gt;=650,AthetaR120_2,(IF(AF123&lt;=550,AthetaR120_0+(AthetaR120_1-AthetaR120_0)/100*(AF123-450),AthetaR120_1+(AthetaR120_2-AthetaR120_1)/100*(AF123-450)))))</f>
        <v>1.9</v>
      </c>
      <c r="AL123" s="24">
        <f t="shared" si="61"/>
        <v>47.288891334902971</v>
      </c>
      <c r="AM123" s="14">
        <f t="shared" si="62"/>
        <v>38.251188642154446</v>
      </c>
    </row>
    <row r="124" spans="2:39" x14ac:dyDescent="0.25">
      <c r="B124" s="3">
        <f t="shared" si="45"/>
        <v>530</v>
      </c>
      <c r="C124" s="14">
        <f t="shared" si="46"/>
        <v>8.8333333333333339</v>
      </c>
      <c r="D124" s="11">
        <f t="shared" si="47"/>
        <v>660.08443579260029</v>
      </c>
      <c r="E124" s="11">
        <f t="shared" si="33"/>
        <v>411.45884140619512</v>
      </c>
      <c r="F124" s="11">
        <f t="shared" si="48"/>
        <v>31.388887641801798</v>
      </c>
      <c r="G124" s="11">
        <f t="shared" si="34"/>
        <v>47.802281104985092</v>
      </c>
      <c r="H124" s="11">
        <f t="shared" si="35"/>
        <v>38.582423677641017</v>
      </c>
      <c r="I124" s="24">
        <f t="shared" si="49"/>
        <v>31.388887641801798</v>
      </c>
      <c r="J124" s="12">
        <f t="shared" si="36"/>
        <v>0.25823893830895317</v>
      </c>
      <c r="K124" s="24">
        <f t="shared" si="37"/>
        <v>447.66717327149581</v>
      </c>
      <c r="L124" s="12">
        <f t="shared" si="50"/>
        <v>0.20056858145436685</v>
      </c>
      <c r="M124" s="24">
        <f t="shared" si="51"/>
        <v>47.802281104985092</v>
      </c>
      <c r="N124" s="12">
        <f t="shared" si="38"/>
        <v>0.84076694596054524</v>
      </c>
      <c r="O124" s="24">
        <f t="shared" si="39"/>
        <v>458.33190793566348</v>
      </c>
      <c r="P124" s="12">
        <f t="shared" si="52"/>
        <v>0.51521373887246125</v>
      </c>
      <c r="Q124" s="24">
        <f t="shared" si="53"/>
        <v>38.582423677641017</v>
      </c>
      <c r="R124" s="12">
        <f t="shared" si="40"/>
        <v>0.46844788193491421</v>
      </c>
      <c r="S124" s="24">
        <f t="shared" si="41"/>
        <v>452.43597704788596</v>
      </c>
      <c r="T124" s="12">
        <f t="shared" si="54"/>
        <v>0.3324241270831903</v>
      </c>
      <c r="W124" s="24">
        <f t="shared" si="55"/>
        <v>48.663515798785831</v>
      </c>
      <c r="X124" s="24">
        <f t="shared" si="56"/>
        <v>458.87058192104246</v>
      </c>
      <c r="Y124" s="13">
        <f t="shared" si="42"/>
        <v>0.36089743515248818</v>
      </c>
      <c r="Z124" s="24">
        <f t="shared" si="43"/>
        <v>9069.8831401852312</v>
      </c>
      <c r="AA124" s="24">
        <f t="shared" si="44"/>
        <v>5800.3031221321326</v>
      </c>
      <c r="AB124" s="24">
        <f t="shared" si="57"/>
        <v>47.802281104985092</v>
      </c>
      <c r="AC124" s="24">
        <f t="shared" si="58"/>
        <v>38.582423677641017</v>
      </c>
      <c r="AE124" s="14">
        <f t="shared" si="59"/>
        <v>8.8333333333333339</v>
      </c>
      <c r="AF124" s="24">
        <f t="shared" si="63"/>
        <v>400</v>
      </c>
      <c r="AG124" s="3">
        <f t="shared" si="60"/>
        <v>0</v>
      </c>
      <c r="AH124" s="3">
        <f>IF(AC124&lt;=450,AthetaR30_0,IF(AC124&gt;=650,AthetaR30_2,(IF(AC124&lt;=550,AthetaR30_0+(AthetaR30_1-AthetaR30_0)/100*(AC124-450),AthetaR30_1+(AthetaR30_2-AthetaR30_1)/100*(AC124-450)))))</f>
        <v>0</v>
      </c>
      <c r="AI124" s="3">
        <f>IF(AD124&lt;=450,AthetaR60_0,IF(AD124&gt;=650,AthetaR60_2,(IF(AD124&lt;=550,AthetaR60_0+(AthetaR60_1-AthetaR60_0)/100*(AD124-450),AthetaR60_1+(AthetaR60_2-AthetaR60_1)/100*(AD124-450)))))</f>
        <v>0.5</v>
      </c>
      <c r="AJ124" s="3">
        <f>IF(AE124&lt;=450,AthetaR90_0,IF(AE124&gt;=650,AthetaR90_2,(IF(AE124&lt;=550,AthetaR90_0+(AthetaR90_1-AthetaR90_0)/100*(AE124-450),AthetaR90_1+(AthetaR90_2-AthetaR90_1)/100*(AE124-450)))))</f>
        <v>1.3</v>
      </c>
      <c r="AK124" s="3">
        <f>IF(AF124&lt;=450,AthetaR120_0,IF(AF124&gt;=650,AthetaR120_2,(IF(AF124&lt;=550,AthetaR120_0+(AthetaR120_1-AthetaR120_0)/100*(AF124-450),AthetaR120_1+(AthetaR120_2-AthetaR120_1)/100*(AF124-450)))))</f>
        <v>1.9</v>
      </c>
      <c r="AL124" s="24">
        <f t="shared" si="61"/>
        <v>47.802281104985092</v>
      </c>
      <c r="AM124" s="14">
        <f t="shared" si="62"/>
        <v>38.582423677641017</v>
      </c>
    </row>
    <row r="125" spans="2:39" x14ac:dyDescent="0.25">
      <c r="B125" s="3">
        <f t="shared" si="45"/>
        <v>535</v>
      </c>
      <c r="C125" s="14">
        <f t="shared" si="46"/>
        <v>8.9166666666666661</v>
      </c>
      <c r="D125" s="11">
        <f t="shared" si="47"/>
        <v>661.47177529945907</v>
      </c>
      <c r="E125" s="11">
        <f t="shared" si="33"/>
        <v>412.30730183676235</v>
      </c>
      <c r="F125" s="11">
        <f t="shared" si="48"/>
        <v>31.589456223256164</v>
      </c>
      <c r="G125" s="11">
        <f t="shared" si="34"/>
        <v>48.317494843857553</v>
      </c>
      <c r="H125" s="11">
        <f t="shared" si="35"/>
        <v>38.914847804724211</v>
      </c>
      <c r="I125" s="24">
        <f t="shared" si="49"/>
        <v>31.589456223256164</v>
      </c>
      <c r="J125" s="12">
        <f t="shared" si="36"/>
        <v>0.25816107668283089</v>
      </c>
      <c r="K125" s="24">
        <f t="shared" si="37"/>
        <v>447.80219011648404</v>
      </c>
      <c r="L125" s="12">
        <f t="shared" si="50"/>
        <v>0.2013006403364514</v>
      </c>
      <c r="M125" s="24">
        <f t="shared" si="51"/>
        <v>48.317494843857553</v>
      </c>
      <c r="N125" s="12">
        <f t="shared" si="38"/>
        <v>0.84017577828814272</v>
      </c>
      <c r="O125" s="24">
        <f t="shared" si="39"/>
        <v>458.65440117363119</v>
      </c>
      <c r="P125" s="12">
        <f t="shared" si="52"/>
        <v>0.51699806276191018</v>
      </c>
      <c r="Q125" s="24">
        <f t="shared" si="53"/>
        <v>38.914847804724211</v>
      </c>
      <c r="R125" s="12">
        <f t="shared" si="40"/>
        <v>0.46822356821538413</v>
      </c>
      <c r="S125" s="24">
        <f t="shared" si="41"/>
        <v>452.65272734357848</v>
      </c>
      <c r="T125" s="12">
        <f t="shared" si="54"/>
        <v>0.33359102768008086</v>
      </c>
      <c r="W125" s="24">
        <f t="shared" si="55"/>
        <v>49.024413233938319</v>
      </c>
      <c r="X125" s="24">
        <f t="shared" si="56"/>
        <v>459.09570846103566</v>
      </c>
      <c r="Y125" s="13">
        <f t="shared" si="42"/>
        <v>0.36171851838433067</v>
      </c>
      <c r="Z125" s="24">
        <f t="shared" si="43"/>
        <v>9082.0722150706006</v>
      </c>
      <c r="AA125" s="24">
        <f t="shared" si="44"/>
        <v>5829.257495209361</v>
      </c>
      <c r="AB125" s="24">
        <f t="shared" si="57"/>
        <v>48.317494843857553</v>
      </c>
      <c r="AC125" s="24">
        <f t="shared" si="58"/>
        <v>38.914847804724211</v>
      </c>
      <c r="AE125" s="14">
        <f t="shared" si="59"/>
        <v>8.9166666666666661</v>
      </c>
      <c r="AF125" s="24">
        <f t="shared" si="63"/>
        <v>400</v>
      </c>
      <c r="AG125" s="3">
        <f t="shared" si="60"/>
        <v>0</v>
      </c>
      <c r="AH125" s="3">
        <f>IF(AC125&lt;=450,AthetaR30_0,IF(AC125&gt;=650,AthetaR30_2,(IF(AC125&lt;=550,AthetaR30_0+(AthetaR30_1-AthetaR30_0)/100*(AC125-450),AthetaR30_1+(AthetaR30_2-AthetaR30_1)/100*(AC125-450)))))</f>
        <v>0</v>
      </c>
      <c r="AI125" s="3">
        <f>IF(AD125&lt;=450,AthetaR60_0,IF(AD125&gt;=650,AthetaR60_2,(IF(AD125&lt;=550,AthetaR60_0+(AthetaR60_1-AthetaR60_0)/100*(AD125-450),AthetaR60_1+(AthetaR60_2-AthetaR60_1)/100*(AD125-450)))))</f>
        <v>0.5</v>
      </c>
      <c r="AJ125" s="3">
        <f>IF(AE125&lt;=450,AthetaR90_0,IF(AE125&gt;=650,AthetaR90_2,(IF(AE125&lt;=550,AthetaR90_0+(AthetaR90_1-AthetaR90_0)/100*(AE125-450),AthetaR90_1+(AthetaR90_2-AthetaR90_1)/100*(AE125-450)))))</f>
        <v>1.3</v>
      </c>
      <c r="AK125" s="3">
        <f>IF(AF125&lt;=450,AthetaR120_0,IF(AF125&gt;=650,AthetaR120_2,(IF(AF125&lt;=550,AthetaR120_0+(AthetaR120_1-AthetaR120_0)/100*(AF125-450),AthetaR120_1+(AthetaR120_2-AthetaR120_1)/100*(AF125-450)))))</f>
        <v>1.9</v>
      </c>
      <c r="AL125" s="24">
        <f t="shared" si="61"/>
        <v>48.317494843857553</v>
      </c>
      <c r="AM125" s="14">
        <f t="shared" si="62"/>
        <v>38.914847804724211</v>
      </c>
    </row>
    <row r="126" spans="2:39" x14ac:dyDescent="0.25">
      <c r="B126" s="3">
        <f t="shared" si="45"/>
        <v>540</v>
      </c>
      <c r="C126" s="14">
        <f t="shared" si="46"/>
        <v>9</v>
      </c>
      <c r="D126" s="11">
        <f t="shared" si="47"/>
        <v>662.84638674155724</v>
      </c>
      <c r="E126" s="11">
        <f t="shared" si="33"/>
        <v>413.14797811698014</v>
      </c>
      <c r="F126" s="11">
        <f t="shared" si="48"/>
        <v>31.790756863592616</v>
      </c>
      <c r="G126" s="11">
        <f t="shared" si="34"/>
        <v>48.83449290661946</v>
      </c>
      <c r="H126" s="11">
        <f t="shared" si="35"/>
        <v>39.24843883240429</v>
      </c>
      <c r="I126" s="24">
        <f t="shared" si="49"/>
        <v>31.790756863592616</v>
      </c>
      <c r="J126" s="12">
        <f t="shared" si="36"/>
        <v>0.2580830470269414</v>
      </c>
      <c r="K126" s="24">
        <f t="shared" si="37"/>
        <v>447.93758006636222</v>
      </c>
      <c r="L126" s="12">
        <f t="shared" si="50"/>
        <v>0.20202082560614262</v>
      </c>
      <c r="M126" s="24">
        <f t="shared" si="51"/>
        <v>48.83449290661946</v>
      </c>
      <c r="N126" s="12">
        <f t="shared" si="38"/>
        <v>0.83958473392421251</v>
      </c>
      <c r="O126" s="24">
        <f t="shared" si="39"/>
        <v>458.97728114970977</v>
      </c>
      <c r="P126" s="12">
        <f t="shared" si="52"/>
        <v>0.51874371873713576</v>
      </c>
      <c r="Q126" s="24">
        <f t="shared" si="53"/>
        <v>39.24843883240429</v>
      </c>
      <c r="R126" s="12">
        <f t="shared" si="40"/>
        <v>0.46799901145982309</v>
      </c>
      <c r="S126" s="24">
        <f t="shared" si="41"/>
        <v>452.86992059689544</v>
      </c>
      <c r="T126" s="12">
        <f t="shared" si="54"/>
        <v>0.33473626464903983</v>
      </c>
      <c r="W126" s="24">
        <f t="shared" si="55"/>
        <v>49.386131752322648</v>
      </c>
      <c r="X126" s="24">
        <f t="shared" si="56"/>
        <v>459.32099079449006</v>
      </c>
      <c r="Y126" s="13">
        <f t="shared" si="42"/>
        <v>0.36252923169056472</v>
      </c>
      <c r="Z126" s="24">
        <f t="shared" si="43"/>
        <v>9094.0461591164385</v>
      </c>
      <c r="AA126" s="24">
        <f t="shared" si="44"/>
        <v>5858.037571634799</v>
      </c>
      <c r="AB126" s="24">
        <f t="shared" si="57"/>
        <v>48.83449290661946</v>
      </c>
      <c r="AC126" s="24">
        <f t="shared" si="58"/>
        <v>39.24843883240429</v>
      </c>
      <c r="AE126" s="14">
        <f t="shared" si="59"/>
        <v>9</v>
      </c>
      <c r="AF126" s="24">
        <f t="shared" si="63"/>
        <v>400</v>
      </c>
      <c r="AG126" s="3">
        <f t="shared" si="60"/>
        <v>0</v>
      </c>
      <c r="AH126" s="3">
        <f>IF(AC126&lt;=450,AthetaR30_0,IF(AC126&gt;=650,AthetaR30_2,(IF(AC126&lt;=550,AthetaR30_0+(AthetaR30_1-AthetaR30_0)/100*(AC126-450),AthetaR30_1+(AthetaR30_2-AthetaR30_1)/100*(AC126-450)))))</f>
        <v>0</v>
      </c>
      <c r="AI126" s="3">
        <f>IF(AD126&lt;=450,AthetaR60_0,IF(AD126&gt;=650,AthetaR60_2,(IF(AD126&lt;=550,AthetaR60_0+(AthetaR60_1-AthetaR60_0)/100*(AD126-450),AthetaR60_1+(AthetaR60_2-AthetaR60_1)/100*(AD126-450)))))</f>
        <v>0.5</v>
      </c>
      <c r="AJ126" s="3">
        <f>IF(AE126&lt;=450,AthetaR90_0,IF(AE126&gt;=650,AthetaR90_2,(IF(AE126&lt;=550,AthetaR90_0+(AthetaR90_1-AthetaR90_0)/100*(AE126-450),AthetaR90_1+(AthetaR90_2-AthetaR90_1)/100*(AE126-450)))))</f>
        <v>1.3</v>
      </c>
      <c r="AK126" s="3">
        <f>IF(AF126&lt;=450,AthetaR120_0,IF(AF126&gt;=650,AthetaR120_2,(IF(AF126&lt;=550,AthetaR120_0+(AthetaR120_1-AthetaR120_0)/100*(AF126-450),AthetaR120_1+(AthetaR120_2-AthetaR120_1)/100*(AF126-450)))))</f>
        <v>1.9</v>
      </c>
      <c r="AL126" s="24">
        <f t="shared" si="61"/>
        <v>48.83449290661946</v>
      </c>
      <c r="AM126" s="14">
        <f t="shared" si="62"/>
        <v>39.24843883240429</v>
      </c>
    </row>
    <row r="127" spans="2:39" x14ac:dyDescent="0.25">
      <c r="B127" s="3">
        <f t="shared" si="45"/>
        <v>545</v>
      </c>
      <c r="C127" s="14">
        <f t="shared" si="46"/>
        <v>9.0833333333333339</v>
      </c>
      <c r="D127" s="11">
        <f t="shared" si="47"/>
        <v>664.20850154307959</v>
      </c>
      <c r="E127" s="11">
        <f t="shared" si="33"/>
        <v>413.98101177980612</v>
      </c>
      <c r="F127" s="11">
        <f t="shared" si="48"/>
        <v>31.992777689198757</v>
      </c>
      <c r="G127" s="11">
        <f t="shared" si="34"/>
        <v>49.353236625356594</v>
      </c>
      <c r="H127" s="11">
        <f t="shared" si="35"/>
        <v>39.583175097053328</v>
      </c>
      <c r="I127" s="24">
        <f t="shared" si="49"/>
        <v>31.992777689198757</v>
      </c>
      <c r="J127" s="12">
        <f t="shared" si="36"/>
        <v>0.25800485497116288</v>
      </c>
      <c r="K127" s="24">
        <f t="shared" si="37"/>
        <v>448.07333394684531</v>
      </c>
      <c r="L127" s="12">
        <f t="shared" si="50"/>
        <v>0.20272941103610473</v>
      </c>
      <c r="M127" s="24">
        <f t="shared" si="51"/>
        <v>49.353236625356594</v>
      </c>
      <c r="N127" s="12">
        <f t="shared" si="38"/>
        <v>0.83899386851835556</v>
      </c>
      <c r="O127" s="24">
        <f t="shared" si="39"/>
        <v>459.30051807393733</v>
      </c>
      <c r="P127" s="12">
        <f t="shared" si="52"/>
        <v>0.52045165192563758</v>
      </c>
      <c r="Q127" s="24">
        <f t="shared" si="53"/>
        <v>39.583175097053328</v>
      </c>
      <c r="R127" s="12">
        <f t="shared" si="40"/>
        <v>0.46777423014316138</v>
      </c>
      <c r="S127" s="24">
        <f t="shared" si="41"/>
        <v>453.08753988942709</v>
      </c>
      <c r="T127" s="12">
        <f t="shared" si="54"/>
        <v>0.33586034818102872</v>
      </c>
      <c r="W127" s="24">
        <f t="shared" si="55"/>
        <v>49.748660984013213</v>
      </c>
      <c r="X127" s="24">
        <f t="shared" si="56"/>
        <v>459.54642068102453</v>
      </c>
      <c r="Y127" s="13">
        <f t="shared" si="42"/>
        <v>0.36332974357081294</v>
      </c>
      <c r="Z127" s="24">
        <f t="shared" si="43"/>
        <v>9105.808769894822</v>
      </c>
      <c r="AA127" s="24">
        <f t="shared" si="44"/>
        <v>5886.6456426852756</v>
      </c>
      <c r="AB127" s="24">
        <f t="shared" si="57"/>
        <v>49.353236625356594</v>
      </c>
      <c r="AC127" s="24">
        <f t="shared" si="58"/>
        <v>39.583175097053328</v>
      </c>
      <c r="AE127" s="14">
        <f t="shared" si="59"/>
        <v>9.0833333333333339</v>
      </c>
      <c r="AF127" s="24">
        <f t="shared" si="63"/>
        <v>400</v>
      </c>
      <c r="AG127" s="3">
        <f t="shared" si="60"/>
        <v>0</v>
      </c>
      <c r="AH127" s="3">
        <f>IF(AC127&lt;=450,AthetaR30_0,IF(AC127&gt;=650,AthetaR30_2,(IF(AC127&lt;=550,AthetaR30_0+(AthetaR30_1-AthetaR30_0)/100*(AC127-450),AthetaR30_1+(AthetaR30_2-AthetaR30_1)/100*(AC127-450)))))</f>
        <v>0</v>
      </c>
      <c r="AI127" s="3">
        <f>IF(AD127&lt;=450,AthetaR60_0,IF(AD127&gt;=650,AthetaR60_2,(IF(AD127&lt;=550,AthetaR60_0+(AthetaR60_1-AthetaR60_0)/100*(AD127-450),AthetaR60_1+(AthetaR60_2-AthetaR60_1)/100*(AD127-450)))))</f>
        <v>0.5</v>
      </c>
      <c r="AJ127" s="3">
        <f>IF(AE127&lt;=450,AthetaR90_0,IF(AE127&gt;=650,AthetaR90_2,(IF(AE127&lt;=550,AthetaR90_0+(AthetaR90_1-AthetaR90_0)/100*(AE127-450),AthetaR90_1+(AthetaR90_2-AthetaR90_1)/100*(AE127-450)))))</f>
        <v>1.3</v>
      </c>
      <c r="AK127" s="3">
        <f>IF(AF127&lt;=450,AthetaR120_0,IF(AF127&gt;=650,AthetaR120_2,(IF(AF127&lt;=550,AthetaR120_0+(AthetaR120_1-AthetaR120_0)/100*(AF127-450),AthetaR120_1+(AthetaR120_2-AthetaR120_1)/100*(AF127-450)))))</f>
        <v>1.9</v>
      </c>
      <c r="AL127" s="24">
        <f t="shared" si="61"/>
        <v>49.353236625356594</v>
      </c>
      <c r="AM127" s="14">
        <f t="shared" si="62"/>
        <v>39.583175097053328</v>
      </c>
    </row>
    <row r="128" spans="2:39" x14ac:dyDescent="0.25">
      <c r="B128" s="3">
        <f t="shared" si="45"/>
        <v>550</v>
      </c>
      <c r="C128" s="14">
        <f t="shared" si="46"/>
        <v>9.1666666666666661</v>
      </c>
      <c r="D128" s="11">
        <f t="shared" si="47"/>
        <v>665.55834487333186</v>
      </c>
      <c r="E128" s="11">
        <f t="shared" si="33"/>
        <v>414.8065405328777</v>
      </c>
      <c r="F128" s="11">
        <f t="shared" si="48"/>
        <v>32.195507100234863</v>
      </c>
      <c r="G128" s="11">
        <f t="shared" si="34"/>
        <v>49.873688277282234</v>
      </c>
      <c r="H128" s="11">
        <f t="shared" si="35"/>
        <v>39.919035445234357</v>
      </c>
      <c r="I128" s="24">
        <f t="shared" si="49"/>
        <v>32.195507100234863</v>
      </c>
      <c r="J128" s="12">
        <f t="shared" si="36"/>
        <v>0.25792650601223799</v>
      </c>
      <c r="K128" s="24">
        <f t="shared" si="37"/>
        <v>448.20944279342939</v>
      </c>
      <c r="L128" s="12">
        <f t="shared" si="50"/>
        <v>0.20342666152956804</v>
      </c>
      <c r="M128" s="24">
        <f t="shared" si="51"/>
        <v>49.873688277282234</v>
      </c>
      <c r="N128" s="12">
        <f t="shared" si="38"/>
        <v>0.83840323591754562</v>
      </c>
      <c r="O128" s="24">
        <f t="shared" si="39"/>
        <v>459.62408297435957</v>
      </c>
      <c r="P128" s="12">
        <f t="shared" si="52"/>
        <v>0.52212277692015219</v>
      </c>
      <c r="Q128" s="24">
        <f t="shared" si="53"/>
        <v>39.919035445234357</v>
      </c>
      <c r="R128" s="12">
        <f t="shared" si="40"/>
        <v>0.46754924224698036</v>
      </c>
      <c r="S128" s="24">
        <f t="shared" si="41"/>
        <v>453.30556871542973</v>
      </c>
      <c r="T128" s="12">
        <f t="shared" si="54"/>
        <v>0.33696377200611616</v>
      </c>
      <c r="W128" s="24">
        <f t="shared" si="55"/>
        <v>50.111990727584029</v>
      </c>
      <c r="X128" s="24">
        <f t="shared" si="56"/>
        <v>459.7719900288036</v>
      </c>
      <c r="Y128" s="13">
        <f t="shared" si="42"/>
        <v>0.36412021849659215</v>
      </c>
      <c r="Z128" s="24">
        <f t="shared" si="43"/>
        <v>9117.3637451323411</v>
      </c>
      <c r="AA128" s="24">
        <f t="shared" si="44"/>
        <v>5915.0839484853905</v>
      </c>
      <c r="AB128" s="24">
        <f t="shared" si="57"/>
        <v>49.873688277282234</v>
      </c>
      <c r="AC128" s="24">
        <f t="shared" si="58"/>
        <v>39.919035445234357</v>
      </c>
      <c r="AE128" s="14">
        <f t="shared" si="59"/>
        <v>9.1666666666666661</v>
      </c>
      <c r="AF128" s="24">
        <f t="shared" si="63"/>
        <v>400</v>
      </c>
      <c r="AG128" s="3">
        <f t="shared" si="60"/>
        <v>0</v>
      </c>
      <c r="AH128" s="3">
        <f>IF(AC128&lt;=450,AthetaR30_0,IF(AC128&gt;=650,AthetaR30_2,(IF(AC128&lt;=550,AthetaR30_0+(AthetaR30_1-AthetaR30_0)/100*(AC128-450),AthetaR30_1+(AthetaR30_2-AthetaR30_1)/100*(AC128-450)))))</f>
        <v>0</v>
      </c>
      <c r="AI128" s="3">
        <f>IF(AD128&lt;=450,AthetaR60_0,IF(AD128&gt;=650,AthetaR60_2,(IF(AD128&lt;=550,AthetaR60_0+(AthetaR60_1-AthetaR60_0)/100*(AD128-450),AthetaR60_1+(AthetaR60_2-AthetaR60_1)/100*(AD128-450)))))</f>
        <v>0.5</v>
      </c>
      <c r="AJ128" s="3">
        <f>IF(AE128&lt;=450,AthetaR90_0,IF(AE128&gt;=650,AthetaR90_2,(IF(AE128&lt;=550,AthetaR90_0+(AthetaR90_1-AthetaR90_0)/100*(AE128-450),AthetaR90_1+(AthetaR90_2-AthetaR90_1)/100*(AE128-450)))))</f>
        <v>1.3</v>
      </c>
      <c r="AK128" s="3">
        <f>IF(AF128&lt;=450,AthetaR120_0,IF(AF128&gt;=650,AthetaR120_2,(IF(AF128&lt;=550,AthetaR120_0+(AthetaR120_1-AthetaR120_0)/100*(AF128-450),AthetaR120_1+(AthetaR120_2-AthetaR120_1)/100*(AF128-450)))))</f>
        <v>1.9</v>
      </c>
      <c r="AL128" s="24">
        <f t="shared" si="61"/>
        <v>49.873688277282234</v>
      </c>
      <c r="AM128" s="14">
        <f t="shared" si="62"/>
        <v>39.919035445234357</v>
      </c>
    </row>
    <row r="129" spans="2:39" x14ac:dyDescent="0.25">
      <c r="B129" s="3">
        <f t="shared" si="45"/>
        <v>555</v>
      </c>
      <c r="C129" s="14">
        <f t="shared" si="46"/>
        <v>9.25</v>
      </c>
      <c r="D129" s="11">
        <f t="shared" si="47"/>
        <v>666.89613587013639</v>
      </c>
      <c r="E129" s="11">
        <f t="shared" si="33"/>
        <v>415.62469839513579</v>
      </c>
      <c r="F129" s="11">
        <f t="shared" si="48"/>
        <v>32.398933761764432</v>
      </c>
      <c r="G129" s="11">
        <f t="shared" si="34"/>
        <v>50.395811054202383</v>
      </c>
      <c r="H129" s="11">
        <f t="shared" si="35"/>
        <v>40.255999217240472</v>
      </c>
      <c r="I129" s="24">
        <f t="shared" si="49"/>
        <v>32.398933761764432</v>
      </c>
      <c r="J129" s="12">
        <f t="shared" si="36"/>
        <v>0.25784800551785492</v>
      </c>
      <c r="K129" s="24">
        <f t="shared" si="37"/>
        <v>448.34589784482984</v>
      </c>
      <c r="L129" s="12">
        <f t="shared" si="50"/>
        <v>0.20411283349058068</v>
      </c>
      <c r="M129" s="24">
        <f t="shared" si="51"/>
        <v>50.395811054202383</v>
      </c>
      <c r="N129" s="12">
        <f t="shared" si="38"/>
        <v>0.83781288822274491</v>
      </c>
      <c r="O129" s="24">
        <f t="shared" si="39"/>
        <v>459.94794767216149</v>
      </c>
      <c r="P129" s="12">
        <f t="shared" si="52"/>
        <v>0.52375797903609056</v>
      </c>
      <c r="Q129" s="24">
        <f t="shared" si="53"/>
        <v>40.255999217240472</v>
      </c>
      <c r="R129" s="12">
        <f t="shared" si="40"/>
        <v>0.46732406527450532</v>
      </c>
      <c r="S129" s="24">
        <f t="shared" si="41"/>
        <v>453.52399096918089</v>
      </c>
      <c r="T129" s="12">
        <f t="shared" si="54"/>
        <v>0.3380470140767925</v>
      </c>
      <c r="W129" s="24">
        <f t="shared" si="55"/>
        <v>50.476110946080624</v>
      </c>
      <c r="X129" s="24">
        <f t="shared" si="56"/>
        <v>459.99769089130382</v>
      </c>
      <c r="Y129" s="13">
        <f t="shared" si="42"/>
        <v>0.36490081704307747</v>
      </c>
      <c r="Z129" s="24">
        <f t="shared" si="43"/>
        <v>9128.7146862263799</v>
      </c>
      <c r="AA129" s="24">
        <f t="shared" si="44"/>
        <v>5943.3546795681641</v>
      </c>
      <c r="AB129" s="24">
        <f t="shared" si="57"/>
        <v>50.395811054202383</v>
      </c>
      <c r="AC129" s="24">
        <f t="shared" si="58"/>
        <v>40.255999217240472</v>
      </c>
      <c r="AE129" s="14">
        <f t="shared" si="59"/>
        <v>9.25</v>
      </c>
      <c r="AF129" s="24">
        <f t="shared" si="63"/>
        <v>400</v>
      </c>
      <c r="AG129" s="3">
        <f t="shared" si="60"/>
        <v>0</v>
      </c>
      <c r="AH129" s="3">
        <f>IF(AC129&lt;=450,AthetaR30_0,IF(AC129&gt;=650,AthetaR30_2,(IF(AC129&lt;=550,AthetaR30_0+(AthetaR30_1-AthetaR30_0)/100*(AC129-450),AthetaR30_1+(AthetaR30_2-AthetaR30_1)/100*(AC129-450)))))</f>
        <v>0</v>
      </c>
      <c r="AI129" s="3">
        <f>IF(AD129&lt;=450,AthetaR60_0,IF(AD129&gt;=650,AthetaR60_2,(IF(AD129&lt;=550,AthetaR60_0+(AthetaR60_1-AthetaR60_0)/100*(AD129-450),AthetaR60_1+(AthetaR60_2-AthetaR60_1)/100*(AD129-450)))))</f>
        <v>0.5</v>
      </c>
      <c r="AJ129" s="3">
        <f>IF(AE129&lt;=450,AthetaR90_0,IF(AE129&gt;=650,AthetaR90_2,(IF(AE129&lt;=550,AthetaR90_0+(AthetaR90_1-AthetaR90_0)/100*(AE129-450),AthetaR90_1+(AthetaR90_2-AthetaR90_1)/100*(AE129-450)))))</f>
        <v>1.3</v>
      </c>
      <c r="AK129" s="3">
        <f>IF(AF129&lt;=450,AthetaR120_0,IF(AF129&gt;=650,AthetaR120_2,(IF(AF129&lt;=550,AthetaR120_0+(AthetaR120_1-AthetaR120_0)/100*(AF129-450),AthetaR120_1+(AthetaR120_2-AthetaR120_1)/100*(AF129-450)))))</f>
        <v>1.9</v>
      </c>
      <c r="AL129" s="24">
        <f t="shared" si="61"/>
        <v>50.395811054202383</v>
      </c>
      <c r="AM129" s="14">
        <f t="shared" si="62"/>
        <v>40.255999217240472</v>
      </c>
    </row>
    <row r="130" spans="2:39" x14ac:dyDescent="0.25">
      <c r="B130" s="3">
        <f t="shared" si="45"/>
        <v>560</v>
      </c>
      <c r="C130" s="14">
        <f t="shared" si="46"/>
        <v>9.3333333333333339</v>
      </c>
      <c r="D130" s="11">
        <f t="shared" si="47"/>
        <v>668.22208785334374</v>
      </c>
      <c r="E130" s="11">
        <f t="shared" si="33"/>
        <v>416.43561582740216</v>
      </c>
      <c r="F130" s="11">
        <f t="shared" si="48"/>
        <v>32.603046595255016</v>
      </c>
      <c r="G130" s="11">
        <f t="shared" si="34"/>
        <v>50.919569033238474</v>
      </c>
      <c r="H130" s="11">
        <f t="shared" si="35"/>
        <v>40.594046231317265</v>
      </c>
      <c r="I130" s="24">
        <f t="shared" si="49"/>
        <v>32.603046595255016</v>
      </c>
      <c r="J130" s="12">
        <f t="shared" si="36"/>
        <v>0.25776935873056639</v>
      </c>
      <c r="K130" s="24">
        <f t="shared" si="37"/>
        <v>448.48269053668849</v>
      </c>
      <c r="L130" s="12">
        <f t="shared" si="50"/>
        <v>0.20478817517542472</v>
      </c>
      <c r="M130" s="24">
        <f t="shared" si="51"/>
        <v>50.919569033238474</v>
      </c>
      <c r="N130" s="12">
        <f t="shared" si="38"/>
        <v>0.83722287584342081</v>
      </c>
      <c r="O130" s="24">
        <f t="shared" si="39"/>
        <v>460.27208475775882</v>
      </c>
      <c r="P130" s="12">
        <f t="shared" si="52"/>
        <v>0.52535811550559641</v>
      </c>
      <c r="Q130" s="24">
        <f t="shared" si="53"/>
        <v>40.594046231317265</v>
      </c>
      <c r="R130" s="12">
        <f t="shared" si="40"/>
        <v>0.46709871626501648</v>
      </c>
      <c r="S130" s="24">
        <f t="shared" si="41"/>
        <v>453.74279093284076</v>
      </c>
      <c r="T130" s="12">
        <f t="shared" si="54"/>
        <v>0.3391105372166211</v>
      </c>
      <c r="W130" s="24">
        <f t="shared" si="55"/>
        <v>50.841011763123703</v>
      </c>
      <c r="X130" s="24">
        <f t="shared" si="56"/>
        <v>460.22351546417974</v>
      </c>
      <c r="Y130" s="13">
        <f t="shared" si="42"/>
        <v>0.36567169601535332</v>
      </c>
      <c r="Z130" s="24">
        <f t="shared" si="43"/>
        <v>9139.8651016069598</v>
      </c>
      <c r="AA130" s="24">
        <f t="shared" si="44"/>
        <v>5971.4599783752064</v>
      </c>
      <c r="AB130" s="24">
        <f t="shared" si="57"/>
        <v>50.919569033238474</v>
      </c>
      <c r="AC130" s="24">
        <f t="shared" si="58"/>
        <v>40.594046231317265</v>
      </c>
      <c r="AE130" s="14">
        <f t="shared" si="59"/>
        <v>9.3333333333333339</v>
      </c>
      <c r="AF130" s="24">
        <f t="shared" si="63"/>
        <v>400</v>
      </c>
      <c r="AG130" s="3">
        <f t="shared" si="60"/>
        <v>0</v>
      </c>
      <c r="AH130" s="3">
        <f>IF(AC130&lt;=450,AthetaR30_0,IF(AC130&gt;=650,AthetaR30_2,(IF(AC130&lt;=550,AthetaR30_0+(AthetaR30_1-AthetaR30_0)/100*(AC130-450),AthetaR30_1+(AthetaR30_2-AthetaR30_1)/100*(AC130-450)))))</f>
        <v>0</v>
      </c>
      <c r="AI130" s="3">
        <f>IF(AD130&lt;=450,AthetaR60_0,IF(AD130&gt;=650,AthetaR60_2,(IF(AD130&lt;=550,AthetaR60_0+(AthetaR60_1-AthetaR60_0)/100*(AD130-450),AthetaR60_1+(AthetaR60_2-AthetaR60_1)/100*(AD130-450)))))</f>
        <v>0.5</v>
      </c>
      <c r="AJ130" s="3">
        <f>IF(AE130&lt;=450,AthetaR90_0,IF(AE130&gt;=650,AthetaR90_2,(IF(AE130&lt;=550,AthetaR90_0+(AthetaR90_1-AthetaR90_0)/100*(AE130-450),AthetaR90_1+(AthetaR90_2-AthetaR90_1)/100*(AE130-450)))))</f>
        <v>1.3</v>
      </c>
      <c r="AK130" s="3">
        <f>IF(AF130&lt;=450,AthetaR120_0,IF(AF130&gt;=650,AthetaR120_2,(IF(AF130&lt;=550,AthetaR120_0+(AthetaR120_1-AthetaR120_0)/100*(AF130-450),AthetaR120_1+(AthetaR120_2-AthetaR120_1)/100*(AF130-450)))))</f>
        <v>1.9</v>
      </c>
      <c r="AL130" s="24">
        <f t="shared" si="61"/>
        <v>50.919569033238474</v>
      </c>
      <c r="AM130" s="14">
        <f t="shared" si="62"/>
        <v>40.594046231317265</v>
      </c>
    </row>
    <row r="131" spans="2:39" x14ac:dyDescent="0.25">
      <c r="B131" s="3">
        <f t="shared" si="45"/>
        <v>565</v>
      </c>
      <c r="C131" s="14">
        <f t="shared" si="46"/>
        <v>9.4166666666666661</v>
      </c>
      <c r="D131" s="11">
        <f t="shared" si="47"/>
        <v>669.53640852897774</v>
      </c>
      <c r="E131" s="11">
        <f t="shared" si="33"/>
        <v>417.23941985722956</v>
      </c>
      <c r="F131" s="11">
        <f t="shared" si="48"/>
        <v>32.807834770430439</v>
      </c>
      <c r="G131" s="11">
        <f t="shared" si="34"/>
        <v>51.444927148744071</v>
      </c>
      <c r="H131" s="11">
        <f t="shared" si="35"/>
        <v>40.933156768533884</v>
      </c>
      <c r="I131" s="24">
        <f t="shared" si="49"/>
        <v>32.807834770430439</v>
      </c>
      <c r="J131" s="12">
        <f t="shared" si="36"/>
        <v>0.25769057077155227</v>
      </c>
      <c r="K131" s="24">
        <f t="shared" si="37"/>
        <v>448.61981249553531</v>
      </c>
      <c r="L131" s="12">
        <f t="shared" si="50"/>
        <v>0.20545292702643983</v>
      </c>
      <c r="M131" s="24">
        <f t="shared" si="51"/>
        <v>51.444927148744071</v>
      </c>
      <c r="N131" s="12">
        <f t="shared" si="38"/>
        <v>0.83663324755006485</v>
      </c>
      <c r="O131" s="24">
        <f t="shared" si="39"/>
        <v>460.59646756780114</v>
      </c>
      <c r="P131" s="12">
        <f t="shared" si="52"/>
        <v>0.5269240166123933</v>
      </c>
      <c r="Q131" s="24">
        <f t="shared" si="53"/>
        <v>40.933156768533884</v>
      </c>
      <c r="R131" s="12">
        <f t="shared" si="40"/>
        <v>0.46687321180771024</v>
      </c>
      <c r="S131" s="24">
        <f t="shared" si="41"/>
        <v>453.96195326479324</v>
      </c>
      <c r="T131" s="12">
        <f t="shared" si="54"/>
        <v>0.34015478973652308</v>
      </c>
      <c r="W131" s="24">
        <f t="shared" si="55"/>
        <v>51.206683459139057</v>
      </c>
      <c r="X131" s="24">
        <f t="shared" si="56"/>
        <v>460.44945608222429</v>
      </c>
      <c r="Y131" s="13">
        <f t="shared" si="42"/>
        <v>0.36643300856943151</v>
      </c>
      <c r="Z131" s="24">
        <f t="shared" si="43"/>
        <v>9150.8184099522623</v>
      </c>
      <c r="AA131" s="24">
        <f t="shared" si="44"/>
        <v>5999.4019406990947</v>
      </c>
      <c r="AB131" s="24">
        <f t="shared" si="57"/>
        <v>51.444927148744071</v>
      </c>
      <c r="AC131" s="24">
        <f t="shared" si="58"/>
        <v>40.933156768533884</v>
      </c>
      <c r="AE131" s="14">
        <f t="shared" si="59"/>
        <v>9.4166666666666661</v>
      </c>
      <c r="AF131" s="24">
        <f t="shared" si="63"/>
        <v>400</v>
      </c>
      <c r="AG131" s="3">
        <f t="shared" si="60"/>
        <v>0</v>
      </c>
      <c r="AH131" s="3">
        <f>IF(AC131&lt;=450,AthetaR30_0,IF(AC131&gt;=650,AthetaR30_2,(IF(AC131&lt;=550,AthetaR30_0+(AthetaR30_1-AthetaR30_0)/100*(AC131-450),AthetaR30_1+(AthetaR30_2-AthetaR30_1)/100*(AC131-450)))))</f>
        <v>0</v>
      </c>
      <c r="AI131" s="3">
        <f>IF(AD131&lt;=450,AthetaR60_0,IF(AD131&gt;=650,AthetaR60_2,(IF(AD131&lt;=550,AthetaR60_0+(AthetaR60_1-AthetaR60_0)/100*(AD131-450),AthetaR60_1+(AthetaR60_2-AthetaR60_1)/100*(AD131-450)))))</f>
        <v>0.5</v>
      </c>
      <c r="AJ131" s="3">
        <f>IF(AE131&lt;=450,AthetaR90_0,IF(AE131&gt;=650,AthetaR90_2,(IF(AE131&lt;=550,AthetaR90_0+(AthetaR90_1-AthetaR90_0)/100*(AE131-450),AthetaR90_1+(AthetaR90_2-AthetaR90_1)/100*(AE131-450)))))</f>
        <v>1.3</v>
      </c>
      <c r="AK131" s="3">
        <f>IF(AF131&lt;=450,AthetaR120_0,IF(AF131&gt;=650,AthetaR120_2,(IF(AF131&lt;=550,AthetaR120_0+(AthetaR120_1-AthetaR120_0)/100*(AF131-450),AthetaR120_1+(AthetaR120_2-AthetaR120_1)/100*(AF131-450)))))</f>
        <v>1.9</v>
      </c>
      <c r="AL131" s="24">
        <f t="shared" si="61"/>
        <v>51.444927148744071</v>
      </c>
      <c r="AM131" s="14">
        <f t="shared" si="62"/>
        <v>40.933156768533884</v>
      </c>
    </row>
    <row r="132" spans="2:39" x14ac:dyDescent="0.25">
      <c r="B132" s="3">
        <f t="shared" si="45"/>
        <v>570</v>
      </c>
      <c r="C132" s="14">
        <f t="shared" si="46"/>
        <v>9.5</v>
      </c>
      <c r="D132" s="11">
        <f t="shared" si="47"/>
        <v>670.83930018450621</v>
      </c>
      <c r="E132" s="11">
        <f t="shared" si="33"/>
        <v>418.03623419832417</v>
      </c>
      <c r="F132" s="11">
        <f t="shared" si="48"/>
        <v>33.013287697456882</v>
      </c>
      <c r="G132" s="11">
        <f t="shared" si="34"/>
        <v>51.971851165356462</v>
      </c>
      <c r="H132" s="11">
        <f t="shared" si="35"/>
        <v>41.273311558270407</v>
      </c>
      <c r="I132" s="24">
        <f t="shared" si="49"/>
        <v>33.013287697456882</v>
      </c>
      <c r="J132" s="12">
        <f t="shared" si="36"/>
        <v>0.25761164664423292</v>
      </c>
      <c r="K132" s="24">
        <f t="shared" si="37"/>
        <v>448.75725553299361</v>
      </c>
      <c r="L132" s="12">
        <f t="shared" si="50"/>
        <v>0.20610732198912801</v>
      </c>
      <c r="M132" s="24">
        <f t="shared" si="51"/>
        <v>51.971851165356462</v>
      </c>
      <c r="N132" s="12">
        <f t="shared" si="38"/>
        <v>0.83604405052480091</v>
      </c>
      <c r="O132" s="24">
        <f t="shared" si="39"/>
        <v>460.92107016304436</v>
      </c>
      <c r="P132" s="12">
        <f t="shared" si="52"/>
        <v>0.52845648677035428</v>
      </c>
      <c r="Q132" s="24">
        <f t="shared" si="53"/>
        <v>41.273311558270407</v>
      </c>
      <c r="R132" s="12">
        <f t="shared" si="40"/>
        <v>0.46664756805503554</v>
      </c>
      <c r="S132" s="24">
        <f t="shared" si="41"/>
        <v>454.18146298844431</v>
      </c>
      <c r="T132" s="12">
        <f t="shared" si="54"/>
        <v>0.34118020602029558</v>
      </c>
      <c r="W132" s="24">
        <f t="shared" si="55"/>
        <v>51.573116467708488</v>
      </c>
      <c r="X132" s="24">
        <f t="shared" si="56"/>
        <v>460.67550521642175</v>
      </c>
      <c r="Y132" s="13">
        <f t="shared" si="42"/>
        <v>0.36718490432829848</v>
      </c>
      <c r="Z132" s="24">
        <f t="shared" si="43"/>
        <v>9161.5779432653926</v>
      </c>
      <c r="AA132" s="24">
        <f t="shared" si="44"/>
        <v>6027.1826170709064</v>
      </c>
      <c r="AB132" s="24">
        <f t="shared" si="57"/>
        <v>51.971851165356462</v>
      </c>
      <c r="AC132" s="24">
        <f t="shared" si="58"/>
        <v>41.273311558270407</v>
      </c>
      <c r="AE132" s="14">
        <f t="shared" si="59"/>
        <v>9.5</v>
      </c>
      <c r="AF132" s="24">
        <f t="shared" si="63"/>
        <v>400</v>
      </c>
      <c r="AG132" s="3">
        <f t="shared" si="60"/>
        <v>0</v>
      </c>
      <c r="AH132" s="3">
        <f>IF(AC132&lt;=450,AthetaR30_0,IF(AC132&gt;=650,AthetaR30_2,(IF(AC132&lt;=550,AthetaR30_0+(AthetaR30_1-AthetaR30_0)/100*(AC132-450),AthetaR30_1+(AthetaR30_2-AthetaR30_1)/100*(AC132-450)))))</f>
        <v>0</v>
      </c>
      <c r="AI132" s="3">
        <f>IF(AD132&lt;=450,AthetaR60_0,IF(AD132&gt;=650,AthetaR60_2,(IF(AD132&lt;=550,AthetaR60_0+(AthetaR60_1-AthetaR60_0)/100*(AD132-450),AthetaR60_1+(AthetaR60_2-AthetaR60_1)/100*(AD132-450)))))</f>
        <v>0.5</v>
      </c>
      <c r="AJ132" s="3">
        <f>IF(AE132&lt;=450,AthetaR90_0,IF(AE132&gt;=650,AthetaR90_2,(IF(AE132&lt;=550,AthetaR90_0+(AthetaR90_1-AthetaR90_0)/100*(AE132-450),AthetaR90_1+(AthetaR90_2-AthetaR90_1)/100*(AE132-450)))))</f>
        <v>1.3</v>
      </c>
      <c r="AK132" s="3">
        <f>IF(AF132&lt;=450,AthetaR120_0,IF(AF132&gt;=650,AthetaR120_2,(IF(AF132&lt;=550,AthetaR120_0+(AthetaR120_1-AthetaR120_0)/100*(AF132-450),AthetaR120_1+(AthetaR120_2-AthetaR120_1)/100*(AF132-450)))))</f>
        <v>1.9</v>
      </c>
      <c r="AL132" s="24">
        <f t="shared" si="61"/>
        <v>51.971851165356462</v>
      </c>
      <c r="AM132" s="14">
        <f t="shared" si="62"/>
        <v>41.273311558270407</v>
      </c>
    </row>
    <row r="133" spans="2:39" x14ac:dyDescent="0.25">
      <c r="B133" s="3">
        <f t="shared" si="45"/>
        <v>575</v>
      </c>
      <c r="C133" s="14">
        <f t="shared" si="46"/>
        <v>9.5833333333333339</v>
      </c>
      <c r="D133" s="11">
        <f t="shared" si="47"/>
        <v>672.13095987569295</v>
      </c>
      <c r="E133" s="11">
        <f t="shared" si="33"/>
        <v>418.82617936481921</v>
      </c>
      <c r="F133" s="11">
        <f t="shared" si="48"/>
        <v>33.219395019446011</v>
      </c>
      <c r="G133" s="11">
        <f t="shared" si="34"/>
        <v>52.500307652126814</v>
      </c>
      <c r="H133" s="11">
        <f t="shared" si="35"/>
        <v>41.614491764290705</v>
      </c>
      <c r="I133" s="24">
        <f t="shared" si="49"/>
        <v>33.219395019446011</v>
      </c>
      <c r="J133" s="12">
        <f t="shared" si="36"/>
        <v>0.2575325912377433</v>
      </c>
      <c r="K133" s="24">
        <f t="shared" si="37"/>
        <v>448.89501164021402</v>
      </c>
      <c r="L133" s="12">
        <f t="shared" si="50"/>
        <v>0.20675158581369396</v>
      </c>
      <c r="M133" s="24">
        <f t="shared" si="51"/>
        <v>52.500307652126814</v>
      </c>
      <c r="N133" s="12">
        <f t="shared" si="38"/>
        <v>0.83545533041016806</v>
      </c>
      <c r="O133" s="24">
        <f t="shared" si="39"/>
        <v>461.24586730705198</v>
      </c>
      <c r="P133" s="12">
        <f t="shared" si="52"/>
        <v>0.52995630554964079</v>
      </c>
      <c r="Q133" s="24">
        <f t="shared" si="53"/>
        <v>41.614491764290705</v>
      </c>
      <c r="R133" s="12">
        <f t="shared" si="40"/>
        <v>0.4664218007355303</v>
      </c>
      <c r="S133" s="24">
        <f t="shared" si="41"/>
        <v>454.40130548145424</v>
      </c>
      <c r="T133" s="12">
        <f t="shared" si="54"/>
        <v>0.34218720708147948</v>
      </c>
      <c r="W133" s="24">
        <f t="shared" si="55"/>
        <v>51.940301372036785</v>
      </c>
      <c r="X133" s="24">
        <f t="shared" si="56"/>
        <v>460.90165547108711</v>
      </c>
      <c r="Y133" s="13">
        <f t="shared" si="42"/>
        <v>0.36792752949323998</v>
      </c>
      <c r="Z133" s="24">
        <f t="shared" si="43"/>
        <v>9172.1469498195602</v>
      </c>
      <c r="AA133" s="24">
        <f t="shared" si="44"/>
        <v>6054.8040140951771</v>
      </c>
      <c r="AB133" s="24">
        <f t="shared" si="57"/>
        <v>52.500307652126814</v>
      </c>
      <c r="AC133" s="24">
        <f t="shared" si="58"/>
        <v>41.614491764290705</v>
      </c>
      <c r="AE133" s="14">
        <f t="shared" si="59"/>
        <v>9.5833333333333339</v>
      </c>
      <c r="AF133" s="24">
        <f t="shared" si="63"/>
        <v>400</v>
      </c>
      <c r="AG133" s="3">
        <f t="shared" si="60"/>
        <v>0</v>
      </c>
      <c r="AH133" s="3">
        <f>IF(AC133&lt;=450,AthetaR30_0,IF(AC133&gt;=650,AthetaR30_2,(IF(AC133&lt;=550,AthetaR30_0+(AthetaR30_1-AthetaR30_0)/100*(AC133-450),AthetaR30_1+(AthetaR30_2-AthetaR30_1)/100*(AC133-450)))))</f>
        <v>0</v>
      </c>
      <c r="AI133" s="3">
        <f>IF(AD133&lt;=450,AthetaR60_0,IF(AD133&gt;=650,AthetaR60_2,(IF(AD133&lt;=550,AthetaR60_0+(AthetaR60_1-AthetaR60_0)/100*(AD133-450),AthetaR60_1+(AthetaR60_2-AthetaR60_1)/100*(AD133-450)))))</f>
        <v>0.5</v>
      </c>
      <c r="AJ133" s="3">
        <f>IF(AE133&lt;=450,AthetaR90_0,IF(AE133&gt;=650,AthetaR90_2,(IF(AE133&lt;=550,AthetaR90_0+(AthetaR90_1-AthetaR90_0)/100*(AE133-450),AthetaR90_1+(AthetaR90_2-AthetaR90_1)/100*(AE133-450)))))</f>
        <v>1.3</v>
      </c>
      <c r="AK133" s="3">
        <f>IF(AF133&lt;=450,AthetaR120_0,IF(AF133&gt;=650,AthetaR120_2,(IF(AF133&lt;=550,AthetaR120_0+(AthetaR120_1-AthetaR120_0)/100*(AF133-450),AthetaR120_1+(AthetaR120_2-AthetaR120_1)/100*(AF133-450)))))</f>
        <v>1.9</v>
      </c>
      <c r="AL133" s="24">
        <f t="shared" si="61"/>
        <v>52.500307652126814</v>
      </c>
      <c r="AM133" s="14">
        <f t="shared" si="62"/>
        <v>41.614491764290705</v>
      </c>
    </row>
    <row r="134" spans="2:39" x14ac:dyDescent="0.25">
      <c r="B134" s="3">
        <f t="shared" si="45"/>
        <v>580</v>
      </c>
      <c r="C134" s="14">
        <f t="shared" si="46"/>
        <v>9.6666666666666661</v>
      </c>
      <c r="D134" s="11">
        <f t="shared" si="47"/>
        <v>673.41157960546536</v>
      </c>
      <c r="E134" s="11">
        <f t="shared" si="33"/>
        <v>419.60937278066569</v>
      </c>
      <c r="F134" s="11">
        <f t="shared" si="48"/>
        <v>33.426146605259703</v>
      </c>
      <c r="G134" s="11">
        <f t="shared" si="34"/>
        <v>53.030263957676453</v>
      </c>
      <c r="H134" s="11">
        <f t="shared" si="35"/>
        <v>41.956678971372185</v>
      </c>
      <c r="I134" s="24">
        <f t="shared" si="49"/>
        <v>33.426146605259703</v>
      </c>
      <c r="J134" s="12">
        <f t="shared" si="36"/>
        <v>0.25745340933027244</v>
      </c>
      <c r="K134" s="24">
        <f t="shared" si="37"/>
        <v>449.03307298252957</v>
      </c>
      <c r="L134" s="12">
        <f t="shared" si="50"/>
        <v>0.20738593734176813</v>
      </c>
      <c r="M134" s="24">
        <f t="shared" si="51"/>
        <v>53.030263957676453</v>
      </c>
      <c r="N134" s="12">
        <f t="shared" si="38"/>
        <v>0.83486713135615798</v>
      </c>
      <c r="O134" s="24">
        <f t="shared" si="39"/>
        <v>461.57083444568553</v>
      </c>
      <c r="P134" s="12">
        <f t="shared" si="52"/>
        <v>0.5314242286529367</v>
      </c>
      <c r="Q134" s="24">
        <f t="shared" si="53"/>
        <v>41.956678971372185</v>
      </c>
      <c r="R134" s="12">
        <f t="shared" si="40"/>
        <v>0.46619592516618097</v>
      </c>
      <c r="S134" s="24">
        <f t="shared" si="41"/>
        <v>454.62146646538412</v>
      </c>
      <c r="T134" s="12">
        <f t="shared" si="54"/>
        <v>0.34317620109295938</v>
      </c>
      <c r="W134" s="24">
        <f t="shared" si="55"/>
        <v>52.308228901530022</v>
      </c>
      <c r="X134" s="24">
        <f t="shared" si="56"/>
        <v>461.12789958109067</v>
      </c>
      <c r="Y134" s="13">
        <f t="shared" si="42"/>
        <v>0.36866102695067476</v>
      </c>
      <c r="Z134" s="24">
        <f t="shared" si="43"/>
        <v>9182.5285969783927</v>
      </c>
      <c r="AA134" s="24">
        <f t="shared" si="44"/>
        <v>6082.2680957348666</v>
      </c>
      <c r="AB134" s="24">
        <f t="shared" si="57"/>
        <v>53.030263957676453</v>
      </c>
      <c r="AC134" s="24">
        <f t="shared" si="58"/>
        <v>41.956678971372185</v>
      </c>
      <c r="AE134" s="14">
        <f t="shared" si="59"/>
        <v>9.6666666666666661</v>
      </c>
      <c r="AF134" s="24">
        <f t="shared" si="63"/>
        <v>400</v>
      </c>
      <c r="AG134" s="3">
        <f t="shared" si="60"/>
        <v>0</v>
      </c>
      <c r="AH134" s="3">
        <f>IF(AC134&lt;=450,AthetaR30_0,IF(AC134&gt;=650,AthetaR30_2,(IF(AC134&lt;=550,AthetaR30_0+(AthetaR30_1-AthetaR30_0)/100*(AC134-450),AthetaR30_1+(AthetaR30_2-AthetaR30_1)/100*(AC134-450)))))</f>
        <v>0</v>
      </c>
      <c r="AI134" s="3">
        <f>IF(AD134&lt;=450,AthetaR60_0,IF(AD134&gt;=650,AthetaR60_2,(IF(AD134&lt;=550,AthetaR60_0+(AthetaR60_1-AthetaR60_0)/100*(AD134-450),AthetaR60_1+(AthetaR60_2-AthetaR60_1)/100*(AD134-450)))))</f>
        <v>0.5</v>
      </c>
      <c r="AJ134" s="3">
        <f>IF(AE134&lt;=450,AthetaR90_0,IF(AE134&gt;=650,AthetaR90_2,(IF(AE134&lt;=550,AthetaR90_0+(AthetaR90_1-AthetaR90_0)/100*(AE134-450),AthetaR90_1+(AthetaR90_2-AthetaR90_1)/100*(AE134-450)))))</f>
        <v>1.3</v>
      </c>
      <c r="AK134" s="3">
        <f>IF(AF134&lt;=450,AthetaR120_0,IF(AF134&gt;=650,AthetaR120_2,(IF(AF134&lt;=550,AthetaR120_0+(AthetaR120_1-AthetaR120_0)/100*(AF134-450),AthetaR120_1+(AthetaR120_2-AthetaR120_1)/100*(AF134-450)))))</f>
        <v>1.9</v>
      </c>
      <c r="AL134" s="24">
        <f t="shared" si="61"/>
        <v>53.030263957676453</v>
      </c>
      <c r="AM134" s="14">
        <f t="shared" si="62"/>
        <v>41.956678971372185</v>
      </c>
    </row>
    <row r="135" spans="2:39" x14ac:dyDescent="0.25">
      <c r="B135" s="3">
        <f t="shared" si="45"/>
        <v>585</v>
      </c>
      <c r="C135" s="14">
        <f t="shared" si="46"/>
        <v>9.75</v>
      </c>
      <c r="D135" s="11">
        <f t="shared" si="47"/>
        <v>674.68134649520221</v>
      </c>
      <c r="E135" s="11">
        <f t="shared" si="33"/>
        <v>420.38592888438791</v>
      </c>
      <c r="F135" s="11">
        <f t="shared" si="48"/>
        <v>33.633532542601472</v>
      </c>
      <c r="G135" s="11">
        <f t="shared" si="34"/>
        <v>53.561688186329391</v>
      </c>
      <c r="H135" s="11">
        <f t="shared" si="35"/>
        <v>42.299855172465143</v>
      </c>
      <c r="I135" s="24">
        <f t="shared" si="49"/>
        <v>33.633532542601472</v>
      </c>
      <c r="J135" s="12">
        <f t="shared" si="36"/>
        <v>0.25737410559227469</v>
      </c>
      <c r="K135" s="24">
        <f t="shared" si="37"/>
        <v>449.17143189431744</v>
      </c>
      <c r="L135" s="12">
        <f t="shared" si="50"/>
        <v>0.2080105887792624</v>
      </c>
      <c r="M135" s="24">
        <f t="shared" si="51"/>
        <v>53.561688186329391</v>
      </c>
      <c r="N135" s="12">
        <f t="shared" si="38"/>
        <v>0.83427949606558693</v>
      </c>
      <c r="O135" s="24">
        <f t="shared" si="39"/>
        <v>461.89594768734821</v>
      </c>
      <c r="P135" s="12">
        <f t="shared" si="52"/>
        <v>0.53286098884495137</v>
      </c>
      <c r="Q135" s="24">
        <f t="shared" si="53"/>
        <v>42.299855172465143</v>
      </c>
      <c r="R135" s="12">
        <f t="shared" si="40"/>
        <v>0.46596995626432841</v>
      </c>
      <c r="S135" s="24">
        <f t="shared" si="41"/>
        <v>454.84193199573588</v>
      </c>
      <c r="T135" s="12">
        <f t="shared" si="54"/>
        <v>0.34414758389103722</v>
      </c>
      <c r="W135" s="24">
        <f t="shared" si="55"/>
        <v>52.676889928480698</v>
      </c>
      <c r="X135" s="24">
        <f t="shared" si="56"/>
        <v>461.35423040916334</v>
      </c>
      <c r="Y135" s="13">
        <f t="shared" si="42"/>
        <v>0.36938553637471711</v>
      </c>
      <c r="Z135" s="24">
        <f t="shared" si="43"/>
        <v>9192.7259738976809</v>
      </c>
      <c r="AA135" s="24">
        <f t="shared" si="44"/>
        <v>6109.5767845485452</v>
      </c>
      <c r="AB135" s="24">
        <f t="shared" si="57"/>
        <v>53.561688186329391</v>
      </c>
      <c r="AC135" s="24">
        <f t="shared" si="58"/>
        <v>42.299855172465143</v>
      </c>
      <c r="AE135" s="14">
        <f t="shared" si="59"/>
        <v>9.75</v>
      </c>
      <c r="AF135" s="24">
        <f t="shared" si="63"/>
        <v>400</v>
      </c>
      <c r="AG135" s="3">
        <f t="shared" si="60"/>
        <v>0</v>
      </c>
      <c r="AH135" s="3">
        <f>IF(AC135&lt;=450,AthetaR30_0,IF(AC135&gt;=650,AthetaR30_2,(IF(AC135&lt;=550,AthetaR30_0+(AthetaR30_1-AthetaR30_0)/100*(AC135-450),AthetaR30_1+(AthetaR30_2-AthetaR30_1)/100*(AC135-450)))))</f>
        <v>0</v>
      </c>
      <c r="AI135" s="3">
        <f>IF(AD135&lt;=450,AthetaR60_0,IF(AD135&gt;=650,AthetaR60_2,(IF(AD135&lt;=550,AthetaR60_0+(AthetaR60_1-AthetaR60_0)/100*(AD135-450),AthetaR60_1+(AthetaR60_2-AthetaR60_1)/100*(AD135-450)))))</f>
        <v>0.5</v>
      </c>
      <c r="AJ135" s="3">
        <f>IF(AE135&lt;=450,AthetaR90_0,IF(AE135&gt;=650,AthetaR90_2,(IF(AE135&lt;=550,AthetaR90_0+(AthetaR90_1-AthetaR90_0)/100*(AE135-450),AthetaR90_1+(AthetaR90_2-AthetaR90_1)/100*(AE135-450)))))</f>
        <v>1.3</v>
      </c>
      <c r="AK135" s="3">
        <f>IF(AF135&lt;=450,AthetaR120_0,IF(AF135&gt;=650,AthetaR120_2,(IF(AF135&lt;=550,AthetaR120_0+(AthetaR120_1-AthetaR120_0)/100*(AF135-450),AthetaR120_1+(AthetaR120_2-AthetaR120_1)/100*(AF135-450)))))</f>
        <v>1.9</v>
      </c>
      <c r="AL135" s="24">
        <f t="shared" si="61"/>
        <v>53.561688186329391</v>
      </c>
      <c r="AM135" s="14">
        <f t="shared" si="62"/>
        <v>42.299855172465143</v>
      </c>
    </row>
    <row r="136" spans="2:39" x14ac:dyDescent="0.25">
      <c r="B136" s="3">
        <f t="shared" si="45"/>
        <v>590</v>
      </c>
      <c r="C136" s="14">
        <f t="shared" si="46"/>
        <v>9.8333333333333339</v>
      </c>
      <c r="D136" s="11">
        <f t="shared" si="47"/>
        <v>675.94044294882394</v>
      </c>
      <c r="E136" s="11">
        <f t="shared" si="33"/>
        <v>421.15595922943618</v>
      </c>
      <c r="F136" s="11">
        <f t="shared" si="48"/>
        <v>33.841543131380732</v>
      </c>
      <c r="G136" s="11">
        <f t="shared" si="34"/>
        <v>54.094549175174343</v>
      </c>
      <c r="H136" s="11">
        <f t="shared" si="35"/>
        <v>42.64400275635618</v>
      </c>
      <c r="I136" s="24">
        <f t="shared" si="49"/>
        <v>33.841543131380732</v>
      </c>
      <c r="J136" s="12">
        <f t="shared" si="36"/>
        <v>0.25729468458956006</v>
      </c>
      <c r="K136" s="24">
        <f t="shared" si="37"/>
        <v>449.31008087406104</v>
      </c>
      <c r="L136" s="12">
        <f t="shared" si="50"/>
        <v>0.20862574595610786</v>
      </c>
      <c r="M136" s="24">
        <f t="shared" si="51"/>
        <v>54.094549175174343</v>
      </c>
      <c r="N136" s="12">
        <f t="shared" si="38"/>
        <v>0.83369246583786771</v>
      </c>
      <c r="O136" s="24">
        <f t="shared" si="39"/>
        <v>462.22118378394765</v>
      </c>
      <c r="P136" s="12">
        <f t="shared" si="52"/>
        <v>0.53426729683768925</v>
      </c>
      <c r="Q136" s="24">
        <f t="shared" si="53"/>
        <v>42.64400275635618</v>
      </c>
      <c r="R136" s="12">
        <f t="shared" si="40"/>
        <v>0.46574390855913911</v>
      </c>
      <c r="S136" s="24">
        <f t="shared" si="41"/>
        <v>455.06268845236787</v>
      </c>
      <c r="T136" s="12">
        <f t="shared" si="54"/>
        <v>0.34510173945535005</v>
      </c>
      <c r="W136" s="24">
        <f t="shared" si="55"/>
        <v>53.046275464855412</v>
      </c>
      <c r="X136" s="24">
        <f t="shared" si="56"/>
        <v>461.58064094327943</v>
      </c>
      <c r="Y136" s="13">
        <f t="shared" si="42"/>
        <v>0.37010119432567595</v>
      </c>
      <c r="Z136" s="24">
        <f t="shared" si="43"/>
        <v>9202.7420941145192</v>
      </c>
      <c r="AA136" s="24">
        <f t="shared" si="44"/>
        <v>6136.7319628819077</v>
      </c>
      <c r="AB136" s="24">
        <f t="shared" si="57"/>
        <v>54.094549175174343</v>
      </c>
      <c r="AC136" s="24">
        <f t="shared" si="58"/>
        <v>42.64400275635618</v>
      </c>
      <c r="AE136" s="14">
        <f t="shared" si="59"/>
        <v>9.8333333333333339</v>
      </c>
      <c r="AF136" s="24">
        <f t="shared" si="63"/>
        <v>400</v>
      </c>
      <c r="AG136" s="3">
        <f t="shared" si="60"/>
        <v>0</v>
      </c>
      <c r="AH136" s="3">
        <f>IF(AC136&lt;=450,AthetaR30_0,IF(AC136&gt;=650,AthetaR30_2,(IF(AC136&lt;=550,AthetaR30_0+(AthetaR30_1-AthetaR30_0)/100*(AC136-450),AthetaR30_1+(AthetaR30_2-AthetaR30_1)/100*(AC136-450)))))</f>
        <v>0</v>
      </c>
      <c r="AI136" s="3">
        <f>IF(AD136&lt;=450,AthetaR60_0,IF(AD136&gt;=650,AthetaR60_2,(IF(AD136&lt;=550,AthetaR60_0+(AthetaR60_1-AthetaR60_0)/100*(AD136-450),AthetaR60_1+(AthetaR60_2-AthetaR60_1)/100*(AD136-450)))))</f>
        <v>0.5</v>
      </c>
      <c r="AJ136" s="3">
        <f>IF(AE136&lt;=450,AthetaR90_0,IF(AE136&gt;=650,AthetaR90_2,(IF(AE136&lt;=550,AthetaR90_0+(AthetaR90_1-AthetaR90_0)/100*(AE136-450),AthetaR90_1+(AthetaR90_2-AthetaR90_1)/100*(AE136-450)))))</f>
        <v>1.3</v>
      </c>
      <c r="AK136" s="3">
        <f>IF(AF136&lt;=450,AthetaR120_0,IF(AF136&gt;=650,AthetaR120_2,(IF(AF136&lt;=550,AthetaR120_0+(AthetaR120_1-AthetaR120_0)/100*(AF136-450),AthetaR120_1+(AthetaR120_2-AthetaR120_1)/100*(AF136-450)))))</f>
        <v>1.9</v>
      </c>
      <c r="AL136" s="24">
        <f t="shared" si="61"/>
        <v>54.094549175174343</v>
      </c>
      <c r="AM136" s="14">
        <f t="shared" si="62"/>
        <v>42.64400275635618</v>
      </c>
    </row>
    <row r="137" spans="2:39" x14ac:dyDescent="0.25">
      <c r="B137" s="3">
        <f t="shared" si="45"/>
        <v>595</v>
      </c>
      <c r="C137" s="14">
        <f t="shared" si="46"/>
        <v>9.9166666666666661</v>
      </c>
      <c r="D137" s="11">
        <f t="shared" si="47"/>
        <v>677.18904681004608</v>
      </c>
      <c r="E137" s="11">
        <f t="shared" si="33"/>
        <v>421.91957258035933</v>
      </c>
      <c r="F137" s="11">
        <f t="shared" si="48"/>
        <v>34.050168877336837</v>
      </c>
      <c r="G137" s="11">
        <f t="shared" si="34"/>
        <v>54.628816472012034</v>
      </c>
      <c r="H137" s="11">
        <f t="shared" si="35"/>
        <v>42.989104495811532</v>
      </c>
      <c r="I137" s="24">
        <f t="shared" si="49"/>
        <v>34.050168877336837</v>
      </c>
      <c r="J137" s="12">
        <f t="shared" si="36"/>
        <v>0.25721515078626839</v>
      </c>
      <c r="K137" s="24">
        <f t="shared" si="37"/>
        <v>449.44901257960004</v>
      </c>
      <c r="L137" s="12">
        <f t="shared" si="50"/>
        <v>0.20923160857359865</v>
      </c>
      <c r="M137" s="24">
        <f t="shared" si="51"/>
        <v>54.628816472012034</v>
      </c>
      <c r="N137" s="12">
        <f t="shared" si="38"/>
        <v>0.83310608061125602</v>
      </c>
      <c r="O137" s="24">
        <f t="shared" si="39"/>
        <v>462.54652011254461</v>
      </c>
      <c r="P137" s="12">
        <f t="shared" si="52"/>
        <v>0.53564384213394656</v>
      </c>
      <c r="Q137" s="24">
        <f t="shared" si="53"/>
        <v>42.989104495811532</v>
      </c>
      <c r="R137" s="12">
        <f t="shared" si="40"/>
        <v>0.46551779620266365</v>
      </c>
      <c r="S137" s="24">
        <f t="shared" si="41"/>
        <v>455.28372253026862</v>
      </c>
      <c r="T137" s="12">
        <f t="shared" si="54"/>
        <v>0.34603904036597849</v>
      </c>
      <c r="W137" s="24">
        <f t="shared" si="55"/>
        <v>53.41637665918109</v>
      </c>
      <c r="X137" s="24">
        <f t="shared" si="56"/>
        <v>461.80712429411517</v>
      </c>
      <c r="Y137" s="13">
        <f t="shared" si="42"/>
        <v>0.3708081343446844</v>
      </c>
      <c r="Z137" s="24">
        <f t="shared" si="43"/>
        <v>9212.5798980294567</v>
      </c>
      <c r="AA137" s="24">
        <f t="shared" si="44"/>
        <v>6163.7354740157607</v>
      </c>
      <c r="AB137" s="24">
        <f t="shared" si="57"/>
        <v>54.628816472012034</v>
      </c>
      <c r="AC137" s="24">
        <f t="shared" si="58"/>
        <v>42.989104495811532</v>
      </c>
      <c r="AE137" s="14">
        <f t="shared" si="59"/>
        <v>9.9166666666666661</v>
      </c>
      <c r="AF137" s="24">
        <f t="shared" si="63"/>
        <v>400</v>
      </c>
      <c r="AG137" s="3">
        <f t="shared" si="60"/>
        <v>0</v>
      </c>
      <c r="AH137" s="3">
        <f>IF(AC137&lt;=450,AthetaR30_0,IF(AC137&gt;=650,AthetaR30_2,(IF(AC137&lt;=550,AthetaR30_0+(AthetaR30_1-AthetaR30_0)/100*(AC137-450),AthetaR30_1+(AthetaR30_2-AthetaR30_1)/100*(AC137-450)))))</f>
        <v>0</v>
      </c>
      <c r="AI137" s="3">
        <f>IF(AD137&lt;=450,AthetaR60_0,IF(AD137&gt;=650,AthetaR60_2,(IF(AD137&lt;=550,AthetaR60_0+(AthetaR60_1-AthetaR60_0)/100*(AD137-450),AthetaR60_1+(AthetaR60_2-AthetaR60_1)/100*(AD137-450)))))</f>
        <v>0.5</v>
      </c>
      <c r="AJ137" s="3">
        <f>IF(AE137&lt;=450,AthetaR90_0,IF(AE137&gt;=650,AthetaR90_2,(IF(AE137&lt;=550,AthetaR90_0+(AthetaR90_1-AthetaR90_0)/100*(AE137-450),AthetaR90_1+(AthetaR90_2-AthetaR90_1)/100*(AE137-450)))))</f>
        <v>1.3</v>
      </c>
      <c r="AK137" s="3">
        <f>IF(AF137&lt;=450,AthetaR120_0,IF(AF137&gt;=650,AthetaR120_2,(IF(AF137&lt;=550,AthetaR120_0+(AthetaR120_1-AthetaR120_0)/100*(AF137-450),AthetaR120_1+(AthetaR120_2-AthetaR120_1)/100*(AF137-450)))))</f>
        <v>1.9</v>
      </c>
      <c r="AL137" s="24">
        <f t="shared" si="61"/>
        <v>54.628816472012034</v>
      </c>
      <c r="AM137" s="14">
        <f t="shared" si="62"/>
        <v>42.989104495811532</v>
      </c>
    </row>
    <row r="138" spans="2:39" x14ac:dyDescent="0.25">
      <c r="B138" s="3">
        <f t="shared" si="45"/>
        <v>600</v>
      </c>
      <c r="C138" s="14">
        <f t="shared" si="46"/>
        <v>10</v>
      </c>
      <c r="D138" s="11">
        <f t="shared" si="47"/>
        <v>678.42733151313416</v>
      </c>
      <c r="E138" s="11">
        <f t="shared" si="33"/>
        <v>422.67687500500216</v>
      </c>
      <c r="F138" s="11">
        <f t="shared" si="48"/>
        <v>34.259400485910433</v>
      </c>
      <c r="G138" s="11">
        <f t="shared" si="34"/>
        <v>55.164460314145977</v>
      </c>
      <c r="H138" s="11">
        <f t="shared" si="35"/>
        <v>43.335143536177512</v>
      </c>
      <c r="I138" s="24">
        <f t="shared" si="49"/>
        <v>34.259400485910433</v>
      </c>
      <c r="J138" s="12">
        <f t="shared" si="36"/>
        <v>0.25713550854773271</v>
      </c>
      <c r="K138" s="24">
        <f t="shared" si="37"/>
        <v>449.58821982356125</v>
      </c>
      <c r="L138" s="12">
        <f t="shared" si="50"/>
        <v>0.20982837044006677</v>
      </c>
      <c r="M138" s="24">
        <f t="shared" si="51"/>
        <v>55.164460314145977</v>
      </c>
      <c r="N138" s="12">
        <f t="shared" si="38"/>
        <v>0.83252037900363329</v>
      </c>
      <c r="O138" s="24">
        <f t="shared" si="39"/>
        <v>462.87193465765705</v>
      </c>
      <c r="P138" s="12">
        <f t="shared" si="52"/>
        <v>0.53699129383142796</v>
      </c>
      <c r="Q138" s="24">
        <f t="shared" si="53"/>
        <v>43.335143536177512</v>
      </c>
      <c r="R138" s="12">
        <f t="shared" si="40"/>
        <v>0.46529163298049858</v>
      </c>
      <c r="S138" s="24">
        <f t="shared" si="41"/>
        <v>455.5050212306711</v>
      </c>
      <c r="T138" s="12">
        <f t="shared" si="54"/>
        <v>0.3469598482390604</v>
      </c>
      <c r="W138" s="24">
        <f t="shared" si="55"/>
        <v>53.787184793525775</v>
      </c>
      <c r="X138" s="24">
        <f t="shared" si="56"/>
        <v>462.03367369257785</v>
      </c>
      <c r="Y138" s="13">
        <f t="shared" si="42"/>
        <v>0.37150648704464545</v>
      </c>
      <c r="Z138" s="24">
        <f t="shared" si="43"/>
        <v>9222.2422552869084</v>
      </c>
      <c r="AA138" s="24">
        <f t="shared" si="44"/>
        <v>6190.589123272277</v>
      </c>
      <c r="AB138" s="24">
        <f t="shared" si="57"/>
        <v>55.164460314145977</v>
      </c>
      <c r="AC138" s="24">
        <f t="shared" si="58"/>
        <v>43.335143536177512</v>
      </c>
      <c r="AE138" s="14">
        <f t="shared" si="59"/>
        <v>10</v>
      </c>
      <c r="AF138" s="24">
        <f t="shared" si="63"/>
        <v>400</v>
      </c>
      <c r="AG138" s="3">
        <f t="shared" si="60"/>
        <v>0</v>
      </c>
      <c r="AH138" s="3">
        <f>IF(AC138&lt;=450,AthetaR30_0,IF(AC138&gt;=650,AthetaR30_2,(IF(AC138&lt;=550,AthetaR30_0+(AthetaR30_1-AthetaR30_0)/100*(AC138-450),AthetaR30_1+(AthetaR30_2-AthetaR30_1)/100*(AC138-450)))))</f>
        <v>0</v>
      </c>
      <c r="AI138" s="3">
        <f>IF(AD138&lt;=450,AthetaR60_0,IF(AD138&gt;=650,AthetaR60_2,(IF(AD138&lt;=550,AthetaR60_0+(AthetaR60_1-AthetaR60_0)/100*(AD138-450),AthetaR60_1+(AthetaR60_2-AthetaR60_1)/100*(AD138-450)))))</f>
        <v>0.5</v>
      </c>
      <c r="AJ138" s="3">
        <f>IF(AE138&lt;=450,AthetaR90_0,IF(AE138&gt;=650,AthetaR90_2,(IF(AE138&lt;=550,AthetaR90_0+(AthetaR90_1-AthetaR90_0)/100*(AE138-450),AthetaR90_1+(AthetaR90_2-AthetaR90_1)/100*(AE138-450)))))</f>
        <v>1.3</v>
      </c>
      <c r="AK138" s="3">
        <f>IF(AF138&lt;=450,AthetaR120_0,IF(AF138&gt;=650,AthetaR120_2,(IF(AF138&lt;=550,AthetaR120_0+(AthetaR120_1-AthetaR120_0)/100*(AF138-450),AthetaR120_1+(AthetaR120_2-AthetaR120_1)/100*(AF138-450)))))</f>
        <v>1.9</v>
      </c>
      <c r="AL138" s="24">
        <f t="shared" si="61"/>
        <v>55.164460314145977</v>
      </c>
      <c r="AM138" s="14">
        <f t="shared" si="62"/>
        <v>43.335143536177512</v>
      </c>
    </row>
    <row r="139" spans="2:39" x14ac:dyDescent="0.25">
      <c r="B139" s="3">
        <f t="shared" si="45"/>
        <v>605</v>
      </c>
      <c r="C139" s="14">
        <f t="shared" si="46"/>
        <v>10.083333333333334</v>
      </c>
      <c r="D139" s="11">
        <f t="shared" si="47"/>
        <v>679.65546622748013</v>
      </c>
      <c r="E139" s="11">
        <f t="shared" si="33"/>
        <v>423.42796996292486</v>
      </c>
      <c r="F139" s="11">
        <f t="shared" si="48"/>
        <v>34.469228856350497</v>
      </c>
      <c r="G139" s="11">
        <f t="shared" si="34"/>
        <v>55.701451607977404</v>
      </c>
      <c r="H139" s="11">
        <f t="shared" si="35"/>
        <v>43.682103384416571</v>
      </c>
      <c r="I139" s="24">
        <f t="shared" si="49"/>
        <v>34.469228856350497</v>
      </c>
      <c r="J139" s="12">
        <f t="shared" si="36"/>
        <v>0.25705576214323761</v>
      </c>
      <c r="K139" s="24">
        <f t="shared" si="37"/>
        <v>449.72769556896122</v>
      </c>
      <c r="L139" s="12">
        <f t="shared" si="50"/>
        <v>0.21041621969551436</v>
      </c>
      <c r="M139" s="24">
        <f t="shared" si="51"/>
        <v>55.701451607977404</v>
      </c>
      <c r="N139" s="12">
        <f t="shared" si="38"/>
        <v>0.8319353983518869</v>
      </c>
      <c r="O139" s="24">
        <f t="shared" si="39"/>
        <v>463.19740599419049</v>
      </c>
      <c r="P139" s="12">
        <f t="shared" si="52"/>
        <v>0.53831030138961011</v>
      </c>
      <c r="Q139" s="24">
        <f t="shared" si="53"/>
        <v>43.682103384416571</v>
      </c>
      <c r="R139" s="12">
        <f t="shared" si="40"/>
        <v>0.46506543232207237</v>
      </c>
      <c r="S139" s="24">
        <f t="shared" si="41"/>
        <v>455.72657185249312</v>
      </c>
      <c r="T139" s="12">
        <f t="shared" si="54"/>
        <v>0.3478645141420742</v>
      </c>
      <c r="W139" s="24">
        <f t="shared" si="55"/>
        <v>54.158691280570423</v>
      </c>
      <c r="X139" s="24">
        <f t="shared" si="56"/>
        <v>462.26028248740607</v>
      </c>
      <c r="Y139" s="13">
        <f t="shared" si="42"/>
        <v>0.37219638019766671</v>
      </c>
      <c r="Z139" s="24">
        <f t="shared" si="43"/>
        <v>9231.7319670588604</v>
      </c>
      <c r="AA139" s="24">
        <f t="shared" si="44"/>
        <v>6217.2946790815049</v>
      </c>
      <c r="AB139" s="24">
        <f t="shared" si="57"/>
        <v>55.701451607977404</v>
      </c>
      <c r="AC139" s="24">
        <f t="shared" si="58"/>
        <v>43.682103384416571</v>
      </c>
      <c r="AE139" s="14">
        <f t="shared" si="59"/>
        <v>10.083333333333334</v>
      </c>
      <c r="AF139" s="24">
        <f t="shared" si="63"/>
        <v>400</v>
      </c>
      <c r="AG139" s="3">
        <f t="shared" si="60"/>
        <v>0</v>
      </c>
      <c r="AH139" s="3">
        <f>IF(AC139&lt;=450,AthetaR30_0,IF(AC139&gt;=650,AthetaR30_2,(IF(AC139&lt;=550,AthetaR30_0+(AthetaR30_1-AthetaR30_0)/100*(AC139-450),AthetaR30_1+(AthetaR30_2-AthetaR30_1)/100*(AC139-450)))))</f>
        <v>0</v>
      </c>
      <c r="AI139" s="3">
        <f>IF(AD139&lt;=450,AthetaR60_0,IF(AD139&gt;=650,AthetaR60_2,(IF(AD139&lt;=550,AthetaR60_0+(AthetaR60_1-AthetaR60_0)/100*(AD139-450),AthetaR60_1+(AthetaR60_2-AthetaR60_1)/100*(AD139-450)))))</f>
        <v>0.5</v>
      </c>
      <c r="AJ139" s="3">
        <f>IF(AE139&lt;=450,AthetaR90_0,IF(AE139&gt;=650,AthetaR90_2,(IF(AE139&lt;=550,AthetaR90_0+(AthetaR90_1-AthetaR90_0)/100*(AE139-450),AthetaR90_1+(AthetaR90_2-AthetaR90_1)/100*(AE139-450)))))</f>
        <v>1.3</v>
      </c>
      <c r="AK139" s="3">
        <f>IF(AF139&lt;=450,AthetaR120_0,IF(AF139&gt;=650,AthetaR120_2,(IF(AF139&lt;=550,AthetaR120_0+(AthetaR120_1-AthetaR120_0)/100*(AF139-450),AthetaR120_1+(AthetaR120_2-AthetaR120_1)/100*(AF139-450)))))</f>
        <v>1.9</v>
      </c>
      <c r="AL139" s="24">
        <f t="shared" si="61"/>
        <v>55.701451607977404</v>
      </c>
      <c r="AM139" s="14">
        <f t="shared" si="62"/>
        <v>43.682103384416571</v>
      </c>
    </row>
    <row r="140" spans="2:39" x14ac:dyDescent="0.25">
      <c r="B140" s="3">
        <f t="shared" si="45"/>
        <v>610</v>
      </c>
      <c r="C140" s="14">
        <f t="shared" si="46"/>
        <v>10.166666666666666</v>
      </c>
      <c r="D140" s="11">
        <f t="shared" si="47"/>
        <v>680.87361599630106</v>
      </c>
      <c r="E140" s="11">
        <f t="shared" si="33"/>
        <v>424.17295839022722</v>
      </c>
      <c r="F140" s="11">
        <f t="shared" si="48"/>
        <v>34.679645076046015</v>
      </c>
      <c r="G140" s="11">
        <f t="shared" si="34"/>
        <v>56.239761909367012</v>
      </c>
      <c r="H140" s="11">
        <f t="shared" si="35"/>
        <v>44.029967898558645</v>
      </c>
      <c r="I140" s="24">
        <f t="shared" si="49"/>
        <v>34.679645076046015</v>
      </c>
      <c r="J140" s="12">
        <f t="shared" si="36"/>
        <v>0.25697591574867679</v>
      </c>
      <c r="K140" s="24">
        <f t="shared" si="37"/>
        <v>449.86743292497266</v>
      </c>
      <c r="L140" s="12">
        <f t="shared" si="50"/>
        <v>0.21099533902582568</v>
      </c>
      <c r="M140" s="24">
        <f t="shared" si="51"/>
        <v>56.239761909367012</v>
      </c>
      <c r="N140" s="12">
        <f t="shared" si="38"/>
        <v>0.83135117474994968</v>
      </c>
      <c r="O140" s="24">
        <f t="shared" si="39"/>
        <v>463.52291327096719</v>
      </c>
      <c r="P140" s="12">
        <f t="shared" si="52"/>
        <v>0.53960149536142843</v>
      </c>
      <c r="Q140" s="24">
        <f t="shared" si="53"/>
        <v>44.029967898558645</v>
      </c>
      <c r="R140" s="12">
        <f t="shared" si="40"/>
        <v>0.46483920731056777</v>
      </c>
      <c r="S140" s="24">
        <f t="shared" si="41"/>
        <v>455.94836198408888</v>
      </c>
      <c r="T140" s="12">
        <f t="shared" si="54"/>
        <v>0.34875337898992936</v>
      </c>
      <c r="W140" s="24">
        <f t="shared" si="55"/>
        <v>54.530887660768087</v>
      </c>
      <c r="X140" s="24">
        <f t="shared" si="56"/>
        <v>462.48694414283477</v>
      </c>
      <c r="Y140" s="13">
        <f t="shared" si="42"/>
        <v>0.37287793881914882</v>
      </c>
      <c r="Z140" s="24">
        <f t="shared" si="43"/>
        <v>9241.0517682364789</v>
      </c>
      <c r="AA140" s="24">
        <f t="shared" si="44"/>
        <v>6243.8538740096938</v>
      </c>
      <c r="AB140" s="24">
        <f t="shared" si="57"/>
        <v>56.239761909367012</v>
      </c>
      <c r="AC140" s="24">
        <f t="shared" si="58"/>
        <v>44.029967898558645</v>
      </c>
      <c r="AE140" s="14">
        <f t="shared" si="59"/>
        <v>10.166666666666666</v>
      </c>
      <c r="AF140" s="24">
        <f t="shared" si="63"/>
        <v>400</v>
      </c>
      <c r="AG140" s="3">
        <f t="shared" si="60"/>
        <v>0</v>
      </c>
      <c r="AH140" s="3">
        <f>IF(AC140&lt;=450,AthetaR30_0,IF(AC140&gt;=650,AthetaR30_2,(IF(AC140&lt;=550,AthetaR30_0+(AthetaR30_1-AthetaR30_0)/100*(AC140-450),AthetaR30_1+(AthetaR30_2-AthetaR30_1)/100*(AC140-450)))))</f>
        <v>0</v>
      </c>
      <c r="AI140" s="3">
        <f>IF(AD140&lt;=450,AthetaR60_0,IF(AD140&gt;=650,AthetaR60_2,(IF(AD140&lt;=550,AthetaR60_0+(AthetaR60_1-AthetaR60_0)/100*(AD140-450),AthetaR60_1+(AthetaR60_2-AthetaR60_1)/100*(AD140-450)))))</f>
        <v>0.5</v>
      </c>
      <c r="AJ140" s="3">
        <f>IF(AE140&lt;=450,AthetaR90_0,IF(AE140&gt;=650,AthetaR90_2,(IF(AE140&lt;=550,AthetaR90_0+(AthetaR90_1-AthetaR90_0)/100*(AE140-450),AthetaR90_1+(AthetaR90_2-AthetaR90_1)/100*(AE140-450)))))</f>
        <v>1.3</v>
      </c>
      <c r="AK140" s="3">
        <f>IF(AF140&lt;=450,AthetaR120_0,IF(AF140&gt;=650,AthetaR120_2,(IF(AF140&lt;=550,AthetaR120_0+(AthetaR120_1-AthetaR120_0)/100*(AF140-450),AthetaR120_1+(AthetaR120_2-AthetaR120_1)/100*(AF140-450)))))</f>
        <v>1.9</v>
      </c>
      <c r="AL140" s="24">
        <f t="shared" si="61"/>
        <v>56.239761909367012</v>
      </c>
      <c r="AM140" s="14">
        <f t="shared" si="62"/>
        <v>44.029967898558645</v>
      </c>
    </row>
    <row r="141" spans="2:39" x14ac:dyDescent="0.25">
      <c r="B141" s="3">
        <f t="shared" si="45"/>
        <v>615</v>
      </c>
      <c r="C141" s="14">
        <f t="shared" si="46"/>
        <v>10.25</v>
      </c>
      <c r="D141" s="11">
        <f t="shared" si="47"/>
        <v>682.08194186974549</v>
      </c>
      <c r="E141" s="11">
        <f t="shared" si="33"/>
        <v>424.91193878095328</v>
      </c>
      <c r="F141" s="11">
        <f t="shared" si="48"/>
        <v>34.890640415071843</v>
      </c>
      <c r="G141" s="11">
        <f t="shared" si="34"/>
        <v>56.779363404728443</v>
      </c>
      <c r="H141" s="11">
        <f t="shared" si="35"/>
        <v>44.378721277548571</v>
      </c>
      <c r="I141" s="24">
        <f t="shared" si="49"/>
        <v>34.890640415071843</v>
      </c>
      <c r="J141" s="12">
        <f t="shared" si="36"/>
        <v>0.25689597344911441</v>
      </c>
      <c r="K141" s="24">
        <f t="shared" si="37"/>
        <v>450.00742514284741</v>
      </c>
      <c r="L141" s="12">
        <f t="shared" si="50"/>
        <v>0.21156590586709373</v>
      </c>
      <c r="M141" s="24">
        <f t="shared" si="51"/>
        <v>56.779363404728443</v>
      </c>
      <c r="N141" s="12">
        <f t="shared" si="38"/>
        <v>0.83076774308554724</v>
      </c>
      <c r="O141" s="24">
        <f t="shared" si="39"/>
        <v>463.84843619482785</v>
      </c>
      <c r="P141" s="12">
        <f t="shared" si="52"/>
        <v>0.54086548809158619</v>
      </c>
      <c r="Q141" s="24">
        <f t="shared" si="53"/>
        <v>44.378721277548571</v>
      </c>
      <c r="R141" s="12">
        <f t="shared" si="40"/>
        <v>0.4646129706925024</v>
      </c>
      <c r="S141" s="24">
        <f t="shared" si="41"/>
        <v>456.17037949529595</v>
      </c>
      <c r="T141" s="12">
        <f t="shared" si="54"/>
        <v>0.34962677392285169</v>
      </c>
      <c r="W141" s="24">
        <f t="shared" si="55"/>
        <v>54.903765599587238</v>
      </c>
      <c r="X141" s="24">
        <f t="shared" si="56"/>
        <v>462.71365223632631</v>
      </c>
      <c r="Y141" s="13">
        <f t="shared" si="42"/>
        <v>0.37355128524868386</v>
      </c>
      <c r="Z141" s="24">
        <f t="shared" si="43"/>
        <v>9250.20432953415</v>
      </c>
      <c r="AA141" s="24">
        <f t="shared" si="44"/>
        <v>6270.2684057512761</v>
      </c>
      <c r="AB141" s="24">
        <f t="shared" si="57"/>
        <v>56.779363404728443</v>
      </c>
      <c r="AC141" s="24">
        <f t="shared" si="58"/>
        <v>44.378721277548571</v>
      </c>
      <c r="AE141" s="14">
        <f t="shared" si="59"/>
        <v>10.25</v>
      </c>
      <c r="AF141" s="24">
        <f t="shared" si="63"/>
        <v>400</v>
      </c>
      <c r="AG141" s="3">
        <f t="shared" si="60"/>
        <v>0</v>
      </c>
      <c r="AH141" s="3">
        <f>IF(AC141&lt;=450,AthetaR30_0,IF(AC141&gt;=650,AthetaR30_2,(IF(AC141&lt;=550,AthetaR30_0+(AthetaR30_1-AthetaR30_0)/100*(AC141-450),AthetaR30_1+(AthetaR30_2-AthetaR30_1)/100*(AC141-450)))))</f>
        <v>0</v>
      </c>
      <c r="AI141" s="3">
        <f>IF(AD141&lt;=450,AthetaR60_0,IF(AD141&gt;=650,AthetaR60_2,(IF(AD141&lt;=550,AthetaR60_0+(AthetaR60_1-AthetaR60_0)/100*(AD141-450),AthetaR60_1+(AthetaR60_2-AthetaR60_1)/100*(AD141-450)))))</f>
        <v>0.5</v>
      </c>
      <c r="AJ141" s="3">
        <f>IF(AE141&lt;=450,AthetaR90_0,IF(AE141&gt;=650,AthetaR90_2,(IF(AE141&lt;=550,AthetaR90_0+(AthetaR90_1-AthetaR90_0)/100*(AE141-450),AthetaR90_1+(AthetaR90_2-AthetaR90_1)/100*(AE141-450)))))</f>
        <v>1.3</v>
      </c>
      <c r="AK141" s="3">
        <f>IF(AF141&lt;=450,AthetaR120_0,IF(AF141&gt;=650,AthetaR120_2,(IF(AF141&lt;=550,AthetaR120_0+(AthetaR120_1-AthetaR120_0)/100*(AF141-450),AthetaR120_1+(AthetaR120_2-AthetaR120_1)/100*(AF141-450)))))</f>
        <v>1.9</v>
      </c>
      <c r="AL141" s="24">
        <f t="shared" si="61"/>
        <v>56.779363404728443</v>
      </c>
      <c r="AM141" s="14">
        <f t="shared" si="62"/>
        <v>44.378721277548571</v>
      </c>
    </row>
    <row r="142" spans="2:39" x14ac:dyDescent="0.25">
      <c r="B142" s="3">
        <f t="shared" si="45"/>
        <v>620</v>
      </c>
      <c r="C142" s="14">
        <f t="shared" si="46"/>
        <v>10.333333333333334</v>
      </c>
      <c r="D142" s="11">
        <f t="shared" si="47"/>
        <v>683.28060103267455</v>
      </c>
      <c r="E142" s="11">
        <f t="shared" si="33"/>
        <v>425.64500726523863</v>
      </c>
      <c r="F142" s="11">
        <f t="shared" si="48"/>
        <v>35.10220632093894</v>
      </c>
      <c r="G142" s="11">
        <f t="shared" si="34"/>
        <v>57.320228892820026</v>
      </c>
      <c r="H142" s="11">
        <f t="shared" si="35"/>
        <v>44.728348051471421</v>
      </c>
      <c r="I142" s="24">
        <f t="shared" si="49"/>
        <v>35.10220632093894</v>
      </c>
      <c r="J142" s="12">
        <f t="shared" si="36"/>
        <v>0.25681593924125512</v>
      </c>
      <c r="K142" s="24">
        <f t="shared" si="37"/>
        <v>450.14766561198854</v>
      </c>
      <c r="L142" s="12">
        <f t="shared" si="50"/>
        <v>0.21212809260065565</v>
      </c>
      <c r="M142" s="24">
        <f t="shared" si="51"/>
        <v>57.320228892820026</v>
      </c>
      <c r="N142" s="12">
        <f t="shared" si="38"/>
        <v>0.83018513707571462</v>
      </c>
      <c r="O142" s="24">
        <f t="shared" si="39"/>
        <v>464.17395501528091</v>
      </c>
      <c r="P142" s="12">
        <f t="shared" si="52"/>
        <v>0.54210287438347149</v>
      </c>
      <c r="Q142" s="24">
        <f t="shared" si="53"/>
        <v>44.728348051471421</v>
      </c>
      <c r="R142" s="12">
        <f t="shared" si="40"/>
        <v>0.46438673488697657</v>
      </c>
      <c r="S142" s="24">
        <f t="shared" si="41"/>
        <v>456.39261252976729</v>
      </c>
      <c r="T142" s="12">
        <f t="shared" si="54"/>
        <v>0.35048502066714754</v>
      </c>
      <c r="W142" s="24">
        <f t="shared" si="55"/>
        <v>55.277316884835919</v>
      </c>
      <c r="X142" s="24">
        <f t="shared" si="56"/>
        <v>462.940400456362</v>
      </c>
      <c r="Y142" s="13">
        <f t="shared" si="42"/>
        <v>0.37421653922790904</v>
      </c>
      <c r="Z142" s="24">
        <f t="shared" si="43"/>
        <v>9259.1922595100677</v>
      </c>
      <c r="AA142" s="24">
        <f t="shared" si="44"/>
        <v>6296.5399380858689</v>
      </c>
      <c r="AB142" s="24">
        <f t="shared" si="57"/>
        <v>57.320228892820026</v>
      </c>
      <c r="AC142" s="24">
        <f t="shared" si="58"/>
        <v>44.728348051471421</v>
      </c>
      <c r="AE142" s="14">
        <f t="shared" si="59"/>
        <v>10.333333333333334</v>
      </c>
      <c r="AF142" s="24">
        <f t="shared" si="63"/>
        <v>400</v>
      </c>
      <c r="AG142" s="3">
        <f t="shared" si="60"/>
        <v>0</v>
      </c>
      <c r="AH142" s="3">
        <f>IF(AC142&lt;=450,AthetaR30_0,IF(AC142&gt;=650,AthetaR30_2,(IF(AC142&lt;=550,AthetaR30_0+(AthetaR30_1-AthetaR30_0)/100*(AC142-450),AthetaR30_1+(AthetaR30_2-AthetaR30_1)/100*(AC142-450)))))</f>
        <v>0</v>
      </c>
      <c r="AI142" s="3">
        <f>IF(AD142&lt;=450,AthetaR60_0,IF(AD142&gt;=650,AthetaR60_2,(IF(AD142&lt;=550,AthetaR60_0+(AthetaR60_1-AthetaR60_0)/100*(AD142-450),AthetaR60_1+(AthetaR60_2-AthetaR60_1)/100*(AD142-450)))))</f>
        <v>0.5</v>
      </c>
      <c r="AJ142" s="3">
        <f>IF(AE142&lt;=450,AthetaR90_0,IF(AE142&gt;=650,AthetaR90_2,(IF(AE142&lt;=550,AthetaR90_0+(AthetaR90_1-AthetaR90_0)/100*(AE142-450),AthetaR90_1+(AthetaR90_2-AthetaR90_1)/100*(AE142-450)))))</f>
        <v>1.3</v>
      </c>
      <c r="AK142" s="3">
        <f>IF(AF142&lt;=450,AthetaR120_0,IF(AF142&gt;=650,AthetaR120_2,(IF(AF142&lt;=550,AthetaR120_0+(AthetaR120_1-AthetaR120_0)/100*(AF142-450),AthetaR120_1+(AthetaR120_2-AthetaR120_1)/100*(AF142-450)))))</f>
        <v>1.9</v>
      </c>
      <c r="AL142" s="24">
        <f t="shared" si="61"/>
        <v>57.320228892820026</v>
      </c>
      <c r="AM142" s="14">
        <f t="shared" si="62"/>
        <v>44.728348051471421</v>
      </c>
    </row>
    <row r="143" spans="2:39" x14ac:dyDescent="0.25">
      <c r="B143" s="3">
        <f t="shared" si="45"/>
        <v>625</v>
      </c>
      <c r="C143" s="14">
        <f t="shared" si="46"/>
        <v>10.416666666666666</v>
      </c>
      <c r="D143" s="11">
        <f t="shared" si="47"/>
        <v>684.46974692737354</v>
      </c>
      <c r="E143" s="11">
        <f t="shared" si="33"/>
        <v>426.37225768435775</v>
      </c>
      <c r="F143" s="11">
        <f t="shared" si="48"/>
        <v>35.314334413539598</v>
      </c>
      <c r="G143" s="11">
        <f t="shared" si="34"/>
        <v>57.8623317672035</v>
      </c>
      <c r="H143" s="11">
        <f t="shared" si="35"/>
        <v>45.078833072138572</v>
      </c>
      <c r="I143" s="24">
        <f t="shared" si="49"/>
        <v>35.314334413539598</v>
      </c>
      <c r="J143" s="12">
        <f t="shared" si="36"/>
        <v>0.25673581703582588</v>
      </c>
      <c r="K143" s="24">
        <f t="shared" si="37"/>
        <v>450.28814785616498</v>
      </c>
      <c r="L143" s="12">
        <f t="shared" si="50"/>
        <v>0.21268206673923395</v>
      </c>
      <c r="M143" s="24">
        <f t="shared" si="51"/>
        <v>57.8623317672035</v>
      </c>
      <c r="N143" s="12">
        <f t="shared" si="38"/>
        <v>0.82960338930112376</v>
      </c>
      <c r="O143" s="24">
        <f t="shared" si="39"/>
        <v>464.49945050967693</v>
      </c>
      <c r="P143" s="12">
        <f t="shared" si="52"/>
        <v>0.54331423213602625</v>
      </c>
      <c r="Q143" s="24">
        <f t="shared" si="53"/>
        <v>45.078833072138572</v>
      </c>
      <c r="R143" s="12">
        <f t="shared" si="40"/>
        <v>0.46416051199460512</v>
      </c>
      <c r="S143" s="24">
        <f t="shared" si="41"/>
        <v>456.61504949757341</v>
      </c>
      <c r="T143" s="12">
        <f t="shared" si="54"/>
        <v>0.35132843187959173</v>
      </c>
      <c r="W143" s="24">
        <f t="shared" si="55"/>
        <v>55.651533424063828</v>
      </c>
      <c r="X143" s="24">
        <f t="shared" si="56"/>
        <v>463.16718260029432</v>
      </c>
      <c r="Y143" s="13">
        <f t="shared" si="42"/>
        <v>0.37487381797545621</v>
      </c>
      <c r="Z143" s="24">
        <f t="shared" si="43"/>
        <v>9268.0181065073484</v>
      </c>
      <c r="AA143" s="24">
        <f t="shared" si="44"/>
        <v>6322.6701018019621</v>
      </c>
      <c r="AB143" s="24">
        <f t="shared" si="57"/>
        <v>57.8623317672035</v>
      </c>
      <c r="AC143" s="24">
        <f t="shared" si="58"/>
        <v>45.078833072138572</v>
      </c>
      <c r="AE143" s="14">
        <f t="shared" si="59"/>
        <v>10.416666666666666</v>
      </c>
      <c r="AF143" s="24">
        <f t="shared" si="63"/>
        <v>400</v>
      </c>
      <c r="AG143" s="3">
        <f t="shared" si="60"/>
        <v>0</v>
      </c>
      <c r="AH143" s="3">
        <f>IF(AC143&lt;=450,AthetaR30_0,IF(AC143&gt;=650,AthetaR30_2,(IF(AC143&lt;=550,AthetaR30_0+(AthetaR30_1-AthetaR30_0)/100*(AC143-450),AthetaR30_1+(AthetaR30_2-AthetaR30_1)/100*(AC143-450)))))</f>
        <v>0</v>
      </c>
      <c r="AI143" s="3">
        <f>IF(AD143&lt;=450,AthetaR60_0,IF(AD143&gt;=650,AthetaR60_2,(IF(AD143&lt;=550,AthetaR60_0+(AthetaR60_1-AthetaR60_0)/100*(AD143-450),AthetaR60_1+(AthetaR60_2-AthetaR60_1)/100*(AD143-450)))))</f>
        <v>0.5</v>
      </c>
      <c r="AJ143" s="3">
        <f>IF(AE143&lt;=450,AthetaR90_0,IF(AE143&gt;=650,AthetaR90_2,(IF(AE143&lt;=550,AthetaR90_0+(AthetaR90_1-AthetaR90_0)/100*(AE143-450),AthetaR90_1+(AthetaR90_2-AthetaR90_1)/100*(AE143-450)))))</f>
        <v>1.3</v>
      </c>
      <c r="AK143" s="3">
        <f>IF(AF143&lt;=450,AthetaR120_0,IF(AF143&gt;=650,AthetaR120_2,(IF(AF143&lt;=550,AthetaR120_0+(AthetaR120_1-AthetaR120_0)/100*(AF143-450),AthetaR120_1+(AthetaR120_2-AthetaR120_1)/100*(AF143-450)))))</f>
        <v>1.9</v>
      </c>
      <c r="AL143" s="24">
        <f t="shared" si="61"/>
        <v>57.8623317672035</v>
      </c>
      <c r="AM143" s="14">
        <f t="shared" si="62"/>
        <v>45.078833072138572</v>
      </c>
    </row>
    <row r="144" spans="2:39" x14ac:dyDescent="0.25">
      <c r="B144" s="3">
        <f t="shared" si="45"/>
        <v>630</v>
      </c>
      <c r="C144" s="14">
        <f t="shared" si="46"/>
        <v>10.5</v>
      </c>
      <c r="D144" s="11">
        <f t="shared" si="47"/>
        <v>685.64952937143096</v>
      </c>
      <c r="E144" s="11">
        <f t="shared" si="33"/>
        <v>427.09378166281573</v>
      </c>
      <c r="F144" s="11">
        <f t="shared" si="48"/>
        <v>35.527016480278832</v>
      </c>
      <c r="G144" s="11">
        <f t="shared" si="34"/>
        <v>58.405645999339526</v>
      </c>
      <c r="H144" s="11">
        <f t="shared" si="35"/>
        <v>45.430161504018166</v>
      </c>
      <c r="I144" s="24">
        <f t="shared" si="49"/>
        <v>35.527016480278832</v>
      </c>
      <c r="J144" s="12">
        <f t="shared" si="36"/>
        <v>0.25665561065987436</v>
      </c>
      <c r="K144" s="24">
        <f t="shared" si="37"/>
        <v>450.42886552986249</v>
      </c>
      <c r="L144" s="12">
        <f t="shared" si="50"/>
        <v>0.21322799110479101</v>
      </c>
      <c r="M144" s="24">
        <f t="shared" si="51"/>
        <v>58.405645999339526</v>
      </c>
      <c r="N144" s="12">
        <f t="shared" si="38"/>
        <v>0.82902253123927594</v>
      </c>
      <c r="O144" s="24">
        <f t="shared" si="39"/>
        <v>464.82490396888397</v>
      </c>
      <c r="P144" s="12">
        <f t="shared" si="52"/>
        <v>0.54450012295259476</v>
      </c>
      <c r="Q144" s="24">
        <f t="shared" si="53"/>
        <v>45.430161504018166</v>
      </c>
      <c r="R144" s="12">
        <f t="shared" si="40"/>
        <v>0.4639343138061488</v>
      </c>
      <c r="S144" s="24">
        <f t="shared" si="41"/>
        <v>456.83767906806349</v>
      </c>
      <c r="T144" s="12">
        <f t="shared" si="54"/>
        <v>0.352157311476537</v>
      </c>
      <c r="W144" s="24">
        <f t="shared" si="55"/>
        <v>56.026407242039284</v>
      </c>
      <c r="X144" s="24">
        <f t="shared" si="56"/>
        <v>463.39399257225563</v>
      </c>
      <c r="Y144" s="13">
        <f t="shared" si="42"/>
        <v>0.37552323625912892</v>
      </c>
      <c r="Z144" s="24">
        <f t="shared" si="43"/>
        <v>9276.6843605194117</v>
      </c>
      <c r="AA144" s="24">
        <f t="shared" si="44"/>
        <v>6348.6604955886005</v>
      </c>
      <c r="AB144" s="24">
        <f t="shared" si="57"/>
        <v>58.405645999339526</v>
      </c>
      <c r="AC144" s="24">
        <f t="shared" si="58"/>
        <v>45.430161504018166</v>
      </c>
      <c r="AE144" s="14">
        <f t="shared" si="59"/>
        <v>10.5</v>
      </c>
      <c r="AF144" s="24">
        <f t="shared" si="63"/>
        <v>400</v>
      </c>
      <c r="AG144" s="3">
        <f t="shared" si="60"/>
        <v>0</v>
      </c>
      <c r="AH144" s="3">
        <f>IF(AC144&lt;=450,AthetaR30_0,IF(AC144&gt;=650,AthetaR30_2,(IF(AC144&lt;=550,AthetaR30_0+(AthetaR30_1-AthetaR30_0)/100*(AC144-450),AthetaR30_1+(AthetaR30_2-AthetaR30_1)/100*(AC144-450)))))</f>
        <v>0</v>
      </c>
      <c r="AI144" s="3">
        <f>IF(AD144&lt;=450,AthetaR60_0,IF(AD144&gt;=650,AthetaR60_2,(IF(AD144&lt;=550,AthetaR60_0+(AthetaR60_1-AthetaR60_0)/100*(AD144-450),AthetaR60_1+(AthetaR60_2-AthetaR60_1)/100*(AD144-450)))))</f>
        <v>0.5</v>
      </c>
      <c r="AJ144" s="3">
        <f>IF(AE144&lt;=450,AthetaR90_0,IF(AE144&gt;=650,AthetaR90_2,(IF(AE144&lt;=550,AthetaR90_0+(AthetaR90_1-AthetaR90_0)/100*(AE144-450),AthetaR90_1+(AthetaR90_2-AthetaR90_1)/100*(AE144-450)))))</f>
        <v>1.3</v>
      </c>
      <c r="AK144" s="3">
        <f>IF(AF144&lt;=450,AthetaR120_0,IF(AF144&gt;=650,AthetaR120_2,(IF(AF144&lt;=550,AthetaR120_0+(AthetaR120_1-AthetaR120_0)/100*(AF144-450),AthetaR120_1+(AthetaR120_2-AthetaR120_1)/100*(AF144-450)))))</f>
        <v>1.9</v>
      </c>
      <c r="AL144" s="24">
        <f t="shared" si="61"/>
        <v>58.405645999339526</v>
      </c>
      <c r="AM144" s="14">
        <f t="shared" si="62"/>
        <v>45.430161504018166</v>
      </c>
    </row>
    <row r="145" spans="2:39" x14ac:dyDescent="0.25">
      <c r="B145" s="3">
        <f t="shared" si="45"/>
        <v>635</v>
      </c>
      <c r="C145" s="14">
        <f t="shared" si="46"/>
        <v>10.583333333333334</v>
      </c>
      <c r="D145" s="11">
        <f t="shared" si="47"/>
        <v>686.82009467101307</v>
      </c>
      <c r="E145" s="11">
        <f t="shared" si="33"/>
        <v>427.80966867762385</v>
      </c>
      <c r="F145" s="11">
        <f t="shared" si="48"/>
        <v>35.740244471383626</v>
      </c>
      <c r="G145" s="11">
        <f t="shared" si="34"/>
        <v>58.950146122292118</v>
      </c>
      <c r="H145" s="11">
        <f t="shared" si="35"/>
        <v>45.782318815494705</v>
      </c>
      <c r="I145" s="24">
        <f t="shared" si="49"/>
        <v>35.740244471383626</v>
      </c>
      <c r="J145" s="12">
        <f t="shared" si="36"/>
        <v>0.25657532385898701</v>
      </c>
      <c r="K145" s="24">
        <f t="shared" si="37"/>
        <v>450.56981241476467</v>
      </c>
      <c r="L145" s="12">
        <f t="shared" si="50"/>
        <v>0.21376602399842043</v>
      </c>
      <c r="M145" s="24">
        <f t="shared" si="51"/>
        <v>58.950146122292118</v>
      </c>
      <c r="N145" s="12">
        <f t="shared" si="38"/>
        <v>0.82844259329660086</v>
      </c>
      <c r="O145" s="24">
        <f t="shared" si="39"/>
        <v>465.15029718344482</v>
      </c>
      <c r="P145" s="12">
        <f t="shared" si="52"/>
        <v>0.54566109272284902</v>
      </c>
      <c r="Q145" s="24">
        <f t="shared" si="53"/>
        <v>45.782318815494705</v>
      </c>
      <c r="R145" s="12">
        <f t="shared" si="40"/>
        <v>0.46370815181085329</v>
      </c>
      <c r="S145" s="24">
        <f t="shared" si="41"/>
        <v>457.0604901629747</v>
      </c>
      <c r="T145" s="12">
        <f t="shared" si="54"/>
        <v>0.35297195494835726</v>
      </c>
      <c r="W145" s="24">
        <f t="shared" si="55"/>
        <v>56.401930478298411</v>
      </c>
      <c r="X145" s="24">
        <f t="shared" si="56"/>
        <v>463.62082438112384</v>
      </c>
      <c r="Y145" s="13">
        <f t="shared" si="42"/>
        <v>0.37616490646542899</v>
      </c>
      <c r="Z145" s="24">
        <f t="shared" si="43"/>
        <v>9285.1934549831349</v>
      </c>
      <c r="AA145" s="24">
        <f t="shared" si="44"/>
        <v>6374.5126868963907</v>
      </c>
      <c r="AB145" s="24">
        <f t="shared" si="57"/>
        <v>58.950146122292118</v>
      </c>
      <c r="AC145" s="24">
        <f t="shared" si="58"/>
        <v>45.782318815494705</v>
      </c>
      <c r="AE145" s="14">
        <f t="shared" si="59"/>
        <v>10.583333333333334</v>
      </c>
      <c r="AF145" s="24">
        <f t="shared" si="63"/>
        <v>400</v>
      </c>
      <c r="AG145" s="3">
        <f t="shared" si="60"/>
        <v>0</v>
      </c>
      <c r="AH145" s="3">
        <f>IF(AC145&lt;=450,AthetaR30_0,IF(AC145&gt;=650,AthetaR30_2,(IF(AC145&lt;=550,AthetaR30_0+(AthetaR30_1-AthetaR30_0)/100*(AC145-450),AthetaR30_1+(AthetaR30_2-AthetaR30_1)/100*(AC145-450)))))</f>
        <v>0</v>
      </c>
      <c r="AI145" s="3">
        <f>IF(AD145&lt;=450,AthetaR60_0,IF(AD145&gt;=650,AthetaR60_2,(IF(AD145&lt;=550,AthetaR60_0+(AthetaR60_1-AthetaR60_0)/100*(AD145-450),AthetaR60_1+(AthetaR60_2-AthetaR60_1)/100*(AD145-450)))))</f>
        <v>0.5</v>
      </c>
      <c r="AJ145" s="3">
        <f>IF(AE145&lt;=450,AthetaR90_0,IF(AE145&gt;=650,AthetaR90_2,(IF(AE145&lt;=550,AthetaR90_0+(AthetaR90_1-AthetaR90_0)/100*(AE145-450),AthetaR90_1+(AthetaR90_2-AthetaR90_1)/100*(AE145-450)))))</f>
        <v>1.3</v>
      </c>
      <c r="AK145" s="3">
        <f>IF(AF145&lt;=450,AthetaR120_0,IF(AF145&gt;=650,AthetaR120_2,(IF(AF145&lt;=550,AthetaR120_0+(AthetaR120_1-AthetaR120_0)/100*(AF145-450),AthetaR120_1+(AthetaR120_2-AthetaR120_1)/100*(AF145-450)))))</f>
        <v>1.9</v>
      </c>
      <c r="AL145" s="24">
        <f t="shared" si="61"/>
        <v>58.950146122292118</v>
      </c>
      <c r="AM145" s="14">
        <f t="shared" si="62"/>
        <v>45.782318815494705</v>
      </c>
    </row>
    <row r="146" spans="2:39" x14ac:dyDescent="0.25">
      <c r="B146" s="3">
        <f t="shared" si="45"/>
        <v>640</v>
      </c>
      <c r="C146" s="14">
        <f t="shared" si="46"/>
        <v>10.666666666666666</v>
      </c>
      <c r="D146" s="11">
        <f t="shared" si="47"/>
        <v>687.9815857297483</v>
      </c>
      <c r="E146" s="11">
        <f t="shared" ref="E146:E209" si="64">IF(B146&lt;=40*60,20+345*CRed_1*LOG(8*C146+1,10),ThetaG40+(ThetaG120-ThetaG40)/80*(C146-40))</f>
        <v>428.5200061248907</v>
      </c>
      <c r="F146" s="11">
        <f t="shared" si="48"/>
        <v>35.954010495382043</v>
      </c>
      <c r="G146" s="11">
        <f t="shared" ref="G146:G209" si="65">M146</f>
        <v>59.49580721501497</v>
      </c>
      <c r="H146" s="11">
        <f t="shared" ref="H146:H209" si="66">Q146</f>
        <v>46.135290770443063</v>
      </c>
      <c r="I146" s="24">
        <f t="shared" si="49"/>
        <v>35.954010495382043</v>
      </c>
      <c r="J146" s="12">
        <f t="shared" ref="J146:J209" si="67">Cp*RhoP/(K146*RhoA)*dP/1000*MassivSS</f>
        <v>0.25649496029943092</v>
      </c>
      <c r="K146" s="24">
        <f t="shared" ref="K146:K209" si="68">IF(I146&lt;600,425+0.773*I146-1.69/1000*I146^2+2.22/1000^2*I146^3,IF(I146&lt;735,666+13002/(738-I146),IF(I146&lt;900,545+17820/(I146-731),650)))</f>
        <v>450.71098241635809</v>
      </c>
      <c r="L146" s="12">
        <f t="shared" si="50"/>
        <v>0.21429631936272517</v>
      </c>
      <c r="M146" s="24">
        <f t="shared" si="51"/>
        <v>59.49580721501497</v>
      </c>
      <c r="N146" s="12">
        <f t="shared" ref="N146:N209" si="69">Cp*RhoP/(O146*RhoA)*dP/1000*MassivW</f>
        <v>0.82786360483950538</v>
      </c>
      <c r="O146" s="24">
        <f t="shared" ref="O146:O209" si="70">IF(M146&lt;600,425+0.773*M146-1.69/1000*M146^2+2.22/1000^2*M146^3,IF(M146&lt;735,666+13002/(738-M146),IF(M146&lt;900,545+17820/(M146-731),650)))</f>
        <v>465.47561243019481</v>
      </c>
      <c r="P146" s="12">
        <f t="shared" si="52"/>
        <v>0.54679767217928987</v>
      </c>
      <c r="Q146" s="24">
        <f t="shared" si="53"/>
        <v>46.135290770443063</v>
      </c>
      <c r="R146" s="12">
        <f t="shared" ref="R146:R209" si="71">Cp*RhoP/(S146*RhoA)*dP/1000*MassivSI</f>
        <v>0.46348203720451198</v>
      </c>
      <c r="S146" s="24">
        <f t="shared" ref="S146:S209" si="72">IF(Q146&lt;600,425+0.773*Q146-1.69/1000*Q146^2+2.22/1000^2*Q146^3,IF(Q146&lt;735,666+13002/(738-Q146),IF(Q146&lt;900,545+17820/(Q146-731),650)))</f>
        <v>457.28347194977852</v>
      </c>
      <c r="T146" s="12">
        <f t="shared" si="54"/>
        <v>0.35377264966004029</v>
      </c>
      <c r="W146" s="24">
        <f t="shared" si="55"/>
        <v>56.778095384763837</v>
      </c>
      <c r="X146" s="24">
        <f t="shared" si="56"/>
        <v>463.84767213853974</v>
      </c>
      <c r="Y146" s="13">
        <f t="shared" ref="Y146:Y209" si="73">MAX(MassivSSCO/(X146*RhoA)*DeltaT*(Z146+AA146),L146)</f>
        <v>0.37679893866655523</v>
      </c>
      <c r="Z146" s="24">
        <f t="shared" ref="Z146:Z209" si="74">AlphaC*(E146-W146)</f>
        <v>9293.547768503171</v>
      </c>
      <c r="AA146" s="24">
        <f t="shared" ref="AA146:AA209" si="75">Phi*EpsilonF*0.7*Botzman/10^8*EpsilonA*((E146+273)^4-(W146+273)^4)</f>
        <v>6400.2282127691815</v>
      </c>
      <c r="AB146" s="24">
        <f t="shared" si="57"/>
        <v>59.49580721501497</v>
      </c>
      <c r="AC146" s="24">
        <f t="shared" si="58"/>
        <v>46.135290770443063</v>
      </c>
      <c r="AE146" s="14">
        <f t="shared" si="59"/>
        <v>10.666666666666666</v>
      </c>
      <c r="AF146" s="24">
        <f t="shared" si="63"/>
        <v>400</v>
      </c>
      <c r="AG146" s="3">
        <f t="shared" si="60"/>
        <v>0</v>
      </c>
      <c r="AH146" s="3">
        <f>IF(AC146&lt;=450,AthetaR30_0,IF(AC146&gt;=650,AthetaR30_2,(IF(AC146&lt;=550,AthetaR30_0+(AthetaR30_1-AthetaR30_0)/100*(AC146-450),AthetaR30_1+(AthetaR30_2-AthetaR30_1)/100*(AC146-450)))))</f>
        <v>0</v>
      </c>
      <c r="AI146" s="3">
        <f>IF(AD146&lt;=450,AthetaR60_0,IF(AD146&gt;=650,AthetaR60_2,(IF(AD146&lt;=550,AthetaR60_0+(AthetaR60_1-AthetaR60_0)/100*(AD146-450),AthetaR60_1+(AthetaR60_2-AthetaR60_1)/100*(AD146-450)))))</f>
        <v>0.5</v>
      </c>
      <c r="AJ146" s="3">
        <f>IF(AE146&lt;=450,AthetaR90_0,IF(AE146&gt;=650,AthetaR90_2,(IF(AE146&lt;=550,AthetaR90_0+(AthetaR90_1-AthetaR90_0)/100*(AE146-450),AthetaR90_1+(AthetaR90_2-AthetaR90_1)/100*(AE146-450)))))</f>
        <v>1.3</v>
      </c>
      <c r="AK146" s="3">
        <f>IF(AF146&lt;=450,AthetaR120_0,IF(AF146&gt;=650,AthetaR120_2,(IF(AF146&lt;=550,AthetaR120_0+(AthetaR120_1-AthetaR120_0)/100*(AF146-450),AthetaR120_1+(AthetaR120_2-AthetaR120_1)/100*(AF146-450)))))</f>
        <v>1.9</v>
      </c>
      <c r="AL146" s="24">
        <f t="shared" si="61"/>
        <v>59.49580721501497</v>
      </c>
      <c r="AM146" s="14">
        <f t="shared" si="62"/>
        <v>46.135290770443063</v>
      </c>
    </row>
    <row r="147" spans="2:39" x14ac:dyDescent="0.25">
      <c r="B147" s="3">
        <f t="shared" ref="B147:B210" si="76">B146+DeltaT</f>
        <v>645</v>
      </c>
      <c r="C147" s="14">
        <f t="shared" ref="C147:C210" si="77">B147/60</f>
        <v>10.75</v>
      </c>
      <c r="D147" s="11">
        <f t="shared" ref="D147:D210" si="78">20+345*LOG(8*C147+1,10)</f>
        <v>689.13414215342334</v>
      </c>
      <c r="E147" s="11">
        <f t="shared" si="64"/>
        <v>429.22487938385126</v>
      </c>
      <c r="F147" s="11">
        <f t="shared" ref="F147:F210" si="79">I147</f>
        <v>36.168306814744767</v>
      </c>
      <c r="G147" s="11">
        <f t="shared" si="65"/>
        <v>60.042604887194258</v>
      </c>
      <c r="H147" s="11">
        <f t="shared" si="66"/>
        <v>46.489063420103101</v>
      </c>
      <c r="I147" s="24">
        <f t="shared" ref="I147:I210" si="80">I146+IF(Limit=Oui,MAX(0,L146),L146)</f>
        <v>36.168306814744767</v>
      </c>
      <c r="J147" s="12">
        <f t="shared" si="67"/>
        <v>0.25641452357022132</v>
      </c>
      <c r="K147" s="24">
        <f t="shared" si="68"/>
        <v>450.85236956065717</v>
      </c>
      <c r="L147" s="12">
        <f t="shared" ref="L147:L210" si="81">LambdaP*MassivSS/(dP/1000)/(K147*RhoA)/(1+J147/3)*(D147-I147)*DeltaT-(EXP(J147/10)-1)*(D147-D146)</f>
        <v>0.21481902693710414</v>
      </c>
      <c r="M147" s="24">
        <f t="shared" ref="M147:M210" si="82">M146+IF(Limit=Oui,MAX(0,P146),P146)</f>
        <v>60.042604887194258</v>
      </c>
      <c r="N147" s="12">
        <f t="shared" si="69"/>
        <v>0.82728559422441639</v>
      </c>
      <c r="O147" s="24">
        <f t="shared" si="70"/>
        <v>465.80083245932155</v>
      </c>
      <c r="P147" s="12">
        <f t="shared" ref="P147:P210" si="83">LambdaP*MassivW/(dP/1000)/(O147*RhoA)/(1+N147/3)*(D147-M147)*DeltaT-(EXP(N147/10)-1)*(D147-D146)</f>
        <v>0.54791037742975801</v>
      </c>
      <c r="Q147" s="24">
        <f t="shared" ref="Q147:Q210" si="84">Q146+IF(Limit=Oui,MAX(0,T146),T146)</f>
        <v>46.489063420103101</v>
      </c>
      <c r="R147" s="12">
        <f t="shared" si="71"/>
        <v>0.46325598089726294</v>
      </c>
      <c r="S147" s="24">
        <f t="shared" si="72"/>
        <v>457.50661383525357</v>
      </c>
      <c r="T147" s="12">
        <f t="shared" ref="T147:T210" si="85">LambdaP*MassivSI/(dP/1000)/(S147*RhoA)/(1+R147/3)*(D147-Q147)*DeltaT-(EXP(R147/10)-1)*(D147-D146)</f>
        <v>0.35455967513871522</v>
      </c>
      <c r="W147" s="24">
        <f t="shared" ref="W147:W210" si="86">W146+IF(Limit=Oui,MAX(0,Y146),Y146)</f>
        <v>57.154894323430391</v>
      </c>
      <c r="X147" s="24">
        <f t="shared" ref="X147:X210" si="87">IF(W147&lt;600,425+0.773*W147-1.69/1000*W147^2+2.22/1000^2*W147^3,IF(W147&lt;735,666+13002/(738-W147),IF(W147&lt;900,545+17820/(W147-731),650)))</f>
        <v>464.07453005697772</v>
      </c>
      <c r="Y147" s="13">
        <f t="shared" si="73"/>
        <v>0.37742544068498191</v>
      </c>
      <c r="Z147" s="24">
        <f t="shared" si="74"/>
        <v>9301.7496265105219</v>
      </c>
      <c r="AA147" s="24">
        <f t="shared" si="75"/>
        <v>6425.8085806476129</v>
      </c>
      <c r="AB147" s="24">
        <f t="shared" ref="AB147:AB210" si="88">MAX(M147,AVERAGE(W147,AC147))</f>
        <v>60.042604887194258</v>
      </c>
      <c r="AC147" s="24">
        <f t="shared" ref="AC147:AC210" si="89">Q147</f>
        <v>46.489063420103101</v>
      </c>
      <c r="AE147" s="14">
        <f t="shared" ref="AE147:AE210" si="90">C147</f>
        <v>10.75</v>
      </c>
      <c r="AF147" s="24">
        <f t="shared" si="63"/>
        <v>400</v>
      </c>
      <c r="AG147" s="3">
        <f t="shared" ref="AG147:AG210" si="91">IF(C147&lt;=30,AH147,IF(C147&lt;=60,AI147,IF(C147&lt;=90,AJ147,IF(C147&lt;=120,AK147,-1))))</f>
        <v>0</v>
      </c>
      <c r="AH147" s="3">
        <f>IF(AC147&lt;=450,AthetaR30_0,IF(AC147&gt;=650,AthetaR30_2,(IF(AC147&lt;=550,AthetaR30_0+(AthetaR30_1-AthetaR30_0)/100*(AC147-450),AthetaR30_1+(AthetaR30_2-AthetaR30_1)/100*(AC147-450)))))</f>
        <v>0</v>
      </c>
      <c r="AI147" s="3">
        <f>IF(AD147&lt;=450,AthetaR60_0,IF(AD147&gt;=650,AthetaR60_2,(IF(AD147&lt;=550,AthetaR60_0+(AthetaR60_1-AthetaR60_0)/100*(AD147-450),AthetaR60_1+(AthetaR60_2-AthetaR60_1)/100*(AD147-450)))))</f>
        <v>0.5</v>
      </c>
      <c r="AJ147" s="3">
        <f>IF(AE147&lt;=450,AthetaR90_0,IF(AE147&gt;=650,AthetaR90_2,(IF(AE147&lt;=550,AthetaR90_0+(AthetaR90_1-AthetaR90_0)/100*(AE147-450),AthetaR90_1+(AthetaR90_2-AthetaR90_1)/100*(AE147-450)))))</f>
        <v>1.3</v>
      </c>
      <c r="AK147" s="3">
        <f>IF(AF147&lt;=450,AthetaR120_0,IF(AF147&gt;=650,AthetaR120_2,(IF(AF147&lt;=550,AthetaR120_0+(AthetaR120_1-AthetaR120_0)/100*(AF147-450),AthetaR120_1+(AthetaR120_2-AthetaR120_1)/100*(AF147-450)))))</f>
        <v>1.9</v>
      </c>
      <c r="AL147" s="24">
        <f t="shared" ref="AL147:AL210" si="92">MAX(M147,AVERAGE(W147,AM147))</f>
        <v>60.042604887194258</v>
      </c>
      <c r="AM147" s="14">
        <f t="shared" ref="AM147:AM210" si="93">IF(W147&gt;=AF147,(1+(W147-AF147)*AG147/10000)*AC147,AC147)</f>
        <v>46.489063420103101</v>
      </c>
    </row>
    <row r="148" spans="2:39" x14ac:dyDescent="0.25">
      <c r="B148" s="3">
        <f t="shared" si="76"/>
        <v>650</v>
      </c>
      <c r="C148" s="14">
        <f t="shared" si="77"/>
        <v>10.833333333333334</v>
      </c>
      <c r="D148" s="11">
        <f t="shared" si="78"/>
        <v>690.2779003506829</v>
      </c>
      <c r="E148" s="11">
        <f t="shared" si="64"/>
        <v>429.92437187845263</v>
      </c>
      <c r="F148" s="11">
        <f t="shared" si="79"/>
        <v>36.383125841681874</v>
      </c>
      <c r="G148" s="11">
        <f t="shared" si="65"/>
        <v>60.590515264624017</v>
      </c>
      <c r="H148" s="11">
        <f t="shared" si="66"/>
        <v>46.843623095241817</v>
      </c>
      <c r="I148" s="24">
        <f t="shared" si="80"/>
        <v>36.383125841681874</v>
      </c>
      <c r="J148" s="12">
        <f t="shared" si="67"/>
        <v>0.25633401718512011</v>
      </c>
      <c r="K148" s="24">
        <f t="shared" si="68"/>
        <v>450.99396799104198</v>
      </c>
      <c r="L148" s="12">
        <f t="shared" si="81"/>
        <v>0.21533429240628185</v>
      </c>
      <c r="M148" s="24">
        <f t="shared" si="82"/>
        <v>60.590515264624017</v>
      </c>
      <c r="N148" s="12">
        <f t="shared" si="69"/>
        <v>0.82670858882685061</v>
      </c>
      <c r="O148" s="24">
        <f t="shared" si="70"/>
        <v>466.1259404818486</v>
      </c>
      <c r="P148" s="12">
        <f t="shared" si="83"/>
        <v>0.54899971046704832</v>
      </c>
      <c r="Q148" s="24">
        <f t="shared" si="84"/>
        <v>46.843623095241817</v>
      </c>
      <c r="R148" s="12">
        <f t="shared" si="71"/>
        <v>0.46302999352112884</v>
      </c>
      <c r="S148" s="24">
        <f t="shared" si="72"/>
        <v>457.72990545927649</v>
      </c>
      <c r="T148" s="12">
        <f t="shared" si="85"/>
        <v>0.35533330334871499</v>
      </c>
      <c r="W148" s="24">
        <f t="shared" si="86"/>
        <v>57.532319764115371</v>
      </c>
      <c r="X148" s="24">
        <f t="shared" si="87"/>
        <v>464.30139244786471</v>
      </c>
      <c r="Y148" s="13">
        <f t="shared" si="73"/>
        <v>0.37804451815572621</v>
      </c>
      <c r="Z148" s="24">
        <f t="shared" si="74"/>
        <v>9309.8013028584319</v>
      </c>
      <c r="AA148" s="24">
        <f t="shared" si="75"/>
        <v>6451.2552691456103</v>
      </c>
      <c r="AB148" s="24">
        <f t="shared" si="88"/>
        <v>60.590515264624017</v>
      </c>
      <c r="AC148" s="24">
        <f t="shared" si="89"/>
        <v>46.843623095241817</v>
      </c>
      <c r="AE148" s="14">
        <f t="shared" si="90"/>
        <v>10.833333333333334</v>
      </c>
      <c r="AF148" s="24">
        <f t="shared" si="63"/>
        <v>400</v>
      </c>
      <c r="AG148" s="3">
        <f t="shared" si="91"/>
        <v>0</v>
      </c>
      <c r="AH148" s="3">
        <f>IF(AC148&lt;=450,AthetaR30_0,IF(AC148&gt;=650,AthetaR30_2,(IF(AC148&lt;=550,AthetaR30_0+(AthetaR30_1-AthetaR30_0)/100*(AC148-450),AthetaR30_1+(AthetaR30_2-AthetaR30_1)/100*(AC148-450)))))</f>
        <v>0</v>
      </c>
      <c r="AI148" s="3">
        <f>IF(AD148&lt;=450,AthetaR60_0,IF(AD148&gt;=650,AthetaR60_2,(IF(AD148&lt;=550,AthetaR60_0+(AthetaR60_1-AthetaR60_0)/100*(AD148-450),AthetaR60_1+(AthetaR60_2-AthetaR60_1)/100*(AD148-450)))))</f>
        <v>0.5</v>
      </c>
      <c r="AJ148" s="3">
        <f>IF(AE148&lt;=450,AthetaR90_0,IF(AE148&gt;=650,AthetaR90_2,(IF(AE148&lt;=550,AthetaR90_0+(AthetaR90_1-AthetaR90_0)/100*(AE148-450),AthetaR90_1+(AthetaR90_2-AthetaR90_1)/100*(AE148-450)))))</f>
        <v>1.3</v>
      </c>
      <c r="AK148" s="3">
        <f>IF(AF148&lt;=450,AthetaR120_0,IF(AF148&gt;=650,AthetaR120_2,(IF(AF148&lt;=550,AthetaR120_0+(AthetaR120_1-AthetaR120_0)/100*(AF148-450),AthetaR120_1+(AthetaR120_2-AthetaR120_1)/100*(AF148-450)))))</f>
        <v>1.9</v>
      </c>
      <c r="AL148" s="24">
        <f t="shared" si="92"/>
        <v>60.590515264624017</v>
      </c>
      <c r="AM148" s="14">
        <f t="shared" si="93"/>
        <v>46.843623095241817</v>
      </c>
    </row>
    <row r="149" spans="2:39" x14ac:dyDescent="0.25">
      <c r="B149" s="3">
        <f t="shared" si="76"/>
        <v>655</v>
      </c>
      <c r="C149" s="14">
        <f t="shared" si="77"/>
        <v>10.916666666666666</v>
      </c>
      <c r="D149" s="11">
        <f t="shared" si="78"/>
        <v>691.41299362991504</v>
      </c>
      <c r="E149" s="11">
        <f t="shared" si="64"/>
        <v>430.61856513660609</v>
      </c>
      <c r="F149" s="11">
        <f t="shared" si="79"/>
        <v>36.598460134088157</v>
      </c>
      <c r="G149" s="11">
        <f t="shared" si="65"/>
        <v>61.139514975091068</v>
      </c>
      <c r="H149" s="11">
        <f t="shared" si="66"/>
        <v>47.198956398590532</v>
      </c>
      <c r="I149" s="24">
        <f t="shared" si="80"/>
        <v>36.598460134088157</v>
      </c>
      <c r="J149" s="12">
        <f t="shared" si="67"/>
        <v>0.25625344458456589</v>
      </c>
      <c r="K149" s="24">
        <f t="shared" si="68"/>
        <v>451.13577196520606</v>
      </c>
      <c r="L149" s="12">
        <f t="shared" si="81"/>
        <v>0.21584225754242573</v>
      </c>
      <c r="M149" s="24">
        <f t="shared" si="82"/>
        <v>61.139514975091068</v>
      </c>
      <c r="N149" s="12">
        <f t="shared" si="69"/>
        <v>0.82613261506955737</v>
      </c>
      <c r="O149" s="24">
        <f t="shared" si="70"/>
        <v>466.45092015752516</v>
      </c>
      <c r="P149" s="12">
        <f t="shared" si="83"/>
        <v>0.55006615965683048</v>
      </c>
      <c r="Q149" s="24">
        <f t="shared" si="84"/>
        <v>47.198956398590532</v>
      </c>
      <c r="R149" s="12">
        <f t="shared" si="71"/>
        <v>0.46280408543731388</v>
      </c>
      <c r="S149" s="24">
        <f t="shared" si="72"/>
        <v>457.95333668882012</v>
      </c>
      <c r="T149" s="12">
        <f t="shared" si="85"/>
        <v>0.3560937989548299</v>
      </c>
      <c r="W149" s="24">
        <f t="shared" si="86"/>
        <v>57.910364282271097</v>
      </c>
      <c r="X149" s="24">
        <f t="shared" si="87"/>
        <v>464.52825371974876</v>
      </c>
      <c r="Y149" s="13">
        <f t="shared" si="73"/>
        <v>0.37865627458640244</v>
      </c>
      <c r="Z149" s="24">
        <f t="shared" si="74"/>
        <v>9317.7050213583752</v>
      </c>
      <c r="AA149" s="24">
        <f t="shared" si="75"/>
        <v>6476.5697288010133</v>
      </c>
      <c r="AB149" s="24">
        <f t="shared" si="88"/>
        <v>61.139514975091068</v>
      </c>
      <c r="AC149" s="24">
        <f t="shared" si="89"/>
        <v>47.198956398590532</v>
      </c>
      <c r="AE149" s="14">
        <f t="shared" si="90"/>
        <v>10.916666666666666</v>
      </c>
      <c r="AF149" s="24">
        <f t="shared" si="63"/>
        <v>400</v>
      </c>
      <c r="AG149" s="3">
        <f t="shared" si="91"/>
        <v>0</v>
      </c>
      <c r="AH149" s="3">
        <f>IF(AC149&lt;=450,AthetaR30_0,IF(AC149&gt;=650,AthetaR30_2,(IF(AC149&lt;=550,AthetaR30_0+(AthetaR30_1-AthetaR30_0)/100*(AC149-450),AthetaR30_1+(AthetaR30_2-AthetaR30_1)/100*(AC149-450)))))</f>
        <v>0</v>
      </c>
      <c r="AI149" s="3">
        <f>IF(AD149&lt;=450,AthetaR60_0,IF(AD149&gt;=650,AthetaR60_2,(IF(AD149&lt;=550,AthetaR60_0+(AthetaR60_1-AthetaR60_0)/100*(AD149-450),AthetaR60_1+(AthetaR60_2-AthetaR60_1)/100*(AD149-450)))))</f>
        <v>0.5</v>
      </c>
      <c r="AJ149" s="3">
        <f>IF(AE149&lt;=450,AthetaR90_0,IF(AE149&gt;=650,AthetaR90_2,(IF(AE149&lt;=550,AthetaR90_0+(AthetaR90_1-AthetaR90_0)/100*(AE149-450),AthetaR90_1+(AthetaR90_2-AthetaR90_1)/100*(AE149-450)))))</f>
        <v>1.3</v>
      </c>
      <c r="AK149" s="3">
        <f>IF(AF149&lt;=450,AthetaR120_0,IF(AF149&gt;=650,AthetaR120_2,(IF(AF149&lt;=550,AthetaR120_0+(AthetaR120_1-AthetaR120_0)/100*(AF149-450),AthetaR120_1+(AthetaR120_2-AthetaR120_1)/100*(AF149-450)))))</f>
        <v>1.9</v>
      </c>
      <c r="AL149" s="24">
        <f t="shared" si="92"/>
        <v>61.139514975091068</v>
      </c>
      <c r="AM149" s="14">
        <f t="shared" si="93"/>
        <v>47.198956398590532</v>
      </c>
    </row>
    <row r="150" spans="2:39" x14ac:dyDescent="0.25">
      <c r="B150" s="3">
        <f t="shared" si="76"/>
        <v>660</v>
      </c>
      <c r="C150" s="14">
        <f t="shared" si="77"/>
        <v>11</v>
      </c>
      <c r="D150" s="11">
        <f t="shared" si="78"/>
        <v>692.53955229249482</v>
      </c>
      <c r="E150" s="11">
        <f t="shared" si="64"/>
        <v>431.30753884721275</v>
      </c>
      <c r="F150" s="11">
        <f t="shared" si="79"/>
        <v>36.814302391630584</v>
      </c>
      <c r="G150" s="11">
        <f t="shared" si="65"/>
        <v>61.689581134747897</v>
      </c>
      <c r="H150" s="11">
        <f t="shared" si="66"/>
        <v>47.555050197545363</v>
      </c>
      <c r="I150" s="24">
        <f t="shared" si="80"/>
        <v>36.814302391630584</v>
      </c>
      <c r="J150" s="12">
        <f t="shared" si="67"/>
        <v>0.25617280913754054</v>
      </c>
      <c r="K150" s="24">
        <f t="shared" si="68"/>
        <v>451.27777585220724</v>
      </c>
      <c r="L150" s="12">
        <f t="shared" si="81"/>
        <v>0.21634306034116541</v>
      </c>
      <c r="M150" s="24">
        <f t="shared" si="82"/>
        <v>61.689581134747897</v>
      </c>
      <c r="N150" s="12">
        <f t="shared" si="69"/>
        <v>0.8255576984497609</v>
      </c>
      <c r="O150" s="24">
        <f t="shared" si="70"/>
        <v>466.77575558310662</v>
      </c>
      <c r="P150" s="12">
        <f t="shared" si="83"/>
        <v>0.55111020020488632</v>
      </c>
      <c r="Q150" s="24">
        <f t="shared" si="84"/>
        <v>47.555050197545363</v>
      </c>
      <c r="R150" s="12">
        <f t="shared" si="71"/>
        <v>0.46257826674326497</v>
      </c>
      <c r="S150" s="24">
        <f t="shared" si="72"/>
        <v>458.17689761215206</v>
      </c>
      <c r="T150" s="12">
        <f t="shared" si="85"/>
        <v>0.35684141957430759</v>
      </c>
      <c r="W150" s="24">
        <f t="shared" si="86"/>
        <v>58.289020556857501</v>
      </c>
      <c r="X150" s="24">
        <f t="shared" si="87"/>
        <v>464.75510837651285</v>
      </c>
      <c r="Y150" s="13">
        <f t="shared" si="73"/>
        <v>0.37926081141516227</v>
      </c>
      <c r="Z150" s="24">
        <f t="shared" si="74"/>
        <v>9325.4629572588819</v>
      </c>
      <c r="AA150" s="24">
        <f t="shared" si="75"/>
        <v>6501.7533828013584</v>
      </c>
      <c r="AB150" s="24">
        <f t="shared" si="88"/>
        <v>61.689581134747897</v>
      </c>
      <c r="AC150" s="24">
        <f t="shared" si="89"/>
        <v>47.555050197545363</v>
      </c>
      <c r="AE150" s="14">
        <f t="shared" si="90"/>
        <v>11</v>
      </c>
      <c r="AF150" s="24">
        <f t="shared" si="63"/>
        <v>400</v>
      </c>
      <c r="AG150" s="3">
        <f t="shared" si="91"/>
        <v>0</v>
      </c>
      <c r="AH150" s="3">
        <f>IF(AC150&lt;=450,AthetaR30_0,IF(AC150&gt;=650,AthetaR30_2,(IF(AC150&lt;=550,AthetaR30_0+(AthetaR30_1-AthetaR30_0)/100*(AC150-450),AthetaR30_1+(AthetaR30_2-AthetaR30_1)/100*(AC150-450)))))</f>
        <v>0</v>
      </c>
      <c r="AI150" s="3">
        <f>IF(AD150&lt;=450,AthetaR60_0,IF(AD150&gt;=650,AthetaR60_2,(IF(AD150&lt;=550,AthetaR60_0+(AthetaR60_1-AthetaR60_0)/100*(AD150-450),AthetaR60_1+(AthetaR60_2-AthetaR60_1)/100*(AD150-450)))))</f>
        <v>0.5</v>
      </c>
      <c r="AJ150" s="3">
        <f>IF(AE150&lt;=450,AthetaR90_0,IF(AE150&gt;=650,AthetaR90_2,(IF(AE150&lt;=550,AthetaR90_0+(AthetaR90_1-AthetaR90_0)/100*(AE150-450),AthetaR90_1+(AthetaR90_2-AthetaR90_1)/100*(AE150-450)))))</f>
        <v>1.3</v>
      </c>
      <c r="AK150" s="3">
        <f>IF(AF150&lt;=450,AthetaR120_0,IF(AF150&gt;=650,AthetaR120_2,(IF(AF150&lt;=550,AthetaR120_0+(AthetaR120_1-AthetaR120_0)/100*(AF150-450),AthetaR120_1+(AthetaR120_2-AthetaR120_1)/100*(AF150-450)))))</f>
        <v>1.9</v>
      </c>
      <c r="AL150" s="24">
        <f t="shared" si="92"/>
        <v>61.689581134747897</v>
      </c>
      <c r="AM150" s="14">
        <f t="shared" si="93"/>
        <v>47.555050197545363</v>
      </c>
    </row>
    <row r="151" spans="2:39" x14ac:dyDescent="0.25">
      <c r="B151" s="3">
        <f t="shared" si="76"/>
        <v>665</v>
      </c>
      <c r="C151" s="14">
        <f t="shared" si="77"/>
        <v>11.083333333333334</v>
      </c>
      <c r="D151" s="11">
        <f t="shared" si="78"/>
        <v>693.65770372254713</v>
      </c>
      <c r="E151" s="11">
        <f t="shared" si="64"/>
        <v>431.99137091506009</v>
      </c>
      <c r="F151" s="11">
        <f t="shared" si="79"/>
        <v>37.030645451971751</v>
      </c>
      <c r="G151" s="11">
        <f t="shared" si="65"/>
        <v>62.240691334952785</v>
      </c>
      <c r="H151" s="11">
        <f t="shared" si="66"/>
        <v>47.911891617119672</v>
      </c>
      <c r="I151" s="24">
        <f t="shared" si="80"/>
        <v>37.030645451971751</v>
      </c>
      <c r="J151" s="12">
        <f t="shared" si="67"/>
        <v>0.25609211414337357</v>
      </c>
      <c r="K151" s="24">
        <f t="shared" si="68"/>
        <v>451.4199741296195</v>
      </c>
      <c r="L151" s="12">
        <f t="shared" si="81"/>
        <v>0.21683683515189542</v>
      </c>
      <c r="M151" s="24">
        <f t="shared" si="82"/>
        <v>62.240691334952785</v>
      </c>
      <c r="N151" s="12">
        <f t="shared" si="69"/>
        <v>0.82498386356554132</v>
      </c>
      <c r="O151" s="24">
        <f t="shared" si="70"/>
        <v>467.10043128100926</v>
      </c>
      <c r="P151" s="12">
        <f t="shared" si="83"/>
        <v>0.55213229460497326</v>
      </c>
      <c r="Q151" s="24">
        <f t="shared" si="84"/>
        <v>47.911891617119672</v>
      </c>
      <c r="R151" s="12">
        <f t="shared" si="71"/>
        <v>0.46235254727950692</v>
      </c>
      <c r="S151" s="24">
        <f t="shared" si="72"/>
        <v>458.40057853322372</v>
      </c>
      <c r="T151" s="12">
        <f t="shared" si="85"/>
        <v>0.35757641601831458</v>
      </c>
      <c r="W151" s="24">
        <f t="shared" si="86"/>
        <v>58.668281368272666</v>
      </c>
      <c r="X151" s="24">
        <f t="shared" si="87"/>
        <v>464.98195101563454</v>
      </c>
      <c r="Y151" s="13">
        <f t="shared" si="73"/>
        <v>0.37985822806660718</v>
      </c>
      <c r="Z151" s="24">
        <f t="shared" si="74"/>
        <v>9333.0772386696844</v>
      </c>
      <c r="AA151" s="24">
        <f t="shared" si="75"/>
        <v>6526.8076276857928</v>
      </c>
      <c r="AB151" s="24">
        <f t="shared" si="88"/>
        <v>62.240691334952785</v>
      </c>
      <c r="AC151" s="24">
        <f t="shared" si="89"/>
        <v>47.911891617119672</v>
      </c>
      <c r="AE151" s="14">
        <f t="shared" si="90"/>
        <v>11.083333333333334</v>
      </c>
      <c r="AF151" s="24">
        <f t="shared" si="63"/>
        <v>400</v>
      </c>
      <c r="AG151" s="3">
        <f t="shared" si="91"/>
        <v>0</v>
      </c>
      <c r="AH151" s="3">
        <f>IF(AC151&lt;=450,AthetaR30_0,IF(AC151&gt;=650,AthetaR30_2,(IF(AC151&lt;=550,AthetaR30_0+(AthetaR30_1-AthetaR30_0)/100*(AC151-450),AthetaR30_1+(AthetaR30_2-AthetaR30_1)/100*(AC151-450)))))</f>
        <v>0</v>
      </c>
      <c r="AI151" s="3">
        <f>IF(AD151&lt;=450,AthetaR60_0,IF(AD151&gt;=650,AthetaR60_2,(IF(AD151&lt;=550,AthetaR60_0+(AthetaR60_1-AthetaR60_0)/100*(AD151-450),AthetaR60_1+(AthetaR60_2-AthetaR60_1)/100*(AD151-450)))))</f>
        <v>0.5</v>
      </c>
      <c r="AJ151" s="3">
        <f>IF(AE151&lt;=450,AthetaR90_0,IF(AE151&gt;=650,AthetaR90_2,(IF(AE151&lt;=550,AthetaR90_0+(AthetaR90_1-AthetaR90_0)/100*(AE151-450),AthetaR90_1+(AthetaR90_2-AthetaR90_1)/100*(AE151-450)))))</f>
        <v>1.3</v>
      </c>
      <c r="AK151" s="3">
        <f>IF(AF151&lt;=450,AthetaR120_0,IF(AF151&gt;=650,AthetaR120_2,(IF(AF151&lt;=550,AthetaR120_0+(AthetaR120_1-AthetaR120_0)/100*(AF151-450),AthetaR120_1+(AthetaR120_2-AthetaR120_1)/100*(AF151-450)))))</f>
        <v>1.9</v>
      </c>
      <c r="AL151" s="24">
        <f t="shared" si="92"/>
        <v>62.240691334952785</v>
      </c>
      <c r="AM151" s="14">
        <f t="shared" si="93"/>
        <v>47.911891617119672</v>
      </c>
    </row>
    <row r="152" spans="2:39" x14ac:dyDescent="0.25">
      <c r="B152" s="3">
        <f t="shared" si="76"/>
        <v>670</v>
      </c>
      <c r="C152" s="14">
        <f t="shared" si="77"/>
        <v>11.166666666666666</v>
      </c>
      <c r="D152" s="11">
        <f t="shared" si="78"/>
        <v>694.76757247338639</v>
      </c>
      <c r="E152" s="11">
        <f t="shared" si="64"/>
        <v>432.6701375136862</v>
      </c>
      <c r="F152" s="11">
        <f t="shared" si="79"/>
        <v>37.247482287123646</v>
      </c>
      <c r="G152" s="11">
        <f t="shared" si="65"/>
        <v>62.792823629557759</v>
      </c>
      <c r="H152" s="11">
        <f t="shared" si="66"/>
        <v>48.269468033137983</v>
      </c>
      <c r="I152" s="24">
        <f t="shared" si="80"/>
        <v>37.247482287123646</v>
      </c>
      <c r="J152" s="12">
        <f t="shared" si="67"/>
        <v>0.25601136283348735</v>
      </c>
      <c r="K152" s="24">
        <f t="shared" si="68"/>
        <v>451.56236138078032</v>
      </c>
      <c r="L152" s="12">
        <f t="shared" si="81"/>
        <v>0.21732371280250734</v>
      </c>
      <c r="M152" s="24">
        <f t="shared" si="82"/>
        <v>62.792823629557759</v>
      </c>
      <c r="N152" s="12">
        <f t="shared" si="69"/>
        <v>0.82441113414138623</v>
      </c>
      <c r="O152" s="24">
        <f t="shared" si="70"/>
        <v>467.42493218832499</v>
      </c>
      <c r="P152" s="12">
        <f t="shared" si="83"/>
        <v>0.55313289306780644</v>
      </c>
      <c r="Q152" s="24">
        <f t="shared" si="84"/>
        <v>48.269468033137983</v>
      </c>
      <c r="R152" s="12">
        <f t="shared" si="71"/>
        <v>0.46212693663626209</v>
      </c>
      <c r="S152" s="24">
        <f t="shared" si="72"/>
        <v>458.62436996624308</v>
      </c>
      <c r="T152" s="12">
        <f t="shared" si="85"/>
        <v>0.35829903252312773</v>
      </c>
      <c r="W152" s="24">
        <f t="shared" si="86"/>
        <v>59.048139596339276</v>
      </c>
      <c r="X152" s="24">
        <f t="shared" si="87"/>
        <v>465.20877632648836</v>
      </c>
      <c r="Y152" s="13">
        <f t="shared" si="73"/>
        <v>0.38044862200576479</v>
      </c>
      <c r="Z152" s="24">
        <f t="shared" si="74"/>
        <v>9340.5499479336722</v>
      </c>
      <c r="AA152" s="24">
        <f t="shared" si="75"/>
        <v>6551.7338340241104</v>
      </c>
      <c r="AB152" s="24">
        <f t="shared" si="88"/>
        <v>62.792823629557759</v>
      </c>
      <c r="AC152" s="24">
        <f t="shared" si="89"/>
        <v>48.269468033137983</v>
      </c>
      <c r="AE152" s="14">
        <f t="shared" si="90"/>
        <v>11.166666666666666</v>
      </c>
      <c r="AF152" s="24">
        <f t="shared" si="63"/>
        <v>400</v>
      </c>
      <c r="AG152" s="3">
        <f t="shared" si="91"/>
        <v>0</v>
      </c>
      <c r="AH152" s="3">
        <f>IF(AC152&lt;=450,AthetaR30_0,IF(AC152&gt;=650,AthetaR30_2,(IF(AC152&lt;=550,AthetaR30_0+(AthetaR30_1-AthetaR30_0)/100*(AC152-450),AthetaR30_1+(AthetaR30_2-AthetaR30_1)/100*(AC152-450)))))</f>
        <v>0</v>
      </c>
      <c r="AI152" s="3">
        <f>IF(AD152&lt;=450,AthetaR60_0,IF(AD152&gt;=650,AthetaR60_2,(IF(AD152&lt;=550,AthetaR60_0+(AthetaR60_1-AthetaR60_0)/100*(AD152-450),AthetaR60_1+(AthetaR60_2-AthetaR60_1)/100*(AD152-450)))))</f>
        <v>0.5</v>
      </c>
      <c r="AJ152" s="3">
        <f>IF(AE152&lt;=450,AthetaR90_0,IF(AE152&gt;=650,AthetaR90_2,(IF(AE152&lt;=550,AthetaR90_0+(AthetaR90_1-AthetaR90_0)/100*(AE152-450),AthetaR90_1+(AthetaR90_2-AthetaR90_1)/100*(AE152-450)))))</f>
        <v>1.3</v>
      </c>
      <c r="AK152" s="3">
        <f>IF(AF152&lt;=450,AthetaR120_0,IF(AF152&gt;=650,AthetaR120_2,(IF(AF152&lt;=550,AthetaR120_0+(AthetaR120_1-AthetaR120_0)/100*(AF152-450),AthetaR120_1+(AthetaR120_2-AthetaR120_1)/100*(AF152-450)))))</f>
        <v>1.9</v>
      </c>
      <c r="AL152" s="24">
        <f t="shared" si="92"/>
        <v>62.792823629557759</v>
      </c>
      <c r="AM152" s="14">
        <f t="shared" si="93"/>
        <v>48.269468033137983</v>
      </c>
    </row>
    <row r="153" spans="2:39" x14ac:dyDescent="0.25">
      <c r="B153" s="3">
        <f t="shared" si="76"/>
        <v>675</v>
      </c>
      <c r="C153" s="14">
        <f t="shared" si="77"/>
        <v>11.25</v>
      </c>
      <c r="D153" s="11">
        <f t="shared" si="78"/>
        <v>695.8692803507771</v>
      </c>
      <c r="E153" s="11">
        <f t="shared" si="64"/>
        <v>433.34391313629988</v>
      </c>
      <c r="F153" s="11">
        <f t="shared" si="79"/>
        <v>37.464805999926156</v>
      </c>
      <c r="G153" s="11">
        <f t="shared" si="65"/>
        <v>63.345956522625563</v>
      </c>
      <c r="H153" s="11">
        <f t="shared" si="66"/>
        <v>48.627767065661111</v>
      </c>
      <c r="I153" s="24">
        <f t="shared" si="80"/>
        <v>37.464805999926156</v>
      </c>
      <c r="J153" s="12">
        <f t="shared" si="67"/>
        <v>0.25593055837308509</v>
      </c>
      <c r="K153" s="24">
        <f t="shared" si="68"/>
        <v>451.70493229212946</v>
      </c>
      <c r="L153" s="12">
        <f t="shared" si="81"/>
        <v>0.21780382071898227</v>
      </c>
      <c r="M153" s="24">
        <f t="shared" si="82"/>
        <v>63.345956522625563</v>
      </c>
      <c r="N153" s="12">
        <f t="shared" si="69"/>
        <v>0.82383953305294333</v>
      </c>
      <c r="O153" s="24">
        <f t="shared" si="70"/>
        <v>467.74924364618153</v>
      </c>
      <c r="P153" s="12">
        <f t="shared" si="83"/>
        <v>0.55411243393258813</v>
      </c>
      <c r="Q153" s="24">
        <f t="shared" si="84"/>
        <v>48.627767065661111</v>
      </c>
      <c r="R153" s="12">
        <f t="shared" si="71"/>
        <v>0.46190144415986062</v>
      </c>
      <c r="S153" s="24">
        <f t="shared" si="72"/>
        <v>458.84826263042356</v>
      </c>
      <c r="T153" s="12">
        <f t="shared" si="85"/>
        <v>0.35900950697184042</v>
      </c>
      <c r="W153" s="24">
        <f t="shared" si="86"/>
        <v>59.428588218345041</v>
      </c>
      <c r="X153" s="24">
        <f t="shared" si="87"/>
        <v>465.4355790886907</v>
      </c>
      <c r="Y153" s="13">
        <f t="shared" si="73"/>
        <v>0.38103208879020456</v>
      </c>
      <c r="Z153" s="24">
        <f t="shared" si="74"/>
        <v>9347.8831229488696</v>
      </c>
      <c r="AA153" s="24">
        <f t="shared" si="75"/>
        <v>6576.5333470737451</v>
      </c>
      <c r="AB153" s="24">
        <f t="shared" si="88"/>
        <v>63.345956522625563</v>
      </c>
      <c r="AC153" s="24">
        <f t="shared" si="89"/>
        <v>48.627767065661111</v>
      </c>
      <c r="AE153" s="14">
        <f t="shared" si="90"/>
        <v>11.25</v>
      </c>
      <c r="AF153" s="24">
        <f t="shared" si="63"/>
        <v>400</v>
      </c>
      <c r="AG153" s="3">
        <f t="shared" si="91"/>
        <v>0</v>
      </c>
      <c r="AH153" s="3">
        <f>IF(AC153&lt;=450,AthetaR30_0,IF(AC153&gt;=650,AthetaR30_2,(IF(AC153&lt;=550,AthetaR30_0+(AthetaR30_1-AthetaR30_0)/100*(AC153-450),AthetaR30_1+(AthetaR30_2-AthetaR30_1)/100*(AC153-450)))))</f>
        <v>0</v>
      </c>
      <c r="AI153" s="3">
        <f>IF(AD153&lt;=450,AthetaR60_0,IF(AD153&gt;=650,AthetaR60_2,(IF(AD153&lt;=550,AthetaR60_0+(AthetaR60_1-AthetaR60_0)/100*(AD153-450),AthetaR60_1+(AthetaR60_2-AthetaR60_1)/100*(AD153-450)))))</f>
        <v>0.5</v>
      </c>
      <c r="AJ153" s="3">
        <f>IF(AE153&lt;=450,AthetaR90_0,IF(AE153&gt;=650,AthetaR90_2,(IF(AE153&lt;=550,AthetaR90_0+(AthetaR90_1-AthetaR90_0)/100*(AE153-450),AthetaR90_1+(AthetaR90_2-AthetaR90_1)/100*(AE153-450)))))</f>
        <v>1.3</v>
      </c>
      <c r="AK153" s="3">
        <f>IF(AF153&lt;=450,AthetaR120_0,IF(AF153&gt;=650,AthetaR120_2,(IF(AF153&lt;=550,AthetaR120_0+(AthetaR120_1-AthetaR120_0)/100*(AF153-450),AthetaR120_1+(AthetaR120_2-AthetaR120_1)/100*(AF153-450)))))</f>
        <v>1.9</v>
      </c>
      <c r="AL153" s="24">
        <f t="shared" si="92"/>
        <v>63.345956522625563</v>
      </c>
      <c r="AM153" s="14">
        <f t="shared" si="93"/>
        <v>48.627767065661111</v>
      </c>
    </row>
    <row r="154" spans="2:39" x14ac:dyDescent="0.25">
      <c r="B154" s="3">
        <f t="shared" si="76"/>
        <v>680</v>
      </c>
      <c r="C154" s="14">
        <f t="shared" si="77"/>
        <v>11.333333333333334</v>
      </c>
      <c r="D154" s="11">
        <f t="shared" si="78"/>
        <v>696.96294649315701</v>
      </c>
      <c r="E154" s="11">
        <f t="shared" si="64"/>
        <v>434.01277064484259</v>
      </c>
      <c r="F154" s="11">
        <f t="shared" si="79"/>
        <v>37.682609820645141</v>
      </c>
      <c r="G154" s="11">
        <f t="shared" si="65"/>
        <v>63.900068956558151</v>
      </c>
      <c r="H154" s="11">
        <f t="shared" si="66"/>
        <v>48.986776572632948</v>
      </c>
      <c r="I154" s="24">
        <f t="shared" si="80"/>
        <v>37.682609820645141</v>
      </c>
      <c r="J154" s="12">
        <f t="shared" si="67"/>
        <v>0.25584970386278516</v>
      </c>
      <c r="K154" s="24">
        <f t="shared" si="68"/>
        <v>451.8476816506361</v>
      </c>
      <c r="L154" s="12">
        <f t="shared" si="81"/>
        <v>0.21827728303994989</v>
      </c>
      <c r="M154" s="24">
        <f t="shared" si="82"/>
        <v>63.900068956558151</v>
      </c>
      <c r="N154" s="12">
        <f t="shared" si="69"/>
        <v>0.82326908235100038</v>
      </c>
      <c r="O154" s="24">
        <f t="shared" si="70"/>
        <v>468.07335138943506</v>
      </c>
      <c r="P154" s="12">
        <f t="shared" si="83"/>
        <v>0.55507134406146685</v>
      </c>
      <c r="Q154" s="24">
        <f t="shared" si="84"/>
        <v>48.986776572632948</v>
      </c>
      <c r="R154" s="12">
        <f t="shared" si="71"/>
        <v>0.46167607895895163</v>
      </c>
      <c r="S154" s="24">
        <f t="shared" si="72"/>
        <v>459.07224744490134</v>
      </c>
      <c r="T154" s="12">
        <f t="shared" si="85"/>
        <v>0.35970807110678971</v>
      </c>
      <c r="W154" s="24">
        <f t="shared" si="86"/>
        <v>59.809620307135248</v>
      </c>
      <c r="X154" s="24">
        <f t="shared" si="87"/>
        <v>465.66235417048472</v>
      </c>
      <c r="Y154" s="13">
        <f t="shared" si="73"/>
        <v>0.38160872212037689</v>
      </c>
      <c r="Z154" s="24">
        <f t="shared" si="74"/>
        <v>9355.0787584426835</v>
      </c>
      <c r="AA154" s="24">
        <f t="shared" si="75"/>
        <v>6601.2074874156806</v>
      </c>
      <c r="AB154" s="24">
        <f t="shared" si="88"/>
        <v>63.900068956558151</v>
      </c>
      <c r="AC154" s="24">
        <f t="shared" si="89"/>
        <v>48.986776572632948</v>
      </c>
      <c r="AE154" s="14">
        <f t="shared" si="90"/>
        <v>11.333333333333334</v>
      </c>
      <c r="AF154" s="24">
        <f t="shared" si="63"/>
        <v>400</v>
      </c>
      <c r="AG154" s="3">
        <f t="shared" si="91"/>
        <v>0</v>
      </c>
      <c r="AH154" s="3">
        <f>IF(AC154&lt;=450,AthetaR30_0,IF(AC154&gt;=650,AthetaR30_2,(IF(AC154&lt;=550,AthetaR30_0+(AthetaR30_1-AthetaR30_0)/100*(AC154-450),AthetaR30_1+(AthetaR30_2-AthetaR30_1)/100*(AC154-450)))))</f>
        <v>0</v>
      </c>
      <c r="AI154" s="3">
        <f>IF(AD154&lt;=450,AthetaR60_0,IF(AD154&gt;=650,AthetaR60_2,(IF(AD154&lt;=550,AthetaR60_0+(AthetaR60_1-AthetaR60_0)/100*(AD154-450),AthetaR60_1+(AthetaR60_2-AthetaR60_1)/100*(AD154-450)))))</f>
        <v>0.5</v>
      </c>
      <c r="AJ154" s="3">
        <f>IF(AE154&lt;=450,AthetaR90_0,IF(AE154&gt;=650,AthetaR90_2,(IF(AE154&lt;=550,AthetaR90_0+(AthetaR90_1-AthetaR90_0)/100*(AE154-450),AthetaR90_1+(AthetaR90_2-AthetaR90_1)/100*(AE154-450)))))</f>
        <v>1.3</v>
      </c>
      <c r="AK154" s="3">
        <f>IF(AF154&lt;=450,AthetaR120_0,IF(AF154&gt;=650,AthetaR120_2,(IF(AF154&lt;=550,AthetaR120_0+(AthetaR120_1-AthetaR120_0)/100*(AF154-450),AthetaR120_1+(AthetaR120_2-AthetaR120_1)/100*(AF154-450)))))</f>
        <v>1.9</v>
      </c>
      <c r="AL154" s="24">
        <f t="shared" si="92"/>
        <v>63.900068956558151</v>
      </c>
      <c r="AM154" s="14">
        <f t="shared" si="93"/>
        <v>48.986776572632948</v>
      </c>
    </row>
    <row r="155" spans="2:39" x14ac:dyDescent="0.25">
      <c r="B155" s="3">
        <f t="shared" si="76"/>
        <v>685</v>
      </c>
      <c r="C155" s="14">
        <f t="shared" si="77"/>
        <v>11.416666666666666</v>
      </c>
      <c r="D155" s="11">
        <f t="shared" si="78"/>
        <v>698.04868744895111</v>
      </c>
      <c r="E155" s="11">
        <f t="shared" si="64"/>
        <v>434.67678131727229</v>
      </c>
      <c r="F155" s="11">
        <f t="shared" si="79"/>
        <v>37.900887103685093</v>
      </c>
      <c r="G155" s="11">
        <f t="shared" si="65"/>
        <v>64.455140300619618</v>
      </c>
      <c r="H155" s="11">
        <f t="shared" si="66"/>
        <v>49.346484643739736</v>
      </c>
      <c r="I155" s="24">
        <f t="shared" si="80"/>
        <v>37.900887103685093</v>
      </c>
      <c r="J155" s="12">
        <f t="shared" si="67"/>
        <v>0.25576880234020266</v>
      </c>
      <c r="K155" s="24">
        <f t="shared" si="68"/>
        <v>451.99060434131002</v>
      </c>
      <c r="L155" s="12">
        <f t="shared" si="81"/>
        <v>0.21874422072663635</v>
      </c>
      <c r="M155" s="24">
        <f t="shared" si="82"/>
        <v>64.455140300619618</v>
      </c>
      <c r="N155" s="12">
        <f t="shared" si="69"/>
        <v>0.82269980328472814</v>
      </c>
      <c r="O155" s="24">
        <f t="shared" si="70"/>
        <v>468.39724153668192</v>
      </c>
      <c r="P155" s="12">
        <f t="shared" si="83"/>
        <v>0.55601003921832493</v>
      </c>
      <c r="Q155" s="24">
        <f t="shared" si="84"/>
        <v>49.346484643739736</v>
      </c>
      <c r="R155" s="12">
        <f t="shared" si="71"/>
        <v>0.46145084991052199</v>
      </c>
      <c r="S155" s="24">
        <f t="shared" si="72"/>
        <v>459.29631552381488</v>
      </c>
      <c r="T155" s="12">
        <f t="shared" si="85"/>
        <v>0.36039495073346739</v>
      </c>
      <c r="W155" s="24">
        <f t="shared" si="86"/>
        <v>60.191229029255624</v>
      </c>
      <c r="X155" s="24">
        <f t="shared" si="87"/>
        <v>465.88909652716524</v>
      </c>
      <c r="Y155" s="13">
        <f t="shared" si="73"/>
        <v>0.38217861388824403</v>
      </c>
      <c r="Z155" s="24">
        <f t="shared" si="74"/>
        <v>9362.1388072004174</v>
      </c>
      <c r="AA155" s="24">
        <f t="shared" si="75"/>
        <v>6625.75755157</v>
      </c>
      <c r="AB155" s="24">
        <f t="shared" si="88"/>
        <v>64.455140300619618</v>
      </c>
      <c r="AC155" s="24">
        <f t="shared" si="89"/>
        <v>49.346484643739736</v>
      </c>
      <c r="AE155" s="14">
        <f t="shared" si="90"/>
        <v>11.416666666666666</v>
      </c>
      <c r="AF155" s="24">
        <f t="shared" si="63"/>
        <v>400</v>
      </c>
      <c r="AG155" s="3">
        <f t="shared" si="91"/>
        <v>0</v>
      </c>
      <c r="AH155" s="3">
        <f>IF(AC155&lt;=450,AthetaR30_0,IF(AC155&gt;=650,AthetaR30_2,(IF(AC155&lt;=550,AthetaR30_0+(AthetaR30_1-AthetaR30_0)/100*(AC155-450),AthetaR30_1+(AthetaR30_2-AthetaR30_1)/100*(AC155-450)))))</f>
        <v>0</v>
      </c>
      <c r="AI155" s="3">
        <f>IF(AD155&lt;=450,AthetaR60_0,IF(AD155&gt;=650,AthetaR60_2,(IF(AD155&lt;=550,AthetaR60_0+(AthetaR60_1-AthetaR60_0)/100*(AD155-450),AthetaR60_1+(AthetaR60_2-AthetaR60_1)/100*(AD155-450)))))</f>
        <v>0.5</v>
      </c>
      <c r="AJ155" s="3">
        <f>IF(AE155&lt;=450,AthetaR90_0,IF(AE155&gt;=650,AthetaR90_2,(IF(AE155&lt;=550,AthetaR90_0+(AthetaR90_1-AthetaR90_0)/100*(AE155-450),AthetaR90_1+(AthetaR90_2-AthetaR90_1)/100*(AE155-450)))))</f>
        <v>1.3</v>
      </c>
      <c r="AK155" s="3">
        <f>IF(AF155&lt;=450,AthetaR120_0,IF(AF155&gt;=650,AthetaR120_2,(IF(AF155&lt;=550,AthetaR120_0+(AthetaR120_1-AthetaR120_0)/100*(AF155-450),AthetaR120_1+(AthetaR120_2-AthetaR120_1)/100*(AF155-450)))))</f>
        <v>1.9</v>
      </c>
      <c r="AL155" s="24">
        <f t="shared" si="92"/>
        <v>64.455140300619618</v>
      </c>
      <c r="AM155" s="14">
        <f t="shared" si="93"/>
        <v>49.346484643739736</v>
      </c>
    </row>
    <row r="156" spans="2:39" x14ac:dyDescent="0.25">
      <c r="B156" s="3">
        <f t="shared" si="76"/>
        <v>690</v>
      </c>
      <c r="C156" s="14">
        <f t="shared" si="77"/>
        <v>11.5</v>
      </c>
      <c r="D156" s="11">
        <f t="shared" si="78"/>
        <v>699.12661725110763</v>
      </c>
      <c r="E156" s="11">
        <f t="shared" si="64"/>
        <v>435.33601489314708</v>
      </c>
      <c r="F156" s="11">
        <f t="shared" si="79"/>
        <v>38.119631324411728</v>
      </c>
      <c r="G156" s="11">
        <f t="shared" si="65"/>
        <v>65.01115033983794</v>
      </c>
      <c r="H156" s="11">
        <f t="shared" si="66"/>
        <v>49.7068795944732</v>
      </c>
      <c r="I156" s="24">
        <f t="shared" si="80"/>
        <v>38.119631324411728</v>
      </c>
      <c r="J156" s="12">
        <f t="shared" si="67"/>
        <v>0.25568785678148048</v>
      </c>
      <c r="K156" s="24">
        <f t="shared" si="68"/>
        <v>452.13369534479426</v>
      </c>
      <c r="L156" s="12">
        <f t="shared" si="81"/>
        <v>0.21920475166817502</v>
      </c>
      <c r="M156" s="24">
        <f t="shared" si="82"/>
        <v>65.01115033983794</v>
      </c>
      <c r="N156" s="12">
        <f t="shared" si="69"/>
        <v>0.82213171632420556</v>
      </c>
      <c r="O156" s="24">
        <f t="shared" si="70"/>
        <v>468.72090058057756</v>
      </c>
      <c r="P156" s="12">
        <f t="shared" si="83"/>
        <v>0.5569289244318294</v>
      </c>
      <c r="Q156" s="24">
        <f t="shared" si="84"/>
        <v>49.7068795944732</v>
      </c>
      <c r="R156" s="12">
        <f t="shared" si="71"/>
        <v>0.46122576566572993</v>
      </c>
      <c r="S156" s="24">
        <f t="shared" si="72"/>
        <v>459.52045817154021</v>
      </c>
      <c r="T156" s="12">
        <f t="shared" si="85"/>
        <v>0.36107036591588498</v>
      </c>
      <c r="W156" s="24">
        <f t="shared" si="86"/>
        <v>60.573407643143867</v>
      </c>
      <c r="X156" s="24">
        <f t="shared" si="87"/>
        <v>466.11580119954078</v>
      </c>
      <c r="Y156" s="13">
        <f t="shared" si="73"/>
        <v>0.3827418542242782</v>
      </c>
      <c r="Z156" s="24">
        <f t="shared" si="74"/>
        <v>9369.0651812500801</v>
      </c>
      <c r="AA156" s="24">
        <f t="shared" si="75"/>
        <v>6650.184812591956</v>
      </c>
      <c r="AB156" s="24">
        <f t="shared" si="88"/>
        <v>65.01115033983794</v>
      </c>
      <c r="AC156" s="24">
        <f t="shared" si="89"/>
        <v>49.7068795944732</v>
      </c>
      <c r="AE156" s="14">
        <f t="shared" si="90"/>
        <v>11.5</v>
      </c>
      <c r="AF156" s="24">
        <f t="shared" si="63"/>
        <v>400</v>
      </c>
      <c r="AG156" s="3">
        <f t="shared" si="91"/>
        <v>0</v>
      </c>
      <c r="AH156" s="3">
        <f>IF(AC156&lt;=450,AthetaR30_0,IF(AC156&gt;=650,AthetaR30_2,(IF(AC156&lt;=550,AthetaR30_0+(AthetaR30_1-AthetaR30_0)/100*(AC156-450),AthetaR30_1+(AthetaR30_2-AthetaR30_1)/100*(AC156-450)))))</f>
        <v>0</v>
      </c>
      <c r="AI156" s="3">
        <f>IF(AD156&lt;=450,AthetaR60_0,IF(AD156&gt;=650,AthetaR60_2,(IF(AD156&lt;=550,AthetaR60_0+(AthetaR60_1-AthetaR60_0)/100*(AD156-450),AthetaR60_1+(AthetaR60_2-AthetaR60_1)/100*(AD156-450)))))</f>
        <v>0.5</v>
      </c>
      <c r="AJ156" s="3">
        <f>IF(AE156&lt;=450,AthetaR90_0,IF(AE156&gt;=650,AthetaR90_2,(IF(AE156&lt;=550,AthetaR90_0+(AthetaR90_1-AthetaR90_0)/100*(AE156-450),AthetaR90_1+(AthetaR90_2-AthetaR90_1)/100*(AE156-450)))))</f>
        <v>1.3</v>
      </c>
      <c r="AK156" s="3">
        <f>IF(AF156&lt;=450,AthetaR120_0,IF(AF156&gt;=650,AthetaR120_2,(IF(AF156&lt;=550,AthetaR120_0+(AthetaR120_1-AthetaR120_0)/100*(AF156-450),AthetaR120_1+(AthetaR120_2-AthetaR120_1)/100*(AF156-450)))))</f>
        <v>1.9</v>
      </c>
      <c r="AL156" s="24">
        <f t="shared" si="92"/>
        <v>65.01115033983794</v>
      </c>
      <c r="AM156" s="14">
        <f t="shared" si="93"/>
        <v>49.7068795944732</v>
      </c>
    </row>
    <row r="157" spans="2:39" x14ac:dyDescent="0.25">
      <c r="B157" s="3">
        <f t="shared" si="76"/>
        <v>695</v>
      </c>
      <c r="C157" s="14">
        <f t="shared" si="77"/>
        <v>11.583333333333334</v>
      </c>
      <c r="D157" s="11">
        <f t="shared" si="78"/>
        <v>700.19684748896907</v>
      </c>
      <c r="E157" s="11">
        <f t="shared" si="64"/>
        <v>435.99053961758028</v>
      </c>
      <c r="F157" s="11">
        <f t="shared" si="79"/>
        <v>38.3388360760799</v>
      </c>
      <c r="G157" s="11">
        <f t="shared" si="65"/>
        <v>65.56807926426977</v>
      </c>
      <c r="H157" s="11">
        <f t="shared" si="66"/>
        <v>50.067949960389086</v>
      </c>
      <c r="I157" s="24">
        <f t="shared" si="80"/>
        <v>38.3388360760799</v>
      </c>
      <c r="J157" s="12">
        <f t="shared" si="67"/>
        <v>0.25560687010277255</v>
      </c>
      <c r="K157" s="24">
        <f t="shared" si="68"/>
        <v>452.27694973503498</v>
      </c>
      <c r="L157" s="12">
        <f t="shared" si="81"/>
        <v>0.21965899078279758</v>
      </c>
      <c r="M157" s="24">
        <f t="shared" si="82"/>
        <v>65.56807926426977</v>
      </c>
      <c r="N157" s="12">
        <f t="shared" si="69"/>
        <v>0.82156484118225614</v>
      </c>
      <c r="O157" s="24">
        <f t="shared" si="70"/>
        <v>469.04431537845153</v>
      </c>
      <c r="P157" s="12">
        <f t="shared" si="83"/>
        <v>0.55782839434446108</v>
      </c>
      <c r="Q157" s="24">
        <f t="shared" si="84"/>
        <v>50.067949960389086</v>
      </c>
      <c r="R157" s="12">
        <f t="shared" si="71"/>
        <v>0.46100083465556102</v>
      </c>
      <c r="S157" s="24">
        <f t="shared" si="72"/>
        <v>459.74466687807546</v>
      </c>
      <c r="T157" s="12">
        <f t="shared" si="85"/>
        <v>0.3617345311643273</v>
      </c>
      <c r="W157" s="24">
        <f t="shared" si="86"/>
        <v>60.956149497368145</v>
      </c>
      <c r="X157" s="24">
        <f t="shared" si="87"/>
        <v>466.3424633124331</v>
      </c>
      <c r="Y157" s="13">
        <f t="shared" si="73"/>
        <v>0.38329853154289073</v>
      </c>
      <c r="Z157" s="24">
        <f t="shared" si="74"/>
        <v>9375.859753005303</v>
      </c>
      <c r="AA157" s="24">
        <f t="shared" si="75"/>
        <v>6674.4905206492413</v>
      </c>
      <c r="AB157" s="24">
        <f t="shared" si="88"/>
        <v>65.56807926426977</v>
      </c>
      <c r="AC157" s="24">
        <f t="shared" si="89"/>
        <v>50.067949960389086</v>
      </c>
      <c r="AE157" s="14">
        <f t="shared" si="90"/>
        <v>11.583333333333334</v>
      </c>
      <c r="AF157" s="24">
        <f t="shared" si="63"/>
        <v>400</v>
      </c>
      <c r="AG157" s="3">
        <f t="shared" si="91"/>
        <v>0</v>
      </c>
      <c r="AH157" s="3">
        <f>IF(AC157&lt;=450,AthetaR30_0,IF(AC157&gt;=650,AthetaR30_2,(IF(AC157&lt;=550,AthetaR30_0+(AthetaR30_1-AthetaR30_0)/100*(AC157-450),AthetaR30_1+(AthetaR30_2-AthetaR30_1)/100*(AC157-450)))))</f>
        <v>0</v>
      </c>
      <c r="AI157" s="3">
        <f>IF(AD157&lt;=450,AthetaR60_0,IF(AD157&gt;=650,AthetaR60_2,(IF(AD157&lt;=550,AthetaR60_0+(AthetaR60_1-AthetaR60_0)/100*(AD157-450),AthetaR60_1+(AthetaR60_2-AthetaR60_1)/100*(AD157-450)))))</f>
        <v>0.5</v>
      </c>
      <c r="AJ157" s="3">
        <f>IF(AE157&lt;=450,AthetaR90_0,IF(AE157&gt;=650,AthetaR90_2,(IF(AE157&lt;=550,AthetaR90_0+(AthetaR90_1-AthetaR90_0)/100*(AE157-450),AthetaR90_1+(AthetaR90_2-AthetaR90_1)/100*(AE157-450)))))</f>
        <v>1.3</v>
      </c>
      <c r="AK157" s="3">
        <f>IF(AF157&lt;=450,AthetaR120_0,IF(AF157&gt;=650,AthetaR120_2,(IF(AF157&lt;=550,AthetaR120_0+(AthetaR120_1-AthetaR120_0)/100*(AF157-450),AthetaR120_1+(AthetaR120_2-AthetaR120_1)/100*(AF157-450)))))</f>
        <v>1.9</v>
      </c>
      <c r="AL157" s="24">
        <f t="shared" si="92"/>
        <v>65.56807926426977</v>
      </c>
      <c r="AM157" s="14">
        <f t="shared" si="93"/>
        <v>50.067949960389086</v>
      </c>
    </row>
    <row r="158" spans="2:39" x14ac:dyDescent="0.25">
      <c r="B158" s="3">
        <f t="shared" si="76"/>
        <v>700</v>
      </c>
      <c r="C158" s="14">
        <f t="shared" si="77"/>
        <v>11.666666666666666</v>
      </c>
      <c r="D158" s="11">
        <f t="shared" si="78"/>
        <v>701.25948737759654</v>
      </c>
      <c r="E158" s="11">
        <f t="shared" si="64"/>
        <v>436.64042228363672</v>
      </c>
      <c r="F158" s="11">
        <f t="shared" si="79"/>
        <v>38.558495066862697</v>
      </c>
      <c r="G158" s="11">
        <f t="shared" si="65"/>
        <v>66.125907658614224</v>
      </c>
      <c r="H158" s="11">
        <f t="shared" si="66"/>
        <v>50.429684491553417</v>
      </c>
      <c r="I158" s="24">
        <f t="shared" si="80"/>
        <v>38.558495066862697</v>
      </c>
      <c r="J158" s="12">
        <f t="shared" si="67"/>
        <v>0.25552584516168092</v>
      </c>
      <c r="K158" s="24">
        <f t="shared" si="68"/>
        <v>452.42036267702605</v>
      </c>
      <c r="L158" s="12">
        <f t="shared" si="81"/>
        <v>0.22010705011483303</v>
      </c>
      <c r="M158" s="24">
        <f t="shared" si="82"/>
        <v>66.125907658614224</v>
      </c>
      <c r="N158" s="12">
        <f t="shared" si="69"/>
        <v>0.82099919683562284</v>
      </c>
      <c r="O158" s="24">
        <f t="shared" si="70"/>
        <v>469.3674731432057</v>
      </c>
      <c r="P158" s="12">
        <f t="shared" si="83"/>
        <v>0.55870883354731049</v>
      </c>
      <c r="Q158" s="24">
        <f t="shared" si="84"/>
        <v>50.429684491553417</v>
      </c>
      <c r="R158" s="12">
        <f t="shared" si="71"/>
        <v>0.46077606509631291</v>
      </c>
      <c r="S158" s="24">
        <f t="shared" si="72"/>
        <v>459.96893331456948</v>
      </c>
      <c r="T158" s="12">
        <f t="shared" si="85"/>
        <v>0.36238765561537434</v>
      </c>
      <c r="W158" s="24">
        <f t="shared" si="86"/>
        <v>61.339448028911036</v>
      </c>
      <c r="X158" s="24">
        <f t="shared" si="87"/>
        <v>466.56907807321204</v>
      </c>
      <c r="Y158" s="13">
        <f t="shared" si="73"/>
        <v>0.3838487325863561</v>
      </c>
      <c r="Z158" s="24">
        <f t="shared" si="74"/>
        <v>9382.5243563681433</v>
      </c>
      <c r="AA158" s="24">
        <f t="shared" si="75"/>
        <v>6698.6759035812156</v>
      </c>
      <c r="AB158" s="24">
        <f t="shared" si="88"/>
        <v>66.125907658614224</v>
      </c>
      <c r="AC158" s="24">
        <f t="shared" si="89"/>
        <v>50.429684491553417</v>
      </c>
      <c r="AE158" s="14">
        <f t="shared" si="90"/>
        <v>11.666666666666666</v>
      </c>
      <c r="AF158" s="24">
        <f t="shared" si="63"/>
        <v>400</v>
      </c>
      <c r="AG158" s="3">
        <f t="shared" si="91"/>
        <v>0</v>
      </c>
      <c r="AH158" s="3">
        <f>IF(AC158&lt;=450,AthetaR30_0,IF(AC158&gt;=650,AthetaR30_2,(IF(AC158&lt;=550,AthetaR30_0+(AthetaR30_1-AthetaR30_0)/100*(AC158-450),AthetaR30_1+(AthetaR30_2-AthetaR30_1)/100*(AC158-450)))))</f>
        <v>0</v>
      </c>
      <c r="AI158" s="3">
        <f>IF(AD158&lt;=450,AthetaR60_0,IF(AD158&gt;=650,AthetaR60_2,(IF(AD158&lt;=550,AthetaR60_0+(AthetaR60_1-AthetaR60_0)/100*(AD158-450),AthetaR60_1+(AthetaR60_2-AthetaR60_1)/100*(AD158-450)))))</f>
        <v>0.5</v>
      </c>
      <c r="AJ158" s="3">
        <f>IF(AE158&lt;=450,AthetaR90_0,IF(AE158&gt;=650,AthetaR90_2,(IF(AE158&lt;=550,AthetaR90_0+(AthetaR90_1-AthetaR90_0)/100*(AE158-450),AthetaR90_1+(AthetaR90_2-AthetaR90_1)/100*(AE158-450)))))</f>
        <v>1.3</v>
      </c>
      <c r="AK158" s="3">
        <f>IF(AF158&lt;=450,AthetaR120_0,IF(AF158&gt;=650,AthetaR120_2,(IF(AF158&lt;=550,AthetaR120_0+(AthetaR120_1-AthetaR120_0)/100*(AF158-450),AthetaR120_1+(AthetaR120_2-AthetaR120_1)/100*(AF158-450)))))</f>
        <v>1.9</v>
      </c>
      <c r="AL158" s="24">
        <f t="shared" si="92"/>
        <v>66.125907658614224</v>
      </c>
      <c r="AM158" s="14">
        <f t="shared" si="93"/>
        <v>50.429684491553417</v>
      </c>
    </row>
    <row r="159" spans="2:39" x14ac:dyDescent="0.25">
      <c r="B159" s="3">
        <f t="shared" si="76"/>
        <v>705</v>
      </c>
      <c r="C159" s="14">
        <f t="shared" si="77"/>
        <v>11.75</v>
      </c>
      <c r="D159" s="11">
        <f t="shared" si="78"/>
        <v>702.31464382465242</v>
      </c>
      <c r="E159" s="11">
        <f t="shared" si="64"/>
        <v>437.28572827323683</v>
      </c>
      <c r="F159" s="11">
        <f t="shared" si="79"/>
        <v>38.778602116977531</v>
      </c>
      <c r="G159" s="11">
        <f t="shared" si="65"/>
        <v>66.684616492161538</v>
      </c>
      <c r="H159" s="11">
        <f t="shared" si="66"/>
        <v>50.792072147168788</v>
      </c>
      <c r="I159" s="24">
        <f t="shared" si="80"/>
        <v>38.778602116977531</v>
      </c>
      <c r="J159" s="12">
        <f t="shared" si="67"/>
        <v>0.25544478475864757</v>
      </c>
      <c r="K159" s="24">
        <f t="shared" si="68"/>
        <v>452.5639294246256</v>
      </c>
      <c r="L159" s="12">
        <f t="shared" si="81"/>
        <v>0.2205490389278946</v>
      </c>
      <c r="M159" s="24">
        <f t="shared" si="82"/>
        <v>66.684616492161538</v>
      </c>
      <c r="N159" s="12">
        <f t="shared" si="69"/>
        <v>0.82043480154550019</v>
      </c>
      <c r="O159" s="24">
        <f t="shared" si="70"/>
        <v>469.69036143448704</v>
      </c>
      <c r="P159" s="12">
        <f t="shared" si="83"/>
        <v>0.5595706169018928</v>
      </c>
      <c r="Q159" s="24">
        <f t="shared" si="84"/>
        <v>50.792072147168788</v>
      </c>
      <c r="R159" s="12">
        <f t="shared" si="71"/>
        <v>0.46055146499491534</v>
      </c>
      <c r="S159" s="24">
        <f t="shared" si="72"/>
        <v>460.19324932898786</v>
      </c>
      <c r="T159" s="12">
        <f t="shared" si="85"/>
        <v>0.36302994320488341</v>
      </c>
      <c r="W159" s="24">
        <f t="shared" si="86"/>
        <v>61.723296761497394</v>
      </c>
      <c r="X159" s="24">
        <f t="shared" si="87"/>
        <v>466.79564077036451</v>
      </c>
      <c r="Y159" s="13">
        <f t="shared" si="73"/>
        <v>0.38439254246729343</v>
      </c>
      <c r="Z159" s="24">
        <f t="shared" si="74"/>
        <v>9389.0607877934854</v>
      </c>
      <c r="AA159" s="24">
        <f t="shared" si="75"/>
        <v>6722.7421674407278</v>
      </c>
      <c r="AB159" s="24">
        <f t="shared" si="88"/>
        <v>66.684616492161538</v>
      </c>
      <c r="AC159" s="24">
        <f t="shared" si="89"/>
        <v>50.792072147168788</v>
      </c>
      <c r="AE159" s="14">
        <f t="shared" si="90"/>
        <v>11.75</v>
      </c>
      <c r="AF159" s="24">
        <f t="shared" si="63"/>
        <v>400</v>
      </c>
      <c r="AG159" s="3">
        <f t="shared" si="91"/>
        <v>0</v>
      </c>
      <c r="AH159" s="3">
        <f>IF(AC159&lt;=450,AthetaR30_0,IF(AC159&gt;=650,AthetaR30_2,(IF(AC159&lt;=550,AthetaR30_0+(AthetaR30_1-AthetaR30_0)/100*(AC159-450),AthetaR30_1+(AthetaR30_2-AthetaR30_1)/100*(AC159-450)))))</f>
        <v>0</v>
      </c>
      <c r="AI159" s="3">
        <f>IF(AD159&lt;=450,AthetaR60_0,IF(AD159&gt;=650,AthetaR60_2,(IF(AD159&lt;=550,AthetaR60_0+(AthetaR60_1-AthetaR60_0)/100*(AD159-450),AthetaR60_1+(AthetaR60_2-AthetaR60_1)/100*(AD159-450)))))</f>
        <v>0.5</v>
      </c>
      <c r="AJ159" s="3">
        <f>IF(AE159&lt;=450,AthetaR90_0,IF(AE159&gt;=650,AthetaR90_2,(IF(AE159&lt;=550,AthetaR90_0+(AthetaR90_1-AthetaR90_0)/100*(AE159-450),AthetaR90_1+(AthetaR90_2-AthetaR90_1)/100*(AE159-450)))))</f>
        <v>1.3</v>
      </c>
      <c r="AK159" s="3">
        <f>IF(AF159&lt;=450,AthetaR120_0,IF(AF159&gt;=650,AthetaR120_2,(IF(AF159&lt;=550,AthetaR120_0+(AthetaR120_1-AthetaR120_0)/100*(AF159-450),AthetaR120_1+(AthetaR120_2-AthetaR120_1)/100*(AF159-450)))))</f>
        <v>1.9</v>
      </c>
      <c r="AL159" s="24">
        <f t="shared" si="92"/>
        <v>66.684616492161538</v>
      </c>
      <c r="AM159" s="14">
        <f t="shared" si="93"/>
        <v>50.792072147168788</v>
      </c>
    </row>
    <row r="160" spans="2:39" x14ac:dyDescent="0.25">
      <c r="B160" s="3">
        <f t="shared" si="76"/>
        <v>710</v>
      </c>
      <c r="C160" s="14">
        <f t="shared" si="77"/>
        <v>11.833333333333334</v>
      </c>
      <c r="D160" s="11">
        <f t="shared" si="78"/>
        <v>703.36242149494376</v>
      </c>
      <c r="E160" s="11">
        <f t="shared" si="64"/>
        <v>437.92652159662964</v>
      </c>
      <c r="F160" s="11">
        <f t="shared" si="79"/>
        <v>38.999151155905423</v>
      </c>
      <c r="G160" s="11">
        <f t="shared" si="65"/>
        <v>67.244187109063432</v>
      </c>
      <c r="H160" s="11">
        <f t="shared" si="66"/>
        <v>51.155102090373674</v>
      </c>
      <c r="I160" s="24">
        <f t="shared" si="80"/>
        <v>38.999151155905423</v>
      </c>
      <c r="J160" s="12">
        <f t="shared" si="67"/>
        <v>0.25536369163830441</v>
      </c>
      <c r="K160" s="24">
        <f t="shared" si="68"/>
        <v>452.70764531844105</v>
      </c>
      <c r="L160" s="12">
        <f t="shared" si="81"/>
        <v>0.22098506379437238</v>
      </c>
      <c r="M160" s="24">
        <f t="shared" si="82"/>
        <v>67.244187109063432</v>
      </c>
      <c r="N160" s="12">
        <f t="shared" si="69"/>
        <v>0.81987167287744955</v>
      </c>
      <c r="O160" s="24">
        <f t="shared" si="70"/>
        <v>470.01296815012404</v>
      </c>
      <c r="P160" s="12">
        <f t="shared" si="83"/>
        <v>0.56041410984939266</v>
      </c>
      <c r="Q160" s="24">
        <f t="shared" si="84"/>
        <v>51.155102090373674</v>
      </c>
      <c r="R160" s="12">
        <f t="shared" si="71"/>
        <v>0.4603270421540917</v>
      </c>
      <c r="S160" s="24">
        <f t="shared" si="72"/>
        <v>460.41760694191225</v>
      </c>
      <c r="T160" s="12">
        <f t="shared" si="85"/>
        <v>0.36366159283415261</v>
      </c>
      <c r="W160" s="24">
        <f t="shared" si="86"/>
        <v>62.10768930396469</v>
      </c>
      <c r="X160" s="24">
        <f t="shared" si="87"/>
        <v>467.02214677209759</v>
      </c>
      <c r="Y160" s="13">
        <f t="shared" si="73"/>
        <v>0.38493004470976194</v>
      </c>
      <c r="Z160" s="24">
        <f t="shared" si="74"/>
        <v>9395.4708073166239</v>
      </c>
      <c r="AA160" s="24">
        <f t="shared" si="75"/>
        <v>6746.6904970192891</v>
      </c>
      <c r="AB160" s="24">
        <f t="shared" si="88"/>
        <v>67.244187109063432</v>
      </c>
      <c r="AC160" s="24">
        <f t="shared" si="89"/>
        <v>51.155102090373674</v>
      </c>
      <c r="AE160" s="14">
        <f t="shared" si="90"/>
        <v>11.833333333333334</v>
      </c>
      <c r="AF160" s="24">
        <f t="shared" si="63"/>
        <v>400</v>
      </c>
      <c r="AG160" s="3">
        <f t="shared" si="91"/>
        <v>0</v>
      </c>
      <c r="AH160" s="3">
        <f>IF(AC160&lt;=450,AthetaR30_0,IF(AC160&gt;=650,AthetaR30_2,(IF(AC160&lt;=550,AthetaR30_0+(AthetaR30_1-AthetaR30_0)/100*(AC160-450),AthetaR30_1+(AthetaR30_2-AthetaR30_1)/100*(AC160-450)))))</f>
        <v>0</v>
      </c>
      <c r="AI160" s="3">
        <f>IF(AD160&lt;=450,AthetaR60_0,IF(AD160&gt;=650,AthetaR60_2,(IF(AD160&lt;=550,AthetaR60_0+(AthetaR60_1-AthetaR60_0)/100*(AD160-450),AthetaR60_1+(AthetaR60_2-AthetaR60_1)/100*(AD160-450)))))</f>
        <v>0.5</v>
      </c>
      <c r="AJ160" s="3">
        <f>IF(AE160&lt;=450,AthetaR90_0,IF(AE160&gt;=650,AthetaR90_2,(IF(AE160&lt;=550,AthetaR90_0+(AthetaR90_1-AthetaR90_0)/100*(AE160-450),AthetaR90_1+(AthetaR90_2-AthetaR90_1)/100*(AE160-450)))))</f>
        <v>1.3</v>
      </c>
      <c r="AK160" s="3">
        <f>IF(AF160&lt;=450,AthetaR120_0,IF(AF160&gt;=650,AthetaR120_2,(IF(AF160&lt;=550,AthetaR120_0+(AthetaR120_1-AthetaR120_0)/100*(AF160-450),AthetaR120_1+(AthetaR120_2-AthetaR120_1)/100*(AF160-450)))))</f>
        <v>1.9</v>
      </c>
      <c r="AL160" s="24">
        <f t="shared" si="92"/>
        <v>67.244187109063432</v>
      </c>
      <c r="AM160" s="14">
        <f t="shared" si="93"/>
        <v>51.155102090373674</v>
      </c>
    </row>
    <row r="161" spans="2:39" x14ac:dyDescent="0.25">
      <c r="B161" s="3">
        <f t="shared" si="76"/>
        <v>715</v>
      </c>
      <c r="C161" s="14">
        <f t="shared" si="77"/>
        <v>11.916666666666666</v>
      </c>
      <c r="D161" s="11">
        <f t="shared" si="78"/>
        <v>704.40292287272541</v>
      </c>
      <c r="E161" s="11">
        <f t="shared" si="64"/>
        <v>438.56286493049555</v>
      </c>
      <c r="F161" s="11">
        <f t="shared" si="79"/>
        <v>39.220136219699796</v>
      </c>
      <c r="G161" s="11">
        <f t="shared" si="65"/>
        <v>67.804601218912822</v>
      </c>
      <c r="H161" s="11">
        <f t="shared" si="66"/>
        <v>51.51876368320783</v>
      </c>
      <c r="I161" s="24">
        <f t="shared" si="80"/>
        <v>39.220136219699796</v>
      </c>
      <c r="J161" s="12">
        <f t="shared" si="67"/>
        <v>0.25528256849078096</v>
      </c>
      <c r="K161" s="24">
        <f t="shared" si="68"/>
        <v>452.85150578378057</v>
      </c>
      <c r="L161" s="12">
        <f t="shared" si="81"/>
        <v>0.22141522868136443</v>
      </c>
      <c r="M161" s="24">
        <f t="shared" si="82"/>
        <v>67.804601218912822</v>
      </c>
      <c r="N161" s="12">
        <f t="shared" si="69"/>
        <v>0.81930982772071781</v>
      </c>
      <c r="O161" s="24">
        <f t="shared" si="70"/>
        <v>470.3352815178165</v>
      </c>
      <c r="P161" s="12">
        <f t="shared" si="83"/>
        <v>0.56123966870778474</v>
      </c>
      <c r="Q161" s="24">
        <f t="shared" si="84"/>
        <v>51.51876368320783</v>
      </c>
      <c r="R161" s="12">
        <f t="shared" si="71"/>
        <v>0.46010280417736771</v>
      </c>
      <c r="S161" s="24">
        <f t="shared" si="72"/>
        <v>460.64199834246745</v>
      </c>
      <c r="T161" s="12">
        <f t="shared" si="85"/>
        <v>0.36428279852950618</v>
      </c>
      <c r="W161" s="24">
        <f t="shared" si="86"/>
        <v>62.492619348674452</v>
      </c>
      <c r="X161" s="24">
        <f t="shared" si="87"/>
        <v>467.24859152497351</v>
      </c>
      <c r="Y161" s="13">
        <f t="shared" si="73"/>
        <v>0.38546132128902461</v>
      </c>
      <c r="Z161" s="24">
        <f t="shared" si="74"/>
        <v>9401.7561395455268</v>
      </c>
      <c r="AA161" s="24">
        <f t="shared" si="75"/>
        <v>6770.5220563560697</v>
      </c>
      <c r="AB161" s="24">
        <f t="shared" si="88"/>
        <v>67.804601218912822</v>
      </c>
      <c r="AC161" s="24">
        <f t="shared" si="89"/>
        <v>51.51876368320783</v>
      </c>
      <c r="AE161" s="14">
        <f t="shared" si="90"/>
        <v>11.916666666666666</v>
      </c>
      <c r="AF161" s="24">
        <f t="shared" si="63"/>
        <v>400</v>
      </c>
      <c r="AG161" s="3">
        <f t="shared" si="91"/>
        <v>0</v>
      </c>
      <c r="AH161" s="3">
        <f>IF(AC161&lt;=450,AthetaR30_0,IF(AC161&gt;=650,AthetaR30_2,(IF(AC161&lt;=550,AthetaR30_0+(AthetaR30_1-AthetaR30_0)/100*(AC161-450),AthetaR30_1+(AthetaR30_2-AthetaR30_1)/100*(AC161-450)))))</f>
        <v>0</v>
      </c>
      <c r="AI161" s="3">
        <f>IF(AD161&lt;=450,AthetaR60_0,IF(AD161&gt;=650,AthetaR60_2,(IF(AD161&lt;=550,AthetaR60_0+(AthetaR60_1-AthetaR60_0)/100*(AD161-450),AthetaR60_1+(AthetaR60_2-AthetaR60_1)/100*(AD161-450)))))</f>
        <v>0.5</v>
      </c>
      <c r="AJ161" s="3">
        <f>IF(AE161&lt;=450,AthetaR90_0,IF(AE161&gt;=650,AthetaR90_2,(IF(AE161&lt;=550,AthetaR90_0+(AthetaR90_1-AthetaR90_0)/100*(AE161-450),AthetaR90_1+(AthetaR90_2-AthetaR90_1)/100*(AE161-450)))))</f>
        <v>1.3</v>
      </c>
      <c r="AK161" s="3">
        <f>IF(AF161&lt;=450,AthetaR120_0,IF(AF161&gt;=650,AthetaR120_2,(IF(AF161&lt;=550,AthetaR120_0+(AthetaR120_1-AthetaR120_0)/100*(AF161-450),AthetaR120_1+(AthetaR120_2-AthetaR120_1)/100*(AF161-450)))))</f>
        <v>1.9</v>
      </c>
      <c r="AL161" s="24">
        <f t="shared" si="92"/>
        <v>67.804601218912822</v>
      </c>
      <c r="AM161" s="14">
        <f t="shared" si="93"/>
        <v>51.51876368320783</v>
      </c>
    </row>
    <row r="162" spans="2:39" x14ac:dyDescent="0.25">
      <c r="B162" s="3">
        <f t="shared" si="76"/>
        <v>720</v>
      </c>
      <c r="C162" s="14">
        <f t="shared" si="77"/>
        <v>12</v>
      </c>
      <c r="D162" s="11">
        <f t="shared" si="78"/>
        <v>705.43624832185446</v>
      </c>
      <c r="E162" s="11">
        <f t="shared" si="64"/>
        <v>439.19481965473545</v>
      </c>
      <c r="F162" s="11">
        <f t="shared" si="79"/>
        <v>39.441551448381162</v>
      </c>
      <c r="G162" s="11">
        <f t="shared" si="65"/>
        <v>68.365840887620607</v>
      </c>
      <c r="H162" s="11">
        <f t="shared" si="66"/>
        <v>51.883046481737338</v>
      </c>
      <c r="I162" s="24">
        <f t="shared" si="80"/>
        <v>39.441551448381162</v>
      </c>
      <c r="J162" s="12">
        <f t="shared" si="67"/>
        <v>0.25520141795297369</v>
      </c>
      <c r="K162" s="24">
        <f t="shared" si="68"/>
        <v>452.99550632866766</v>
      </c>
      <c r="L162" s="12">
        <f t="shared" si="81"/>
        <v>0.22183963503327836</v>
      </c>
      <c r="M162" s="24">
        <f t="shared" si="82"/>
        <v>68.365840887620607</v>
      </c>
      <c r="N162" s="12">
        <f t="shared" si="69"/>
        <v>0.8187492823069813</v>
      </c>
      <c r="O162" s="24">
        <f t="shared" si="70"/>
        <v>470.65729008707029</v>
      </c>
      <c r="P162" s="12">
        <f t="shared" si="83"/>
        <v>0.56204764095761073</v>
      </c>
      <c r="Q162" s="24">
        <f t="shared" si="84"/>
        <v>51.883046481737338</v>
      </c>
      <c r="R162" s="12">
        <f t="shared" si="71"/>
        <v>0.45987875847393289</v>
      </c>
      <c r="S162" s="24">
        <f t="shared" si="72"/>
        <v>460.86641588437072</v>
      </c>
      <c r="T162" s="12">
        <f t="shared" si="85"/>
        <v>0.36489374959573201</v>
      </c>
      <c r="W162" s="24">
        <f t="shared" si="86"/>
        <v>62.878080669963474</v>
      </c>
      <c r="X162" s="24">
        <f t="shared" si="87"/>
        <v>467.474970552576</v>
      </c>
      <c r="Y162" s="13">
        <f t="shared" si="73"/>
        <v>0.38598645267003601</v>
      </c>
      <c r="Z162" s="24">
        <f t="shared" si="74"/>
        <v>9407.9184746192986</v>
      </c>
      <c r="AA162" s="24">
        <f t="shared" si="75"/>
        <v>6794.2379892314684</v>
      </c>
      <c r="AB162" s="24">
        <f t="shared" si="88"/>
        <v>68.365840887620607</v>
      </c>
      <c r="AC162" s="24">
        <f t="shared" si="89"/>
        <v>51.883046481737338</v>
      </c>
      <c r="AE162" s="14">
        <f t="shared" si="90"/>
        <v>12</v>
      </c>
      <c r="AF162" s="24">
        <f t="shared" si="63"/>
        <v>400</v>
      </c>
      <c r="AG162" s="3">
        <f t="shared" si="91"/>
        <v>0</v>
      </c>
      <c r="AH162" s="3">
        <f>IF(AC162&lt;=450,AthetaR30_0,IF(AC162&gt;=650,AthetaR30_2,(IF(AC162&lt;=550,AthetaR30_0+(AthetaR30_1-AthetaR30_0)/100*(AC162-450),AthetaR30_1+(AthetaR30_2-AthetaR30_1)/100*(AC162-450)))))</f>
        <v>0</v>
      </c>
      <c r="AI162" s="3">
        <f>IF(AD162&lt;=450,AthetaR60_0,IF(AD162&gt;=650,AthetaR60_2,(IF(AD162&lt;=550,AthetaR60_0+(AthetaR60_1-AthetaR60_0)/100*(AD162-450),AthetaR60_1+(AthetaR60_2-AthetaR60_1)/100*(AD162-450)))))</f>
        <v>0.5</v>
      </c>
      <c r="AJ162" s="3">
        <f>IF(AE162&lt;=450,AthetaR90_0,IF(AE162&gt;=650,AthetaR90_2,(IF(AE162&lt;=550,AthetaR90_0+(AthetaR90_1-AthetaR90_0)/100*(AE162-450),AthetaR90_1+(AthetaR90_2-AthetaR90_1)/100*(AE162-450)))))</f>
        <v>1.3</v>
      </c>
      <c r="AK162" s="3">
        <f>IF(AF162&lt;=450,AthetaR120_0,IF(AF162&gt;=650,AthetaR120_2,(IF(AF162&lt;=550,AthetaR120_0+(AthetaR120_1-AthetaR120_0)/100*(AF162-450),AthetaR120_1+(AthetaR120_2-AthetaR120_1)/100*(AF162-450)))))</f>
        <v>1.9</v>
      </c>
      <c r="AL162" s="24">
        <f t="shared" si="92"/>
        <v>68.365840887620607</v>
      </c>
      <c r="AM162" s="14">
        <f t="shared" si="93"/>
        <v>51.883046481737338</v>
      </c>
    </row>
    <row r="163" spans="2:39" x14ac:dyDescent="0.25">
      <c r="B163" s="3">
        <f t="shared" si="76"/>
        <v>725</v>
      </c>
      <c r="C163" s="14">
        <f t="shared" si="77"/>
        <v>12.083333333333334</v>
      </c>
      <c r="D163" s="11">
        <f t="shared" si="78"/>
        <v>706.46249614388421</v>
      </c>
      <c r="E163" s="11">
        <f t="shared" si="64"/>
        <v>439.82244588799944</v>
      </c>
      <c r="F163" s="11">
        <f t="shared" si="79"/>
        <v>39.663391083414439</v>
      </c>
      <c r="G163" s="11">
        <f t="shared" si="65"/>
        <v>68.927888528578222</v>
      </c>
      <c r="H163" s="11">
        <f t="shared" si="66"/>
        <v>52.247940231333068</v>
      </c>
      <c r="I163" s="24">
        <f t="shared" si="80"/>
        <v>39.663391083414439</v>
      </c>
      <c r="J163" s="12">
        <f t="shared" si="67"/>
        <v>0.25512024260977628</v>
      </c>
      <c r="K163" s="24">
        <f t="shared" si="68"/>
        <v>453.13964254191745</v>
      </c>
      <c r="L163" s="12">
        <f t="shared" si="81"/>
        <v>0.2222583818512277</v>
      </c>
      <c r="M163" s="24">
        <f t="shared" si="82"/>
        <v>68.927888528578222</v>
      </c>
      <c r="N163" s="12">
        <f t="shared" si="69"/>
        <v>0.81819005222853403</v>
      </c>
      <c r="O163" s="24">
        <f t="shared" si="70"/>
        <v>470.97898272136757</v>
      </c>
      <c r="P163" s="12">
        <f t="shared" si="83"/>
        <v>0.56283836551683497</v>
      </c>
      <c r="Q163" s="24">
        <f t="shared" si="84"/>
        <v>52.247940231333068</v>
      </c>
      <c r="R163" s="12">
        <f t="shared" si="71"/>
        <v>0.45965491226335981</v>
      </c>
      <c r="S163" s="24">
        <f t="shared" si="72"/>
        <v>461.0908520821003</v>
      </c>
      <c r="T163" s="12">
        <f t="shared" si="85"/>
        <v>0.36549463076360145</v>
      </c>
      <c r="W163" s="24">
        <f t="shared" si="86"/>
        <v>63.264067122633513</v>
      </c>
      <c r="X163" s="24">
        <f t="shared" si="87"/>
        <v>467.70127945420688</v>
      </c>
      <c r="Y163" s="13">
        <f t="shared" si="73"/>
        <v>0.38650551784469989</v>
      </c>
      <c r="Z163" s="24">
        <f t="shared" si="74"/>
        <v>9413.9594691341481</v>
      </c>
      <c r="AA163" s="24">
        <f t="shared" si="75"/>
        <v>6817.839419645713</v>
      </c>
      <c r="AB163" s="24">
        <f t="shared" si="88"/>
        <v>68.927888528578222</v>
      </c>
      <c r="AC163" s="24">
        <f t="shared" si="89"/>
        <v>52.247940231333068</v>
      </c>
      <c r="AE163" s="14">
        <f t="shared" si="90"/>
        <v>12.083333333333334</v>
      </c>
      <c r="AF163" s="24">
        <f t="shared" si="63"/>
        <v>400</v>
      </c>
      <c r="AG163" s="3">
        <f t="shared" si="91"/>
        <v>0</v>
      </c>
      <c r="AH163" s="3">
        <f>IF(AC163&lt;=450,AthetaR30_0,IF(AC163&gt;=650,AthetaR30_2,(IF(AC163&lt;=550,AthetaR30_0+(AthetaR30_1-AthetaR30_0)/100*(AC163-450),AthetaR30_1+(AthetaR30_2-AthetaR30_1)/100*(AC163-450)))))</f>
        <v>0</v>
      </c>
      <c r="AI163" s="3">
        <f>IF(AD163&lt;=450,AthetaR60_0,IF(AD163&gt;=650,AthetaR60_2,(IF(AD163&lt;=550,AthetaR60_0+(AthetaR60_1-AthetaR60_0)/100*(AD163-450),AthetaR60_1+(AthetaR60_2-AthetaR60_1)/100*(AD163-450)))))</f>
        <v>0.5</v>
      </c>
      <c r="AJ163" s="3">
        <f>IF(AE163&lt;=450,AthetaR90_0,IF(AE163&gt;=650,AthetaR90_2,(IF(AE163&lt;=550,AthetaR90_0+(AthetaR90_1-AthetaR90_0)/100*(AE163-450),AthetaR90_1+(AthetaR90_2-AthetaR90_1)/100*(AE163-450)))))</f>
        <v>1.3</v>
      </c>
      <c r="AK163" s="3">
        <f>IF(AF163&lt;=450,AthetaR120_0,IF(AF163&gt;=650,AthetaR120_2,(IF(AF163&lt;=550,AthetaR120_0+(AthetaR120_1-AthetaR120_0)/100*(AF163-450),AthetaR120_1+(AthetaR120_2-AthetaR120_1)/100*(AF163-450)))))</f>
        <v>1.9</v>
      </c>
      <c r="AL163" s="24">
        <f t="shared" si="92"/>
        <v>68.927888528578222</v>
      </c>
      <c r="AM163" s="14">
        <f t="shared" si="93"/>
        <v>52.247940231333068</v>
      </c>
    </row>
    <row r="164" spans="2:39" x14ac:dyDescent="0.25">
      <c r="B164" s="3">
        <f t="shared" si="76"/>
        <v>730</v>
      </c>
      <c r="C164" s="14">
        <f t="shared" si="77"/>
        <v>12.166666666666666</v>
      </c>
      <c r="D164" s="11">
        <f t="shared" si="78"/>
        <v>707.48176263418259</v>
      </c>
      <c r="E164" s="11">
        <f t="shared" si="64"/>
        <v>440.44580252200711</v>
      </c>
      <c r="F164" s="11">
        <f t="shared" si="79"/>
        <v>39.885649465265665</v>
      </c>
      <c r="G164" s="11">
        <f t="shared" si="65"/>
        <v>69.490726894095062</v>
      </c>
      <c r="H164" s="11">
        <f t="shared" si="66"/>
        <v>52.613434862096668</v>
      </c>
      <c r="I164" s="24">
        <f t="shared" si="80"/>
        <v>39.885649465265665</v>
      </c>
      <c r="J164" s="12">
        <f t="shared" si="67"/>
        <v>0.25503904499527341</v>
      </c>
      <c r="K164" s="24">
        <f t="shared" si="68"/>
        <v>453.28391009127154</v>
      </c>
      <c r="L164" s="12">
        <f t="shared" si="81"/>
        <v>0.22267156576935118</v>
      </c>
      <c r="M164" s="24">
        <f t="shared" si="82"/>
        <v>69.490726894095062</v>
      </c>
      <c r="N164" s="12">
        <f t="shared" si="69"/>
        <v>0.8176321524559389</v>
      </c>
      <c r="O164" s="24">
        <f t="shared" si="70"/>
        <v>471.30034859056445</v>
      </c>
      <c r="P164" s="12">
        <f t="shared" si="83"/>
        <v>0.5636121730052055</v>
      </c>
      <c r="Q164" s="24">
        <f t="shared" si="84"/>
        <v>52.613434862096668</v>
      </c>
      <c r="R164" s="12">
        <f t="shared" si="71"/>
        <v>0.45943127258018746</v>
      </c>
      <c r="S164" s="24">
        <f t="shared" si="72"/>
        <v>461.31529960717677</v>
      </c>
      <c r="T164" s="12">
        <f t="shared" si="85"/>
        <v>0.36608562233170017</v>
      </c>
      <c r="W164" s="24">
        <f t="shared" si="86"/>
        <v>63.65057264047821</v>
      </c>
      <c r="X164" s="24">
        <f t="shared" si="87"/>
        <v>467.92751390361281</v>
      </c>
      <c r="Y164" s="13">
        <f t="shared" si="73"/>
        <v>0.38701859436794817</v>
      </c>
      <c r="Z164" s="24">
        <f t="shared" si="74"/>
        <v>9419.8807470382217</v>
      </c>
      <c r="AA164" s="24">
        <f t="shared" si="75"/>
        <v>6841.3274522831252</v>
      </c>
      <c r="AB164" s="24">
        <f t="shared" si="88"/>
        <v>69.490726894095062</v>
      </c>
      <c r="AC164" s="24">
        <f t="shared" si="89"/>
        <v>52.613434862096668</v>
      </c>
      <c r="AE164" s="14">
        <f t="shared" si="90"/>
        <v>12.166666666666666</v>
      </c>
      <c r="AF164" s="24">
        <f t="shared" si="63"/>
        <v>400</v>
      </c>
      <c r="AG164" s="3">
        <f t="shared" si="91"/>
        <v>0</v>
      </c>
      <c r="AH164" s="3">
        <f>IF(AC164&lt;=450,AthetaR30_0,IF(AC164&gt;=650,AthetaR30_2,(IF(AC164&lt;=550,AthetaR30_0+(AthetaR30_1-AthetaR30_0)/100*(AC164-450),AthetaR30_1+(AthetaR30_2-AthetaR30_1)/100*(AC164-450)))))</f>
        <v>0</v>
      </c>
      <c r="AI164" s="3">
        <f>IF(AD164&lt;=450,AthetaR60_0,IF(AD164&gt;=650,AthetaR60_2,(IF(AD164&lt;=550,AthetaR60_0+(AthetaR60_1-AthetaR60_0)/100*(AD164-450),AthetaR60_1+(AthetaR60_2-AthetaR60_1)/100*(AD164-450)))))</f>
        <v>0.5</v>
      </c>
      <c r="AJ164" s="3">
        <f>IF(AE164&lt;=450,AthetaR90_0,IF(AE164&gt;=650,AthetaR90_2,(IF(AE164&lt;=550,AthetaR90_0+(AthetaR90_1-AthetaR90_0)/100*(AE164-450),AthetaR90_1+(AthetaR90_2-AthetaR90_1)/100*(AE164-450)))))</f>
        <v>1.3</v>
      </c>
      <c r="AK164" s="3">
        <f>IF(AF164&lt;=450,AthetaR120_0,IF(AF164&gt;=650,AthetaR120_2,(IF(AF164&lt;=550,AthetaR120_0+(AthetaR120_1-AthetaR120_0)/100*(AF164-450),AthetaR120_1+(AthetaR120_2-AthetaR120_1)/100*(AF164-450)))))</f>
        <v>1.9</v>
      </c>
      <c r="AL164" s="24">
        <f t="shared" si="92"/>
        <v>69.490726894095062</v>
      </c>
      <c r="AM164" s="14">
        <f t="shared" si="93"/>
        <v>52.613434862096668</v>
      </c>
    </row>
    <row r="165" spans="2:39" x14ac:dyDescent="0.25">
      <c r="B165" s="3">
        <f t="shared" si="76"/>
        <v>735</v>
      </c>
      <c r="C165" s="14">
        <f t="shared" si="77"/>
        <v>12.25</v>
      </c>
      <c r="D165" s="11">
        <f t="shared" si="78"/>
        <v>708.49414213615466</v>
      </c>
      <c r="E165" s="11">
        <f t="shared" si="64"/>
        <v>441.06494725470884</v>
      </c>
      <c r="F165" s="11">
        <f t="shared" si="79"/>
        <v>40.108321031035018</v>
      </c>
      <c r="G165" s="11">
        <f t="shared" si="65"/>
        <v>70.054339067100273</v>
      </c>
      <c r="H165" s="11">
        <f t="shared" si="66"/>
        <v>52.97952048442837</v>
      </c>
      <c r="I165" s="24">
        <f t="shared" si="80"/>
        <v>40.108321031035018</v>
      </c>
      <c r="J165" s="12">
        <f t="shared" si="67"/>
        <v>0.25495782759390007</v>
      </c>
      <c r="K165" s="24">
        <f t="shared" si="68"/>
        <v>453.42830472158903</v>
      </c>
      <c r="L165" s="12">
        <f t="shared" si="81"/>
        <v>0.2230792811282247</v>
      </c>
      <c r="M165" s="24">
        <f t="shared" si="82"/>
        <v>70.054339067100273</v>
      </c>
      <c r="N165" s="12">
        <f t="shared" si="69"/>
        <v>0.81707559735516155</v>
      </c>
      <c r="O165" s="24">
        <f t="shared" si="70"/>
        <v>471.62137716350838</v>
      </c>
      <c r="P165" s="12">
        <f t="shared" si="83"/>
        <v>0.56436938599869269</v>
      </c>
      <c r="Q165" s="24">
        <f t="shared" si="84"/>
        <v>52.97952048442837</v>
      </c>
      <c r="R165" s="12">
        <f t="shared" si="71"/>
        <v>0.45920784627837158</v>
      </c>
      <c r="S165" s="24">
        <f t="shared" si="72"/>
        <v>461.53975128455477</v>
      </c>
      <c r="T165" s="12">
        <f t="shared" si="85"/>
        <v>0.36666690030289106</v>
      </c>
      <c r="W165" s="24">
        <f t="shared" si="86"/>
        <v>64.037591234846161</v>
      </c>
      <c r="X165" s="24">
        <f t="shared" si="87"/>
        <v>468.15366964773983</v>
      </c>
      <c r="Y165" s="13">
        <f t="shared" si="73"/>
        <v>0.38752575839268477</v>
      </c>
      <c r="Z165" s="24">
        <f t="shared" si="74"/>
        <v>9425.6839004965677</v>
      </c>
      <c r="AA165" s="24">
        <f t="shared" si="75"/>
        <v>6864.703172962496</v>
      </c>
      <c r="AB165" s="24">
        <f t="shared" si="88"/>
        <v>70.054339067100273</v>
      </c>
      <c r="AC165" s="24">
        <f t="shared" si="89"/>
        <v>52.97952048442837</v>
      </c>
      <c r="AE165" s="14">
        <f t="shared" si="90"/>
        <v>12.25</v>
      </c>
      <c r="AF165" s="24">
        <f t="shared" ref="AF165:AF228" si="94">IF(AC165&lt;=450,Thetha0_0,IF(AC165&gt;=650,Thetha0_2,(IF(AC165&lt;=550,Thetha0_0+(Thetha0_1-Thetha0_0)/100*(AC165-450),Thetha0_1+(Thetha0_2-Thetha0_1)/100*(AC165-450)))))</f>
        <v>400</v>
      </c>
      <c r="AG165" s="3">
        <f t="shared" si="91"/>
        <v>0</v>
      </c>
      <c r="AH165" s="3">
        <f>IF(AC165&lt;=450,AthetaR30_0,IF(AC165&gt;=650,AthetaR30_2,(IF(AC165&lt;=550,AthetaR30_0+(AthetaR30_1-AthetaR30_0)/100*(AC165-450),AthetaR30_1+(AthetaR30_2-AthetaR30_1)/100*(AC165-450)))))</f>
        <v>0</v>
      </c>
      <c r="AI165" s="3">
        <f>IF(AD165&lt;=450,AthetaR60_0,IF(AD165&gt;=650,AthetaR60_2,(IF(AD165&lt;=550,AthetaR60_0+(AthetaR60_1-AthetaR60_0)/100*(AD165-450),AthetaR60_1+(AthetaR60_2-AthetaR60_1)/100*(AD165-450)))))</f>
        <v>0.5</v>
      </c>
      <c r="AJ165" s="3">
        <f>IF(AE165&lt;=450,AthetaR90_0,IF(AE165&gt;=650,AthetaR90_2,(IF(AE165&lt;=550,AthetaR90_0+(AthetaR90_1-AthetaR90_0)/100*(AE165-450),AthetaR90_1+(AthetaR90_2-AthetaR90_1)/100*(AE165-450)))))</f>
        <v>1.3</v>
      </c>
      <c r="AK165" s="3">
        <f>IF(AF165&lt;=450,AthetaR120_0,IF(AF165&gt;=650,AthetaR120_2,(IF(AF165&lt;=550,AthetaR120_0+(AthetaR120_1-AthetaR120_0)/100*(AF165-450),AthetaR120_1+(AthetaR120_2-AthetaR120_1)/100*(AF165-450)))))</f>
        <v>1.9</v>
      </c>
      <c r="AL165" s="24">
        <f t="shared" si="92"/>
        <v>70.054339067100273</v>
      </c>
      <c r="AM165" s="14">
        <f t="shared" si="93"/>
        <v>52.97952048442837</v>
      </c>
    </row>
    <row r="166" spans="2:39" x14ac:dyDescent="0.25">
      <c r="B166" s="3">
        <f t="shared" si="76"/>
        <v>740</v>
      </c>
      <c r="C166" s="14">
        <f t="shared" si="77"/>
        <v>12.333333333333334</v>
      </c>
      <c r="D166" s="11">
        <f t="shared" si="78"/>
        <v>709.49972709364465</v>
      </c>
      <c r="E166" s="11">
        <f t="shared" si="64"/>
        <v>441.67993662233363</v>
      </c>
      <c r="F166" s="11">
        <f t="shared" si="79"/>
        <v>40.33140031216324</v>
      </c>
      <c r="G166" s="11">
        <f t="shared" si="65"/>
        <v>70.618708453098961</v>
      </c>
      <c r="H166" s="11">
        <f t="shared" si="66"/>
        <v>53.346187384731259</v>
      </c>
      <c r="I166" s="24">
        <f t="shared" si="80"/>
        <v>40.33140031216324</v>
      </c>
      <c r="J166" s="12">
        <f t="shared" si="67"/>
        <v>0.25487659284156533</v>
      </c>
      <c r="K166" s="24">
        <f t="shared" si="68"/>
        <v>453.57282225309302</v>
      </c>
      <c r="L166" s="12">
        <f t="shared" si="81"/>
        <v>0.22348162004550493</v>
      </c>
      <c r="M166" s="24">
        <f t="shared" si="82"/>
        <v>70.618708453098961</v>
      </c>
      <c r="N166" s="12">
        <f t="shared" si="69"/>
        <v>0.81652040070420373</v>
      </c>
      <c r="O166" s="24">
        <f t="shared" si="70"/>
        <v>471.9420582008658</v>
      </c>
      <c r="P166" s="12">
        <f t="shared" si="83"/>
        <v>0.56511031927449284</v>
      </c>
      <c r="Q166" s="24">
        <f t="shared" si="84"/>
        <v>53.346187384731259</v>
      </c>
      <c r="R166" s="12">
        <f t="shared" si="71"/>
        <v>0.4589846400356094</v>
      </c>
      <c r="S166" s="24">
        <f t="shared" si="72"/>
        <v>461.76420008911958</v>
      </c>
      <c r="T166" s="12">
        <f t="shared" si="85"/>
        <v>0.36723863651566163</v>
      </c>
      <c r="W166" s="24">
        <f t="shared" si="86"/>
        <v>64.425116993238845</v>
      </c>
      <c r="X166" s="24">
        <f t="shared" si="87"/>
        <v>468.37974250551639</v>
      </c>
      <c r="Y166" s="13">
        <f t="shared" si="73"/>
        <v>0.38802708470363784</v>
      </c>
      <c r="Z166" s="24">
        <f t="shared" si="74"/>
        <v>9431.3704907273695</v>
      </c>
      <c r="AA166" s="24">
        <f t="shared" si="75"/>
        <v>6887.9676490741322</v>
      </c>
      <c r="AB166" s="24">
        <f t="shared" si="88"/>
        <v>70.618708453098961</v>
      </c>
      <c r="AC166" s="24">
        <f t="shared" si="89"/>
        <v>53.346187384731259</v>
      </c>
      <c r="AE166" s="14">
        <f t="shared" si="90"/>
        <v>12.333333333333334</v>
      </c>
      <c r="AF166" s="24">
        <f t="shared" si="94"/>
        <v>400</v>
      </c>
      <c r="AG166" s="3">
        <f t="shared" si="91"/>
        <v>0</v>
      </c>
      <c r="AH166" s="3">
        <f>IF(AC166&lt;=450,AthetaR30_0,IF(AC166&gt;=650,AthetaR30_2,(IF(AC166&lt;=550,AthetaR30_0+(AthetaR30_1-AthetaR30_0)/100*(AC166-450),AthetaR30_1+(AthetaR30_2-AthetaR30_1)/100*(AC166-450)))))</f>
        <v>0</v>
      </c>
      <c r="AI166" s="3">
        <f>IF(AD166&lt;=450,AthetaR60_0,IF(AD166&gt;=650,AthetaR60_2,(IF(AD166&lt;=550,AthetaR60_0+(AthetaR60_1-AthetaR60_0)/100*(AD166-450),AthetaR60_1+(AthetaR60_2-AthetaR60_1)/100*(AD166-450)))))</f>
        <v>0.5</v>
      </c>
      <c r="AJ166" s="3">
        <f>IF(AE166&lt;=450,AthetaR90_0,IF(AE166&gt;=650,AthetaR90_2,(IF(AE166&lt;=550,AthetaR90_0+(AthetaR90_1-AthetaR90_0)/100*(AE166-450),AthetaR90_1+(AthetaR90_2-AthetaR90_1)/100*(AE166-450)))))</f>
        <v>1.3</v>
      </c>
      <c r="AK166" s="3">
        <f>IF(AF166&lt;=450,AthetaR120_0,IF(AF166&gt;=650,AthetaR120_2,(IF(AF166&lt;=550,AthetaR120_0+(AthetaR120_1-AthetaR120_0)/100*(AF166-450),AthetaR120_1+(AthetaR120_2-AthetaR120_1)/100*(AF166-450)))))</f>
        <v>1.9</v>
      </c>
      <c r="AL166" s="24">
        <f t="shared" si="92"/>
        <v>70.618708453098961</v>
      </c>
      <c r="AM166" s="14">
        <f t="shared" si="93"/>
        <v>53.346187384731259</v>
      </c>
    </row>
    <row r="167" spans="2:39" x14ac:dyDescent="0.25">
      <c r="B167" s="3">
        <f t="shared" si="76"/>
        <v>745</v>
      </c>
      <c r="C167" s="14">
        <f t="shared" si="77"/>
        <v>12.416666666666666</v>
      </c>
      <c r="D167" s="11">
        <f t="shared" si="78"/>
        <v>710.49860810159248</v>
      </c>
      <c r="E167" s="11">
        <f t="shared" si="64"/>
        <v>442.29082603036881</v>
      </c>
      <c r="F167" s="11">
        <f t="shared" si="79"/>
        <v>40.554881932208744</v>
      </c>
      <c r="G167" s="11">
        <f t="shared" si="65"/>
        <v>71.183818772373456</v>
      </c>
      <c r="H167" s="11">
        <f t="shared" si="66"/>
        <v>53.713426021246917</v>
      </c>
      <c r="I167" s="24">
        <f t="shared" si="80"/>
        <v>40.554881932208744</v>
      </c>
      <c r="J167" s="12">
        <f t="shared" si="67"/>
        <v>0.25479534312674501</v>
      </c>
      <c r="K167" s="24">
        <f t="shared" si="68"/>
        <v>453.71745857966818</v>
      </c>
      <c r="L167" s="12">
        <f t="shared" si="81"/>
        <v>0.22387867248385535</v>
      </c>
      <c r="M167" s="24">
        <f t="shared" si="82"/>
        <v>71.183818772373456</v>
      </c>
      <c r="N167" s="12">
        <f t="shared" si="69"/>
        <v>0.81596657570925257</v>
      </c>
      <c r="O167" s="24">
        <f t="shared" si="70"/>
        <v>472.26238174815461</v>
      </c>
      <c r="P167" s="12">
        <f t="shared" si="83"/>
        <v>0.56583528004673722</v>
      </c>
      <c r="Q167" s="24">
        <f t="shared" si="84"/>
        <v>53.713426021246917</v>
      </c>
      <c r="R167" s="12">
        <f t="shared" si="71"/>
        <v>0.45876166035753962</v>
      </c>
      <c r="S167" s="24">
        <f t="shared" si="72"/>
        <v>461.98863914228673</v>
      </c>
      <c r="T167" s="12">
        <f t="shared" si="85"/>
        <v>0.36780099877044725</v>
      </c>
      <c r="W167" s="24">
        <f t="shared" si="86"/>
        <v>64.813144077942482</v>
      </c>
      <c r="X167" s="24">
        <f t="shared" si="87"/>
        <v>468.60572836666233</v>
      </c>
      <c r="Y167" s="13">
        <f t="shared" si="73"/>
        <v>0.38852264675016479</v>
      </c>
      <c r="Z167" s="24">
        <f t="shared" si="74"/>
        <v>9436.9420488106589</v>
      </c>
      <c r="AA167" s="24">
        <f t="shared" si="75"/>
        <v>6911.1219300040339</v>
      </c>
      <c r="AB167" s="24">
        <f t="shared" si="88"/>
        <v>71.183818772373456</v>
      </c>
      <c r="AC167" s="24">
        <f t="shared" si="89"/>
        <v>53.713426021246917</v>
      </c>
      <c r="AE167" s="14">
        <f t="shared" si="90"/>
        <v>12.416666666666666</v>
      </c>
      <c r="AF167" s="24">
        <f t="shared" si="94"/>
        <v>400</v>
      </c>
      <c r="AG167" s="3">
        <f t="shared" si="91"/>
        <v>0</v>
      </c>
      <c r="AH167" s="3">
        <f>IF(AC167&lt;=450,AthetaR30_0,IF(AC167&gt;=650,AthetaR30_2,(IF(AC167&lt;=550,AthetaR30_0+(AthetaR30_1-AthetaR30_0)/100*(AC167-450),AthetaR30_1+(AthetaR30_2-AthetaR30_1)/100*(AC167-450)))))</f>
        <v>0</v>
      </c>
      <c r="AI167" s="3">
        <f>IF(AD167&lt;=450,AthetaR60_0,IF(AD167&gt;=650,AthetaR60_2,(IF(AD167&lt;=550,AthetaR60_0+(AthetaR60_1-AthetaR60_0)/100*(AD167-450),AthetaR60_1+(AthetaR60_2-AthetaR60_1)/100*(AD167-450)))))</f>
        <v>0.5</v>
      </c>
      <c r="AJ167" s="3">
        <f>IF(AE167&lt;=450,AthetaR90_0,IF(AE167&gt;=650,AthetaR90_2,(IF(AE167&lt;=550,AthetaR90_0+(AthetaR90_1-AthetaR90_0)/100*(AE167-450),AthetaR90_1+(AthetaR90_2-AthetaR90_1)/100*(AE167-450)))))</f>
        <v>1.3</v>
      </c>
      <c r="AK167" s="3">
        <f>IF(AF167&lt;=450,AthetaR120_0,IF(AF167&gt;=650,AthetaR120_2,(IF(AF167&lt;=550,AthetaR120_0+(AthetaR120_1-AthetaR120_0)/100*(AF167-450),AthetaR120_1+(AthetaR120_2-AthetaR120_1)/100*(AF167-450)))))</f>
        <v>1.9</v>
      </c>
      <c r="AL167" s="24">
        <f t="shared" si="92"/>
        <v>71.183818772373456</v>
      </c>
      <c r="AM167" s="14">
        <f t="shared" si="93"/>
        <v>53.713426021246917</v>
      </c>
    </row>
    <row r="168" spans="2:39" x14ac:dyDescent="0.25">
      <c r="B168" s="3">
        <f t="shared" si="76"/>
        <v>750</v>
      </c>
      <c r="C168" s="14">
        <f t="shared" si="77"/>
        <v>12.5</v>
      </c>
      <c r="D168" s="11">
        <f t="shared" si="78"/>
        <v>711.49087395501169</v>
      </c>
      <c r="E168" s="11">
        <f t="shared" si="64"/>
        <v>442.89766978351435</v>
      </c>
      <c r="F168" s="11">
        <f t="shared" si="79"/>
        <v>40.7787606046926</v>
      </c>
      <c r="G168" s="11">
        <f t="shared" si="65"/>
        <v>71.749654052420198</v>
      </c>
      <c r="H168" s="11">
        <f t="shared" si="66"/>
        <v>54.081227020017366</v>
      </c>
      <c r="I168" s="24">
        <f t="shared" si="80"/>
        <v>40.7787606046926</v>
      </c>
      <c r="J168" s="12">
        <f t="shared" si="67"/>
        <v>0.25471408079154145</v>
      </c>
      <c r="K168" s="24">
        <f t="shared" si="68"/>
        <v>453.8622096672101</v>
      </c>
      <c r="L168" s="12">
        <f t="shared" si="81"/>
        <v>0.22427052631639385</v>
      </c>
      <c r="M168" s="24">
        <f t="shared" si="82"/>
        <v>71.749654052420198</v>
      </c>
      <c r="N168" s="12">
        <f t="shared" si="69"/>
        <v>0.81541413502036286</v>
      </c>
      <c r="O168" s="24">
        <f t="shared" si="70"/>
        <v>472.58233812897356</v>
      </c>
      <c r="P168" s="12">
        <f t="shared" si="83"/>
        <v>0.56654456819373922</v>
      </c>
      <c r="Q168" s="24">
        <f t="shared" si="84"/>
        <v>54.081227020017366</v>
      </c>
      <c r="R168" s="12">
        <f t="shared" si="71"/>
        <v>0.45853891358182564</v>
      </c>
      <c r="S168" s="24">
        <f t="shared" si="72"/>
        <v>462.21306170869792</v>
      </c>
      <c r="T168" s="12">
        <f t="shared" si="85"/>
        <v>0.36835415095137292</v>
      </c>
      <c r="W168" s="24">
        <f t="shared" si="86"/>
        <v>65.201666724692643</v>
      </c>
      <c r="X168" s="24">
        <f t="shared" si="87"/>
        <v>468.83162319052491</v>
      </c>
      <c r="Y168" s="13">
        <f t="shared" si="73"/>
        <v>0.38901251667804437</v>
      </c>
      <c r="Z168" s="24">
        <f t="shared" si="74"/>
        <v>9442.4000764705434</v>
      </c>
      <c r="AA168" s="24">
        <f t="shared" si="75"/>
        <v>6934.1670475456176</v>
      </c>
      <c r="AB168" s="24">
        <f t="shared" si="88"/>
        <v>71.749654052420198</v>
      </c>
      <c r="AC168" s="24">
        <f t="shared" si="89"/>
        <v>54.081227020017366</v>
      </c>
      <c r="AE168" s="14">
        <f t="shared" si="90"/>
        <v>12.5</v>
      </c>
      <c r="AF168" s="24">
        <f t="shared" si="94"/>
        <v>400</v>
      </c>
      <c r="AG168" s="3">
        <f t="shared" si="91"/>
        <v>0</v>
      </c>
      <c r="AH168" s="3">
        <f>IF(AC168&lt;=450,AthetaR30_0,IF(AC168&gt;=650,AthetaR30_2,(IF(AC168&lt;=550,AthetaR30_0+(AthetaR30_1-AthetaR30_0)/100*(AC168-450),AthetaR30_1+(AthetaR30_2-AthetaR30_1)/100*(AC168-450)))))</f>
        <v>0</v>
      </c>
      <c r="AI168" s="3">
        <f>IF(AD168&lt;=450,AthetaR60_0,IF(AD168&gt;=650,AthetaR60_2,(IF(AD168&lt;=550,AthetaR60_0+(AthetaR60_1-AthetaR60_0)/100*(AD168-450),AthetaR60_1+(AthetaR60_2-AthetaR60_1)/100*(AD168-450)))))</f>
        <v>0.5</v>
      </c>
      <c r="AJ168" s="3">
        <f>IF(AE168&lt;=450,AthetaR90_0,IF(AE168&gt;=650,AthetaR90_2,(IF(AE168&lt;=550,AthetaR90_0+(AthetaR90_1-AthetaR90_0)/100*(AE168-450),AthetaR90_1+(AthetaR90_2-AthetaR90_1)/100*(AE168-450)))))</f>
        <v>1.3</v>
      </c>
      <c r="AK168" s="3">
        <f>IF(AF168&lt;=450,AthetaR120_0,IF(AF168&gt;=650,AthetaR120_2,(IF(AF168&lt;=550,AthetaR120_0+(AthetaR120_1-AthetaR120_0)/100*(AF168-450),AthetaR120_1+(AthetaR120_2-AthetaR120_1)/100*(AF168-450)))))</f>
        <v>1.9</v>
      </c>
      <c r="AL168" s="24">
        <f t="shared" si="92"/>
        <v>71.749654052420198</v>
      </c>
      <c r="AM168" s="14">
        <f t="shared" si="93"/>
        <v>54.081227020017366</v>
      </c>
    </row>
    <row r="169" spans="2:39" x14ac:dyDescent="0.25">
      <c r="B169" s="3">
        <f t="shared" si="76"/>
        <v>755</v>
      </c>
      <c r="C169" s="14">
        <f t="shared" si="77"/>
        <v>12.583333333333334</v>
      </c>
      <c r="D169" s="11">
        <f t="shared" si="78"/>
        <v>712.47661169635751</v>
      </c>
      <c r="E169" s="11">
        <f t="shared" si="64"/>
        <v>443.50052111465129</v>
      </c>
      <c r="F169" s="11">
        <f t="shared" si="79"/>
        <v>41.003031131008996</v>
      </c>
      <c r="G169" s="11">
        <f t="shared" si="65"/>
        <v>72.316198620613932</v>
      </c>
      <c r="H169" s="11">
        <f t="shared" si="66"/>
        <v>54.449581170968742</v>
      </c>
      <c r="I169" s="24">
        <f t="shared" si="80"/>
        <v>41.003031131008996</v>
      </c>
      <c r="J169" s="12">
        <f t="shared" si="67"/>
        <v>0.25463280813271361</v>
      </c>
      <c r="K169" s="24">
        <f t="shared" si="68"/>
        <v>454.00707155202224</v>
      </c>
      <c r="L169" s="12">
        <f t="shared" si="81"/>
        <v>0.22465726738963698</v>
      </c>
      <c r="M169" s="24">
        <f t="shared" si="82"/>
        <v>72.316198620613932</v>
      </c>
      <c r="N169" s="12">
        <f t="shared" si="69"/>
        <v>0.81486309074668606</v>
      </c>
      <c r="O169" s="24">
        <f t="shared" si="70"/>
        <v>472.90191793842115</v>
      </c>
      <c r="P169" s="12">
        <f t="shared" si="83"/>
        <v>0.56723847647669401</v>
      </c>
      <c r="Q169" s="24">
        <f t="shared" si="84"/>
        <v>54.449581170968742</v>
      </c>
      <c r="R169" s="12">
        <f t="shared" si="71"/>
        <v>0.4583164058821233</v>
      </c>
      <c r="S169" s="24">
        <f t="shared" si="72"/>
        <v>462.43746119301318</v>
      </c>
      <c r="T169" s="12">
        <f t="shared" si="85"/>
        <v>0.36889825314337232</v>
      </c>
      <c r="W169" s="24">
        <f t="shared" si="86"/>
        <v>65.590679241370694</v>
      </c>
      <c r="X169" s="24">
        <f t="shared" si="87"/>
        <v>469.05742300493989</v>
      </c>
      <c r="Y169" s="13">
        <f t="shared" si="73"/>
        <v>0.38949676536030059</v>
      </c>
      <c r="Z169" s="24">
        <f t="shared" si="74"/>
        <v>9447.7460468320151</v>
      </c>
      <c r="AA169" s="24">
        <f t="shared" si="75"/>
        <v>6957.1040162995532</v>
      </c>
      <c r="AB169" s="24">
        <f t="shared" si="88"/>
        <v>72.316198620613932</v>
      </c>
      <c r="AC169" s="24">
        <f t="shared" si="89"/>
        <v>54.449581170968742</v>
      </c>
      <c r="AE169" s="14">
        <f t="shared" si="90"/>
        <v>12.583333333333334</v>
      </c>
      <c r="AF169" s="24">
        <f t="shared" si="94"/>
        <v>400</v>
      </c>
      <c r="AG169" s="3">
        <f t="shared" si="91"/>
        <v>0</v>
      </c>
      <c r="AH169" s="3">
        <f>IF(AC169&lt;=450,AthetaR30_0,IF(AC169&gt;=650,AthetaR30_2,(IF(AC169&lt;=550,AthetaR30_0+(AthetaR30_1-AthetaR30_0)/100*(AC169-450),AthetaR30_1+(AthetaR30_2-AthetaR30_1)/100*(AC169-450)))))</f>
        <v>0</v>
      </c>
      <c r="AI169" s="3">
        <f>IF(AD169&lt;=450,AthetaR60_0,IF(AD169&gt;=650,AthetaR60_2,(IF(AD169&lt;=550,AthetaR60_0+(AthetaR60_1-AthetaR60_0)/100*(AD169-450),AthetaR60_1+(AthetaR60_2-AthetaR60_1)/100*(AD169-450)))))</f>
        <v>0.5</v>
      </c>
      <c r="AJ169" s="3">
        <f>IF(AE169&lt;=450,AthetaR90_0,IF(AE169&gt;=650,AthetaR90_2,(IF(AE169&lt;=550,AthetaR90_0+(AthetaR90_1-AthetaR90_0)/100*(AE169-450),AthetaR90_1+(AthetaR90_2-AthetaR90_1)/100*(AE169-450)))))</f>
        <v>1.3</v>
      </c>
      <c r="AK169" s="3">
        <f>IF(AF169&lt;=450,AthetaR120_0,IF(AF169&gt;=650,AthetaR120_2,(IF(AF169&lt;=550,AthetaR120_0+(AthetaR120_1-AthetaR120_0)/100*(AF169-450),AthetaR120_1+(AthetaR120_2-AthetaR120_1)/100*(AF169-450)))))</f>
        <v>1.9</v>
      </c>
      <c r="AL169" s="24">
        <f t="shared" si="92"/>
        <v>72.316198620613932</v>
      </c>
      <c r="AM169" s="14">
        <f t="shared" si="93"/>
        <v>54.449581170968742</v>
      </c>
    </row>
    <row r="170" spans="2:39" x14ac:dyDescent="0.25">
      <c r="B170" s="3">
        <f t="shared" si="76"/>
        <v>760</v>
      </c>
      <c r="C170" s="14">
        <f t="shared" si="77"/>
        <v>12.666666666666666</v>
      </c>
      <c r="D170" s="11">
        <f t="shared" si="78"/>
        <v>713.45590666134581</v>
      </c>
      <c r="E170" s="11">
        <f t="shared" si="64"/>
        <v>444.09943221286369</v>
      </c>
      <c r="F170" s="11">
        <f t="shared" si="79"/>
        <v>41.227688398398634</v>
      </c>
      <c r="G170" s="11">
        <f t="shared" si="65"/>
        <v>72.883437097090621</v>
      </c>
      <c r="H170" s="11">
        <f t="shared" si="66"/>
        <v>54.818479424112112</v>
      </c>
      <c r="I170" s="24">
        <f t="shared" si="80"/>
        <v>41.227688398398634</v>
      </c>
      <c r="J170" s="12">
        <f t="shared" si="67"/>
        <v>0.25455152740267789</v>
      </c>
      <c r="K170" s="24">
        <f t="shared" si="68"/>
        <v>454.15204033926022</v>
      </c>
      <c r="L170" s="12">
        <f t="shared" si="81"/>
        <v>0.22503897958418506</v>
      </c>
      <c r="M170" s="24">
        <f t="shared" si="82"/>
        <v>72.883437097090621</v>
      </c>
      <c r="N170" s="12">
        <f t="shared" si="69"/>
        <v>0.8143134544712648</v>
      </c>
      <c r="O170" s="24">
        <f t="shared" si="70"/>
        <v>473.22111203669868</v>
      </c>
      <c r="P170" s="12">
        <f t="shared" si="83"/>
        <v>0.56791729075063446</v>
      </c>
      <c r="Q170" s="24">
        <f t="shared" si="84"/>
        <v>54.818479424112112</v>
      </c>
      <c r="R170" s="12">
        <f t="shared" si="71"/>
        <v>0.45809414327193948</v>
      </c>
      <c r="S170" s="24">
        <f t="shared" si="72"/>
        <v>462.6618311367925</v>
      </c>
      <c r="T170" s="12">
        <f t="shared" si="85"/>
        <v>0.36943346174512282</v>
      </c>
      <c r="W170" s="24">
        <f t="shared" si="86"/>
        <v>65.980176006731</v>
      </c>
      <c r="X170" s="24">
        <f t="shared" si="87"/>
        <v>469.28312390511718</v>
      </c>
      <c r="Y170" s="13">
        <f t="shared" si="73"/>
        <v>0.38997546242708864</v>
      </c>
      <c r="Z170" s="24">
        <f t="shared" si="74"/>
        <v>9452.9814051533176</v>
      </c>
      <c r="AA170" s="24">
        <f t="shared" si="75"/>
        <v>6979.9338340619752</v>
      </c>
      <c r="AB170" s="24">
        <f t="shared" si="88"/>
        <v>72.883437097090621</v>
      </c>
      <c r="AC170" s="24">
        <f t="shared" si="89"/>
        <v>54.818479424112112</v>
      </c>
      <c r="AE170" s="14">
        <f t="shared" si="90"/>
        <v>12.666666666666666</v>
      </c>
      <c r="AF170" s="24">
        <f t="shared" si="94"/>
        <v>400</v>
      </c>
      <c r="AG170" s="3">
        <f t="shared" si="91"/>
        <v>0</v>
      </c>
      <c r="AH170" s="3">
        <f>IF(AC170&lt;=450,AthetaR30_0,IF(AC170&gt;=650,AthetaR30_2,(IF(AC170&lt;=550,AthetaR30_0+(AthetaR30_1-AthetaR30_0)/100*(AC170-450),AthetaR30_1+(AthetaR30_2-AthetaR30_1)/100*(AC170-450)))))</f>
        <v>0</v>
      </c>
      <c r="AI170" s="3">
        <f>IF(AD170&lt;=450,AthetaR60_0,IF(AD170&gt;=650,AthetaR60_2,(IF(AD170&lt;=550,AthetaR60_0+(AthetaR60_1-AthetaR60_0)/100*(AD170-450),AthetaR60_1+(AthetaR60_2-AthetaR60_1)/100*(AD170-450)))))</f>
        <v>0.5</v>
      </c>
      <c r="AJ170" s="3">
        <f>IF(AE170&lt;=450,AthetaR90_0,IF(AE170&gt;=650,AthetaR90_2,(IF(AE170&lt;=550,AthetaR90_0+(AthetaR90_1-AthetaR90_0)/100*(AE170-450),AthetaR90_1+(AthetaR90_2-AthetaR90_1)/100*(AE170-450)))))</f>
        <v>1.3</v>
      </c>
      <c r="AK170" s="3">
        <f>IF(AF170&lt;=450,AthetaR120_0,IF(AF170&gt;=650,AthetaR120_2,(IF(AF170&lt;=550,AthetaR120_0+(AthetaR120_1-AthetaR120_0)/100*(AF170-450),AthetaR120_1+(AthetaR120_2-AthetaR120_1)/100*(AF170-450)))))</f>
        <v>1.9</v>
      </c>
      <c r="AL170" s="24">
        <f t="shared" si="92"/>
        <v>72.883437097090621</v>
      </c>
      <c r="AM170" s="14">
        <f t="shared" si="93"/>
        <v>54.818479424112112</v>
      </c>
    </row>
    <row r="171" spans="2:39" x14ac:dyDescent="0.25">
      <c r="B171" s="3">
        <f t="shared" si="76"/>
        <v>765</v>
      </c>
      <c r="C171" s="14">
        <f t="shared" si="77"/>
        <v>12.75</v>
      </c>
      <c r="D171" s="11">
        <f t="shared" si="78"/>
        <v>714.42884252328429</v>
      </c>
      <c r="E171" s="11">
        <f t="shared" si="64"/>
        <v>444.69445425055062</v>
      </c>
      <c r="F171" s="11">
        <f t="shared" si="79"/>
        <v>41.452727377982818</v>
      </c>
      <c r="G171" s="11">
        <f t="shared" si="65"/>
        <v>73.451354387841249</v>
      </c>
      <c r="H171" s="11">
        <f t="shared" si="66"/>
        <v>55.187912885857237</v>
      </c>
      <c r="I171" s="24">
        <f t="shared" si="80"/>
        <v>41.452727377982818</v>
      </c>
      <c r="J171" s="12">
        <f t="shared" si="67"/>
        <v>0.25447024081047992</v>
      </c>
      <c r="K171" s="24">
        <f t="shared" si="68"/>
        <v>454.29711220142116</v>
      </c>
      <c r="L171" s="12">
        <f t="shared" si="81"/>
        <v>0.22541574487315474</v>
      </c>
      <c r="M171" s="24">
        <f t="shared" si="82"/>
        <v>73.451354387841249</v>
      </c>
      <c r="N171" s="12">
        <f t="shared" si="69"/>
        <v>0.81376523726540273</v>
      </c>
      <c r="O171" s="24">
        <f t="shared" si="70"/>
        <v>473.53991154288985</v>
      </c>
      <c r="P171" s="12">
        <f t="shared" si="83"/>
        <v>0.56858129016768766</v>
      </c>
      <c r="Q171" s="24">
        <f t="shared" si="84"/>
        <v>55.187912885857237</v>
      </c>
      <c r="R171" s="12">
        <f t="shared" si="71"/>
        <v>0.45787213160838203</v>
      </c>
      <c r="S171" s="24">
        <f t="shared" si="72"/>
        <v>462.8861652154672</v>
      </c>
      <c r="T171" s="12">
        <f t="shared" si="85"/>
        <v>0.3699599295778167</v>
      </c>
      <c r="W171" s="24">
        <f t="shared" si="86"/>
        <v>66.370151469158088</v>
      </c>
      <c r="X171" s="24">
        <f t="shared" si="87"/>
        <v>469.50872205254996</v>
      </c>
      <c r="Y171" s="13">
        <f t="shared" si="73"/>
        <v>0.39044867629468144</v>
      </c>
      <c r="Z171" s="24">
        <f t="shared" si="74"/>
        <v>9458.1075695348136</v>
      </c>
      <c r="AA171" s="24">
        <f t="shared" si="75"/>
        <v>7002.6574822015646</v>
      </c>
      <c r="AB171" s="24">
        <f t="shared" si="88"/>
        <v>73.451354387841249</v>
      </c>
      <c r="AC171" s="24">
        <f t="shared" si="89"/>
        <v>55.187912885857237</v>
      </c>
      <c r="AE171" s="14">
        <f t="shared" si="90"/>
        <v>12.75</v>
      </c>
      <c r="AF171" s="24">
        <f t="shared" si="94"/>
        <v>400</v>
      </c>
      <c r="AG171" s="3">
        <f t="shared" si="91"/>
        <v>0</v>
      </c>
      <c r="AH171" s="3">
        <f>IF(AC171&lt;=450,AthetaR30_0,IF(AC171&gt;=650,AthetaR30_2,(IF(AC171&lt;=550,AthetaR30_0+(AthetaR30_1-AthetaR30_0)/100*(AC171-450),AthetaR30_1+(AthetaR30_2-AthetaR30_1)/100*(AC171-450)))))</f>
        <v>0</v>
      </c>
      <c r="AI171" s="3">
        <f>IF(AD171&lt;=450,AthetaR60_0,IF(AD171&gt;=650,AthetaR60_2,(IF(AD171&lt;=550,AthetaR60_0+(AthetaR60_1-AthetaR60_0)/100*(AD171-450),AthetaR60_1+(AthetaR60_2-AthetaR60_1)/100*(AD171-450)))))</f>
        <v>0.5</v>
      </c>
      <c r="AJ171" s="3">
        <f>IF(AE171&lt;=450,AthetaR90_0,IF(AE171&gt;=650,AthetaR90_2,(IF(AE171&lt;=550,AthetaR90_0+(AthetaR90_1-AthetaR90_0)/100*(AE171-450),AthetaR90_1+(AthetaR90_2-AthetaR90_1)/100*(AE171-450)))))</f>
        <v>1.3</v>
      </c>
      <c r="AK171" s="3">
        <f>IF(AF171&lt;=450,AthetaR120_0,IF(AF171&gt;=650,AthetaR120_2,(IF(AF171&lt;=550,AthetaR120_0+(AthetaR120_1-AthetaR120_0)/100*(AF171-450),AthetaR120_1+(AthetaR120_2-AthetaR120_1)/100*(AF171-450)))))</f>
        <v>1.9</v>
      </c>
      <c r="AL171" s="24">
        <f t="shared" si="92"/>
        <v>73.451354387841249</v>
      </c>
      <c r="AM171" s="14">
        <f t="shared" si="93"/>
        <v>55.187912885857237</v>
      </c>
    </row>
    <row r="172" spans="2:39" x14ac:dyDescent="0.25">
      <c r="B172" s="3">
        <f t="shared" si="76"/>
        <v>770</v>
      </c>
      <c r="C172" s="14">
        <f t="shared" si="77"/>
        <v>12.833333333333334</v>
      </c>
      <c r="D172" s="11">
        <f t="shared" si="78"/>
        <v>715.39550133597538</v>
      </c>
      <c r="E172" s="11">
        <f t="shared" si="64"/>
        <v>445.28563740966393</v>
      </c>
      <c r="F172" s="11">
        <f t="shared" si="79"/>
        <v>41.678143122855971</v>
      </c>
      <c r="G172" s="11">
        <f t="shared" si="65"/>
        <v>74.019935678008935</v>
      </c>
      <c r="H172" s="11">
        <f t="shared" si="66"/>
        <v>55.557872815435054</v>
      </c>
      <c r="I172" s="24">
        <f t="shared" si="80"/>
        <v>41.678143122855971</v>
      </c>
      <c r="J172" s="12">
        <f t="shared" si="67"/>
        <v>0.25438895052274002</v>
      </c>
      <c r="K172" s="24">
        <f t="shared" si="68"/>
        <v>454.44228337687662</v>
      </c>
      <c r="L172" s="12">
        <f t="shared" si="81"/>
        <v>0.22578764337843127</v>
      </c>
      <c r="M172" s="24">
        <f t="shared" si="82"/>
        <v>74.019935678008935</v>
      </c>
      <c r="N172" s="12">
        <f t="shared" si="69"/>
        <v>0.81321844970262469</v>
      </c>
      <c r="O172" s="24">
        <f t="shared" si="70"/>
        <v>473.85830782891281</v>
      </c>
      <c r="P172" s="12">
        <f t="shared" si="83"/>
        <v>0.56923074737288271</v>
      </c>
      <c r="Q172" s="24">
        <f t="shared" si="84"/>
        <v>55.557872815435054</v>
      </c>
      <c r="R172" s="12">
        <f t="shared" si="71"/>
        <v>0.45765037659580887</v>
      </c>
      <c r="S172" s="24">
        <f t="shared" si="72"/>
        <v>463.11045723539473</v>
      </c>
      <c r="T172" s="12">
        <f t="shared" si="85"/>
        <v>0.37047780598990626</v>
      </c>
      <c r="W172" s="24">
        <f t="shared" si="86"/>
        <v>66.76060014545277</v>
      </c>
      <c r="X172" s="24">
        <f t="shared" si="87"/>
        <v>469.7342136739482</v>
      </c>
      <c r="Y172" s="13">
        <f t="shared" si="73"/>
        <v>0.39091647419358833</v>
      </c>
      <c r="Z172" s="24">
        <f t="shared" si="74"/>
        <v>9463.1259316052783</v>
      </c>
      <c r="AA172" s="24">
        <f t="shared" si="75"/>
        <v>7025.2759260259108</v>
      </c>
      <c r="AB172" s="24">
        <f t="shared" si="88"/>
        <v>74.019935678008935</v>
      </c>
      <c r="AC172" s="24">
        <f t="shared" si="89"/>
        <v>55.557872815435054</v>
      </c>
      <c r="AE172" s="14">
        <f t="shared" si="90"/>
        <v>12.833333333333334</v>
      </c>
      <c r="AF172" s="24">
        <f t="shared" si="94"/>
        <v>400</v>
      </c>
      <c r="AG172" s="3">
        <f t="shared" si="91"/>
        <v>0</v>
      </c>
      <c r="AH172" s="3">
        <f>IF(AC172&lt;=450,AthetaR30_0,IF(AC172&gt;=650,AthetaR30_2,(IF(AC172&lt;=550,AthetaR30_0+(AthetaR30_1-AthetaR30_0)/100*(AC172-450),AthetaR30_1+(AthetaR30_2-AthetaR30_1)/100*(AC172-450)))))</f>
        <v>0</v>
      </c>
      <c r="AI172" s="3">
        <f>IF(AD172&lt;=450,AthetaR60_0,IF(AD172&gt;=650,AthetaR60_2,(IF(AD172&lt;=550,AthetaR60_0+(AthetaR60_1-AthetaR60_0)/100*(AD172-450),AthetaR60_1+(AthetaR60_2-AthetaR60_1)/100*(AD172-450)))))</f>
        <v>0.5</v>
      </c>
      <c r="AJ172" s="3">
        <f>IF(AE172&lt;=450,AthetaR90_0,IF(AE172&gt;=650,AthetaR90_2,(IF(AE172&lt;=550,AthetaR90_0+(AthetaR90_1-AthetaR90_0)/100*(AE172-450),AthetaR90_1+(AthetaR90_2-AthetaR90_1)/100*(AE172-450)))))</f>
        <v>1.3</v>
      </c>
      <c r="AK172" s="3">
        <f>IF(AF172&lt;=450,AthetaR120_0,IF(AF172&gt;=650,AthetaR120_2,(IF(AF172&lt;=550,AthetaR120_0+(AthetaR120_1-AthetaR120_0)/100*(AF172-450),AthetaR120_1+(AthetaR120_2-AthetaR120_1)/100*(AF172-450)))))</f>
        <v>1.9</v>
      </c>
      <c r="AL172" s="24">
        <f t="shared" si="92"/>
        <v>74.019935678008935</v>
      </c>
      <c r="AM172" s="14">
        <f t="shared" si="93"/>
        <v>55.557872815435054</v>
      </c>
    </row>
    <row r="173" spans="2:39" x14ac:dyDescent="0.25">
      <c r="B173" s="3">
        <f t="shared" si="76"/>
        <v>775</v>
      </c>
      <c r="C173" s="14">
        <f t="shared" si="77"/>
        <v>12.916666666666666</v>
      </c>
      <c r="D173" s="11">
        <f t="shared" si="78"/>
        <v>716.35596357524128</v>
      </c>
      <c r="E173" s="11">
        <f t="shared" si="64"/>
        <v>445.87303090710441</v>
      </c>
      <c r="F173" s="11">
        <f t="shared" si="79"/>
        <v>41.903930766234403</v>
      </c>
      <c r="G173" s="11">
        <f t="shared" si="65"/>
        <v>74.589166425381819</v>
      </c>
      <c r="H173" s="11">
        <f t="shared" si="66"/>
        <v>55.928350621424961</v>
      </c>
      <c r="I173" s="24">
        <f t="shared" si="80"/>
        <v>41.903930766234403</v>
      </c>
      <c r="J173" s="12">
        <f t="shared" si="67"/>
        <v>0.25430765866457145</v>
      </c>
      <c r="K173" s="24">
        <f t="shared" si="68"/>
        <v>454.58755016844742</v>
      </c>
      <c r="L173" s="12">
        <f t="shared" si="81"/>
        <v>0.22615475342500604</v>
      </c>
      <c r="M173" s="24">
        <f t="shared" si="82"/>
        <v>74.589166425381819</v>
      </c>
      <c r="N173" s="12">
        <f t="shared" si="69"/>
        <v>0.81267310187224528</v>
      </c>
      <c r="O173" s="24">
        <f t="shared" si="70"/>
        <v>474.17629251363593</v>
      </c>
      <c r="P173" s="12">
        <f t="shared" si="83"/>
        <v>0.5698659286933645</v>
      </c>
      <c r="Q173" s="24">
        <f t="shared" si="84"/>
        <v>55.928350621424961</v>
      </c>
      <c r="R173" s="12">
        <f t="shared" si="71"/>
        <v>0.45742888378937618</v>
      </c>
      <c r="S173" s="24">
        <f t="shared" si="72"/>
        <v>463.33470113099594</v>
      </c>
      <c r="T173" s="12">
        <f t="shared" si="85"/>
        <v>0.37098723695829444</v>
      </c>
      <c r="W173" s="24">
        <f t="shared" si="86"/>
        <v>67.151516619646358</v>
      </c>
      <c r="X173" s="24">
        <f t="shared" si="87"/>
        <v>469.95959506019364</v>
      </c>
      <c r="Y173" s="13">
        <f t="shared" si="73"/>
        <v>0.39137892219583764</v>
      </c>
      <c r="Z173" s="24">
        <f t="shared" si="74"/>
        <v>9468.0378571864512</v>
      </c>
      <c r="AA173" s="24">
        <f t="shared" si="75"/>
        <v>7047.7901151374463</v>
      </c>
      <c r="AB173" s="24">
        <f t="shared" si="88"/>
        <v>74.589166425381819</v>
      </c>
      <c r="AC173" s="24">
        <f t="shared" si="89"/>
        <v>55.928350621424961</v>
      </c>
      <c r="AE173" s="14">
        <f t="shared" si="90"/>
        <v>12.916666666666666</v>
      </c>
      <c r="AF173" s="24">
        <f t="shared" si="94"/>
        <v>400</v>
      </c>
      <c r="AG173" s="3">
        <f t="shared" si="91"/>
        <v>0</v>
      </c>
      <c r="AH173" s="3">
        <f>IF(AC173&lt;=450,AthetaR30_0,IF(AC173&gt;=650,AthetaR30_2,(IF(AC173&lt;=550,AthetaR30_0+(AthetaR30_1-AthetaR30_0)/100*(AC173-450),AthetaR30_1+(AthetaR30_2-AthetaR30_1)/100*(AC173-450)))))</f>
        <v>0</v>
      </c>
      <c r="AI173" s="3">
        <f>IF(AD173&lt;=450,AthetaR60_0,IF(AD173&gt;=650,AthetaR60_2,(IF(AD173&lt;=550,AthetaR60_0+(AthetaR60_1-AthetaR60_0)/100*(AD173-450),AthetaR60_1+(AthetaR60_2-AthetaR60_1)/100*(AD173-450)))))</f>
        <v>0.5</v>
      </c>
      <c r="AJ173" s="3">
        <f>IF(AE173&lt;=450,AthetaR90_0,IF(AE173&gt;=650,AthetaR90_2,(IF(AE173&lt;=550,AthetaR90_0+(AthetaR90_1-AthetaR90_0)/100*(AE173-450),AthetaR90_1+(AthetaR90_2-AthetaR90_1)/100*(AE173-450)))))</f>
        <v>1.3</v>
      </c>
      <c r="AK173" s="3">
        <f>IF(AF173&lt;=450,AthetaR120_0,IF(AF173&gt;=650,AthetaR120_2,(IF(AF173&lt;=550,AthetaR120_0+(AthetaR120_1-AthetaR120_0)/100*(AF173-450),AthetaR120_1+(AthetaR120_2-AthetaR120_1)/100*(AF173-450)))))</f>
        <v>1.9</v>
      </c>
      <c r="AL173" s="24">
        <f t="shared" si="92"/>
        <v>74.589166425381819</v>
      </c>
      <c r="AM173" s="14">
        <f t="shared" si="93"/>
        <v>55.928350621424961</v>
      </c>
    </row>
    <row r="174" spans="2:39" x14ac:dyDescent="0.25">
      <c r="B174" s="3">
        <f t="shared" si="76"/>
        <v>780</v>
      </c>
      <c r="C174" s="14">
        <f t="shared" si="77"/>
        <v>13</v>
      </c>
      <c r="D174" s="11">
        <f t="shared" si="78"/>
        <v>717.31030817912858</v>
      </c>
      <c r="E174" s="11">
        <f t="shared" si="64"/>
        <v>446.45668301930954</v>
      </c>
      <c r="F174" s="11">
        <f t="shared" si="79"/>
        <v>42.13008551965941</v>
      </c>
      <c r="G174" s="11">
        <f t="shared" si="65"/>
        <v>75.15903235407518</v>
      </c>
      <c r="H174" s="11">
        <f t="shared" si="66"/>
        <v>56.299337858383254</v>
      </c>
      <c r="I174" s="24">
        <f t="shared" si="80"/>
        <v>42.13008551965941</v>
      </c>
      <c r="J174" s="12">
        <f t="shared" si="67"/>
        <v>0.2542263673204741</v>
      </c>
      <c r="K174" s="24">
        <f t="shared" si="68"/>
        <v>454.7329089420183</v>
      </c>
      <c r="L174" s="12">
        <f t="shared" si="81"/>
        <v>0.22651715159323024</v>
      </c>
      <c r="M174" s="24">
        <f t="shared" si="82"/>
        <v>75.15903235407518</v>
      </c>
      <c r="N174" s="12">
        <f t="shared" si="69"/>
        <v>0.81212920339254968</v>
      </c>
      <c r="O174" s="24">
        <f t="shared" si="70"/>
        <v>474.49385745715546</v>
      </c>
      <c r="P174" s="12">
        <f t="shared" si="83"/>
        <v>0.57048709432050793</v>
      </c>
      <c r="Q174" s="24">
        <f t="shared" si="84"/>
        <v>56.299337858383254</v>
      </c>
      <c r="R174" s="12">
        <f t="shared" si="71"/>
        <v>0.45720765859849005</v>
      </c>
      <c r="S174" s="24">
        <f t="shared" si="72"/>
        <v>463.55889096197131</v>
      </c>
      <c r="T174" s="12">
        <f t="shared" si="85"/>
        <v>0.37148836518568484</v>
      </c>
      <c r="W174" s="24">
        <f t="shared" si="86"/>
        <v>67.542895541842199</v>
      </c>
      <c r="X174" s="24">
        <f t="shared" si="87"/>
        <v>470.18486256531719</v>
      </c>
      <c r="Y174" s="13">
        <f t="shared" si="73"/>
        <v>0.39183608524145436</v>
      </c>
      <c r="Z174" s="24">
        <f t="shared" si="74"/>
        <v>9472.8446869366835</v>
      </c>
      <c r="AA174" s="24">
        <f t="shared" si="75"/>
        <v>7070.2009837793621</v>
      </c>
      <c r="AB174" s="24">
        <f t="shared" si="88"/>
        <v>75.15903235407518</v>
      </c>
      <c r="AC174" s="24">
        <f t="shared" si="89"/>
        <v>56.299337858383254</v>
      </c>
      <c r="AE174" s="14">
        <f t="shared" si="90"/>
        <v>13</v>
      </c>
      <c r="AF174" s="24">
        <f t="shared" si="94"/>
        <v>400</v>
      </c>
      <c r="AG174" s="3">
        <f t="shared" si="91"/>
        <v>0</v>
      </c>
      <c r="AH174" s="3">
        <f>IF(AC174&lt;=450,AthetaR30_0,IF(AC174&gt;=650,AthetaR30_2,(IF(AC174&lt;=550,AthetaR30_0+(AthetaR30_1-AthetaR30_0)/100*(AC174-450),AthetaR30_1+(AthetaR30_2-AthetaR30_1)/100*(AC174-450)))))</f>
        <v>0</v>
      </c>
      <c r="AI174" s="3">
        <f>IF(AD174&lt;=450,AthetaR60_0,IF(AD174&gt;=650,AthetaR60_2,(IF(AD174&lt;=550,AthetaR60_0+(AthetaR60_1-AthetaR60_0)/100*(AD174-450),AthetaR60_1+(AthetaR60_2-AthetaR60_1)/100*(AD174-450)))))</f>
        <v>0.5</v>
      </c>
      <c r="AJ174" s="3">
        <f>IF(AE174&lt;=450,AthetaR90_0,IF(AE174&gt;=650,AthetaR90_2,(IF(AE174&lt;=550,AthetaR90_0+(AthetaR90_1-AthetaR90_0)/100*(AE174-450),AthetaR90_1+(AthetaR90_2-AthetaR90_1)/100*(AE174-450)))))</f>
        <v>1.3</v>
      </c>
      <c r="AK174" s="3">
        <f>IF(AF174&lt;=450,AthetaR120_0,IF(AF174&gt;=650,AthetaR120_2,(IF(AF174&lt;=550,AthetaR120_0+(AthetaR120_1-AthetaR120_0)/100*(AF174-450),AthetaR120_1+(AthetaR120_2-AthetaR120_1)/100*(AF174-450)))))</f>
        <v>1.9</v>
      </c>
      <c r="AL174" s="24">
        <f t="shared" si="92"/>
        <v>75.15903235407518</v>
      </c>
      <c r="AM174" s="14">
        <f t="shared" si="93"/>
        <v>56.299337858383254</v>
      </c>
    </row>
    <row r="175" spans="2:39" x14ac:dyDescent="0.25">
      <c r="B175" s="3">
        <f t="shared" si="76"/>
        <v>785</v>
      </c>
      <c r="C175" s="14">
        <f t="shared" si="77"/>
        <v>13.083333333333334</v>
      </c>
      <c r="D175" s="11">
        <f t="shared" si="78"/>
        <v>718.25861258684074</v>
      </c>
      <c r="E175" s="11">
        <f t="shared" si="64"/>
        <v>447.03664110606371</v>
      </c>
      <c r="F175" s="11">
        <f t="shared" si="79"/>
        <v>42.356602671252638</v>
      </c>
      <c r="G175" s="11">
        <f t="shared" si="65"/>
        <v>75.729519448395692</v>
      </c>
      <c r="H175" s="11">
        <f t="shared" si="66"/>
        <v>56.670826223568938</v>
      </c>
      <c r="I175" s="24">
        <f t="shared" si="80"/>
        <v>42.356602671252638</v>
      </c>
      <c r="J175" s="12">
        <f t="shared" si="67"/>
        <v>0.25414507853520307</v>
      </c>
      <c r="K175" s="24">
        <f t="shared" si="68"/>
        <v>454.87835612519314</v>
      </c>
      <c r="L175" s="12">
        <f t="shared" si="81"/>
        <v>0.22687491276926197</v>
      </c>
      <c r="M175" s="24">
        <f t="shared" si="82"/>
        <v>75.729519448395692</v>
      </c>
      <c r="N175" s="12">
        <f t="shared" si="69"/>
        <v>0.81158676342360647</v>
      </c>
      <c r="O175" s="24">
        <f t="shared" si="70"/>
        <v>474.81099475522672</v>
      </c>
      <c r="P175" s="12">
        <f t="shared" si="83"/>
        <v>0.57109449848580551</v>
      </c>
      <c r="Q175" s="24">
        <f t="shared" si="84"/>
        <v>56.670826223568938</v>
      </c>
      <c r="R175" s="12">
        <f t="shared" si="71"/>
        <v>0.45698670629016663</v>
      </c>
      <c r="S175" s="24">
        <f t="shared" si="72"/>
        <v>463.78302091059368</v>
      </c>
      <c r="T175" s="12">
        <f t="shared" si="85"/>
        <v>0.37198133019457391</v>
      </c>
      <c r="W175" s="24">
        <f t="shared" si="86"/>
        <v>67.93473162708365</v>
      </c>
      <c r="X175" s="24">
        <f t="shared" si="87"/>
        <v>470.41001260549774</v>
      </c>
      <c r="Y175" s="13">
        <f t="shared" si="73"/>
        <v>0.39228802716416195</v>
      </c>
      <c r="Z175" s="24">
        <f t="shared" si="74"/>
        <v>9477.5477369745022</v>
      </c>
      <c r="AA175" s="24">
        <f t="shared" si="75"/>
        <v>7092.5094511718817</v>
      </c>
      <c r="AB175" s="24">
        <f t="shared" si="88"/>
        <v>75.729519448395692</v>
      </c>
      <c r="AC175" s="24">
        <f t="shared" si="89"/>
        <v>56.670826223568938</v>
      </c>
      <c r="AE175" s="14">
        <f t="shared" si="90"/>
        <v>13.083333333333334</v>
      </c>
      <c r="AF175" s="24">
        <f t="shared" si="94"/>
        <v>400</v>
      </c>
      <c r="AG175" s="3">
        <f t="shared" si="91"/>
        <v>0</v>
      </c>
      <c r="AH175" s="3">
        <f>IF(AC175&lt;=450,AthetaR30_0,IF(AC175&gt;=650,AthetaR30_2,(IF(AC175&lt;=550,AthetaR30_0+(AthetaR30_1-AthetaR30_0)/100*(AC175-450),AthetaR30_1+(AthetaR30_2-AthetaR30_1)/100*(AC175-450)))))</f>
        <v>0</v>
      </c>
      <c r="AI175" s="3">
        <f>IF(AD175&lt;=450,AthetaR60_0,IF(AD175&gt;=650,AthetaR60_2,(IF(AD175&lt;=550,AthetaR60_0+(AthetaR60_1-AthetaR60_0)/100*(AD175-450),AthetaR60_1+(AthetaR60_2-AthetaR60_1)/100*(AD175-450)))))</f>
        <v>0.5</v>
      </c>
      <c r="AJ175" s="3">
        <f>IF(AE175&lt;=450,AthetaR90_0,IF(AE175&gt;=650,AthetaR90_2,(IF(AE175&lt;=550,AthetaR90_0+(AthetaR90_1-AthetaR90_0)/100*(AE175-450),AthetaR90_1+(AthetaR90_2-AthetaR90_1)/100*(AE175-450)))))</f>
        <v>1.3</v>
      </c>
      <c r="AK175" s="3">
        <f>IF(AF175&lt;=450,AthetaR120_0,IF(AF175&gt;=650,AthetaR120_2,(IF(AF175&lt;=550,AthetaR120_0+(AthetaR120_1-AthetaR120_0)/100*(AF175-450),AthetaR120_1+(AthetaR120_2-AthetaR120_1)/100*(AF175-450)))))</f>
        <v>1.9</v>
      </c>
      <c r="AL175" s="24">
        <f t="shared" si="92"/>
        <v>75.729519448395692</v>
      </c>
      <c r="AM175" s="14">
        <f t="shared" si="93"/>
        <v>56.670826223568938</v>
      </c>
    </row>
    <row r="176" spans="2:39" x14ac:dyDescent="0.25">
      <c r="B176" s="3">
        <f t="shared" si="76"/>
        <v>790</v>
      </c>
      <c r="C176" s="14">
        <f t="shared" si="77"/>
        <v>13.166666666666666</v>
      </c>
      <c r="D176" s="11">
        <f t="shared" si="78"/>
        <v>719.20095277644396</v>
      </c>
      <c r="E176" s="11">
        <f t="shared" si="64"/>
        <v>447.61295163355811</v>
      </c>
      <c r="F176" s="11">
        <f t="shared" si="79"/>
        <v>42.5834775840219</v>
      </c>
      <c r="G176" s="11">
        <f t="shared" si="65"/>
        <v>76.300613946881498</v>
      </c>
      <c r="H176" s="11">
        <f t="shared" si="66"/>
        <v>57.04280755376351</v>
      </c>
      <c r="I176" s="24">
        <f t="shared" si="80"/>
        <v>42.5834775840219</v>
      </c>
      <c r="J176" s="12">
        <f t="shared" si="67"/>
        <v>0.25406379431461329</v>
      </c>
      <c r="K176" s="24">
        <f t="shared" si="68"/>
        <v>455.02388820598634</v>
      </c>
      <c r="L176" s="12">
        <f t="shared" si="81"/>
        <v>0.22722811019377376</v>
      </c>
      <c r="M176" s="24">
        <f t="shared" si="82"/>
        <v>76.300613946881498</v>
      </c>
      <c r="N176" s="12">
        <f t="shared" si="69"/>
        <v>0.81104579067972427</v>
      </c>
      <c r="O176" s="24">
        <f t="shared" si="70"/>
        <v>475.12769673384497</v>
      </c>
      <c r="P176" s="12">
        <f t="shared" si="83"/>
        <v>0.57168838963080237</v>
      </c>
      <c r="Q176" s="24">
        <f t="shared" si="84"/>
        <v>57.04280755376351</v>
      </c>
      <c r="R176" s="12">
        <f t="shared" si="71"/>
        <v>0.45676603199230026</v>
      </c>
      <c r="S176" s="24">
        <f t="shared" si="72"/>
        <v>464.00708527907432</v>
      </c>
      <c r="T176" s="12">
        <f t="shared" si="85"/>
        <v>0.3724662684180356</v>
      </c>
      <c r="W176" s="24">
        <f t="shared" si="86"/>
        <v>68.327019654247806</v>
      </c>
      <c r="X176" s="24">
        <f t="shared" si="87"/>
        <v>470.6350416580816</v>
      </c>
      <c r="Y176" s="13">
        <f t="shared" si="73"/>
        <v>0.39273481071633409</v>
      </c>
      <c r="Z176" s="24">
        <f t="shared" si="74"/>
        <v>9482.1482994827584</v>
      </c>
      <c r="AA176" s="24">
        <f t="shared" si="75"/>
        <v>7114.7164218391172</v>
      </c>
      <c r="AB176" s="24">
        <f t="shared" si="88"/>
        <v>76.300613946881498</v>
      </c>
      <c r="AC176" s="24">
        <f t="shared" si="89"/>
        <v>57.04280755376351</v>
      </c>
      <c r="AE176" s="14">
        <f t="shared" si="90"/>
        <v>13.166666666666666</v>
      </c>
      <c r="AF176" s="24">
        <f t="shared" si="94"/>
        <v>400</v>
      </c>
      <c r="AG176" s="3">
        <f t="shared" si="91"/>
        <v>0</v>
      </c>
      <c r="AH176" s="3">
        <f>IF(AC176&lt;=450,AthetaR30_0,IF(AC176&gt;=650,AthetaR30_2,(IF(AC176&lt;=550,AthetaR30_0+(AthetaR30_1-AthetaR30_0)/100*(AC176-450),AthetaR30_1+(AthetaR30_2-AthetaR30_1)/100*(AC176-450)))))</f>
        <v>0</v>
      </c>
      <c r="AI176" s="3">
        <f>IF(AD176&lt;=450,AthetaR60_0,IF(AD176&gt;=650,AthetaR60_2,(IF(AD176&lt;=550,AthetaR60_0+(AthetaR60_1-AthetaR60_0)/100*(AD176-450),AthetaR60_1+(AthetaR60_2-AthetaR60_1)/100*(AD176-450)))))</f>
        <v>0.5</v>
      </c>
      <c r="AJ176" s="3">
        <f>IF(AE176&lt;=450,AthetaR90_0,IF(AE176&gt;=650,AthetaR90_2,(IF(AE176&lt;=550,AthetaR90_0+(AthetaR90_1-AthetaR90_0)/100*(AE176-450),AthetaR90_1+(AthetaR90_2-AthetaR90_1)/100*(AE176-450)))))</f>
        <v>1.3</v>
      </c>
      <c r="AK176" s="3">
        <f>IF(AF176&lt;=450,AthetaR120_0,IF(AF176&gt;=650,AthetaR120_2,(IF(AF176&lt;=550,AthetaR120_0+(AthetaR120_1-AthetaR120_0)/100*(AF176-450),AthetaR120_1+(AthetaR120_2-AthetaR120_1)/100*(AF176-450)))))</f>
        <v>1.9</v>
      </c>
      <c r="AL176" s="24">
        <f t="shared" si="92"/>
        <v>76.300613946881498</v>
      </c>
      <c r="AM176" s="14">
        <f t="shared" si="93"/>
        <v>57.04280755376351</v>
      </c>
    </row>
    <row r="177" spans="2:39" x14ac:dyDescent="0.25">
      <c r="B177" s="3">
        <f t="shared" si="76"/>
        <v>795</v>
      </c>
      <c r="C177" s="14">
        <f t="shared" si="77"/>
        <v>13.25</v>
      </c>
      <c r="D177" s="11">
        <f t="shared" si="78"/>
        <v>720.13740330139717</v>
      </c>
      <c r="E177" s="11">
        <f t="shared" si="64"/>
        <v>448.18566019673142</v>
      </c>
      <c r="F177" s="11">
        <f t="shared" si="79"/>
        <v>42.81070569421567</v>
      </c>
      <c r="G177" s="11">
        <f t="shared" si="65"/>
        <v>76.872302336512305</v>
      </c>
      <c r="H177" s="11">
        <f t="shared" si="66"/>
        <v>57.415273822181547</v>
      </c>
      <c r="I177" s="24">
        <f t="shared" si="80"/>
        <v>42.81070569421567</v>
      </c>
      <c r="J177" s="12">
        <f t="shared" si="67"/>
        <v>0.25398251662648225</v>
      </c>
      <c r="K177" s="24">
        <f t="shared" si="68"/>
        <v>455.16950173155101</v>
      </c>
      <c r="L177" s="12">
        <f t="shared" si="81"/>
        <v>0.22757681550883438</v>
      </c>
      <c r="M177" s="24">
        <f t="shared" si="82"/>
        <v>76.872302336512305</v>
      </c>
      <c r="N177" s="12">
        <f t="shared" si="69"/>
        <v>0.81050629344155345</v>
      </c>
      <c r="O177" s="24">
        <f t="shared" si="70"/>
        <v>475.44395594397156</v>
      </c>
      <c r="P177" s="12">
        <f t="shared" si="83"/>
        <v>0.57226901057076041</v>
      </c>
      <c r="Q177" s="24">
        <f t="shared" si="84"/>
        <v>57.415273822181547</v>
      </c>
      <c r="R177" s="12">
        <f t="shared" si="71"/>
        <v>0.45654564069684639</v>
      </c>
      <c r="S177" s="24">
        <f t="shared" si="72"/>
        <v>464.23107848700056</v>
      </c>
      <c r="T177" s="12">
        <f t="shared" si="85"/>
        <v>0.37294331328711749</v>
      </c>
      <c r="W177" s="24">
        <f t="shared" si="86"/>
        <v>68.71975446496414</v>
      </c>
      <c r="X177" s="24">
        <f t="shared" si="87"/>
        <v>470.85994626062188</v>
      </c>
      <c r="Y177" s="13">
        <f t="shared" si="73"/>
        <v>0.39317649759322587</v>
      </c>
      <c r="Z177" s="24">
        <f t="shared" si="74"/>
        <v>9486.6476432941818</v>
      </c>
      <c r="AA177" s="24">
        <f t="shared" si="75"/>
        <v>7136.8227859269009</v>
      </c>
      <c r="AB177" s="24">
        <f t="shared" si="88"/>
        <v>76.872302336512305</v>
      </c>
      <c r="AC177" s="24">
        <f t="shared" si="89"/>
        <v>57.415273822181547</v>
      </c>
      <c r="AE177" s="14">
        <f t="shared" si="90"/>
        <v>13.25</v>
      </c>
      <c r="AF177" s="24">
        <f t="shared" si="94"/>
        <v>400</v>
      </c>
      <c r="AG177" s="3">
        <f t="shared" si="91"/>
        <v>0</v>
      </c>
      <c r="AH177" s="3">
        <f>IF(AC177&lt;=450,AthetaR30_0,IF(AC177&gt;=650,AthetaR30_2,(IF(AC177&lt;=550,AthetaR30_0+(AthetaR30_1-AthetaR30_0)/100*(AC177-450),AthetaR30_1+(AthetaR30_2-AthetaR30_1)/100*(AC177-450)))))</f>
        <v>0</v>
      </c>
      <c r="AI177" s="3">
        <f>IF(AD177&lt;=450,AthetaR60_0,IF(AD177&gt;=650,AthetaR60_2,(IF(AD177&lt;=550,AthetaR60_0+(AthetaR60_1-AthetaR60_0)/100*(AD177-450),AthetaR60_1+(AthetaR60_2-AthetaR60_1)/100*(AD177-450)))))</f>
        <v>0.5</v>
      </c>
      <c r="AJ177" s="3">
        <f>IF(AE177&lt;=450,AthetaR90_0,IF(AE177&gt;=650,AthetaR90_2,(IF(AE177&lt;=550,AthetaR90_0+(AthetaR90_1-AthetaR90_0)/100*(AE177-450),AthetaR90_1+(AthetaR90_2-AthetaR90_1)/100*(AE177-450)))))</f>
        <v>1.3</v>
      </c>
      <c r="AK177" s="3">
        <f>IF(AF177&lt;=450,AthetaR120_0,IF(AF177&gt;=650,AthetaR120_2,(IF(AF177&lt;=550,AthetaR120_0+(AthetaR120_1-AthetaR120_0)/100*(AF177-450),AthetaR120_1+(AthetaR120_2-AthetaR120_1)/100*(AF177-450)))))</f>
        <v>1.9</v>
      </c>
      <c r="AL177" s="24">
        <f t="shared" si="92"/>
        <v>76.872302336512305</v>
      </c>
      <c r="AM177" s="14">
        <f t="shared" si="93"/>
        <v>57.415273822181547</v>
      </c>
    </row>
    <row r="178" spans="2:39" x14ac:dyDescent="0.25">
      <c r="B178" s="3">
        <f t="shared" si="76"/>
        <v>800</v>
      </c>
      <c r="C178" s="14">
        <f t="shared" si="77"/>
        <v>13.333333333333334</v>
      </c>
      <c r="D178" s="11">
        <f t="shared" si="78"/>
        <v>721.06803732594688</v>
      </c>
      <c r="E178" s="11">
        <f t="shared" si="64"/>
        <v>448.75481154091671</v>
      </c>
      <c r="F178" s="11">
        <f t="shared" si="79"/>
        <v>43.038282509724503</v>
      </c>
      <c r="G178" s="11">
        <f t="shared" si="65"/>
        <v>77.44457134708307</v>
      </c>
      <c r="H178" s="11">
        <f t="shared" si="66"/>
        <v>57.788217135468663</v>
      </c>
      <c r="I178" s="24">
        <f t="shared" si="80"/>
        <v>43.038282509724503</v>
      </c>
      <c r="J178" s="12">
        <f t="shared" si="67"/>
        <v>0.2539012474013097</v>
      </c>
      <c r="K178" s="24">
        <f t="shared" si="68"/>
        <v>455.31519330694294</v>
      </c>
      <c r="L178" s="12">
        <f t="shared" si="81"/>
        <v>0.22792109880322281</v>
      </c>
      <c r="M178" s="24">
        <f t="shared" si="82"/>
        <v>77.44457134708307</v>
      </c>
      <c r="N178" s="12">
        <f t="shared" si="69"/>
        <v>0.80996827956785933</v>
      </c>
      <c r="O178" s="24">
        <f t="shared" si="70"/>
        <v>475.7597651563994</v>
      </c>
      <c r="P178" s="12">
        <f t="shared" si="83"/>
        <v>0.57283659865294412</v>
      </c>
      <c r="Q178" s="24">
        <f t="shared" si="84"/>
        <v>57.788217135468663</v>
      </c>
      <c r="R178" s="12">
        <f t="shared" si="71"/>
        <v>0.45632553726291886</v>
      </c>
      <c r="S178" s="24">
        <f t="shared" si="72"/>
        <v>464.45499506884198</v>
      </c>
      <c r="T178" s="12">
        <f t="shared" si="85"/>
        <v>0.37341259531534193</v>
      </c>
      <c r="W178" s="24">
        <f t="shared" si="86"/>
        <v>69.112930962557371</v>
      </c>
      <c r="X178" s="24">
        <f t="shared" si="87"/>
        <v>471.08472300993799</v>
      </c>
      <c r="Y178" s="13">
        <f t="shared" si="73"/>
        <v>0.39361314845651035</v>
      </c>
      <c r="Z178" s="24">
        <f t="shared" si="74"/>
        <v>9491.0470144589835</v>
      </c>
      <c r="AA178" s="24">
        <f t="shared" si="75"/>
        <v>7158.8294195119588</v>
      </c>
      <c r="AB178" s="24">
        <f t="shared" si="88"/>
        <v>77.44457134708307</v>
      </c>
      <c r="AC178" s="24">
        <f t="shared" si="89"/>
        <v>57.788217135468663</v>
      </c>
      <c r="AE178" s="14">
        <f t="shared" si="90"/>
        <v>13.333333333333334</v>
      </c>
      <c r="AF178" s="24">
        <f t="shared" si="94"/>
        <v>400</v>
      </c>
      <c r="AG178" s="3">
        <f t="shared" si="91"/>
        <v>0</v>
      </c>
      <c r="AH178" s="3">
        <f>IF(AC178&lt;=450,AthetaR30_0,IF(AC178&gt;=650,AthetaR30_2,(IF(AC178&lt;=550,AthetaR30_0+(AthetaR30_1-AthetaR30_0)/100*(AC178-450),AthetaR30_1+(AthetaR30_2-AthetaR30_1)/100*(AC178-450)))))</f>
        <v>0</v>
      </c>
      <c r="AI178" s="3">
        <f>IF(AD178&lt;=450,AthetaR60_0,IF(AD178&gt;=650,AthetaR60_2,(IF(AD178&lt;=550,AthetaR60_0+(AthetaR60_1-AthetaR60_0)/100*(AD178-450),AthetaR60_1+(AthetaR60_2-AthetaR60_1)/100*(AD178-450)))))</f>
        <v>0.5</v>
      </c>
      <c r="AJ178" s="3">
        <f>IF(AE178&lt;=450,AthetaR90_0,IF(AE178&gt;=650,AthetaR90_2,(IF(AE178&lt;=550,AthetaR90_0+(AthetaR90_1-AthetaR90_0)/100*(AE178-450),AthetaR90_1+(AthetaR90_2-AthetaR90_1)/100*(AE178-450)))))</f>
        <v>1.3</v>
      </c>
      <c r="AK178" s="3">
        <f>IF(AF178&lt;=450,AthetaR120_0,IF(AF178&gt;=650,AthetaR120_2,(IF(AF178&lt;=550,AthetaR120_0+(AthetaR120_1-AthetaR120_0)/100*(AF178-450),AthetaR120_1+(AthetaR120_2-AthetaR120_1)/100*(AF178-450)))))</f>
        <v>1.9</v>
      </c>
      <c r="AL178" s="24">
        <f t="shared" si="92"/>
        <v>77.44457134708307</v>
      </c>
      <c r="AM178" s="14">
        <f t="shared" si="93"/>
        <v>57.788217135468663</v>
      </c>
    </row>
    <row r="179" spans="2:39" x14ac:dyDescent="0.25">
      <c r="B179" s="3">
        <f t="shared" si="76"/>
        <v>805</v>
      </c>
      <c r="C179" s="14">
        <f t="shared" si="77"/>
        <v>13.416666666666666</v>
      </c>
      <c r="D179" s="11">
        <f t="shared" si="78"/>
        <v>721.99292665942812</v>
      </c>
      <c r="E179" s="11">
        <f t="shared" si="64"/>
        <v>449.32044958281841</v>
      </c>
      <c r="F179" s="11">
        <f t="shared" si="79"/>
        <v>43.266203608527725</v>
      </c>
      <c r="G179" s="11">
        <f t="shared" si="65"/>
        <v>78.017407945736011</v>
      </c>
      <c r="H179" s="11">
        <f t="shared" si="66"/>
        <v>58.161629730784007</v>
      </c>
      <c r="I179" s="24">
        <f t="shared" si="80"/>
        <v>43.266203608527725</v>
      </c>
      <c r="J179" s="12">
        <f t="shared" si="67"/>
        <v>0.25381998853309662</v>
      </c>
      <c r="K179" s="24">
        <f t="shared" si="68"/>
        <v>455.46095959391727</v>
      </c>
      <c r="L179" s="12">
        <f t="shared" si="81"/>
        <v>0.22826102865618508</v>
      </c>
      <c r="M179" s="24">
        <f t="shared" si="82"/>
        <v>78.017407945736011</v>
      </c>
      <c r="N179" s="12">
        <f t="shared" si="69"/>
        <v>0.80943175650696619</v>
      </c>
      <c r="O179" s="24">
        <f t="shared" si="70"/>
        <v>476.07511735675416</v>
      </c>
      <c r="P179" s="12">
        <f t="shared" si="83"/>
        <v>0.57339138590954353</v>
      </c>
      <c r="Q179" s="24">
        <f t="shared" si="84"/>
        <v>58.161629730784007</v>
      </c>
      <c r="R179" s="12">
        <f t="shared" si="71"/>
        <v>0.45610572641980601</v>
      </c>
      <c r="S179" s="24">
        <f t="shared" si="72"/>
        <v>464.67882967152383</v>
      </c>
      <c r="T179" s="12">
        <f t="shared" si="85"/>
        <v>0.37387424218031612</v>
      </c>
      <c r="W179" s="24">
        <f t="shared" si="86"/>
        <v>69.506544111013881</v>
      </c>
      <c r="X179" s="24">
        <f t="shared" si="87"/>
        <v>471.30936856119393</v>
      </c>
      <c r="Y179" s="13">
        <f t="shared" si="73"/>
        <v>0.39404482295713794</v>
      </c>
      <c r="Z179" s="24">
        <f t="shared" si="74"/>
        <v>9495.3476367951134</v>
      </c>
      <c r="AA179" s="24">
        <f t="shared" si="75"/>
        <v>7180.7371849024667</v>
      </c>
      <c r="AB179" s="24">
        <f t="shared" si="88"/>
        <v>78.017407945736011</v>
      </c>
      <c r="AC179" s="24">
        <f t="shared" si="89"/>
        <v>58.161629730784007</v>
      </c>
      <c r="AE179" s="14">
        <f t="shared" si="90"/>
        <v>13.416666666666666</v>
      </c>
      <c r="AF179" s="24">
        <f t="shared" si="94"/>
        <v>400</v>
      </c>
      <c r="AG179" s="3">
        <f t="shared" si="91"/>
        <v>0</v>
      </c>
      <c r="AH179" s="3">
        <f>IF(AC179&lt;=450,AthetaR30_0,IF(AC179&gt;=650,AthetaR30_2,(IF(AC179&lt;=550,AthetaR30_0+(AthetaR30_1-AthetaR30_0)/100*(AC179-450),AthetaR30_1+(AthetaR30_2-AthetaR30_1)/100*(AC179-450)))))</f>
        <v>0</v>
      </c>
      <c r="AI179" s="3">
        <f>IF(AD179&lt;=450,AthetaR60_0,IF(AD179&gt;=650,AthetaR60_2,(IF(AD179&lt;=550,AthetaR60_0+(AthetaR60_1-AthetaR60_0)/100*(AD179-450),AthetaR60_1+(AthetaR60_2-AthetaR60_1)/100*(AD179-450)))))</f>
        <v>0.5</v>
      </c>
      <c r="AJ179" s="3">
        <f>IF(AE179&lt;=450,AthetaR90_0,IF(AE179&gt;=650,AthetaR90_2,(IF(AE179&lt;=550,AthetaR90_0+(AthetaR90_1-AthetaR90_0)/100*(AE179-450),AthetaR90_1+(AthetaR90_2-AthetaR90_1)/100*(AE179-450)))))</f>
        <v>1.3</v>
      </c>
      <c r="AK179" s="3">
        <f>IF(AF179&lt;=450,AthetaR120_0,IF(AF179&gt;=650,AthetaR120_2,(IF(AF179&lt;=550,AthetaR120_0+(AthetaR120_1-AthetaR120_0)/100*(AF179-450),AthetaR120_1+(AthetaR120_2-AthetaR120_1)/100*(AF179-450)))))</f>
        <v>1.9</v>
      </c>
      <c r="AL179" s="24">
        <f t="shared" si="92"/>
        <v>78.017407945736011</v>
      </c>
      <c r="AM179" s="14">
        <f t="shared" si="93"/>
        <v>58.161629730784007</v>
      </c>
    </row>
    <row r="180" spans="2:39" x14ac:dyDescent="0.25">
      <c r="B180" s="3">
        <f t="shared" si="76"/>
        <v>810</v>
      </c>
      <c r="C180" s="14">
        <f t="shared" si="77"/>
        <v>13.5</v>
      </c>
      <c r="D180" s="11">
        <f t="shared" si="78"/>
        <v>722.91214178951509</v>
      </c>
      <c r="E180" s="11">
        <f t="shared" si="64"/>
        <v>449.8826174308482</v>
      </c>
      <c r="F180" s="11">
        <f t="shared" si="79"/>
        <v>43.49446463718391</v>
      </c>
      <c r="G180" s="11">
        <f t="shared" si="65"/>
        <v>78.590799331645556</v>
      </c>
      <c r="H180" s="11">
        <f t="shared" si="66"/>
        <v>58.535503972964321</v>
      </c>
      <c r="I180" s="24">
        <f t="shared" si="80"/>
        <v>43.49446463718391</v>
      </c>
      <c r="J180" s="12">
        <f t="shared" si="67"/>
        <v>0.25373874188010281</v>
      </c>
      <c r="K180" s="24">
        <f t="shared" si="68"/>
        <v>455.60679730975909</v>
      </c>
      <c r="L180" s="12">
        <f t="shared" si="81"/>
        <v>0.22859667217960156</v>
      </c>
      <c r="M180" s="24">
        <f t="shared" si="82"/>
        <v>78.590799331645556</v>
      </c>
      <c r="N180" s="12">
        <f t="shared" si="69"/>
        <v>0.80889673130788464</v>
      </c>
      <c r="O180" s="24">
        <f t="shared" si="70"/>
        <v>476.39000574062703</v>
      </c>
      <c r="P180" s="12">
        <f t="shared" si="83"/>
        <v>0.57393359920514297</v>
      </c>
      <c r="Q180" s="24">
        <f t="shared" si="84"/>
        <v>58.535503972964321</v>
      </c>
      <c r="R180" s="12">
        <f t="shared" si="71"/>
        <v>0.45588621276990848</v>
      </c>
      <c r="S180" s="24">
        <f t="shared" si="72"/>
        <v>464.90257705206324</v>
      </c>
      <c r="T180" s="12">
        <f t="shared" si="85"/>
        <v>0.37432837880240355</v>
      </c>
      <c r="W180" s="24">
        <f t="shared" si="86"/>
        <v>69.900588933971022</v>
      </c>
      <c r="X180" s="24">
        <f t="shared" si="87"/>
        <v>471.53387962699531</v>
      </c>
      <c r="Y180" s="13">
        <f t="shared" si="73"/>
        <v>0.39447157975755454</v>
      </c>
      <c r="Z180" s="24">
        <f t="shared" si="74"/>
        <v>9499.5507124219293</v>
      </c>
      <c r="AA180" s="24">
        <f t="shared" si="75"/>
        <v>7202.54693093065</v>
      </c>
      <c r="AB180" s="24">
        <f t="shared" si="88"/>
        <v>78.590799331645556</v>
      </c>
      <c r="AC180" s="24">
        <f t="shared" si="89"/>
        <v>58.535503972964321</v>
      </c>
      <c r="AE180" s="14">
        <f t="shared" si="90"/>
        <v>13.5</v>
      </c>
      <c r="AF180" s="24">
        <f t="shared" si="94"/>
        <v>400</v>
      </c>
      <c r="AG180" s="3">
        <f t="shared" si="91"/>
        <v>0</v>
      </c>
      <c r="AH180" s="3">
        <f>IF(AC180&lt;=450,AthetaR30_0,IF(AC180&gt;=650,AthetaR30_2,(IF(AC180&lt;=550,AthetaR30_0+(AthetaR30_1-AthetaR30_0)/100*(AC180-450),AthetaR30_1+(AthetaR30_2-AthetaR30_1)/100*(AC180-450)))))</f>
        <v>0</v>
      </c>
      <c r="AI180" s="3">
        <f>IF(AD180&lt;=450,AthetaR60_0,IF(AD180&gt;=650,AthetaR60_2,(IF(AD180&lt;=550,AthetaR60_0+(AthetaR60_1-AthetaR60_0)/100*(AD180-450),AthetaR60_1+(AthetaR60_2-AthetaR60_1)/100*(AD180-450)))))</f>
        <v>0.5</v>
      </c>
      <c r="AJ180" s="3">
        <f>IF(AE180&lt;=450,AthetaR90_0,IF(AE180&gt;=650,AthetaR90_2,(IF(AE180&lt;=550,AthetaR90_0+(AthetaR90_1-AthetaR90_0)/100*(AE180-450),AthetaR90_1+(AthetaR90_2-AthetaR90_1)/100*(AE180-450)))))</f>
        <v>1.3</v>
      </c>
      <c r="AK180" s="3">
        <f>IF(AF180&lt;=450,AthetaR120_0,IF(AF180&gt;=650,AthetaR120_2,(IF(AF180&lt;=550,AthetaR120_0+(AthetaR120_1-AthetaR120_0)/100*(AF180-450),AthetaR120_1+(AthetaR120_2-AthetaR120_1)/100*(AF180-450)))))</f>
        <v>1.9</v>
      </c>
      <c r="AL180" s="24">
        <f t="shared" si="92"/>
        <v>78.590799331645556</v>
      </c>
      <c r="AM180" s="14">
        <f t="shared" si="93"/>
        <v>58.535503972964321</v>
      </c>
    </row>
    <row r="181" spans="2:39" x14ac:dyDescent="0.25">
      <c r="B181" s="3">
        <f t="shared" si="76"/>
        <v>815</v>
      </c>
      <c r="C181" s="14">
        <f t="shared" si="77"/>
        <v>13.583333333333334</v>
      </c>
      <c r="D181" s="11">
        <f t="shared" si="78"/>
        <v>723.82575191445744</v>
      </c>
      <c r="E181" s="11">
        <f t="shared" si="64"/>
        <v>450.44135740483938</v>
      </c>
      <c r="F181" s="11">
        <f t="shared" si="79"/>
        <v>43.723061309363509</v>
      </c>
      <c r="G181" s="11">
        <f t="shared" si="65"/>
        <v>79.164732930850704</v>
      </c>
      <c r="H181" s="11">
        <f t="shared" si="66"/>
        <v>58.909832351766724</v>
      </c>
      <c r="I181" s="24">
        <f t="shared" si="80"/>
        <v>43.723061309363509</v>
      </c>
      <c r="J181" s="12">
        <f t="shared" si="67"/>
        <v>0.25365750926558528</v>
      </c>
      <c r="K181" s="24">
        <f t="shared" si="68"/>
        <v>455.75270322614443</v>
      </c>
      <c r="L181" s="12">
        <f t="shared" si="81"/>
        <v>0.22892809505876036</v>
      </c>
      <c r="M181" s="24">
        <f t="shared" si="82"/>
        <v>79.164732930850704</v>
      </c>
      <c r="N181" s="12">
        <f t="shared" si="69"/>
        <v>0.80836321063113492</v>
      </c>
      <c r="O181" s="24">
        <f t="shared" si="70"/>
        <v>476.70442370883353</v>
      </c>
      <c r="P181" s="12">
        <f t="shared" si="83"/>
        <v>0.57446346037939411</v>
      </c>
      <c r="Q181" s="24">
        <f t="shared" si="84"/>
        <v>58.909832351766724</v>
      </c>
      <c r="R181" s="12">
        <f t="shared" si="71"/>
        <v>0.4556670007916</v>
      </c>
      <c r="S181" s="24">
        <f t="shared" si="72"/>
        <v>465.1262320752694</v>
      </c>
      <c r="T181" s="12">
        <f t="shared" si="85"/>
        <v>0.37477512742081093</v>
      </c>
      <c r="W181" s="24">
        <f t="shared" si="86"/>
        <v>70.295060513728572</v>
      </c>
      <c r="X181" s="24">
        <f t="shared" si="87"/>
        <v>471.7582529765038</v>
      </c>
      <c r="Y181" s="13">
        <f t="shared" si="73"/>
        <v>0.39489347655328877</v>
      </c>
      <c r="Z181" s="24">
        <f t="shared" si="74"/>
        <v>9503.6574222777708</v>
      </c>
      <c r="AA181" s="24">
        <f t="shared" si="75"/>
        <v>7224.259493237314</v>
      </c>
      <c r="AB181" s="24">
        <f t="shared" si="88"/>
        <v>79.164732930850704</v>
      </c>
      <c r="AC181" s="24">
        <f t="shared" si="89"/>
        <v>58.909832351766724</v>
      </c>
      <c r="AE181" s="14">
        <f t="shared" si="90"/>
        <v>13.583333333333334</v>
      </c>
      <c r="AF181" s="24">
        <f t="shared" si="94"/>
        <v>400</v>
      </c>
      <c r="AG181" s="3">
        <f t="shared" si="91"/>
        <v>0</v>
      </c>
      <c r="AH181" s="3">
        <f>IF(AC181&lt;=450,AthetaR30_0,IF(AC181&gt;=650,AthetaR30_2,(IF(AC181&lt;=550,AthetaR30_0+(AthetaR30_1-AthetaR30_0)/100*(AC181-450),AthetaR30_1+(AthetaR30_2-AthetaR30_1)/100*(AC181-450)))))</f>
        <v>0</v>
      </c>
      <c r="AI181" s="3">
        <f>IF(AD181&lt;=450,AthetaR60_0,IF(AD181&gt;=650,AthetaR60_2,(IF(AD181&lt;=550,AthetaR60_0+(AthetaR60_1-AthetaR60_0)/100*(AD181-450),AthetaR60_1+(AthetaR60_2-AthetaR60_1)/100*(AD181-450)))))</f>
        <v>0.5</v>
      </c>
      <c r="AJ181" s="3">
        <f>IF(AE181&lt;=450,AthetaR90_0,IF(AE181&gt;=650,AthetaR90_2,(IF(AE181&lt;=550,AthetaR90_0+(AthetaR90_1-AthetaR90_0)/100*(AE181-450),AthetaR90_1+(AthetaR90_2-AthetaR90_1)/100*(AE181-450)))))</f>
        <v>1.3</v>
      </c>
      <c r="AK181" s="3">
        <f>IF(AF181&lt;=450,AthetaR120_0,IF(AF181&gt;=650,AthetaR120_2,(IF(AF181&lt;=550,AthetaR120_0+(AthetaR120_1-AthetaR120_0)/100*(AF181-450),AthetaR120_1+(AthetaR120_2-AthetaR120_1)/100*(AF181-450)))))</f>
        <v>1.9</v>
      </c>
      <c r="AL181" s="24">
        <f t="shared" si="92"/>
        <v>79.164732930850704</v>
      </c>
      <c r="AM181" s="14">
        <f t="shared" si="93"/>
        <v>58.909832351766724</v>
      </c>
    </row>
    <row r="182" spans="2:39" x14ac:dyDescent="0.25">
      <c r="B182" s="3">
        <f t="shared" si="76"/>
        <v>820</v>
      </c>
      <c r="C182" s="14">
        <f t="shared" si="77"/>
        <v>13.666666666666666</v>
      </c>
      <c r="D182" s="11">
        <f t="shared" si="78"/>
        <v>724.73382497433931</v>
      </c>
      <c r="E182" s="11">
        <f t="shared" si="64"/>
        <v>450.99671105516416</v>
      </c>
      <c r="F182" s="11">
        <f t="shared" si="79"/>
        <v>43.951989404422271</v>
      </c>
      <c r="G182" s="11">
        <f t="shared" si="65"/>
        <v>79.739196391230095</v>
      </c>
      <c r="H182" s="11">
        <f t="shared" si="66"/>
        <v>59.284607479187535</v>
      </c>
      <c r="I182" s="24">
        <f t="shared" si="80"/>
        <v>43.951989404422271</v>
      </c>
      <c r="J182" s="12">
        <f t="shared" si="67"/>
        <v>0.25357629247851687</v>
      </c>
      <c r="K182" s="24">
        <f t="shared" si="68"/>
        <v>455.89867416803327</v>
      </c>
      <c r="L182" s="12">
        <f t="shared" si="81"/>
        <v>0.22925536159174234</v>
      </c>
      <c r="M182" s="24">
        <f t="shared" si="82"/>
        <v>79.739196391230095</v>
      </c>
      <c r="N182" s="12">
        <f t="shared" si="69"/>
        <v>0.80783120075927273</v>
      </c>
      <c r="O182" s="24">
        <f t="shared" si="70"/>
        <v>477.01836486279632</v>
      </c>
      <c r="P182" s="12">
        <f t="shared" si="83"/>
        <v>0.57498118638490492</v>
      </c>
      <c r="Q182" s="24">
        <f t="shared" si="84"/>
        <v>59.284607479187535</v>
      </c>
      <c r="R182" s="12">
        <f t="shared" si="71"/>
        <v>0.45544809484201387</v>
      </c>
      <c r="S182" s="24">
        <f t="shared" si="72"/>
        <v>465.34978971150269</v>
      </c>
      <c r="T182" s="12">
        <f t="shared" si="85"/>
        <v>0.37521460766710413</v>
      </c>
      <c r="W182" s="24">
        <f t="shared" si="86"/>
        <v>70.689953990281865</v>
      </c>
      <c r="X182" s="24">
        <f t="shared" si="87"/>
        <v>471.98248543457083</v>
      </c>
      <c r="Y182" s="13">
        <f t="shared" si="73"/>
        <v>0.39531057009393633</v>
      </c>
      <c r="Z182" s="24">
        <f t="shared" si="74"/>
        <v>9507.6689266220565</v>
      </c>
      <c r="AA182" s="24">
        <f t="shared" si="75"/>
        <v>7245.8756945488276</v>
      </c>
      <c r="AB182" s="24">
        <f t="shared" si="88"/>
        <v>79.739196391230095</v>
      </c>
      <c r="AC182" s="24">
        <f t="shared" si="89"/>
        <v>59.284607479187535</v>
      </c>
      <c r="AE182" s="14">
        <f t="shared" si="90"/>
        <v>13.666666666666666</v>
      </c>
      <c r="AF182" s="24">
        <f t="shared" si="94"/>
        <v>400</v>
      </c>
      <c r="AG182" s="3">
        <f t="shared" si="91"/>
        <v>0</v>
      </c>
      <c r="AH182" s="3">
        <f>IF(AC182&lt;=450,AthetaR30_0,IF(AC182&gt;=650,AthetaR30_2,(IF(AC182&lt;=550,AthetaR30_0+(AthetaR30_1-AthetaR30_0)/100*(AC182-450),AthetaR30_1+(AthetaR30_2-AthetaR30_1)/100*(AC182-450)))))</f>
        <v>0</v>
      </c>
      <c r="AI182" s="3">
        <f>IF(AD182&lt;=450,AthetaR60_0,IF(AD182&gt;=650,AthetaR60_2,(IF(AD182&lt;=550,AthetaR60_0+(AthetaR60_1-AthetaR60_0)/100*(AD182-450),AthetaR60_1+(AthetaR60_2-AthetaR60_1)/100*(AD182-450)))))</f>
        <v>0.5</v>
      </c>
      <c r="AJ182" s="3">
        <f>IF(AE182&lt;=450,AthetaR90_0,IF(AE182&gt;=650,AthetaR90_2,(IF(AE182&lt;=550,AthetaR90_0+(AthetaR90_1-AthetaR90_0)/100*(AE182-450),AthetaR90_1+(AthetaR90_2-AthetaR90_1)/100*(AE182-450)))))</f>
        <v>1.3</v>
      </c>
      <c r="AK182" s="3">
        <f>IF(AF182&lt;=450,AthetaR120_0,IF(AF182&gt;=650,AthetaR120_2,(IF(AF182&lt;=550,AthetaR120_0+(AthetaR120_1-AthetaR120_0)/100*(AF182-450),AthetaR120_1+(AthetaR120_2-AthetaR120_1)/100*(AF182-450)))))</f>
        <v>1.9</v>
      </c>
      <c r="AL182" s="24">
        <f t="shared" si="92"/>
        <v>79.739196391230095</v>
      </c>
      <c r="AM182" s="14">
        <f t="shared" si="93"/>
        <v>59.284607479187535</v>
      </c>
    </row>
    <row r="183" spans="2:39" x14ac:dyDescent="0.25">
      <c r="B183" s="3">
        <f t="shared" si="76"/>
        <v>825</v>
      </c>
      <c r="C183" s="14">
        <f t="shared" si="77"/>
        <v>13.75</v>
      </c>
      <c r="D183" s="11">
        <f t="shared" si="78"/>
        <v>725.63642768139675</v>
      </c>
      <c r="E183" s="11">
        <f t="shared" si="64"/>
        <v>451.54871918127537</v>
      </c>
      <c r="F183" s="11">
        <f t="shared" si="79"/>
        <v>44.181244766014011</v>
      </c>
      <c r="G183" s="11">
        <f t="shared" si="65"/>
        <v>80.314177577614998</v>
      </c>
      <c r="H183" s="11">
        <f t="shared" si="66"/>
        <v>59.659822086854639</v>
      </c>
      <c r="I183" s="24">
        <f t="shared" si="80"/>
        <v>44.181244766014011</v>
      </c>
      <c r="J183" s="12">
        <f t="shared" si="67"/>
        <v>0.25349509327428638</v>
      </c>
      <c r="K183" s="24">
        <f t="shared" si="68"/>
        <v>456.04470701259066</v>
      </c>
      <c r="L183" s="12">
        <f t="shared" si="81"/>
        <v>0.22957853472745846</v>
      </c>
      <c r="M183" s="24">
        <f t="shared" si="82"/>
        <v>80.314177577614998</v>
      </c>
      <c r="N183" s="12">
        <f t="shared" si="69"/>
        <v>0.80730070760712747</v>
      </c>
      <c r="O183" s="24">
        <f t="shared" si="70"/>
        <v>477.33182300004637</v>
      </c>
      <c r="P183" s="12">
        <f t="shared" si="83"/>
        <v>0.57548698942049015</v>
      </c>
      <c r="Q183" s="24">
        <f t="shared" si="84"/>
        <v>59.659822086854639</v>
      </c>
      <c r="R183" s="12">
        <f t="shared" si="71"/>
        <v>0.45522949915975891</v>
      </c>
      <c r="S183" s="24">
        <f t="shared" si="72"/>
        <v>465.5732450344924</v>
      </c>
      <c r="T183" s="12">
        <f t="shared" si="85"/>
        <v>0.375646936636226</v>
      </c>
      <c r="W183" s="24">
        <f t="shared" si="86"/>
        <v>71.085264560375805</v>
      </c>
      <c r="X183" s="24">
        <f t="shared" si="87"/>
        <v>472.20657388088614</v>
      </c>
      <c r="Y183" s="13">
        <f t="shared" si="73"/>
        <v>0.39572291620356337</v>
      </c>
      <c r="Z183" s="24">
        <f t="shared" si="74"/>
        <v>9511.5863655224894</v>
      </c>
      <c r="AA183" s="24">
        <f t="shared" si="75"/>
        <v>7267.3963449467201</v>
      </c>
      <c r="AB183" s="24">
        <f t="shared" si="88"/>
        <v>80.314177577614998</v>
      </c>
      <c r="AC183" s="24">
        <f t="shared" si="89"/>
        <v>59.659822086854639</v>
      </c>
      <c r="AE183" s="14">
        <f t="shared" si="90"/>
        <v>13.75</v>
      </c>
      <c r="AF183" s="24">
        <f t="shared" si="94"/>
        <v>400</v>
      </c>
      <c r="AG183" s="3">
        <f t="shared" si="91"/>
        <v>0</v>
      </c>
      <c r="AH183" s="3">
        <f>IF(AC183&lt;=450,AthetaR30_0,IF(AC183&gt;=650,AthetaR30_2,(IF(AC183&lt;=550,AthetaR30_0+(AthetaR30_1-AthetaR30_0)/100*(AC183-450),AthetaR30_1+(AthetaR30_2-AthetaR30_1)/100*(AC183-450)))))</f>
        <v>0</v>
      </c>
      <c r="AI183" s="3">
        <f>IF(AD183&lt;=450,AthetaR60_0,IF(AD183&gt;=650,AthetaR60_2,(IF(AD183&lt;=550,AthetaR60_0+(AthetaR60_1-AthetaR60_0)/100*(AD183-450),AthetaR60_1+(AthetaR60_2-AthetaR60_1)/100*(AD183-450)))))</f>
        <v>0.5</v>
      </c>
      <c r="AJ183" s="3">
        <f>IF(AE183&lt;=450,AthetaR90_0,IF(AE183&gt;=650,AthetaR90_2,(IF(AE183&lt;=550,AthetaR90_0+(AthetaR90_1-AthetaR90_0)/100*(AE183-450),AthetaR90_1+(AthetaR90_2-AthetaR90_1)/100*(AE183-450)))))</f>
        <v>1.3</v>
      </c>
      <c r="AK183" s="3">
        <f>IF(AF183&lt;=450,AthetaR120_0,IF(AF183&gt;=650,AthetaR120_2,(IF(AF183&lt;=550,AthetaR120_0+(AthetaR120_1-AthetaR120_0)/100*(AF183-450),AthetaR120_1+(AthetaR120_2-AthetaR120_1)/100*(AF183-450)))))</f>
        <v>1.9</v>
      </c>
      <c r="AL183" s="24">
        <f t="shared" si="92"/>
        <v>80.314177577614998</v>
      </c>
      <c r="AM183" s="14">
        <f t="shared" si="93"/>
        <v>59.659822086854639</v>
      </c>
    </row>
    <row r="184" spans="2:39" x14ac:dyDescent="0.25">
      <c r="B184" s="3">
        <f t="shared" si="76"/>
        <v>830</v>
      </c>
      <c r="C184" s="14">
        <f t="shared" si="77"/>
        <v>13.833333333333334</v>
      </c>
      <c r="D184" s="11">
        <f t="shared" si="78"/>
        <v>726.53362554942794</v>
      </c>
      <c r="E184" s="11">
        <f t="shared" si="64"/>
        <v>452.09742184969241</v>
      </c>
      <c r="F184" s="11">
        <f t="shared" si="79"/>
        <v>44.41082330074147</v>
      </c>
      <c r="G184" s="11">
        <f t="shared" si="65"/>
        <v>80.889664567035481</v>
      </c>
      <c r="H184" s="11">
        <f t="shared" si="66"/>
        <v>60.035469023490862</v>
      </c>
      <c r="I184" s="24">
        <f t="shared" si="80"/>
        <v>44.41082330074147</v>
      </c>
      <c r="J184" s="12">
        <f t="shared" si="67"/>
        <v>0.25341391337538044</v>
      </c>
      <c r="K184" s="24">
        <f t="shared" si="68"/>
        <v>456.19079868813742</v>
      </c>
      <c r="L184" s="12">
        <f t="shared" si="81"/>
        <v>0.22989767610239417</v>
      </c>
      <c r="M184" s="24">
        <f t="shared" si="82"/>
        <v>80.889664567035481</v>
      </c>
      <c r="N184" s="12">
        <f t="shared" si="69"/>
        <v>0.80677173673176372</v>
      </c>
      <c r="O184" s="24">
        <f t="shared" si="70"/>
        <v>477.64479210983967</v>
      </c>
      <c r="P184" s="12">
        <f t="shared" si="83"/>
        <v>0.57598107705996804</v>
      </c>
      <c r="Q184" s="24">
        <f t="shared" si="84"/>
        <v>60.035469023490862</v>
      </c>
      <c r="R184" s="12">
        <f t="shared" si="71"/>
        <v>0.45501121786756443</v>
      </c>
      <c r="S184" s="24">
        <f t="shared" si="72"/>
        <v>465.79659321921093</v>
      </c>
      <c r="T184" s="12">
        <f t="shared" si="85"/>
        <v>0.37607222895511483</v>
      </c>
      <c r="W184" s="24">
        <f t="shared" si="86"/>
        <v>71.480987476579372</v>
      </c>
      <c r="X184" s="24">
        <f t="shared" si="87"/>
        <v>472.43051524914523</v>
      </c>
      <c r="Y184" s="13">
        <f t="shared" si="73"/>
        <v>0.39613056980054134</v>
      </c>
      <c r="Z184" s="24">
        <f t="shared" si="74"/>
        <v>9515.410859327827</v>
      </c>
      <c r="AA184" s="24">
        <f t="shared" si="75"/>
        <v>7288.8222421300479</v>
      </c>
      <c r="AB184" s="24">
        <f t="shared" si="88"/>
        <v>80.889664567035481</v>
      </c>
      <c r="AC184" s="24">
        <f t="shared" si="89"/>
        <v>60.035469023490862</v>
      </c>
      <c r="AE184" s="14">
        <f t="shared" si="90"/>
        <v>13.833333333333334</v>
      </c>
      <c r="AF184" s="24">
        <f t="shared" si="94"/>
        <v>400</v>
      </c>
      <c r="AG184" s="3">
        <f t="shared" si="91"/>
        <v>0</v>
      </c>
      <c r="AH184" s="3">
        <f>IF(AC184&lt;=450,AthetaR30_0,IF(AC184&gt;=650,AthetaR30_2,(IF(AC184&lt;=550,AthetaR30_0+(AthetaR30_1-AthetaR30_0)/100*(AC184-450),AthetaR30_1+(AthetaR30_2-AthetaR30_1)/100*(AC184-450)))))</f>
        <v>0</v>
      </c>
      <c r="AI184" s="3">
        <f>IF(AD184&lt;=450,AthetaR60_0,IF(AD184&gt;=650,AthetaR60_2,(IF(AD184&lt;=550,AthetaR60_0+(AthetaR60_1-AthetaR60_0)/100*(AD184-450),AthetaR60_1+(AthetaR60_2-AthetaR60_1)/100*(AD184-450)))))</f>
        <v>0.5</v>
      </c>
      <c r="AJ184" s="3">
        <f>IF(AE184&lt;=450,AthetaR90_0,IF(AE184&gt;=650,AthetaR90_2,(IF(AE184&lt;=550,AthetaR90_0+(AthetaR90_1-AthetaR90_0)/100*(AE184-450),AthetaR90_1+(AthetaR90_2-AthetaR90_1)/100*(AE184-450)))))</f>
        <v>1.3</v>
      </c>
      <c r="AK184" s="3">
        <f>IF(AF184&lt;=450,AthetaR120_0,IF(AF184&gt;=650,AthetaR120_2,(IF(AF184&lt;=550,AthetaR120_0+(AthetaR120_1-AthetaR120_0)/100*(AF184-450),AthetaR120_1+(AthetaR120_2-AthetaR120_1)/100*(AF184-450)))))</f>
        <v>1.9</v>
      </c>
      <c r="AL184" s="24">
        <f t="shared" si="92"/>
        <v>80.889664567035481</v>
      </c>
      <c r="AM184" s="14">
        <f t="shared" si="93"/>
        <v>60.035469023490862</v>
      </c>
    </row>
    <row r="185" spans="2:39" x14ac:dyDescent="0.25">
      <c r="B185" s="3">
        <f t="shared" si="76"/>
        <v>835</v>
      </c>
      <c r="C185" s="14">
        <f t="shared" si="77"/>
        <v>13.916666666666666</v>
      </c>
      <c r="D185" s="11">
        <f t="shared" si="78"/>
        <v>727.42548292232823</v>
      </c>
      <c r="E185" s="11">
        <f t="shared" si="64"/>
        <v>452.64285841145289</v>
      </c>
      <c r="F185" s="11">
        <f t="shared" si="79"/>
        <v>44.640720976843866</v>
      </c>
      <c r="G185" s="11">
        <f t="shared" si="65"/>
        <v>81.465645644095446</v>
      </c>
      <c r="H185" s="11">
        <f t="shared" si="66"/>
        <v>60.411541252445979</v>
      </c>
      <c r="I185" s="24">
        <f t="shared" si="80"/>
        <v>44.640720976843866</v>
      </c>
      <c r="J185" s="12">
        <f t="shared" si="67"/>
        <v>0.25333275447204817</v>
      </c>
      <c r="K185" s="24">
        <f t="shared" si="68"/>
        <v>456.33694617312796</v>
      </c>
      <c r="L185" s="12">
        <f t="shared" si="81"/>
        <v>0.23021284607613027</v>
      </c>
      <c r="M185" s="24">
        <f t="shared" si="82"/>
        <v>81.465645644095446</v>
      </c>
      <c r="N185" s="12">
        <f t="shared" si="69"/>
        <v>0.80624429334216974</v>
      </c>
      <c r="O185" s="24">
        <f t="shared" si="70"/>
        <v>477.95726636888594</v>
      </c>
      <c r="P185" s="12">
        <f t="shared" si="83"/>
        <v>0.57646365237674346</v>
      </c>
      <c r="Q185" s="24">
        <f t="shared" si="84"/>
        <v>60.411541252445979</v>
      </c>
      <c r="R185" s="12">
        <f t="shared" si="71"/>
        <v>0.45479325497485906</v>
      </c>
      <c r="S185" s="24">
        <f t="shared" si="72"/>
        <v>466.01982953980229</v>
      </c>
      <c r="T185" s="12">
        <f t="shared" si="85"/>
        <v>0.37649059684906366</v>
      </c>
      <c r="W185" s="24">
        <f t="shared" si="86"/>
        <v>71.87711804637992</v>
      </c>
      <c r="X185" s="24">
        <f t="shared" si="87"/>
        <v>472.65430652623149</v>
      </c>
      <c r="Y185" s="13">
        <f t="shared" si="73"/>
        <v>0.39653358491684249</v>
      </c>
      <c r="Z185" s="24">
        <f t="shared" si="74"/>
        <v>9519.1435091268249</v>
      </c>
      <c r="AA185" s="24">
        <f t="shared" si="75"/>
        <v>7310.1541716709517</v>
      </c>
      <c r="AB185" s="24">
        <f t="shared" si="88"/>
        <v>81.465645644095446</v>
      </c>
      <c r="AC185" s="24">
        <f t="shared" si="89"/>
        <v>60.411541252445979</v>
      </c>
      <c r="AE185" s="14">
        <f t="shared" si="90"/>
        <v>13.916666666666666</v>
      </c>
      <c r="AF185" s="24">
        <f t="shared" si="94"/>
        <v>400</v>
      </c>
      <c r="AG185" s="3">
        <f t="shared" si="91"/>
        <v>0</v>
      </c>
      <c r="AH185" s="3">
        <f>IF(AC185&lt;=450,AthetaR30_0,IF(AC185&gt;=650,AthetaR30_2,(IF(AC185&lt;=550,AthetaR30_0+(AthetaR30_1-AthetaR30_0)/100*(AC185-450),AthetaR30_1+(AthetaR30_2-AthetaR30_1)/100*(AC185-450)))))</f>
        <v>0</v>
      </c>
      <c r="AI185" s="3">
        <f>IF(AD185&lt;=450,AthetaR60_0,IF(AD185&gt;=650,AthetaR60_2,(IF(AD185&lt;=550,AthetaR60_0+(AthetaR60_1-AthetaR60_0)/100*(AD185-450),AthetaR60_1+(AthetaR60_2-AthetaR60_1)/100*(AD185-450)))))</f>
        <v>0.5</v>
      </c>
      <c r="AJ185" s="3">
        <f>IF(AE185&lt;=450,AthetaR90_0,IF(AE185&gt;=650,AthetaR90_2,(IF(AE185&lt;=550,AthetaR90_0+(AthetaR90_1-AthetaR90_0)/100*(AE185-450),AthetaR90_1+(AthetaR90_2-AthetaR90_1)/100*(AE185-450)))))</f>
        <v>1.3</v>
      </c>
      <c r="AK185" s="3">
        <f>IF(AF185&lt;=450,AthetaR120_0,IF(AF185&gt;=650,AthetaR120_2,(IF(AF185&lt;=550,AthetaR120_0+(AthetaR120_1-AthetaR120_0)/100*(AF185-450),AthetaR120_1+(AthetaR120_2-AthetaR120_1)/100*(AF185-450)))))</f>
        <v>1.9</v>
      </c>
      <c r="AL185" s="24">
        <f t="shared" si="92"/>
        <v>81.465645644095446</v>
      </c>
      <c r="AM185" s="14">
        <f t="shared" si="93"/>
        <v>60.411541252445979</v>
      </c>
    </row>
    <row r="186" spans="2:39" x14ac:dyDescent="0.25">
      <c r="B186" s="3">
        <f t="shared" si="76"/>
        <v>840</v>
      </c>
      <c r="C186" s="14">
        <f t="shared" si="77"/>
        <v>14</v>
      </c>
      <c r="D186" s="11">
        <f t="shared" si="78"/>
        <v>728.31206300177973</v>
      </c>
      <c r="E186" s="11">
        <f t="shared" si="64"/>
        <v>453.18506751904687</v>
      </c>
      <c r="F186" s="11">
        <f t="shared" si="79"/>
        <v>44.870933822919994</v>
      </c>
      <c r="G186" s="11">
        <f t="shared" si="65"/>
        <v>82.042109296472191</v>
      </c>
      <c r="H186" s="11">
        <f t="shared" si="66"/>
        <v>60.788031849295045</v>
      </c>
      <c r="I186" s="24">
        <f t="shared" si="80"/>
        <v>44.870933822919994</v>
      </c>
      <c r="J186" s="12">
        <f t="shared" si="67"/>
        <v>0.25325161822294856</v>
      </c>
      <c r="K186" s="24">
        <f t="shared" si="68"/>
        <v>456.48314649515493</v>
      </c>
      <c r="L186" s="12">
        <f t="shared" si="81"/>
        <v>0.23052410376572141</v>
      </c>
      <c r="M186" s="24">
        <f t="shared" si="82"/>
        <v>82.042109296472191</v>
      </c>
      <c r="N186" s="12">
        <f t="shared" si="69"/>
        <v>0.80571838230868542</v>
      </c>
      <c r="O186" s="24">
        <f t="shared" si="70"/>
        <v>478.26924013718582</v>
      </c>
      <c r="P186" s="12">
        <f t="shared" si="83"/>
        <v>0.57693491406443431</v>
      </c>
      <c r="Q186" s="24">
        <f t="shared" si="84"/>
        <v>60.788031849295045</v>
      </c>
      <c r="R186" s="12">
        <f t="shared" si="71"/>
        <v>0.4545756143802841</v>
      </c>
      <c r="S186" s="24">
        <f t="shared" si="72"/>
        <v>466.24294936756314</v>
      </c>
      <c r="T186" s="12">
        <f t="shared" si="85"/>
        <v>0.37690215020594814</v>
      </c>
      <c r="W186" s="24">
        <f t="shared" si="86"/>
        <v>72.273651631296758</v>
      </c>
      <c r="X186" s="24">
        <f t="shared" si="87"/>
        <v>472.8779447514151</v>
      </c>
      <c r="Y186" s="13">
        <f t="shared" si="73"/>
        <v>0.39693201471680523</v>
      </c>
      <c r="Z186" s="24">
        <f t="shared" si="74"/>
        <v>9522.7853971937511</v>
      </c>
      <c r="AA186" s="24">
        <f t="shared" si="75"/>
        <v>7331.3929072634319</v>
      </c>
      <c r="AB186" s="24">
        <f t="shared" si="88"/>
        <v>82.042109296472191</v>
      </c>
      <c r="AC186" s="24">
        <f t="shared" si="89"/>
        <v>60.788031849295045</v>
      </c>
      <c r="AE186" s="14">
        <f t="shared" si="90"/>
        <v>14</v>
      </c>
      <c r="AF186" s="24">
        <f t="shared" si="94"/>
        <v>400</v>
      </c>
      <c r="AG186" s="3">
        <f t="shared" si="91"/>
        <v>0</v>
      </c>
      <c r="AH186" s="3">
        <f>IF(AC186&lt;=450,AthetaR30_0,IF(AC186&gt;=650,AthetaR30_2,(IF(AC186&lt;=550,AthetaR30_0+(AthetaR30_1-AthetaR30_0)/100*(AC186-450),AthetaR30_1+(AthetaR30_2-AthetaR30_1)/100*(AC186-450)))))</f>
        <v>0</v>
      </c>
      <c r="AI186" s="3">
        <f>IF(AD186&lt;=450,AthetaR60_0,IF(AD186&gt;=650,AthetaR60_2,(IF(AD186&lt;=550,AthetaR60_0+(AthetaR60_1-AthetaR60_0)/100*(AD186-450),AthetaR60_1+(AthetaR60_2-AthetaR60_1)/100*(AD186-450)))))</f>
        <v>0.5</v>
      </c>
      <c r="AJ186" s="3">
        <f>IF(AE186&lt;=450,AthetaR90_0,IF(AE186&gt;=650,AthetaR90_2,(IF(AE186&lt;=550,AthetaR90_0+(AthetaR90_1-AthetaR90_0)/100*(AE186-450),AthetaR90_1+(AthetaR90_2-AthetaR90_1)/100*(AE186-450)))))</f>
        <v>1.3</v>
      </c>
      <c r="AK186" s="3">
        <f>IF(AF186&lt;=450,AthetaR120_0,IF(AF186&gt;=650,AthetaR120_2,(IF(AF186&lt;=550,AthetaR120_0+(AthetaR120_1-AthetaR120_0)/100*(AF186-450),AthetaR120_1+(AthetaR120_2-AthetaR120_1)/100*(AF186-450)))))</f>
        <v>1.9</v>
      </c>
      <c r="AL186" s="24">
        <f t="shared" si="92"/>
        <v>82.042109296472191</v>
      </c>
      <c r="AM186" s="14">
        <f t="shared" si="93"/>
        <v>60.788031849295045</v>
      </c>
    </row>
    <row r="187" spans="2:39" x14ac:dyDescent="0.25">
      <c r="B187" s="3">
        <f t="shared" si="76"/>
        <v>845</v>
      </c>
      <c r="C187" s="14">
        <f t="shared" si="77"/>
        <v>14.083333333333334</v>
      </c>
      <c r="D187" s="11">
        <f t="shared" si="78"/>
        <v>729.19342787412802</v>
      </c>
      <c r="E187" s="11">
        <f t="shared" si="64"/>
        <v>453.72408714285376</v>
      </c>
      <c r="F187" s="11">
        <f t="shared" si="79"/>
        <v>45.101457926685718</v>
      </c>
      <c r="G187" s="11">
        <f t="shared" si="65"/>
        <v>82.619044210536629</v>
      </c>
      <c r="H187" s="11">
        <f t="shared" si="66"/>
        <v>61.164933999500995</v>
      </c>
      <c r="I187" s="24">
        <f t="shared" si="80"/>
        <v>45.101457926685718</v>
      </c>
      <c r="J187" s="12">
        <f t="shared" si="67"/>
        <v>0.25317050625578197</v>
      </c>
      <c r="K187" s="24">
        <f t="shared" si="68"/>
        <v>456.6293967299797</v>
      </c>
      <c r="L187" s="12">
        <f t="shared" si="81"/>
        <v>0.23083150707886471</v>
      </c>
      <c r="M187" s="24">
        <f t="shared" si="82"/>
        <v>82.619044210536629</v>
      </c>
      <c r="N187" s="12">
        <f t="shared" si="69"/>
        <v>0.80519400817217823</v>
      </c>
      <c r="O187" s="24">
        <f t="shared" si="70"/>
        <v>478.58070795397219</v>
      </c>
      <c r="P187" s="12">
        <f t="shared" si="83"/>
        <v>0.57739505655334422</v>
      </c>
      <c r="Q187" s="24">
        <f t="shared" si="84"/>
        <v>61.164933999500995</v>
      </c>
      <c r="R187" s="12">
        <f t="shared" si="71"/>
        <v>0.45435829987414261</v>
      </c>
      <c r="S187" s="24">
        <f t="shared" si="72"/>
        <v>466.46594816897556</v>
      </c>
      <c r="T187" s="12">
        <f t="shared" si="85"/>
        <v>0.37730699663822315</v>
      </c>
      <c r="W187" s="24">
        <f t="shared" si="86"/>
        <v>72.670583646013569</v>
      </c>
      <c r="X187" s="24">
        <f t="shared" si="87"/>
        <v>473.10142701556691</v>
      </c>
      <c r="Y187" s="13">
        <f t="shared" si="73"/>
        <v>0.3973259115153932</v>
      </c>
      <c r="Z187" s="24">
        <f t="shared" si="74"/>
        <v>9526.3375874210051</v>
      </c>
      <c r="AA187" s="24">
        <f t="shared" si="75"/>
        <v>7352.5392109656505</v>
      </c>
      <c r="AB187" s="24">
        <f t="shared" si="88"/>
        <v>82.619044210536629</v>
      </c>
      <c r="AC187" s="24">
        <f t="shared" si="89"/>
        <v>61.164933999500995</v>
      </c>
      <c r="AE187" s="14">
        <f t="shared" si="90"/>
        <v>14.083333333333334</v>
      </c>
      <c r="AF187" s="24">
        <f t="shared" si="94"/>
        <v>400</v>
      </c>
      <c r="AG187" s="3">
        <f t="shared" si="91"/>
        <v>0</v>
      </c>
      <c r="AH187" s="3">
        <f>IF(AC187&lt;=450,AthetaR30_0,IF(AC187&gt;=650,AthetaR30_2,(IF(AC187&lt;=550,AthetaR30_0+(AthetaR30_1-AthetaR30_0)/100*(AC187-450),AthetaR30_1+(AthetaR30_2-AthetaR30_1)/100*(AC187-450)))))</f>
        <v>0</v>
      </c>
      <c r="AI187" s="3">
        <f>IF(AD187&lt;=450,AthetaR60_0,IF(AD187&gt;=650,AthetaR60_2,(IF(AD187&lt;=550,AthetaR60_0+(AthetaR60_1-AthetaR60_0)/100*(AD187-450),AthetaR60_1+(AthetaR60_2-AthetaR60_1)/100*(AD187-450)))))</f>
        <v>0.5</v>
      </c>
      <c r="AJ187" s="3">
        <f>IF(AE187&lt;=450,AthetaR90_0,IF(AE187&gt;=650,AthetaR90_2,(IF(AE187&lt;=550,AthetaR90_0+(AthetaR90_1-AthetaR90_0)/100*(AE187-450),AthetaR90_1+(AthetaR90_2-AthetaR90_1)/100*(AE187-450)))))</f>
        <v>1.3</v>
      </c>
      <c r="AK187" s="3">
        <f>IF(AF187&lt;=450,AthetaR120_0,IF(AF187&gt;=650,AthetaR120_2,(IF(AF187&lt;=550,AthetaR120_0+(AthetaR120_1-AthetaR120_0)/100*(AF187-450),AthetaR120_1+(AthetaR120_2-AthetaR120_1)/100*(AF187-450)))))</f>
        <v>1.9</v>
      </c>
      <c r="AL187" s="24">
        <f t="shared" si="92"/>
        <v>82.619044210536629</v>
      </c>
      <c r="AM187" s="14">
        <f t="shared" si="93"/>
        <v>61.164933999500995</v>
      </c>
    </row>
    <row r="188" spans="2:39" x14ac:dyDescent="0.25">
      <c r="B188" s="3">
        <f t="shared" si="76"/>
        <v>850</v>
      </c>
      <c r="C188" s="14">
        <f t="shared" si="77"/>
        <v>14.166666666666666</v>
      </c>
      <c r="D188" s="11">
        <f t="shared" si="78"/>
        <v>730.06963853647221</v>
      </c>
      <c r="E188" s="11">
        <f t="shared" si="64"/>
        <v>454.25995458709849</v>
      </c>
      <c r="F188" s="11">
        <f t="shared" si="79"/>
        <v>45.332289433764586</v>
      </c>
      <c r="G188" s="11">
        <f t="shared" si="65"/>
        <v>83.196439267089971</v>
      </c>
      <c r="H188" s="11">
        <f t="shared" si="66"/>
        <v>61.54224099613922</v>
      </c>
      <c r="I188" s="24">
        <f t="shared" si="80"/>
        <v>45.332289433764586</v>
      </c>
      <c r="J188" s="12">
        <f t="shared" si="67"/>
        <v>0.25308942016790514</v>
      </c>
      <c r="K188" s="24">
        <f t="shared" si="68"/>
        <v>456.77569400058798</v>
      </c>
      <c r="L188" s="12">
        <f t="shared" si="81"/>
        <v>0.23113511274603823</v>
      </c>
      <c r="M188" s="24">
        <f t="shared" si="82"/>
        <v>83.196439267089971</v>
      </c>
      <c r="N188" s="12">
        <f t="shared" si="69"/>
        <v>0.80467117515296893</v>
      </c>
      <c r="O188" s="24">
        <f t="shared" si="70"/>
        <v>478.89166453375458</v>
      </c>
      <c r="P188" s="12">
        <f t="shared" si="83"/>
        <v>0.57784427012336026</v>
      </c>
      <c r="Q188" s="24">
        <f t="shared" si="84"/>
        <v>61.54224099613922</v>
      </c>
      <c r="R188" s="12">
        <f t="shared" si="71"/>
        <v>0.45414131514078937</v>
      </c>
      <c r="S188" s="24">
        <f t="shared" si="72"/>
        <v>466.68882150378863</v>
      </c>
      <c r="T188" s="12">
        <f t="shared" si="85"/>
        <v>0.37770524154300128</v>
      </c>
      <c r="W188" s="24">
        <f t="shared" si="86"/>
        <v>73.067909557528964</v>
      </c>
      <c r="X188" s="24">
        <f t="shared" si="87"/>
        <v>473.32475046038775</v>
      </c>
      <c r="Y188" s="13">
        <f t="shared" si="73"/>
        <v>0.39771532679596244</v>
      </c>
      <c r="Z188" s="24">
        <f t="shared" si="74"/>
        <v>9529.8011257392372</v>
      </c>
      <c r="AA188" s="24">
        <f t="shared" si="75"/>
        <v>7373.5938334360426</v>
      </c>
      <c r="AB188" s="24">
        <f t="shared" si="88"/>
        <v>83.196439267089971</v>
      </c>
      <c r="AC188" s="24">
        <f t="shared" si="89"/>
        <v>61.54224099613922</v>
      </c>
      <c r="AE188" s="14">
        <f t="shared" si="90"/>
        <v>14.166666666666666</v>
      </c>
      <c r="AF188" s="24">
        <f t="shared" si="94"/>
        <v>400</v>
      </c>
      <c r="AG188" s="3">
        <f t="shared" si="91"/>
        <v>0</v>
      </c>
      <c r="AH188" s="3">
        <f>IF(AC188&lt;=450,AthetaR30_0,IF(AC188&gt;=650,AthetaR30_2,(IF(AC188&lt;=550,AthetaR30_0+(AthetaR30_1-AthetaR30_0)/100*(AC188-450),AthetaR30_1+(AthetaR30_2-AthetaR30_1)/100*(AC188-450)))))</f>
        <v>0</v>
      </c>
      <c r="AI188" s="3">
        <f>IF(AD188&lt;=450,AthetaR60_0,IF(AD188&gt;=650,AthetaR60_2,(IF(AD188&lt;=550,AthetaR60_0+(AthetaR60_1-AthetaR60_0)/100*(AD188-450),AthetaR60_1+(AthetaR60_2-AthetaR60_1)/100*(AD188-450)))))</f>
        <v>0.5</v>
      </c>
      <c r="AJ188" s="3">
        <f>IF(AE188&lt;=450,AthetaR90_0,IF(AE188&gt;=650,AthetaR90_2,(IF(AE188&lt;=550,AthetaR90_0+(AthetaR90_1-AthetaR90_0)/100*(AE188-450),AthetaR90_1+(AthetaR90_2-AthetaR90_1)/100*(AE188-450)))))</f>
        <v>1.3</v>
      </c>
      <c r="AK188" s="3">
        <f>IF(AF188&lt;=450,AthetaR120_0,IF(AF188&gt;=650,AthetaR120_2,(IF(AF188&lt;=550,AthetaR120_0+(AthetaR120_1-AthetaR120_0)/100*(AF188-450),AthetaR120_1+(AthetaR120_2-AthetaR120_1)/100*(AF188-450)))))</f>
        <v>1.9</v>
      </c>
      <c r="AL188" s="24">
        <f t="shared" si="92"/>
        <v>83.196439267089971</v>
      </c>
      <c r="AM188" s="14">
        <f t="shared" si="93"/>
        <v>61.54224099613922</v>
      </c>
    </row>
    <row r="189" spans="2:39" x14ac:dyDescent="0.25">
      <c r="B189" s="3">
        <f t="shared" si="76"/>
        <v>855</v>
      </c>
      <c r="C189" s="14">
        <f t="shared" si="77"/>
        <v>14.25</v>
      </c>
      <c r="D189" s="11">
        <f t="shared" si="78"/>
        <v>730.9407549219959</v>
      </c>
      <c r="E189" s="11">
        <f t="shared" si="64"/>
        <v>454.79270650534318</v>
      </c>
      <c r="F189" s="11">
        <f t="shared" si="79"/>
        <v>45.563424546510625</v>
      </c>
      <c r="G189" s="11">
        <f t="shared" si="65"/>
        <v>83.774283537213336</v>
      </c>
      <c r="H189" s="11">
        <f t="shared" si="66"/>
        <v>61.919946237682218</v>
      </c>
      <c r="I189" s="24">
        <f t="shared" si="80"/>
        <v>45.563424546510625</v>
      </c>
      <c r="J189" s="12">
        <f t="shared" si="67"/>
        <v>0.25300836152693129</v>
      </c>
      <c r="K189" s="24">
        <f t="shared" si="68"/>
        <v>456.92203547626934</v>
      </c>
      <c r="L189" s="12">
        <f t="shared" si="81"/>
        <v>0.23143497635158969</v>
      </c>
      <c r="M189" s="24">
        <f t="shared" si="82"/>
        <v>83.774283537213336</v>
      </c>
      <c r="N189" s="12">
        <f t="shared" si="69"/>
        <v>0.80414988715951952</v>
      </c>
      <c r="O189" s="24">
        <f t="shared" si="70"/>
        <v>479.20210476246149</v>
      </c>
      <c r="P189" s="12">
        <f t="shared" si="83"/>
        <v>0.57828274101322874</v>
      </c>
      <c r="Q189" s="24">
        <f t="shared" si="84"/>
        <v>61.919946237682218</v>
      </c>
      <c r="R189" s="12">
        <f t="shared" si="71"/>
        <v>0.4539246637609588</v>
      </c>
      <c r="S189" s="24">
        <f t="shared" si="72"/>
        <v>466.9115650231484</v>
      </c>
      <c r="T189" s="12">
        <f t="shared" si="85"/>
        <v>0.37809698816018539</v>
      </c>
      <c r="W189" s="24">
        <f t="shared" si="86"/>
        <v>73.465624884324924</v>
      </c>
      <c r="X189" s="24">
        <f t="shared" si="87"/>
        <v>473.54791227765162</v>
      </c>
      <c r="Y189" s="13">
        <f t="shared" si="73"/>
        <v>0.39810031122755107</v>
      </c>
      <c r="Z189" s="24">
        <f t="shared" si="74"/>
        <v>9533.1770405254556</v>
      </c>
      <c r="AA189" s="24">
        <f t="shared" si="75"/>
        <v>7394.5575141631698</v>
      </c>
      <c r="AB189" s="24">
        <f t="shared" si="88"/>
        <v>83.774283537213336</v>
      </c>
      <c r="AC189" s="24">
        <f t="shared" si="89"/>
        <v>61.919946237682218</v>
      </c>
      <c r="AE189" s="14">
        <f t="shared" si="90"/>
        <v>14.25</v>
      </c>
      <c r="AF189" s="24">
        <f t="shared" si="94"/>
        <v>400</v>
      </c>
      <c r="AG189" s="3">
        <f t="shared" si="91"/>
        <v>0</v>
      </c>
      <c r="AH189" s="3">
        <f>IF(AC189&lt;=450,AthetaR30_0,IF(AC189&gt;=650,AthetaR30_2,(IF(AC189&lt;=550,AthetaR30_0+(AthetaR30_1-AthetaR30_0)/100*(AC189-450),AthetaR30_1+(AthetaR30_2-AthetaR30_1)/100*(AC189-450)))))</f>
        <v>0</v>
      </c>
      <c r="AI189" s="3">
        <f>IF(AD189&lt;=450,AthetaR60_0,IF(AD189&gt;=650,AthetaR60_2,(IF(AD189&lt;=550,AthetaR60_0+(AthetaR60_1-AthetaR60_0)/100*(AD189-450),AthetaR60_1+(AthetaR60_2-AthetaR60_1)/100*(AD189-450)))))</f>
        <v>0.5</v>
      </c>
      <c r="AJ189" s="3">
        <f>IF(AE189&lt;=450,AthetaR90_0,IF(AE189&gt;=650,AthetaR90_2,(IF(AE189&lt;=550,AthetaR90_0+(AthetaR90_1-AthetaR90_0)/100*(AE189-450),AthetaR90_1+(AthetaR90_2-AthetaR90_1)/100*(AE189-450)))))</f>
        <v>1.3</v>
      </c>
      <c r="AK189" s="3">
        <f>IF(AF189&lt;=450,AthetaR120_0,IF(AF189&gt;=650,AthetaR120_2,(IF(AF189&lt;=550,AthetaR120_0+(AthetaR120_1-AthetaR120_0)/100*(AF189-450),AthetaR120_1+(AthetaR120_2-AthetaR120_1)/100*(AF189-450)))))</f>
        <v>1.9</v>
      </c>
      <c r="AL189" s="24">
        <f t="shared" si="92"/>
        <v>83.774283537213336</v>
      </c>
      <c r="AM189" s="14">
        <f t="shared" si="93"/>
        <v>61.919946237682218</v>
      </c>
    </row>
    <row r="190" spans="2:39" x14ac:dyDescent="0.25">
      <c r="B190" s="3">
        <f t="shared" si="76"/>
        <v>860</v>
      </c>
      <c r="C190" s="14">
        <f t="shared" si="77"/>
        <v>14.333333333333334</v>
      </c>
      <c r="D190" s="11">
        <f t="shared" si="78"/>
        <v>731.80683592456774</v>
      </c>
      <c r="E190" s="11">
        <f t="shared" si="64"/>
        <v>455.32237891553211</v>
      </c>
      <c r="F190" s="11">
        <f t="shared" si="79"/>
        <v>45.794859522862211</v>
      </c>
      <c r="G190" s="11">
        <f t="shared" si="65"/>
        <v>84.352566278226561</v>
      </c>
      <c r="H190" s="11">
        <f t="shared" si="66"/>
        <v>62.298043225842406</v>
      </c>
      <c r="I190" s="24">
        <f t="shared" si="80"/>
        <v>45.794859522862211</v>
      </c>
      <c r="J190" s="12">
        <f t="shared" si="67"/>
        <v>0.25292733187131511</v>
      </c>
      <c r="K190" s="24">
        <f t="shared" si="68"/>
        <v>457.06841837172055</v>
      </c>
      <c r="L190" s="12">
        <f t="shared" si="81"/>
        <v>0.23173115236375372</v>
      </c>
      <c r="M190" s="24">
        <f t="shared" si="82"/>
        <v>84.352566278226561</v>
      </c>
      <c r="N190" s="12">
        <f t="shared" si="69"/>
        <v>0.80363014779689101</v>
      </c>
      <c r="O190" s="24">
        <f t="shared" si="70"/>
        <v>479.512023693679</v>
      </c>
      <c r="P190" s="12">
        <f t="shared" si="83"/>
        <v>0.5787106515261331</v>
      </c>
      <c r="Q190" s="24">
        <f t="shared" si="84"/>
        <v>62.298043225842406</v>
      </c>
      <c r="R190" s="12">
        <f t="shared" si="71"/>
        <v>0.45370834921403663</v>
      </c>
      <c r="S190" s="24">
        <f t="shared" si="72"/>
        <v>467.1341744677743</v>
      </c>
      <c r="T190" s="12">
        <f t="shared" si="85"/>
        <v>0.3784823376286145</v>
      </c>
      <c r="W190" s="24">
        <f t="shared" si="86"/>
        <v>73.863725195552476</v>
      </c>
      <c r="X190" s="24">
        <f t="shared" si="87"/>
        <v>473.77090970846444</v>
      </c>
      <c r="Y190" s="13">
        <f t="shared" si="73"/>
        <v>0.39848091468171148</v>
      </c>
      <c r="Z190" s="24">
        <f t="shared" si="74"/>
        <v>9536.4663429994907</v>
      </c>
      <c r="AA190" s="24">
        <f t="shared" si="75"/>
        <v>7415.4309816898576</v>
      </c>
      <c r="AB190" s="24">
        <f t="shared" si="88"/>
        <v>84.352566278226561</v>
      </c>
      <c r="AC190" s="24">
        <f t="shared" si="89"/>
        <v>62.298043225842406</v>
      </c>
      <c r="AE190" s="14">
        <f t="shared" si="90"/>
        <v>14.333333333333334</v>
      </c>
      <c r="AF190" s="24">
        <f t="shared" si="94"/>
        <v>400</v>
      </c>
      <c r="AG190" s="3">
        <f t="shared" si="91"/>
        <v>0</v>
      </c>
      <c r="AH190" s="3">
        <f>IF(AC190&lt;=450,AthetaR30_0,IF(AC190&gt;=650,AthetaR30_2,(IF(AC190&lt;=550,AthetaR30_0+(AthetaR30_1-AthetaR30_0)/100*(AC190-450),AthetaR30_1+(AthetaR30_2-AthetaR30_1)/100*(AC190-450)))))</f>
        <v>0</v>
      </c>
      <c r="AI190" s="3">
        <f>IF(AD190&lt;=450,AthetaR60_0,IF(AD190&gt;=650,AthetaR60_2,(IF(AD190&lt;=550,AthetaR60_0+(AthetaR60_1-AthetaR60_0)/100*(AD190-450),AthetaR60_1+(AthetaR60_2-AthetaR60_1)/100*(AD190-450)))))</f>
        <v>0.5</v>
      </c>
      <c r="AJ190" s="3">
        <f>IF(AE190&lt;=450,AthetaR90_0,IF(AE190&gt;=650,AthetaR90_2,(IF(AE190&lt;=550,AthetaR90_0+(AthetaR90_1-AthetaR90_0)/100*(AE190-450),AthetaR90_1+(AthetaR90_2-AthetaR90_1)/100*(AE190-450)))))</f>
        <v>1.3</v>
      </c>
      <c r="AK190" s="3">
        <f>IF(AF190&lt;=450,AthetaR120_0,IF(AF190&gt;=650,AthetaR120_2,(IF(AF190&lt;=550,AthetaR120_0+(AthetaR120_1-AthetaR120_0)/100*(AF190-450),AthetaR120_1+(AthetaR120_2-AthetaR120_1)/100*(AF190-450)))))</f>
        <v>1.9</v>
      </c>
      <c r="AL190" s="24">
        <f t="shared" si="92"/>
        <v>84.352566278226561</v>
      </c>
      <c r="AM190" s="14">
        <f t="shared" si="93"/>
        <v>62.298043225842406</v>
      </c>
    </row>
    <row r="191" spans="2:39" x14ac:dyDescent="0.25">
      <c r="B191" s="3">
        <f t="shared" si="76"/>
        <v>865</v>
      </c>
      <c r="C191" s="14">
        <f t="shared" si="77"/>
        <v>14.416666666666666</v>
      </c>
      <c r="D191" s="11">
        <f t="shared" si="78"/>
        <v>732.66793942263337</v>
      </c>
      <c r="E191" s="11">
        <f t="shared" si="64"/>
        <v>455.8490072146036</v>
      </c>
      <c r="F191" s="11">
        <f t="shared" si="79"/>
        <v>46.026590675225968</v>
      </c>
      <c r="G191" s="11">
        <f t="shared" si="65"/>
        <v>84.931276929752698</v>
      </c>
      <c r="H191" s="11">
        <f t="shared" si="66"/>
        <v>62.676525563471017</v>
      </c>
      <c r="I191" s="24">
        <f t="shared" si="80"/>
        <v>46.026590675225968</v>
      </c>
      <c r="J191" s="12">
        <f t="shared" si="67"/>
        <v>0.25284633271092349</v>
      </c>
      <c r="K191" s="24">
        <f t="shared" si="68"/>
        <v>457.21483994617131</v>
      </c>
      <c r="L191" s="12">
        <f t="shared" si="81"/>
        <v>0.23202369416378751</v>
      </c>
      <c r="M191" s="24">
        <f t="shared" si="82"/>
        <v>84.931276929752698</v>
      </c>
      <c r="N191" s="12">
        <f t="shared" si="69"/>
        <v>0.80311196037497445</v>
      </c>
      <c r="O191" s="24">
        <f t="shared" si="70"/>
        <v>479.82141654498184</v>
      </c>
      <c r="P191" s="12">
        <f t="shared" si="83"/>
        <v>0.57912818013221123</v>
      </c>
      <c r="Q191" s="24">
        <f t="shared" si="84"/>
        <v>62.676525563471017</v>
      </c>
      <c r="R191" s="12">
        <f t="shared" si="71"/>
        <v>0.45349237488027583</v>
      </c>
      <c r="S191" s="24">
        <f t="shared" si="72"/>
        <v>467.35664566618021</v>
      </c>
      <c r="T191" s="12">
        <f t="shared" si="85"/>
        <v>0.37886138904057193</v>
      </c>
      <c r="W191" s="24">
        <f t="shared" si="86"/>
        <v>74.262206110234189</v>
      </c>
      <c r="X191" s="24">
        <f t="shared" si="87"/>
        <v>473.99374004253553</v>
      </c>
      <c r="Y191" s="13">
        <f t="shared" si="73"/>
        <v>0.39885718624889688</v>
      </c>
      <c r="Z191" s="24">
        <f t="shared" si="74"/>
        <v>9539.6700276092361</v>
      </c>
      <c r="AA191" s="24">
        <f t="shared" si="75"/>
        <v>7436.2149538315252</v>
      </c>
      <c r="AB191" s="24">
        <f t="shared" si="88"/>
        <v>84.931276929752698</v>
      </c>
      <c r="AC191" s="24">
        <f t="shared" si="89"/>
        <v>62.676525563471017</v>
      </c>
      <c r="AE191" s="14">
        <f t="shared" si="90"/>
        <v>14.416666666666666</v>
      </c>
      <c r="AF191" s="24">
        <f t="shared" si="94"/>
        <v>400</v>
      </c>
      <c r="AG191" s="3">
        <f t="shared" si="91"/>
        <v>0</v>
      </c>
      <c r="AH191" s="3">
        <f>IF(AC191&lt;=450,AthetaR30_0,IF(AC191&gt;=650,AthetaR30_2,(IF(AC191&lt;=550,AthetaR30_0+(AthetaR30_1-AthetaR30_0)/100*(AC191-450),AthetaR30_1+(AthetaR30_2-AthetaR30_1)/100*(AC191-450)))))</f>
        <v>0</v>
      </c>
      <c r="AI191" s="3">
        <f>IF(AD191&lt;=450,AthetaR60_0,IF(AD191&gt;=650,AthetaR60_2,(IF(AD191&lt;=550,AthetaR60_0+(AthetaR60_1-AthetaR60_0)/100*(AD191-450),AthetaR60_1+(AthetaR60_2-AthetaR60_1)/100*(AD191-450)))))</f>
        <v>0.5</v>
      </c>
      <c r="AJ191" s="3">
        <f>IF(AE191&lt;=450,AthetaR90_0,IF(AE191&gt;=650,AthetaR90_2,(IF(AE191&lt;=550,AthetaR90_0+(AthetaR90_1-AthetaR90_0)/100*(AE191-450),AthetaR90_1+(AthetaR90_2-AthetaR90_1)/100*(AE191-450)))))</f>
        <v>1.3</v>
      </c>
      <c r="AK191" s="3">
        <f>IF(AF191&lt;=450,AthetaR120_0,IF(AF191&gt;=650,AthetaR120_2,(IF(AF191&lt;=550,AthetaR120_0+(AthetaR120_1-AthetaR120_0)/100*(AF191-450),AthetaR120_1+(AthetaR120_2-AthetaR120_1)/100*(AF191-450)))))</f>
        <v>1.9</v>
      </c>
      <c r="AL191" s="24">
        <f t="shared" si="92"/>
        <v>84.931276929752698</v>
      </c>
      <c r="AM191" s="14">
        <f t="shared" si="93"/>
        <v>62.676525563471017</v>
      </c>
    </row>
    <row r="192" spans="2:39" x14ac:dyDescent="0.25">
      <c r="B192" s="3">
        <f t="shared" si="76"/>
        <v>870</v>
      </c>
      <c r="C192" s="14">
        <f t="shared" si="77"/>
        <v>14.5</v>
      </c>
      <c r="D192" s="11">
        <f t="shared" si="78"/>
        <v>733.52412230242578</v>
      </c>
      <c r="E192" s="11">
        <f t="shared" si="64"/>
        <v>456.37262619268472</v>
      </c>
      <c r="F192" s="11">
        <f t="shared" si="79"/>
        <v>46.258614369389754</v>
      </c>
      <c r="G192" s="11">
        <f t="shared" si="65"/>
        <v>85.510405109884914</v>
      </c>
      <c r="H192" s="11">
        <f t="shared" si="66"/>
        <v>63.05538695251159</v>
      </c>
      <c r="I192" s="24">
        <f t="shared" si="80"/>
        <v>46.258614369389754</v>
      </c>
      <c r="J192" s="12">
        <f t="shared" si="67"/>
        <v>0.25276536552759205</v>
      </c>
      <c r="K192" s="24">
        <f t="shared" si="68"/>
        <v>457.36129750253195</v>
      </c>
      <c r="L192" s="12">
        <f t="shared" si="81"/>
        <v>0.23231265407410678</v>
      </c>
      <c r="M192" s="24">
        <f t="shared" si="82"/>
        <v>85.510405109884914</v>
      </c>
      <c r="N192" s="12">
        <f t="shared" si="69"/>
        <v>0.80259532791650234</v>
      </c>
      <c r="O192" s="24">
        <f t="shared" si="70"/>
        <v>480.13027869435513</v>
      </c>
      <c r="P192" s="12">
        <f t="shared" si="83"/>
        <v>0.57953550156762046</v>
      </c>
      <c r="Q192" s="24">
        <f t="shared" si="84"/>
        <v>63.05538695251159</v>
      </c>
      <c r="R192" s="12">
        <f t="shared" si="71"/>
        <v>0.4532767440429572</v>
      </c>
      <c r="S192" s="24">
        <f t="shared" si="72"/>
        <v>467.57897453293964</v>
      </c>
      <c r="T192" s="12">
        <f t="shared" si="85"/>
        <v>0.37923423949443802</v>
      </c>
      <c r="W192" s="24">
        <f t="shared" si="86"/>
        <v>74.661063296483093</v>
      </c>
      <c r="X192" s="24">
        <f t="shared" si="87"/>
        <v>474.21640061746371</v>
      </c>
      <c r="Y192" s="13">
        <f t="shared" si="73"/>
        <v>0.39922917425441606</v>
      </c>
      <c r="Z192" s="24">
        <f t="shared" si="74"/>
        <v>9542.7890724050394</v>
      </c>
      <c r="AA192" s="24">
        <f t="shared" si="75"/>
        <v>7456.9101378890091</v>
      </c>
      <c r="AB192" s="24">
        <f t="shared" si="88"/>
        <v>85.510405109884914</v>
      </c>
      <c r="AC192" s="24">
        <f t="shared" si="89"/>
        <v>63.05538695251159</v>
      </c>
      <c r="AE192" s="14">
        <f t="shared" si="90"/>
        <v>14.5</v>
      </c>
      <c r="AF192" s="24">
        <f t="shared" si="94"/>
        <v>400</v>
      </c>
      <c r="AG192" s="3">
        <f t="shared" si="91"/>
        <v>0</v>
      </c>
      <c r="AH192" s="3">
        <f>IF(AC192&lt;=450,AthetaR30_0,IF(AC192&gt;=650,AthetaR30_2,(IF(AC192&lt;=550,AthetaR30_0+(AthetaR30_1-AthetaR30_0)/100*(AC192-450),AthetaR30_1+(AthetaR30_2-AthetaR30_1)/100*(AC192-450)))))</f>
        <v>0</v>
      </c>
      <c r="AI192" s="3">
        <f>IF(AD192&lt;=450,AthetaR60_0,IF(AD192&gt;=650,AthetaR60_2,(IF(AD192&lt;=550,AthetaR60_0+(AthetaR60_1-AthetaR60_0)/100*(AD192-450),AthetaR60_1+(AthetaR60_2-AthetaR60_1)/100*(AD192-450)))))</f>
        <v>0.5</v>
      </c>
      <c r="AJ192" s="3">
        <f>IF(AE192&lt;=450,AthetaR90_0,IF(AE192&gt;=650,AthetaR90_2,(IF(AE192&lt;=550,AthetaR90_0+(AthetaR90_1-AthetaR90_0)/100*(AE192-450),AthetaR90_1+(AthetaR90_2-AthetaR90_1)/100*(AE192-450)))))</f>
        <v>1.3</v>
      </c>
      <c r="AK192" s="3">
        <f>IF(AF192&lt;=450,AthetaR120_0,IF(AF192&gt;=650,AthetaR120_2,(IF(AF192&lt;=550,AthetaR120_0+(AthetaR120_1-AthetaR120_0)/100*(AF192-450),AthetaR120_1+(AthetaR120_2-AthetaR120_1)/100*(AF192-450)))))</f>
        <v>1.9</v>
      </c>
      <c r="AL192" s="24">
        <f t="shared" si="92"/>
        <v>85.510405109884914</v>
      </c>
      <c r="AM192" s="14">
        <f t="shared" si="93"/>
        <v>63.05538695251159</v>
      </c>
    </row>
    <row r="193" spans="2:39" x14ac:dyDescent="0.25">
      <c r="B193" s="3">
        <f t="shared" si="76"/>
        <v>875</v>
      </c>
      <c r="C193" s="14">
        <f t="shared" si="77"/>
        <v>14.583333333333334</v>
      </c>
      <c r="D193" s="11">
        <f t="shared" si="78"/>
        <v>734.37544048051529</v>
      </c>
      <c r="E193" s="11">
        <f t="shared" si="64"/>
        <v>456.89327004688226</v>
      </c>
      <c r="F193" s="11">
        <f t="shared" si="79"/>
        <v>46.490927023463861</v>
      </c>
      <c r="G193" s="11">
        <f t="shared" si="65"/>
        <v>86.089940611452533</v>
      </c>
      <c r="H193" s="11">
        <f t="shared" si="66"/>
        <v>63.434621192006027</v>
      </c>
      <c r="I193" s="24">
        <f t="shared" si="80"/>
        <v>46.490927023463861</v>
      </c>
      <c r="J193" s="12">
        <f t="shared" si="67"/>
        <v>0.25268443177566829</v>
      </c>
      <c r="K193" s="24">
        <f t="shared" si="68"/>
        <v>457.50778838656271</v>
      </c>
      <c r="L193" s="12">
        <f t="shared" si="81"/>
        <v>0.23259808338557117</v>
      </c>
      <c r="M193" s="24">
        <f t="shared" si="82"/>
        <v>86.089940611452533</v>
      </c>
      <c r="N193" s="12">
        <f t="shared" si="69"/>
        <v>0.80208025316484999</v>
      </c>
      <c r="O193" s="24">
        <f t="shared" si="70"/>
        <v>480.43860567670316</v>
      </c>
      <c r="P193" s="12">
        <f t="shared" si="83"/>
        <v>0.57993278693065242</v>
      </c>
      <c r="Q193" s="24">
        <f t="shared" si="84"/>
        <v>63.434621192006027</v>
      </c>
      <c r="R193" s="12">
        <f t="shared" si="71"/>
        <v>0.45306145989049751</v>
      </c>
      <c r="S193" s="24">
        <f t="shared" si="72"/>
        <v>467.80115706699286</v>
      </c>
      <c r="T193" s="12">
        <f t="shared" si="85"/>
        <v>0.37960098414576404</v>
      </c>
      <c r="W193" s="24">
        <f t="shared" si="86"/>
        <v>75.060292470737508</v>
      </c>
      <c r="X193" s="24">
        <f t="shared" si="87"/>
        <v>474.43888881803548</v>
      </c>
      <c r="Y193" s="13">
        <f t="shared" si="73"/>
        <v>0.39959692627397386</v>
      </c>
      <c r="Z193" s="24">
        <f t="shared" si="74"/>
        <v>9545.8244394036192</v>
      </c>
      <c r="AA193" s="24">
        <f t="shared" si="75"/>
        <v>7477.5172308560022</v>
      </c>
      <c r="AB193" s="24">
        <f t="shared" si="88"/>
        <v>86.089940611452533</v>
      </c>
      <c r="AC193" s="24">
        <f t="shared" si="89"/>
        <v>63.434621192006027</v>
      </c>
      <c r="AE193" s="14">
        <f t="shared" si="90"/>
        <v>14.583333333333334</v>
      </c>
      <c r="AF193" s="24">
        <f t="shared" si="94"/>
        <v>400</v>
      </c>
      <c r="AG193" s="3">
        <f t="shared" si="91"/>
        <v>0</v>
      </c>
      <c r="AH193" s="3">
        <f>IF(AC193&lt;=450,AthetaR30_0,IF(AC193&gt;=650,AthetaR30_2,(IF(AC193&lt;=550,AthetaR30_0+(AthetaR30_1-AthetaR30_0)/100*(AC193-450),AthetaR30_1+(AthetaR30_2-AthetaR30_1)/100*(AC193-450)))))</f>
        <v>0</v>
      </c>
      <c r="AI193" s="3">
        <f>IF(AD193&lt;=450,AthetaR60_0,IF(AD193&gt;=650,AthetaR60_2,(IF(AD193&lt;=550,AthetaR60_0+(AthetaR60_1-AthetaR60_0)/100*(AD193-450),AthetaR60_1+(AthetaR60_2-AthetaR60_1)/100*(AD193-450)))))</f>
        <v>0.5</v>
      </c>
      <c r="AJ193" s="3">
        <f>IF(AE193&lt;=450,AthetaR90_0,IF(AE193&gt;=650,AthetaR90_2,(IF(AE193&lt;=550,AthetaR90_0+(AthetaR90_1-AthetaR90_0)/100*(AE193-450),AthetaR90_1+(AthetaR90_2-AthetaR90_1)/100*(AE193-450)))))</f>
        <v>1.3</v>
      </c>
      <c r="AK193" s="3">
        <f>IF(AF193&lt;=450,AthetaR120_0,IF(AF193&gt;=650,AthetaR120_2,(IF(AF193&lt;=550,AthetaR120_0+(AthetaR120_1-AthetaR120_0)/100*(AF193-450),AthetaR120_1+(AthetaR120_2-AthetaR120_1)/100*(AF193-450)))))</f>
        <v>1.9</v>
      </c>
      <c r="AL193" s="24">
        <f t="shared" si="92"/>
        <v>86.089940611452533</v>
      </c>
      <c r="AM193" s="14">
        <f t="shared" si="93"/>
        <v>63.434621192006027</v>
      </c>
    </row>
    <row r="194" spans="2:39" x14ac:dyDescent="0.25">
      <c r="B194" s="3">
        <f t="shared" si="76"/>
        <v>880</v>
      </c>
      <c r="C194" s="14">
        <f t="shared" si="77"/>
        <v>14.666666666666666</v>
      </c>
      <c r="D194" s="11">
        <f t="shared" si="78"/>
        <v>735.22194892572395</v>
      </c>
      <c r="E194" s="11">
        <f t="shared" si="64"/>
        <v>457.41097239468519</v>
      </c>
      <c r="F194" s="11">
        <f t="shared" si="79"/>
        <v>46.723525106849429</v>
      </c>
      <c r="G194" s="11">
        <f t="shared" si="65"/>
        <v>86.669873398383189</v>
      </c>
      <c r="H194" s="11">
        <f t="shared" si="66"/>
        <v>63.814222176151794</v>
      </c>
      <c r="I194" s="24">
        <f t="shared" si="80"/>
        <v>46.723525106849429</v>
      </c>
      <c r="J194" s="12">
        <f t="shared" si="67"/>
        <v>0.25260353288254139</v>
      </c>
      <c r="K194" s="24">
        <f t="shared" si="68"/>
        <v>457.65430998606308</v>
      </c>
      <c r="L194" s="12">
        <f t="shared" si="81"/>
        <v>0.2328800323838498</v>
      </c>
      <c r="M194" s="24">
        <f t="shared" si="82"/>
        <v>86.669873398383189</v>
      </c>
      <c r="N194" s="12">
        <f t="shared" si="69"/>
        <v>0.80156673859162964</v>
      </c>
      <c r="O194" s="24">
        <f t="shared" si="70"/>
        <v>480.74639318044382</v>
      </c>
      <c r="P194" s="12">
        <f t="shared" si="83"/>
        <v>0.58032020377466376</v>
      </c>
      <c r="Q194" s="24">
        <f t="shared" si="84"/>
        <v>63.814222176151794</v>
      </c>
      <c r="R194" s="12">
        <f t="shared" si="71"/>
        <v>0.45284652551850724</v>
      </c>
      <c r="S194" s="24">
        <f t="shared" si="72"/>
        <v>468.02318934999499</v>
      </c>
      <c r="T194" s="12">
        <f t="shared" si="85"/>
        <v>0.37996171625663683</v>
      </c>
      <c r="W194" s="24">
        <f t="shared" si="86"/>
        <v>75.45988939701148</v>
      </c>
      <c r="X194" s="24">
        <f t="shared" si="87"/>
        <v>474.66120207553757</v>
      </c>
      <c r="Y194" s="13">
        <f t="shared" si="73"/>
        <v>0.3999604891488065</v>
      </c>
      <c r="Z194" s="24">
        <f t="shared" si="74"/>
        <v>9548.7770749418432</v>
      </c>
      <c r="AA194" s="24">
        <f t="shared" si="75"/>
        <v>7498.0369196213496</v>
      </c>
      <c r="AB194" s="24">
        <f t="shared" si="88"/>
        <v>86.669873398383189</v>
      </c>
      <c r="AC194" s="24">
        <f t="shared" si="89"/>
        <v>63.814222176151794</v>
      </c>
      <c r="AE194" s="14">
        <f t="shared" si="90"/>
        <v>14.666666666666666</v>
      </c>
      <c r="AF194" s="24">
        <f t="shared" si="94"/>
        <v>400</v>
      </c>
      <c r="AG194" s="3">
        <f t="shared" si="91"/>
        <v>0</v>
      </c>
      <c r="AH194" s="3">
        <f>IF(AC194&lt;=450,AthetaR30_0,IF(AC194&gt;=650,AthetaR30_2,(IF(AC194&lt;=550,AthetaR30_0+(AthetaR30_1-AthetaR30_0)/100*(AC194-450),AthetaR30_1+(AthetaR30_2-AthetaR30_1)/100*(AC194-450)))))</f>
        <v>0</v>
      </c>
      <c r="AI194" s="3">
        <f>IF(AD194&lt;=450,AthetaR60_0,IF(AD194&gt;=650,AthetaR60_2,(IF(AD194&lt;=550,AthetaR60_0+(AthetaR60_1-AthetaR60_0)/100*(AD194-450),AthetaR60_1+(AthetaR60_2-AthetaR60_1)/100*(AD194-450)))))</f>
        <v>0.5</v>
      </c>
      <c r="AJ194" s="3">
        <f>IF(AE194&lt;=450,AthetaR90_0,IF(AE194&gt;=650,AthetaR90_2,(IF(AE194&lt;=550,AthetaR90_0+(AthetaR90_1-AthetaR90_0)/100*(AE194-450),AthetaR90_1+(AthetaR90_2-AthetaR90_1)/100*(AE194-450)))))</f>
        <v>1.3</v>
      </c>
      <c r="AK194" s="3">
        <f>IF(AF194&lt;=450,AthetaR120_0,IF(AF194&gt;=650,AthetaR120_2,(IF(AF194&lt;=550,AthetaR120_0+(AthetaR120_1-AthetaR120_0)/100*(AF194-450),AthetaR120_1+(AthetaR120_2-AthetaR120_1)/100*(AF194-450)))))</f>
        <v>1.9</v>
      </c>
      <c r="AL194" s="24">
        <f t="shared" si="92"/>
        <v>86.669873398383189</v>
      </c>
      <c r="AM194" s="14">
        <f t="shared" si="93"/>
        <v>63.814222176151794</v>
      </c>
    </row>
    <row r="195" spans="2:39" x14ac:dyDescent="0.25">
      <c r="B195" s="3">
        <f t="shared" si="76"/>
        <v>885</v>
      </c>
      <c r="C195" s="14">
        <f t="shared" si="77"/>
        <v>14.75</v>
      </c>
      <c r="D195" s="11">
        <f t="shared" si="78"/>
        <v>736.06370168042304</v>
      </c>
      <c r="E195" s="11">
        <f t="shared" si="64"/>
        <v>457.92576628698936</v>
      </c>
      <c r="F195" s="11">
        <f t="shared" si="79"/>
        <v>46.956405139233276</v>
      </c>
      <c r="G195" s="11">
        <f t="shared" si="65"/>
        <v>87.25019360215785</v>
      </c>
      <c r="H195" s="11">
        <f t="shared" si="66"/>
        <v>64.194183892408432</v>
      </c>
      <c r="I195" s="24">
        <f t="shared" si="80"/>
        <v>46.956405139233276</v>
      </c>
      <c r="J195" s="12">
        <f t="shared" si="67"/>
        <v>0.25252267024915964</v>
      </c>
      <c r="K195" s="24">
        <f t="shared" si="68"/>
        <v>457.80085973008198</v>
      </c>
      <c r="L195" s="12">
        <f t="shared" si="81"/>
        <v>0.23315855037502176</v>
      </c>
      <c r="M195" s="24">
        <f t="shared" si="82"/>
        <v>87.25019360215785</v>
      </c>
      <c r="N195" s="12">
        <f t="shared" si="69"/>
        <v>0.80105478640408556</v>
      </c>
      <c r="O195" s="24">
        <f t="shared" si="70"/>
        <v>481.05363704418437</v>
      </c>
      <c r="P195" s="12">
        <f t="shared" si="83"/>
        <v>0.58069791619835198</v>
      </c>
      <c r="Q195" s="24">
        <f t="shared" si="84"/>
        <v>64.194183892408432</v>
      </c>
      <c r="R195" s="12">
        <f t="shared" si="71"/>
        <v>0.4526319439317979</v>
      </c>
      <c r="S195" s="24">
        <f t="shared" si="72"/>
        <v>468.24506754470468</v>
      </c>
      <c r="T195" s="12">
        <f t="shared" si="85"/>
        <v>0.38031652724362469</v>
      </c>
      <c r="W195" s="24">
        <f t="shared" si="86"/>
        <v>75.859849886160291</v>
      </c>
      <c r="X195" s="24">
        <f t="shared" si="87"/>
        <v>474.88333786708085</v>
      </c>
      <c r="Y195" s="13">
        <f t="shared" si="73"/>
        <v>0.40031990900042802</v>
      </c>
      <c r="Z195" s="24">
        <f t="shared" si="74"/>
        <v>9551.6479100207271</v>
      </c>
      <c r="AA195" s="24">
        <f t="shared" si="75"/>
        <v>7518.4698811662493</v>
      </c>
      <c r="AB195" s="24">
        <f t="shared" si="88"/>
        <v>87.25019360215785</v>
      </c>
      <c r="AC195" s="24">
        <f t="shared" si="89"/>
        <v>64.194183892408432</v>
      </c>
      <c r="AE195" s="14">
        <f t="shared" si="90"/>
        <v>14.75</v>
      </c>
      <c r="AF195" s="24">
        <f t="shared" si="94"/>
        <v>400</v>
      </c>
      <c r="AG195" s="3">
        <f t="shared" si="91"/>
        <v>0</v>
      </c>
      <c r="AH195" s="3">
        <f>IF(AC195&lt;=450,AthetaR30_0,IF(AC195&gt;=650,AthetaR30_2,(IF(AC195&lt;=550,AthetaR30_0+(AthetaR30_1-AthetaR30_0)/100*(AC195-450),AthetaR30_1+(AthetaR30_2-AthetaR30_1)/100*(AC195-450)))))</f>
        <v>0</v>
      </c>
      <c r="AI195" s="3">
        <f>IF(AD195&lt;=450,AthetaR60_0,IF(AD195&gt;=650,AthetaR60_2,(IF(AD195&lt;=550,AthetaR60_0+(AthetaR60_1-AthetaR60_0)/100*(AD195-450),AthetaR60_1+(AthetaR60_2-AthetaR60_1)/100*(AD195-450)))))</f>
        <v>0.5</v>
      </c>
      <c r="AJ195" s="3">
        <f>IF(AE195&lt;=450,AthetaR90_0,IF(AE195&gt;=650,AthetaR90_2,(IF(AE195&lt;=550,AthetaR90_0+(AthetaR90_1-AthetaR90_0)/100*(AE195-450),AthetaR90_1+(AthetaR90_2-AthetaR90_1)/100*(AE195-450)))))</f>
        <v>1.3</v>
      </c>
      <c r="AK195" s="3">
        <f>IF(AF195&lt;=450,AthetaR120_0,IF(AF195&gt;=650,AthetaR120_2,(IF(AF195&lt;=550,AthetaR120_0+(AthetaR120_1-AthetaR120_0)/100*(AF195-450),AthetaR120_1+(AthetaR120_2-AthetaR120_1)/100*(AF195-450)))))</f>
        <v>1.9</v>
      </c>
      <c r="AL195" s="24">
        <f t="shared" si="92"/>
        <v>87.25019360215785</v>
      </c>
      <c r="AM195" s="14">
        <f t="shared" si="93"/>
        <v>64.194183892408432</v>
      </c>
    </row>
    <row r="196" spans="2:39" x14ac:dyDescent="0.25">
      <c r="B196" s="3">
        <f t="shared" si="76"/>
        <v>890</v>
      </c>
      <c r="C196" s="14">
        <f t="shared" si="77"/>
        <v>14.833333333333334</v>
      </c>
      <c r="D196" s="11">
        <f t="shared" si="78"/>
        <v>736.9007518812366</v>
      </c>
      <c r="E196" s="11">
        <f t="shared" si="64"/>
        <v>458.43768422075937</v>
      </c>
      <c r="F196" s="11">
        <f t="shared" si="79"/>
        <v>47.189563689608299</v>
      </c>
      <c r="G196" s="11">
        <f t="shared" si="65"/>
        <v>87.830891518356196</v>
      </c>
      <c r="H196" s="11">
        <f t="shared" si="66"/>
        <v>64.574500419652054</v>
      </c>
      <c r="I196" s="24">
        <f t="shared" si="80"/>
        <v>47.189563689608299</v>
      </c>
      <c r="J196" s="12">
        <f t="shared" si="67"/>
        <v>0.25244184525053498</v>
      </c>
      <c r="K196" s="24">
        <f t="shared" si="68"/>
        <v>457.94743508814645</v>
      </c>
      <c r="L196" s="12">
        <f t="shared" si="81"/>
        <v>0.23343368571032266</v>
      </c>
      <c r="M196" s="24">
        <f t="shared" si="82"/>
        <v>87.830891518356196</v>
      </c>
      <c r="N196" s="12">
        <f t="shared" si="69"/>
        <v>0.80054439855229287</v>
      </c>
      <c r="O196" s="24">
        <f t="shared" si="70"/>
        <v>481.36033325347887</v>
      </c>
      <c r="P196" s="12">
        <f t="shared" si="83"/>
        <v>0.58106608493306944</v>
      </c>
      <c r="Q196" s="24">
        <f t="shared" si="84"/>
        <v>64.574500419652054</v>
      </c>
      <c r="R196" s="12">
        <f t="shared" si="71"/>
        <v>0.45241771804634057</v>
      </c>
      <c r="S196" s="24">
        <f t="shared" si="72"/>
        <v>468.46678789341019</v>
      </c>
      <c r="T196" s="12">
        <f t="shared" si="85"/>
        <v>0.38066550672413407</v>
      </c>
      <c r="W196" s="24">
        <f t="shared" si="86"/>
        <v>76.260169795160721</v>
      </c>
      <c r="X196" s="24">
        <f t="shared" si="87"/>
        <v>475.10529371493749</v>
      </c>
      <c r="Y196" s="13">
        <f t="shared" si="73"/>
        <v>0.40067523124499665</v>
      </c>
      <c r="Z196" s="24">
        <f t="shared" si="74"/>
        <v>9554.4378606399659</v>
      </c>
      <c r="AA196" s="24">
        <f t="shared" si="75"/>
        <v>7538.8167827565749</v>
      </c>
      <c r="AB196" s="24">
        <f t="shared" si="88"/>
        <v>87.830891518356196</v>
      </c>
      <c r="AC196" s="24">
        <f t="shared" si="89"/>
        <v>64.574500419652054</v>
      </c>
      <c r="AE196" s="14">
        <f t="shared" si="90"/>
        <v>14.833333333333334</v>
      </c>
      <c r="AF196" s="24">
        <f t="shared" si="94"/>
        <v>400</v>
      </c>
      <c r="AG196" s="3">
        <f t="shared" si="91"/>
        <v>0</v>
      </c>
      <c r="AH196" s="3">
        <f>IF(AC196&lt;=450,AthetaR30_0,IF(AC196&gt;=650,AthetaR30_2,(IF(AC196&lt;=550,AthetaR30_0+(AthetaR30_1-AthetaR30_0)/100*(AC196-450),AthetaR30_1+(AthetaR30_2-AthetaR30_1)/100*(AC196-450)))))</f>
        <v>0</v>
      </c>
      <c r="AI196" s="3">
        <f>IF(AD196&lt;=450,AthetaR60_0,IF(AD196&gt;=650,AthetaR60_2,(IF(AD196&lt;=550,AthetaR60_0+(AthetaR60_1-AthetaR60_0)/100*(AD196-450),AthetaR60_1+(AthetaR60_2-AthetaR60_1)/100*(AD196-450)))))</f>
        <v>0.5</v>
      </c>
      <c r="AJ196" s="3">
        <f>IF(AE196&lt;=450,AthetaR90_0,IF(AE196&gt;=650,AthetaR90_2,(IF(AE196&lt;=550,AthetaR90_0+(AthetaR90_1-AthetaR90_0)/100*(AE196-450),AthetaR90_1+(AthetaR90_2-AthetaR90_1)/100*(AE196-450)))))</f>
        <v>1.3</v>
      </c>
      <c r="AK196" s="3">
        <f>IF(AF196&lt;=450,AthetaR120_0,IF(AF196&gt;=650,AthetaR120_2,(IF(AF196&lt;=550,AthetaR120_0+(AthetaR120_1-AthetaR120_0)/100*(AF196-450),AthetaR120_1+(AthetaR120_2-AthetaR120_1)/100*(AF196-450)))))</f>
        <v>1.9</v>
      </c>
      <c r="AL196" s="24">
        <f t="shared" si="92"/>
        <v>87.830891518356196</v>
      </c>
      <c r="AM196" s="14">
        <f t="shared" si="93"/>
        <v>64.574500419652054</v>
      </c>
    </row>
    <row r="197" spans="2:39" x14ac:dyDescent="0.25">
      <c r="B197" s="3">
        <f t="shared" si="76"/>
        <v>895</v>
      </c>
      <c r="C197" s="14">
        <f t="shared" si="77"/>
        <v>14.916666666666666</v>
      </c>
      <c r="D197" s="11">
        <f t="shared" si="78"/>
        <v>737.73315177916845</v>
      </c>
      <c r="E197" s="11">
        <f t="shared" si="64"/>
        <v>458.94675815133786</v>
      </c>
      <c r="F197" s="11">
        <f t="shared" si="79"/>
        <v>47.422997375318623</v>
      </c>
      <c r="G197" s="11">
        <f t="shared" si="65"/>
        <v>88.411957603289267</v>
      </c>
      <c r="H197" s="11">
        <f t="shared" si="66"/>
        <v>64.955165926376182</v>
      </c>
      <c r="I197" s="24">
        <f t="shared" si="80"/>
        <v>47.422997375318623</v>
      </c>
      <c r="J197" s="12">
        <f t="shared" si="67"/>
        <v>0.25236105923623625</v>
      </c>
      <c r="K197" s="24">
        <f t="shared" si="68"/>
        <v>458.09403356950912</v>
      </c>
      <c r="L197" s="12">
        <f t="shared" si="81"/>
        <v>0.23370548581017797</v>
      </c>
      <c r="M197" s="24">
        <f t="shared" si="82"/>
        <v>88.411957603289267</v>
      </c>
      <c r="N197" s="12">
        <f t="shared" si="69"/>
        <v>0.80003557673617143</v>
      </c>
      <c r="O197" s="24">
        <f t="shared" si="70"/>
        <v>481.66647793766174</v>
      </c>
      <c r="P197" s="12">
        <f t="shared" si="83"/>
        <v>0.58142486742765642</v>
      </c>
      <c r="Q197" s="24">
        <f t="shared" si="84"/>
        <v>64.955165926376182</v>
      </c>
      <c r="R197" s="12">
        <f t="shared" si="71"/>
        <v>0.45220385069117897</v>
      </c>
      <c r="S197" s="24">
        <f t="shared" si="72"/>
        <v>468.68834671639382</v>
      </c>
      <c r="T197" s="12">
        <f t="shared" si="85"/>
        <v>0.38100874256144124</v>
      </c>
      <c r="W197" s="24">
        <f t="shared" si="86"/>
        <v>76.660845026405724</v>
      </c>
      <c r="X197" s="24">
        <f t="shared" si="87"/>
        <v>475.32706718588952</v>
      </c>
      <c r="Y197" s="13">
        <f t="shared" si="73"/>
        <v>0.40102650060731704</v>
      </c>
      <c r="Z197" s="24">
        <f t="shared" si="74"/>
        <v>9557.147828123303</v>
      </c>
      <c r="AA197" s="24">
        <f t="shared" si="75"/>
        <v>7559.078282130482</v>
      </c>
      <c r="AB197" s="24">
        <f t="shared" si="88"/>
        <v>88.411957603289267</v>
      </c>
      <c r="AC197" s="24">
        <f t="shared" si="89"/>
        <v>64.955165926376182</v>
      </c>
      <c r="AE197" s="14">
        <f t="shared" si="90"/>
        <v>14.916666666666666</v>
      </c>
      <c r="AF197" s="24">
        <f t="shared" si="94"/>
        <v>400</v>
      </c>
      <c r="AG197" s="3">
        <f t="shared" si="91"/>
        <v>0</v>
      </c>
      <c r="AH197" s="3">
        <f>IF(AC197&lt;=450,AthetaR30_0,IF(AC197&gt;=650,AthetaR30_2,(IF(AC197&lt;=550,AthetaR30_0+(AthetaR30_1-AthetaR30_0)/100*(AC197-450),AthetaR30_1+(AthetaR30_2-AthetaR30_1)/100*(AC197-450)))))</f>
        <v>0</v>
      </c>
      <c r="AI197" s="3">
        <f>IF(AD197&lt;=450,AthetaR60_0,IF(AD197&gt;=650,AthetaR60_2,(IF(AD197&lt;=550,AthetaR60_0+(AthetaR60_1-AthetaR60_0)/100*(AD197-450),AthetaR60_1+(AthetaR60_2-AthetaR60_1)/100*(AD197-450)))))</f>
        <v>0.5</v>
      </c>
      <c r="AJ197" s="3">
        <f>IF(AE197&lt;=450,AthetaR90_0,IF(AE197&gt;=650,AthetaR90_2,(IF(AE197&lt;=550,AthetaR90_0+(AthetaR90_1-AthetaR90_0)/100*(AE197-450),AthetaR90_1+(AthetaR90_2-AthetaR90_1)/100*(AE197-450)))))</f>
        <v>1.3</v>
      </c>
      <c r="AK197" s="3">
        <f>IF(AF197&lt;=450,AthetaR120_0,IF(AF197&gt;=650,AthetaR120_2,(IF(AF197&lt;=550,AthetaR120_0+(AthetaR120_1-AthetaR120_0)/100*(AF197-450),AthetaR120_1+(AthetaR120_2-AthetaR120_1)/100*(AF197-450)))))</f>
        <v>1.9</v>
      </c>
      <c r="AL197" s="24">
        <f t="shared" si="92"/>
        <v>88.411957603289267</v>
      </c>
      <c r="AM197" s="14">
        <f t="shared" si="93"/>
        <v>64.955165926376182</v>
      </c>
    </row>
    <row r="198" spans="2:39" x14ac:dyDescent="0.25">
      <c r="B198" s="3">
        <f t="shared" si="76"/>
        <v>900</v>
      </c>
      <c r="C198" s="14">
        <f t="shared" si="77"/>
        <v>15</v>
      </c>
      <c r="D198" s="11">
        <f t="shared" si="78"/>
        <v>738.56095275917517</v>
      </c>
      <c r="E198" s="11">
        <f t="shared" si="64"/>
        <v>459.45301950441558</v>
      </c>
      <c r="F198" s="11">
        <f t="shared" si="79"/>
        <v>47.656702861128799</v>
      </c>
      <c r="G198" s="11">
        <f t="shared" si="65"/>
        <v>88.993382470716924</v>
      </c>
      <c r="H198" s="11">
        <f t="shared" si="66"/>
        <v>65.336174668937616</v>
      </c>
      <c r="I198" s="24">
        <f t="shared" si="80"/>
        <v>47.656702861128799</v>
      </c>
      <c r="J198" s="12">
        <f t="shared" si="67"/>
        <v>0.25228031353086977</v>
      </c>
      <c r="K198" s="24">
        <f t="shared" si="68"/>
        <v>458.24065272241501</v>
      </c>
      <c r="L198" s="12">
        <f t="shared" si="81"/>
        <v>0.23397399718740761</v>
      </c>
      <c r="M198" s="24">
        <f t="shared" si="82"/>
        <v>88.993382470716924</v>
      </c>
      <c r="N198" s="12">
        <f t="shared" si="69"/>
        <v>0.79952832241231109</v>
      </c>
      <c r="O198" s="24">
        <f t="shared" si="70"/>
        <v>481.97206736675827</v>
      </c>
      <c r="P198" s="12">
        <f t="shared" si="83"/>
        <v>0.58177441793040874</v>
      </c>
      <c r="Q198" s="24">
        <f t="shared" si="84"/>
        <v>65.336174668937616</v>
      </c>
      <c r="R198" s="12">
        <f t="shared" si="71"/>
        <v>0.45199034461029558</v>
      </c>
      <c r="S198" s="24">
        <f t="shared" si="72"/>
        <v>468.90974041043262</v>
      </c>
      <c r="T198" s="12">
        <f t="shared" si="85"/>
        <v>0.38134632090818688</v>
      </c>
      <c r="W198" s="24">
        <f t="shared" si="86"/>
        <v>77.061871527013039</v>
      </c>
      <c r="X198" s="24">
        <f t="shared" si="87"/>
        <v>475.54865589058954</v>
      </c>
      <c r="Y198" s="13">
        <f t="shared" si="73"/>
        <v>0.4013737611344862</v>
      </c>
      <c r="Z198" s="24">
        <f t="shared" si="74"/>
        <v>9559.7786994350627</v>
      </c>
      <c r="AA198" s="24">
        <f t="shared" si="75"/>
        <v>7579.2550276813736</v>
      </c>
      <c r="AB198" s="24">
        <f t="shared" si="88"/>
        <v>88.993382470716924</v>
      </c>
      <c r="AC198" s="24">
        <f t="shared" si="89"/>
        <v>65.336174668937616</v>
      </c>
      <c r="AE198" s="14">
        <f t="shared" si="90"/>
        <v>15</v>
      </c>
      <c r="AF198" s="24">
        <f t="shared" si="94"/>
        <v>400</v>
      </c>
      <c r="AG198" s="3">
        <f t="shared" si="91"/>
        <v>0</v>
      </c>
      <c r="AH198" s="3">
        <f>IF(AC198&lt;=450,AthetaR30_0,IF(AC198&gt;=650,AthetaR30_2,(IF(AC198&lt;=550,AthetaR30_0+(AthetaR30_1-AthetaR30_0)/100*(AC198-450),AthetaR30_1+(AthetaR30_2-AthetaR30_1)/100*(AC198-450)))))</f>
        <v>0</v>
      </c>
      <c r="AI198" s="3">
        <f>IF(AD198&lt;=450,AthetaR60_0,IF(AD198&gt;=650,AthetaR60_2,(IF(AD198&lt;=550,AthetaR60_0+(AthetaR60_1-AthetaR60_0)/100*(AD198-450),AthetaR60_1+(AthetaR60_2-AthetaR60_1)/100*(AD198-450)))))</f>
        <v>0.5</v>
      </c>
      <c r="AJ198" s="3">
        <f>IF(AE198&lt;=450,AthetaR90_0,IF(AE198&gt;=650,AthetaR90_2,(IF(AE198&lt;=550,AthetaR90_0+(AthetaR90_1-AthetaR90_0)/100*(AE198-450),AthetaR90_1+(AthetaR90_2-AthetaR90_1)/100*(AE198-450)))))</f>
        <v>1.3</v>
      </c>
      <c r="AK198" s="3">
        <f>IF(AF198&lt;=450,AthetaR120_0,IF(AF198&gt;=650,AthetaR120_2,(IF(AF198&lt;=550,AthetaR120_0+(AthetaR120_1-AthetaR120_0)/100*(AF198-450),AthetaR120_1+(AthetaR120_2-AthetaR120_1)/100*(AF198-450)))))</f>
        <v>1.9</v>
      </c>
      <c r="AL198" s="24">
        <f t="shared" si="92"/>
        <v>88.993382470716924</v>
      </c>
      <c r="AM198" s="14">
        <f t="shared" si="93"/>
        <v>65.336174668937616</v>
      </c>
    </row>
    <row r="199" spans="2:39" x14ac:dyDescent="0.25">
      <c r="B199" s="3">
        <f t="shared" si="76"/>
        <v>905</v>
      </c>
      <c r="C199" s="14">
        <f t="shared" si="77"/>
        <v>15.083333333333334</v>
      </c>
      <c r="D199" s="11">
        <f t="shared" si="78"/>
        <v>739.38420535920011</v>
      </c>
      <c r="E199" s="11">
        <f t="shared" si="64"/>
        <v>459.95649918767231</v>
      </c>
      <c r="F199" s="11">
        <f t="shared" si="79"/>
        <v>47.890676858316205</v>
      </c>
      <c r="G199" s="11">
        <f t="shared" si="65"/>
        <v>89.575156888647328</v>
      </c>
      <c r="H199" s="11">
        <f t="shared" si="66"/>
        <v>65.717520989845809</v>
      </c>
      <c r="I199" s="24">
        <f t="shared" si="80"/>
        <v>47.890676858316205</v>
      </c>
      <c r="J199" s="12">
        <f t="shared" si="67"/>
        <v>0.25219960943454978</v>
      </c>
      <c r="K199" s="24">
        <f t="shared" si="68"/>
        <v>458.38729013338474</v>
      </c>
      <c r="L199" s="12">
        <f t="shared" si="81"/>
        <v>0.23423926546979951</v>
      </c>
      <c r="M199" s="24">
        <f t="shared" si="82"/>
        <v>89.575156888647328</v>
      </c>
      <c r="N199" s="12">
        <f t="shared" si="69"/>
        <v>0.7990226368006248</v>
      </c>
      <c r="O199" s="24">
        <f t="shared" si="70"/>
        <v>482.27709794846737</v>
      </c>
      <c r="P199" s="12">
        <f t="shared" si="83"/>
        <v>0.58211488756883889</v>
      </c>
      <c r="Q199" s="24">
        <f t="shared" si="84"/>
        <v>65.717520989845809</v>
      </c>
      <c r="R199" s="12">
        <f t="shared" si="71"/>
        <v>0.45177720246443442</v>
      </c>
      <c r="S199" s="24">
        <f t="shared" si="72"/>
        <v>469.13096544733372</v>
      </c>
      <c r="T199" s="12">
        <f t="shared" si="85"/>
        <v>0.38167832624869369</v>
      </c>
      <c r="W199" s="24">
        <f t="shared" si="86"/>
        <v>77.463245288147519</v>
      </c>
      <c r="X199" s="24">
        <f t="shared" si="87"/>
        <v>475.77005748293271</v>
      </c>
      <c r="Y199" s="13">
        <f t="shared" si="73"/>
        <v>0.40171705620919823</v>
      </c>
      <c r="Z199" s="24">
        <f t="shared" si="74"/>
        <v>9562.3313474881197</v>
      </c>
      <c r="AA199" s="24">
        <f t="shared" si="75"/>
        <v>7599.347658636485</v>
      </c>
      <c r="AB199" s="24">
        <f t="shared" si="88"/>
        <v>89.575156888647328</v>
      </c>
      <c r="AC199" s="24">
        <f t="shared" si="89"/>
        <v>65.717520989845809</v>
      </c>
      <c r="AE199" s="14">
        <f t="shared" si="90"/>
        <v>15.083333333333334</v>
      </c>
      <c r="AF199" s="24">
        <f t="shared" si="94"/>
        <v>400</v>
      </c>
      <c r="AG199" s="3">
        <f t="shared" si="91"/>
        <v>0</v>
      </c>
      <c r="AH199" s="3">
        <f>IF(AC199&lt;=450,AthetaR30_0,IF(AC199&gt;=650,AthetaR30_2,(IF(AC199&lt;=550,AthetaR30_0+(AthetaR30_1-AthetaR30_0)/100*(AC199-450),AthetaR30_1+(AthetaR30_2-AthetaR30_1)/100*(AC199-450)))))</f>
        <v>0</v>
      </c>
      <c r="AI199" s="3">
        <f>IF(AD199&lt;=450,AthetaR60_0,IF(AD199&gt;=650,AthetaR60_2,(IF(AD199&lt;=550,AthetaR60_0+(AthetaR60_1-AthetaR60_0)/100*(AD199-450),AthetaR60_1+(AthetaR60_2-AthetaR60_1)/100*(AD199-450)))))</f>
        <v>0.5</v>
      </c>
      <c r="AJ199" s="3">
        <f>IF(AE199&lt;=450,AthetaR90_0,IF(AE199&gt;=650,AthetaR90_2,(IF(AE199&lt;=550,AthetaR90_0+(AthetaR90_1-AthetaR90_0)/100*(AE199-450),AthetaR90_1+(AthetaR90_2-AthetaR90_1)/100*(AE199-450)))))</f>
        <v>1.3</v>
      </c>
      <c r="AK199" s="3">
        <f>IF(AF199&lt;=450,AthetaR120_0,IF(AF199&gt;=650,AthetaR120_2,(IF(AF199&lt;=550,AthetaR120_0+(AthetaR120_1-AthetaR120_0)/100*(AF199-450),AthetaR120_1+(AthetaR120_2-AthetaR120_1)/100*(AF199-450)))))</f>
        <v>1.9</v>
      </c>
      <c r="AL199" s="24">
        <f t="shared" si="92"/>
        <v>89.575156888647328</v>
      </c>
      <c r="AM199" s="14">
        <f t="shared" si="93"/>
        <v>65.717520989845809</v>
      </c>
    </row>
    <row r="200" spans="2:39" x14ac:dyDescent="0.25">
      <c r="B200" s="3">
        <f t="shared" si="76"/>
        <v>910</v>
      </c>
      <c r="C200" s="14">
        <f t="shared" si="77"/>
        <v>15.166666666666666</v>
      </c>
      <c r="D200" s="11">
        <f t="shared" si="78"/>
        <v>740.20295928868723</v>
      </c>
      <c r="E200" s="11">
        <f t="shared" si="64"/>
        <v>460.45722760209924</v>
      </c>
      <c r="F200" s="11">
        <f t="shared" si="79"/>
        <v>48.124916123786001</v>
      </c>
      <c r="G200" s="11">
        <f t="shared" si="65"/>
        <v>90.157271776216163</v>
      </c>
      <c r="H200" s="11">
        <f t="shared" si="66"/>
        <v>66.099199316094499</v>
      </c>
      <c r="I200" s="24">
        <f t="shared" si="80"/>
        <v>48.124916123786001</v>
      </c>
      <c r="J200" s="12">
        <f t="shared" si="67"/>
        <v>0.25211894822335701</v>
      </c>
      <c r="K200" s="24">
        <f t="shared" si="68"/>
        <v>458.53394342651512</v>
      </c>
      <c r="L200" s="12">
        <f t="shared" si="81"/>
        <v>0.23450133542196566</v>
      </c>
      <c r="M200" s="24">
        <f t="shared" si="82"/>
        <v>90.157271776216163</v>
      </c>
      <c r="N200" s="12">
        <f t="shared" si="69"/>
        <v>0.79851852089082487</v>
      </c>
      <c r="O200" s="24">
        <f t="shared" si="70"/>
        <v>482.58156622521648</v>
      </c>
      <c r="P200" s="12">
        <f t="shared" si="83"/>
        <v>0.5824464244269445</v>
      </c>
      <c r="Q200" s="24">
        <f t="shared" si="84"/>
        <v>66.099199316094499</v>
      </c>
      <c r="R200" s="12">
        <f t="shared" si="71"/>
        <v>0.45156442683288028</v>
      </c>
      <c r="S200" s="24">
        <f t="shared" si="72"/>
        <v>469.3520183725048</v>
      </c>
      <c r="T200" s="12">
        <f t="shared" si="85"/>
        <v>0.38200484143995106</v>
      </c>
      <c r="W200" s="24">
        <f t="shared" si="86"/>
        <v>77.864962344356712</v>
      </c>
      <c r="X200" s="24">
        <f t="shared" si="87"/>
        <v>475.99126965943998</v>
      </c>
      <c r="Y200" s="13">
        <f t="shared" si="73"/>
        <v>0.40205642856271223</v>
      </c>
      <c r="Z200" s="24">
        <f t="shared" si="74"/>
        <v>9564.8066314435619</v>
      </c>
      <c r="AA200" s="24">
        <f t="shared" si="75"/>
        <v>7619.3568052310293</v>
      </c>
      <c r="AB200" s="24">
        <f t="shared" si="88"/>
        <v>90.157271776216163</v>
      </c>
      <c r="AC200" s="24">
        <f t="shared" si="89"/>
        <v>66.099199316094499</v>
      </c>
      <c r="AE200" s="14">
        <f t="shared" si="90"/>
        <v>15.166666666666666</v>
      </c>
      <c r="AF200" s="24">
        <f t="shared" si="94"/>
        <v>400</v>
      </c>
      <c r="AG200" s="3">
        <f t="shared" si="91"/>
        <v>0</v>
      </c>
      <c r="AH200" s="3">
        <f>IF(AC200&lt;=450,AthetaR30_0,IF(AC200&gt;=650,AthetaR30_2,(IF(AC200&lt;=550,AthetaR30_0+(AthetaR30_1-AthetaR30_0)/100*(AC200-450),AthetaR30_1+(AthetaR30_2-AthetaR30_1)/100*(AC200-450)))))</f>
        <v>0</v>
      </c>
      <c r="AI200" s="3">
        <f>IF(AD200&lt;=450,AthetaR60_0,IF(AD200&gt;=650,AthetaR60_2,(IF(AD200&lt;=550,AthetaR60_0+(AthetaR60_1-AthetaR60_0)/100*(AD200-450),AthetaR60_1+(AthetaR60_2-AthetaR60_1)/100*(AD200-450)))))</f>
        <v>0.5</v>
      </c>
      <c r="AJ200" s="3">
        <f>IF(AE200&lt;=450,AthetaR90_0,IF(AE200&gt;=650,AthetaR90_2,(IF(AE200&lt;=550,AthetaR90_0+(AthetaR90_1-AthetaR90_0)/100*(AE200-450),AthetaR90_1+(AthetaR90_2-AthetaR90_1)/100*(AE200-450)))))</f>
        <v>1.3</v>
      </c>
      <c r="AK200" s="3">
        <f>IF(AF200&lt;=450,AthetaR120_0,IF(AF200&gt;=650,AthetaR120_2,(IF(AF200&lt;=550,AthetaR120_0+(AthetaR120_1-AthetaR120_0)/100*(AF200-450),AthetaR120_1+(AthetaR120_2-AthetaR120_1)/100*(AF200-450)))))</f>
        <v>1.9</v>
      </c>
      <c r="AL200" s="24">
        <f t="shared" si="92"/>
        <v>90.157271776216163</v>
      </c>
      <c r="AM200" s="14">
        <f t="shared" si="93"/>
        <v>66.099199316094499</v>
      </c>
    </row>
    <row r="201" spans="2:39" x14ac:dyDescent="0.25">
      <c r="B201" s="3">
        <f t="shared" si="76"/>
        <v>915</v>
      </c>
      <c r="C201" s="14">
        <f t="shared" si="77"/>
        <v>15.25</v>
      </c>
      <c r="D201" s="11">
        <f t="shared" si="78"/>
        <v>741.01726344659221</v>
      </c>
      <c r="E201" s="11">
        <f t="shared" si="64"/>
        <v>460.95523465301432</v>
      </c>
      <c r="F201" s="11">
        <f t="shared" si="79"/>
        <v>48.359417459207968</v>
      </c>
      <c r="G201" s="11">
        <f t="shared" si="65"/>
        <v>90.739718200643111</v>
      </c>
      <c r="H201" s="11">
        <f t="shared" si="66"/>
        <v>66.481204157534449</v>
      </c>
      <c r="I201" s="24">
        <f t="shared" si="80"/>
        <v>48.359417459207968</v>
      </c>
      <c r="J201" s="12">
        <f t="shared" si="67"/>
        <v>0.25203833114978713</v>
      </c>
      <c r="K201" s="24">
        <f t="shared" si="68"/>
        <v>458.6806102627969</v>
      </c>
      <c r="L201" s="12">
        <f t="shared" si="81"/>
        <v>0.2347602509665167</v>
      </c>
      <c r="M201" s="24">
        <f t="shared" si="82"/>
        <v>90.739718200643111</v>
      </c>
      <c r="N201" s="12">
        <f t="shared" si="69"/>
        <v>0.79801597544873237</v>
      </c>
      <c r="O201" s="24">
        <f t="shared" si="70"/>
        <v>482.88546887128564</v>
      </c>
      <c r="P201" s="12">
        <f t="shared" si="83"/>
        <v>0.58276917362011238</v>
      </c>
      <c r="Q201" s="24">
        <f t="shared" si="84"/>
        <v>66.481204157534449</v>
      </c>
      <c r="R201" s="12">
        <f t="shared" si="71"/>
        <v>0.45135202021519688</v>
      </c>
      <c r="S201" s="24">
        <f t="shared" si="72"/>
        <v>469.57289580355723</v>
      </c>
      <c r="T201" s="12">
        <f t="shared" si="85"/>
        <v>0.38232594775133372</v>
      </c>
      <c r="W201" s="24">
        <f t="shared" si="86"/>
        <v>78.267018772919428</v>
      </c>
      <c r="X201" s="24">
        <f t="shared" si="87"/>
        <v>476.21229015865231</v>
      </c>
      <c r="Y201" s="13">
        <f t="shared" si="73"/>
        <v>0.40239192028750009</v>
      </c>
      <c r="Z201" s="24">
        <f t="shared" si="74"/>
        <v>9567.2053970023717</v>
      </c>
      <c r="AA201" s="24">
        <f t="shared" si="75"/>
        <v>7639.2830888781982</v>
      </c>
      <c r="AB201" s="24">
        <f t="shared" si="88"/>
        <v>90.739718200643111</v>
      </c>
      <c r="AC201" s="24">
        <f t="shared" si="89"/>
        <v>66.481204157534449</v>
      </c>
      <c r="AE201" s="14">
        <f t="shared" si="90"/>
        <v>15.25</v>
      </c>
      <c r="AF201" s="24">
        <f t="shared" si="94"/>
        <v>400</v>
      </c>
      <c r="AG201" s="3">
        <f t="shared" si="91"/>
        <v>0</v>
      </c>
      <c r="AH201" s="3">
        <f>IF(AC201&lt;=450,AthetaR30_0,IF(AC201&gt;=650,AthetaR30_2,(IF(AC201&lt;=550,AthetaR30_0+(AthetaR30_1-AthetaR30_0)/100*(AC201-450),AthetaR30_1+(AthetaR30_2-AthetaR30_1)/100*(AC201-450)))))</f>
        <v>0</v>
      </c>
      <c r="AI201" s="3">
        <f>IF(AD201&lt;=450,AthetaR60_0,IF(AD201&gt;=650,AthetaR60_2,(IF(AD201&lt;=550,AthetaR60_0+(AthetaR60_1-AthetaR60_0)/100*(AD201-450),AthetaR60_1+(AthetaR60_2-AthetaR60_1)/100*(AD201-450)))))</f>
        <v>0.5</v>
      </c>
      <c r="AJ201" s="3">
        <f>IF(AE201&lt;=450,AthetaR90_0,IF(AE201&gt;=650,AthetaR90_2,(IF(AE201&lt;=550,AthetaR90_0+(AthetaR90_1-AthetaR90_0)/100*(AE201-450),AthetaR90_1+(AthetaR90_2-AthetaR90_1)/100*(AE201-450)))))</f>
        <v>1.3</v>
      </c>
      <c r="AK201" s="3">
        <f>IF(AF201&lt;=450,AthetaR120_0,IF(AF201&gt;=650,AthetaR120_2,(IF(AF201&lt;=550,AthetaR120_0+(AthetaR120_1-AthetaR120_0)/100*(AF201-450),AthetaR120_1+(AthetaR120_2-AthetaR120_1)/100*(AF201-450)))))</f>
        <v>1.9</v>
      </c>
      <c r="AL201" s="24">
        <f t="shared" si="92"/>
        <v>90.739718200643111</v>
      </c>
      <c r="AM201" s="14">
        <f t="shared" si="93"/>
        <v>66.481204157534449</v>
      </c>
    </row>
    <row r="202" spans="2:39" x14ac:dyDescent="0.25">
      <c r="B202" s="3">
        <f t="shared" si="76"/>
        <v>920</v>
      </c>
      <c r="C202" s="14">
        <f t="shared" si="77"/>
        <v>15.333333333333334</v>
      </c>
      <c r="D202" s="11">
        <f t="shared" si="78"/>
        <v>741.82716593890734</v>
      </c>
      <c r="E202" s="11">
        <f t="shared" si="64"/>
        <v>461.45054976077984</v>
      </c>
      <c r="F202" s="11">
        <f t="shared" si="79"/>
        <v>48.594177710174485</v>
      </c>
      <c r="G202" s="11">
        <f t="shared" si="65"/>
        <v>91.322487374263218</v>
      </c>
      <c r="H202" s="11">
        <f t="shared" si="66"/>
        <v>66.86353010528579</v>
      </c>
      <c r="I202" s="24">
        <f t="shared" si="80"/>
        <v>48.594177710174485</v>
      </c>
      <c r="J202" s="12">
        <f t="shared" si="67"/>
        <v>0.25195775944318888</v>
      </c>
      <c r="K202" s="24">
        <f t="shared" si="68"/>
        <v>458.82728833944793</v>
      </c>
      <c r="L202" s="12">
        <f t="shared" si="81"/>
        <v>0.23501605520459856</v>
      </c>
      <c r="M202" s="24">
        <f t="shared" si="82"/>
        <v>91.322487374263218</v>
      </c>
      <c r="N202" s="12">
        <f t="shared" si="69"/>
        <v>0.79751500102242279</v>
      </c>
      <c r="O202" s="24">
        <f t="shared" si="70"/>
        <v>483.18880268999868</v>
      </c>
      <c r="P202" s="12">
        <f t="shared" si="83"/>
        <v>0.58308327736779886</v>
      </c>
      <c r="Q202" s="24">
        <f t="shared" si="84"/>
        <v>66.86353010528579</v>
      </c>
      <c r="R202" s="12">
        <f t="shared" si="71"/>
        <v>0.45113998503292263</v>
      </c>
      <c r="S202" s="24">
        <f t="shared" si="72"/>
        <v>469.79359442894167</v>
      </c>
      <c r="T202" s="12">
        <f t="shared" si="85"/>
        <v>0.38264172490313308</v>
      </c>
      <c r="W202" s="24">
        <f t="shared" si="86"/>
        <v>78.669410693206927</v>
      </c>
      <c r="X202" s="24">
        <f t="shared" si="87"/>
        <v>476.43311676053554</v>
      </c>
      <c r="Y202" s="13">
        <f t="shared" si="73"/>
        <v>0.40272357284958177</v>
      </c>
      <c r="Z202" s="24">
        <f t="shared" si="74"/>
        <v>9569.5284766893219</v>
      </c>
      <c r="AA202" s="24">
        <f t="shared" si="75"/>
        <v>7659.1271223351296</v>
      </c>
      <c r="AB202" s="24">
        <f t="shared" si="88"/>
        <v>91.322487374263218</v>
      </c>
      <c r="AC202" s="24">
        <f t="shared" si="89"/>
        <v>66.86353010528579</v>
      </c>
      <c r="AE202" s="14">
        <f t="shared" si="90"/>
        <v>15.333333333333334</v>
      </c>
      <c r="AF202" s="24">
        <f t="shared" si="94"/>
        <v>400</v>
      </c>
      <c r="AG202" s="3">
        <f t="shared" si="91"/>
        <v>0</v>
      </c>
      <c r="AH202" s="3">
        <f>IF(AC202&lt;=450,AthetaR30_0,IF(AC202&gt;=650,AthetaR30_2,(IF(AC202&lt;=550,AthetaR30_0+(AthetaR30_1-AthetaR30_0)/100*(AC202-450),AthetaR30_1+(AthetaR30_2-AthetaR30_1)/100*(AC202-450)))))</f>
        <v>0</v>
      </c>
      <c r="AI202" s="3">
        <f>IF(AD202&lt;=450,AthetaR60_0,IF(AD202&gt;=650,AthetaR60_2,(IF(AD202&lt;=550,AthetaR60_0+(AthetaR60_1-AthetaR60_0)/100*(AD202-450),AthetaR60_1+(AthetaR60_2-AthetaR60_1)/100*(AD202-450)))))</f>
        <v>0.5</v>
      </c>
      <c r="AJ202" s="3">
        <f>IF(AE202&lt;=450,AthetaR90_0,IF(AE202&gt;=650,AthetaR90_2,(IF(AE202&lt;=550,AthetaR90_0+(AthetaR90_1-AthetaR90_0)/100*(AE202-450),AthetaR90_1+(AthetaR90_2-AthetaR90_1)/100*(AE202-450)))))</f>
        <v>1.3</v>
      </c>
      <c r="AK202" s="3">
        <f>IF(AF202&lt;=450,AthetaR120_0,IF(AF202&gt;=650,AthetaR120_2,(IF(AF202&lt;=550,AthetaR120_0+(AthetaR120_1-AthetaR120_0)/100*(AF202-450),AthetaR120_1+(AthetaR120_2-AthetaR120_1)/100*(AF202-450)))))</f>
        <v>1.9</v>
      </c>
      <c r="AL202" s="24">
        <f t="shared" si="92"/>
        <v>91.322487374263218</v>
      </c>
      <c r="AM202" s="14">
        <f t="shared" si="93"/>
        <v>66.86353010528579</v>
      </c>
    </row>
    <row r="203" spans="2:39" x14ac:dyDescent="0.25">
      <c r="B203" s="3">
        <f t="shared" si="76"/>
        <v>925</v>
      </c>
      <c r="C203" s="14">
        <f t="shared" si="77"/>
        <v>15.416666666666666</v>
      </c>
      <c r="D203" s="11">
        <f t="shared" si="78"/>
        <v>742.63271409571371</v>
      </c>
      <c r="E203" s="11">
        <f t="shared" si="64"/>
        <v>461.94320187123128</v>
      </c>
      <c r="F203" s="11">
        <f t="shared" si="79"/>
        <v>48.829193765379081</v>
      </c>
      <c r="G203" s="11">
        <f t="shared" si="65"/>
        <v>91.905570651631024</v>
      </c>
      <c r="H203" s="11">
        <f t="shared" si="66"/>
        <v>67.246171830188928</v>
      </c>
      <c r="I203" s="24">
        <f t="shared" si="80"/>
        <v>48.829193765379081</v>
      </c>
      <c r="J203" s="12">
        <f t="shared" si="67"/>
        <v>0.25187723431019116</v>
      </c>
      <c r="K203" s="24">
        <f t="shared" si="68"/>
        <v>458.97397538926293</v>
      </c>
      <c r="L203" s="12">
        <f t="shared" si="81"/>
        <v>0.2352687904358606</v>
      </c>
      <c r="M203" s="24">
        <f t="shared" si="82"/>
        <v>91.905570651631024</v>
      </c>
      <c r="N203" s="12">
        <f t="shared" si="69"/>
        <v>0.79701559794821386</v>
      </c>
      <c r="O203" s="24">
        <f t="shared" si="70"/>
        <v>483.49156461097976</v>
      </c>
      <c r="P203" s="12">
        <f t="shared" si="83"/>
        <v>0.58338887506421822</v>
      </c>
      <c r="Q203" s="24">
        <f t="shared" si="84"/>
        <v>67.246171830188928</v>
      </c>
      <c r="R203" s="12">
        <f t="shared" si="71"/>
        <v>0.45092832363122942</v>
      </c>
      <c r="S203" s="24">
        <f t="shared" si="72"/>
        <v>470.01411100661534</v>
      </c>
      <c r="T203" s="12">
        <f t="shared" si="85"/>
        <v>0.38295225110402753</v>
      </c>
      <c r="W203" s="24">
        <f t="shared" si="86"/>
        <v>79.072134266056509</v>
      </c>
      <c r="X203" s="24">
        <f t="shared" si="87"/>
        <v>476.65374728589558</v>
      </c>
      <c r="Y203" s="13">
        <f t="shared" si="73"/>
        <v>0.40305142710055447</v>
      </c>
      <c r="Z203" s="24">
        <f t="shared" si="74"/>
        <v>9571.7766901293689</v>
      </c>
      <c r="AA203" s="24">
        <f t="shared" si="75"/>
        <v>7678.8895098647954</v>
      </c>
      <c r="AB203" s="24">
        <f t="shared" si="88"/>
        <v>91.905570651631024</v>
      </c>
      <c r="AC203" s="24">
        <f t="shared" si="89"/>
        <v>67.246171830188928</v>
      </c>
      <c r="AE203" s="14">
        <f t="shared" si="90"/>
        <v>15.416666666666666</v>
      </c>
      <c r="AF203" s="24">
        <f t="shared" si="94"/>
        <v>400</v>
      </c>
      <c r="AG203" s="3">
        <f t="shared" si="91"/>
        <v>0</v>
      </c>
      <c r="AH203" s="3">
        <f>IF(AC203&lt;=450,AthetaR30_0,IF(AC203&gt;=650,AthetaR30_2,(IF(AC203&lt;=550,AthetaR30_0+(AthetaR30_1-AthetaR30_0)/100*(AC203-450),AthetaR30_1+(AthetaR30_2-AthetaR30_1)/100*(AC203-450)))))</f>
        <v>0</v>
      </c>
      <c r="AI203" s="3">
        <f>IF(AD203&lt;=450,AthetaR60_0,IF(AD203&gt;=650,AthetaR60_2,(IF(AD203&lt;=550,AthetaR60_0+(AthetaR60_1-AthetaR60_0)/100*(AD203-450),AthetaR60_1+(AthetaR60_2-AthetaR60_1)/100*(AD203-450)))))</f>
        <v>0.5</v>
      </c>
      <c r="AJ203" s="3">
        <f>IF(AE203&lt;=450,AthetaR90_0,IF(AE203&gt;=650,AthetaR90_2,(IF(AE203&lt;=550,AthetaR90_0+(AthetaR90_1-AthetaR90_0)/100*(AE203-450),AthetaR90_1+(AthetaR90_2-AthetaR90_1)/100*(AE203-450)))))</f>
        <v>1.3</v>
      </c>
      <c r="AK203" s="3">
        <f>IF(AF203&lt;=450,AthetaR120_0,IF(AF203&gt;=650,AthetaR120_2,(IF(AF203&lt;=550,AthetaR120_0+(AthetaR120_1-AthetaR120_0)/100*(AF203-450),AthetaR120_1+(AthetaR120_2-AthetaR120_1)/100*(AF203-450)))))</f>
        <v>1.9</v>
      </c>
      <c r="AL203" s="24">
        <f t="shared" si="92"/>
        <v>91.905570651631024</v>
      </c>
      <c r="AM203" s="14">
        <f t="shared" si="93"/>
        <v>67.246171830188928</v>
      </c>
    </row>
    <row r="204" spans="2:39" x14ac:dyDescent="0.25">
      <c r="B204" s="3">
        <f t="shared" si="76"/>
        <v>930</v>
      </c>
      <c r="C204" s="14">
        <f t="shared" si="77"/>
        <v>15.5</v>
      </c>
      <c r="D204" s="11">
        <f t="shared" si="78"/>
        <v>743.43395448777937</v>
      </c>
      <c r="E204" s="11">
        <f t="shared" si="64"/>
        <v>462.43321946582802</v>
      </c>
      <c r="F204" s="11">
        <f t="shared" si="79"/>
        <v>49.064462555814941</v>
      </c>
      <c r="G204" s="11">
        <f t="shared" si="65"/>
        <v>92.48895952669524</v>
      </c>
      <c r="H204" s="11">
        <f t="shared" si="66"/>
        <v>67.629124081292957</v>
      </c>
      <c r="I204" s="24">
        <f t="shared" si="80"/>
        <v>49.064462555814941</v>
      </c>
      <c r="J204" s="12">
        <f t="shared" si="67"/>
        <v>0.25179675693512221</v>
      </c>
      <c r="K204" s="24">
        <f t="shared" si="68"/>
        <v>459.1206691799768</v>
      </c>
      <c r="L204" s="12">
        <f t="shared" si="81"/>
        <v>0.2355184981777414</v>
      </c>
      <c r="M204" s="24">
        <f t="shared" si="82"/>
        <v>92.48895952669524</v>
      </c>
      <c r="N204" s="12">
        <f t="shared" si="69"/>
        <v>0.79651776635649896</v>
      </c>
      <c r="O204" s="24">
        <f t="shared" si="70"/>
        <v>483.79375168747407</v>
      </c>
      <c r="P204" s="12">
        <f t="shared" si="83"/>
        <v>0.58368610334667748</v>
      </c>
      <c r="Q204" s="24">
        <f t="shared" si="84"/>
        <v>67.629124081292957</v>
      </c>
      <c r="R204" s="12">
        <f t="shared" si="71"/>
        <v>0.45071703828054133</v>
      </c>
      <c r="S204" s="24">
        <f t="shared" si="72"/>
        <v>470.23444236273912</v>
      </c>
      <c r="T204" s="12">
        <f t="shared" si="85"/>
        <v>0.38325760308729068</v>
      </c>
      <c r="W204" s="24">
        <f t="shared" si="86"/>
        <v>79.475185693157059</v>
      </c>
      <c r="X204" s="24">
        <f t="shared" si="87"/>
        <v>476.87417959580409</v>
      </c>
      <c r="Y204" s="13">
        <f t="shared" si="73"/>
        <v>0.40337552328932941</v>
      </c>
      <c r="Z204" s="24">
        <f t="shared" si="74"/>
        <v>9573.9508443167742</v>
      </c>
      <c r="AA204" s="24">
        <f t="shared" si="75"/>
        <v>7698.5708473941568</v>
      </c>
      <c r="AB204" s="24">
        <f t="shared" si="88"/>
        <v>92.48895952669524</v>
      </c>
      <c r="AC204" s="24">
        <f t="shared" si="89"/>
        <v>67.629124081292957</v>
      </c>
      <c r="AE204" s="14">
        <f t="shared" si="90"/>
        <v>15.5</v>
      </c>
      <c r="AF204" s="24">
        <f t="shared" si="94"/>
        <v>400</v>
      </c>
      <c r="AG204" s="3">
        <f t="shared" si="91"/>
        <v>0</v>
      </c>
      <c r="AH204" s="3">
        <f>IF(AC204&lt;=450,AthetaR30_0,IF(AC204&gt;=650,AthetaR30_2,(IF(AC204&lt;=550,AthetaR30_0+(AthetaR30_1-AthetaR30_0)/100*(AC204-450),AthetaR30_1+(AthetaR30_2-AthetaR30_1)/100*(AC204-450)))))</f>
        <v>0</v>
      </c>
      <c r="AI204" s="3">
        <f>IF(AD204&lt;=450,AthetaR60_0,IF(AD204&gt;=650,AthetaR60_2,(IF(AD204&lt;=550,AthetaR60_0+(AthetaR60_1-AthetaR60_0)/100*(AD204-450),AthetaR60_1+(AthetaR60_2-AthetaR60_1)/100*(AD204-450)))))</f>
        <v>0.5</v>
      </c>
      <c r="AJ204" s="3">
        <f>IF(AE204&lt;=450,AthetaR90_0,IF(AE204&gt;=650,AthetaR90_2,(IF(AE204&lt;=550,AthetaR90_0+(AthetaR90_1-AthetaR90_0)/100*(AE204-450),AthetaR90_1+(AthetaR90_2-AthetaR90_1)/100*(AE204-450)))))</f>
        <v>1.3</v>
      </c>
      <c r="AK204" s="3">
        <f>IF(AF204&lt;=450,AthetaR120_0,IF(AF204&gt;=650,AthetaR120_2,(IF(AF204&lt;=550,AthetaR120_0+(AthetaR120_1-AthetaR120_0)/100*(AF204-450),AthetaR120_1+(AthetaR120_2-AthetaR120_1)/100*(AF204-450)))))</f>
        <v>1.9</v>
      </c>
      <c r="AL204" s="24">
        <f t="shared" si="92"/>
        <v>92.48895952669524</v>
      </c>
      <c r="AM204" s="14">
        <f t="shared" si="93"/>
        <v>67.629124081292957</v>
      </c>
    </row>
    <row r="205" spans="2:39" x14ac:dyDescent="0.25">
      <c r="B205" s="3">
        <f t="shared" si="76"/>
        <v>935</v>
      </c>
      <c r="C205" s="14">
        <f t="shared" si="77"/>
        <v>15.583333333333334</v>
      </c>
      <c r="D205" s="11">
        <f t="shared" si="78"/>
        <v>744.23093294271484</v>
      </c>
      <c r="E205" s="11">
        <f t="shared" si="64"/>
        <v>462.92063057153376</v>
      </c>
      <c r="F205" s="11">
        <f t="shared" si="79"/>
        <v>49.299981053992681</v>
      </c>
      <c r="G205" s="11">
        <f t="shared" si="65"/>
        <v>93.072645630041919</v>
      </c>
      <c r="H205" s="11">
        <f t="shared" si="66"/>
        <v>68.012381684380244</v>
      </c>
      <c r="I205" s="24">
        <f t="shared" si="80"/>
        <v>49.299981053992681</v>
      </c>
      <c r="J205" s="12">
        <f t="shared" si="67"/>
        <v>0.25171632848041769</v>
      </c>
      <c r="K205" s="24">
        <f t="shared" si="68"/>
        <v>459.26736751364461</v>
      </c>
      <c r="L205" s="12">
        <f t="shared" si="81"/>
        <v>0.23576521918426219</v>
      </c>
      <c r="M205" s="24">
        <f t="shared" si="82"/>
        <v>93.072645630041919</v>
      </c>
      <c r="N205" s="12">
        <f t="shared" si="69"/>
        <v>0.79602150617742851</v>
      </c>
      <c r="O205" s="24">
        <f t="shared" si="70"/>
        <v>484.09536109373067</v>
      </c>
      <c r="P205" s="12">
        <f t="shared" si="83"/>
        <v>0.58397509616216603</v>
      </c>
      <c r="Q205" s="24">
        <f t="shared" si="84"/>
        <v>68.012381684380244</v>
      </c>
      <c r="R205" s="12">
        <f t="shared" si="71"/>
        <v>0.45050613117811517</v>
      </c>
      <c r="S205" s="24">
        <f t="shared" si="72"/>
        <v>470.45458539040521</v>
      </c>
      <c r="T205" s="12">
        <f t="shared" si="85"/>
        <v>0.38355785614607413</v>
      </c>
      <c r="W205" s="24">
        <f t="shared" si="86"/>
        <v>79.878561216446386</v>
      </c>
      <c r="X205" s="24">
        <f t="shared" si="87"/>
        <v>477.09441159103397</v>
      </c>
      <c r="Y205" s="13">
        <f t="shared" si="73"/>
        <v>0.40369590107358383</v>
      </c>
      <c r="Z205" s="24">
        <f t="shared" si="74"/>
        <v>9576.0517338771842</v>
      </c>
      <c r="AA205" s="24">
        <f t="shared" si="75"/>
        <v>7718.1717226685423</v>
      </c>
      <c r="AB205" s="24">
        <f t="shared" si="88"/>
        <v>93.072645630041919</v>
      </c>
      <c r="AC205" s="24">
        <f t="shared" si="89"/>
        <v>68.012381684380244</v>
      </c>
      <c r="AE205" s="14">
        <f t="shared" si="90"/>
        <v>15.583333333333334</v>
      </c>
      <c r="AF205" s="24">
        <f t="shared" si="94"/>
        <v>400</v>
      </c>
      <c r="AG205" s="3">
        <f t="shared" si="91"/>
        <v>0</v>
      </c>
      <c r="AH205" s="3">
        <f>IF(AC205&lt;=450,AthetaR30_0,IF(AC205&gt;=650,AthetaR30_2,(IF(AC205&lt;=550,AthetaR30_0+(AthetaR30_1-AthetaR30_0)/100*(AC205-450),AthetaR30_1+(AthetaR30_2-AthetaR30_1)/100*(AC205-450)))))</f>
        <v>0</v>
      </c>
      <c r="AI205" s="3">
        <f>IF(AD205&lt;=450,AthetaR60_0,IF(AD205&gt;=650,AthetaR60_2,(IF(AD205&lt;=550,AthetaR60_0+(AthetaR60_1-AthetaR60_0)/100*(AD205-450),AthetaR60_1+(AthetaR60_2-AthetaR60_1)/100*(AD205-450)))))</f>
        <v>0.5</v>
      </c>
      <c r="AJ205" s="3">
        <f>IF(AE205&lt;=450,AthetaR90_0,IF(AE205&gt;=650,AthetaR90_2,(IF(AE205&lt;=550,AthetaR90_0+(AthetaR90_1-AthetaR90_0)/100*(AE205-450),AthetaR90_1+(AthetaR90_2-AthetaR90_1)/100*(AE205-450)))))</f>
        <v>1.3</v>
      </c>
      <c r="AK205" s="3">
        <f>IF(AF205&lt;=450,AthetaR120_0,IF(AF205&gt;=650,AthetaR120_2,(IF(AF205&lt;=550,AthetaR120_0+(AthetaR120_1-AthetaR120_0)/100*(AF205-450),AthetaR120_1+(AthetaR120_2-AthetaR120_1)/100*(AF205-450)))))</f>
        <v>1.9</v>
      </c>
      <c r="AL205" s="24">
        <f t="shared" si="92"/>
        <v>93.072645630041919</v>
      </c>
      <c r="AM205" s="14">
        <f t="shared" si="93"/>
        <v>68.012381684380244</v>
      </c>
    </row>
    <row r="206" spans="2:39" x14ac:dyDescent="0.25">
      <c r="B206" s="3">
        <f t="shared" si="76"/>
        <v>940</v>
      </c>
      <c r="C206" s="14">
        <f t="shared" si="77"/>
        <v>15.666666666666666</v>
      </c>
      <c r="D206" s="11">
        <f t="shared" si="78"/>
        <v>745.0236945607013</v>
      </c>
      <c r="E206" s="11">
        <f t="shared" si="64"/>
        <v>463.4054627704358</v>
      </c>
      <c r="F206" s="11">
        <f t="shared" si="79"/>
        <v>49.53574627317694</v>
      </c>
      <c r="G206" s="11">
        <f t="shared" si="65"/>
        <v>93.656620726204082</v>
      </c>
      <c r="H206" s="11">
        <f t="shared" si="66"/>
        <v>68.395939540526314</v>
      </c>
      <c r="I206" s="24">
        <f t="shared" si="80"/>
        <v>49.53574627317694</v>
      </c>
      <c r="J206" s="12">
        <f t="shared" si="67"/>
        <v>0.25163595008702</v>
      </c>
      <c r="K206" s="24">
        <f t="shared" si="68"/>
        <v>459.4140682260346</v>
      </c>
      <c r="L206" s="12">
        <f t="shared" si="81"/>
        <v>0.23600899346422788</v>
      </c>
      <c r="M206" s="24">
        <f t="shared" si="82"/>
        <v>93.656620726204082</v>
      </c>
      <c r="N206" s="12">
        <f t="shared" si="69"/>
        <v>0.79552681714644879</v>
      </c>
      <c r="O206" s="24">
        <f t="shared" si="70"/>
        <v>484.39639012244419</v>
      </c>
      <c r="P206" s="12">
        <f t="shared" si="83"/>
        <v>0.58425598483189622</v>
      </c>
      <c r="Q206" s="24">
        <f t="shared" si="84"/>
        <v>68.395939540526314</v>
      </c>
      <c r="R206" s="12">
        <f t="shared" si="71"/>
        <v>0.45029560444958744</v>
      </c>
      <c r="S206" s="24">
        <f t="shared" si="72"/>
        <v>470.67453704839266</v>
      </c>
      <c r="T206" s="12">
        <f t="shared" si="85"/>
        <v>0.38385308416759245</v>
      </c>
      <c r="W206" s="24">
        <f t="shared" si="86"/>
        <v>80.282257117519976</v>
      </c>
      <c r="X206" s="24">
        <f t="shared" si="87"/>
        <v>477.31444121150435</v>
      </c>
      <c r="Y206" s="13">
        <f t="shared" si="73"/>
        <v>0.40401259953093438</v>
      </c>
      <c r="Z206" s="24">
        <f t="shared" si="74"/>
        <v>9578.0801413228965</v>
      </c>
      <c r="AA206" s="24">
        <f t="shared" si="75"/>
        <v>7737.6927154023751</v>
      </c>
      <c r="AB206" s="24">
        <f t="shared" si="88"/>
        <v>93.656620726204082</v>
      </c>
      <c r="AC206" s="24">
        <f t="shared" si="89"/>
        <v>68.395939540526314</v>
      </c>
      <c r="AE206" s="14">
        <f t="shared" si="90"/>
        <v>15.666666666666666</v>
      </c>
      <c r="AF206" s="24">
        <f t="shared" si="94"/>
        <v>400</v>
      </c>
      <c r="AG206" s="3">
        <f t="shared" si="91"/>
        <v>0</v>
      </c>
      <c r="AH206" s="3">
        <f>IF(AC206&lt;=450,AthetaR30_0,IF(AC206&gt;=650,AthetaR30_2,(IF(AC206&lt;=550,AthetaR30_0+(AthetaR30_1-AthetaR30_0)/100*(AC206-450),AthetaR30_1+(AthetaR30_2-AthetaR30_1)/100*(AC206-450)))))</f>
        <v>0</v>
      </c>
      <c r="AI206" s="3">
        <f>IF(AD206&lt;=450,AthetaR60_0,IF(AD206&gt;=650,AthetaR60_2,(IF(AD206&lt;=550,AthetaR60_0+(AthetaR60_1-AthetaR60_0)/100*(AD206-450),AthetaR60_1+(AthetaR60_2-AthetaR60_1)/100*(AD206-450)))))</f>
        <v>0.5</v>
      </c>
      <c r="AJ206" s="3">
        <f>IF(AE206&lt;=450,AthetaR90_0,IF(AE206&gt;=650,AthetaR90_2,(IF(AE206&lt;=550,AthetaR90_0+(AthetaR90_1-AthetaR90_0)/100*(AE206-450),AthetaR90_1+(AthetaR90_2-AthetaR90_1)/100*(AE206-450)))))</f>
        <v>1.3</v>
      </c>
      <c r="AK206" s="3">
        <f>IF(AF206&lt;=450,AthetaR120_0,IF(AF206&gt;=650,AthetaR120_2,(IF(AF206&lt;=550,AthetaR120_0+(AthetaR120_1-AthetaR120_0)/100*(AF206-450),AthetaR120_1+(AthetaR120_2-AthetaR120_1)/100*(AF206-450)))))</f>
        <v>1.9</v>
      </c>
      <c r="AL206" s="24">
        <f t="shared" si="92"/>
        <v>93.656620726204082</v>
      </c>
      <c r="AM206" s="14">
        <f t="shared" si="93"/>
        <v>68.395939540526314</v>
      </c>
    </row>
    <row r="207" spans="2:39" x14ac:dyDescent="0.25">
      <c r="B207" s="3">
        <f t="shared" si="76"/>
        <v>945</v>
      </c>
      <c r="C207" s="14">
        <f t="shared" si="77"/>
        <v>15.75</v>
      </c>
      <c r="D207" s="11">
        <f t="shared" si="78"/>
        <v>745.81228372980513</v>
      </c>
      <c r="E207" s="11">
        <f t="shared" si="64"/>
        <v>463.8877432091104</v>
      </c>
      <c r="F207" s="11">
        <f t="shared" si="79"/>
        <v>49.771755266641165</v>
      </c>
      <c r="G207" s="11">
        <f t="shared" si="65"/>
        <v>94.24087671103598</v>
      </c>
      <c r="H207" s="11">
        <f t="shared" si="66"/>
        <v>68.779792624693911</v>
      </c>
      <c r="I207" s="24">
        <f t="shared" si="80"/>
        <v>49.771755266641165</v>
      </c>
      <c r="J207" s="12">
        <f t="shared" si="67"/>
        <v>0.25155562287476929</v>
      </c>
      <c r="K207" s="24">
        <f t="shared" si="68"/>
        <v>459.56076918603554</v>
      </c>
      <c r="L207" s="12">
        <f t="shared" si="81"/>
        <v>0.23624986029889375</v>
      </c>
      <c r="M207" s="24">
        <f t="shared" si="82"/>
        <v>94.24087671103598</v>
      </c>
      <c r="N207" s="12">
        <f t="shared" si="69"/>
        <v>0.79503369880969699</v>
      </c>
      <c r="O207" s="24">
        <f t="shared" si="70"/>
        <v>484.69683618225707</v>
      </c>
      <c r="P207" s="12">
        <f t="shared" si="83"/>
        <v>0.58452889811396991</v>
      </c>
      <c r="Q207" s="24">
        <f t="shared" si="84"/>
        <v>68.779792624693911</v>
      </c>
      <c r="R207" s="12">
        <f t="shared" si="71"/>
        <v>0.45008546015048306</v>
      </c>
      <c r="S207" s="24">
        <f t="shared" si="72"/>
        <v>470.89429435995123</v>
      </c>
      <c r="T207" s="12">
        <f t="shared" si="85"/>
        <v>0.38414335966631252</v>
      </c>
      <c r="W207" s="24">
        <f t="shared" si="86"/>
        <v>80.686269717050905</v>
      </c>
      <c r="X207" s="24">
        <f t="shared" si="87"/>
        <v>477.53426643573579</v>
      </c>
      <c r="Y207" s="13">
        <f t="shared" si="73"/>
        <v>0.40432565716984165</v>
      </c>
      <c r="Z207" s="24">
        <f t="shared" si="74"/>
        <v>9580.036837301488</v>
      </c>
      <c r="AA207" s="24">
        <f t="shared" si="75"/>
        <v>7757.1343974263928</v>
      </c>
      <c r="AB207" s="24">
        <f t="shared" si="88"/>
        <v>94.24087671103598</v>
      </c>
      <c r="AC207" s="24">
        <f t="shared" si="89"/>
        <v>68.779792624693911</v>
      </c>
      <c r="AE207" s="14">
        <f t="shared" si="90"/>
        <v>15.75</v>
      </c>
      <c r="AF207" s="24">
        <f t="shared" si="94"/>
        <v>400</v>
      </c>
      <c r="AG207" s="3">
        <f t="shared" si="91"/>
        <v>0</v>
      </c>
      <c r="AH207" s="3">
        <f>IF(AC207&lt;=450,AthetaR30_0,IF(AC207&gt;=650,AthetaR30_2,(IF(AC207&lt;=550,AthetaR30_0+(AthetaR30_1-AthetaR30_0)/100*(AC207-450),AthetaR30_1+(AthetaR30_2-AthetaR30_1)/100*(AC207-450)))))</f>
        <v>0</v>
      </c>
      <c r="AI207" s="3">
        <f>IF(AD207&lt;=450,AthetaR60_0,IF(AD207&gt;=650,AthetaR60_2,(IF(AD207&lt;=550,AthetaR60_0+(AthetaR60_1-AthetaR60_0)/100*(AD207-450),AthetaR60_1+(AthetaR60_2-AthetaR60_1)/100*(AD207-450)))))</f>
        <v>0.5</v>
      </c>
      <c r="AJ207" s="3">
        <f>IF(AE207&lt;=450,AthetaR90_0,IF(AE207&gt;=650,AthetaR90_2,(IF(AE207&lt;=550,AthetaR90_0+(AthetaR90_1-AthetaR90_0)/100*(AE207-450),AthetaR90_1+(AthetaR90_2-AthetaR90_1)/100*(AE207-450)))))</f>
        <v>1.3</v>
      </c>
      <c r="AK207" s="3">
        <f>IF(AF207&lt;=450,AthetaR120_0,IF(AF207&gt;=650,AthetaR120_2,(IF(AF207&lt;=550,AthetaR120_0+(AthetaR120_1-AthetaR120_0)/100*(AF207-450),AthetaR120_1+(AthetaR120_2-AthetaR120_1)/100*(AF207-450)))))</f>
        <v>1.9</v>
      </c>
      <c r="AL207" s="24">
        <f t="shared" si="92"/>
        <v>94.24087671103598</v>
      </c>
      <c r="AM207" s="14">
        <f t="shared" si="93"/>
        <v>68.779792624693911</v>
      </c>
    </row>
    <row r="208" spans="2:39" x14ac:dyDescent="0.25">
      <c r="B208" s="3">
        <f t="shared" si="76"/>
        <v>950</v>
      </c>
      <c r="C208" s="14">
        <f t="shared" si="77"/>
        <v>15.833333333333334</v>
      </c>
      <c r="D208" s="11">
        <f t="shared" si="78"/>
        <v>746.59674414089125</v>
      </c>
      <c r="E208" s="11">
        <f t="shared" si="64"/>
        <v>464.36749860774398</v>
      </c>
      <c r="F208" s="11">
        <f t="shared" si="79"/>
        <v>50.008005126940056</v>
      </c>
      <c r="G208" s="11">
        <f t="shared" si="65"/>
        <v>94.825405609149954</v>
      </c>
      <c r="H208" s="11">
        <f t="shared" si="66"/>
        <v>69.163935984360222</v>
      </c>
      <c r="I208" s="24">
        <f t="shared" si="80"/>
        <v>50.008005126940056</v>
      </c>
      <c r="J208" s="12">
        <f t="shared" si="67"/>
        <v>0.25147534794278487</v>
      </c>
      <c r="K208" s="24">
        <f t="shared" si="68"/>
        <v>459.70746829507715</v>
      </c>
      <c r="L208" s="12">
        <f t="shared" si="81"/>
        <v>0.23648785825912699</v>
      </c>
      <c r="M208" s="24">
        <f t="shared" si="82"/>
        <v>94.825405609149954</v>
      </c>
      <c r="N208" s="12">
        <f t="shared" si="69"/>
        <v>0.79454215052925758</v>
      </c>
      <c r="O208" s="24">
        <f t="shared" si="70"/>
        <v>484.99669679531718</v>
      </c>
      <c r="P208" s="12">
        <f t="shared" si="83"/>
        <v>0.5847939622642857</v>
      </c>
      <c r="Q208" s="24">
        <f t="shared" si="84"/>
        <v>69.163935984360222</v>
      </c>
      <c r="R208" s="12">
        <f t="shared" si="71"/>
        <v>0.44987570026769147</v>
      </c>
      <c r="S208" s="24">
        <f t="shared" si="72"/>
        <v>471.11385441161315</v>
      </c>
      <c r="T208" s="12">
        <f t="shared" si="85"/>
        <v>0.38442875381620123</v>
      </c>
      <c r="W208" s="24">
        <f t="shared" si="86"/>
        <v>81.09059537422074</v>
      </c>
      <c r="X208" s="24">
        <f t="shared" si="87"/>
        <v>477.75388528031374</v>
      </c>
      <c r="Y208" s="13">
        <f t="shared" si="73"/>
        <v>0.40463511194025664</v>
      </c>
      <c r="Z208" s="24">
        <f t="shared" si="74"/>
        <v>9581.9225808380816</v>
      </c>
      <c r="AA208" s="24">
        <f t="shared" si="75"/>
        <v>7776.4973328314945</v>
      </c>
      <c r="AB208" s="24">
        <f t="shared" si="88"/>
        <v>94.825405609149954</v>
      </c>
      <c r="AC208" s="24">
        <f t="shared" si="89"/>
        <v>69.163935984360222</v>
      </c>
      <c r="AE208" s="14">
        <f t="shared" si="90"/>
        <v>15.833333333333334</v>
      </c>
      <c r="AF208" s="24">
        <f t="shared" si="94"/>
        <v>400</v>
      </c>
      <c r="AG208" s="3">
        <f t="shared" si="91"/>
        <v>0</v>
      </c>
      <c r="AH208" s="3">
        <f>IF(AC208&lt;=450,AthetaR30_0,IF(AC208&gt;=650,AthetaR30_2,(IF(AC208&lt;=550,AthetaR30_0+(AthetaR30_1-AthetaR30_0)/100*(AC208-450),AthetaR30_1+(AthetaR30_2-AthetaR30_1)/100*(AC208-450)))))</f>
        <v>0</v>
      </c>
      <c r="AI208" s="3">
        <f>IF(AD208&lt;=450,AthetaR60_0,IF(AD208&gt;=650,AthetaR60_2,(IF(AD208&lt;=550,AthetaR60_0+(AthetaR60_1-AthetaR60_0)/100*(AD208-450),AthetaR60_1+(AthetaR60_2-AthetaR60_1)/100*(AD208-450)))))</f>
        <v>0.5</v>
      </c>
      <c r="AJ208" s="3">
        <f>IF(AE208&lt;=450,AthetaR90_0,IF(AE208&gt;=650,AthetaR90_2,(IF(AE208&lt;=550,AthetaR90_0+(AthetaR90_1-AthetaR90_0)/100*(AE208-450),AthetaR90_1+(AthetaR90_2-AthetaR90_1)/100*(AE208-450)))))</f>
        <v>1.3</v>
      </c>
      <c r="AK208" s="3">
        <f>IF(AF208&lt;=450,AthetaR120_0,IF(AF208&gt;=650,AthetaR120_2,(IF(AF208&lt;=550,AthetaR120_0+(AthetaR120_1-AthetaR120_0)/100*(AF208-450),AthetaR120_1+(AthetaR120_2-AthetaR120_1)/100*(AF208-450)))))</f>
        <v>1.9</v>
      </c>
      <c r="AL208" s="24">
        <f t="shared" si="92"/>
        <v>94.825405609149954</v>
      </c>
      <c r="AM208" s="14">
        <f t="shared" si="93"/>
        <v>69.163935984360222</v>
      </c>
    </row>
    <row r="209" spans="2:39" x14ac:dyDescent="0.25">
      <c r="B209" s="3">
        <f t="shared" si="76"/>
        <v>955</v>
      </c>
      <c r="C209" s="14">
        <f t="shared" si="77"/>
        <v>15.916666666666666</v>
      </c>
      <c r="D209" s="11">
        <f t="shared" si="78"/>
        <v>747.37711880214908</v>
      </c>
      <c r="E209" s="11">
        <f t="shared" si="64"/>
        <v>464.84475526901628</v>
      </c>
      <c r="F209" s="11">
        <f t="shared" si="79"/>
        <v>50.24449298519918</v>
      </c>
      <c r="G209" s="11">
        <f t="shared" si="65"/>
        <v>95.410199571414239</v>
      </c>
      <c r="H209" s="11">
        <f t="shared" si="66"/>
        <v>69.548364738176417</v>
      </c>
      <c r="I209" s="24">
        <f t="shared" si="80"/>
        <v>50.24449298519918</v>
      </c>
      <c r="J209" s="12">
        <f t="shared" si="67"/>
        <v>0.25139512636983841</v>
      </c>
      <c r="K209" s="24">
        <f t="shared" si="68"/>
        <v>459.85416348656469</v>
      </c>
      <c r="L209" s="12">
        <f t="shared" si="81"/>
        <v>0.23672302522203767</v>
      </c>
      <c r="M209" s="24">
        <f t="shared" si="82"/>
        <v>95.410199571414239</v>
      </c>
      <c r="N209" s="12">
        <f t="shared" si="69"/>
        <v>0.79405217148828722</v>
      </c>
      <c r="O209" s="24">
        <f t="shared" si="70"/>
        <v>485.29596959489174</v>
      </c>
      <c r="P209" s="12">
        <f t="shared" si="83"/>
        <v>0.58505130109559145</v>
      </c>
      <c r="Q209" s="24">
        <f t="shared" si="84"/>
        <v>69.548364738176417</v>
      </c>
      <c r="R209" s="12">
        <f t="shared" si="71"/>
        <v>0.44966632672090806</v>
      </c>
      <c r="S209" s="24">
        <f t="shared" si="72"/>
        <v>471.33321435202993</v>
      </c>
      <c r="T209" s="12">
        <f t="shared" si="85"/>
        <v>0.3847093364819868</v>
      </c>
      <c r="W209" s="24">
        <f t="shared" si="86"/>
        <v>81.495230486160992</v>
      </c>
      <c r="X209" s="24">
        <f t="shared" si="87"/>
        <v>477.97329579936246</v>
      </c>
      <c r="Y209" s="13">
        <f t="shared" si="73"/>
        <v>0.40494100124401045</v>
      </c>
      <c r="Z209" s="24">
        <f t="shared" si="74"/>
        <v>9583.7381195713824</v>
      </c>
      <c r="AA209" s="24">
        <f t="shared" si="75"/>
        <v>7795.7820781091477</v>
      </c>
      <c r="AB209" s="24">
        <f t="shared" si="88"/>
        <v>95.410199571414239</v>
      </c>
      <c r="AC209" s="24">
        <f t="shared" si="89"/>
        <v>69.548364738176417</v>
      </c>
      <c r="AE209" s="14">
        <f t="shared" si="90"/>
        <v>15.916666666666666</v>
      </c>
      <c r="AF209" s="24">
        <f t="shared" si="94"/>
        <v>400</v>
      </c>
      <c r="AG209" s="3">
        <f t="shared" si="91"/>
        <v>0</v>
      </c>
      <c r="AH209" s="3">
        <f>IF(AC209&lt;=450,AthetaR30_0,IF(AC209&gt;=650,AthetaR30_2,(IF(AC209&lt;=550,AthetaR30_0+(AthetaR30_1-AthetaR30_0)/100*(AC209-450),AthetaR30_1+(AthetaR30_2-AthetaR30_1)/100*(AC209-450)))))</f>
        <v>0</v>
      </c>
      <c r="AI209" s="3">
        <f>IF(AD209&lt;=450,AthetaR60_0,IF(AD209&gt;=650,AthetaR60_2,(IF(AD209&lt;=550,AthetaR60_0+(AthetaR60_1-AthetaR60_0)/100*(AD209-450),AthetaR60_1+(AthetaR60_2-AthetaR60_1)/100*(AD209-450)))))</f>
        <v>0.5</v>
      </c>
      <c r="AJ209" s="3">
        <f>IF(AE209&lt;=450,AthetaR90_0,IF(AE209&gt;=650,AthetaR90_2,(IF(AE209&lt;=550,AthetaR90_0+(AthetaR90_1-AthetaR90_0)/100*(AE209-450),AthetaR90_1+(AthetaR90_2-AthetaR90_1)/100*(AE209-450)))))</f>
        <v>1.3</v>
      </c>
      <c r="AK209" s="3">
        <f>IF(AF209&lt;=450,AthetaR120_0,IF(AF209&gt;=650,AthetaR120_2,(IF(AF209&lt;=550,AthetaR120_0+(AthetaR120_1-AthetaR120_0)/100*(AF209-450),AthetaR120_1+(AthetaR120_2-AthetaR120_1)/100*(AF209-450)))))</f>
        <v>1.9</v>
      </c>
      <c r="AL209" s="24">
        <f t="shared" si="92"/>
        <v>95.410199571414239</v>
      </c>
      <c r="AM209" s="14">
        <f t="shared" si="93"/>
        <v>69.548364738176417</v>
      </c>
    </row>
    <row r="210" spans="2:39" x14ac:dyDescent="0.25">
      <c r="B210" s="3">
        <f t="shared" si="76"/>
        <v>960</v>
      </c>
      <c r="C210" s="14">
        <f t="shared" si="77"/>
        <v>16</v>
      </c>
      <c r="D210" s="11">
        <f t="shared" si="78"/>
        <v>748.15345005324082</v>
      </c>
      <c r="E210" s="11">
        <f t="shared" ref="E210:E273" si="95">IF(B210&lt;=40*60,20+345*CRed_1*LOG(8*C210+1,10),ThetaG40+(ThetaG120-ThetaG40)/80*(C210-40))</f>
        <v>465.31953908675348</v>
      </c>
      <c r="F210" s="11">
        <f t="shared" si="79"/>
        <v>50.481216010421221</v>
      </c>
      <c r="G210" s="11">
        <f t="shared" ref="G210:G273" si="96">M210</f>
        <v>95.995250872509828</v>
      </c>
      <c r="H210" s="11">
        <f t="shared" ref="H210:H273" si="97">Q210</f>
        <v>69.933074074658407</v>
      </c>
      <c r="I210" s="24">
        <f t="shared" si="80"/>
        <v>50.481216010421221</v>
      </c>
      <c r="J210" s="12">
        <f t="shared" ref="J210:J273" si="98">Cp*RhoP/(K210*RhoA)*dP/1000*MassivSS</f>
        <v>0.25131495921471947</v>
      </c>
      <c r="K210" s="24">
        <f t="shared" ref="K210:K273" si="99">IF(I210&lt;600,425+0.773*I210-1.69/1000*I210^2+2.22/1000^2*I210^3,IF(I210&lt;735,666+13002/(738-I210),IF(I210&lt;900,545+17820/(I210-731),650)))</f>
        <v>460.00085272532516</v>
      </c>
      <c r="L210" s="12">
        <f t="shared" si="81"/>
        <v>0.23695539838719198</v>
      </c>
      <c r="M210" s="24">
        <f t="shared" si="82"/>
        <v>95.995250872509828</v>
      </c>
      <c r="N210" s="12">
        <f t="shared" ref="N210:N273" si="100">Cp*RhoP/(O210*RhoA)*dP/1000*MassivW</f>
        <v>0.79356376069600698</v>
      </c>
      <c r="O210" s="24">
        <f t="shared" ref="O210:O273" si="101">IF(M210&lt;600,425+0.773*M210-1.69/1000*M210^2+2.22/1000^2*M210^3,IF(M210&lt;735,666+13002/(738-M210),IF(M210&lt;900,545+17820/(M210-731),650)))</f>
        <v>485.59465232303495</v>
      </c>
      <c r="P210" s="12">
        <f t="shared" si="83"/>
        <v>0.58530103603506289</v>
      </c>
      <c r="Q210" s="24">
        <f t="shared" si="84"/>
        <v>69.933074074658407</v>
      </c>
      <c r="R210" s="12">
        <f t="shared" ref="R210:R273" si="102">Cp*RhoP/(S210*RhoA)*dP/1000*MassivSI</f>
        <v>0.44945734136404436</v>
      </c>
      <c r="S210" s="24">
        <f t="shared" ref="S210:S273" si="103">IF(Q210&lt;600,425+0.773*Q210-1.69/1000*Q210^2+2.22/1000^2*Q210^3,IF(Q210&lt;735,666+13002/(738-Q210),IF(Q210&lt;900,545+17820/(Q210-731),650)))</f>
        <v>471.55237139083619</v>
      </c>
      <c r="T210" s="12">
        <f t="shared" si="85"/>
        <v>0.38498517624963574</v>
      </c>
      <c r="W210" s="24">
        <f t="shared" si="86"/>
        <v>81.900171487405004</v>
      </c>
      <c r="X210" s="24">
        <f t="shared" si="87"/>
        <v>478.19249608402646</v>
      </c>
      <c r="Y210" s="13">
        <f t="shared" ref="Y210:Y273" si="104">MAX(MassivSSCO/(X210*RhoA)*DeltaT*(Z210+AA210),L210)</f>
        <v>0.40524336194496147</v>
      </c>
      <c r="Z210" s="24">
        <f t="shared" ref="Z210:Z273" si="105">AlphaC*(E210-W210)</f>
        <v>9585.484189983712</v>
      </c>
      <c r="AA210" s="24">
        <f t="shared" ref="AA210:AA273" si="106">Phi*EpsilonF*0.7*Botzman/10^8*EpsilonA*((E210+273)^4-(W210+273)^4)</f>
        <v>7814.989182288673</v>
      </c>
      <c r="AB210" s="24">
        <f t="shared" si="88"/>
        <v>95.995250872509828</v>
      </c>
      <c r="AC210" s="24">
        <f t="shared" si="89"/>
        <v>69.933074074658407</v>
      </c>
      <c r="AE210" s="14">
        <f t="shared" si="90"/>
        <v>16</v>
      </c>
      <c r="AF210" s="24">
        <f t="shared" si="94"/>
        <v>400</v>
      </c>
      <c r="AG210" s="3">
        <f t="shared" si="91"/>
        <v>0</v>
      </c>
      <c r="AH210" s="3">
        <f>IF(AC210&lt;=450,AthetaR30_0,IF(AC210&gt;=650,AthetaR30_2,(IF(AC210&lt;=550,AthetaR30_0+(AthetaR30_1-AthetaR30_0)/100*(AC210-450),AthetaR30_1+(AthetaR30_2-AthetaR30_1)/100*(AC210-450)))))</f>
        <v>0</v>
      </c>
      <c r="AI210" s="3">
        <f>IF(AD210&lt;=450,AthetaR60_0,IF(AD210&gt;=650,AthetaR60_2,(IF(AD210&lt;=550,AthetaR60_0+(AthetaR60_1-AthetaR60_0)/100*(AD210-450),AthetaR60_1+(AthetaR60_2-AthetaR60_1)/100*(AD210-450)))))</f>
        <v>0.5</v>
      </c>
      <c r="AJ210" s="3">
        <f>IF(AE210&lt;=450,AthetaR90_0,IF(AE210&gt;=650,AthetaR90_2,(IF(AE210&lt;=550,AthetaR90_0+(AthetaR90_1-AthetaR90_0)/100*(AE210-450),AthetaR90_1+(AthetaR90_2-AthetaR90_1)/100*(AE210-450)))))</f>
        <v>1.3</v>
      </c>
      <c r="AK210" s="3">
        <f>IF(AF210&lt;=450,AthetaR120_0,IF(AF210&gt;=650,AthetaR120_2,(IF(AF210&lt;=550,AthetaR120_0+(AthetaR120_1-AthetaR120_0)/100*(AF210-450),AthetaR120_1+(AthetaR120_2-AthetaR120_1)/100*(AF210-450)))))</f>
        <v>1.9</v>
      </c>
      <c r="AL210" s="24">
        <f t="shared" si="92"/>
        <v>95.995250872509828</v>
      </c>
      <c r="AM210" s="14">
        <f t="shared" si="93"/>
        <v>69.933074074658407</v>
      </c>
    </row>
    <row r="211" spans="2:39" x14ac:dyDescent="0.25">
      <c r="B211" s="3">
        <f t="shared" ref="B211:B274" si="107">B210+DeltaT</f>
        <v>965</v>
      </c>
      <c r="C211" s="14">
        <f t="shared" ref="C211:C274" si="108">B211/60</f>
        <v>16.083333333333332</v>
      </c>
      <c r="D211" s="11">
        <f t="shared" ref="D211:D274" si="109">20+345*LOG(8*C211+1,10)</f>
        <v>748.92577957908554</v>
      </c>
      <c r="E211" s="11">
        <f t="shared" si="95"/>
        <v>465.79187555435811</v>
      </c>
      <c r="F211" s="11">
        <f t="shared" ref="F211:F274" si="110">I211</f>
        <v>50.718171408808416</v>
      </c>
      <c r="G211" s="11">
        <f t="shared" si="96"/>
        <v>96.580551908544891</v>
      </c>
      <c r="H211" s="11">
        <f t="shared" si="97"/>
        <v>70.31805925090805</v>
      </c>
      <c r="I211" s="24">
        <f t="shared" ref="I211:I274" si="111">I210+IF(Limit=Oui,MAX(0,L210),L210)</f>
        <v>50.718171408808416</v>
      </c>
      <c r="J211" s="12">
        <f t="shared" si="98"/>
        <v>0.25123484751659231</v>
      </c>
      <c r="K211" s="24">
        <f t="shared" si="99"/>
        <v>460.14753400706627</v>
      </c>
      <c r="L211" s="12">
        <f t="shared" ref="L211:L274" si="112">LambdaP*MassivSS/(dP/1000)/(K211*RhoA)/(1+J211/3)*(D211-I211)*DeltaT-(EXP(J211/10)-1)*(D211-D210)</f>
        <v>0.23718501429230535</v>
      </c>
      <c r="M211" s="24">
        <f t="shared" ref="M211:M274" si="113">M210+IF(Limit=Oui,MAX(0,P210),P210)</f>
        <v>96.580551908544891</v>
      </c>
      <c r="N211" s="12">
        <f t="shared" si="100"/>
        <v>0.79307691699256855</v>
      </c>
      <c r="O211" s="24">
        <f t="shared" si="101"/>
        <v>485.8927428283082</v>
      </c>
      <c r="P211" s="12">
        <f t="shared" ref="P211:P274" si="114">LambdaP*MassivW/(dP/1000)/(O211*RhoA)/(1+N211/3)*(D211-M211)*DeltaT-(EXP(N211/10)-1)*(D211-D210)</f>
        <v>0.585543286180079</v>
      </c>
      <c r="Q211" s="24">
        <f t="shared" ref="Q211:Q274" si="115">Q210+IF(Limit=Oui,MAX(0,T210),T210)</f>
        <v>70.31805925090805</v>
      </c>
      <c r="R211" s="12">
        <f t="shared" si="102"/>
        <v>0.44924874598660475</v>
      </c>
      <c r="S211" s="24">
        <f t="shared" si="103"/>
        <v>471.77132279753795</v>
      </c>
      <c r="T211" s="12">
        <f t="shared" ref="T211:T274" si="116">LambdaP*MassivSI/(dP/1000)/(S211*RhoA)/(1+R211/3)*(D211-Q211)*DeltaT-(EXP(R211/10)-1)*(D211-D210)</f>
        <v>0.38525634045586815</v>
      </c>
      <c r="W211" s="24">
        <f t="shared" ref="W211:W274" si="117">W210+IF(Limit=Oui,MAX(0,Y210),Y210)</f>
        <v>82.305414849349958</v>
      </c>
      <c r="X211" s="24">
        <f t="shared" ref="X211:X274" si="118">IF(W211&lt;600,425+0.773*W211-1.69/1000*W211^2+2.22/1000^2*W211^3,IF(W211&lt;735,666+13002/(738-W211),IF(W211&lt;900,545+17820/(W211-731),650)))</f>
        <v>478.4114842619615</v>
      </c>
      <c r="Y211" s="13">
        <f t="shared" si="104"/>
        <v>0.40554223037890225</v>
      </c>
      <c r="Z211" s="24">
        <f t="shared" si="105"/>
        <v>9587.1615176252035</v>
      </c>
      <c r="AA211" s="24">
        <f t="shared" si="106"/>
        <v>7834.1191870713301</v>
      </c>
      <c r="AB211" s="24">
        <f t="shared" ref="AB211:AB274" si="119">MAX(M211,AVERAGE(W211,AC211))</f>
        <v>96.580551908544891</v>
      </c>
      <c r="AC211" s="24">
        <f t="shared" ref="AC211:AC274" si="120">Q211</f>
        <v>70.31805925090805</v>
      </c>
      <c r="AE211" s="14">
        <f t="shared" ref="AE211:AE274" si="121">C211</f>
        <v>16.083333333333332</v>
      </c>
      <c r="AF211" s="24">
        <f t="shared" si="94"/>
        <v>400</v>
      </c>
      <c r="AG211" s="3">
        <f t="shared" ref="AG211:AG274" si="122">IF(C211&lt;=30,AH211,IF(C211&lt;=60,AI211,IF(C211&lt;=90,AJ211,IF(C211&lt;=120,AK211,-1))))</f>
        <v>0</v>
      </c>
      <c r="AH211" s="3">
        <f>IF(AC211&lt;=450,AthetaR30_0,IF(AC211&gt;=650,AthetaR30_2,(IF(AC211&lt;=550,AthetaR30_0+(AthetaR30_1-AthetaR30_0)/100*(AC211-450),AthetaR30_1+(AthetaR30_2-AthetaR30_1)/100*(AC211-450)))))</f>
        <v>0</v>
      </c>
      <c r="AI211" s="3">
        <f>IF(AD211&lt;=450,AthetaR60_0,IF(AD211&gt;=650,AthetaR60_2,(IF(AD211&lt;=550,AthetaR60_0+(AthetaR60_1-AthetaR60_0)/100*(AD211-450),AthetaR60_1+(AthetaR60_2-AthetaR60_1)/100*(AD211-450)))))</f>
        <v>0.5</v>
      </c>
      <c r="AJ211" s="3">
        <f>IF(AE211&lt;=450,AthetaR90_0,IF(AE211&gt;=650,AthetaR90_2,(IF(AE211&lt;=550,AthetaR90_0+(AthetaR90_1-AthetaR90_0)/100*(AE211-450),AthetaR90_1+(AthetaR90_2-AthetaR90_1)/100*(AE211-450)))))</f>
        <v>1.3</v>
      </c>
      <c r="AK211" s="3">
        <f>IF(AF211&lt;=450,AthetaR120_0,IF(AF211&gt;=650,AthetaR120_2,(IF(AF211&lt;=550,AthetaR120_0+(AthetaR120_1-AthetaR120_0)/100*(AF211-450),AthetaR120_1+(AthetaR120_2-AthetaR120_1)/100*(AF211-450)))))</f>
        <v>1.9</v>
      </c>
      <c r="AL211" s="24">
        <f t="shared" ref="AL211:AL274" si="123">MAX(M211,AVERAGE(W211,AM211))</f>
        <v>96.580551908544891</v>
      </c>
      <c r="AM211" s="14">
        <f t="shared" ref="AM211:AM274" si="124">IF(W211&gt;=AF211,(1+(W211-AF211)*AG211/10000)*AC211,AC211)</f>
        <v>70.31805925090805</v>
      </c>
    </row>
    <row r="212" spans="2:39" x14ac:dyDescent="0.25">
      <c r="B212" s="3">
        <f t="shared" si="107"/>
        <v>970</v>
      </c>
      <c r="C212" s="14">
        <f t="shared" si="108"/>
        <v>16.166666666666668</v>
      </c>
      <c r="D212" s="11">
        <f t="shared" si="109"/>
        <v>749.69414842329047</v>
      </c>
      <c r="E212" s="11">
        <f t="shared" si="95"/>
        <v>466.261789773023</v>
      </c>
      <c r="F212" s="11">
        <f t="shared" si="110"/>
        <v>50.955356423100724</v>
      </c>
      <c r="G212" s="11">
        <f t="shared" si="96"/>
        <v>97.166095194724974</v>
      </c>
      <c r="H212" s="11">
        <f t="shared" si="97"/>
        <v>70.703315591363918</v>
      </c>
      <c r="I212" s="24">
        <f t="shared" si="111"/>
        <v>50.955356423100724</v>
      </c>
      <c r="J212" s="12">
        <f t="shared" si="98"/>
        <v>0.25115479229534537</v>
      </c>
      <c r="K212" s="24">
        <f t="shared" si="99"/>
        <v>460.29420535784766</v>
      </c>
      <c r="L212" s="12">
        <f t="shared" si="112"/>
        <v>0.23741190882849511</v>
      </c>
      <c r="M212" s="24">
        <f t="shared" si="113"/>
        <v>97.166095194724974</v>
      </c>
      <c r="N212" s="12">
        <f t="shared" si="100"/>
        <v>0.79259163905379615</v>
      </c>
      <c r="O212" s="24">
        <f t="shared" si="101"/>
        <v>486.19023906355187</v>
      </c>
      <c r="P212" s="12">
        <f t="shared" si="114"/>
        <v>0.58577816835244323</v>
      </c>
      <c r="Q212" s="24">
        <f t="shared" si="115"/>
        <v>70.703315591363918</v>
      </c>
      <c r="R212" s="12">
        <f t="shared" si="102"/>
        <v>0.44904054231503421</v>
      </c>
      <c r="S212" s="24">
        <f t="shared" si="103"/>
        <v>471.99006590042524</v>
      </c>
      <c r="T212" s="12">
        <f t="shared" si="116"/>
        <v>0.38552289521684574</v>
      </c>
      <c r="W212" s="24">
        <f t="shared" si="117"/>
        <v>82.710957079728857</v>
      </c>
      <c r="X212" s="24">
        <f t="shared" si="118"/>
        <v>478.63025849683441</v>
      </c>
      <c r="Y212" s="13">
        <f t="shared" si="104"/>
        <v>0.4058376423632345</v>
      </c>
      <c r="Z212" s="24">
        <f t="shared" si="105"/>
        <v>9588.7708173323535</v>
      </c>
      <c r="AA212" s="24">
        <f t="shared" si="106"/>
        <v>7853.1726269613546</v>
      </c>
      <c r="AB212" s="24">
        <f t="shared" si="119"/>
        <v>97.166095194724974</v>
      </c>
      <c r="AC212" s="24">
        <f t="shared" si="120"/>
        <v>70.703315591363918</v>
      </c>
      <c r="AE212" s="14">
        <f t="shared" si="121"/>
        <v>16.166666666666668</v>
      </c>
      <c r="AF212" s="24">
        <f t="shared" si="94"/>
        <v>400</v>
      </c>
      <c r="AG212" s="3">
        <f t="shared" si="122"/>
        <v>0</v>
      </c>
      <c r="AH212" s="3">
        <f>IF(AC212&lt;=450,AthetaR30_0,IF(AC212&gt;=650,AthetaR30_2,(IF(AC212&lt;=550,AthetaR30_0+(AthetaR30_1-AthetaR30_0)/100*(AC212-450),AthetaR30_1+(AthetaR30_2-AthetaR30_1)/100*(AC212-450)))))</f>
        <v>0</v>
      </c>
      <c r="AI212" s="3">
        <f>IF(AD212&lt;=450,AthetaR60_0,IF(AD212&gt;=650,AthetaR60_2,(IF(AD212&lt;=550,AthetaR60_0+(AthetaR60_1-AthetaR60_0)/100*(AD212-450),AthetaR60_1+(AthetaR60_2-AthetaR60_1)/100*(AD212-450)))))</f>
        <v>0.5</v>
      </c>
      <c r="AJ212" s="3">
        <f>IF(AE212&lt;=450,AthetaR90_0,IF(AE212&gt;=650,AthetaR90_2,(IF(AE212&lt;=550,AthetaR90_0+(AthetaR90_1-AthetaR90_0)/100*(AE212-450),AthetaR90_1+(AthetaR90_2-AthetaR90_1)/100*(AE212-450)))))</f>
        <v>1.3</v>
      </c>
      <c r="AK212" s="3">
        <f>IF(AF212&lt;=450,AthetaR120_0,IF(AF212&gt;=650,AthetaR120_2,(IF(AF212&lt;=550,AthetaR120_0+(AthetaR120_1-AthetaR120_0)/100*(AF212-450),AthetaR120_1+(AthetaR120_2-AthetaR120_1)/100*(AF212-450)))))</f>
        <v>1.9</v>
      </c>
      <c r="AL212" s="24">
        <f t="shared" si="123"/>
        <v>97.166095194724974</v>
      </c>
      <c r="AM212" s="14">
        <f t="shared" si="124"/>
        <v>70.703315591363918</v>
      </c>
    </row>
    <row r="213" spans="2:39" x14ac:dyDescent="0.25">
      <c r="B213" s="3">
        <f t="shared" si="107"/>
        <v>975</v>
      </c>
      <c r="C213" s="14">
        <f t="shared" si="108"/>
        <v>16.25</v>
      </c>
      <c r="D213" s="11">
        <f t="shared" si="109"/>
        <v>750.45859700123856</v>
      </c>
      <c r="E213" s="11">
        <f t="shared" si="95"/>
        <v>466.72930645973582</v>
      </c>
      <c r="F213" s="11">
        <f t="shared" si="110"/>
        <v>51.192768331929223</v>
      </c>
      <c r="G213" s="11">
        <f t="shared" si="96"/>
        <v>97.751873363077422</v>
      </c>
      <c r="H213" s="11">
        <f t="shared" si="97"/>
        <v>71.088838486580769</v>
      </c>
      <c r="I213" s="24">
        <f t="shared" si="111"/>
        <v>51.192768331929223</v>
      </c>
      <c r="J213" s="12">
        <f t="shared" si="98"/>
        <v>0.25107479455193271</v>
      </c>
      <c r="K213" s="24">
        <f t="shared" si="99"/>
        <v>460.44086483356392</v>
      </c>
      <c r="L213" s="12">
        <f t="shared" si="112"/>
        <v>0.23763611725512973</v>
      </c>
      <c r="M213" s="24">
        <f t="shared" si="113"/>
        <v>97.751873363077422</v>
      </c>
      <c r="N213" s="12">
        <f t="shared" si="100"/>
        <v>0.79210792539581121</v>
      </c>
      <c r="O213" s="24">
        <f t="shared" si="101"/>
        <v>486.4871390837057</v>
      </c>
      <c r="P213" s="12">
        <f t="shared" si="114"/>
        <v>0.58600579715119816</v>
      </c>
      <c r="Q213" s="24">
        <f t="shared" si="115"/>
        <v>71.088838486580769</v>
      </c>
      <c r="R213" s="12">
        <f t="shared" si="102"/>
        <v>0.44883273201403401</v>
      </c>
      <c r="S213" s="24">
        <f t="shared" si="103"/>
        <v>472.20859808550841</v>
      </c>
      <c r="T213" s="12">
        <f t="shared" si="116"/>
        <v>0.38578490545611221</v>
      </c>
      <c r="W213" s="24">
        <f t="shared" si="117"/>
        <v>83.116794722092095</v>
      </c>
      <c r="X213" s="24">
        <f t="shared" si="118"/>
        <v>478.84881698782999</v>
      </c>
      <c r="Y213" s="13">
        <f t="shared" si="104"/>
        <v>0.40612963320642004</v>
      </c>
      <c r="Z213" s="24">
        <f t="shared" si="105"/>
        <v>9590.3127934410932</v>
      </c>
      <c r="AA213" s="24">
        <f t="shared" si="106"/>
        <v>7872.1500293940107</v>
      </c>
      <c r="AB213" s="24">
        <f t="shared" si="119"/>
        <v>97.751873363077422</v>
      </c>
      <c r="AC213" s="24">
        <f t="shared" si="120"/>
        <v>71.088838486580769</v>
      </c>
      <c r="AE213" s="14">
        <f t="shared" si="121"/>
        <v>16.25</v>
      </c>
      <c r="AF213" s="24">
        <f t="shared" si="94"/>
        <v>400</v>
      </c>
      <c r="AG213" s="3">
        <f t="shared" si="122"/>
        <v>0</v>
      </c>
      <c r="AH213" s="3">
        <f>IF(AC213&lt;=450,AthetaR30_0,IF(AC213&gt;=650,AthetaR30_2,(IF(AC213&lt;=550,AthetaR30_0+(AthetaR30_1-AthetaR30_0)/100*(AC213-450),AthetaR30_1+(AthetaR30_2-AthetaR30_1)/100*(AC213-450)))))</f>
        <v>0</v>
      </c>
      <c r="AI213" s="3">
        <f>IF(AD213&lt;=450,AthetaR60_0,IF(AD213&gt;=650,AthetaR60_2,(IF(AD213&lt;=550,AthetaR60_0+(AthetaR60_1-AthetaR60_0)/100*(AD213-450),AthetaR60_1+(AthetaR60_2-AthetaR60_1)/100*(AD213-450)))))</f>
        <v>0.5</v>
      </c>
      <c r="AJ213" s="3">
        <f>IF(AE213&lt;=450,AthetaR90_0,IF(AE213&gt;=650,AthetaR90_2,(IF(AE213&lt;=550,AthetaR90_0+(AthetaR90_1-AthetaR90_0)/100*(AE213-450),AthetaR90_1+(AthetaR90_2-AthetaR90_1)/100*(AE213-450)))))</f>
        <v>1.3</v>
      </c>
      <c r="AK213" s="3">
        <f>IF(AF213&lt;=450,AthetaR120_0,IF(AF213&gt;=650,AthetaR120_2,(IF(AF213&lt;=550,AthetaR120_0+(AthetaR120_1-AthetaR120_0)/100*(AF213-450),AthetaR120_1+(AthetaR120_2-AthetaR120_1)/100*(AF213-450)))))</f>
        <v>1.9</v>
      </c>
      <c r="AL213" s="24">
        <f t="shared" si="123"/>
        <v>97.751873363077422</v>
      </c>
      <c r="AM213" s="14">
        <f t="shared" si="124"/>
        <v>71.088838486580769</v>
      </c>
    </row>
    <row r="214" spans="2:39" x14ac:dyDescent="0.25">
      <c r="B214" s="3">
        <f t="shared" si="107"/>
        <v>980</v>
      </c>
      <c r="C214" s="14">
        <f t="shared" si="108"/>
        <v>16.333333333333332</v>
      </c>
      <c r="D214" s="11">
        <f t="shared" si="109"/>
        <v>751.21916511284519</v>
      </c>
      <c r="E214" s="11">
        <f t="shared" si="95"/>
        <v>467.19444995508007</v>
      </c>
      <c r="F214" s="11">
        <f t="shared" si="110"/>
        <v>51.430404449184351</v>
      </c>
      <c r="G214" s="11">
        <f t="shared" si="96"/>
        <v>98.337879160228624</v>
      </c>
      <c r="H214" s="11">
        <f t="shared" si="97"/>
        <v>71.474623392036875</v>
      </c>
      <c r="I214" s="24">
        <f t="shared" si="111"/>
        <v>51.430404449184351</v>
      </c>
      <c r="J214" s="12">
        <f t="shared" si="98"/>
        <v>0.25099485526870879</v>
      </c>
      <c r="K214" s="24">
        <f t="shared" si="99"/>
        <v>460.58751051943824</v>
      </c>
      <c r="L214" s="12">
        <f t="shared" si="112"/>
        <v>0.23785767421420839</v>
      </c>
      <c r="M214" s="24">
        <f t="shared" si="113"/>
        <v>98.337879160228624</v>
      </c>
      <c r="N214" s="12">
        <f t="shared" si="100"/>
        <v>0.79162577437953585</v>
      </c>
      <c r="O214" s="24">
        <f t="shared" si="101"/>
        <v>486.78344104367903</v>
      </c>
      <c r="P214" s="12">
        <f t="shared" si="114"/>
        <v>0.58622628500378871</v>
      </c>
      <c r="Q214" s="24">
        <f t="shared" si="115"/>
        <v>71.474623392036875</v>
      </c>
      <c r="R214" s="12">
        <f t="shared" si="102"/>
        <v>0.44862531668784938</v>
      </c>
      <c r="S214" s="24">
        <f t="shared" si="103"/>
        <v>472.42691679547812</v>
      </c>
      <c r="T214" s="12">
        <f t="shared" si="116"/>
        <v>0.38604243493165419</v>
      </c>
      <c r="W214" s="24">
        <f t="shared" si="117"/>
        <v>83.522924355298514</v>
      </c>
      <c r="X214" s="24">
        <f t="shared" si="118"/>
        <v>479.06715796916717</v>
      </c>
      <c r="Y214" s="13">
        <f t="shared" si="104"/>
        <v>0.40641823771721297</v>
      </c>
      <c r="Z214" s="24">
        <f t="shared" si="105"/>
        <v>9591.7881399945381</v>
      </c>
      <c r="AA214" s="24">
        <f t="shared" si="106"/>
        <v>7891.0519148607918</v>
      </c>
      <c r="AB214" s="24">
        <f t="shared" si="119"/>
        <v>98.337879160228624</v>
      </c>
      <c r="AC214" s="24">
        <f t="shared" si="120"/>
        <v>71.474623392036875</v>
      </c>
      <c r="AE214" s="14">
        <f t="shared" si="121"/>
        <v>16.333333333333332</v>
      </c>
      <c r="AF214" s="24">
        <f t="shared" si="94"/>
        <v>400</v>
      </c>
      <c r="AG214" s="3">
        <f t="shared" si="122"/>
        <v>0</v>
      </c>
      <c r="AH214" s="3">
        <f>IF(AC214&lt;=450,AthetaR30_0,IF(AC214&gt;=650,AthetaR30_2,(IF(AC214&lt;=550,AthetaR30_0+(AthetaR30_1-AthetaR30_0)/100*(AC214-450),AthetaR30_1+(AthetaR30_2-AthetaR30_1)/100*(AC214-450)))))</f>
        <v>0</v>
      </c>
      <c r="AI214" s="3">
        <f>IF(AD214&lt;=450,AthetaR60_0,IF(AD214&gt;=650,AthetaR60_2,(IF(AD214&lt;=550,AthetaR60_0+(AthetaR60_1-AthetaR60_0)/100*(AD214-450),AthetaR60_1+(AthetaR60_2-AthetaR60_1)/100*(AD214-450)))))</f>
        <v>0.5</v>
      </c>
      <c r="AJ214" s="3">
        <f>IF(AE214&lt;=450,AthetaR90_0,IF(AE214&gt;=650,AthetaR90_2,(IF(AE214&lt;=550,AthetaR90_0+(AthetaR90_1-AthetaR90_0)/100*(AE214-450),AthetaR90_1+(AthetaR90_2-AthetaR90_1)/100*(AE214-450)))))</f>
        <v>1.3</v>
      </c>
      <c r="AK214" s="3">
        <f>IF(AF214&lt;=450,AthetaR120_0,IF(AF214&gt;=650,AthetaR120_2,(IF(AF214&lt;=550,AthetaR120_0+(AthetaR120_1-AthetaR120_0)/100*(AF214-450),AthetaR120_1+(AthetaR120_2-AthetaR120_1)/100*(AF214-450)))))</f>
        <v>1.9</v>
      </c>
      <c r="AL214" s="24">
        <f t="shared" si="123"/>
        <v>98.337879160228624</v>
      </c>
      <c r="AM214" s="14">
        <f t="shared" si="124"/>
        <v>71.474623392036875</v>
      </c>
    </row>
    <row r="215" spans="2:39" x14ac:dyDescent="0.25">
      <c r="B215" s="3">
        <f t="shared" si="107"/>
        <v>985</v>
      </c>
      <c r="C215" s="14">
        <f t="shared" si="108"/>
        <v>16.416666666666668</v>
      </c>
      <c r="D215" s="11">
        <f t="shared" si="109"/>
        <v>751.97589195499108</v>
      </c>
      <c r="E215" s="11">
        <f t="shared" si="95"/>
        <v>467.65724423083935</v>
      </c>
      <c r="F215" s="11">
        <f t="shared" si="110"/>
        <v>51.668262123398563</v>
      </c>
      <c r="G215" s="11">
        <f t="shared" si="96"/>
        <v>98.924105445232414</v>
      </c>
      <c r="H215" s="11">
        <f t="shared" si="97"/>
        <v>71.860665826968528</v>
      </c>
      <c r="I215" s="24">
        <f t="shared" si="111"/>
        <v>51.668262123398563</v>
      </c>
      <c r="J215" s="12">
        <f t="shared" si="98"/>
        <v>0.25091497540975527</v>
      </c>
      <c r="K215" s="24">
        <f t="shared" si="99"/>
        <v>460.73414052952802</v>
      </c>
      <c r="L215" s="12">
        <f t="shared" si="112"/>
        <v>0.23807661374440578</v>
      </c>
      <c r="M215" s="24">
        <f t="shared" si="113"/>
        <v>98.924105445232414</v>
      </c>
      <c r="N215" s="12">
        <f t="shared" si="100"/>
        <v>0.79114518421508628</v>
      </c>
      <c r="O215" s="24">
        <f t="shared" si="101"/>
        <v>487.07914319626769</v>
      </c>
      <c r="P215" s="12">
        <f t="shared" si="114"/>
        <v>0.58643974221604789</v>
      </c>
      <c r="Q215" s="24">
        <f t="shared" si="115"/>
        <v>71.860665826968528</v>
      </c>
      <c r="R215" s="12">
        <f t="shared" si="102"/>
        <v>0.44841829788152909</v>
      </c>
      <c r="S215" s="24">
        <f t="shared" si="103"/>
        <v>472.64501952868653</v>
      </c>
      <c r="T215" s="12">
        <f t="shared" si="116"/>
        <v>0.38629554626233659</v>
      </c>
      <c r="W215" s="24">
        <f t="shared" si="117"/>
        <v>83.929342593015733</v>
      </c>
      <c r="X215" s="24">
        <f t="shared" si="118"/>
        <v>479.28527970962296</v>
      </c>
      <c r="Y215" s="13">
        <f t="shared" si="104"/>
        <v>0.4067034902136793</v>
      </c>
      <c r="Z215" s="24">
        <f t="shared" si="105"/>
        <v>9593.1975409455899</v>
      </c>
      <c r="AA215" s="24">
        <f t="shared" si="106"/>
        <v>7909.8787970317853</v>
      </c>
      <c r="AB215" s="24">
        <f t="shared" si="119"/>
        <v>98.924105445232414</v>
      </c>
      <c r="AC215" s="24">
        <f t="shared" si="120"/>
        <v>71.860665826968528</v>
      </c>
      <c r="AE215" s="14">
        <f t="shared" si="121"/>
        <v>16.416666666666668</v>
      </c>
      <c r="AF215" s="24">
        <f t="shared" si="94"/>
        <v>400</v>
      </c>
      <c r="AG215" s="3">
        <f t="shared" si="122"/>
        <v>0</v>
      </c>
      <c r="AH215" s="3">
        <f>IF(AC215&lt;=450,AthetaR30_0,IF(AC215&gt;=650,AthetaR30_2,(IF(AC215&lt;=550,AthetaR30_0+(AthetaR30_1-AthetaR30_0)/100*(AC215-450),AthetaR30_1+(AthetaR30_2-AthetaR30_1)/100*(AC215-450)))))</f>
        <v>0</v>
      </c>
      <c r="AI215" s="3">
        <f>IF(AD215&lt;=450,AthetaR60_0,IF(AD215&gt;=650,AthetaR60_2,(IF(AD215&lt;=550,AthetaR60_0+(AthetaR60_1-AthetaR60_0)/100*(AD215-450),AthetaR60_1+(AthetaR60_2-AthetaR60_1)/100*(AD215-450)))))</f>
        <v>0.5</v>
      </c>
      <c r="AJ215" s="3">
        <f>IF(AE215&lt;=450,AthetaR90_0,IF(AE215&gt;=650,AthetaR90_2,(IF(AE215&lt;=550,AthetaR90_0+(AthetaR90_1-AthetaR90_0)/100*(AE215-450),AthetaR90_1+(AthetaR90_2-AthetaR90_1)/100*(AE215-450)))))</f>
        <v>1.3</v>
      </c>
      <c r="AK215" s="3">
        <f>IF(AF215&lt;=450,AthetaR120_0,IF(AF215&gt;=650,AthetaR120_2,(IF(AF215&lt;=550,AthetaR120_0+(AthetaR120_1-AthetaR120_0)/100*(AF215-450),AthetaR120_1+(AthetaR120_2-AthetaR120_1)/100*(AF215-450)))))</f>
        <v>1.9</v>
      </c>
      <c r="AL215" s="24">
        <f t="shared" si="123"/>
        <v>98.924105445232414</v>
      </c>
      <c r="AM215" s="14">
        <f t="shared" si="124"/>
        <v>71.860665826968528</v>
      </c>
    </row>
    <row r="216" spans="2:39" x14ac:dyDescent="0.25">
      <c r="B216" s="3">
        <f t="shared" si="107"/>
        <v>990</v>
      </c>
      <c r="C216" s="14">
        <f t="shared" si="108"/>
        <v>16.5</v>
      </c>
      <c r="D216" s="11">
        <f t="shared" si="109"/>
        <v>752.72881613364461</v>
      </c>
      <c r="E216" s="11">
        <f t="shared" si="95"/>
        <v>468.11771289741057</v>
      </c>
      <c r="F216" s="11">
        <f t="shared" si="110"/>
        <v>51.906338737142967</v>
      </c>
      <c r="G216" s="11">
        <f t="shared" si="96"/>
        <v>99.510545187448457</v>
      </c>
      <c r="H216" s="11">
        <f t="shared" si="97"/>
        <v>72.24696137323086</v>
      </c>
      <c r="I216" s="24">
        <f t="shared" si="111"/>
        <v>51.906338737142967</v>
      </c>
      <c r="J216" s="12">
        <f t="shared" si="98"/>
        <v>0.25083515592120165</v>
      </c>
      <c r="K216" s="24">
        <f t="shared" si="99"/>
        <v>460.88075300624087</v>
      </c>
      <c r="L216" s="12">
        <f t="shared" si="112"/>
        <v>0.23829296929463842</v>
      </c>
      <c r="M216" s="24">
        <f t="shared" si="113"/>
        <v>99.510545187448457</v>
      </c>
      <c r="N216" s="12">
        <f t="shared" si="100"/>
        <v>0.7906661529660538</v>
      </c>
      <c r="O216" s="24">
        <f t="shared" si="101"/>
        <v>487.37424389011636</v>
      </c>
      <c r="P216" s="12">
        <f t="shared" si="114"/>
        <v>0.58664627702051619</v>
      </c>
      <c r="Q216" s="24">
        <f t="shared" si="115"/>
        <v>72.24696137323086</v>
      </c>
      <c r="R216" s="12">
        <f t="shared" si="102"/>
        <v>0.44821167708215487</v>
      </c>
      <c r="S216" s="24">
        <f t="shared" si="103"/>
        <v>472.86290383815162</v>
      </c>
      <c r="T216" s="12">
        <f t="shared" si="116"/>
        <v>0.38654430095345271</v>
      </c>
      <c r="W216" s="24">
        <f t="shared" si="117"/>
        <v>84.336046083229405</v>
      </c>
      <c r="X216" s="24">
        <f t="shared" si="118"/>
        <v>479.50318051206398</v>
      </c>
      <c r="Y216" s="13">
        <f t="shared" si="104"/>
        <v>0.40698542453200914</v>
      </c>
      <c r="Z216" s="24">
        <f t="shared" si="105"/>
        <v>9594.5416703545288</v>
      </c>
      <c r="AA216" s="24">
        <f t="shared" si="106"/>
        <v>7928.6311828752932</v>
      </c>
      <c r="AB216" s="24">
        <f t="shared" si="119"/>
        <v>99.510545187448457</v>
      </c>
      <c r="AC216" s="24">
        <f t="shared" si="120"/>
        <v>72.24696137323086</v>
      </c>
      <c r="AE216" s="14">
        <f t="shared" si="121"/>
        <v>16.5</v>
      </c>
      <c r="AF216" s="24">
        <f t="shared" si="94"/>
        <v>400</v>
      </c>
      <c r="AG216" s="3">
        <f t="shared" si="122"/>
        <v>0</v>
      </c>
      <c r="AH216" s="3">
        <f>IF(AC216&lt;=450,AthetaR30_0,IF(AC216&gt;=650,AthetaR30_2,(IF(AC216&lt;=550,AthetaR30_0+(AthetaR30_1-AthetaR30_0)/100*(AC216-450),AthetaR30_1+(AthetaR30_2-AthetaR30_1)/100*(AC216-450)))))</f>
        <v>0</v>
      </c>
      <c r="AI216" s="3">
        <f>IF(AD216&lt;=450,AthetaR60_0,IF(AD216&gt;=650,AthetaR60_2,(IF(AD216&lt;=550,AthetaR60_0+(AthetaR60_1-AthetaR60_0)/100*(AD216-450),AthetaR60_1+(AthetaR60_2-AthetaR60_1)/100*(AD216-450)))))</f>
        <v>0.5</v>
      </c>
      <c r="AJ216" s="3">
        <f>IF(AE216&lt;=450,AthetaR90_0,IF(AE216&gt;=650,AthetaR90_2,(IF(AE216&lt;=550,AthetaR90_0+(AthetaR90_1-AthetaR90_0)/100*(AE216-450),AthetaR90_1+(AthetaR90_2-AthetaR90_1)/100*(AE216-450)))))</f>
        <v>1.3</v>
      </c>
      <c r="AK216" s="3">
        <f>IF(AF216&lt;=450,AthetaR120_0,IF(AF216&gt;=650,AthetaR120_2,(IF(AF216&lt;=550,AthetaR120_0+(AthetaR120_1-AthetaR120_0)/100*(AF216-450),AthetaR120_1+(AthetaR120_2-AthetaR120_1)/100*(AF216-450)))))</f>
        <v>1.9</v>
      </c>
      <c r="AL216" s="24">
        <f t="shared" si="123"/>
        <v>99.510545187448457</v>
      </c>
      <c r="AM216" s="14">
        <f t="shared" si="124"/>
        <v>72.24696137323086</v>
      </c>
    </row>
    <row r="217" spans="2:39" x14ac:dyDescent="0.25">
      <c r="B217" s="3">
        <f t="shared" si="107"/>
        <v>995</v>
      </c>
      <c r="C217" s="14">
        <f t="shared" si="108"/>
        <v>16.583333333333332</v>
      </c>
      <c r="D217" s="11">
        <f t="shared" si="109"/>
        <v>753.4779756756792</v>
      </c>
      <c r="E217" s="11">
        <f t="shared" si="95"/>
        <v>468.57587921103158</v>
      </c>
      <c r="F217" s="11">
        <f t="shared" si="110"/>
        <v>52.144631706437607</v>
      </c>
      <c r="G217" s="11">
        <f t="shared" si="96"/>
        <v>100.09719146446898</v>
      </c>
      <c r="H217" s="11">
        <f t="shared" si="97"/>
        <v>72.633505674184306</v>
      </c>
      <c r="I217" s="24">
        <f t="shared" si="111"/>
        <v>52.144631706437607</v>
      </c>
      <c r="J217" s="12">
        <f t="shared" si="98"/>
        <v>0.25075539773153838</v>
      </c>
      <c r="K217" s="24">
        <f t="shared" si="99"/>
        <v>461.02734611986074</v>
      </c>
      <c r="L217" s="12">
        <f t="shared" si="112"/>
        <v>0.23850677373734538</v>
      </c>
      <c r="M217" s="24">
        <f t="shared" si="113"/>
        <v>100.09719146446898</v>
      </c>
      <c r="N217" s="12">
        <f t="shared" si="100"/>
        <v>0.79018867855367891</v>
      </c>
      <c r="O217" s="24">
        <f t="shared" si="101"/>
        <v>487.66874156772673</v>
      </c>
      <c r="P217" s="12">
        <f t="shared" si="114"/>
        <v>0.58684599562373752</v>
      </c>
      <c r="Q217" s="24">
        <f t="shared" si="115"/>
        <v>72.633505674184306</v>
      </c>
      <c r="R217" s="12">
        <f t="shared" si="102"/>
        <v>0.44800545572004702</v>
      </c>
      <c r="S217" s="24">
        <f t="shared" si="103"/>
        <v>473.08056733058186</v>
      </c>
      <c r="T217" s="12">
        <f t="shared" si="116"/>
        <v>0.38678875942172991</v>
      </c>
      <c r="W217" s="24">
        <f t="shared" si="117"/>
        <v>84.743031507761415</v>
      </c>
      <c r="X217" s="24">
        <f t="shared" si="118"/>
        <v>479.72085871298555</v>
      </c>
      <c r="Y217" s="13">
        <f t="shared" si="104"/>
        <v>0.4072640740351306</v>
      </c>
      <c r="Z217" s="24">
        <f t="shared" si="105"/>
        <v>9595.8211925817541</v>
      </c>
      <c r="AA217" s="24">
        <f t="shared" si="106"/>
        <v>7947.3095727748141</v>
      </c>
      <c r="AB217" s="24">
        <f t="shared" si="119"/>
        <v>100.09719146446898</v>
      </c>
      <c r="AC217" s="24">
        <f t="shared" si="120"/>
        <v>72.633505674184306</v>
      </c>
      <c r="AE217" s="14">
        <f t="shared" si="121"/>
        <v>16.583333333333332</v>
      </c>
      <c r="AF217" s="24">
        <f t="shared" si="94"/>
        <v>400</v>
      </c>
      <c r="AG217" s="3">
        <f t="shared" si="122"/>
        <v>0</v>
      </c>
      <c r="AH217" s="3">
        <f>IF(AC217&lt;=450,AthetaR30_0,IF(AC217&gt;=650,AthetaR30_2,(IF(AC217&lt;=550,AthetaR30_0+(AthetaR30_1-AthetaR30_0)/100*(AC217-450),AthetaR30_1+(AthetaR30_2-AthetaR30_1)/100*(AC217-450)))))</f>
        <v>0</v>
      </c>
      <c r="AI217" s="3">
        <f>IF(AD217&lt;=450,AthetaR60_0,IF(AD217&gt;=650,AthetaR60_2,(IF(AD217&lt;=550,AthetaR60_0+(AthetaR60_1-AthetaR60_0)/100*(AD217-450),AthetaR60_1+(AthetaR60_2-AthetaR60_1)/100*(AD217-450)))))</f>
        <v>0.5</v>
      </c>
      <c r="AJ217" s="3">
        <f>IF(AE217&lt;=450,AthetaR90_0,IF(AE217&gt;=650,AthetaR90_2,(IF(AE217&lt;=550,AthetaR90_0+(AthetaR90_1-AthetaR90_0)/100*(AE217-450),AthetaR90_1+(AthetaR90_2-AthetaR90_1)/100*(AE217-450)))))</f>
        <v>1.3</v>
      </c>
      <c r="AK217" s="3">
        <f>IF(AF217&lt;=450,AthetaR120_0,IF(AF217&gt;=650,AthetaR120_2,(IF(AF217&lt;=550,AthetaR120_0+(AthetaR120_1-AthetaR120_0)/100*(AF217-450),AthetaR120_1+(AthetaR120_2-AthetaR120_1)/100*(AF217-450)))))</f>
        <v>1.9</v>
      </c>
      <c r="AL217" s="24">
        <f t="shared" si="123"/>
        <v>100.09719146446898</v>
      </c>
      <c r="AM217" s="14">
        <f t="shared" si="124"/>
        <v>72.633505674184306</v>
      </c>
    </row>
    <row r="218" spans="2:39" x14ac:dyDescent="0.25">
      <c r="B218" s="3">
        <f t="shared" si="107"/>
        <v>1000</v>
      </c>
      <c r="C218" s="14">
        <f t="shared" si="108"/>
        <v>16.666666666666668</v>
      </c>
      <c r="D218" s="11">
        <f t="shared" si="109"/>
        <v>754.22340804039925</v>
      </c>
      <c r="E218" s="11">
        <f t="shared" si="95"/>
        <v>469.03176608082964</v>
      </c>
      <c r="F218" s="11">
        <f t="shared" si="110"/>
        <v>52.383138480174949</v>
      </c>
      <c r="G218" s="11">
        <f t="shared" si="96"/>
        <v>100.68403746009271</v>
      </c>
      <c r="H218" s="11">
        <f t="shared" si="97"/>
        <v>73.02029443360604</v>
      </c>
      <c r="I218" s="24">
        <f t="shared" si="111"/>
        <v>52.383138480174949</v>
      </c>
      <c r="J218" s="12">
        <f t="shared" si="98"/>
        <v>0.25067570175192339</v>
      </c>
      <c r="K218" s="24">
        <f t="shared" si="99"/>
        <v>461.17391806808519</v>
      </c>
      <c r="L218" s="12">
        <f t="shared" si="112"/>
        <v>0.2387180593812937</v>
      </c>
      <c r="M218" s="24">
        <f t="shared" si="113"/>
        <v>100.68403746009271</v>
      </c>
      <c r="N218" s="12">
        <f t="shared" si="100"/>
        <v>0.78971275876092006</v>
      </c>
      <c r="O218" s="24">
        <f t="shared" si="101"/>
        <v>487.9626347635085</v>
      </c>
      <c r="P218" s="12">
        <f t="shared" si="114"/>
        <v>0.58703900225191075</v>
      </c>
      <c r="Q218" s="24">
        <f t="shared" si="115"/>
        <v>73.02029443360604</v>
      </c>
      <c r="R218" s="12">
        <f t="shared" si="102"/>
        <v>0.44779963516994026</v>
      </c>
      <c r="S218" s="24">
        <f t="shared" si="103"/>
        <v>473.29800766542223</v>
      </c>
      <c r="T218" s="12">
        <f t="shared" si="116"/>
        <v>0.38702898101945876</v>
      </c>
      <c r="W218" s="24">
        <f t="shared" si="117"/>
        <v>85.150295581796541</v>
      </c>
      <c r="X218" s="24">
        <f t="shared" si="118"/>
        <v>479.93831268205867</v>
      </c>
      <c r="Y218" s="13">
        <f t="shared" si="104"/>
        <v>0.40753947162112675</v>
      </c>
      <c r="Z218" s="24">
        <f t="shared" si="105"/>
        <v>9597.0367624758273</v>
      </c>
      <c r="AA218" s="24">
        <f t="shared" si="106"/>
        <v>7965.9144606434384</v>
      </c>
      <c r="AB218" s="24">
        <f t="shared" si="119"/>
        <v>100.68403746009271</v>
      </c>
      <c r="AC218" s="24">
        <f t="shared" si="120"/>
        <v>73.02029443360604</v>
      </c>
      <c r="AE218" s="14">
        <f t="shared" si="121"/>
        <v>16.666666666666668</v>
      </c>
      <c r="AF218" s="24">
        <f t="shared" si="94"/>
        <v>400</v>
      </c>
      <c r="AG218" s="3">
        <f t="shared" si="122"/>
        <v>0</v>
      </c>
      <c r="AH218" s="3">
        <f>IF(AC218&lt;=450,AthetaR30_0,IF(AC218&gt;=650,AthetaR30_2,(IF(AC218&lt;=550,AthetaR30_0+(AthetaR30_1-AthetaR30_0)/100*(AC218-450),AthetaR30_1+(AthetaR30_2-AthetaR30_1)/100*(AC218-450)))))</f>
        <v>0</v>
      </c>
      <c r="AI218" s="3">
        <f>IF(AD218&lt;=450,AthetaR60_0,IF(AD218&gt;=650,AthetaR60_2,(IF(AD218&lt;=550,AthetaR60_0+(AthetaR60_1-AthetaR60_0)/100*(AD218-450),AthetaR60_1+(AthetaR60_2-AthetaR60_1)/100*(AD218-450)))))</f>
        <v>0.5</v>
      </c>
      <c r="AJ218" s="3">
        <f>IF(AE218&lt;=450,AthetaR90_0,IF(AE218&gt;=650,AthetaR90_2,(IF(AE218&lt;=550,AthetaR90_0+(AthetaR90_1-AthetaR90_0)/100*(AE218-450),AthetaR90_1+(AthetaR90_2-AthetaR90_1)/100*(AE218-450)))))</f>
        <v>1.3</v>
      </c>
      <c r="AK218" s="3">
        <f>IF(AF218&lt;=450,AthetaR120_0,IF(AF218&gt;=650,AthetaR120_2,(IF(AF218&lt;=550,AthetaR120_0+(AthetaR120_1-AthetaR120_0)/100*(AF218-450),AthetaR120_1+(AthetaR120_2-AthetaR120_1)/100*(AF218-450)))))</f>
        <v>1.9</v>
      </c>
      <c r="AL218" s="24">
        <f t="shared" si="123"/>
        <v>100.68403746009271</v>
      </c>
      <c r="AM218" s="14">
        <f t="shared" si="124"/>
        <v>73.02029443360604</v>
      </c>
    </row>
    <row r="219" spans="2:39" x14ac:dyDescent="0.25">
      <c r="B219" s="3">
        <f t="shared" si="107"/>
        <v>1005</v>
      </c>
      <c r="C219" s="14">
        <f t="shared" si="108"/>
        <v>16.75</v>
      </c>
      <c r="D219" s="11">
        <f t="shared" si="109"/>
        <v>754.96515013077715</v>
      </c>
      <c r="E219" s="11">
        <f t="shared" si="95"/>
        <v>469.48539607569433</v>
      </c>
      <c r="F219" s="11">
        <f t="shared" si="110"/>
        <v>52.621856539556241</v>
      </c>
      <c r="G219" s="11">
        <f t="shared" si="96"/>
        <v>101.27107646234462</v>
      </c>
      <c r="H219" s="11">
        <f t="shared" si="97"/>
        <v>73.407323414625495</v>
      </c>
      <c r="I219" s="24">
        <f t="shared" si="111"/>
        <v>52.621856539556241</v>
      </c>
      <c r="J219" s="12">
        <f t="shared" si="98"/>
        <v>0.25059606887648328</v>
      </c>
      <c r="K219" s="24">
        <f t="shared" si="99"/>
        <v>461.32046707557123</v>
      </c>
      <c r="L219" s="12">
        <f t="shared" si="112"/>
        <v>0.23892685798418142</v>
      </c>
      <c r="M219" s="24">
        <f t="shared" si="113"/>
        <v>101.27107646234462</v>
      </c>
      <c r="N219" s="12">
        <f t="shared" si="100"/>
        <v>0.78923839123642048</v>
      </c>
      <c r="O219" s="24">
        <f t="shared" si="101"/>
        <v>488.25592210187335</v>
      </c>
      <c r="P219" s="12">
        <f t="shared" si="114"/>
        <v>0.58722539919579342</v>
      </c>
      <c r="Q219" s="24">
        <f t="shared" si="115"/>
        <v>73.407323414625495</v>
      </c>
      <c r="R219" s="12">
        <f t="shared" si="102"/>
        <v>0.44759421675213701</v>
      </c>
      <c r="S219" s="24">
        <f t="shared" si="103"/>
        <v>473.51522255392001</v>
      </c>
      <c r="T219" s="12">
        <f t="shared" si="116"/>
        <v>0.38726502405823482</v>
      </c>
      <c r="W219" s="24">
        <f t="shared" si="117"/>
        <v>85.557835053417662</v>
      </c>
      <c r="X219" s="24">
        <f t="shared" si="118"/>
        <v>480.15554082168393</v>
      </c>
      <c r="Y219" s="13">
        <f t="shared" si="104"/>
        <v>0.40781164973146389</v>
      </c>
      <c r="Z219" s="24">
        <f t="shared" si="105"/>
        <v>9598.189025556916</v>
      </c>
      <c r="AA219" s="24">
        <f t="shared" si="106"/>
        <v>7984.4463340357088</v>
      </c>
      <c r="AB219" s="24">
        <f t="shared" si="119"/>
        <v>101.27107646234462</v>
      </c>
      <c r="AC219" s="24">
        <f t="shared" si="120"/>
        <v>73.407323414625495</v>
      </c>
      <c r="AE219" s="14">
        <f t="shared" si="121"/>
        <v>16.75</v>
      </c>
      <c r="AF219" s="24">
        <f t="shared" si="94"/>
        <v>400</v>
      </c>
      <c r="AG219" s="3">
        <f t="shared" si="122"/>
        <v>0</v>
      </c>
      <c r="AH219" s="3">
        <f>IF(AC219&lt;=450,AthetaR30_0,IF(AC219&gt;=650,AthetaR30_2,(IF(AC219&lt;=550,AthetaR30_0+(AthetaR30_1-AthetaR30_0)/100*(AC219-450),AthetaR30_1+(AthetaR30_2-AthetaR30_1)/100*(AC219-450)))))</f>
        <v>0</v>
      </c>
      <c r="AI219" s="3">
        <f>IF(AD219&lt;=450,AthetaR60_0,IF(AD219&gt;=650,AthetaR60_2,(IF(AD219&lt;=550,AthetaR60_0+(AthetaR60_1-AthetaR60_0)/100*(AD219-450),AthetaR60_1+(AthetaR60_2-AthetaR60_1)/100*(AD219-450)))))</f>
        <v>0.5</v>
      </c>
      <c r="AJ219" s="3">
        <f>IF(AE219&lt;=450,AthetaR90_0,IF(AE219&gt;=650,AthetaR90_2,(IF(AE219&lt;=550,AthetaR90_0+(AthetaR90_1-AthetaR90_0)/100*(AE219-450),AthetaR90_1+(AthetaR90_2-AthetaR90_1)/100*(AE219-450)))))</f>
        <v>1.3</v>
      </c>
      <c r="AK219" s="3">
        <f>IF(AF219&lt;=450,AthetaR120_0,IF(AF219&gt;=650,AthetaR120_2,(IF(AF219&lt;=550,AthetaR120_0+(AthetaR120_1-AthetaR120_0)/100*(AF219-450),AthetaR120_1+(AthetaR120_2-AthetaR120_1)/100*(AF219-450)))))</f>
        <v>1.9</v>
      </c>
      <c r="AL219" s="24">
        <f t="shared" si="123"/>
        <v>101.27107646234462</v>
      </c>
      <c r="AM219" s="14">
        <f t="shared" si="124"/>
        <v>73.407323414625495</v>
      </c>
    </row>
    <row r="220" spans="2:39" x14ac:dyDescent="0.25">
      <c r="B220" s="3">
        <f t="shared" si="107"/>
        <v>1010</v>
      </c>
      <c r="C220" s="14">
        <f t="shared" si="108"/>
        <v>16.833333333333332</v>
      </c>
      <c r="D220" s="11">
        <f t="shared" si="109"/>
        <v>755.70323830441725</v>
      </c>
      <c r="E220" s="11">
        <f t="shared" si="95"/>
        <v>469.93679143098211</v>
      </c>
      <c r="F220" s="11">
        <f t="shared" si="110"/>
        <v>52.860783397540423</v>
      </c>
      <c r="G220" s="11">
        <f t="shared" si="96"/>
        <v>101.85830186154041</v>
      </c>
      <c r="H220" s="11">
        <f t="shared" si="97"/>
        <v>73.794588438683732</v>
      </c>
      <c r="I220" s="24">
        <f t="shared" si="111"/>
        <v>52.860783397540423</v>
      </c>
      <c r="J220" s="12">
        <f t="shared" si="98"/>
        <v>0.25051649998260656</v>
      </c>
      <c r="K220" s="24">
        <f t="shared" si="99"/>
        <v>461.46699139349209</v>
      </c>
      <c r="L220" s="12">
        <f t="shared" si="112"/>
        <v>0.23913320076471542</v>
      </c>
      <c r="M220" s="24">
        <f t="shared" si="113"/>
        <v>101.85830186154041</v>
      </c>
      <c r="N220" s="12">
        <f t="shared" si="100"/>
        <v>0.78876557349837617</v>
      </c>
      <c r="O220" s="24">
        <f t="shared" si="101"/>
        <v>488.54860229536996</v>
      </c>
      <c r="P220" s="12">
        <f t="shared" si="114"/>
        <v>0.58740528685379956</v>
      </c>
      <c r="Q220" s="24">
        <f t="shared" si="115"/>
        <v>73.794588438683732</v>
      </c>
      <c r="R220" s="12">
        <f t="shared" si="102"/>
        <v>0.44738920173363306</v>
      </c>
      <c r="S220" s="24">
        <f t="shared" si="103"/>
        <v>473.73220975821022</v>
      </c>
      <c r="T220" s="12">
        <f t="shared" si="116"/>
        <v>0.38749694583172745</v>
      </c>
      <c r="W220" s="24">
        <f t="shared" si="117"/>
        <v>85.965646703149133</v>
      </c>
      <c r="X220" s="24">
        <f t="shared" si="118"/>
        <v>480.37254156655308</v>
      </c>
      <c r="Y220" s="13">
        <f t="shared" si="104"/>
        <v>0.40808064035903463</v>
      </c>
      <c r="Z220" s="24">
        <f t="shared" si="105"/>
        <v>9599.2786181958254</v>
      </c>
      <c r="AA220" s="24">
        <f t="shared" si="106"/>
        <v>8002.9056742570274</v>
      </c>
      <c r="AB220" s="24">
        <f t="shared" si="119"/>
        <v>101.85830186154041</v>
      </c>
      <c r="AC220" s="24">
        <f t="shared" si="120"/>
        <v>73.794588438683732</v>
      </c>
      <c r="AE220" s="14">
        <f t="shared" si="121"/>
        <v>16.833333333333332</v>
      </c>
      <c r="AF220" s="24">
        <f t="shared" si="94"/>
        <v>400</v>
      </c>
      <c r="AG220" s="3">
        <f t="shared" si="122"/>
        <v>0</v>
      </c>
      <c r="AH220" s="3">
        <f>IF(AC220&lt;=450,AthetaR30_0,IF(AC220&gt;=650,AthetaR30_2,(IF(AC220&lt;=550,AthetaR30_0+(AthetaR30_1-AthetaR30_0)/100*(AC220-450),AthetaR30_1+(AthetaR30_2-AthetaR30_1)/100*(AC220-450)))))</f>
        <v>0</v>
      </c>
      <c r="AI220" s="3">
        <f>IF(AD220&lt;=450,AthetaR60_0,IF(AD220&gt;=650,AthetaR60_2,(IF(AD220&lt;=550,AthetaR60_0+(AthetaR60_1-AthetaR60_0)/100*(AD220-450),AthetaR60_1+(AthetaR60_2-AthetaR60_1)/100*(AD220-450)))))</f>
        <v>0.5</v>
      </c>
      <c r="AJ220" s="3">
        <f>IF(AE220&lt;=450,AthetaR90_0,IF(AE220&gt;=650,AthetaR90_2,(IF(AE220&lt;=550,AthetaR90_0+(AthetaR90_1-AthetaR90_0)/100*(AE220-450),AthetaR90_1+(AthetaR90_2-AthetaR90_1)/100*(AE220-450)))))</f>
        <v>1.3</v>
      </c>
      <c r="AK220" s="3">
        <f>IF(AF220&lt;=450,AthetaR120_0,IF(AF220&gt;=650,AthetaR120_2,(IF(AF220&lt;=550,AthetaR120_0+(AthetaR120_1-AthetaR120_0)/100*(AF220-450),AthetaR120_1+(AthetaR120_2-AthetaR120_1)/100*(AF220-450)))))</f>
        <v>1.9</v>
      </c>
      <c r="AL220" s="24">
        <f t="shared" si="123"/>
        <v>101.85830186154041</v>
      </c>
      <c r="AM220" s="14">
        <f t="shared" si="124"/>
        <v>73.794588438683732</v>
      </c>
    </row>
    <row r="221" spans="2:39" x14ac:dyDescent="0.25">
      <c r="B221" s="3">
        <f t="shared" si="107"/>
        <v>1015</v>
      </c>
      <c r="C221" s="14">
        <f t="shared" si="108"/>
        <v>16.916666666666668</v>
      </c>
      <c r="D221" s="11">
        <f t="shared" si="109"/>
        <v>756.43770838424939</v>
      </c>
      <c r="E221" s="11">
        <f t="shared" si="95"/>
        <v>470.38597405505664</v>
      </c>
      <c r="F221" s="11">
        <f t="shared" si="110"/>
        <v>53.099916598305136</v>
      </c>
      <c r="G221" s="11">
        <f t="shared" si="96"/>
        <v>102.44570714839421</v>
      </c>
      <c r="H221" s="11">
        <f t="shared" si="97"/>
        <v>74.18208538451546</v>
      </c>
      <c r="I221" s="24">
        <f t="shared" si="111"/>
        <v>53.099916598305136</v>
      </c>
      <c r="J221" s="12">
        <f t="shared" si="98"/>
        <v>0.2504369959312322</v>
      </c>
      <c r="K221" s="24">
        <f t="shared" si="99"/>
        <v>461.61348929910264</v>
      </c>
      <c r="L221" s="12">
        <f t="shared" si="112"/>
        <v>0.23933711841449395</v>
      </c>
      <c r="M221" s="24">
        <f t="shared" si="113"/>
        <v>102.44570714839421</v>
      </c>
      <c r="N221" s="12">
        <f t="shared" si="100"/>
        <v>0.78829430293830616</v>
      </c>
      <c r="O221" s="24">
        <f t="shared" si="101"/>
        <v>488.84067414286011</v>
      </c>
      <c r="P221" s="12">
        <f t="shared" si="114"/>
        <v>0.58757876377438378</v>
      </c>
      <c r="Q221" s="24">
        <f t="shared" si="115"/>
        <v>74.18208538451546</v>
      </c>
      <c r="R221" s="12">
        <f t="shared" si="102"/>
        <v>0.44718459132922023</v>
      </c>
      <c r="S221" s="24">
        <f t="shared" si="103"/>
        <v>473.94896709042035</v>
      </c>
      <c r="T221" s="12">
        <f t="shared" si="116"/>
        <v>0.38772480263808085</v>
      </c>
      <c r="W221" s="24">
        <f t="shared" si="117"/>
        <v>86.373727343508165</v>
      </c>
      <c r="X221" s="24">
        <f t="shared" si="118"/>
        <v>480.58931338321685</v>
      </c>
      <c r="Y221" s="13">
        <f t="shared" si="104"/>
        <v>0.40834647505602395</v>
      </c>
      <c r="Z221" s="24">
        <f t="shared" si="105"/>
        <v>9600.3061677887126</v>
      </c>
      <c r="AA221" s="24">
        <f t="shared" si="106"/>
        <v>8021.2929564707192</v>
      </c>
      <c r="AB221" s="24">
        <f t="shared" si="119"/>
        <v>102.44570714839421</v>
      </c>
      <c r="AC221" s="24">
        <f t="shared" si="120"/>
        <v>74.18208538451546</v>
      </c>
      <c r="AE221" s="14">
        <f t="shared" si="121"/>
        <v>16.916666666666668</v>
      </c>
      <c r="AF221" s="24">
        <f t="shared" si="94"/>
        <v>400</v>
      </c>
      <c r="AG221" s="3">
        <f t="shared" si="122"/>
        <v>0</v>
      </c>
      <c r="AH221" s="3">
        <f>IF(AC221&lt;=450,AthetaR30_0,IF(AC221&gt;=650,AthetaR30_2,(IF(AC221&lt;=550,AthetaR30_0+(AthetaR30_1-AthetaR30_0)/100*(AC221-450),AthetaR30_1+(AthetaR30_2-AthetaR30_1)/100*(AC221-450)))))</f>
        <v>0</v>
      </c>
      <c r="AI221" s="3">
        <f>IF(AD221&lt;=450,AthetaR60_0,IF(AD221&gt;=650,AthetaR60_2,(IF(AD221&lt;=550,AthetaR60_0+(AthetaR60_1-AthetaR60_0)/100*(AD221-450),AthetaR60_1+(AthetaR60_2-AthetaR60_1)/100*(AD221-450)))))</f>
        <v>0.5</v>
      </c>
      <c r="AJ221" s="3">
        <f>IF(AE221&lt;=450,AthetaR90_0,IF(AE221&gt;=650,AthetaR90_2,(IF(AE221&lt;=550,AthetaR90_0+(AthetaR90_1-AthetaR90_0)/100*(AE221-450),AthetaR90_1+(AthetaR90_2-AthetaR90_1)/100*(AE221-450)))))</f>
        <v>1.3</v>
      </c>
      <c r="AK221" s="3">
        <f>IF(AF221&lt;=450,AthetaR120_0,IF(AF221&gt;=650,AthetaR120_2,(IF(AF221&lt;=550,AthetaR120_0+(AthetaR120_1-AthetaR120_0)/100*(AF221-450),AthetaR120_1+(AthetaR120_2-AthetaR120_1)/100*(AF221-450)))))</f>
        <v>1.9</v>
      </c>
      <c r="AL221" s="24">
        <f t="shared" si="123"/>
        <v>102.44570714839421</v>
      </c>
      <c r="AM221" s="14">
        <f t="shared" si="124"/>
        <v>74.18208538451546</v>
      </c>
    </row>
    <row r="222" spans="2:39" x14ac:dyDescent="0.25">
      <c r="B222" s="3">
        <f t="shared" si="107"/>
        <v>1020</v>
      </c>
      <c r="C222" s="14">
        <f t="shared" si="108"/>
        <v>17</v>
      </c>
      <c r="D222" s="11">
        <f t="shared" si="109"/>
        <v>757.16859566896028</v>
      </c>
      <c r="E222" s="11">
        <f t="shared" si="95"/>
        <v>470.83296553566839</v>
      </c>
      <c r="F222" s="11">
        <f t="shared" si="110"/>
        <v>53.339253716719632</v>
      </c>
      <c r="G222" s="11">
        <f t="shared" si="96"/>
        <v>103.03328591216859</v>
      </c>
      <c r="H222" s="11">
        <f t="shared" si="97"/>
        <v>74.569810187153536</v>
      </c>
      <c r="I222" s="24">
        <f t="shared" si="111"/>
        <v>53.339253716719632</v>
      </c>
      <c r="J222" s="12">
        <f t="shared" si="98"/>
        <v>0.25035755756713113</v>
      </c>
      <c r="K222" s="24">
        <f t="shared" si="99"/>
        <v>461.75995909531429</v>
      </c>
      <c r="L222" s="12">
        <f t="shared" si="112"/>
        <v>0.23953864110955733</v>
      </c>
      <c r="M222" s="24">
        <f t="shared" si="113"/>
        <v>103.03328591216859</v>
      </c>
      <c r="N222" s="12">
        <f t="shared" si="100"/>
        <v>0.78782457682473073</v>
      </c>
      <c r="O222" s="24">
        <f t="shared" si="101"/>
        <v>489.132136527733</v>
      </c>
      <c r="P222" s="12">
        <f t="shared" si="114"/>
        <v>0.58774592669724468</v>
      </c>
      <c r="Q222" s="24">
        <f t="shared" si="115"/>
        <v>74.569810187153536</v>
      </c>
      <c r="R222" s="12">
        <f t="shared" si="102"/>
        <v>0.44698038670256451</v>
      </c>
      <c r="S222" s="24">
        <f t="shared" si="103"/>
        <v>474.16549241179416</v>
      </c>
      <c r="T222" s="12">
        <f t="shared" si="116"/>
        <v>0.38794864980168864</v>
      </c>
      <c r="W222" s="24">
        <f t="shared" si="117"/>
        <v>86.782073818564186</v>
      </c>
      <c r="X222" s="24">
        <f t="shared" si="118"/>
        <v>480.80585476966058</v>
      </c>
      <c r="Y222" s="13">
        <f t="shared" si="104"/>
        <v>0.4086091849415982</v>
      </c>
      <c r="Z222" s="24">
        <f t="shared" si="105"/>
        <v>9601.272292927606</v>
      </c>
      <c r="AA222" s="24">
        <f t="shared" si="106"/>
        <v>8039.6086498027098</v>
      </c>
      <c r="AB222" s="24">
        <f t="shared" si="119"/>
        <v>103.03328591216859</v>
      </c>
      <c r="AC222" s="24">
        <f t="shared" si="120"/>
        <v>74.569810187153536</v>
      </c>
      <c r="AE222" s="14">
        <f t="shared" si="121"/>
        <v>17</v>
      </c>
      <c r="AF222" s="24">
        <f t="shared" si="94"/>
        <v>400</v>
      </c>
      <c r="AG222" s="3">
        <f t="shared" si="122"/>
        <v>0</v>
      </c>
      <c r="AH222" s="3">
        <f>IF(AC222&lt;=450,AthetaR30_0,IF(AC222&gt;=650,AthetaR30_2,(IF(AC222&lt;=550,AthetaR30_0+(AthetaR30_1-AthetaR30_0)/100*(AC222-450),AthetaR30_1+(AthetaR30_2-AthetaR30_1)/100*(AC222-450)))))</f>
        <v>0</v>
      </c>
      <c r="AI222" s="3">
        <f>IF(AD222&lt;=450,AthetaR60_0,IF(AD222&gt;=650,AthetaR60_2,(IF(AD222&lt;=550,AthetaR60_0+(AthetaR60_1-AthetaR60_0)/100*(AD222-450),AthetaR60_1+(AthetaR60_2-AthetaR60_1)/100*(AD222-450)))))</f>
        <v>0.5</v>
      </c>
      <c r="AJ222" s="3">
        <f>IF(AE222&lt;=450,AthetaR90_0,IF(AE222&gt;=650,AthetaR90_2,(IF(AE222&lt;=550,AthetaR90_0+(AthetaR90_1-AthetaR90_0)/100*(AE222-450),AthetaR90_1+(AthetaR90_2-AthetaR90_1)/100*(AE222-450)))))</f>
        <v>1.3</v>
      </c>
      <c r="AK222" s="3">
        <f>IF(AF222&lt;=450,AthetaR120_0,IF(AF222&gt;=650,AthetaR120_2,(IF(AF222&lt;=550,AthetaR120_0+(AthetaR120_1-AthetaR120_0)/100*(AF222-450),AthetaR120_1+(AthetaR120_2-AthetaR120_1)/100*(AF222-450)))))</f>
        <v>1.9</v>
      </c>
      <c r="AL222" s="24">
        <f t="shared" si="123"/>
        <v>103.03328591216859</v>
      </c>
      <c r="AM222" s="14">
        <f t="shared" si="124"/>
        <v>74.569810187153536</v>
      </c>
    </row>
    <row r="223" spans="2:39" x14ac:dyDescent="0.25">
      <c r="B223" s="3">
        <f t="shared" si="107"/>
        <v>1025</v>
      </c>
      <c r="C223" s="14">
        <f t="shared" si="108"/>
        <v>17.083333333333332</v>
      </c>
      <c r="D223" s="11">
        <f t="shared" si="109"/>
        <v>757.89593494317478</v>
      </c>
      <c r="E223" s="11">
        <f t="shared" si="95"/>
        <v>471.27778714618086</v>
      </c>
      <c r="F223" s="11">
        <f t="shared" si="110"/>
        <v>53.578792357829187</v>
      </c>
      <c r="G223" s="11">
        <f t="shared" si="96"/>
        <v>103.62103183886583</v>
      </c>
      <c r="H223" s="11">
        <f t="shared" si="97"/>
        <v>74.957758836955222</v>
      </c>
      <c r="I223" s="24">
        <f t="shared" si="111"/>
        <v>53.578792357829187</v>
      </c>
      <c r="J223" s="12">
        <f t="shared" si="98"/>
        <v>0.25027818571918298</v>
      </c>
      <c r="K223" s="24">
        <f t="shared" si="99"/>
        <v>461.9063991102783</v>
      </c>
      <c r="L223" s="12">
        <f t="shared" si="112"/>
        <v>0.23973779852151966</v>
      </c>
      <c r="M223" s="24">
        <f t="shared" si="113"/>
        <v>103.62103183886583</v>
      </c>
      <c r="N223" s="12">
        <f t="shared" si="100"/>
        <v>0.7873563923067548</v>
      </c>
      <c r="O223" s="24">
        <f t="shared" si="101"/>
        <v>489.422988416159</v>
      </c>
      <c r="P223" s="12">
        <f t="shared" si="114"/>
        <v>0.58790687059309643</v>
      </c>
      <c r="Q223" s="24">
        <f t="shared" si="115"/>
        <v>74.957758836955222</v>
      </c>
      <c r="R223" s="12">
        <f t="shared" si="102"/>
        <v>0.4467765889672618</v>
      </c>
      <c r="S223" s="24">
        <f t="shared" si="103"/>
        <v>474.38178363183232</v>
      </c>
      <c r="T223" s="12">
        <f t="shared" si="116"/>
        <v>0.3881685416941989</v>
      </c>
      <c r="W223" s="24">
        <f t="shared" si="117"/>
        <v>87.190683003505782</v>
      </c>
      <c r="X223" s="24">
        <f t="shared" si="118"/>
        <v>481.02216425488587</v>
      </c>
      <c r="Y223" s="13">
        <f t="shared" si="104"/>
        <v>0.40886880070942611</v>
      </c>
      <c r="Z223" s="24">
        <f t="shared" si="105"/>
        <v>9602.1776035668772</v>
      </c>
      <c r="AA223" s="24">
        <f t="shared" si="106"/>
        <v>8057.8532174439988</v>
      </c>
      <c r="AB223" s="24">
        <f t="shared" si="119"/>
        <v>103.62103183886583</v>
      </c>
      <c r="AC223" s="24">
        <f t="shared" si="120"/>
        <v>74.957758836955222</v>
      </c>
      <c r="AE223" s="14">
        <f t="shared" si="121"/>
        <v>17.083333333333332</v>
      </c>
      <c r="AF223" s="24">
        <f t="shared" si="94"/>
        <v>400</v>
      </c>
      <c r="AG223" s="3">
        <f t="shared" si="122"/>
        <v>0</v>
      </c>
      <c r="AH223" s="3">
        <f>IF(AC223&lt;=450,AthetaR30_0,IF(AC223&gt;=650,AthetaR30_2,(IF(AC223&lt;=550,AthetaR30_0+(AthetaR30_1-AthetaR30_0)/100*(AC223-450),AthetaR30_1+(AthetaR30_2-AthetaR30_1)/100*(AC223-450)))))</f>
        <v>0</v>
      </c>
      <c r="AI223" s="3">
        <f>IF(AD223&lt;=450,AthetaR60_0,IF(AD223&gt;=650,AthetaR60_2,(IF(AD223&lt;=550,AthetaR60_0+(AthetaR60_1-AthetaR60_0)/100*(AD223-450),AthetaR60_1+(AthetaR60_2-AthetaR60_1)/100*(AD223-450)))))</f>
        <v>0.5</v>
      </c>
      <c r="AJ223" s="3">
        <f>IF(AE223&lt;=450,AthetaR90_0,IF(AE223&gt;=650,AthetaR90_2,(IF(AE223&lt;=550,AthetaR90_0+(AthetaR90_1-AthetaR90_0)/100*(AE223-450),AthetaR90_1+(AthetaR90_2-AthetaR90_1)/100*(AE223-450)))))</f>
        <v>1.3</v>
      </c>
      <c r="AK223" s="3">
        <f>IF(AF223&lt;=450,AthetaR120_0,IF(AF223&gt;=650,AthetaR120_2,(IF(AF223&lt;=550,AthetaR120_0+(AthetaR120_1-AthetaR120_0)/100*(AF223-450),AthetaR120_1+(AthetaR120_2-AthetaR120_1)/100*(AF223-450)))))</f>
        <v>1.9</v>
      </c>
      <c r="AL223" s="24">
        <f t="shared" si="123"/>
        <v>103.62103183886583</v>
      </c>
      <c r="AM223" s="14">
        <f t="shared" si="124"/>
        <v>74.957758836955222</v>
      </c>
    </row>
    <row r="224" spans="2:39" x14ac:dyDescent="0.25">
      <c r="B224" s="3">
        <f t="shared" si="107"/>
        <v>1030</v>
      </c>
      <c r="C224" s="14">
        <f t="shared" si="108"/>
        <v>17.166666666666668</v>
      </c>
      <c r="D224" s="11">
        <f t="shared" si="109"/>
        <v>758.61976048738848</v>
      </c>
      <c r="E224" s="11">
        <f t="shared" si="95"/>
        <v>471.72045985164544</v>
      </c>
      <c r="F224" s="11">
        <f t="shared" si="110"/>
        <v>53.818530156350704</v>
      </c>
      <c r="G224" s="11">
        <f t="shared" si="96"/>
        <v>104.20893870945893</v>
      </c>
      <c r="H224" s="11">
        <f t="shared" si="97"/>
        <v>75.345927378649421</v>
      </c>
      <c r="I224" s="24">
        <f t="shared" si="111"/>
        <v>53.818530156350704</v>
      </c>
      <c r="J224" s="12">
        <f t="shared" si="98"/>
        <v>0.25019888120064598</v>
      </c>
      <c r="K224" s="24">
        <f t="shared" si="99"/>
        <v>462.05280769697856</v>
      </c>
      <c r="L224" s="12">
        <f t="shared" si="112"/>
        <v>0.23993461982854605</v>
      </c>
      <c r="M224" s="24">
        <f t="shared" si="113"/>
        <v>104.20893870945893</v>
      </c>
      <c r="N224" s="12">
        <f t="shared" si="100"/>
        <v>0.78688974641756504</v>
      </c>
      <c r="O224" s="24">
        <f t="shared" si="101"/>
        <v>489.71322885538081</v>
      </c>
      <c r="P224" s="12">
        <f t="shared" si="114"/>
        <v>0.58806168870284359</v>
      </c>
      <c r="Q224" s="24">
        <f t="shared" si="115"/>
        <v>75.345927378649421</v>
      </c>
      <c r="R224" s="12">
        <f t="shared" si="102"/>
        <v>0.44657319918786975</v>
      </c>
      <c r="S224" s="24">
        <f t="shared" si="103"/>
        <v>474.59783870745247</v>
      </c>
      <c r="T224" s="12">
        <f t="shared" si="116"/>
        <v>0.38838453175521637</v>
      </c>
      <c r="W224" s="24">
        <f t="shared" si="117"/>
        <v>87.59955180421521</v>
      </c>
      <c r="X224" s="24">
        <f t="shared" si="118"/>
        <v>481.23824039849933</v>
      </c>
      <c r="Y224" s="13">
        <f t="shared" si="104"/>
        <v>0.40912535263503436</v>
      </c>
      <c r="Z224" s="24">
        <f t="shared" si="105"/>
        <v>9603.0227011857569</v>
      </c>
      <c r="AA224" s="24">
        <f t="shared" si="106"/>
        <v>8076.0271167508945</v>
      </c>
      <c r="AB224" s="24">
        <f t="shared" si="119"/>
        <v>104.20893870945893</v>
      </c>
      <c r="AC224" s="24">
        <f t="shared" si="120"/>
        <v>75.345927378649421</v>
      </c>
      <c r="AE224" s="14">
        <f t="shared" si="121"/>
        <v>17.166666666666668</v>
      </c>
      <c r="AF224" s="24">
        <f t="shared" si="94"/>
        <v>400</v>
      </c>
      <c r="AG224" s="3">
        <f t="shared" si="122"/>
        <v>0</v>
      </c>
      <c r="AH224" s="3">
        <f>IF(AC224&lt;=450,AthetaR30_0,IF(AC224&gt;=650,AthetaR30_2,(IF(AC224&lt;=550,AthetaR30_0+(AthetaR30_1-AthetaR30_0)/100*(AC224-450),AthetaR30_1+(AthetaR30_2-AthetaR30_1)/100*(AC224-450)))))</f>
        <v>0</v>
      </c>
      <c r="AI224" s="3">
        <f>IF(AD224&lt;=450,AthetaR60_0,IF(AD224&gt;=650,AthetaR60_2,(IF(AD224&lt;=550,AthetaR60_0+(AthetaR60_1-AthetaR60_0)/100*(AD224-450),AthetaR60_1+(AthetaR60_2-AthetaR60_1)/100*(AD224-450)))))</f>
        <v>0.5</v>
      </c>
      <c r="AJ224" s="3">
        <f>IF(AE224&lt;=450,AthetaR90_0,IF(AE224&gt;=650,AthetaR90_2,(IF(AE224&lt;=550,AthetaR90_0+(AthetaR90_1-AthetaR90_0)/100*(AE224-450),AthetaR90_1+(AthetaR90_2-AthetaR90_1)/100*(AE224-450)))))</f>
        <v>1.3</v>
      </c>
      <c r="AK224" s="3">
        <f>IF(AF224&lt;=450,AthetaR120_0,IF(AF224&gt;=650,AthetaR120_2,(IF(AF224&lt;=550,AthetaR120_0+(AthetaR120_1-AthetaR120_0)/100*(AF224-450),AthetaR120_1+(AthetaR120_2-AthetaR120_1)/100*(AF224-450)))))</f>
        <v>1.9</v>
      </c>
      <c r="AL224" s="24">
        <f t="shared" si="123"/>
        <v>104.20893870945893</v>
      </c>
      <c r="AM224" s="14">
        <f t="shared" si="124"/>
        <v>75.345927378649421</v>
      </c>
    </row>
    <row r="225" spans="2:39" x14ac:dyDescent="0.25">
      <c r="B225" s="3">
        <f t="shared" si="107"/>
        <v>1035</v>
      </c>
      <c r="C225" s="14">
        <f t="shared" si="108"/>
        <v>17.25</v>
      </c>
      <c r="D225" s="11">
        <f t="shared" si="109"/>
        <v>759.34010608766278</v>
      </c>
      <c r="E225" s="11">
        <f t="shared" si="95"/>
        <v>472.16100431473063</v>
      </c>
      <c r="F225" s="11">
        <f t="shared" si="110"/>
        <v>54.05846477617925</v>
      </c>
      <c r="G225" s="11">
        <f t="shared" si="96"/>
        <v>104.79700039816177</v>
      </c>
      <c r="H225" s="11">
        <f t="shared" si="97"/>
        <v>75.734311910404642</v>
      </c>
      <c r="I225" s="24">
        <f t="shared" si="111"/>
        <v>54.05846477617925</v>
      </c>
      <c r="J225" s="12">
        <f t="shared" si="98"/>
        <v>0.25011964480942273</v>
      </c>
      <c r="K225" s="24">
        <f t="shared" si="99"/>
        <v>462.19918323283218</v>
      </c>
      <c r="L225" s="12">
        <f t="shared" si="112"/>
        <v>0.2401291337259355</v>
      </c>
      <c r="M225" s="24">
        <f t="shared" si="113"/>
        <v>104.79700039816177</v>
      </c>
      <c r="N225" s="12">
        <f t="shared" si="100"/>
        <v>0.78642463607783863</v>
      </c>
      <c r="O225" s="24">
        <f t="shared" si="101"/>
        <v>490.00285697203975</v>
      </c>
      <c r="P225" s="12">
        <f t="shared" si="114"/>
        <v>0.58821047257540193</v>
      </c>
      <c r="Q225" s="24">
        <f t="shared" si="115"/>
        <v>75.734311910404642</v>
      </c>
      <c r="R225" s="12">
        <f t="shared" si="102"/>
        <v>0.44637021838091884</v>
      </c>
      <c r="S225" s="24">
        <f t="shared" si="103"/>
        <v>474.8136556421652</v>
      </c>
      <c r="T225" s="12">
        <f t="shared" si="116"/>
        <v>0.38859667251227725</v>
      </c>
      <c r="W225" s="24">
        <f t="shared" si="117"/>
        <v>88.00867715685024</v>
      </c>
      <c r="X225" s="24">
        <f t="shared" si="118"/>
        <v>481.45408179030727</v>
      </c>
      <c r="Y225" s="13">
        <f t="shared" si="104"/>
        <v>0.40937887058300276</v>
      </c>
      <c r="Z225" s="24">
        <f t="shared" si="105"/>
        <v>9603.8081789470107</v>
      </c>
      <c r="AA225" s="24">
        <f t="shared" si="106"/>
        <v>8094.1307993431064</v>
      </c>
      <c r="AB225" s="24">
        <f t="shared" si="119"/>
        <v>104.79700039816177</v>
      </c>
      <c r="AC225" s="24">
        <f t="shared" si="120"/>
        <v>75.734311910404642</v>
      </c>
      <c r="AE225" s="14">
        <f t="shared" si="121"/>
        <v>17.25</v>
      </c>
      <c r="AF225" s="24">
        <f t="shared" si="94"/>
        <v>400</v>
      </c>
      <c r="AG225" s="3">
        <f t="shared" si="122"/>
        <v>0</v>
      </c>
      <c r="AH225" s="3">
        <f>IF(AC225&lt;=450,AthetaR30_0,IF(AC225&gt;=650,AthetaR30_2,(IF(AC225&lt;=550,AthetaR30_0+(AthetaR30_1-AthetaR30_0)/100*(AC225-450),AthetaR30_1+(AthetaR30_2-AthetaR30_1)/100*(AC225-450)))))</f>
        <v>0</v>
      </c>
      <c r="AI225" s="3">
        <f>IF(AD225&lt;=450,AthetaR60_0,IF(AD225&gt;=650,AthetaR60_2,(IF(AD225&lt;=550,AthetaR60_0+(AthetaR60_1-AthetaR60_0)/100*(AD225-450),AthetaR60_1+(AthetaR60_2-AthetaR60_1)/100*(AD225-450)))))</f>
        <v>0.5</v>
      </c>
      <c r="AJ225" s="3">
        <f>IF(AE225&lt;=450,AthetaR90_0,IF(AE225&gt;=650,AthetaR90_2,(IF(AE225&lt;=550,AthetaR90_0+(AthetaR90_1-AthetaR90_0)/100*(AE225-450),AthetaR90_1+(AthetaR90_2-AthetaR90_1)/100*(AE225-450)))))</f>
        <v>1.3</v>
      </c>
      <c r="AK225" s="3">
        <f>IF(AF225&lt;=450,AthetaR120_0,IF(AF225&gt;=650,AthetaR120_2,(IF(AF225&lt;=550,AthetaR120_0+(AthetaR120_1-AthetaR120_0)/100*(AF225-450),AthetaR120_1+(AthetaR120_2-AthetaR120_1)/100*(AF225-450)))))</f>
        <v>1.9</v>
      </c>
      <c r="AL225" s="24">
        <f t="shared" si="123"/>
        <v>104.79700039816177</v>
      </c>
      <c r="AM225" s="14">
        <f t="shared" si="124"/>
        <v>75.734311910404642</v>
      </c>
    </row>
    <row r="226" spans="2:39" x14ac:dyDescent="0.25">
      <c r="B226" s="3">
        <f t="shared" si="107"/>
        <v>1040</v>
      </c>
      <c r="C226" s="14">
        <f t="shared" si="108"/>
        <v>17.333333333333332</v>
      </c>
      <c r="D226" s="11">
        <f t="shared" si="109"/>
        <v>760.05700504508843</v>
      </c>
      <c r="E226" s="11">
        <f t="shared" si="95"/>
        <v>472.59944090150941</v>
      </c>
      <c r="F226" s="11">
        <f t="shared" si="110"/>
        <v>54.298593909905186</v>
      </c>
      <c r="G226" s="11">
        <f t="shared" si="96"/>
        <v>105.38521087073717</v>
      </c>
      <c r="H226" s="11">
        <f t="shared" si="97"/>
        <v>76.122908582916921</v>
      </c>
      <c r="I226" s="24">
        <f t="shared" si="111"/>
        <v>54.298593909905186</v>
      </c>
      <c r="J226" s="12">
        <f t="shared" si="98"/>
        <v>0.25004047732831924</v>
      </c>
      <c r="K226" s="24">
        <f t="shared" si="99"/>
        <v>462.34552411929826</v>
      </c>
      <c r="L226" s="12">
        <f t="shared" si="112"/>
        <v>0.2403213684364485</v>
      </c>
      <c r="M226" s="24">
        <f t="shared" si="113"/>
        <v>105.38521087073717</v>
      </c>
      <c r="N226" s="12">
        <f t="shared" si="100"/>
        <v>0.78596105809906702</v>
      </c>
      <c r="O226" s="24">
        <f t="shared" si="101"/>
        <v>490.2918719705396</v>
      </c>
      <c r="P226" s="12">
        <f t="shared" si="114"/>
        <v>0.58835331210460018</v>
      </c>
      <c r="Q226" s="24">
        <f t="shared" si="115"/>
        <v>76.122908582916921</v>
      </c>
      <c r="R226" s="12">
        <f t="shared" si="102"/>
        <v>0.44616764751590043</v>
      </c>
      <c r="S226" s="24">
        <f t="shared" si="103"/>
        <v>475.0292324852677</v>
      </c>
      <c r="T226" s="12">
        <f t="shared" si="116"/>
        <v>0.38880501560033992</v>
      </c>
      <c r="W226" s="24">
        <f t="shared" si="117"/>
        <v>88.418056027433238</v>
      </c>
      <c r="X226" s="24">
        <f t="shared" si="118"/>
        <v>481.6696870499174</v>
      </c>
      <c r="Y226" s="13">
        <f t="shared" si="104"/>
        <v>0.40962938401400345</v>
      </c>
      <c r="Z226" s="24">
        <f t="shared" si="105"/>
        <v>9604.5346218519044</v>
      </c>
      <c r="AA226" s="24">
        <f t="shared" si="106"/>
        <v>8112.16471119979</v>
      </c>
      <c r="AB226" s="24">
        <f t="shared" si="119"/>
        <v>105.38521087073717</v>
      </c>
      <c r="AC226" s="24">
        <f t="shared" si="120"/>
        <v>76.122908582916921</v>
      </c>
      <c r="AE226" s="14">
        <f t="shared" si="121"/>
        <v>17.333333333333332</v>
      </c>
      <c r="AF226" s="24">
        <f t="shared" si="94"/>
        <v>400</v>
      </c>
      <c r="AG226" s="3">
        <f t="shared" si="122"/>
        <v>0</v>
      </c>
      <c r="AH226" s="3">
        <f>IF(AC226&lt;=450,AthetaR30_0,IF(AC226&gt;=650,AthetaR30_2,(IF(AC226&lt;=550,AthetaR30_0+(AthetaR30_1-AthetaR30_0)/100*(AC226-450),AthetaR30_1+(AthetaR30_2-AthetaR30_1)/100*(AC226-450)))))</f>
        <v>0</v>
      </c>
      <c r="AI226" s="3">
        <f>IF(AD226&lt;=450,AthetaR60_0,IF(AD226&gt;=650,AthetaR60_2,(IF(AD226&lt;=550,AthetaR60_0+(AthetaR60_1-AthetaR60_0)/100*(AD226-450),AthetaR60_1+(AthetaR60_2-AthetaR60_1)/100*(AD226-450)))))</f>
        <v>0.5</v>
      </c>
      <c r="AJ226" s="3">
        <f>IF(AE226&lt;=450,AthetaR90_0,IF(AE226&gt;=650,AthetaR90_2,(IF(AE226&lt;=550,AthetaR90_0+(AthetaR90_1-AthetaR90_0)/100*(AE226-450),AthetaR90_1+(AthetaR90_2-AthetaR90_1)/100*(AE226-450)))))</f>
        <v>1.3</v>
      </c>
      <c r="AK226" s="3">
        <f>IF(AF226&lt;=450,AthetaR120_0,IF(AF226&gt;=650,AthetaR120_2,(IF(AF226&lt;=550,AthetaR120_0+(AthetaR120_1-AthetaR120_0)/100*(AF226-450),AthetaR120_1+(AthetaR120_2-AthetaR120_1)/100*(AF226-450)))))</f>
        <v>1.9</v>
      </c>
      <c r="AL226" s="24">
        <f t="shared" si="123"/>
        <v>105.38521087073717</v>
      </c>
      <c r="AM226" s="14">
        <f t="shared" si="124"/>
        <v>76.122908582916921</v>
      </c>
    </row>
    <row r="227" spans="2:39" x14ac:dyDescent="0.25">
      <c r="B227" s="3">
        <f t="shared" si="107"/>
        <v>1045</v>
      </c>
      <c r="C227" s="14">
        <f t="shared" si="108"/>
        <v>17.416666666666668</v>
      </c>
      <c r="D227" s="11">
        <f t="shared" si="109"/>
        <v>760.77049018502191</v>
      </c>
      <c r="E227" s="11">
        <f t="shared" si="95"/>
        <v>473.03578968710843</v>
      </c>
      <c r="F227" s="11">
        <f t="shared" si="110"/>
        <v>54.538915278341634</v>
      </c>
      <c r="G227" s="11">
        <f t="shared" si="96"/>
        <v>105.97356418284177</v>
      </c>
      <c r="H227" s="11">
        <f t="shared" si="97"/>
        <v>76.511713598517261</v>
      </c>
      <c r="I227" s="24">
        <f t="shared" si="111"/>
        <v>54.538915278341634</v>
      </c>
      <c r="J227" s="12">
        <f t="shared" si="98"/>
        <v>0.24996137952529959</v>
      </c>
      <c r="K227" s="24">
        <f t="shared" si="99"/>
        <v>462.49182878149549</v>
      </c>
      <c r="L227" s="12">
        <f t="shared" si="112"/>
        <v>0.2405113517204133</v>
      </c>
      <c r="M227" s="24">
        <f t="shared" si="113"/>
        <v>105.97356418284177</v>
      </c>
      <c r="N227" s="12">
        <f t="shared" si="100"/>
        <v>0.78549900918679816</v>
      </c>
      <c r="O227" s="24">
        <f t="shared" si="101"/>
        <v>490.58027313144339</v>
      </c>
      <c r="P227" s="12">
        <f t="shared" si="114"/>
        <v>0.58849029556529719</v>
      </c>
      <c r="Q227" s="24">
        <f t="shared" si="115"/>
        <v>76.511713598517261</v>
      </c>
      <c r="R227" s="12">
        <f t="shared" si="102"/>
        <v>0.44596548751623594</v>
      </c>
      <c r="S227" s="24">
        <f t="shared" si="103"/>
        <v>475.24456733105302</v>
      </c>
      <c r="T227" s="12">
        <f t="shared" si="116"/>
        <v>0.38900961178086479</v>
      </c>
      <c r="W227" s="24">
        <f t="shared" si="117"/>
        <v>88.827685411447234</v>
      </c>
      <c r="X227" s="24">
        <f t="shared" si="118"/>
        <v>481.88505482634605</v>
      </c>
      <c r="Y227" s="13">
        <f t="shared" si="104"/>
        <v>0.40987692199168752</v>
      </c>
      <c r="Z227" s="24">
        <f t="shared" si="105"/>
        <v>9605.2026068915293</v>
      </c>
      <c r="AA227" s="24">
        <f t="shared" si="106"/>
        <v>8130.1292927535051</v>
      </c>
      <c r="AB227" s="24">
        <f t="shared" si="119"/>
        <v>105.97356418284177</v>
      </c>
      <c r="AC227" s="24">
        <f t="shared" si="120"/>
        <v>76.511713598517261</v>
      </c>
      <c r="AE227" s="14">
        <f t="shared" si="121"/>
        <v>17.416666666666668</v>
      </c>
      <c r="AF227" s="24">
        <f t="shared" si="94"/>
        <v>400</v>
      </c>
      <c r="AG227" s="3">
        <f t="shared" si="122"/>
        <v>0</v>
      </c>
      <c r="AH227" s="3">
        <f>IF(AC227&lt;=450,AthetaR30_0,IF(AC227&gt;=650,AthetaR30_2,(IF(AC227&lt;=550,AthetaR30_0+(AthetaR30_1-AthetaR30_0)/100*(AC227-450),AthetaR30_1+(AthetaR30_2-AthetaR30_1)/100*(AC227-450)))))</f>
        <v>0</v>
      </c>
      <c r="AI227" s="3">
        <f>IF(AD227&lt;=450,AthetaR60_0,IF(AD227&gt;=650,AthetaR60_2,(IF(AD227&lt;=550,AthetaR60_0+(AthetaR60_1-AthetaR60_0)/100*(AD227-450),AthetaR60_1+(AthetaR60_2-AthetaR60_1)/100*(AD227-450)))))</f>
        <v>0.5</v>
      </c>
      <c r="AJ227" s="3">
        <f>IF(AE227&lt;=450,AthetaR90_0,IF(AE227&gt;=650,AthetaR90_2,(IF(AE227&lt;=550,AthetaR90_0+(AthetaR90_1-AthetaR90_0)/100*(AE227-450),AthetaR90_1+(AthetaR90_2-AthetaR90_1)/100*(AE227-450)))))</f>
        <v>1.3</v>
      </c>
      <c r="AK227" s="3">
        <f>IF(AF227&lt;=450,AthetaR120_0,IF(AF227&gt;=650,AthetaR120_2,(IF(AF227&lt;=550,AthetaR120_0+(AthetaR120_1-AthetaR120_0)/100*(AF227-450),AthetaR120_1+(AthetaR120_2-AthetaR120_1)/100*(AF227-450)))))</f>
        <v>1.9</v>
      </c>
      <c r="AL227" s="24">
        <f t="shared" si="123"/>
        <v>105.97356418284177</v>
      </c>
      <c r="AM227" s="14">
        <f t="shared" si="124"/>
        <v>76.511713598517261</v>
      </c>
    </row>
    <row r="228" spans="2:39" x14ac:dyDescent="0.25">
      <c r="B228" s="3">
        <f t="shared" si="107"/>
        <v>1050</v>
      </c>
      <c r="C228" s="14">
        <f t="shared" si="108"/>
        <v>17.5</v>
      </c>
      <c r="D228" s="11">
        <f t="shared" si="109"/>
        <v>761.48059386610601</v>
      </c>
      <c r="E228" s="11">
        <f t="shared" si="95"/>
        <v>473.47007046122417</v>
      </c>
      <c r="F228" s="11">
        <f t="shared" si="110"/>
        <v>54.779426630062048</v>
      </c>
      <c r="G228" s="11">
        <f t="shared" si="96"/>
        <v>106.56205447840706</v>
      </c>
      <c r="H228" s="11">
        <f t="shared" si="97"/>
        <v>76.900723210298125</v>
      </c>
      <c r="I228" s="24">
        <f t="shared" si="111"/>
        <v>54.779426630062048</v>
      </c>
      <c r="J228" s="12">
        <f t="shared" si="98"/>
        <v>0.24988235215373542</v>
      </c>
      <c r="K228" s="24">
        <f t="shared" si="99"/>
        <v>462.63809566782624</v>
      </c>
      <c r="L228" s="12">
        <f t="shared" si="112"/>
        <v>0.24069911088544607</v>
      </c>
      <c r="M228" s="24">
        <f t="shared" si="113"/>
        <v>106.56205447840706</v>
      </c>
      <c r="N228" s="12">
        <f t="shared" si="100"/>
        <v>0.78503848594379788</v>
      </c>
      <c r="O228" s="24">
        <f t="shared" si="101"/>
        <v>490.86805980990516</v>
      </c>
      <c r="P228" s="12">
        <f t="shared" si="114"/>
        <v>0.58862150964816018</v>
      </c>
      <c r="Q228" s="24">
        <f t="shared" si="115"/>
        <v>76.900723210298125</v>
      </c>
      <c r="R228" s="12">
        <f t="shared" si="102"/>
        <v>0.44576373926022256</v>
      </c>
      <c r="S228" s="24">
        <f t="shared" si="103"/>
        <v>475.45965831803642</v>
      </c>
      <c r="T228" s="12">
        <f t="shared" si="116"/>
        <v>0.38921051096017428</v>
      </c>
      <c r="W228" s="24">
        <f t="shared" si="117"/>
        <v>89.237562333438916</v>
      </c>
      <c r="X228" s="24">
        <f t="shared" si="118"/>
        <v>482.1001837976321</v>
      </c>
      <c r="Y228" s="13">
        <f t="shared" si="104"/>
        <v>0.4101215131894238</v>
      </c>
      <c r="Z228" s="24">
        <f t="shared" si="105"/>
        <v>9605.8127031946315</v>
      </c>
      <c r="AA228" s="24">
        <f t="shared" si="106"/>
        <v>8148.0249789822228</v>
      </c>
      <c r="AB228" s="24">
        <f t="shared" si="119"/>
        <v>106.56205447840706</v>
      </c>
      <c r="AC228" s="24">
        <f t="shared" si="120"/>
        <v>76.900723210298125</v>
      </c>
      <c r="AE228" s="14">
        <f t="shared" si="121"/>
        <v>17.5</v>
      </c>
      <c r="AF228" s="24">
        <f t="shared" si="94"/>
        <v>400</v>
      </c>
      <c r="AG228" s="3">
        <f t="shared" si="122"/>
        <v>0</v>
      </c>
      <c r="AH228" s="3">
        <f>IF(AC228&lt;=450,AthetaR30_0,IF(AC228&gt;=650,AthetaR30_2,(IF(AC228&lt;=550,AthetaR30_0+(AthetaR30_1-AthetaR30_0)/100*(AC228-450),AthetaR30_1+(AthetaR30_2-AthetaR30_1)/100*(AC228-450)))))</f>
        <v>0</v>
      </c>
      <c r="AI228" s="3">
        <f>IF(AD228&lt;=450,AthetaR60_0,IF(AD228&gt;=650,AthetaR60_2,(IF(AD228&lt;=550,AthetaR60_0+(AthetaR60_1-AthetaR60_0)/100*(AD228-450),AthetaR60_1+(AthetaR60_2-AthetaR60_1)/100*(AD228-450)))))</f>
        <v>0.5</v>
      </c>
      <c r="AJ228" s="3">
        <f>IF(AE228&lt;=450,AthetaR90_0,IF(AE228&gt;=650,AthetaR90_2,(IF(AE228&lt;=550,AthetaR90_0+(AthetaR90_1-AthetaR90_0)/100*(AE228-450),AthetaR90_1+(AthetaR90_2-AthetaR90_1)/100*(AE228-450)))))</f>
        <v>1.3</v>
      </c>
      <c r="AK228" s="3">
        <f>IF(AF228&lt;=450,AthetaR120_0,IF(AF228&gt;=650,AthetaR120_2,(IF(AF228&lt;=550,AthetaR120_0+(AthetaR120_1-AthetaR120_0)/100*(AF228-450),AthetaR120_1+(AthetaR120_2-AthetaR120_1)/100*(AF228-450)))))</f>
        <v>1.9</v>
      </c>
      <c r="AL228" s="24">
        <f t="shared" si="123"/>
        <v>106.56205447840706</v>
      </c>
      <c r="AM228" s="14">
        <f t="shared" si="124"/>
        <v>76.900723210298125</v>
      </c>
    </row>
    <row r="229" spans="2:39" x14ac:dyDescent="0.25">
      <c r="B229" s="3">
        <f t="shared" si="107"/>
        <v>1055</v>
      </c>
      <c r="C229" s="14">
        <f t="shared" si="108"/>
        <v>17.583333333333332</v>
      </c>
      <c r="D229" s="11">
        <f t="shared" si="109"/>
        <v>762.18734798907394</v>
      </c>
      <c r="E229" s="11">
        <f t="shared" si="95"/>
        <v>473.90230273350784</v>
      </c>
      <c r="F229" s="11">
        <f t="shared" si="110"/>
        <v>55.020125740947492</v>
      </c>
      <c r="G229" s="11">
        <f t="shared" si="96"/>
        <v>107.15067598805523</v>
      </c>
      <c r="H229" s="11">
        <f t="shared" si="97"/>
        <v>77.289933721258294</v>
      </c>
      <c r="I229" s="24">
        <f t="shared" si="111"/>
        <v>55.020125740947492</v>
      </c>
      <c r="J229" s="12">
        <f t="shared" si="98"/>
        <v>0.24980339595264969</v>
      </c>
      <c r="K229" s="24">
        <f t="shared" si="99"/>
        <v>462.78432324960971</v>
      </c>
      <c r="L229" s="12">
        <f t="shared" si="112"/>
        <v>0.24088467279608611</v>
      </c>
      <c r="M229" s="24">
        <f t="shared" si="113"/>
        <v>107.15067598805523</v>
      </c>
      <c r="N229" s="12">
        <f t="shared" si="100"/>
        <v>0.78457948487313334</v>
      </c>
      <c r="O229" s="24">
        <f t="shared" si="101"/>
        <v>491.15523143413418</v>
      </c>
      <c r="P229" s="12">
        <f t="shared" si="114"/>
        <v>0.58874703949409579</v>
      </c>
      <c r="Q229" s="24">
        <f t="shared" si="115"/>
        <v>77.289933721258294</v>
      </c>
      <c r="R229" s="12">
        <f t="shared" si="102"/>
        <v>0.44556240358196186</v>
      </c>
      <c r="S229" s="24">
        <f t="shared" si="103"/>
        <v>475.67450362819608</v>
      </c>
      <c r="T229" s="12">
        <f t="shared" si="116"/>
        <v>0.38940776220764428</v>
      </c>
      <c r="W229" s="24">
        <f t="shared" si="117"/>
        <v>89.64768384662834</v>
      </c>
      <c r="X229" s="24">
        <f t="shared" si="118"/>
        <v>482.31507267045657</v>
      </c>
      <c r="Y229" s="13">
        <f t="shared" si="104"/>
        <v>0.41036318589689308</v>
      </c>
      <c r="Z229" s="24">
        <f t="shared" si="105"/>
        <v>9606.3654721719868</v>
      </c>
      <c r="AA229" s="24">
        <f t="shared" si="106"/>
        <v>8165.8521994993862</v>
      </c>
      <c r="AB229" s="24">
        <f t="shared" si="119"/>
        <v>107.15067598805523</v>
      </c>
      <c r="AC229" s="24">
        <f t="shared" si="120"/>
        <v>77.289933721258294</v>
      </c>
      <c r="AE229" s="14">
        <f t="shared" si="121"/>
        <v>17.583333333333332</v>
      </c>
      <c r="AF229" s="24">
        <f t="shared" ref="AF229:AF292" si="125">IF(AC229&lt;=450,Thetha0_0,IF(AC229&gt;=650,Thetha0_2,(IF(AC229&lt;=550,Thetha0_0+(Thetha0_1-Thetha0_0)/100*(AC229-450),Thetha0_1+(Thetha0_2-Thetha0_1)/100*(AC229-450)))))</f>
        <v>400</v>
      </c>
      <c r="AG229" s="3">
        <f t="shared" si="122"/>
        <v>0</v>
      </c>
      <c r="AH229" s="3">
        <f>IF(AC229&lt;=450,AthetaR30_0,IF(AC229&gt;=650,AthetaR30_2,(IF(AC229&lt;=550,AthetaR30_0+(AthetaR30_1-AthetaR30_0)/100*(AC229-450),AthetaR30_1+(AthetaR30_2-AthetaR30_1)/100*(AC229-450)))))</f>
        <v>0</v>
      </c>
      <c r="AI229" s="3">
        <f>IF(AD229&lt;=450,AthetaR60_0,IF(AD229&gt;=650,AthetaR60_2,(IF(AD229&lt;=550,AthetaR60_0+(AthetaR60_1-AthetaR60_0)/100*(AD229-450),AthetaR60_1+(AthetaR60_2-AthetaR60_1)/100*(AD229-450)))))</f>
        <v>0.5</v>
      </c>
      <c r="AJ229" s="3">
        <f>IF(AE229&lt;=450,AthetaR90_0,IF(AE229&gt;=650,AthetaR90_2,(IF(AE229&lt;=550,AthetaR90_0+(AthetaR90_1-AthetaR90_0)/100*(AE229-450),AthetaR90_1+(AthetaR90_2-AthetaR90_1)/100*(AE229-450)))))</f>
        <v>1.3</v>
      </c>
      <c r="AK229" s="3">
        <f>IF(AF229&lt;=450,AthetaR120_0,IF(AF229&gt;=650,AthetaR120_2,(IF(AF229&lt;=550,AthetaR120_0+(AthetaR120_1-AthetaR120_0)/100*(AF229-450),AthetaR120_1+(AthetaR120_2-AthetaR120_1)/100*(AF229-450)))))</f>
        <v>1.9</v>
      </c>
      <c r="AL229" s="24">
        <f t="shared" si="123"/>
        <v>107.15067598805523</v>
      </c>
      <c r="AM229" s="14">
        <f t="shared" si="124"/>
        <v>77.289933721258294</v>
      </c>
    </row>
    <row r="230" spans="2:39" x14ac:dyDescent="0.25">
      <c r="B230" s="3">
        <f t="shared" si="107"/>
        <v>1060</v>
      </c>
      <c r="C230" s="14">
        <f t="shared" si="108"/>
        <v>17.666666666666668</v>
      </c>
      <c r="D230" s="11">
        <f t="shared" si="109"/>
        <v>762.89078400534959</v>
      </c>
      <c r="E230" s="11">
        <f t="shared" si="95"/>
        <v>474.33250573882492</v>
      </c>
      <c r="F230" s="11">
        <f t="shared" si="110"/>
        <v>55.261010413743577</v>
      </c>
      <c r="G230" s="11">
        <f t="shared" si="96"/>
        <v>107.73942302754932</v>
      </c>
      <c r="H230" s="11">
        <f t="shared" si="97"/>
        <v>77.679341483465933</v>
      </c>
      <c r="I230" s="24">
        <f t="shared" si="111"/>
        <v>55.261010413743577</v>
      </c>
      <c r="J230" s="12">
        <f t="shared" si="98"/>
        <v>0.2497245116469568</v>
      </c>
      <c r="K230" s="24">
        <f t="shared" si="99"/>
        <v>462.93051002072133</v>
      </c>
      <c r="L230" s="12">
        <f t="shared" si="112"/>
        <v>0.24106806388301993</v>
      </c>
      <c r="M230" s="24">
        <f t="shared" si="113"/>
        <v>107.73942302754932</v>
      </c>
      <c r="N230" s="12">
        <f t="shared" si="100"/>
        <v>0.78412200238117957</v>
      </c>
      <c r="O230" s="24">
        <f t="shared" si="101"/>
        <v>491.44178750389153</v>
      </c>
      <c r="P230" s="12">
        <f t="shared" si="114"/>
        <v>0.58886696872727495</v>
      </c>
      <c r="Q230" s="24">
        <f t="shared" si="115"/>
        <v>77.679341483465933</v>
      </c>
      <c r="R230" s="12">
        <f t="shared" si="102"/>
        <v>0.4453614812722671</v>
      </c>
      <c r="S230" s="24">
        <f t="shared" si="103"/>
        <v>475.88910148623006</v>
      </c>
      <c r="T230" s="12">
        <f t="shared" si="116"/>
        <v>0.38960141377313695</v>
      </c>
      <c r="W230" s="24">
        <f t="shared" si="117"/>
        <v>90.058047032525238</v>
      </c>
      <c r="X230" s="24">
        <f t="shared" si="118"/>
        <v>482.52972017976776</v>
      </c>
      <c r="Y230" s="13">
        <f t="shared" si="104"/>
        <v>0.41060196802654364</v>
      </c>
      <c r="Z230" s="24">
        <f t="shared" si="105"/>
        <v>9606.8614676574925</v>
      </c>
      <c r="AA230" s="24">
        <f t="shared" si="106"/>
        <v>8183.6113786420983</v>
      </c>
      <c r="AB230" s="24">
        <f t="shared" si="119"/>
        <v>107.73942302754932</v>
      </c>
      <c r="AC230" s="24">
        <f t="shared" si="120"/>
        <v>77.679341483465933</v>
      </c>
      <c r="AE230" s="14">
        <f t="shared" si="121"/>
        <v>17.666666666666668</v>
      </c>
      <c r="AF230" s="24">
        <f t="shared" si="125"/>
        <v>400</v>
      </c>
      <c r="AG230" s="3">
        <f t="shared" si="122"/>
        <v>0</v>
      </c>
      <c r="AH230" s="3">
        <f>IF(AC230&lt;=450,AthetaR30_0,IF(AC230&gt;=650,AthetaR30_2,(IF(AC230&lt;=550,AthetaR30_0+(AthetaR30_1-AthetaR30_0)/100*(AC230-450),AthetaR30_1+(AthetaR30_2-AthetaR30_1)/100*(AC230-450)))))</f>
        <v>0</v>
      </c>
      <c r="AI230" s="3">
        <f>IF(AD230&lt;=450,AthetaR60_0,IF(AD230&gt;=650,AthetaR60_2,(IF(AD230&lt;=550,AthetaR60_0+(AthetaR60_1-AthetaR60_0)/100*(AD230-450),AthetaR60_1+(AthetaR60_2-AthetaR60_1)/100*(AD230-450)))))</f>
        <v>0.5</v>
      </c>
      <c r="AJ230" s="3">
        <f>IF(AE230&lt;=450,AthetaR90_0,IF(AE230&gt;=650,AthetaR90_2,(IF(AE230&lt;=550,AthetaR90_0+(AthetaR90_1-AthetaR90_0)/100*(AE230-450),AthetaR90_1+(AthetaR90_2-AthetaR90_1)/100*(AE230-450)))))</f>
        <v>1.3</v>
      </c>
      <c r="AK230" s="3">
        <f>IF(AF230&lt;=450,AthetaR120_0,IF(AF230&gt;=650,AthetaR120_2,(IF(AF230&lt;=550,AthetaR120_0+(AthetaR120_1-AthetaR120_0)/100*(AF230-450),AthetaR120_1+(AthetaR120_2-AthetaR120_1)/100*(AF230-450)))))</f>
        <v>1.9</v>
      </c>
      <c r="AL230" s="24">
        <f t="shared" si="123"/>
        <v>107.73942302754932</v>
      </c>
      <c r="AM230" s="14">
        <f t="shared" si="124"/>
        <v>77.679341483465933</v>
      </c>
    </row>
    <row r="231" spans="2:39" x14ac:dyDescent="0.25">
      <c r="B231" s="3">
        <f t="shared" si="107"/>
        <v>1065</v>
      </c>
      <c r="C231" s="14">
        <f t="shared" si="108"/>
        <v>17.75</v>
      </c>
      <c r="D231" s="11">
        <f t="shared" si="109"/>
        <v>763.59093292544617</v>
      </c>
      <c r="E231" s="11">
        <f t="shared" si="95"/>
        <v>474.76069844239134</v>
      </c>
      <c r="F231" s="11">
        <f t="shared" si="110"/>
        <v>55.502078477626597</v>
      </c>
      <c r="G231" s="11">
        <f t="shared" si="96"/>
        <v>108.3282899962766</v>
      </c>
      <c r="H231" s="11">
        <f t="shared" si="97"/>
        <v>78.068942897239069</v>
      </c>
      <c r="I231" s="24">
        <f t="shared" si="111"/>
        <v>55.502078477626597</v>
      </c>
      <c r="J231" s="12">
        <f t="shared" si="98"/>
        <v>0.24964569994769698</v>
      </c>
      <c r="K231" s="24">
        <f t="shared" si="99"/>
        <v>463.07665449723982</v>
      </c>
      <c r="L231" s="12">
        <f t="shared" si="112"/>
        <v>0.24124931015214737</v>
      </c>
      <c r="M231" s="24">
        <f t="shared" si="113"/>
        <v>108.3282899962766</v>
      </c>
      <c r="N231" s="12">
        <f t="shared" si="100"/>
        <v>0.78366603478055263</v>
      </c>
      <c r="O231" s="24">
        <f t="shared" si="101"/>
        <v>491.72772758901817</v>
      </c>
      <c r="P231" s="12">
        <f t="shared" si="114"/>
        <v>0.58898137948757234</v>
      </c>
      <c r="Q231" s="24">
        <f t="shared" si="115"/>
        <v>78.068942897239069</v>
      </c>
      <c r="R231" s="12">
        <f t="shared" si="102"/>
        <v>0.44516097307955182</v>
      </c>
      <c r="S231" s="24">
        <f t="shared" si="103"/>
        <v>476.10345015882763</v>
      </c>
      <c r="T231" s="12">
        <f t="shared" si="116"/>
        <v>0.38979151310413224</v>
      </c>
      <c r="W231" s="24">
        <f t="shared" si="117"/>
        <v>90.468649000551778</v>
      </c>
      <c r="X231" s="24">
        <f t="shared" si="118"/>
        <v>482.74412508841306</v>
      </c>
      <c r="Y231" s="13">
        <f t="shared" si="104"/>
        <v>0.41083788711990782</v>
      </c>
      <c r="Z231" s="24">
        <f t="shared" si="105"/>
        <v>9607.3012360459907</v>
      </c>
      <c r="AA231" s="24">
        <f t="shared" si="106"/>
        <v>8201.3029355574781</v>
      </c>
      <c r="AB231" s="24">
        <f t="shared" si="119"/>
        <v>108.3282899962766</v>
      </c>
      <c r="AC231" s="24">
        <f t="shared" si="120"/>
        <v>78.068942897239069</v>
      </c>
      <c r="AE231" s="14">
        <f t="shared" si="121"/>
        <v>17.75</v>
      </c>
      <c r="AF231" s="24">
        <f t="shared" si="125"/>
        <v>400</v>
      </c>
      <c r="AG231" s="3">
        <f t="shared" si="122"/>
        <v>0</v>
      </c>
      <c r="AH231" s="3">
        <f>IF(AC231&lt;=450,AthetaR30_0,IF(AC231&gt;=650,AthetaR30_2,(IF(AC231&lt;=550,AthetaR30_0+(AthetaR30_1-AthetaR30_0)/100*(AC231-450),AthetaR30_1+(AthetaR30_2-AthetaR30_1)/100*(AC231-450)))))</f>
        <v>0</v>
      </c>
      <c r="AI231" s="3">
        <f>IF(AD231&lt;=450,AthetaR60_0,IF(AD231&gt;=650,AthetaR60_2,(IF(AD231&lt;=550,AthetaR60_0+(AthetaR60_1-AthetaR60_0)/100*(AD231-450),AthetaR60_1+(AthetaR60_2-AthetaR60_1)/100*(AD231-450)))))</f>
        <v>0.5</v>
      </c>
      <c r="AJ231" s="3">
        <f>IF(AE231&lt;=450,AthetaR90_0,IF(AE231&gt;=650,AthetaR90_2,(IF(AE231&lt;=550,AthetaR90_0+(AthetaR90_1-AthetaR90_0)/100*(AE231-450),AthetaR90_1+(AthetaR90_2-AthetaR90_1)/100*(AE231-450)))))</f>
        <v>1.3</v>
      </c>
      <c r="AK231" s="3">
        <f>IF(AF231&lt;=450,AthetaR120_0,IF(AF231&gt;=650,AthetaR120_2,(IF(AF231&lt;=550,AthetaR120_0+(AthetaR120_1-AthetaR120_0)/100*(AF231-450),AthetaR120_1+(AthetaR120_2-AthetaR120_1)/100*(AF231-450)))))</f>
        <v>1.9</v>
      </c>
      <c r="AL231" s="24">
        <f t="shared" si="123"/>
        <v>108.3282899962766</v>
      </c>
      <c r="AM231" s="14">
        <f t="shared" si="124"/>
        <v>78.068942897239069</v>
      </c>
    </row>
    <row r="232" spans="2:39" x14ac:dyDescent="0.25">
      <c r="B232" s="3">
        <f t="shared" si="107"/>
        <v>1070</v>
      </c>
      <c r="C232" s="14">
        <f t="shared" si="108"/>
        <v>17.833333333333332</v>
      </c>
      <c r="D232" s="11">
        <f t="shared" si="109"/>
        <v>764.28782532716878</v>
      </c>
      <c r="E232" s="11">
        <f t="shared" si="95"/>
        <v>475.18689954479015</v>
      </c>
      <c r="F232" s="11">
        <f t="shared" si="110"/>
        <v>55.743327787778746</v>
      </c>
      <c r="G232" s="11">
        <f t="shared" si="96"/>
        <v>108.91727137576417</v>
      </c>
      <c r="H232" s="11">
        <f t="shared" si="97"/>
        <v>78.458734410343197</v>
      </c>
      <c r="I232" s="24">
        <f t="shared" si="111"/>
        <v>55.743327787778746</v>
      </c>
      <c r="J232" s="12">
        <f t="shared" si="98"/>
        <v>0.24956696155226621</v>
      </c>
      <c r="K232" s="24">
        <f t="shared" si="99"/>
        <v>463.22275521710179</v>
      </c>
      <c r="L232" s="12">
        <f t="shared" si="112"/>
        <v>0.24142843719342422</v>
      </c>
      <c r="M232" s="24">
        <f t="shared" si="113"/>
        <v>108.91727137576417</v>
      </c>
      <c r="N232" s="12">
        <f t="shared" si="100"/>
        <v>0.78321157829296917</v>
      </c>
      <c r="O232" s="24">
        <f t="shared" si="101"/>
        <v>492.01305132799359</v>
      </c>
      <c r="P232" s="12">
        <f t="shared" si="114"/>
        <v>0.58909035246221353</v>
      </c>
      <c r="Q232" s="24">
        <f t="shared" si="115"/>
        <v>78.458734410343197</v>
      </c>
      <c r="R232" s="12">
        <f t="shared" si="102"/>
        <v>0.44496087971070081</v>
      </c>
      <c r="S232" s="24">
        <f t="shared" si="103"/>
        <v>476.31754795395483</v>
      </c>
      <c r="T232" s="12">
        <f t="shared" si="116"/>
        <v>0.38997810686243833</v>
      </c>
      <c r="W232" s="24">
        <f t="shared" si="117"/>
        <v>90.879486887671689</v>
      </c>
      <c r="X232" s="24">
        <f t="shared" si="118"/>
        <v>482.95828618677518</v>
      </c>
      <c r="Y232" s="13">
        <f t="shared" si="104"/>
        <v>0.41107097035378759</v>
      </c>
      <c r="Z232" s="24">
        <f t="shared" si="105"/>
        <v>9607.6853164279619</v>
      </c>
      <c r="AA232" s="24">
        <f t="shared" si="106"/>
        <v>8218.9272842872251</v>
      </c>
      <c r="AB232" s="24">
        <f t="shared" si="119"/>
        <v>108.91727137576417</v>
      </c>
      <c r="AC232" s="24">
        <f t="shared" si="120"/>
        <v>78.458734410343197</v>
      </c>
      <c r="AE232" s="14">
        <f t="shared" si="121"/>
        <v>17.833333333333332</v>
      </c>
      <c r="AF232" s="24">
        <f t="shared" si="125"/>
        <v>400</v>
      </c>
      <c r="AG232" s="3">
        <f t="shared" si="122"/>
        <v>0</v>
      </c>
      <c r="AH232" s="3">
        <f>IF(AC232&lt;=450,AthetaR30_0,IF(AC232&gt;=650,AthetaR30_2,(IF(AC232&lt;=550,AthetaR30_0+(AthetaR30_1-AthetaR30_0)/100*(AC232-450),AthetaR30_1+(AthetaR30_2-AthetaR30_1)/100*(AC232-450)))))</f>
        <v>0</v>
      </c>
      <c r="AI232" s="3">
        <f>IF(AD232&lt;=450,AthetaR60_0,IF(AD232&gt;=650,AthetaR60_2,(IF(AD232&lt;=550,AthetaR60_0+(AthetaR60_1-AthetaR60_0)/100*(AD232-450),AthetaR60_1+(AthetaR60_2-AthetaR60_1)/100*(AD232-450)))))</f>
        <v>0.5</v>
      </c>
      <c r="AJ232" s="3">
        <f>IF(AE232&lt;=450,AthetaR90_0,IF(AE232&gt;=650,AthetaR90_2,(IF(AE232&lt;=550,AthetaR90_0+(AthetaR90_1-AthetaR90_0)/100*(AE232-450),AthetaR90_1+(AthetaR90_2-AthetaR90_1)/100*(AE232-450)))))</f>
        <v>1.3</v>
      </c>
      <c r="AK232" s="3">
        <f>IF(AF232&lt;=450,AthetaR120_0,IF(AF232&gt;=650,AthetaR120_2,(IF(AF232&lt;=550,AthetaR120_0+(AthetaR120_1-AthetaR120_0)/100*(AF232-450),AthetaR120_1+(AthetaR120_2-AthetaR120_1)/100*(AF232-450)))))</f>
        <v>1.9</v>
      </c>
      <c r="AL232" s="24">
        <f t="shared" si="123"/>
        <v>108.91727137576417</v>
      </c>
      <c r="AM232" s="14">
        <f t="shared" si="124"/>
        <v>78.458734410343197</v>
      </c>
    </row>
    <row r="233" spans="2:39" x14ac:dyDescent="0.25">
      <c r="B233" s="3">
        <f t="shared" si="107"/>
        <v>1075</v>
      </c>
      <c r="C233" s="14">
        <f t="shared" si="108"/>
        <v>17.916666666666668</v>
      </c>
      <c r="D233" s="11">
        <f t="shared" si="109"/>
        <v>764.98149136362747</v>
      </c>
      <c r="E233" s="11">
        <f t="shared" si="95"/>
        <v>475.61112748687208</v>
      </c>
      <c r="F233" s="11">
        <f t="shared" si="110"/>
        <v>55.984756224972173</v>
      </c>
      <c r="G233" s="11">
        <f t="shared" si="96"/>
        <v>109.50636172822638</v>
      </c>
      <c r="H233" s="11">
        <f t="shared" si="97"/>
        <v>78.848712517205641</v>
      </c>
      <c r="I233" s="24">
        <f t="shared" si="111"/>
        <v>55.984756224972173</v>
      </c>
      <c r="J233" s="12">
        <f t="shared" si="98"/>
        <v>0.2494882971446423</v>
      </c>
      <c r="K233" s="24">
        <f t="shared" si="99"/>
        <v>463.36881073976207</v>
      </c>
      <c r="L233" s="12">
        <f t="shared" si="112"/>
        <v>0.24160547018944337</v>
      </c>
      <c r="M233" s="24">
        <f t="shared" si="113"/>
        <v>109.50636172822638</v>
      </c>
      <c r="N233" s="12">
        <f t="shared" si="100"/>
        <v>0.78275862905203775</v>
      </c>
      <c r="O233" s="24">
        <f t="shared" si="101"/>
        <v>492.29775842652447</v>
      </c>
      <c r="P233" s="12">
        <f t="shared" si="114"/>
        <v>0.58919396691650217</v>
      </c>
      <c r="Q233" s="24">
        <f t="shared" si="115"/>
        <v>78.848712517205641</v>
      </c>
      <c r="R233" s="12">
        <f t="shared" si="102"/>
        <v>0.44476120183192075</v>
      </c>
      <c r="S233" s="24">
        <f t="shared" si="103"/>
        <v>476.53139322015488</v>
      </c>
      <c r="T233" s="12">
        <f t="shared" si="116"/>
        <v>0.39016124094041821</v>
      </c>
      <c r="W233" s="24">
        <f t="shared" si="117"/>
        <v>91.29055785802548</v>
      </c>
      <c r="X233" s="24">
        <f t="shared" si="118"/>
        <v>483.17220229241497</v>
      </c>
      <c r="Y233" s="13">
        <f t="shared" si="104"/>
        <v>0.41130124454630812</v>
      </c>
      <c r="Z233" s="24">
        <f t="shared" si="105"/>
        <v>9608.0142407211661</v>
      </c>
      <c r="AA233" s="24">
        <f t="shared" si="106"/>
        <v>8236.4848338504271</v>
      </c>
      <c r="AB233" s="24">
        <f t="shared" si="119"/>
        <v>109.50636172822638</v>
      </c>
      <c r="AC233" s="24">
        <f t="shared" si="120"/>
        <v>78.848712517205641</v>
      </c>
      <c r="AE233" s="14">
        <f t="shared" si="121"/>
        <v>17.916666666666668</v>
      </c>
      <c r="AF233" s="24">
        <f t="shared" si="125"/>
        <v>400</v>
      </c>
      <c r="AG233" s="3">
        <f t="shared" si="122"/>
        <v>0</v>
      </c>
      <c r="AH233" s="3">
        <f>IF(AC233&lt;=450,AthetaR30_0,IF(AC233&gt;=650,AthetaR30_2,(IF(AC233&lt;=550,AthetaR30_0+(AthetaR30_1-AthetaR30_0)/100*(AC233-450),AthetaR30_1+(AthetaR30_2-AthetaR30_1)/100*(AC233-450)))))</f>
        <v>0</v>
      </c>
      <c r="AI233" s="3">
        <f>IF(AD233&lt;=450,AthetaR60_0,IF(AD233&gt;=650,AthetaR60_2,(IF(AD233&lt;=550,AthetaR60_0+(AthetaR60_1-AthetaR60_0)/100*(AD233-450),AthetaR60_1+(AthetaR60_2-AthetaR60_1)/100*(AD233-450)))))</f>
        <v>0.5</v>
      </c>
      <c r="AJ233" s="3">
        <f>IF(AE233&lt;=450,AthetaR90_0,IF(AE233&gt;=650,AthetaR90_2,(IF(AE233&lt;=550,AthetaR90_0+(AthetaR90_1-AthetaR90_0)/100*(AE233-450),AthetaR90_1+(AthetaR90_2-AthetaR90_1)/100*(AE233-450)))))</f>
        <v>1.3</v>
      </c>
      <c r="AK233" s="3">
        <f>IF(AF233&lt;=450,AthetaR120_0,IF(AF233&gt;=650,AthetaR120_2,(IF(AF233&lt;=550,AthetaR120_0+(AthetaR120_1-AthetaR120_0)/100*(AF233-450),AthetaR120_1+(AthetaR120_2-AthetaR120_1)/100*(AF233-450)))))</f>
        <v>1.9</v>
      </c>
      <c r="AL233" s="24">
        <f t="shared" si="123"/>
        <v>109.50636172822638</v>
      </c>
      <c r="AM233" s="14">
        <f t="shared" si="124"/>
        <v>78.848712517205641</v>
      </c>
    </row>
    <row r="234" spans="2:39" x14ac:dyDescent="0.25">
      <c r="B234" s="3">
        <f t="shared" si="107"/>
        <v>1080</v>
      </c>
      <c r="C234" s="14">
        <f t="shared" si="108"/>
        <v>18</v>
      </c>
      <c r="D234" s="11">
        <f t="shared" si="109"/>
        <v>765.67196077106621</v>
      </c>
      <c r="E234" s="11">
        <f t="shared" si="95"/>
        <v>476.03340045454337</v>
      </c>
      <c r="F234" s="11">
        <f t="shared" si="110"/>
        <v>56.226361695161614</v>
      </c>
      <c r="G234" s="11">
        <f t="shared" si="96"/>
        <v>110.09555569514288</v>
      </c>
      <c r="H234" s="11">
        <f t="shared" si="97"/>
        <v>79.238873758146056</v>
      </c>
      <c r="I234" s="24">
        <f t="shared" si="111"/>
        <v>56.226361695161614</v>
      </c>
      <c r="J234" s="12">
        <f t="shared" si="98"/>
        <v>0.24940970739560545</v>
      </c>
      <c r="K234" s="24">
        <f t="shared" si="99"/>
        <v>463.51481964586191</v>
      </c>
      <c r="L234" s="12">
        <f t="shared" si="112"/>
        <v>0.24178043392379828</v>
      </c>
      <c r="M234" s="24">
        <f t="shared" si="113"/>
        <v>110.09555569514288</v>
      </c>
      <c r="N234" s="12">
        <f t="shared" si="100"/>
        <v>0.78230718310597847</v>
      </c>
      <c r="O234" s="24">
        <f t="shared" si="101"/>
        <v>492.58184865616215</v>
      </c>
      <c r="P234" s="12">
        <f t="shared" si="114"/>
        <v>0.58929230072377847</v>
      </c>
      <c r="Q234" s="24">
        <f t="shared" si="115"/>
        <v>79.238873758146056</v>
      </c>
      <c r="R234" s="12">
        <f t="shared" si="102"/>
        <v>0.4445619400695755</v>
      </c>
      <c r="S234" s="24">
        <f t="shared" si="103"/>
        <v>476.74498434586172</v>
      </c>
      <c r="T234" s="12">
        <f t="shared" si="116"/>
        <v>0.39034096047680328</v>
      </c>
      <c r="W234" s="24">
        <f t="shared" si="117"/>
        <v>91.701859102571788</v>
      </c>
      <c r="X234" s="24">
        <f t="shared" si="118"/>
        <v>483.38587224971889</v>
      </c>
      <c r="Y234" s="13">
        <f t="shared" si="104"/>
        <v>0.41152873616284763</v>
      </c>
      <c r="Z234" s="24">
        <f t="shared" si="105"/>
        <v>9608.2885337992884</v>
      </c>
      <c r="AA234" s="24">
        <f t="shared" si="106"/>
        <v>8253.9759883246807</v>
      </c>
      <c r="AB234" s="24">
        <f t="shared" si="119"/>
        <v>110.09555569514288</v>
      </c>
      <c r="AC234" s="24">
        <f t="shared" si="120"/>
        <v>79.238873758146056</v>
      </c>
      <c r="AE234" s="14">
        <f t="shared" si="121"/>
        <v>18</v>
      </c>
      <c r="AF234" s="24">
        <f t="shared" si="125"/>
        <v>400</v>
      </c>
      <c r="AG234" s="3">
        <f t="shared" si="122"/>
        <v>0</v>
      </c>
      <c r="AH234" s="3">
        <f>IF(AC234&lt;=450,AthetaR30_0,IF(AC234&gt;=650,AthetaR30_2,(IF(AC234&lt;=550,AthetaR30_0+(AthetaR30_1-AthetaR30_0)/100*(AC234-450),AthetaR30_1+(AthetaR30_2-AthetaR30_1)/100*(AC234-450)))))</f>
        <v>0</v>
      </c>
      <c r="AI234" s="3">
        <f>IF(AD234&lt;=450,AthetaR60_0,IF(AD234&gt;=650,AthetaR60_2,(IF(AD234&lt;=550,AthetaR60_0+(AthetaR60_1-AthetaR60_0)/100*(AD234-450),AthetaR60_1+(AthetaR60_2-AthetaR60_1)/100*(AD234-450)))))</f>
        <v>0.5</v>
      </c>
      <c r="AJ234" s="3">
        <f>IF(AE234&lt;=450,AthetaR90_0,IF(AE234&gt;=650,AthetaR90_2,(IF(AE234&lt;=550,AthetaR90_0+(AthetaR90_1-AthetaR90_0)/100*(AE234-450),AthetaR90_1+(AthetaR90_2-AthetaR90_1)/100*(AE234-450)))))</f>
        <v>1.3</v>
      </c>
      <c r="AK234" s="3">
        <f>IF(AF234&lt;=450,AthetaR120_0,IF(AF234&gt;=650,AthetaR120_2,(IF(AF234&lt;=550,AthetaR120_0+(AthetaR120_1-AthetaR120_0)/100*(AF234-450),AthetaR120_1+(AthetaR120_2-AthetaR120_1)/100*(AF234-450)))))</f>
        <v>1.9</v>
      </c>
      <c r="AL234" s="24">
        <f t="shared" si="123"/>
        <v>110.09555569514288</v>
      </c>
      <c r="AM234" s="14">
        <f t="shared" si="124"/>
        <v>79.238873758146056</v>
      </c>
    </row>
    <row r="235" spans="2:39" x14ac:dyDescent="0.25">
      <c r="B235" s="3">
        <f t="shared" si="107"/>
        <v>1085</v>
      </c>
      <c r="C235" s="14">
        <f t="shared" si="108"/>
        <v>18.083333333333332</v>
      </c>
      <c r="D235" s="11">
        <f t="shared" si="109"/>
        <v>766.35926287651193</v>
      </c>
      <c r="E235" s="11">
        <f t="shared" si="95"/>
        <v>476.45373638344421</v>
      </c>
      <c r="F235" s="11">
        <f t="shared" si="110"/>
        <v>56.468142129085415</v>
      </c>
      <c r="G235" s="11">
        <f t="shared" si="96"/>
        <v>110.68484799586666</v>
      </c>
      <c r="H235" s="11">
        <f t="shared" si="97"/>
        <v>79.629214718622862</v>
      </c>
      <c r="I235" s="24">
        <f t="shared" si="111"/>
        <v>56.468142129085415</v>
      </c>
      <c r="J235" s="12">
        <f t="shared" si="98"/>
        <v>0.24933119296295572</v>
      </c>
      <c r="K235" s="24">
        <f t="shared" si="99"/>
        <v>463.66078053690319</v>
      </c>
      <c r="L235" s="12">
        <f t="shared" si="112"/>
        <v>0.24195335278925179</v>
      </c>
      <c r="M235" s="24">
        <f t="shared" si="113"/>
        <v>110.68484799586666</v>
      </c>
      <c r="N235" s="12">
        <f t="shared" si="100"/>
        <v>0.78185723642027727</v>
      </c>
      <c r="O235" s="24">
        <f t="shared" si="101"/>
        <v>492.86532185294942</v>
      </c>
      <c r="P235" s="12">
        <f t="shared" si="114"/>
        <v>0.58938543039467983</v>
      </c>
      <c r="Q235" s="24">
        <f t="shared" si="115"/>
        <v>79.629214718622862</v>
      </c>
      <c r="R235" s="12">
        <f t="shared" si="102"/>
        <v>0.44436309501100302</v>
      </c>
      <c r="S235" s="24">
        <f t="shared" si="103"/>
        <v>476.95831975872721</v>
      </c>
      <c r="T235" s="12">
        <f t="shared" si="116"/>
        <v>0.39051730987214583</v>
      </c>
      <c r="W235" s="24">
        <f t="shared" si="117"/>
        <v>92.113387838734639</v>
      </c>
      <c r="X235" s="24">
        <f t="shared" si="118"/>
        <v>483.59929492955217</v>
      </c>
      <c r="Y235" s="13">
        <f t="shared" si="104"/>
        <v>0.41175347132184298</v>
      </c>
      <c r="Z235" s="24">
        <f t="shared" si="105"/>
        <v>9608.508713617739</v>
      </c>
      <c r="AA235" s="24">
        <f t="shared" si="106"/>
        <v>8271.4011469255911</v>
      </c>
      <c r="AB235" s="24">
        <f t="shared" si="119"/>
        <v>110.68484799586666</v>
      </c>
      <c r="AC235" s="24">
        <f t="shared" si="120"/>
        <v>79.629214718622862</v>
      </c>
      <c r="AE235" s="14">
        <f t="shared" si="121"/>
        <v>18.083333333333332</v>
      </c>
      <c r="AF235" s="24">
        <f t="shared" si="125"/>
        <v>400</v>
      </c>
      <c r="AG235" s="3">
        <f t="shared" si="122"/>
        <v>0</v>
      </c>
      <c r="AH235" s="3">
        <f>IF(AC235&lt;=450,AthetaR30_0,IF(AC235&gt;=650,AthetaR30_2,(IF(AC235&lt;=550,AthetaR30_0+(AthetaR30_1-AthetaR30_0)/100*(AC235-450),AthetaR30_1+(AthetaR30_2-AthetaR30_1)/100*(AC235-450)))))</f>
        <v>0</v>
      </c>
      <c r="AI235" s="3">
        <f>IF(AD235&lt;=450,AthetaR60_0,IF(AD235&gt;=650,AthetaR60_2,(IF(AD235&lt;=550,AthetaR60_0+(AthetaR60_1-AthetaR60_0)/100*(AD235-450),AthetaR60_1+(AthetaR60_2-AthetaR60_1)/100*(AD235-450)))))</f>
        <v>0.5</v>
      </c>
      <c r="AJ235" s="3">
        <f>IF(AE235&lt;=450,AthetaR90_0,IF(AE235&gt;=650,AthetaR90_2,(IF(AE235&lt;=550,AthetaR90_0+(AthetaR90_1-AthetaR90_0)/100*(AE235-450),AthetaR90_1+(AthetaR90_2-AthetaR90_1)/100*(AE235-450)))))</f>
        <v>1.3</v>
      </c>
      <c r="AK235" s="3">
        <f>IF(AF235&lt;=450,AthetaR120_0,IF(AF235&gt;=650,AthetaR120_2,(IF(AF235&lt;=550,AthetaR120_0+(AthetaR120_1-AthetaR120_0)/100*(AF235-450),AthetaR120_1+(AthetaR120_2-AthetaR120_1)/100*(AF235-450)))))</f>
        <v>1.9</v>
      </c>
      <c r="AL235" s="24">
        <f t="shared" si="123"/>
        <v>110.68484799586666</v>
      </c>
      <c r="AM235" s="14">
        <f t="shared" si="124"/>
        <v>79.629214718622862</v>
      </c>
    </row>
    <row r="236" spans="2:39" x14ac:dyDescent="0.25">
      <c r="B236" s="3">
        <f t="shared" si="107"/>
        <v>1090</v>
      </c>
      <c r="C236" s="14">
        <f t="shared" si="108"/>
        <v>18.166666666666668</v>
      </c>
      <c r="D236" s="11">
        <f t="shared" si="109"/>
        <v>767.04342660524821</v>
      </c>
      <c r="E236" s="11">
        <f t="shared" si="95"/>
        <v>476.87215296351866</v>
      </c>
      <c r="F236" s="11">
        <f t="shared" si="110"/>
        <v>56.710095481874667</v>
      </c>
      <c r="G236" s="11">
        <f t="shared" si="96"/>
        <v>111.27423342626135</v>
      </c>
      <c r="H236" s="11">
        <f t="shared" si="97"/>
        <v>80.019732028495014</v>
      </c>
      <c r="I236" s="24">
        <f t="shared" si="111"/>
        <v>56.710095481874667</v>
      </c>
      <c r="J236" s="12">
        <f t="shared" si="98"/>
        <v>0.24925275449172521</v>
      </c>
      <c r="K236" s="24">
        <f t="shared" si="99"/>
        <v>463.80669203492857</v>
      </c>
      <c r="L236" s="12">
        <f t="shared" si="112"/>
        <v>0.24212425079571226</v>
      </c>
      <c r="M236" s="24">
        <f t="shared" si="113"/>
        <v>111.27423342626135</v>
      </c>
      <c r="N236" s="12">
        <f t="shared" si="100"/>
        <v>0.78140878488027621</v>
      </c>
      <c r="O236" s="24">
        <f t="shared" si="101"/>
        <v>493.14817791609443</v>
      </c>
      <c r="P236" s="12">
        <f t="shared" si="114"/>
        <v>0.5894734311057126</v>
      </c>
      <c r="Q236" s="24">
        <f t="shared" si="115"/>
        <v>80.019732028495014</v>
      </c>
      <c r="R236" s="12">
        <f t="shared" si="102"/>
        <v>0.44416466720531506</v>
      </c>
      <c r="S236" s="24">
        <f t="shared" si="103"/>
        <v>477.17139792496198</v>
      </c>
      <c r="T236" s="12">
        <f t="shared" si="116"/>
        <v>0.39069033280390458</v>
      </c>
      <c r="W236" s="24">
        <f t="shared" si="117"/>
        <v>92.525141310056483</v>
      </c>
      <c r="X236" s="24">
        <f t="shared" si="118"/>
        <v>483.81246922891717</v>
      </c>
      <c r="Y236" s="13">
        <f t="shared" si="104"/>
        <v>0.41197547580047361</v>
      </c>
      <c r="Z236" s="24">
        <f t="shared" si="105"/>
        <v>9608.6752913365544</v>
      </c>
      <c r="AA236" s="24">
        <f t="shared" si="106"/>
        <v>8288.7607040845705</v>
      </c>
      <c r="AB236" s="24">
        <f t="shared" si="119"/>
        <v>111.27423342626135</v>
      </c>
      <c r="AC236" s="24">
        <f t="shared" si="120"/>
        <v>80.019732028495014</v>
      </c>
      <c r="AE236" s="14">
        <f t="shared" si="121"/>
        <v>18.166666666666668</v>
      </c>
      <c r="AF236" s="24">
        <f t="shared" si="125"/>
        <v>400</v>
      </c>
      <c r="AG236" s="3">
        <f t="shared" si="122"/>
        <v>0</v>
      </c>
      <c r="AH236" s="3">
        <f>IF(AC236&lt;=450,AthetaR30_0,IF(AC236&gt;=650,AthetaR30_2,(IF(AC236&lt;=550,AthetaR30_0+(AthetaR30_1-AthetaR30_0)/100*(AC236-450),AthetaR30_1+(AthetaR30_2-AthetaR30_1)/100*(AC236-450)))))</f>
        <v>0</v>
      </c>
      <c r="AI236" s="3">
        <f>IF(AD236&lt;=450,AthetaR60_0,IF(AD236&gt;=650,AthetaR60_2,(IF(AD236&lt;=550,AthetaR60_0+(AthetaR60_1-AthetaR60_0)/100*(AD236-450),AthetaR60_1+(AthetaR60_2-AthetaR60_1)/100*(AD236-450)))))</f>
        <v>0.5</v>
      </c>
      <c r="AJ236" s="3">
        <f>IF(AE236&lt;=450,AthetaR90_0,IF(AE236&gt;=650,AthetaR90_2,(IF(AE236&lt;=550,AthetaR90_0+(AthetaR90_1-AthetaR90_0)/100*(AE236-450),AthetaR90_1+(AthetaR90_2-AthetaR90_1)/100*(AE236-450)))))</f>
        <v>1.3</v>
      </c>
      <c r="AK236" s="3">
        <f>IF(AF236&lt;=450,AthetaR120_0,IF(AF236&gt;=650,AthetaR120_2,(IF(AF236&lt;=550,AthetaR120_0+(AthetaR120_1-AthetaR120_0)/100*(AF236-450),AthetaR120_1+(AthetaR120_2-AthetaR120_1)/100*(AF236-450)))))</f>
        <v>1.9</v>
      </c>
      <c r="AL236" s="24">
        <f t="shared" si="123"/>
        <v>111.27423342626135</v>
      </c>
      <c r="AM236" s="14">
        <f t="shared" si="124"/>
        <v>80.019732028495014</v>
      </c>
    </row>
    <row r="237" spans="2:39" x14ac:dyDescent="0.25">
      <c r="B237" s="3">
        <f t="shared" si="107"/>
        <v>1095</v>
      </c>
      <c r="C237" s="14">
        <f t="shared" si="108"/>
        <v>18.25</v>
      </c>
      <c r="D237" s="11">
        <f t="shared" si="109"/>
        <v>767.72448048812055</v>
      </c>
      <c r="E237" s="11">
        <f t="shared" si="95"/>
        <v>477.28866764348317</v>
      </c>
      <c r="F237" s="11">
        <f t="shared" si="110"/>
        <v>56.952219732670379</v>
      </c>
      <c r="G237" s="11">
        <f t="shared" si="96"/>
        <v>111.86370685736706</v>
      </c>
      <c r="H237" s="11">
        <f t="shared" si="97"/>
        <v>80.410422361298913</v>
      </c>
      <c r="I237" s="24">
        <f t="shared" si="111"/>
        <v>56.952219732670379</v>
      </c>
      <c r="J237" s="12">
        <f t="shared" si="98"/>
        <v>0.24917439261438712</v>
      </c>
      <c r="K237" s="24">
        <f t="shared" si="99"/>
        <v>463.95255278220884</v>
      </c>
      <c r="L237" s="12">
        <f t="shared" si="112"/>
        <v>0.24229315157795181</v>
      </c>
      <c r="M237" s="24">
        <f t="shared" si="113"/>
        <v>111.86370685736706</v>
      </c>
      <c r="N237" s="12">
        <f t="shared" si="100"/>
        <v>0.78096182429369687</v>
      </c>
      <c r="O237" s="24">
        <f t="shared" si="101"/>
        <v>493.43041680667181</v>
      </c>
      <c r="P237" s="12">
        <f t="shared" si="114"/>
        <v>0.58955637672692629</v>
      </c>
      <c r="Q237" s="24">
        <f t="shared" si="115"/>
        <v>80.410422361298913</v>
      </c>
      <c r="R237" s="12">
        <f t="shared" si="102"/>
        <v>0.44396665716418066</v>
      </c>
      <c r="S237" s="24">
        <f t="shared" si="103"/>
        <v>477.38421734868803</v>
      </c>
      <c r="T237" s="12">
        <f t="shared" si="116"/>
        <v>0.39086007224105423</v>
      </c>
      <c r="W237" s="24">
        <f t="shared" si="117"/>
        <v>92.937116785856958</v>
      </c>
      <c r="X237" s="24">
        <f t="shared" si="118"/>
        <v>484.02539407061658</v>
      </c>
      <c r="Y237" s="13">
        <f t="shared" si="104"/>
        <v>0.41219477504023272</v>
      </c>
      <c r="Z237" s="24">
        <f t="shared" si="105"/>
        <v>9608.7887714406552</v>
      </c>
      <c r="AA237" s="24">
        <f t="shared" si="106"/>
        <v>8306.0550495251646</v>
      </c>
      <c r="AB237" s="24">
        <f t="shared" si="119"/>
        <v>111.86370685736706</v>
      </c>
      <c r="AC237" s="24">
        <f t="shared" si="120"/>
        <v>80.410422361298913</v>
      </c>
      <c r="AE237" s="14">
        <f t="shared" si="121"/>
        <v>18.25</v>
      </c>
      <c r="AF237" s="24">
        <f t="shared" si="125"/>
        <v>400</v>
      </c>
      <c r="AG237" s="3">
        <f t="shared" si="122"/>
        <v>0</v>
      </c>
      <c r="AH237" s="3">
        <f>IF(AC237&lt;=450,AthetaR30_0,IF(AC237&gt;=650,AthetaR30_2,(IF(AC237&lt;=550,AthetaR30_0+(AthetaR30_1-AthetaR30_0)/100*(AC237-450),AthetaR30_1+(AthetaR30_2-AthetaR30_1)/100*(AC237-450)))))</f>
        <v>0</v>
      </c>
      <c r="AI237" s="3">
        <f>IF(AD237&lt;=450,AthetaR60_0,IF(AD237&gt;=650,AthetaR60_2,(IF(AD237&lt;=550,AthetaR60_0+(AthetaR60_1-AthetaR60_0)/100*(AD237-450),AthetaR60_1+(AthetaR60_2-AthetaR60_1)/100*(AD237-450)))))</f>
        <v>0.5</v>
      </c>
      <c r="AJ237" s="3">
        <f>IF(AE237&lt;=450,AthetaR90_0,IF(AE237&gt;=650,AthetaR90_2,(IF(AE237&lt;=550,AthetaR90_0+(AthetaR90_1-AthetaR90_0)/100*(AE237-450),AthetaR90_1+(AthetaR90_2-AthetaR90_1)/100*(AE237-450)))))</f>
        <v>1.3</v>
      </c>
      <c r="AK237" s="3">
        <f>IF(AF237&lt;=450,AthetaR120_0,IF(AF237&gt;=650,AthetaR120_2,(IF(AF237&lt;=550,AthetaR120_0+(AthetaR120_1-AthetaR120_0)/100*(AF237-450),AthetaR120_1+(AthetaR120_2-AthetaR120_1)/100*(AF237-450)))))</f>
        <v>1.9</v>
      </c>
      <c r="AL237" s="24">
        <f t="shared" si="123"/>
        <v>111.86370685736706</v>
      </c>
      <c r="AM237" s="14">
        <f t="shared" si="124"/>
        <v>80.410422361298913</v>
      </c>
    </row>
    <row r="238" spans="2:39" x14ac:dyDescent="0.25">
      <c r="B238" s="3">
        <f t="shared" si="107"/>
        <v>1100</v>
      </c>
      <c r="C238" s="14">
        <f t="shared" si="108"/>
        <v>18.333333333333332</v>
      </c>
      <c r="D238" s="11">
        <f t="shared" si="109"/>
        <v>768.40245266867544</v>
      </c>
      <c r="E238" s="11">
        <f t="shared" si="95"/>
        <v>477.70329763519197</v>
      </c>
      <c r="F238" s="11">
        <f t="shared" si="110"/>
        <v>57.194512884248333</v>
      </c>
      <c r="G238" s="11">
        <f t="shared" si="96"/>
        <v>112.453263234094</v>
      </c>
      <c r="H238" s="11">
        <f t="shared" si="97"/>
        <v>80.801282433539967</v>
      </c>
      <c r="I238" s="24">
        <f t="shared" si="111"/>
        <v>57.194512884248333</v>
      </c>
      <c r="J238" s="12">
        <f t="shared" si="98"/>
        <v>0.24909610795105983</v>
      </c>
      <c r="K238" s="24">
        <f t="shared" si="99"/>
        <v>464.09836144093561</v>
      </c>
      <c r="L238" s="12">
        <f t="shared" si="112"/>
        <v>0.2424600784031925</v>
      </c>
      <c r="M238" s="24">
        <f t="shared" si="113"/>
        <v>112.453263234094</v>
      </c>
      <c r="N238" s="12">
        <f t="shared" si="100"/>
        <v>0.78051635039310419</v>
      </c>
      <c r="O238" s="24">
        <f t="shared" si="101"/>
        <v>493.7120385463511</v>
      </c>
      <c r="P238" s="12">
        <f t="shared" si="114"/>
        <v>0.5896343398490993</v>
      </c>
      <c r="Q238" s="24">
        <f t="shared" si="115"/>
        <v>80.801282433539967</v>
      </c>
      <c r="R238" s="12">
        <f t="shared" si="102"/>
        <v>0.44376906536259408</v>
      </c>
      <c r="S238" s="24">
        <f t="shared" si="103"/>
        <v>477.59677657130487</v>
      </c>
      <c r="T238" s="12">
        <f t="shared" si="116"/>
        <v>0.39102657045844097</v>
      </c>
      <c r="W238" s="24">
        <f t="shared" si="117"/>
        <v>93.349311560897192</v>
      </c>
      <c r="X238" s="24">
        <f t="shared" si="118"/>
        <v>484.23806840292201</v>
      </c>
      <c r="Y238" s="13">
        <f t="shared" si="104"/>
        <v>0.4124113941523796</v>
      </c>
      <c r="Z238" s="24">
        <f t="shared" si="105"/>
        <v>9608.8496518573684</v>
      </c>
      <c r="AA238" s="24">
        <f t="shared" si="106"/>
        <v>8323.2845683377454</v>
      </c>
      <c r="AB238" s="24">
        <f t="shared" si="119"/>
        <v>112.453263234094</v>
      </c>
      <c r="AC238" s="24">
        <f t="shared" si="120"/>
        <v>80.801282433539967</v>
      </c>
      <c r="AE238" s="14">
        <f t="shared" si="121"/>
        <v>18.333333333333332</v>
      </c>
      <c r="AF238" s="24">
        <f t="shared" si="125"/>
        <v>400</v>
      </c>
      <c r="AG238" s="3">
        <f t="shared" si="122"/>
        <v>0</v>
      </c>
      <c r="AH238" s="3">
        <f>IF(AC238&lt;=450,AthetaR30_0,IF(AC238&gt;=650,AthetaR30_2,(IF(AC238&lt;=550,AthetaR30_0+(AthetaR30_1-AthetaR30_0)/100*(AC238-450),AthetaR30_1+(AthetaR30_2-AthetaR30_1)/100*(AC238-450)))))</f>
        <v>0</v>
      </c>
      <c r="AI238" s="3">
        <f>IF(AD238&lt;=450,AthetaR60_0,IF(AD238&gt;=650,AthetaR60_2,(IF(AD238&lt;=550,AthetaR60_0+(AthetaR60_1-AthetaR60_0)/100*(AD238-450),AthetaR60_1+(AthetaR60_2-AthetaR60_1)/100*(AD238-450)))))</f>
        <v>0.5</v>
      </c>
      <c r="AJ238" s="3">
        <f>IF(AE238&lt;=450,AthetaR90_0,IF(AE238&gt;=650,AthetaR90_2,(IF(AE238&lt;=550,AthetaR90_0+(AthetaR90_1-AthetaR90_0)/100*(AE238-450),AthetaR90_1+(AthetaR90_2-AthetaR90_1)/100*(AE238-450)))))</f>
        <v>1.3</v>
      </c>
      <c r="AK238" s="3">
        <f>IF(AF238&lt;=450,AthetaR120_0,IF(AF238&gt;=650,AthetaR120_2,(IF(AF238&lt;=550,AthetaR120_0+(AthetaR120_1-AthetaR120_0)/100*(AF238-450),AthetaR120_1+(AthetaR120_2-AthetaR120_1)/100*(AF238-450)))))</f>
        <v>1.9</v>
      </c>
      <c r="AL238" s="24">
        <f t="shared" si="123"/>
        <v>112.453263234094</v>
      </c>
      <c r="AM238" s="14">
        <f t="shared" si="124"/>
        <v>80.801282433539967</v>
      </c>
    </row>
    <row r="239" spans="2:39" x14ac:dyDescent="0.25">
      <c r="B239" s="3">
        <f t="shared" si="107"/>
        <v>1105</v>
      </c>
      <c r="C239" s="14">
        <f t="shared" si="108"/>
        <v>18.416666666666668</v>
      </c>
      <c r="D239" s="11">
        <f t="shared" si="109"/>
        <v>769.0773709101378</v>
      </c>
      <c r="E239" s="11">
        <f t="shared" si="95"/>
        <v>478.11605991790486</v>
      </c>
      <c r="F239" s="11">
        <f t="shared" si="110"/>
        <v>57.436972962651524</v>
      </c>
      <c r="G239" s="11">
        <f t="shared" si="96"/>
        <v>113.04289757394309</v>
      </c>
      <c r="H239" s="11">
        <f t="shared" si="97"/>
        <v>81.192309003998403</v>
      </c>
      <c r="I239" s="24">
        <f t="shared" si="111"/>
        <v>57.436972962651524</v>
      </c>
      <c r="J239" s="12">
        <f t="shared" si="98"/>
        <v>0.2490179011097079</v>
      </c>
      <c r="K239" s="24">
        <f t="shared" si="99"/>
        <v>464.24411669292004</v>
      </c>
      <c r="L239" s="12">
        <f t="shared" si="112"/>
        <v>0.24262505417850094</v>
      </c>
      <c r="M239" s="24">
        <f t="shared" si="113"/>
        <v>113.04289757394309</v>
      </c>
      <c r="N239" s="12">
        <f t="shared" si="100"/>
        <v>0.7800723588383105</v>
      </c>
      <c r="O239" s="24">
        <f t="shared" si="101"/>
        <v>493.99304321614989</v>
      </c>
      <c r="P239" s="12">
        <f t="shared" si="114"/>
        <v>0.58970739181024601</v>
      </c>
      <c r="Q239" s="24">
        <f t="shared" si="115"/>
        <v>81.192309003998403</v>
      </c>
      <c r="R239" s="12">
        <f t="shared" si="102"/>
        <v>0.44357189223962645</v>
      </c>
      <c r="S239" s="24">
        <f t="shared" si="103"/>
        <v>477.80907417086735</v>
      </c>
      <c r="T239" s="12">
        <f t="shared" si="116"/>
        <v>0.3911898690507799</v>
      </c>
      <c r="W239" s="24">
        <f t="shared" si="117"/>
        <v>93.761722955049578</v>
      </c>
      <c r="X239" s="24">
        <f t="shared" si="118"/>
        <v>484.45049119924721</v>
      </c>
      <c r="Y239" s="13">
        <f t="shared" si="104"/>
        <v>0.41262535792328431</v>
      </c>
      <c r="Z239" s="24">
        <f t="shared" si="105"/>
        <v>9608.8584240713826</v>
      </c>
      <c r="AA239" s="24">
        <f t="shared" si="106"/>
        <v>8340.4496410527627</v>
      </c>
      <c r="AB239" s="24">
        <f t="shared" si="119"/>
        <v>113.04289757394309</v>
      </c>
      <c r="AC239" s="24">
        <f t="shared" si="120"/>
        <v>81.192309003998403</v>
      </c>
      <c r="AE239" s="14">
        <f t="shared" si="121"/>
        <v>18.416666666666668</v>
      </c>
      <c r="AF239" s="24">
        <f t="shared" si="125"/>
        <v>400</v>
      </c>
      <c r="AG239" s="3">
        <f t="shared" si="122"/>
        <v>0</v>
      </c>
      <c r="AH239" s="3">
        <f>IF(AC239&lt;=450,AthetaR30_0,IF(AC239&gt;=650,AthetaR30_2,(IF(AC239&lt;=550,AthetaR30_0+(AthetaR30_1-AthetaR30_0)/100*(AC239-450),AthetaR30_1+(AthetaR30_2-AthetaR30_1)/100*(AC239-450)))))</f>
        <v>0</v>
      </c>
      <c r="AI239" s="3">
        <f>IF(AD239&lt;=450,AthetaR60_0,IF(AD239&gt;=650,AthetaR60_2,(IF(AD239&lt;=550,AthetaR60_0+(AthetaR60_1-AthetaR60_0)/100*(AD239-450),AthetaR60_1+(AthetaR60_2-AthetaR60_1)/100*(AD239-450)))))</f>
        <v>0.5</v>
      </c>
      <c r="AJ239" s="3">
        <f>IF(AE239&lt;=450,AthetaR90_0,IF(AE239&gt;=650,AthetaR90_2,(IF(AE239&lt;=550,AthetaR90_0+(AthetaR90_1-AthetaR90_0)/100*(AE239-450),AthetaR90_1+(AthetaR90_2-AthetaR90_1)/100*(AE239-450)))))</f>
        <v>1.3</v>
      </c>
      <c r="AK239" s="3">
        <f>IF(AF239&lt;=450,AthetaR120_0,IF(AF239&gt;=650,AthetaR120_2,(IF(AF239&lt;=550,AthetaR120_0+(AthetaR120_1-AthetaR120_0)/100*(AF239-450),AthetaR120_1+(AthetaR120_2-AthetaR120_1)/100*(AF239-450)))))</f>
        <v>1.9</v>
      </c>
      <c r="AL239" s="24">
        <f t="shared" si="123"/>
        <v>113.04289757394309</v>
      </c>
      <c r="AM239" s="14">
        <f t="shared" si="124"/>
        <v>81.192309003998403</v>
      </c>
    </row>
    <row r="240" spans="2:39" x14ac:dyDescent="0.25">
      <c r="B240" s="3">
        <f t="shared" si="107"/>
        <v>1110</v>
      </c>
      <c r="C240" s="14">
        <f t="shared" si="108"/>
        <v>18.5</v>
      </c>
      <c r="D240" s="11">
        <f t="shared" si="109"/>
        <v>769.74926260223458</v>
      </c>
      <c r="E240" s="11">
        <f t="shared" si="95"/>
        <v>478.52697124245998</v>
      </c>
      <c r="F240" s="11">
        <f t="shared" si="110"/>
        <v>57.679598016830028</v>
      </c>
      <c r="G240" s="11">
        <f t="shared" si="96"/>
        <v>113.63260496575334</v>
      </c>
      <c r="H240" s="11">
        <f t="shared" si="97"/>
        <v>81.58349887304918</v>
      </c>
      <c r="I240" s="24">
        <f t="shared" si="111"/>
        <v>57.679598016830028</v>
      </c>
      <c r="J240" s="12">
        <f t="shared" si="98"/>
        <v>0.24893977268633902</v>
      </c>
      <c r="K240" s="24">
        <f t="shared" si="99"/>
        <v>464.38981723929766</v>
      </c>
      <c r="L240" s="12">
        <f t="shared" si="112"/>
        <v>0.24278810145791446</v>
      </c>
      <c r="M240" s="24">
        <f t="shared" si="113"/>
        <v>113.63260496575334</v>
      </c>
      <c r="N240" s="12">
        <f t="shared" si="100"/>
        <v>0.77962984521871814</v>
      </c>
      <c r="O240" s="24">
        <f t="shared" si="101"/>
        <v>494.27343095521309</v>
      </c>
      <c r="P240" s="12">
        <f t="shared" si="114"/>
        <v>0.58977560272119112</v>
      </c>
      <c r="Q240" s="24">
        <f t="shared" si="115"/>
        <v>81.58349887304918</v>
      </c>
      <c r="R240" s="12">
        <f t="shared" si="102"/>
        <v>0.44337513819916141</v>
      </c>
      <c r="S240" s="24">
        <f t="shared" si="103"/>
        <v>478.02110876147572</v>
      </c>
      <c r="T240" s="12">
        <f t="shared" si="116"/>
        <v>0.39135000894615329</v>
      </c>
      <c r="W240" s="24">
        <f t="shared" si="117"/>
        <v>94.174348312972867</v>
      </c>
      <c r="X240" s="24">
        <f t="shared" si="118"/>
        <v>484.66266145782618</v>
      </c>
      <c r="Y240" s="13">
        <f t="shared" si="104"/>
        <v>0.41283669081966318</v>
      </c>
      <c r="Z240" s="24">
        <f t="shared" si="105"/>
        <v>9608.8155732371779</v>
      </c>
      <c r="AA240" s="24">
        <f t="shared" si="106"/>
        <v>8357.5506437125405</v>
      </c>
      <c r="AB240" s="24">
        <f t="shared" si="119"/>
        <v>113.63260496575334</v>
      </c>
      <c r="AC240" s="24">
        <f t="shared" si="120"/>
        <v>81.58349887304918</v>
      </c>
      <c r="AE240" s="14">
        <f t="shared" si="121"/>
        <v>18.5</v>
      </c>
      <c r="AF240" s="24">
        <f t="shared" si="125"/>
        <v>400</v>
      </c>
      <c r="AG240" s="3">
        <f t="shared" si="122"/>
        <v>0</v>
      </c>
      <c r="AH240" s="3">
        <f>IF(AC240&lt;=450,AthetaR30_0,IF(AC240&gt;=650,AthetaR30_2,(IF(AC240&lt;=550,AthetaR30_0+(AthetaR30_1-AthetaR30_0)/100*(AC240-450),AthetaR30_1+(AthetaR30_2-AthetaR30_1)/100*(AC240-450)))))</f>
        <v>0</v>
      </c>
      <c r="AI240" s="3">
        <f>IF(AD240&lt;=450,AthetaR60_0,IF(AD240&gt;=650,AthetaR60_2,(IF(AD240&lt;=550,AthetaR60_0+(AthetaR60_1-AthetaR60_0)/100*(AD240-450),AthetaR60_1+(AthetaR60_2-AthetaR60_1)/100*(AD240-450)))))</f>
        <v>0.5</v>
      </c>
      <c r="AJ240" s="3">
        <f>IF(AE240&lt;=450,AthetaR90_0,IF(AE240&gt;=650,AthetaR90_2,(IF(AE240&lt;=550,AthetaR90_0+(AthetaR90_1-AthetaR90_0)/100*(AE240-450),AthetaR90_1+(AthetaR90_2-AthetaR90_1)/100*(AE240-450)))))</f>
        <v>1.3</v>
      </c>
      <c r="AK240" s="3">
        <f>IF(AF240&lt;=450,AthetaR120_0,IF(AF240&gt;=650,AthetaR120_2,(IF(AF240&lt;=550,AthetaR120_0+(AthetaR120_1-AthetaR120_0)/100*(AF240-450),AthetaR120_1+(AthetaR120_2-AthetaR120_1)/100*(AF240-450)))))</f>
        <v>1.9</v>
      </c>
      <c r="AL240" s="24">
        <f t="shared" si="123"/>
        <v>113.63260496575334</v>
      </c>
      <c r="AM240" s="14">
        <f t="shared" si="124"/>
        <v>81.58349887304918</v>
      </c>
    </row>
    <row r="241" spans="2:39" x14ac:dyDescent="0.25">
      <c r="B241" s="3">
        <f t="shared" si="107"/>
        <v>1115</v>
      </c>
      <c r="C241" s="14">
        <f t="shared" si="108"/>
        <v>18.583333333333332</v>
      </c>
      <c r="D241" s="11">
        <f t="shared" si="109"/>
        <v>770.41815476786292</v>
      </c>
      <c r="E241" s="11">
        <f t="shared" si="95"/>
        <v>478.936048135352</v>
      </c>
      <c r="F241" s="11">
        <f t="shared" si="110"/>
        <v>57.922386118287939</v>
      </c>
      <c r="G241" s="11">
        <f t="shared" si="96"/>
        <v>114.22238056847453</v>
      </c>
      <c r="H241" s="11">
        <f t="shared" si="97"/>
        <v>81.974848881995328</v>
      </c>
      <c r="I241" s="24">
        <f t="shared" si="111"/>
        <v>57.922386118287939</v>
      </c>
      <c r="J241" s="12">
        <f t="shared" si="98"/>
        <v>0.24886172326519673</v>
      </c>
      <c r="K241" s="24">
        <f t="shared" si="99"/>
        <v>464.53546180023829</v>
      </c>
      <c r="L241" s="12">
        <f t="shared" si="112"/>
        <v>0.24294924244953345</v>
      </c>
      <c r="M241" s="24">
        <f t="shared" si="113"/>
        <v>114.22238056847453</v>
      </c>
      <c r="N241" s="12">
        <f t="shared" si="100"/>
        <v>0.77918880505560517</v>
      </c>
      <c r="O241" s="24">
        <f t="shared" si="101"/>
        <v>494.55320195961724</v>
      </c>
      <c r="P241" s="12">
        <f t="shared" si="114"/>
        <v>0.5898390414909811</v>
      </c>
      <c r="Q241" s="24">
        <f t="shared" si="115"/>
        <v>81.974848881995328</v>
      </c>
      <c r="R241" s="12">
        <f t="shared" si="102"/>
        <v>0.44317880361061751</v>
      </c>
      <c r="S241" s="24">
        <f t="shared" si="103"/>
        <v>478.23287899267677</v>
      </c>
      <c r="T241" s="12">
        <f t="shared" si="116"/>
        <v>0.39150703041943513</v>
      </c>
      <c r="W241" s="24">
        <f t="shared" si="117"/>
        <v>94.587185003792527</v>
      </c>
      <c r="X241" s="24">
        <f t="shared" si="118"/>
        <v>484.87457820139593</v>
      </c>
      <c r="Y241" s="13">
        <f t="shared" si="104"/>
        <v>0.41304541699370823</v>
      </c>
      <c r="Z241" s="24">
        <f t="shared" si="105"/>
        <v>9608.7215782889871</v>
      </c>
      <c r="AA241" s="24">
        <f t="shared" si="106"/>
        <v>8374.5879479416053</v>
      </c>
      <c r="AB241" s="24">
        <f t="shared" si="119"/>
        <v>114.22238056847453</v>
      </c>
      <c r="AC241" s="24">
        <f t="shared" si="120"/>
        <v>81.974848881995328</v>
      </c>
      <c r="AE241" s="14">
        <f t="shared" si="121"/>
        <v>18.583333333333332</v>
      </c>
      <c r="AF241" s="24">
        <f t="shared" si="125"/>
        <v>400</v>
      </c>
      <c r="AG241" s="3">
        <f t="shared" si="122"/>
        <v>0</v>
      </c>
      <c r="AH241" s="3">
        <f>IF(AC241&lt;=450,AthetaR30_0,IF(AC241&gt;=650,AthetaR30_2,(IF(AC241&lt;=550,AthetaR30_0+(AthetaR30_1-AthetaR30_0)/100*(AC241-450),AthetaR30_1+(AthetaR30_2-AthetaR30_1)/100*(AC241-450)))))</f>
        <v>0</v>
      </c>
      <c r="AI241" s="3">
        <f>IF(AD241&lt;=450,AthetaR60_0,IF(AD241&gt;=650,AthetaR60_2,(IF(AD241&lt;=550,AthetaR60_0+(AthetaR60_1-AthetaR60_0)/100*(AD241-450),AthetaR60_1+(AthetaR60_2-AthetaR60_1)/100*(AD241-450)))))</f>
        <v>0.5</v>
      </c>
      <c r="AJ241" s="3">
        <f>IF(AE241&lt;=450,AthetaR90_0,IF(AE241&gt;=650,AthetaR90_2,(IF(AE241&lt;=550,AthetaR90_0+(AthetaR90_1-AthetaR90_0)/100*(AE241-450),AthetaR90_1+(AthetaR90_2-AthetaR90_1)/100*(AE241-450)))))</f>
        <v>1.3</v>
      </c>
      <c r="AK241" s="3">
        <f>IF(AF241&lt;=450,AthetaR120_0,IF(AF241&gt;=650,AthetaR120_2,(IF(AF241&lt;=550,AthetaR120_0+(AthetaR120_1-AthetaR120_0)/100*(AF241-450),AthetaR120_1+(AthetaR120_2-AthetaR120_1)/100*(AF241-450)))))</f>
        <v>1.9</v>
      </c>
      <c r="AL241" s="24">
        <f t="shared" si="123"/>
        <v>114.22238056847453</v>
      </c>
      <c r="AM241" s="14">
        <f t="shared" si="124"/>
        <v>81.974848881995328</v>
      </c>
    </row>
    <row r="242" spans="2:39" x14ac:dyDescent="0.25">
      <c r="B242" s="3">
        <f t="shared" si="107"/>
        <v>1120</v>
      </c>
      <c r="C242" s="14">
        <f t="shared" si="108"/>
        <v>18.666666666666668</v>
      </c>
      <c r="D242" s="11">
        <f t="shared" si="109"/>
        <v>771.08407406961271</v>
      </c>
      <c r="E242" s="11">
        <f t="shared" si="95"/>
        <v>479.34330690272105</v>
      </c>
      <c r="F242" s="11">
        <f t="shared" si="110"/>
        <v>58.165335360737473</v>
      </c>
      <c r="G242" s="11">
        <f t="shared" si="96"/>
        <v>114.81221960996551</v>
      </c>
      <c r="H242" s="11">
        <f t="shared" si="97"/>
        <v>82.366355912414761</v>
      </c>
      <c r="I242" s="24">
        <f t="shared" si="111"/>
        <v>58.165335360737473</v>
      </c>
      <c r="J242" s="12">
        <f t="shared" si="98"/>
        <v>0.24878375341895051</v>
      </c>
      <c r="K242" s="24">
        <f t="shared" si="99"/>
        <v>464.6810491146619</v>
      </c>
      <c r="L242" s="12">
        <f t="shared" si="112"/>
        <v>0.24310849902229786</v>
      </c>
      <c r="M242" s="24">
        <f t="shared" si="113"/>
        <v>114.81221960996551</v>
      </c>
      <c r="N242" s="12">
        <f t="shared" si="100"/>
        <v>0.7787492338043579</v>
      </c>
      <c r="O242" s="24">
        <f t="shared" si="101"/>
        <v>494.83235648119768</v>
      </c>
      <c r="P242" s="12">
        <f t="shared" si="114"/>
        <v>0.58989777585122072</v>
      </c>
      <c r="Q242" s="24">
        <f t="shared" si="115"/>
        <v>82.366355912414761</v>
      </c>
      <c r="R242" s="12">
        <f t="shared" si="102"/>
        <v>0.44298288880965359</v>
      </c>
      <c r="S242" s="24">
        <f t="shared" si="103"/>
        <v>478.44438354887751</v>
      </c>
      <c r="T242" s="12">
        <f t="shared" si="116"/>
        <v>0.39166097310513492</v>
      </c>
      <c r="W242" s="24">
        <f t="shared" si="117"/>
        <v>95.000230420786238</v>
      </c>
      <c r="X242" s="24">
        <f t="shared" si="118"/>
        <v>485.0862404768842</v>
      </c>
      <c r="Y242" s="13">
        <f t="shared" si="104"/>
        <v>0.41325156028811361</v>
      </c>
      <c r="Z242" s="24">
        <f t="shared" si="105"/>
        <v>9608.576912048371</v>
      </c>
      <c r="AA242" s="24">
        <f t="shared" si="106"/>
        <v>8391.5619210156456</v>
      </c>
      <c r="AB242" s="24">
        <f t="shared" si="119"/>
        <v>114.81221960996551</v>
      </c>
      <c r="AC242" s="24">
        <f t="shared" si="120"/>
        <v>82.366355912414761</v>
      </c>
      <c r="AE242" s="14">
        <f t="shared" si="121"/>
        <v>18.666666666666668</v>
      </c>
      <c r="AF242" s="24">
        <f t="shared" si="125"/>
        <v>400</v>
      </c>
      <c r="AG242" s="3">
        <f t="shared" si="122"/>
        <v>0</v>
      </c>
      <c r="AH242" s="3">
        <f>IF(AC242&lt;=450,AthetaR30_0,IF(AC242&gt;=650,AthetaR30_2,(IF(AC242&lt;=550,AthetaR30_0+(AthetaR30_1-AthetaR30_0)/100*(AC242-450),AthetaR30_1+(AthetaR30_2-AthetaR30_1)/100*(AC242-450)))))</f>
        <v>0</v>
      </c>
      <c r="AI242" s="3">
        <f>IF(AD242&lt;=450,AthetaR60_0,IF(AD242&gt;=650,AthetaR60_2,(IF(AD242&lt;=550,AthetaR60_0+(AthetaR60_1-AthetaR60_0)/100*(AD242-450),AthetaR60_1+(AthetaR60_2-AthetaR60_1)/100*(AD242-450)))))</f>
        <v>0.5</v>
      </c>
      <c r="AJ242" s="3">
        <f>IF(AE242&lt;=450,AthetaR90_0,IF(AE242&gt;=650,AthetaR90_2,(IF(AE242&lt;=550,AthetaR90_0+(AthetaR90_1-AthetaR90_0)/100*(AE242-450),AthetaR90_1+(AthetaR90_2-AthetaR90_1)/100*(AE242-450)))))</f>
        <v>1.3</v>
      </c>
      <c r="AK242" s="3">
        <f>IF(AF242&lt;=450,AthetaR120_0,IF(AF242&gt;=650,AthetaR120_2,(IF(AF242&lt;=550,AthetaR120_0+(AthetaR120_1-AthetaR120_0)/100*(AF242-450),AthetaR120_1+(AthetaR120_2-AthetaR120_1)/100*(AF242-450)))))</f>
        <v>1.9</v>
      </c>
      <c r="AL242" s="24">
        <f t="shared" si="123"/>
        <v>114.81221960996551</v>
      </c>
      <c r="AM242" s="14">
        <f t="shared" si="124"/>
        <v>82.366355912414761</v>
      </c>
    </row>
    <row r="243" spans="2:39" x14ac:dyDescent="0.25">
      <c r="B243" s="3">
        <f t="shared" si="107"/>
        <v>1125</v>
      </c>
      <c r="C243" s="14">
        <f t="shared" si="108"/>
        <v>18.75</v>
      </c>
      <c r="D243" s="11">
        <f t="shared" si="109"/>
        <v>771.74704681614344</v>
      </c>
      <c r="E243" s="11">
        <f t="shared" si="95"/>
        <v>479.74876363425273</v>
      </c>
      <c r="F243" s="11">
        <f t="shared" si="110"/>
        <v>58.408443859759771</v>
      </c>
      <c r="G243" s="11">
        <f t="shared" si="96"/>
        <v>115.40211738581674</v>
      </c>
      <c r="H243" s="11">
        <f t="shared" si="97"/>
        <v>82.758016885519893</v>
      </c>
      <c r="I243" s="24">
        <f t="shared" si="111"/>
        <v>58.408443859759771</v>
      </c>
      <c r="J243" s="12">
        <f t="shared" si="98"/>
        <v>0.24870586370888112</v>
      </c>
      <c r="K243" s="24">
        <f t="shared" si="99"/>
        <v>464.82657793995992</v>
      </c>
      <c r="L243" s="12">
        <f t="shared" si="112"/>
        <v>0.24326589271269952</v>
      </c>
      <c r="M243" s="24">
        <f t="shared" si="113"/>
        <v>115.40211738581674</v>
      </c>
      <c r="N243" s="12">
        <f t="shared" si="100"/>
        <v>0.77831112685664516</v>
      </c>
      <c r="O243" s="24">
        <f t="shared" si="101"/>
        <v>495.11089482640028</v>
      </c>
      <c r="P243" s="12">
        <f t="shared" si="114"/>
        <v>0.58995187238013858</v>
      </c>
      <c r="Q243" s="24">
        <f t="shared" si="115"/>
        <v>82.758016885519893</v>
      </c>
      <c r="R243" s="12">
        <f t="shared" si="102"/>
        <v>0.4427873940988627</v>
      </c>
      <c r="S243" s="24">
        <f t="shared" si="103"/>
        <v>478.6556211487686</v>
      </c>
      <c r="T243" s="12">
        <f t="shared" si="116"/>
        <v>0.39181187601011236</v>
      </c>
      <c r="W243" s="24">
        <f t="shared" si="117"/>
        <v>95.413481981074355</v>
      </c>
      <c r="X243" s="24">
        <f t="shared" si="118"/>
        <v>485.29764735510128</v>
      </c>
      <c r="Y243" s="13">
        <f t="shared" si="104"/>
        <v>0.41345514424100238</v>
      </c>
      <c r="Z243" s="24">
        <f t="shared" si="105"/>
        <v>9608.3820413294598</v>
      </c>
      <c r="AA243" s="24">
        <f t="shared" si="106"/>
        <v>8408.4729259291089</v>
      </c>
      <c r="AB243" s="24">
        <f t="shared" si="119"/>
        <v>115.40211738581674</v>
      </c>
      <c r="AC243" s="24">
        <f t="shared" si="120"/>
        <v>82.758016885519893</v>
      </c>
      <c r="AE243" s="14">
        <f t="shared" si="121"/>
        <v>18.75</v>
      </c>
      <c r="AF243" s="24">
        <f t="shared" si="125"/>
        <v>400</v>
      </c>
      <c r="AG243" s="3">
        <f t="shared" si="122"/>
        <v>0</v>
      </c>
      <c r="AH243" s="3">
        <f>IF(AC243&lt;=450,AthetaR30_0,IF(AC243&gt;=650,AthetaR30_2,(IF(AC243&lt;=550,AthetaR30_0+(AthetaR30_1-AthetaR30_0)/100*(AC243-450),AthetaR30_1+(AthetaR30_2-AthetaR30_1)/100*(AC243-450)))))</f>
        <v>0</v>
      </c>
      <c r="AI243" s="3">
        <f>IF(AD243&lt;=450,AthetaR60_0,IF(AD243&gt;=650,AthetaR60_2,(IF(AD243&lt;=550,AthetaR60_0+(AthetaR60_1-AthetaR60_0)/100*(AD243-450),AthetaR60_1+(AthetaR60_2-AthetaR60_1)/100*(AD243-450)))))</f>
        <v>0.5</v>
      </c>
      <c r="AJ243" s="3">
        <f>IF(AE243&lt;=450,AthetaR90_0,IF(AE243&gt;=650,AthetaR90_2,(IF(AE243&lt;=550,AthetaR90_0+(AthetaR90_1-AthetaR90_0)/100*(AE243-450),AthetaR90_1+(AthetaR90_2-AthetaR90_1)/100*(AE243-450)))))</f>
        <v>1.3</v>
      </c>
      <c r="AK243" s="3">
        <f>IF(AF243&lt;=450,AthetaR120_0,IF(AF243&gt;=650,AthetaR120_2,(IF(AF243&lt;=550,AthetaR120_0+(AthetaR120_1-AthetaR120_0)/100*(AF243-450),AthetaR120_1+(AthetaR120_2-AthetaR120_1)/100*(AF243-450)))))</f>
        <v>1.9</v>
      </c>
      <c r="AL243" s="24">
        <f t="shared" si="123"/>
        <v>115.40211738581674</v>
      </c>
      <c r="AM243" s="14">
        <f t="shared" si="124"/>
        <v>82.758016885519893</v>
      </c>
    </row>
    <row r="244" spans="2:39" x14ac:dyDescent="0.25">
      <c r="B244" s="3">
        <f t="shared" si="107"/>
        <v>1130</v>
      </c>
      <c r="C244" s="14">
        <f t="shared" si="108"/>
        <v>18.833333333333332</v>
      </c>
      <c r="D244" s="11">
        <f t="shared" si="109"/>
        <v>772.40709896842009</v>
      </c>
      <c r="E244" s="11">
        <f t="shared" si="95"/>
        <v>480.15243420699204</v>
      </c>
      <c r="F244" s="11">
        <f t="shared" si="110"/>
        <v>58.65170975247247</v>
      </c>
      <c r="G244" s="11">
        <f t="shared" si="96"/>
        <v>115.99206925819688</v>
      </c>
      <c r="H244" s="11">
        <f t="shared" si="97"/>
        <v>83.149828761530003</v>
      </c>
      <c r="I244" s="24">
        <f t="shared" si="111"/>
        <v>58.65170975247247</v>
      </c>
      <c r="J244" s="12">
        <f t="shared" si="98"/>
        <v>0.24862805468506349</v>
      </c>
      <c r="K244" s="24">
        <f t="shared" si="99"/>
        <v>464.97204705172129</v>
      </c>
      <c r="L244" s="12">
        <f t="shared" si="112"/>
        <v>0.24342144473130475</v>
      </c>
      <c r="M244" s="24">
        <f t="shared" si="113"/>
        <v>115.99206925819688</v>
      </c>
      <c r="N244" s="12">
        <f t="shared" si="100"/>
        <v>0.77787447954254174</v>
      </c>
      <c r="O244" s="24">
        <f t="shared" si="101"/>
        <v>495.38881735515645</v>
      </c>
      <c r="P244" s="12">
        <f t="shared" si="114"/>
        <v>0.59000139652599037</v>
      </c>
      <c r="Q244" s="24">
        <f t="shared" si="115"/>
        <v>83.149828761530003</v>
      </c>
      <c r="R244" s="12">
        <f t="shared" si="102"/>
        <v>0.44259231974844865</v>
      </c>
      <c r="S244" s="24">
        <f t="shared" si="103"/>
        <v>478.86659054475962</v>
      </c>
      <c r="T244" s="12">
        <f t="shared" si="116"/>
        <v>0.39195977752593464</v>
      </c>
      <c r="W244" s="24">
        <f t="shared" si="117"/>
        <v>95.826937125315354</v>
      </c>
      <c r="X244" s="24">
        <f t="shared" si="118"/>
        <v>485.50879793043674</v>
      </c>
      <c r="Y244" s="13">
        <f t="shared" si="104"/>
        <v>0.41365619209075366</v>
      </c>
      <c r="Z244" s="24">
        <f t="shared" si="105"/>
        <v>9608.1374270419183</v>
      </c>
      <c r="AA244" s="24">
        <f t="shared" si="106"/>
        <v>8425.3213214614607</v>
      </c>
      <c r="AB244" s="24">
        <f t="shared" si="119"/>
        <v>115.99206925819688</v>
      </c>
      <c r="AC244" s="24">
        <f t="shared" si="120"/>
        <v>83.149828761530003</v>
      </c>
      <c r="AE244" s="14">
        <f t="shared" si="121"/>
        <v>18.833333333333332</v>
      </c>
      <c r="AF244" s="24">
        <f t="shared" si="125"/>
        <v>400</v>
      </c>
      <c r="AG244" s="3">
        <f t="shared" si="122"/>
        <v>0</v>
      </c>
      <c r="AH244" s="3">
        <f>IF(AC244&lt;=450,AthetaR30_0,IF(AC244&gt;=650,AthetaR30_2,(IF(AC244&lt;=550,AthetaR30_0+(AthetaR30_1-AthetaR30_0)/100*(AC244-450),AthetaR30_1+(AthetaR30_2-AthetaR30_1)/100*(AC244-450)))))</f>
        <v>0</v>
      </c>
      <c r="AI244" s="3">
        <f>IF(AD244&lt;=450,AthetaR60_0,IF(AD244&gt;=650,AthetaR60_2,(IF(AD244&lt;=550,AthetaR60_0+(AthetaR60_1-AthetaR60_0)/100*(AD244-450),AthetaR60_1+(AthetaR60_2-AthetaR60_1)/100*(AD244-450)))))</f>
        <v>0.5</v>
      </c>
      <c r="AJ244" s="3">
        <f>IF(AE244&lt;=450,AthetaR90_0,IF(AE244&gt;=650,AthetaR90_2,(IF(AE244&lt;=550,AthetaR90_0+(AthetaR90_1-AthetaR90_0)/100*(AE244-450),AthetaR90_1+(AthetaR90_2-AthetaR90_1)/100*(AE244-450)))))</f>
        <v>1.3</v>
      </c>
      <c r="AK244" s="3">
        <f>IF(AF244&lt;=450,AthetaR120_0,IF(AF244&gt;=650,AthetaR120_2,(IF(AF244&lt;=550,AthetaR120_0+(AthetaR120_1-AthetaR120_0)/100*(AF244-450),AthetaR120_1+(AthetaR120_2-AthetaR120_1)/100*(AF244-450)))))</f>
        <v>1.9</v>
      </c>
      <c r="AL244" s="24">
        <f t="shared" si="123"/>
        <v>115.99206925819688</v>
      </c>
      <c r="AM244" s="14">
        <f t="shared" si="124"/>
        <v>83.149828761530003</v>
      </c>
    </row>
    <row r="245" spans="2:39" x14ac:dyDescent="0.25">
      <c r="B245" s="3">
        <f t="shared" si="107"/>
        <v>1135</v>
      </c>
      <c r="C245" s="14">
        <f t="shared" si="108"/>
        <v>18.916666666666668</v>
      </c>
      <c r="D245" s="11">
        <f t="shared" si="109"/>
        <v>773.06425614581474</v>
      </c>
      <c r="E245" s="11">
        <f t="shared" si="95"/>
        <v>480.5543342890744</v>
      </c>
      <c r="F245" s="11">
        <f t="shared" si="110"/>
        <v>58.895131197203774</v>
      </c>
      <c r="G245" s="11">
        <f t="shared" si="96"/>
        <v>116.58207065472287</v>
      </c>
      <c r="H245" s="11">
        <f t="shared" si="97"/>
        <v>83.541788539055943</v>
      </c>
      <c r="I245" s="24">
        <f t="shared" si="111"/>
        <v>58.895131197203774</v>
      </c>
      <c r="J245" s="12">
        <f t="shared" si="98"/>
        <v>0.24855032688654571</v>
      </c>
      <c r="K245" s="24">
        <f t="shared" si="99"/>
        <v>465.11745524346395</v>
      </c>
      <c r="L245" s="12">
        <f t="shared" si="112"/>
        <v>0.24357517596904957</v>
      </c>
      <c r="M245" s="24">
        <f t="shared" si="113"/>
        <v>116.58207065472287</v>
      </c>
      <c r="N245" s="12">
        <f t="shared" si="100"/>
        <v>0.77743928713259847</v>
      </c>
      <c r="O245" s="24">
        <f t="shared" si="101"/>
        <v>495.66612447977951</v>
      </c>
      <c r="P245" s="12">
        <f t="shared" si="114"/>
        <v>0.59004641262967694</v>
      </c>
      <c r="Q245" s="24">
        <f t="shared" si="115"/>
        <v>83.541788539055943</v>
      </c>
      <c r="R245" s="12">
        <f t="shared" si="102"/>
        <v>0.44239766599689212</v>
      </c>
      <c r="S245" s="24">
        <f t="shared" si="103"/>
        <v>479.07729052242473</v>
      </c>
      <c r="T245" s="12">
        <f t="shared" si="116"/>
        <v>0.39210471544081649</v>
      </c>
      <c r="W245" s="24">
        <f t="shared" si="117"/>
        <v>96.240593317406109</v>
      </c>
      <c r="X245" s="24">
        <f t="shared" si="118"/>
        <v>485.71969132056034</v>
      </c>
      <c r="Y245" s="13">
        <f t="shared" si="104"/>
        <v>0.41385472678073737</v>
      </c>
      <c r="Z245" s="24">
        <f t="shared" si="105"/>
        <v>9607.8435242917076</v>
      </c>
      <c r="AA245" s="24">
        <f t="shared" si="106"/>
        <v>8442.1074622422184</v>
      </c>
      <c r="AB245" s="24">
        <f t="shared" si="119"/>
        <v>116.58207065472287</v>
      </c>
      <c r="AC245" s="24">
        <f t="shared" si="120"/>
        <v>83.541788539055943</v>
      </c>
      <c r="AE245" s="14">
        <f t="shared" si="121"/>
        <v>18.916666666666668</v>
      </c>
      <c r="AF245" s="24">
        <f t="shared" si="125"/>
        <v>400</v>
      </c>
      <c r="AG245" s="3">
        <f t="shared" si="122"/>
        <v>0</v>
      </c>
      <c r="AH245" s="3">
        <f>IF(AC245&lt;=450,AthetaR30_0,IF(AC245&gt;=650,AthetaR30_2,(IF(AC245&lt;=550,AthetaR30_0+(AthetaR30_1-AthetaR30_0)/100*(AC245-450),AthetaR30_1+(AthetaR30_2-AthetaR30_1)/100*(AC245-450)))))</f>
        <v>0</v>
      </c>
      <c r="AI245" s="3">
        <f>IF(AD245&lt;=450,AthetaR60_0,IF(AD245&gt;=650,AthetaR60_2,(IF(AD245&lt;=550,AthetaR60_0+(AthetaR60_1-AthetaR60_0)/100*(AD245-450),AthetaR60_1+(AthetaR60_2-AthetaR60_1)/100*(AD245-450)))))</f>
        <v>0.5</v>
      </c>
      <c r="AJ245" s="3">
        <f>IF(AE245&lt;=450,AthetaR90_0,IF(AE245&gt;=650,AthetaR90_2,(IF(AE245&lt;=550,AthetaR90_0+(AthetaR90_1-AthetaR90_0)/100*(AE245-450),AthetaR90_1+(AthetaR90_2-AthetaR90_1)/100*(AE245-450)))))</f>
        <v>1.3</v>
      </c>
      <c r="AK245" s="3">
        <f>IF(AF245&lt;=450,AthetaR120_0,IF(AF245&gt;=650,AthetaR120_2,(IF(AF245&lt;=550,AthetaR120_0+(AthetaR120_1-AthetaR120_0)/100*(AF245-450),AthetaR120_1+(AthetaR120_2-AthetaR120_1)/100*(AF245-450)))))</f>
        <v>1.9</v>
      </c>
      <c r="AL245" s="24">
        <f t="shared" si="123"/>
        <v>116.58207065472287</v>
      </c>
      <c r="AM245" s="14">
        <f t="shared" si="124"/>
        <v>83.541788539055943</v>
      </c>
    </row>
    <row r="246" spans="2:39" x14ac:dyDescent="0.25">
      <c r="B246" s="3">
        <f t="shared" si="107"/>
        <v>1140</v>
      </c>
      <c r="C246" s="14">
        <f t="shared" si="108"/>
        <v>19</v>
      </c>
      <c r="D246" s="11">
        <f t="shared" si="109"/>
        <v>773.71854363207149</v>
      </c>
      <c r="E246" s="11">
        <f t="shared" si="95"/>
        <v>480.95447934337409</v>
      </c>
      <c r="F246" s="11">
        <f t="shared" si="110"/>
        <v>59.138706373172823</v>
      </c>
      <c r="G246" s="11">
        <f t="shared" si="96"/>
        <v>117.17211706735254</v>
      </c>
      <c r="H246" s="11">
        <f t="shared" si="97"/>
        <v>83.933893254496766</v>
      </c>
      <c r="I246" s="24">
        <f t="shared" si="111"/>
        <v>59.138706373172823</v>
      </c>
      <c r="J246" s="12">
        <f t="shared" si="98"/>
        <v>0.24847268084152468</v>
      </c>
      <c r="K246" s="24">
        <f t="shared" si="99"/>
        <v>465.26280132637174</v>
      </c>
      <c r="L246" s="12">
        <f t="shared" si="112"/>
        <v>0.24372710700352768</v>
      </c>
      <c r="M246" s="24">
        <f t="shared" si="113"/>
        <v>117.17211706735254</v>
      </c>
      <c r="N246" s="12">
        <f t="shared" si="100"/>
        <v>0.77700554483986239</v>
      </c>
      <c r="O246" s="24">
        <f t="shared" si="101"/>
        <v>495.94281666388457</v>
      </c>
      <c r="P246" s="12">
        <f t="shared" si="114"/>
        <v>0.59008698394728276</v>
      </c>
      <c r="Q246" s="24">
        <f t="shared" si="115"/>
        <v>83.933893254496766</v>
      </c>
      <c r="R246" s="12">
        <f t="shared" si="102"/>
        <v>0.44220343305160076</v>
      </c>
      <c r="S246" s="24">
        <f t="shared" si="103"/>
        <v>479.28771989995846</v>
      </c>
      <c r="T246" s="12">
        <f t="shared" si="116"/>
        <v>0.39224672695153356</v>
      </c>
      <c r="W246" s="24">
        <f t="shared" si="117"/>
        <v>96.65444804418685</v>
      </c>
      <c r="X246" s="24">
        <f t="shared" si="118"/>
        <v>485.93032666612703</v>
      </c>
      <c r="Y246" s="13">
        <f t="shared" si="104"/>
        <v>0.41405077096395032</v>
      </c>
      <c r="Z246" s="24">
        <f t="shared" si="105"/>
        <v>9607.5007824796812</v>
      </c>
      <c r="AA246" s="24">
        <f t="shared" si="106"/>
        <v>8458.8316988145616</v>
      </c>
      <c r="AB246" s="24">
        <f t="shared" si="119"/>
        <v>117.17211706735254</v>
      </c>
      <c r="AC246" s="24">
        <f t="shared" si="120"/>
        <v>83.933893254496766</v>
      </c>
      <c r="AE246" s="14">
        <f t="shared" si="121"/>
        <v>19</v>
      </c>
      <c r="AF246" s="24">
        <f t="shared" si="125"/>
        <v>400</v>
      </c>
      <c r="AG246" s="3">
        <f t="shared" si="122"/>
        <v>0</v>
      </c>
      <c r="AH246" s="3">
        <f>IF(AC246&lt;=450,AthetaR30_0,IF(AC246&gt;=650,AthetaR30_2,(IF(AC246&lt;=550,AthetaR30_0+(AthetaR30_1-AthetaR30_0)/100*(AC246-450),AthetaR30_1+(AthetaR30_2-AthetaR30_1)/100*(AC246-450)))))</f>
        <v>0</v>
      </c>
      <c r="AI246" s="3">
        <f>IF(AD246&lt;=450,AthetaR60_0,IF(AD246&gt;=650,AthetaR60_2,(IF(AD246&lt;=550,AthetaR60_0+(AthetaR60_1-AthetaR60_0)/100*(AD246-450),AthetaR60_1+(AthetaR60_2-AthetaR60_1)/100*(AD246-450)))))</f>
        <v>0.5</v>
      </c>
      <c r="AJ246" s="3">
        <f>IF(AE246&lt;=450,AthetaR90_0,IF(AE246&gt;=650,AthetaR90_2,(IF(AE246&lt;=550,AthetaR90_0+(AthetaR90_1-AthetaR90_0)/100*(AE246-450),AthetaR90_1+(AthetaR90_2-AthetaR90_1)/100*(AE246-450)))))</f>
        <v>1.3</v>
      </c>
      <c r="AK246" s="3">
        <f>IF(AF246&lt;=450,AthetaR120_0,IF(AF246&gt;=650,AthetaR120_2,(IF(AF246&lt;=550,AthetaR120_0+(AthetaR120_1-AthetaR120_0)/100*(AF246-450),AthetaR120_1+(AthetaR120_2-AthetaR120_1)/100*(AF246-450)))))</f>
        <v>1.9</v>
      </c>
      <c r="AL246" s="24">
        <f t="shared" si="123"/>
        <v>117.17211706735254</v>
      </c>
      <c r="AM246" s="14">
        <f t="shared" si="124"/>
        <v>83.933893254496766</v>
      </c>
    </row>
    <row r="247" spans="2:39" x14ac:dyDescent="0.25">
      <c r="B247" s="3">
        <f t="shared" si="107"/>
        <v>1145</v>
      </c>
      <c r="C247" s="14">
        <f t="shared" si="108"/>
        <v>19.083333333333332</v>
      </c>
      <c r="D247" s="11">
        <f t="shared" si="109"/>
        <v>774.36998638114494</v>
      </c>
      <c r="E247" s="11">
        <f t="shared" si="95"/>
        <v>481.35288463107491</v>
      </c>
      <c r="F247" s="11">
        <f t="shared" si="110"/>
        <v>59.382433480176353</v>
      </c>
      <c r="G247" s="11">
        <f t="shared" si="96"/>
        <v>117.76220405129983</v>
      </c>
      <c r="H247" s="11">
        <f t="shared" si="97"/>
        <v>84.326139981448293</v>
      </c>
      <c r="I247" s="24">
        <f t="shared" si="111"/>
        <v>59.382433480176353</v>
      </c>
      <c r="J247" s="12">
        <f t="shared" si="98"/>
        <v>0.24839511706751877</v>
      </c>
      <c r="K247" s="24">
        <f t="shared" si="99"/>
        <v>465.40808412903505</v>
      </c>
      <c r="L247" s="12">
        <f t="shared" si="112"/>
        <v>0.24387725810496361</v>
      </c>
      <c r="M247" s="24">
        <f t="shared" si="113"/>
        <v>117.76220405129983</v>
      </c>
      <c r="N247" s="12">
        <f t="shared" si="100"/>
        <v>0.776573247821848</v>
      </c>
      <c r="O247" s="24">
        <f t="shared" si="101"/>
        <v>496.21889442132829</v>
      </c>
      <c r="P247" s="12">
        <f t="shared" si="114"/>
        <v>0.59012317267154646</v>
      </c>
      <c r="Q247" s="24">
        <f t="shared" si="115"/>
        <v>84.326139981448293</v>
      </c>
      <c r="R247" s="12">
        <f t="shared" si="102"/>
        <v>0.44200962108954833</v>
      </c>
      <c r="S247" s="24">
        <f t="shared" si="103"/>
        <v>479.497877527642</v>
      </c>
      <c r="T247" s="12">
        <f t="shared" si="116"/>
        <v>0.39238584867475423</v>
      </c>
      <c r="W247" s="24">
        <f t="shared" si="117"/>
        <v>97.068498815150804</v>
      </c>
      <c r="X247" s="24">
        <f t="shared" si="118"/>
        <v>486.14070313048671</v>
      </c>
      <c r="Y247" s="13">
        <f t="shared" si="104"/>
        <v>0.4142443470075679</v>
      </c>
      <c r="Z247" s="24">
        <f t="shared" si="105"/>
        <v>9607.1096453981027</v>
      </c>
      <c r="AA247" s="24">
        <f t="shared" si="106"/>
        <v>8475.4943776979126</v>
      </c>
      <c r="AB247" s="24">
        <f t="shared" si="119"/>
        <v>117.76220405129983</v>
      </c>
      <c r="AC247" s="24">
        <f t="shared" si="120"/>
        <v>84.326139981448293</v>
      </c>
      <c r="AE247" s="14">
        <f t="shared" si="121"/>
        <v>19.083333333333332</v>
      </c>
      <c r="AF247" s="24">
        <f t="shared" si="125"/>
        <v>400</v>
      </c>
      <c r="AG247" s="3">
        <f t="shared" si="122"/>
        <v>0</v>
      </c>
      <c r="AH247" s="3">
        <f>IF(AC247&lt;=450,AthetaR30_0,IF(AC247&gt;=650,AthetaR30_2,(IF(AC247&lt;=550,AthetaR30_0+(AthetaR30_1-AthetaR30_0)/100*(AC247-450),AthetaR30_1+(AthetaR30_2-AthetaR30_1)/100*(AC247-450)))))</f>
        <v>0</v>
      </c>
      <c r="AI247" s="3">
        <f>IF(AD247&lt;=450,AthetaR60_0,IF(AD247&gt;=650,AthetaR60_2,(IF(AD247&lt;=550,AthetaR60_0+(AthetaR60_1-AthetaR60_0)/100*(AD247-450),AthetaR60_1+(AthetaR60_2-AthetaR60_1)/100*(AD247-450)))))</f>
        <v>0.5</v>
      </c>
      <c r="AJ247" s="3">
        <f>IF(AE247&lt;=450,AthetaR90_0,IF(AE247&gt;=650,AthetaR90_2,(IF(AE247&lt;=550,AthetaR90_0+(AthetaR90_1-AthetaR90_0)/100*(AE247-450),AthetaR90_1+(AthetaR90_2-AthetaR90_1)/100*(AE247-450)))))</f>
        <v>1.3</v>
      </c>
      <c r="AK247" s="3">
        <f>IF(AF247&lt;=450,AthetaR120_0,IF(AF247&gt;=650,AthetaR120_2,(IF(AF247&lt;=550,AthetaR120_0+(AthetaR120_1-AthetaR120_0)/100*(AF247-450),AthetaR120_1+(AthetaR120_2-AthetaR120_1)/100*(AF247-450)))))</f>
        <v>1.9</v>
      </c>
      <c r="AL247" s="24">
        <f t="shared" si="123"/>
        <v>117.76220405129983</v>
      </c>
      <c r="AM247" s="14">
        <f t="shared" si="124"/>
        <v>84.326139981448293</v>
      </c>
    </row>
    <row r="248" spans="2:39" x14ac:dyDescent="0.25">
      <c r="B248" s="3">
        <f t="shared" si="107"/>
        <v>1150</v>
      </c>
      <c r="C248" s="14">
        <f t="shared" si="108"/>
        <v>19.166666666666668</v>
      </c>
      <c r="D248" s="11">
        <f t="shared" si="109"/>
        <v>775.01860902291014</v>
      </c>
      <c r="E248" s="11">
        <f t="shared" si="95"/>
        <v>481.74956521516191</v>
      </c>
      <c r="F248" s="11">
        <f t="shared" si="110"/>
        <v>59.626310738281319</v>
      </c>
      <c r="G248" s="11">
        <f t="shared" si="96"/>
        <v>118.35232722397137</v>
      </c>
      <c r="H248" s="11">
        <f t="shared" si="97"/>
        <v>84.718525830123042</v>
      </c>
      <c r="I248" s="24">
        <f t="shared" si="111"/>
        <v>59.626310738281319</v>
      </c>
      <c r="J248" s="12">
        <f t="shared" si="98"/>
        <v>0.24831763607153695</v>
      </c>
      <c r="K248" s="24">
        <f t="shared" si="99"/>
        <v>465.55330249719765</v>
      </c>
      <c r="L248" s="12">
        <f t="shared" si="112"/>
        <v>0.24402564924217623</v>
      </c>
      <c r="M248" s="24">
        <f t="shared" si="113"/>
        <v>118.35232722397137</v>
      </c>
      <c r="N248" s="12">
        <f t="shared" si="100"/>
        <v>0.77614239118245953</v>
      </c>
      <c r="O248" s="24">
        <f t="shared" si="101"/>
        <v>496.49435831517081</v>
      </c>
      <c r="P248" s="12">
        <f t="shared" si="114"/>
        <v>0.5901550399532548</v>
      </c>
      <c r="Q248" s="24">
        <f t="shared" si="115"/>
        <v>84.718525830123042</v>
      </c>
      <c r="R248" s="12">
        <f t="shared" si="102"/>
        <v>0.44181623025789912</v>
      </c>
      <c r="S248" s="24">
        <f t="shared" si="103"/>
        <v>479.70776228731893</v>
      </c>
      <c r="T248" s="12">
        <f t="shared" si="116"/>
        <v>0.39252211665834652</v>
      </c>
      <c r="W248" s="24">
        <f t="shared" si="117"/>
        <v>97.482743162158371</v>
      </c>
      <c r="X248" s="24">
        <f t="shared" si="118"/>
        <v>486.35081989939761</v>
      </c>
      <c r="Y248" s="13">
        <f t="shared" si="104"/>
        <v>0.41443547699740169</v>
      </c>
      <c r="Z248" s="24">
        <f t="shared" si="105"/>
        <v>9606.6705513250872</v>
      </c>
      <c r="AA248" s="24">
        <f t="shared" si="106"/>
        <v>8492.0958414491561</v>
      </c>
      <c r="AB248" s="24">
        <f t="shared" si="119"/>
        <v>118.35232722397137</v>
      </c>
      <c r="AC248" s="24">
        <f t="shared" si="120"/>
        <v>84.718525830123042</v>
      </c>
      <c r="AE248" s="14">
        <f t="shared" si="121"/>
        <v>19.166666666666668</v>
      </c>
      <c r="AF248" s="24">
        <f t="shared" si="125"/>
        <v>400</v>
      </c>
      <c r="AG248" s="3">
        <f t="shared" si="122"/>
        <v>0</v>
      </c>
      <c r="AH248" s="3">
        <f>IF(AC248&lt;=450,AthetaR30_0,IF(AC248&gt;=650,AthetaR30_2,(IF(AC248&lt;=550,AthetaR30_0+(AthetaR30_1-AthetaR30_0)/100*(AC248-450),AthetaR30_1+(AthetaR30_2-AthetaR30_1)/100*(AC248-450)))))</f>
        <v>0</v>
      </c>
      <c r="AI248" s="3">
        <f>IF(AD248&lt;=450,AthetaR60_0,IF(AD248&gt;=650,AthetaR60_2,(IF(AD248&lt;=550,AthetaR60_0+(AthetaR60_1-AthetaR60_0)/100*(AD248-450),AthetaR60_1+(AthetaR60_2-AthetaR60_1)/100*(AD248-450)))))</f>
        <v>0.5</v>
      </c>
      <c r="AJ248" s="3">
        <f>IF(AE248&lt;=450,AthetaR90_0,IF(AE248&gt;=650,AthetaR90_2,(IF(AE248&lt;=550,AthetaR90_0+(AthetaR90_1-AthetaR90_0)/100*(AE248-450),AthetaR90_1+(AthetaR90_2-AthetaR90_1)/100*(AE248-450)))))</f>
        <v>1.3</v>
      </c>
      <c r="AK248" s="3">
        <f>IF(AF248&lt;=450,AthetaR120_0,IF(AF248&gt;=650,AthetaR120_2,(IF(AF248&lt;=550,AthetaR120_0+(AthetaR120_1-AthetaR120_0)/100*(AF248-450),AthetaR120_1+(AthetaR120_2-AthetaR120_1)/100*(AF248-450)))))</f>
        <v>1.9</v>
      </c>
      <c r="AL248" s="24">
        <f t="shared" si="123"/>
        <v>118.35232722397137</v>
      </c>
      <c r="AM248" s="14">
        <f t="shared" si="124"/>
        <v>84.718525830123042</v>
      </c>
    </row>
    <row r="249" spans="2:39" x14ac:dyDescent="0.25">
      <c r="B249" s="3">
        <f t="shared" si="107"/>
        <v>1155</v>
      </c>
      <c r="C249" s="14">
        <f t="shared" si="108"/>
        <v>19.25</v>
      </c>
      <c r="D249" s="11">
        <f t="shared" si="109"/>
        <v>775.6644358687505</v>
      </c>
      <c r="E249" s="11">
        <f t="shared" si="95"/>
        <v>482.14453596383925</v>
      </c>
      <c r="F249" s="11">
        <f t="shared" si="110"/>
        <v>59.870336387523494</v>
      </c>
      <c r="G249" s="11">
        <f t="shared" si="96"/>
        <v>118.94248226392463</v>
      </c>
      <c r="H249" s="11">
        <f t="shared" si="97"/>
        <v>85.111047946781383</v>
      </c>
      <c r="I249" s="24">
        <f t="shared" si="111"/>
        <v>59.870336387523494</v>
      </c>
      <c r="J249" s="12">
        <f t="shared" si="98"/>
        <v>0.24824023835024542</v>
      </c>
      <c r="K249" s="24">
        <f t="shared" si="99"/>
        <v>465.69845529350692</v>
      </c>
      <c r="L249" s="12">
        <f t="shared" si="112"/>
        <v>0.24417230008832153</v>
      </c>
      <c r="M249" s="24">
        <f t="shared" si="113"/>
        <v>118.94248226392463</v>
      </c>
      <c r="N249" s="12">
        <f t="shared" si="100"/>
        <v>0.7757129699738663</v>
      </c>
      <c r="O249" s="24">
        <f t="shared" si="101"/>
        <v>496.76920895665825</v>
      </c>
      <c r="P249" s="12">
        <f t="shared" si="114"/>
        <v>0.59018264592187086</v>
      </c>
      <c r="Q249" s="24">
        <f t="shared" si="115"/>
        <v>85.111047946781383</v>
      </c>
      <c r="R249" s="12">
        <f t="shared" si="102"/>
        <v>0.44162326067462171</v>
      </c>
      <c r="S249" s="24">
        <f t="shared" si="103"/>
        <v>479.91737309188153</v>
      </c>
      <c r="T249" s="12">
        <f t="shared" si="116"/>
        <v>0.39265556639227356</v>
      </c>
      <c r="W249" s="24">
        <f t="shared" si="117"/>
        <v>97.897178639155769</v>
      </c>
      <c r="X249" s="24">
        <f t="shared" si="118"/>
        <v>486.56067618074428</v>
      </c>
      <c r="Y249" s="13">
        <f t="shared" si="104"/>
        <v>0.4146241827422722</v>
      </c>
      <c r="Z249" s="24">
        <f t="shared" si="105"/>
        <v>9606.1839331170868</v>
      </c>
      <c r="AA249" s="24">
        <f t="shared" si="106"/>
        <v>8508.6364287227298</v>
      </c>
      <c r="AB249" s="24">
        <f t="shared" si="119"/>
        <v>118.94248226392463</v>
      </c>
      <c r="AC249" s="24">
        <f t="shared" si="120"/>
        <v>85.111047946781383</v>
      </c>
      <c r="AE249" s="14">
        <f t="shared" si="121"/>
        <v>19.25</v>
      </c>
      <c r="AF249" s="24">
        <f t="shared" si="125"/>
        <v>400</v>
      </c>
      <c r="AG249" s="3">
        <f t="shared" si="122"/>
        <v>0</v>
      </c>
      <c r="AH249" s="3">
        <f>IF(AC249&lt;=450,AthetaR30_0,IF(AC249&gt;=650,AthetaR30_2,(IF(AC249&lt;=550,AthetaR30_0+(AthetaR30_1-AthetaR30_0)/100*(AC249-450),AthetaR30_1+(AthetaR30_2-AthetaR30_1)/100*(AC249-450)))))</f>
        <v>0</v>
      </c>
      <c r="AI249" s="3">
        <f>IF(AD249&lt;=450,AthetaR60_0,IF(AD249&gt;=650,AthetaR60_2,(IF(AD249&lt;=550,AthetaR60_0+(AthetaR60_1-AthetaR60_0)/100*(AD249-450),AthetaR60_1+(AthetaR60_2-AthetaR60_1)/100*(AD249-450)))))</f>
        <v>0.5</v>
      </c>
      <c r="AJ249" s="3">
        <f>IF(AE249&lt;=450,AthetaR90_0,IF(AE249&gt;=650,AthetaR90_2,(IF(AE249&lt;=550,AthetaR90_0+(AthetaR90_1-AthetaR90_0)/100*(AE249-450),AthetaR90_1+(AthetaR90_2-AthetaR90_1)/100*(AE249-450)))))</f>
        <v>1.3</v>
      </c>
      <c r="AK249" s="3">
        <f>IF(AF249&lt;=450,AthetaR120_0,IF(AF249&gt;=650,AthetaR120_2,(IF(AF249&lt;=550,AthetaR120_0+(AthetaR120_1-AthetaR120_0)/100*(AF249-450),AthetaR120_1+(AthetaR120_2-AthetaR120_1)/100*(AF249-450)))))</f>
        <v>1.9</v>
      </c>
      <c r="AL249" s="24">
        <f t="shared" si="123"/>
        <v>118.94248226392463</v>
      </c>
      <c r="AM249" s="14">
        <f t="shared" si="124"/>
        <v>85.111047946781383</v>
      </c>
    </row>
    <row r="250" spans="2:39" x14ac:dyDescent="0.25">
      <c r="B250" s="3">
        <f t="shared" si="107"/>
        <v>1160</v>
      </c>
      <c r="C250" s="14">
        <f t="shared" si="108"/>
        <v>19.333333333333332</v>
      </c>
      <c r="D250" s="11">
        <f t="shared" si="109"/>
        <v>776.30749091702512</v>
      </c>
      <c r="E250" s="11">
        <f t="shared" si="95"/>
        <v>482.53781155387333</v>
      </c>
      <c r="F250" s="11">
        <f t="shared" si="110"/>
        <v>60.114508687611817</v>
      </c>
      <c r="G250" s="11">
        <f t="shared" si="96"/>
        <v>119.5326649098465</v>
      </c>
      <c r="H250" s="11">
        <f t="shared" si="97"/>
        <v>85.503703513173662</v>
      </c>
      <c r="I250" s="24">
        <f t="shared" si="111"/>
        <v>60.114508687611817</v>
      </c>
      <c r="J250" s="12">
        <f t="shared" si="98"/>
        <v>0.24816292439013041</v>
      </c>
      <c r="K250" s="24">
        <f t="shared" si="99"/>
        <v>465.8435413972698</v>
      </c>
      <c r="L250" s="12">
        <f t="shared" si="112"/>
        <v>0.24431723002654193</v>
      </c>
      <c r="M250" s="24">
        <f t="shared" si="113"/>
        <v>119.5326649098465</v>
      </c>
      <c r="N250" s="12">
        <f t="shared" si="100"/>
        <v>0.77528497919833261</v>
      </c>
      <c r="O250" s="24">
        <f t="shared" si="101"/>
        <v>497.04344700422428</v>
      </c>
      <c r="P250" s="12">
        <f t="shared" si="114"/>
        <v>0.5902060497058188</v>
      </c>
      <c r="Q250" s="24">
        <f t="shared" si="115"/>
        <v>85.503703513173662</v>
      </c>
      <c r="R250" s="12">
        <f t="shared" si="102"/>
        <v>0.44143071242908882</v>
      </c>
      <c r="S250" s="24">
        <f t="shared" si="103"/>
        <v>480.12670888476532</v>
      </c>
      <c r="T250" s="12">
        <f t="shared" si="116"/>
        <v>0.39278623281931152</v>
      </c>
      <c r="W250" s="24">
        <f t="shared" si="117"/>
        <v>98.311802821898041</v>
      </c>
      <c r="X250" s="24">
        <f t="shared" si="118"/>
        <v>486.7702712042589</v>
      </c>
      <c r="Y250" s="13">
        <f t="shared" si="104"/>
        <v>0.4148104857782976</v>
      </c>
      <c r="Z250" s="24">
        <f t="shared" si="105"/>
        <v>9605.6502182993827</v>
      </c>
      <c r="AA250" s="24">
        <f t="shared" si="106"/>
        <v>8525.1164743296122</v>
      </c>
      <c r="AB250" s="24">
        <f t="shared" si="119"/>
        <v>119.5326649098465</v>
      </c>
      <c r="AC250" s="24">
        <f t="shared" si="120"/>
        <v>85.503703513173662</v>
      </c>
      <c r="AE250" s="14">
        <f t="shared" si="121"/>
        <v>19.333333333333332</v>
      </c>
      <c r="AF250" s="24">
        <f t="shared" si="125"/>
        <v>400</v>
      </c>
      <c r="AG250" s="3">
        <f t="shared" si="122"/>
        <v>0</v>
      </c>
      <c r="AH250" s="3">
        <f>IF(AC250&lt;=450,AthetaR30_0,IF(AC250&gt;=650,AthetaR30_2,(IF(AC250&lt;=550,AthetaR30_0+(AthetaR30_1-AthetaR30_0)/100*(AC250-450),AthetaR30_1+(AthetaR30_2-AthetaR30_1)/100*(AC250-450)))))</f>
        <v>0</v>
      </c>
      <c r="AI250" s="3">
        <f>IF(AD250&lt;=450,AthetaR60_0,IF(AD250&gt;=650,AthetaR60_2,(IF(AD250&lt;=550,AthetaR60_0+(AthetaR60_1-AthetaR60_0)/100*(AD250-450),AthetaR60_1+(AthetaR60_2-AthetaR60_1)/100*(AD250-450)))))</f>
        <v>0.5</v>
      </c>
      <c r="AJ250" s="3">
        <f>IF(AE250&lt;=450,AthetaR90_0,IF(AE250&gt;=650,AthetaR90_2,(IF(AE250&lt;=550,AthetaR90_0+(AthetaR90_1-AthetaR90_0)/100*(AE250-450),AthetaR90_1+(AthetaR90_2-AthetaR90_1)/100*(AE250-450)))))</f>
        <v>1.3</v>
      </c>
      <c r="AK250" s="3">
        <f>IF(AF250&lt;=450,AthetaR120_0,IF(AF250&gt;=650,AthetaR120_2,(IF(AF250&lt;=550,AthetaR120_0+(AthetaR120_1-AthetaR120_0)/100*(AF250-450),AthetaR120_1+(AthetaR120_2-AthetaR120_1)/100*(AF250-450)))))</f>
        <v>1.9</v>
      </c>
      <c r="AL250" s="24">
        <f t="shared" si="123"/>
        <v>119.5326649098465</v>
      </c>
      <c r="AM250" s="14">
        <f t="shared" si="124"/>
        <v>85.503703513173662</v>
      </c>
    </row>
    <row r="251" spans="2:39" x14ac:dyDescent="0.25">
      <c r="B251" s="3">
        <f t="shared" si="107"/>
        <v>1165</v>
      </c>
      <c r="C251" s="14">
        <f t="shared" si="108"/>
        <v>19.416666666666668</v>
      </c>
      <c r="D251" s="11">
        <f t="shared" si="109"/>
        <v>776.94779785842013</v>
      </c>
      <c r="E251" s="11">
        <f t="shared" si="95"/>
        <v>482.92940647386615</v>
      </c>
      <c r="F251" s="11">
        <f t="shared" si="110"/>
        <v>60.358825917638356</v>
      </c>
      <c r="G251" s="11">
        <f t="shared" si="96"/>
        <v>120.12287095955232</v>
      </c>
      <c r="H251" s="11">
        <f t="shared" si="97"/>
        <v>85.89648974599298</v>
      </c>
      <c r="I251" s="24">
        <f t="shared" si="111"/>
        <v>60.358825917638356</v>
      </c>
      <c r="J251" s="12">
        <f t="shared" si="98"/>
        <v>0.2480856946676589</v>
      </c>
      <c r="K251" s="24">
        <f t="shared" si="99"/>
        <v>465.98855970421198</v>
      </c>
      <c r="L251" s="12">
        <f t="shared" si="112"/>
        <v>0.24446045815544615</v>
      </c>
      <c r="M251" s="24">
        <f t="shared" si="113"/>
        <v>120.12287095955232</v>
      </c>
      <c r="N251" s="12">
        <f t="shared" si="100"/>
        <v>0.77485841381000331</v>
      </c>
      <c r="O251" s="24">
        <f t="shared" si="101"/>
        <v>497.31707316251209</v>
      </c>
      <c r="P251" s="12">
        <f t="shared" si="114"/>
        <v>0.59022530945216811</v>
      </c>
      <c r="Q251" s="24">
        <f t="shared" si="115"/>
        <v>85.89648974599298</v>
      </c>
      <c r="R251" s="12">
        <f t="shared" si="102"/>
        <v>0.44123858558266643</v>
      </c>
      <c r="S251" s="24">
        <f t="shared" si="103"/>
        <v>480.33576863945422</v>
      </c>
      <c r="T251" s="12">
        <f t="shared" si="116"/>
        <v>0.39291415034544902</v>
      </c>
      <c r="W251" s="24">
        <f t="shared" si="117"/>
        <v>98.726613307676345</v>
      </c>
      <c r="X251" s="24">
        <f t="shared" si="118"/>
        <v>486.97960422124737</v>
      </c>
      <c r="Y251" s="13">
        <f t="shared" si="104"/>
        <v>0.41499440737309878</v>
      </c>
      <c r="Z251" s="24">
        <f t="shared" si="105"/>
        <v>9605.0698291547451</v>
      </c>
      <c r="AA251" s="24">
        <f t="shared" si="106"/>
        <v>8541.5363092951084</v>
      </c>
      <c r="AB251" s="24">
        <f t="shared" si="119"/>
        <v>120.12287095955232</v>
      </c>
      <c r="AC251" s="24">
        <f t="shared" si="120"/>
        <v>85.89648974599298</v>
      </c>
      <c r="AE251" s="14">
        <f t="shared" si="121"/>
        <v>19.416666666666668</v>
      </c>
      <c r="AF251" s="24">
        <f t="shared" si="125"/>
        <v>400</v>
      </c>
      <c r="AG251" s="3">
        <f t="shared" si="122"/>
        <v>0</v>
      </c>
      <c r="AH251" s="3">
        <f>IF(AC251&lt;=450,AthetaR30_0,IF(AC251&gt;=650,AthetaR30_2,(IF(AC251&lt;=550,AthetaR30_0+(AthetaR30_1-AthetaR30_0)/100*(AC251-450),AthetaR30_1+(AthetaR30_2-AthetaR30_1)/100*(AC251-450)))))</f>
        <v>0</v>
      </c>
      <c r="AI251" s="3">
        <f>IF(AD251&lt;=450,AthetaR60_0,IF(AD251&gt;=650,AthetaR60_2,(IF(AD251&lt;=550,AthetaR60_0+(AthetaR60_1-AthetaR60_0)/100*(AD251-450),AthetaR60_1+(AthetaR60_2-AthetaR60_1)/100*(AD251-450)))))</f>
        <v>0.5</v>
      </c>
      <c r="AJ251" s="3">
        <f>IF(AE251&lt;=450,AthetaR90_0,IF(AE251&gt;=650,AthetaR90_2,(IF(AE251&lt;=550,AthetaR90_0+(AthetaR90_1-AthetaR90_0)/100*(AE251-450),AthetaR90_1+(AthetaR90_2-AthetaR90_1)/100*(AE251-450)))))</f>
        <v>1.3</v>
      </c>
      <c r="AK251" s="3">
        <f>IF(AF251&lt;=450,AthetaR120_0,IF(AF251&gt;=650,AthetaR120_2,(IF(AF251&lt;=550,AthetaR120_0+(AthetaR120_1-AthetaR120_0)/100*(AF251-450),AthetaR120_1+(AthetaR120_2-AthetaR120_1)/100*(AF251-450)))))</f>
        <v>1.9</v>
      </c>
      <c r="AL251" s="24">
        <f t="shared" si="123"/>
        <v>120.12287095955232</v>
      </c>
      <c r="AM251" s="14">
        <f t="shared" si="124"/>
        <v>85.89648974599298</v>
      </c>
    </row>
    <row r="252" spans="2:39" x14ac:dyDescent="0.25">
      <c r="B252" s="3">
        <f t="shared" si="107"/>
        <v>1170</v>
      </c>
      <c r="C252" s="14">
        <f t="shared" si="108"/>
        <v>19.5</v>
      </c>
      <c r="D252" s="11">
        <f t="shared" si="109"/>
        <v>777.58538008118558</v>
      </c>
      <c r="E252" s="11">
        <f t="shared" si="95"/>
        <v>483.3193350274575</v>
      </c>
      <c r="F252" s="11">
        <f t="shared" si="110"/>
        <v>60.6032863757938</v>
      </c>
      <c r="G252" s="11">
        <f t="shared" si="96"/>
        <v>120.71309626900448</v>
      </c>
      <c r="H252" s="11">
        <f t="shared" si="97"/>
        <v>86.289403896338428</v>
      </c>
      <c r="I252" s="24">
        <f t="shared" si="111"/>
        <v>60.6032863757938</v>
      </c>
      <c r="J252" s="12">
        <f t="shared" si="98"/>
        <v>0.24800854964943547</v>
      </c>
      <c r="K252" s="24">
        <f t="shared" si="99"/>
        <v>466.13350912624242</v>
      </c>
      <c r="L252" s="12">
        <f t="shared" si="112"/>
        <v>0.24460200329449511</v>
      </c>
      <c r="M252" s="24">
        <f t="shared" si="113"/>
        <v>120.71309626900448</v>
      </c>
      <c r="N252" s="12">
        <f t="shared" si="100"/>
        <v>0.77443326871664531</v>
      </c>
      <c r="O252" s="24">
        <f t="shared" si="101"/>
        <v>497.59008818141569</v>
      </c>
      <c r="P252" s="12">
        <f t="shared" si="114"/>
        <v>0.59024048234597482</v>
      </c>
      <c r="Q252" s="24">
        <f t="shared" si="115"/>
        <v>86.289403896338428</v>
      </c>
      <c r="R252" s="12">
        <f t="shared" si="102"/>
        <v>0.441046880169291</v>
      </c>
      <c r="S252" s="24">
        <f t="shared" si="103"/>
        <v>480.54455135899337</v>
      </c>
      <c r="T252" s="12">
        <f t="shared" si="116"/>
        <v>0.39303935285011049</v>
      </c>
      <c r="W252" s="24">
        <f t="shared" si="117"/>
        <v>99.141607715049446</v>
      </c>
      <c r="X252" s="24">
        <f t="shared" si="118"/>
        <v>487.18867450431844</v>
      </c>
      <c r="Y252" s="13">
        <f t="shared" si="104"/>
        <v>0.41517596852992483</v>
      </c>
      <c r="Z252" s="24">
        <f t="shared" si="105"/>
        <v>9604.4431828102006</v>
      </c>
      <c r="AA252" s="24">
        <f t="shared" si="106"/>
        <v>8557.8962609156006</v>
      </c>
      <c r="AB252" s="24">
        <f t="shared" si="119"/>
        <v>120.71309626900448</v>
      </c>
      <c r="AC252" s="24">
        <f t="shared" si="120"/>
        <v>86.289403896338428</v>
      </c>
      <c r="AE252" s="14">
        <f t="shared" si="121"/>
        <v>19.5</v>
      </c>
      <c r="AF252" s="24">
        <f t="shared" si="125"/>
        <v>400</v>
      </c>
      <c r="AG252" s="3">
        <f t="shared" si="122"/>
        <v>0</v>
      </c>
      <c r="AH252" s="3">
        <f>IF(AC252&lt;=450,AthetaR30_0,IF(AC252&gt;=650,AthetaR30_2,(IF(AC252&lt;=550,AthetaR30_0+(AthetaR30_1-AthetaR30_0)/100*(AC252-450),AthetaR30_1+(AthetaR30_2-AthetaR30_1)/100*(AC252-450)))))</f>
        <v>0</v>
      </c>
      <c r="AI252" s="3">
        <f>IF(AD252&lt;=450,AthetaR60_0,IF(AD252&gt;=650,AthetaR60_2,(IF(AD252&lt;=550,AthetaR60_0+(AthetaR60_1-AthetaR60_0)/100*(AD252-450),AthetaR60_1+(AthetaR60_2-AthetaR60_1)/100*(AD252-450)))))</f>
        <v>0.5</v>
      </c>
      <c r="AJ252" s="3">
        <f>IF(AE252&lt;=450,AthetaR90_0,IF(AE252&gt;=650,AthetaR90_2,(IF(AE252&lt;=550,AthetaR90_0+(AthetaR90_1-AthetaR90_0)/100*(AE252-450),AthetaR90_1+(AthetaR90_2-AthetaR90_1)/100*(AE252-450)))))</f>
        <v>1.3</v>
      </c>
      <c r="AK252" s="3">
        <f>IF(AF252&lt;=450,AthetaR120_0,IF(AF252&gt;=650,AthetaR120_2,(IF(AF252&lt;=550,AthetaR120_0+(AthetaR120_1-AthetaR120_0)/100*(AF252-450),AthetaR120_1+(AthetaR120_2-AthetaR120_1)/100*(AF252-450)))))</f>
        <v>1.9</v>
      </c>
      <c r="AL252" s="24">
        <f t="shared" si="123"/>
        <v>120.71309626900448</v>
      </c>
      <c r="AM252" s="14">
        <f t="shared" si="124"/>
        <v>86.289403896338428</v>
      </c>
    </row>
    <row r="253" spans="2:39" x14ac:dyDescent="0.25">
      <c r="B253" s="3">
        <f t="shared" si="107"/>
        <v>1175</v>
      </c>
      <c r="C253" s="14">
        <f t="shared" si="108"/>
        <v>19.583333333333332</v>
      </c>
      <c r="D253" s="11">
        <f t="shared" si="109"/>
        <v>778.22026067626143</v>
      </c>
      <c r="E253" s="11">
        <f t="shared" si="95"/>
        <v>483.70761133646022</v>
      </c>
      <c r="F253" s="11">
        <f t="shared" si="110"/>
        <v>60.847888379088296</v>
      </c>
      <c r="G253" s="11">
        <f t="shared" si="96"/>
        <v>121.30333675135046</v>
      </c>
      <c r="H253" s="11">
        <f t="shared" si="97"/>
        <v>86.682443249188537</v>
      </c>
      <c r="I253" s="24">
        <f t="shared" si="111"/>
        <v>60.847888379088296</v>
      </c>
      <c r="J253" s="12">
        <f t="shared" si="98"/>
        <v>0.24793148979235718</v>
      </c>
      <c r="K253" s="24">
        <f t="shared" si="99"/>
        <v>466.27838859122187</v>
      </c>
      <c r="L253" s="12">
        <f t="shared" si="112"/>
        <v>0.24474188398924601</v>
      </c>
      <c r="M253" s="24">
        <f t="shared" si="113"/>
        <v>121.30333675135046</v>
      </c>
      <c r="N253" s="12">
        <f t="shared" si="100"/>
        <v>0.77400953878134593</v>
      </c>
      <c r="O253" s="24">
        <f t="shared" si="101"/>
        <v>497.86249285513946</v>
      </c>
      <c r="P253" s="12">
        <f t="shared" si="114"/>
        <v>0.59025162462911784</v>
      </c>
      <c r="Q253" s="24">
        <f t="shared" si="115"/>
        <v>86.682443249188537</v>
      </c>
      <c r="R253" s="12">
        <f t="shared" si="102"/>
        <v>0.44085559619603476</v>
      </c>
      <c r="S253" s="24">
        <f t="shared" si="103"/>
        <v>480.75305607551223</v>
      </c>
      <c r="T253" s="12">
        <f t="shared" si="116"/>
        <v>0.39316187369610966</v>
      </c>
      <c r="W253" s="24">
        <f t="shared" si="117"/>
        <v>99.556783683579368</v>
      </c>
      <c r="X253" s="24">
        <f t="shared" si="118"/>
        <v>487.39748134711749</v>
      </c>
      <c r="Y253" s="13">
        <f t="shared" si="104"/>
        <v>0.41535518999169807</v>
      </c>
      <c r="Z253" s="24">
        <f t="shared" si="105"/>
        <v>9603.7706913220209</v>
      </c>
      <c r="AA253" s="24">
        <f t="shared" si="106"/>
        <v>8574.1966528142038</v>
      </c>
      <c r="AB253" s="24">
        <f t="shared" si="119"/>
        <v>121.30333675135046</v>
      </c>
      <c r="AC253" s="24">
        <f t="shared" si="120"/>
        <v>86.682443249188537</v>
      </c>
      <c r="AE253" s="14">
        <f t="shared" si="121"/>
        <v>19.583333333333332</v>
      </c>
      <c r="AF253" s="24">
        <f t="shared" si="125"/>
        <v>400</v>
      </c>
      <c r="AG253" s="3">
        <f t="shared" si="122"/>
        <v>0</v>
      </c>
      <c r="AH253" s="3">
        <f>IF(AC253&lt;=450,AthetaR30_0,IF(AC253&gt;=650,AthetaR30_2,(IF(AC253&lt;=550,AthetaR30_0+(AthetaR30_1-AthetaR30_0)/100*(AC253-450),AthetaR30_1+(AthetaR30_2-AthetaR30_1)/100*(AC253-450)))))</f>
        <v>0</v>
      </c>
      <c r="AI253" s="3">
        <f>IF(AD253&lt;=450,AthetaR60_0,IF(AD253&gt;=650,AthetaR60_2,(IF(AD253&lt;=550,AthetaR60_0+(AthetaR60_1-AthetaR60_0)/100*(AD253-450),AthetaR60_1+(AthetaR60_2-AthetaR60_1)/100*(AD253-450)))))</f>
        <v>0.5</v>
      </c>
      <c r="AJ253" s="3">
        <f>IF(AE253&lt;=450,AthetaR90_0,IF(AE253&gt;=650,AthetaR90_2,(IF(AE253&lt;=550,AthetaR90_0+(AthetaR90_1-AthetaR90_0)/100*(AE253-450),AthetaR90_1+(AthetaR90_2-AthetaR90_1)/100*(AE253-450)))))</f>
        <v>1.3</v>
      </c>
      <c r="AK253" s="3">
        <f>IF(AF253&lt;=450,AthetaR120_0,IF(AF253&gt;=650,AthetaR120_2,(IF(AF253&lt;=550,AthetaR120_0+(AthetaR120_1-AthetaR120_0)/100*(AF253-450),AthetaR120_1+(AthetaR120_2-AthetaR120_1)/100*(AF253-450)))))</f>
        <v>1.9</v>
      </c>
      <c r="AL253" s="24">
        <f t="shared" si="123"/>
        <v>121.30333675135046</v>
      </c>
      <c r="AM253" s="14">
        <f t="shared" si="124"/>
        <v>86.682443249188537</v>
      </c>
    </row>
    <row r="254" spans="2:39" x14ac:dyDescent="0.25">
      <c r="B254" s="3">
        <f t="shared" si="107"/>
        <v>1180</v>
      </c>
      <c r="C254" s="14">
        <f t="shared" si="108"/>
        <v>19.666666666666668</v>
      </c>
      <c r="D254" s="11">
        <f t="shared" si="109"/>
        <v>778.85246244229529</v>
      </c>
      <c r="E254" s="11">
        <f t="shared" si="95"/>
        <v>484.09424934392894</v>
      </c>
      <c r="F254" s="11">
        <f t="shared" si="110"/>
        <v>61.092630263077545</v>
      </c>
      <c r="G254" s="11">
        <f t="shared" si="96"/>
        <v>121.89358837597958</v>
      </c>
      <c r="H254" s="11">
        <f t="shared" si="97"/>
        <v>87.075605122884653</v>
      </c>
      <c r="I254" s="24">
        <f t="shared" si="111"/>
        <v>61.092630263077545</v>
      </c>
      <c r="J254" s="12">
        <f t="shared" si="98"/>
        <v>0.24785451554376536</v>
      </c>
      <c r="K254" s="24">
        <f t="shared" si="99"/>
        <v>466.42319704273484</v>
      </c>
      <c r="L254" s="12">
        <f t="shared" si="112"/>
        <v>0.24488011851648153</v>
      </c>
      <c r="M254" s="24">
        <f t="shared" si="113"/>
        <v>121.89358837597958</v>
      </c>
      <c r="N254" s="12">
        <f t="shared" si="100"/>
        <v>0.7735872188241707</v>
      </c>
      <c r="O254" s="24">
        <f t="shared" si="101"/>
        <v>498.13428802127635</v>
      </c>
      <c r="P254" s="12">
        <f t="shared" si="114"/>
        <v>0.59025879161872186</v>
      </c>
      <c r="Q254" s="24">
        <f t="shared" si="115"/>
        <v>87.075605122884653</v>
      </c>
      <c r="R254" s="12">
        <f t="shared" si="102"/>
        <v>0.44066473364365982</v>
      </c>
      <c r="S254" s="24">
        <f t="shared" si="103"/>
        <v>480.96128184975532</v>
      </c>
      <c r="T254" s="12">
        <f t="shared" si="116"/>
        <v>0.39328174573938934</v>
      </c>
      <c r="W254" s="24">
        <f t="shared" si="117"/>
        <v>99.972138873571069</v>
      </c>
      <c r="X254" s="24">
        <f t="shared" si="118"/>
        <v>487.60602406406309</v>
      </c>
      <c r="Y254" s="13">
        <f t="shared" si="104"/>
        <v>0.41553209224498433</v>
      </c>
      <c r="Z254" s="24">
        <f t="shared" si="105"/>
        <v>9603.0527617589469</v>
      </c>
      <c r="AA254" s="24">
        <f t="shared" si="106"/>
        <v>8590.4378049953739</v>
      </c>
      <c r="AB254" s="24">
        <f t="shared" si="119"/>
        <v>121.89358837597958</v>
      </c>
      <c r="AC254" s="24">
        <f t="shared" si="120"/>
        <v>87.075605122884653</v>
      </c>
      <c r="AE254" s="14">
        <f t="shared" si="121"/>
        <v>19.666666666666668</v>
      </c>
      <c r="AF254" s="24">
        <f t="shared" si="125"/>
        <v>400</v>
      </c>
      <c r="AG254" s="3">
        <f t="shared" si="122"/>
        <v>0</v>
      </c>
      <c r="AH254" s="3">
        <f>IF(AC254&lt;=450,AthetaR30_0,IF(AC254&gt;=650,AthetaR30_2,(IF(AC254&lt;=550,AthetaR30_0+(AthetaR30_1-AthetaR30_0)/100*(AC254-450),AthetaR30_1+(AthetaR30_2-AthetaR30_1)/100*(AC254-450)))))</f>
        <v>0</v>
      </c>
      <c r="AI254" s="3">
        <f>IF(AD254&lt;=450,AthetaR60_0,IF(AD254&gt;=650,AthetaR60_2,(IF(AD254&lt;=550,AthetaR60_0+(AthetaR60_1-AthetaR60_0)/100*(AD254-450),AthetaR60_1+(AthetaR60_2-AthetaR60_1)/100*(AD254-450)))))</f>
        <v>0.5</v>
      </c>
      <c r="AJ254" s="3">
        <f>IF(AE254&lt;=450,AthetaR90_0,IF(AE254&gt;=650,AthetaR90_2,(IF(AE254&lt;=550,AthetaR90_0+(AthetaR90_1-AthetaR90_0)/100*(AE254-450),AthetaR90_1+(AthetaR90_2-AthetaR90_1)/100*(AE254-450)))))</f>
        <v>1.3</v>
      </c>
      <c r="AK254" s="3">
        <f>IF(AF254&lt;=450,AthetaR120_0,IF(AF254&gt;=650,AthetaR120_2,(IF(AF254&lt;=550,AthetaR120_0+(AthetaR120_1-AthetaR120_0)/100*(AF254-450),AthetaR120_1+(AthetaR120_2-AthetaR120_1)/100*(AF254-450)))))</f>
        <v>1.9</v>
      </c>
      <c r="AL254" s="24">
        <f t="shared" si="123"/>
        <v>121.89358837597958</v>
      </c>
      <c r="AM254" s="14">
        <f t="shared" si="124"/>
        <v>87.075605122884653</v>
      </c>
    </row>
    <row r="255" spans="2:39" x14ac:dyDescent="0.25">
      <c r="B255" s="3">
        <f t="shared" si="107"/>
        <v>1185</v>
      </c>
      <c r="C255" s="14">
        <f t="shared" si="108"/>
        <v>19.75</v>
      </c>
      <c r="D255" s="11">
        <f t="shared" si="109"/>
        <v>779.48200789055568</v>
      </c>
      <c r="E255" s="11">
        <f t="shared" si="95"/>
        <v>484.47926281716457</v>
      </c>
      <c r="F255" s="11">
        <f t="shared" si="110"/>
        <v>61.337510381594029</v>
      </c>
      <c r="G255" s="11">
        <f t="shared" si="96"/>
        <v>122.4838471675983</v>
      </c>
      <c r="H255" s="11">
        <f t="shared" si="97"/>
        <v>87.46888686862404</v>
      </c>
      <c r="I255" s="24">
        <f t="shared" si="111"/>
        <v>61.337510381594029</v>
      </c>
      <c r="J255" s="12">
        <f t="shared" si="98"/>
        <v>0.24777762734159453</v>
      </c>
      <c r="K255" s="24">
        <f t="shared" si="99"/>
        <v>466.56793343986703</v>
      </c>
      <c r="L255" s="12">
        <f t="shared" si="112"/>
        <v>0.24501672488918919</v>
      </c>
      <c r="M255" s="24">
        <f t="shared" si="113"/>
        <v>122.4838471675983</v>
      </c>
      <c r="N255" s="12">
        <f t="shared" si="100"/>
        <v>0.77316630362378214</v>
      </c>
      <c r="O255" s="24">
        <f t="shared" si="101"/>
        <v>498.4054745599035</v>
      </c>
      <c r="P255" s="12">
        <f t="shared" si="114"/>
        <v>0.59026203772505714</v>
      </c>
      <c r="Q255" s="24">
        <f t="shared" si="115"/>
        <v>87.46888686862404</v>
      </c>
      <c r="R255" s="12">
        <f t="shared" si="102"/>
        <v>0.44047429246716285</v>
      </c>
      <c r="S255" s="24">
        <f t="shared" si="103"/>
        <v>481.16922777062155</v>
      </c>
      <c r="T255" s="12">
        <f t="shared" si="116"/>
        <v>0.39339900133848016</v>
      </c>
      <c r="W255" s="24">
        <f t="shared" si="117"/>
        <v>100.38767096581606</v>
      </c>
      <c r="X255" s="24">
        <f t="shared" si="118"/>
        <v>487.81430199008793</v>
      </c>
      <c r="Y255" s="13">
        <f t="shared" si="104"/>
        <v>0.41570669552388639</v>
      </c>
      <c r="Z255" s="24">
        <f t="shared" si="105"/>
        <v>9602.2897962837142</v>
      </c>
      <c r="AA255" s="24">
        <f t="shared" si="106"/>
        <v>8606.6200338985109</v>
      </c>
      <c r="AB255" s="24">
        <f t="shared" si="119"/>
        <v>122.4838471675983</v>
      </c>
      <c r="AC255" s="24">
        <f t="shared" si="120"/>
        <v>87.46888686862404</v>
      </c>
      <c r="AE255" s="14">
        <f t="shared" si="121"/>
        <v>19.75</v>
      </c>
      <c r="AF255" s="24">
        <f t="shared" si="125"/>
        <v>400</v>
      </c>
      <c r="AG255" s="3">
        <f t="shared" si="122"/>
        <v>0</v>
      </c>
      <c r="AH255" s="3">
        <f>IF(AC255&lt;=450,AthetaR30_0,IF(AC255&gt;=650,AthetaR30_2,(IF(AC255&lt;=550,AthetaR30_0+(AthetaR30_1-AthetaR30_0)/100*(AC255-450),AthetaR30_1+(AthetaR30_2-AthetaR30_1)/100*(AC255-450)))))</f>
        <v>0</v>
      </c>
      <c r="AI255" s="3">
        <f>IF(AD255&lt;=450,AthetaR60_0,IF(AD255&gt;=650,AthetaR60_2,(IF(AD255&lt;=550,AthetaR60_0+(AthetaR60_1-AthetaR60_0)/100*(AD255-450),AthetaR60_1+(AthetaR60_2-AthetaR60_1)/100*(AD255-450)))))</f>
        <v>0.5</v>
      </c>
      <c r="AJ255" s="3">
        <f>IF(AE255&lt;=450,AthetaR90_0,IF(AE255&gt;=650,AthetaR90_2,(IF(AE255&lt;=550,AthetaR90_0+(AthetaR90_1-AthetaR90_0)/100*(AE255-450),AthetaR90_1+(AthetaR90_2-AthetaR90_1)/100*(AE255-450)))))</f>
        <v>1.3</v>
      </c>
      <c r="AK255" s="3">
        <f>IF(AF255&lt;=450,AthetaR120_0,IF(AF255&gt;=650,AthetaR120_2,(IF(AF255&lt;=550,AthetaR120_0+(AthetaR120_1-AthetaR120_0)/100*(AF255-450),AthetaR120_1+(AthetaR120_2-AthetaR120_1)/100*(AF255-450)))))</f>
        <v>1.9</v>
      </c>
      <c r="AL255" s="24">
        <f t="shared" si="123"/>
        <v>122.4838471675983</v>
      </c>
      <c r="AM255" s="14">
        <f t="shared" si="124"/>
        <v>87.46888686862404</v>
      </c>
    </row>
    <row r="256" spans="2:39" x14ac:dyDescent="0.25">
      <c r="B256" s="3">
        <f t="shared" si="107"/>
        <v>1190</v>
      </c>
      <c r="C256" s="14">
        <f t="shared" si="108"/>
        <v>19.833333333333332</v>
      </c>
      <c r="D256" s="11">
        <f t="shared" si="109"/>
        <v>780.10891924974067</v>
      </c>
      <c r="E256" s="11">
        <f t="shared" si="95"/>
        <v>484.86266535065539</v>
      </c>
      <c r="F256" s="11">
        <f t="shared" si="110"/>
        <v>61.582527106483219</v>
      </c>
      <c r="G256" s="11">
        <f t="shared" si="96"/>
        <v>123.07410920532335</v>
      </c>
      <c r="H256" s="11">
        <f t="shared" si="97"/>
        <v>87.86228586996252</v>
      </c>
      <c r="I256" s="24">
        <f t="shared" si="111"/>
        <v>61.582527106483219</v>
      </c>
      <c r="J256" s="12">
        <f t="shared" si="98"/>
        <v>0.24770082561451875</v>
      </c>
      <c r="K256" s="24">
        <f t="shared" si="99"/>
        <v>466.71259675698542</v>
      </c>
      <c r="L256" s="12">
        <f t="shared" si="112"/>
        <v>0.24515172086150117</v>
      </c>
      <c r="M256" s="24">
        <f t="shared" si="113"/>
        <v>123.07410920532335</v>
      </c>
      <c r="N256" s="12">
        <f t="shared" si="100"/>
        <v>0.77274678791901497</v>
      </c>
      <c r="O256" s="24">
        <f t="shared" si="101"/>
        <v>498.67605339269664</v>
      </c>
      <c r="P256" s="12">
        <f t="shared" si="114"/>
        <v>0.59026141646926322</v>
      </c>
      <c r="Q256" s="24">
        <f t="shared" si="115"/>
        <v>87.86228586996252</v>
      </c>
      <c r="R256" s="12">
        <f t="shared" si="102"/>
        <v>0.44028427259630626</v>
      </c>
      <c r="S256" s="24">
        <f t="shared" si="103"/>
        <v>481.37689295471267</v>
      </c>
      <c r="T256" s="12">
        <f t="shared" si="116"/>
        <v>0.39351367236387769</v>
      </c>
      <c r="W256" s="24">
        <f t="shared" si="117"/>
        <v>100.80337766133994</v>
      </c>
      <c r="X256" s="24">
        <f t="shared" si="118"/>
        <v>488.02231448038316</v>
      </c>
      <c r="Y256" s="13">
        <f t="shared" si="104"/>
        <v>0.41587901981386377</v>
      </c>
      <c r="Z256" s="24">
        <f t="shared" si="105"/>
        <v>9601.4821922328865</v>
      </c>
      <c r="AA256" s="24">
        <f t="shared" si="106"/>
        <v>8622.7436524505119</v>
      </c>
      <c r="AB256" s="24">
        <f t="shared" si="119"/>
        <v>123.07410920532335</v>
      </c>
      <c r="AC256" s="24">
        <f t="shared" si="120"/>
        <v>87.86228586996252</v>
      </c>
      <c r="AE256" s="14">
        <f t="shared" si="121"/>
        <v>19.833333333333332</v>
      </c>
      <c r="AF256" s="24">
        <f t="shared" si="125"/>
        <v>400</v>
      </c>
      <c r="AG256" s="3">
        <f t="shared" si="122"/>
        <v>0</v>
      </c>
      <c r="AH256" s="3">
        <f>IF(AC256&lt;=450,AthetaR30_0,IF(AC256&gt;=650,AthetaR30_2,(IF(AC256&lt;=550,AthetaR30_0+(AthetaR30_1-AthetaR30_0)/100*(AC256-450),AthetaR30_1+(AthetaR30_2-AthetaR30_1)/100*(AC256-450)))))</f>
        <v>0</v>
      </c>
      <c r="AI256" s="3">
        <f>IF(AD256&lt;=450,AthetaR60_0,IF(AD256&gt;=650,AthetaR60_2,(IF(AD256&lt;=550,AthetaR60_0+(AthetaR60_1-AthetaR60_0)/100*(AD256-450),AthetaR60_1+(AthetaR60_2-AthetaR60_1)/100*(AD256-450)))))</f>
        <v>0.5</v>
      </c>
      <c r="AJ256" s="3">
        <f>IF(AE256&lt;=450,AthetaR90_0,IF(AE256&gt;=650,AthetaR90_2,(IF(AE256&lt;=550,AthetaR90_0+(AthetaR90_1-AthetaR90_0)/100*(AE256-450),AthetaR90_1+(AthetaR90_2-AthetaR90_1)/100*(AE256-450)))))</f>
        <v>1.3</v>
      </c>
      <c r="AK256" s="3">
        <f>IF(AF256&lt;=450,AthetaR120_0,IF(AF256&gt;=650,AthetaR120_2,(IF(AF256&lt;=550,AthetaR120_0+(AthetaR120_1-AthetaR120_0)/100*(AF256-450),AthetaR120_1+(AthetaR120_2-AthetaR120_1)/100*(AF256-450)))))</f>
        <v>1.9</v>
      </c>
      <c r="AL256" s="24">
        <f t="shared" si="123"/>
        <v>123.07410920532335</v>
      </c>
      <c r="AM256" s="14">
        <f t="shared" si="124"/>
        <v>87.86228586996252</v>
      </c>
    </row>
    <row r="257" spans="2:39" x14ac:dyDescent="0.25">
      <c r="B257" s="3">
        <f t="shared" si="107"/>
        <v>1195</v>
      </c>
      <c r="C257" s="14">
        <f t="shared" si="108"/>
        <v>19.916666666666668</v>
      </c>
      <c r="D257" s="11">
        <f t="shared" si="109"/>
        <v>780.73321847068837</v>
      </c>
      <c r="E257" s="11">
        <f t="shared" si="95"/>
        <v>485.24447036895793</v>
      </c>
      <c r="F257" s="11">
        <f t="shared" si="110"/>
        <v>61.82767882734472</v>
      </c>
      <c r="G257" s="11">
        <f t="shared" si="96"/>
        <v>123.66437062179261</v>
      </c>
      <c r="H257" s="11">
        <f t="shared" si="97"/>
        <v>88.2557995423264</v>
      </c>
      <c r="I257" s="24">
        <f t="shared" si="111"/>
        <v>61.82767882734472</v>
      </c>
      <c r="J257" s="12">
        <f t="shared" si="98"/>
        <v>0.24762411078209567</v>
      </c>
      <c r="K257" s="24">
        <f t="shared" si="99"/>
        <v>466.85718598352275</v>
      </c>
      <c r="L257" s="12">
        <f t="shared" si="112"/>
        <v>0.24528512393342025</v>
      </c>
      <c r="M257" s="24">
        <f t="shared" si="113"/>
        <v>123.66437062179261</v>
      </c>
      <c r="N257" s="12">
        <f t="shared" si="100"/>
        <v>0.77232866641041731</v>
      </c>
      <c r="O257" s="24">
        <f t="shared" si="101"/>
        <v>498.94602548206012</v>
      </c>
      <c r="P257" s="12">
        <f t="shared" si="114"/>
        <v>0.59025698050035136</v>
      </c>
      <c r="Q257" s="24">
        <f t="shared" si="115"/>
        <v>88.2557995423264</v>
      </c>
      <c r="R257" s="12">
        <f t="shared" si="102"/>
        <v>0.44009467393614182</v>
      </c>
      <c r="S257" s="24">
        <f t="shared" si="103"/>
        <v>481.58427654588883</v>
      </c>
      <c r="T257" s="12">
        <f t="shared" si="116"/>
        <v>0.39362579020702693</v>
      </c>
      <c r="W257" s="24">
        <f t="shared" si="117"/>
        <v>101.21925668115379</v>
      </c>
      <c r="X257" s="24">
        <f t="shared" si="118"/>
        <v>488.23006091014639</v>
      </c>
      <c r="Y257" s="13">
        <f t="shared" si="104"/>
        <v>0.41604908485548314</v>
      </c>
      <c r="Z257" s="24">
        <f t="shared" si="105"/>
        <v>9600.6303421951034</v>
      </c>
      <c r="AA257" s="24">
        <f t="shared" si="106"/>
        <v>8638.8089701174413</v>
      </c>
      <c r="AB257" s="24">
        <f t="shared" si="119"/>
        <v>123.66437062179261</v>
      </c>
      <c r="AC257" s="24">
        <f t="shared" si="120"/>
        <v>88.2557995423264</v>
      </c>
      <c r="AE257" s="14">
        <f t="shared" si="121"/>
        <v>19.916666666666668</v>
      </c>
      <c r="AF257" s="24">
        <f t="shared" si="125"/>
        <v>400</v>
      </c>
      <c r="AG257" s="3">
        <f t="shared" si="122"/>
        <v>0</v>
      </c>
      <c r="AH257" s="3">
        <f>IF(AC257&lt;=450,AthetaR30_0,IF(AC257&gt;=650,AthetaR30_2,(IF(AC257&lt;=550,AthetaR30_0+(AthetaR30_1-AthetaR30_0)/100*(AC257-450),AthetaR30_1+(AthetaR30_2-AthetaR30_1)/100*(AC257-450)))))</f>
        <v>0</v>
      </c>
      <c r="AI257" s="3">
        <f>IF(AD257&lt;=450,AthetaR60_0,IF(AD257&gt;=650,AthetaR60_2,(IF(AD257&lt;=550,AthetaR60_0+(AthetaR60_1-AthetaR60_0)/100*(AD257-450),AthetaR60_1+(AthetaR60_2-AthetaR60_1)/100*(AD257-450)))))</f>
        <v>0.5</v>
      </c>
      <c r="AJ257" s="3">
        <f>IF(AE257&lt;=450,AthetaR90_0,IF(AE257&gt;=650,AthetaR90_2,(IF(AE257&lt;=550,AthetaR90_0+(AthetaR90_1-AthetaR90_0)/100*(AE257-450),AthetaR90_1+(AthetaR90_2-AthetaR90_1)/100*(AE257-450)))))</f>
        <v>1.3</v>
      </c>
      <c r="AK257" s="3">
        <f>IF(AF257&lt;=450,AthetaR120_0,IF(AF257&gt;=650,AthetaR120_2,(IF(AF257&lt;=550,AthetaR120_0+(AthetaR120_1-AthetaR120_0)/100*(AF257-450),AthetaR120_1+(AthetaR120_2-AthetaR120_1)/100*(AF257-450)))))</f>
        <v>1.9</v>
      </c>
      <c r="AL257" s="24">
        <f t="shared" si="123"/>
        <v>123.66437062179261</v>
      </c>
      <c r="AM257" s="14">
        <f t="shared" si="124"/>
        <v>88.2557995423264</v>
      </c>
    </row>
    <row r="258" spans="2:39" x14ac:dyDescent="0.25">
      <c r="B258" s="3">
        <f t="shared" si="107"/>
        <v>1200</v>
      </c>
      <c r="C258" s="14">
        <f t="shared" si="108"/>
        <v>20</v>
      </c>
      <c r="D258" s="11">
        <f t="shared" si="109"/>
        <v>781.3549272309881</v>
      </c>
      <c r="E258" s="11">
        <f t="shared" si="95"/>
        <v>485.62469112951686</v>
      </c>
      <c r="F258" s="11">
        <f t="shared" si="110"/>
        <v>62.07296395127814</v>
      </c>
      <c r="G258" s="11">
        <f t="shared" si="96"/>
        <v>124.25462760229297</v>
      </c>
      <c r="H258" s="11">
        <f t="shared" si="97"/>
        <v>88.649425332533426</v>
      </c>
      <c r="I258" s="24">
        <f t="shared" si="111"/>
        <v>62.07296395127814</v>
      </c>
      <c r="J258" s="12">
        <f t="shared" si="98"/>
        <v>0.24754748325490744</v>
      </c>
      <c r="K258" s="24">
        <f t="shared" si="99"/>
        <v>467.00170012376617</v>
      </c>
      <c r="L258" s="12">
        <f t="shared" si="112"/>
        <v>0.24541695135553154</v>
      </c>
      <c r="M258" s="24">
        <f t="shared" si="113"/>
        <v>124.25462760229297</v>
      </c>
      <c r="N258" s="12">
        <f t="shared" si="100"/>
        <v>0.77191193376175116</v>
      </c>
      <c r="O258" s="24">
        <f t="shared" si="101"/>
        <v>499.21539183027465</v>
      </c>
      <c r="P258" s="12">
        <f t="shared" si="114"/>
        <v>0.59024878161211281</v>
      </c>
      <c r="Q258" s="24">
        <f t="shared" si="115"/>
        <v>88.649425332533426</v>
      </c>
      <c r="R258" s="12">
        <f t="shared" si="102"/>
        <v>0.43990549636752219</v>
      </c>
      <c r="S258" s="24">
        <f t="shared" si="103"/>
        <v>481.79137771483232</v>
      </c>
      <c r="T258" s="12">
        <f t="shared" si="116"/>
        <v>0.39373538578927025</v>
      </c>
      <c r="W258" s="24">
        <f t="shared" si="117"/>
        <v>101.63530576600928</v>
      </c>
      <c r="X258" s="24">
        <f t="shared" si="118"/>
        <v>488.43754067433269</v>
      </c>
      <c r="Y258" s="13">
        <f t="shared" si="104"/>
        <v>0.41621691014809559</v>
      </c>
      <c r="Z258" s="24">
        <f t="shared" si="105"/>
        <v>9599.7346340876902</v>
      </c>
      <c r="AA258" s="24">
        <f t="shared" si="106"/>
        <v>8654.8162929551236</v>
      </c>
      <c r="AB258" s="24">
        <f t="shared" si="119"/>
        <v>124.25462760229297</v>
      </c>
      <c r="AC258" s="24">
        <f t="shared" si="120"/>
        <v>88.649425332533426</v>
      </c>
      <c r="AE258" s="14">
        <f t="shared" si="121"/>
        <v>20</v>
      </c>
      <c r="AF258" s="24">
        <f t="shared" si="125"/>
        <v>400</v>
      </c>
      <c r="AG258" s="3">
        <f t="shared" si="122"/>
        <v>0</v>
      </c>
      <c r="AH258" s="3">
        <f>IF(AC258&lt;=450,AthetaR30_0,IF(AC258&gt;=650,AthetaR30_2,(IF(AC258&lt;=550,AthetaR30_0+(AthetaR30_1-AthetaR30_0)/100*(AC258-450),AthetaR30_1+(AthetaR30_2-AthetaR30_1)/100*(AC258-450)))))</f>
        <v>0</v>
      </c>
      <c r="AI258" s="3">
        <f>IF(AD258&lt;=450,AthetaR60_0,IF(AD258&gt;=650,AthetaR60_2,(IF(AD258&lt;=550,AthetaR60_0+(AthetaR60_1-AthetaR60_0)/100*(AD258-450),AthetaR60_1+(AthetaR60_2-AthetaR60_1)/100*(AD258-450)))))</f>
        <v>0.5</v>
      </c>
      <c r="AJ258" s="3">
        <f>IF(AE258&lt;=450,AthetaR90_0,IF(AE258&gt;=650,AthetaR90_2,(IF(AE258&lt;=550,AthetaR90_0+(AthetaR90_1-AthetaR90_0)/100*(AE258-450),AthetaR90_1+(AthetaR90_2-AthetaR90_1)/100*(AE258-450)))))</f>
        <v>1.3</v>
      </c>
      <c r="AK258" s="3">
        <f>IF(AF258&lt;=450,AthetaR120_0,IF(AF258&gt;=650,AthetaR120_2,(IF(AF258&lt;=550,AthetaR120_0+(AthetaR120_1-AthetaR120_0)/100*(AF258-450),AthetaR120_1+(AthetaR120_2-AthetaR120_1)/100*(AF258-450)))))</f>
        <v>1.9</v>
      </c>
      <c r="AL258" s="24">
        <f t="shared" si="123"/>
        <v>124.25462760229297</v>
      </c>
      <c r="AM258" s="14">
        <f t="shared" si="124"/>
        <v>88.649425332533426</v>
      </c>
    </row>
    <row r="259" spans="2:39" x14ac:dyDescent="0.25">
      <c r="B259" s="3">
        <f t="shared" si="107"/>
        <v>1205</v>
      </c>
      <c r="C259" s="14">
        <f t="shared" si="108"/>
        <v>20.083333333333332</v>
      </c>
      <c r="D259" s="11">
        <f t="shared" si="109"/>
        <v>781.97406693949733</v>
      </c>
      <c r="E259" s="11">
        <f t="shared" si="95"/>
        <v>486.00334072542756</v>
      </c>
      <c r="F259" s="11">
        <f t="shared" si="110"/>
        <v>62.31838090263367</v>
      </c>
      <c r="G259" s="11">
        <f t="shared" si="96"/>
        <v>124.84487638390509</v>
      </c>
      <c r="H259" s="11">
        <f t="shared" si="97"/>
        <v>89.043160718322696</v>
      </c>
      <c r="I259" s="24">
        <f t="shared" si="111"/>
        <v>62.31838090263367</v>
      </c>
      <c r="J259" s="12">
        <f t="shared" si="98"/>
        <v>0.24747094343469972</v>
      </c>
      <c r="K259" s="24">
        <f t="shared" si="99"/>
        <v>467.14613819664874</v>
      </c>
      <c r="L259" s="12">
        <f t="shared" si="112"/>
        <v>0.24554722013353772</v>
      </c>
      <c r="M259" s="24">
        <f t="shared" si="113"/>
        <v>124.84487638390509</v>
      </c>
      <c r="N259" s="12">
        <f t="shared" si="100"/>
        <v>0.77149658460145798</v>
      </c>
      <c r="O259" s="24">
        <f t="shared" si="101"/>
        <v>499.48415347866114</v>
      </c>
      <c r="P259" s="12">
        <f t="shared" si="114"/>
        <v>0.59023687075942677</v>
      </c>
      <c r="Q259" s="24">
        <f t="shared" si="115"/>
        <v>89.043160718322696</v>
      </c>
      <c r="R259" s="12">
        <f t="shared" si="102"/>
        <v>0.43971673974760328</v>
      </c>
      <c r="S259" s="24">
        <f t="shared" si="103"/>
        <v>481.99819565861981</v>
      </c>
      <c r="T259" s="12">
        <f t="shared" si="116"/>
        <v>0.39384248957046847</v>
      </c>
      <c r="W259" s="24">
        <f t="shared" si="117"/>
        <v>102.05152267615738</v>
      </c>
      <c r="X259" s="24">
        <f t="shared" si="118"/>
        <v>488.64475318740961</v>
      </c>
      <c r="Y259" s="13">
        <f t="shared" si="104"/>
        <v>0.41638251495344875</v>
      </c>
      <c r="Z259" s="24">
        <f t="shared" si="105"/>
        <v>9598.7954512317538</v>
      </c>
      <c r="AA259" s="24">
        <f t="shared" si="106"/>
        <v>8670.7659236589479</v>
      </c>
      <c r="AB259" s="24">
        <f t="shared" si="119"/>
        <v>124.84487638390509</v>
      </c>
      <c r="AC259" s="24">
        <f t="shared" si="120"/>
        <v>89.043160718322696</v>
      </c>
      <c r="AE259" s="14">
        <f t="shared" si="121"/>
        <v>20.083333333333332</v>
      </c>
      <c r="AF259" s="24">
        <f t="shared" si="125"/>
        <v>400</v>
      </c>
      <c r="AG259" s="3">
        <f t="shared" si="122"/>
        <v>0</v>
      </c>
      <c r="AH259" s="3">
        <f>IF(AC259&lt;=450,AthetaR30_0,IF(AC259&gt;=650,AthetaR30_2,(IF(AC259&lt;=550,AthetaR30_0+(AthetaR30_1-AthetaR30_0)/100*(AC259-450),AthetaR30_1+(AthetaR30_2-AthetaR30_1)/100*(AC259-450)))))</f>
        <v>0</v>
      </c>
      <c r="AI259" s="3">
        <f>IF(AD259&lt;=450,AthetaR60_0,IF(AD259&gt;=650,AthetaR60_2,(IF(AD259&lt;=550,AthetaR60_0+(AthetaR60_1-AthetaR60_0)/100*(AD259-450),AthetaR60_1+(AthetaR60_2-AthetaR60_1)/100*(AD259-450)))))</f>
        <v>0.5</v>
      </c>
      <c r="AJ259" s="3">
        <f>IF(AE259&lt;=450,AthetaR90_0,IF(AE259&gt;=650,AthetaR90_2,(IF(AE259&lt;=550,AthetaR90_0+(AthetaR90_1-AthetaR90_0)/100*(AE259-450),AthetaR90_1+(AthetaR90_2-AthetaR90_1)/100*(AE259-450)))))</f>
        <v>1.3</v>
      </c>
      <c r="AK259" s="3">
        <f>IF(AF259&lt;=450,AthetaR120_0,IF(AF259&gt;=650,AthetaR120_2,(IF(AF259&lt;=550,AthetaR120_0+(AthetaR120_1-AthetaR120_0)/100*(AF259-450),AthetaR120_1+(AthetaR120_2-AthetaR120_1)/100*(AF259-450)))))</f>
        <v>1.9</v>
      </c>
      <c r="AL259" s="24">
        <f t="shared" si="123"/>
        <v>124.84487638390509</v>
      </c>
      <c r="AM259" s="14">
        <f t="shared" si="124"/>
        <v>89.043160718322696</v>
      </c>
    </row>
    <row r="260" spans="2:39" x14ac:dyDescent="0.25">
      <c r="B260" s="3">
        <f t="shared" si="107"/>
        <v>1210</v>
      </c>
      <c r="C260" s="14">
        <f t="shared" si="108"/>
        <v>20.166666666666668</v>
      </c>
      <c r="D260" s="11">
        <f t="shared" si="109"/>
        <v>782.59065874076532</v>
      </c>
      <c r="E260" s="11">
        <f t="shared" si="95"/>
        <v>486.38043208814139</v>
      </c>
      <c r="F260" s="11">
        <f t="shared" si="110"/>
        <v>62.563928122767209</v>
      </c>
      <c r="G260" s="11">
        <f t="shared" si="96"/>
        <v>125.43511325466451</v>
      </c>
      <c r="H260" s="11">
        <f t="shared" si="97"/>
        <v>89.43700320789317</v>
      </c>
      <c r="I260" s="24">
        <f t="shared" si="111"/>
        <v>62.563928122767209</v>
      </c>
      <c r="J260" s="12">
        <f t="shared" si="98"/>
        <v>0.24739449171451824</v>
      </c>
      <c r="K260" s="24">
        <f t="shared" si="99"/>
        <v>467.29049923554567</v>
      </c>
      <c r="L260" s="12">
        <f t="shared" si="112"/>
        <v>0.24567594703273232</v>
      </c>
      <c r="M260" s="24">
        <f t="shared" si="113"/>
        <v>125.43511325466451</v>
      </c>
      <c r="N260" s="12">
        <f t="shared" si="100"/>
        <v>0.77108261352408758</v>
      </c>
      <c r="O260" s="24">
        <f t="shared" si="101"/>
        <v>499.75231150676149</v>
      </c>
      <c r="P260" s="12">
        <f t="shared" si="114"/>
        <v>0.59022129807432389</v>
      </c>
      <c r="Q260" s="24">
        <f t="shared" si="115"/>
        <v>89.43700320789317</v>
      </c>
      <c r="R260" s="12">
        <f t="shared" si="102"/>
        <v>0.43952840391033637</v>
      </c>
      <c r="S260" s="24">
        <f t="shared" si="103"/>
        <v>482.20472960030116</v>
      </c>
      <c r="T260" s="12">
        <f t="shared" si="116"/>
        <v>0.39394713155750399</v>
      </c>
      <c r="W260" s="24">
        <f t="shared" si="117"/>
        <v>102.46790519111083</v>
      </c>
      <c r="X260" s="24">
        <f t="shared" si="118"/>
        <v>488.85169788311509</v>
      </c>
      <c r="Y260" s="13">
        <f t="shared" si="104"/>
        <v>0.41654591829922899</v>
      </c>
      <c r="Z260" s="24">
        <f t="shared" si="105"/>
        <v>9597.8131724257637</v>
      </c>
      <c r="AA260" s="24">
        <f t="shared" si="106"/>
        <v>8686.6581616126186</v>
      </c>
      <c r="AB260" s="24">
        <f t="shared" si="119"/>
        <v>125.43511325466451</v>
      </c>
      <c r="AC260" s="24">
        <f t="shared" si="120"/>
        <v>89.43700320789317</v>
      </c>
      <c r="AE260" s="14">
        <f t="shared" si="121"/>
        <v>20.166666666666668</v>
      </c>
      <c r="AF260" s="24">
        <f t="shared" si="125"/>
        <v>400</v>
      </c>
      <c r="AG260" s="3">
        <f t="shared" si="122"/>
        <v>0</v>
      </c>
      <c r="AH260" s="3">
        <f>IF(AC260&lt;=450,AthetaR30_0,IF(AC260&gt;=650,AthetaR30_2,(IF(AC260&lt;=550,AthetaR30_0+(AthetaR30_1-AthetaR30_0)/100*(AC260-450),AthetaR30_1+(AthetaR30_2-AthetaR30_1)/100*(AC260-450)))))</f>
        <v>0</v>
      </c>
      <c r="AI260" s="3">
        <f>IF(AD260&lt;=450,AthetaR60_0,IF(AD260&gt;=650,AthetaR60_2,(IF(AD260&lt;=550,AthetaR60_0+(AthetaR60_1-AthetaR60_0)/100*(AD260-450),AthetaR60_1+(AthetaR60_2-AthetaR60_1)/100*(AD260-450)))))</f>
        <v>0.5</v>
      </c>
      <c r="AJ260" s="3">
        <f>IF(AE260&lt;=450,AthetaR90_0,IF(AE260&gt;=650,AthetaR90_2,(IF(AE260&lt;=550,AthetaR90_0+(AthetaR90_1-AthetaR90_0)/100*(AE260-450),AthetaR90_1+(AthetaR90_2-AthetaR90_1)/100*(AE260-450)))))</f>
        <v>1.3</v>
      </c>
      <c r="AK260" s="3">
        <f>IF(AF260&lt;=450,AthetaR120_0,IF(AF260&gt;=650,AthetaR120_2,(IF(AF260&lt;=550,AthetaR120_0+(AthetaR120_1-AthetaR120_0)/100*(AF260-450),AthetaR120_1+(AthetaR120_2-AthetaR120_1)/100*(AF260-450)))))</f>
        <v>1.9</v>
      </c>
      <c r="AL260" s="24">
        <f t="shared" si="123"/>
        <v>125.43511325466451</v>
      </c>
      <c r="AM260" s="14">
        <f t="shared" si="124"/>
        <v>89.43700320789317</v>
      </c>
    </row>
    <row r="261" spans="2:39" x14ac:dyDescent="0.25">
      <c r="B261" s="3">
        <f t="shared" si="107"/>
        <v>1215</v>
      </c>
      <c r="C261" s="14">
        <f t="shared" si="108"/>
        <v>20.25</v>
      </c>
      <c r="D261" s="11">
        <f t="shared" si="109"/>
        <v>783.20472351936542</v>
      </c>
      <c r="E261" s="11">
        <f t="shared" si="95"/>
        <v>486.75597799011518</v>
      </c>
      <c r="F261" s="11">
        <f t="shared" si="110"/>
        <v>62.809604069799938</v>
      </c>
      <c r="G261" s="11">
        <f t="shared" si="96"/>
        <v>126.02533455273884</v>
      </c>
      <c r="H261" s="11">
        <f t="shared" si="97"/>
        <v>89.830950339450681</v>
      </c>
      <c r="I261" s="24">
        <f t="shared" si="111"/>
        <v>62.809604069799938</v>
      </c>
      <c r="J261" s="12">
        <f t="shared" si="98"/>
        <v>0.24731812847884235</v>
      </c>
      <c r="K261" s="24">
        <f t="shared" si="99"/>
        <v>467.43478228807271</v>
      </c>
      <c r="L261" s="12">
        <f t="shared" si="112"/>
        <v>0.24580314858237462</v>
      </c>
      <c r="M261" s="24">
        <f t="shared" si="113"/>
        <v>126.02533455273884</v>
      </c>
      <c r="N261" s="12">
        <f t="shared" si="100"/>
        <v>0.77067001509169275</v>
      </c>
      <c r="O261" s="24">
        <f t="shared" si="101"/>
        <v>500.01986703153284</v>
      </c>
      <c r="P261" s="12">
        <f t="shared" si="114"/>
        <v>0.59020211288169788</v>
      </c>
      <c r="Q261" s="24">
        <f t="shared" si="115"/>
        <v>89.830950339450681</v>
      </c>
      <c r="R261" s="12">
        <f t="shared" si="102"/>
        <v>0.43934048866695102</v>
      </c>
      <c r="S261" s="24">
        <f t="shared" si="103"/>
        <v>482.4109787884862</v>
      </c>
      <c r="T261" s="12">
        <f t="shared" si="116"/>
        <v>0.39404934131259339</v>
      </c>
      <c r="W261" s="24">
        <f t="shared" si="117"/>
        <v>102.88445110941007</v>
      </c>
      <c r="X261" s="24">
        <f t="shared" si="118"/>
        <v>489.05837421421916</v>
      </c>
      <c r="Y261" s="13">
        <f t="shared" si="104"/>
        <v>0.4167071389825393</v>
      </c>
      <c r="Z261" s="24">
        <f t="shared" si="105"/>
        <v>9596.7881720176283</v>
      </c>
      <c r="AA261" s="24">
        <f t="shared" si="106"/>
        <v>8702.4933029360909</v>
      </c>
      <c r="AB261" s="24">
        <f t="shared" si="119"/>
        <v>126.02533455273884</v>
      </c>
      <c r="AC261" s="24">
        <f t="shared" si="120"/>
        <v>89.830950339450681</v>
      </c>
      <c r="AE261" s="14">
        <f t="shared" si="121"/>
        <v>20.25</v>
      </c>
      <c r="AF261" s="24">
        <f t="shared" si="125"/>
        <v>400</v>
      </c>
      <c r="AG261" s="3">
        <f t="shared" si="122"/>
        <v>0</v>
      </c>
      <c r="AH261" s="3">
        <f>IF(AC261&lt;=450,AthetaR30_0,IF(AC261&gt;=650,AthetaR30_2,(IF(AC261&lt;=550,AthetaR30_0+(AthetaR30_1-AthetaR30_0)/100*(AC261-450),AthetaR30_1+(AthetaR30_2-AthetaR30_1)/100*(AC261-450)))))</f>
        <v>0</v>
      </c>
      <c r="AI261" s="3">
        <f>IF(AD261&lt;=450,AthetaR60_0,IF(AD261&gt;=650,AthetaR60_2,(IF(AD261&lt;=550,AthetaR60_0+(AthetaR60_1-AthetaR60_0)/100*(AD261-450),AthetaR60_1+(AthetaR60_2-AthetaR60_1)/100*(AD261-450)))))</f>
        <v>0.5</v>
      </c>
      <c r="AJ261" s="3">
        <f>IF(AE261&lt;=450,AthetaR90_0,IF(AE261&gt;=650,AthetaR90_2,(IF(AE261&lt;=550,AthetaR90_0+(AthetaR90_1-AthetaR90_0)/100*(AE261-450),AthetaR90_1+(AthetaR90_2-AthetaR90_1)/100*(AE261-450)))))</f>
        <v>1.3</v>
      </c>
      <c r="AK261" s="3">
        <f>IF(AF261&lt;=450,AthetaR120_0,IF(AF261&gt;=650,AthetaR120_2,(IF(AF261&lt;=550,AthetaR120_0+(AthetaR120_1-AthetaR120_0)/100*(AF261-450),AthetaR120_1+(AthetaR120_2-AthetaR120_1)/100*(AF261-450)))))</f>
        <v>1.9</v>
      </c>
      <c r="AL261" s="24">
        <f t="shared" si="123"/>
        <v>126.02533455273884</v>
      </c>
      <c r="AM261" s="14">
        <f t="shared" si="124"/>
        <v>89.830950339450681</v>
      </c>
    </row>
    <row r="262" spans="2:39" x14ac:dyDescent="0.25">
      <c r="B262" s="3">
        <f t="shared" si="107"/>
        <v>1220</v>
      </c>
      <c r="C262" s="14">
        <f t="shared" si="108"/>
        <v>20.333333333333332</v>
      </c>
      <c r="D262" s="11">
        <f t="shared" si="109"/>
        <v>783.81628190414062</v>
      </c>
      <c r="E262" s="11">
        <f t="shared" si="95"/>
        <v>487.129991047408</v>
      </c>
      <c r="F262" s="11">
        <f t="shared" si="110"/>
        <v>63.055407218382314</v>
      </c>
      <c r="G262" s="11">
        <f t="shared" si="96"/>
        <v>126.61553666562054</v>
      </c>
      <c r="H262" s="11">
        <f t="shared" si="97"/>
        <v>90.224999680763275</v>
      </c>
      <c r="I262" s="24">
        <f t="shared" si="111"/>
        <v>63.055407218382314</v>
      </c>
      <c r="J262" s="12">
        <f t="shared" si="98"/>
        <v>0.24724185410371696</v>
      </c>
      <c r="K262" s="24">
        <f t="shared" si="99"/>
        <v>467.5789864158898</v>
      </c>
      <c r="L262" s="12">
        <f t="shared" si="112"/>
        <v>0.24592884107991206</v>
      </c>
      <c r="M262" s="24">
        <f t="shared" si="113"/>
        <v>126.61553666562054</v>
      </c>
      <c r="N262" s="12">
        <f t="shared" si="100"/>
        <v>0.7702587838351892</v>
      </c>
      <c r="O262" s="24">
        <f t="shared" si="101"/>
        <v>500.28682120655998</v>
      </c>
      <c r="P262" s="12">
        <f t="shared" si="114"/>
        <v>0.59017936371449342</v>
      </c>
      <c r="Q262" s="24">
        <f t="shared" si="115"/>
        <v>90.224999680763275</v>
      </c>
      <c r="R262" s="12">
        <f t="shared" si="102"/>
        <v>0.43915299380642836</v>
      </c>
      <c r="S262" s="24">
        <f t="shared" si="103"/>
        <v>482.61694249693903</v>
      </c>
      <c r="T262" s="12">
        <f t="shared" si="116"/>
        <v>0.39414914796132183</v>
      </c>
      <c r="W262" s="24">
        <f t="shared" si="117"/>
        <v>103.30115824839261</v>
      </c>
      <c r="X262" s="24">
        <f t="shared" si="118"/>
        <v>489.26478165228832</v>
      </c>
      <c r="Y262" s="13">
        <f t="shared" si="104"/>
        <v>0.41686619557331511</v>
      </c>
      <c r="Z262" s="24">
        <f t="shared" si="105"/>
        <v>9595.7208199753859</v>
      </c>
      <c r="AA262" s="24">
        <f t="shared" si="106"/>
        <v>8718.271640532661</v>
      </c>
      <c r="AB262" s="24">
        <f t="shared" si="119"/>
        <v>126.61553666562054</v>
      </c>
      <c r="AC262" s="24">
        <f t="shared" si="120"/>
        <v>90.224999680763275</v>
      </c>
      <c r="AE262" s="14">
        <f t="shared" si="121"/>
        <v>20.333333333333332</v>
      </c>
      <c r="AF262" s="24">
        <f t="shared" si="125"/>
        <v>400</v>
      </c>
      <c r="AG262" s="3">
        <f t="shared" si="122"/>
        <v>0</v>
      </c>
      <c r="AH262" s="3">
        <f>IF(AC262&lt;=450,AthetaR30_0,IF(AC262&gt;=650,AthetaR30_2,(IF(AC262&lt;=550,AthetaR30_0+(AthetaR30_1-AthetaR30_0)/100*(AC262-450),AthetaR30_1+(AthetaR30_2-AthetaR30_1)/100*(AC262-450)))))</f>
        <v>0</v>
      </c>
      <c r="AI262" s="3">
        <f>IF(AD262&lt;=450,AthetaR60_0,IF(AD262&gt;=650,AthetaR60_2,(IF(AD262&lt;=550,AthetaR60_0+(AthetaR60_1-AthetaR60_0)/100*(AD262-450),AthetaR60_1+(AthetaR60_2-AthetaR60_1)/100*(AD262-450)))))</f>
        <v>0.5</v>
      </c>
      <c r="AJ262" s="3">
        <f>IF(AE262&lt;=450,AthetaR90_0,IF(AE262&gt;=650,AthetaR90_2,(IF(AE262&lt;=550,AthetaR90_0+(AthetaR90_1-AthetaR90_0)/100*(AE262-450),AthetaR90_1+(AthetaR90_2-AthetaR90_1)/100*(AE262-450)))))</f>
        <v>1.3</v>
      </c>
      <c r="AK262" s="3">
        <f>IF(AF262&lt;=450,AthetaR120_0,IF(AF262&gt;=650,AthetaR120_2,(IF(AF262&lt;=550,AthetaR120_0+(AthetaR120_1-AthetaR120_0)/100*(AF262-450),AthetaR120_1+(AthetaR120_2-AthetaR120_1)/100*(AF262-450)))))</f>
        <v>1.9</v>
      </c>
      <c r="AL262" s="24">
        <f t="shared" si="123"/>
        <v>126.61553666562054</v>
      </c>
      <c r="AM262" s="14">
        <f t="shared" si="124"/>
        <v>90.224999680763275</v>
      </c>
    </row>
    <row r="263" spans="2:39" x14ac:dyDescent="0.25">
      <c r="B263" s="3">
        <f t="shared" si="107"/>
        <v>1225</v>
      </c>
      <c r="C263" s="14">
        <f t="shared" si="108"/>
        <v>20.416666666666668</v>
      </c>
      <c r="D263" s="11">
        <f t="shared" si="109"/>
        <v>784.42535427236078</v>
      </c>
      <c r="E263" s="11">
        <f t="shared" si="95"/>
        <v>487.5024837222233</v>
      </c>
      <c r="F263" s="11">
        <f t="shared" si="110"/>
        <v>63.301336059462223</v>
      </c>
      <c r="G263" s="11">
        <f t="shared" si="96"/>
        <v>127.20571602933504</v>
      </c>
      <c r="H263" s="11">
        <f t="shared" si="97"/>
        <v>90.61914882872459</v>
      </c>
      <c r="I263" s="24">
        <f t="shared" si="111"/>
        <v>63.301336059462223</v>
      </c>
      <c r="J263" s="12">
        <f t="shared" si="98"/>
        <v>0.24716566895688163</v>
      </c>
      <c r="K263" s="24">
        <f t="shared" si="99"/>
        <v>467.72311069450632</v>
      </c>
      <c r="L263" s="12">
        <f t="shared" si="112"/>
        <v>0.24605304059520011</v>
      </c>
      <c r="M263" s="24">
        <f t="shared" si="113"/>
        <v>127.20571602933504</v>
      </c>
      <c r="N263" s="12">
        <f t="shared" si="100"/>
        <v>0.76984891425568269</v>
      </c>
      <c r="O263" s="24">
        <f t="shared" si="101"/>
        <v>500.55317522128081</v>
      </c>
      <c r="P263" s="12">
        <f t="shared" si="114"/>
        <v>0.59015309832884377</v>
      </c>
      <c r="Q263" s="24">
        <f t="shared" si="115"/>
        <v>90.61914882872459</v>
      </c>
      <c r="R263" s="12">
        <f t="shared" si="102"/>
        <v>0.43896591909596538</v>
      </c>
      <c r="S263" s="24">
        <f t="shared" si="103"/>
        <v>482.82262002417872</v>
      </c>
      <c r="T263" s="12">
        <f t="shared" si="116"/>
        <v>0.39424658020066256</v>
      </c>
      <c r="W263" s="24">
        <f t="shared" si="117"/>
        <v>103.71802444396593</v>
      </c>
      <c r="X263" s="24">
        <f t="shared" si="118"/>
        <v>489.47091968745355</v>
      </c>
      <c r="Y263" s="13">
        <f t="shared" si="104"/>
        <v>0.41702310641767454</v>
      </c>
      <c r="Z263" s="24">
        <f t="shared" si="105"/>
        <v>9594.6114819564336</v>
      </c>
      <c r="AA263" s="24">
        <f t="shared" si="106"/>
        <v>8733.9934641351174</v>
      </c>
      <c r="AB263" s="24">
        <f t="shared" si="119"/>
        <v>127.20571602933504</v>
      </c>
      <c r="AC263" s="24">
        <f t="shared" si="120"/>
        <v>90.61914882872459</v>
      </c>
      <c r="AE263" s="14">
        <f t="shared" si="121"/>
        <v>20.416666666666668</v>
      </c>
      <c r="AF263" s="24">
        <f t="shared" si="125"/>
        <v>400</v>
      </c>
      <c r="AG263" s="3">
        <f t="shared" si="122"/>
        <v>0</v>
      </c>
      <c r="AH263" s="3">
        <f>IF(AC263&lt;=450,AthetaR30_0,IF(AC263&gt;=650,AthetaR30_2,(IF(AC263&lt;=550,AthetaR30_0+(AthetaR30_1-AthetaR30_0)/100*(AC263-450),AthetaR30_1+(AthetaR30_2-AthetaR30_1)/100*(AC263-450)))))</f>
        <v>0</v>
      </c>
      <c r="AI263" s="3">
        <f>IF(AD263&lt;=450,AthetaR60_0,IF(AD263&gt;=650,AthetaR60_2,(IF(AD263&lt;=550,AthetaR60_0+(AthetaR60_1-AthetaR60_0)/100*(AD263-450),AthetaR60_1+(AthetaR60_2-AthetaR60_1)/100*(AD263-450)))))</f>
        <v>0.5</v>
      </c>
      <c r="AJ263" s="3">
        <f>IF(AE263&lt;=450,AthetaR90_0,IF(AE263&gt;=650,AthetaR90_2,(IF(AE263&lt;=550,AthetaR90_0+(AthetaR90_1-AthetaR90_0)/100*(AE263-450),AthetaR90_1+(AthetaR90_2-AthetaR90_1)/100*(AE263-450)))))</f>
        <v>1.3</v>
      </c>
      <c r="AK263" s="3">
        <f>IF(AF263&lt;=450,AthetaR120_0,IF(AF263&gt;=650,AthetaR120_2,(IF(AF263&lt;=550,AthetaR120_0+(AthetaR120_1-AthetaR120_0)/100*(AF263-450),AthetaR120_1+(AthetaR120_2-AthetaR120_1)/100*(AF263-450)))))</f>
        <v>1.9</v>
      </c>
      <c r="AL263" s="24">
        <f t="shared" si="123"/>
        <v>127.20571602933504</v>
      </c>
      <c r="AM263" s="14">
        <f t="shared" si="124"/>
        <v>90.61914882872459</v>
      </c>
    </row>
    <row r="264" spans="2:39" x14ac:dyDescent="0.25">
      <c r="B264" s="3">
        <f t="shared" si="107"/>
        <v>1230</v>
      </c>
      <c r="C264" s="14">
        <f t="shared" si="108"/>
        <v>20.5</v>
      </c>
      <c r="D264" s="11">
        <f t="shared" si="109"/>
        <v>785.03196075379753</v>
      </c>
      <c r="E264" s="11">
        <f t="shared" si="95"/>
        <v>487.87346832540095</v>
      </c>
      <c r="F264" s="11">
        <f t="shared" si="110"/>
        <v>63.547389100057423</v>
      </c>
      <c r="G264" s="11">
        <f t="shared" si="96"/>
        <v>127.79586912766388</v>
      </c>
      <c r="H264" s="11">
        <f t="shared" si="97"/>
        <v>91.013395408925248</v>
      </c>
      <c r="I264" s="24">
        <f t="shared" si="111"/>
        <v>63.547389100057423</v>
      </c>
      <c r="J264" s="12">
        <f t="shared" si="98"/>
        <v>0.24708957339789828</v>
      </c>
      <c r="K264" s="24">
        <f t="shared" si="99"/>
        <v>467.86715421309071</v>
      </c>
      <c r="L264" s="12">
        <f t="shared" si="112"/>
        <v>0.24617576297452826</v>
      </c>
      <c r="M264" s="24">
        <f t="shared" si="113"/>
        <v>127.79586912766388</v>
      </c>
      <c r="N264" s="12">
        <f t="shared" si="100"/>
        <v>0.7694404008257647</v>
      </c>
      <c r="O264" s="24">
        <f t="shared" si="101"/>
        <v>500.81893030022724</v>
      </c>
      <c r="P264" s="12">
        <f t="shared" si="114"/>
        <v>0.59012336371855179</v>
      </c>
      <c r="Q264" s="24">
        <f t="shared" si="115"/>
        <v>91.013395408925248</v>
      </c>
      <c r="R264" s="12">
        <f t="shared" si="102"/>
        <v>0.43877926428142972</v>
      </c>
      <c r="S264" s="24">
        <f t="shared" si="103"/>
        <v>483.02801069308794</v>
      </c>
      <c r="T264" s="12">
        <f t="shared" si="116"/>
        <v>0.39434166630663714</v>
      </c>
      <c r="W264" s="24">
        <f t="shared" si="117"/>
        <v>104.1350475503836</v>
      </c>
      <c r="X264" s="24">
        <f t="shared" si="118"/>
        <v>489.67678782818155</v>
      </c>
      <c r="Y264" s="13">
        <f t="shared" si="104"/>
        <v>0.417177889641209</v>
      </c>
      <c r="Z264" s="24">
        <f t="shared" si="105"/>
        <v>9593.4605193754342</v>
      </c>
      <c r="AA264" s="24">
        <f t="shared" si="106"/>
        <v>8749.6590603511195</v>
      </c>
      <c r="AB264" s="24">
        <f t="shared" si="119"/>
        <v>127.79586912766388</v>
      </c>
      <c r="AC264" s="24">
        <f t="shared" si="120"/>
        <v>91.013395408925248</v>
      </c>
      <c r="AE264" s="14">
        <f t="shared" si="121"/>
        <v>20.5</v>
      </c>
      <c r="AF264" s="24">
        <f t="shared" si="125"/>
        <v>400</v>
      </c>
      <c r="AG264" s="3">
        <f t="shared" si="122"/>
        <v>0</v>
      </c>
      <c r="AH264" s="3">
        <f>IF(AC264&lt;=450,AthetaR30_0,IF(AC264&gt;=650,AthetaR30_2,(IF(AC264&lt;=550,AthetaR30_0+(AthetaR30_1-AthetaR30_0)/100*(AC264-450),AthetaR30_1+(AthetaR30_2-AthetaR30_1)/100*(AC264-450)))))</f>
        <v>0</v>
      </c>
      <c r="AI264" s="3">
        <f>IF(AD264&lt;=450,AthetaR60_0,IF(AD264&gt;=650,AthetaR60_2,(IF(AD264&lt;=550,AthetaR60_0+(AthetaR60_1-AthetaR60_0)/100*(AD264-450),AthetaR60_1+(AthetaR60_2-AthetaR60_1)/100*(AD264-450)))))</f>
        <v>0.5</v>
      </c>
      <c r="AJ264" s="3">
        <f>IF(AE264&lt;=450,AthetaR90_0,IF(AE264&gt;=650,AthetaR90_2,(IF(AE264&lt;=550,AthetaR90_0+(AthetaR90_1-AthetaR90_0)/100*(AE264-450),AthetaR90_1+(AthetaR90_2-AthetaR90_1)/100*(AE264-450)))))</f>
        <v>1.3</v>
      </c>
      <c r="AK264" s="3">
        <f>IF(AF264&lt;=450,AthetaR120_0,IF(AF264&gt;=650,AthetaR120_2,(IF(AF264&lt;=550,AthetaR120_0+(AthetaR120_1-AthetaR120_0)/100*(AF264-450),AthetaR120_1+(AthetaR120_2-AthetaR120_1)/100*(AF264-450)))))</f>
        <v>1.9</v>
      </c>
      <c r="AL264" s="24">
        <f t="shared" si="123"/>
        <v>127.79586912766388</v>
      </c>
      <c r="AM264" s="14">
        <f t="shared" si="124"/>
        <v>91.013395408925248</v>
      </c>
    </row>
    <row r="265" spans="2:39" x14ac:dyDescent="0.25">
      <c r="B265" s="3">
        <f t="shared" si="107"/>
        <v>1235</v>
      </c>
      <c r="C265" s="14">
        <f t="shared" si="108"/>
        <v>20.583333333333332</v>
      </c>
      <c r="D265" s="11">
        <f t="shared" si="109"/>
        <v>785.63612123471592</v>
      </c>
      <c r="E265" s="11">
        <f t="shared" si="95"/>
        <v>488.24295701885882</v>
      </c>
      <c r="F265" s="11">
        <f t="shared" si="110"/>
        <v>63.793564863031953</v>
      </c>
      <c r="G265" s="11">
        <f t="shared" si="96"/>
        <v>128.38599249138244</v>
      </c>
      <c r="H265" s="11">
        <f t="shared" si="97"/>
        <v>91.407737075231879</v>
      </c>
      <c r="I265" s="24">
        <f t="shared" si="111"/>
        <v>63.793564863031953</v>
      </c>
      <c r="J265" s="12">
        <f t="shared" si="98"/>
        <v>0.24701356777827527</v>
      </c>
      <c r="K265" s="24">
        <f t="shared" si="99"/>
        <v>468.01111607428356</v>
      </c>
      <c r="L265" s="12">
        <f t="shared" si="112"/>
        <v>0.24629702384463836</v>
      </c>
      <c r="M265" s="24">
        <f t="shared" si="113"/>
        <v>128.38599249138244</v>
      </c>
      <c r="N265" s="12">
        <f t="shared" si="100"/>
        <v>0.76903323799077328</v>
      </c>
      <c r="O265" s="24">
        <f t="shared" si="101"/>
        <v>501.08408770228078</v>
      </c>
      <c r="P265" s="12">
        <f t="shared" si="114"/>
        <v>0.59009020612951124</v>
      </c>
      <c r="Q265" s="24">
        <f t="shared" si="115"/>
        <v>91.407737075231879</v>
      </c>
      <c r="R265" s="12">
        <f t="shared" si="102"/>
        <v>0.43859302908780651</v>
      </c>
      <c r="S265" s="24">
        <f t="shared" si="103"/>
        <v>483.23311385052727</v>
      </c>
      <c r="T265" s="12">
        <f t="shared" si="116"/>
        <v>0.39443443414195783</v>
      </c>
      <c r="W265" s="24">
        <f t="shared" si="117"/>
        <v>104.55222544002481</v>
      </c>
      <c r="X265" s="24">
        <f t="shared" si="118"/>
        <v>489.88238560104793</v>
      </c>
      <c r="Y265" s="13">
        <f t="shared" si="104"/>
        <v>0.41733056315221706</v>
      </c>
      <c r="Z265" s="24">
        <f t="shared" si="105"/>
        <v>9592.2682894708505</v>
      </c>
      <c r="AA265" s="24">
        <f t="shared" si="106"/>
        <v>8765.2687127077897</v>
      </c>
      <c r="AB265" s="24">
        <f t="shared" si="119"/>
        <v>128.38599249138244</v>
      </c>
      <c r="AC265" s="24">
        <f t="shared" si="120"/>
        <v>91.407737075231879</v>
      </c>
      <c r="AE265" s="14">
        <f t="shared" si="121"/>
        <v>20.583333333333332</v>
      </c>
      <c r="AF265" s="24">
        <f t="shared" si="125"/>
        <v>400</v>
      </c>
      <c r="AG265" s="3">
        <f t="shared" si="122"/>
        <v>0</v>
      </c>
      <c r="AH265" s="3">
        <f>IF(AC265&lt;=450,AthetaR30_0,IF(AC265&gt;=650,AthetaR30_2,(IF(AC265&lt;=550,AthetaR30_0+(AthetaR30_1-AthetaR30_0)/100*(AC265-450),AthetaR30_1+(AthetaR30_2-AthetaR30_1)/100*(AC265-450)))))</f>
        <v>0</v>
      </c>
      <c r="AI265" s="3">
        <f>IF(AD265&lt;=450,AthetaR60_0,IF(AD265&gt;=650,AthetaR60_2,(IF(AD265&lt;=550,AthetaR60_0+(AthetaR60_1-AthetaR60_0)/100*(AD265-450),AthetaR60_1+(AthetaR60_2-AthetaR60_1)/100*(AD265-450)))))</f>
        <v>0.5</v>
      </c>
      <c r="AJ265" s="3">
        <f>IF(AE265&lt;=450,AthetaR90_0,IF(AE265&gt;=650,AthetaR90_2,(IF(AE265&lt;=550,AthetaR90_0+(AthetaR90_1-AthetaR90_0)/100*(AE265-450),AthetaR90_1+(AthetaR90_2-AthetaR90_1)/100*(AE265-450)))))</f>
        <v>1.3</v>
      </c>
      <c r="AK265" s="3">
        <f>IF(AF265&lt;=450,AthetaR120_0,IF(AF265&gt;=650,AthetaR120_2,(IF(AF265&lt;=550,AthetaR120_0+(AthetaR120_1-AthetaR120_0)/100*(AF265-450),AthetaR120_1+(AthetaR120_2-AthetaR120_1)/100*(AF265-450)))))</f>
        <v>1.9</v>
      </c>
      <c r="AL265" s="24">
        <f t="shared" si="123"/>
        <v>128.38599249138244</v>
      </c>
      <c r="AM265" s="14">
        <f t="shared" si="124"/>
        <v>91.407737075231879</v>
      </c>
    </row>
    <row r="266" spans="2:39" x14ac:dyDescent="0.25">
      <c r="B266" s="3">
        <f t="shared" si="107"/>
        <v>1240</v>
      </c>
      <c r="C266" s="14">
        <f t="shared" si="108"/>
        <v>20.666666666666668</v>
      </c>
      <c r="D266" s="11">
        <f t="shared" si="109"/>
        <v>786.23785536178582</v>
      </c>
      <c r="E266" s="11">
        <f t="shared" si="95"/>
        <v>488.61096181798456</v>
      </c>
      <c r="F266" s="11">
        <f t="shared" si="110"/>
        <v>64.039861886876594</v>
      </c>
      <c r="G266" s="11">
        <f t="shared" si="96"/>
        <v>128.97608269751194</v>
      </c>
      <c r="H266" s="11">
        <f t="shared" si="97"/>
        <v>91.802171509373835</v>
      </c>
      <c r="I266" s="24">
        <f t="shared" si="111"/>
        <v>64.039861886876594</v>
      </c>
      <c r="J266" s="12">
        <f t="shared" si="98"/>
        <v>0.24693765244159083</v>
      </c>
      <c r="K266" s="24">
        <f t="shared" si="99"/>
        <v>468.15499539401276</v>
      </c>
      <c r="L266" s="12">
        <f t="shared" si="112"/>
        <v>0.24641683861661784</v>
      </c>
      <c r="M266" s="24">
        <f t="shared" si="113"/>
        <v>128.97608269751194</v>
      </c>
      <c r="N266" s="12">
        <f t="shared" si="100"/>
        <v>0.76862742017002628</v>
      </c>
      <c r="O266" s="24">
        <f t="shared" si="101"/>
        <v>501.34864871994176</v>
      </c>
      <c r="P266" s="12">
        <f t="shared" si="114"/>
        <v>0.590053671073695</v>
      </c>
      <c r="Q266" s="24">
        <f t="shared" si="115"/>
        <v>91.802171509373835</v>
      </c>
      <c r="R266" s="12">
        <f t="shared" si="102"/>
        <v>0.43840721321963644</v>
      </c>
      <c r="S266" s="24">
        <f t="shared" si="103"/>
        <v>483.43792886695746</v>
      </c>
      <c r="T266" s="12">
        <f t="shared" si="116"/>
        <v>0.39452491116343386</v>
      </c>
      <c r="W266" s="24">
        <f t="shared" si="117"/>
        <v>104.96955600317703</v>
      </c>
      <c r="X266" s="24">
        <f t="shared" si="118"/>
        <v>490.08771255051562</v>
      </c>
      <c r="Y266" s="13">
        <f t="shared" si="104"/>
        <v>0.41748114464487296</v>
      </c>
      <c r="Z266" s="24">
        <f t="shared" si="105"/>
        <v>9591.0351453701878</v>
      </c>
      <c r="AA266" s="24">
        <f t="shared" si="106"/>
        <v>8780.8227016954097</v>
      </c>
      <c r="AB266" s="24">
        <f t="shared" si="119"/>
        <v>128.97608269751194</v>
      </c>
      <c r="AC266" s="24">
        <f t="shared" si="120"/>
        <v>91.802171509373835</v>
      </c>
      <c r="AE266" s="14">
        <f t="shared" si="121"/>
        <v>20.666666666666668</v>
      </c>
      <c r="AF266" s="24">
        <f t="shared" si="125"/>
        <v>400</v>
      </c>
      <c r="AG266" s="3">
        <f t="shared" si="122"/>
        <v>0</v>
      </c>
      <c r="AH266" s="3">
        <f>IF(AC266&lt;=450,AthetaR30_0,IF(AC266&gt;=650,AthetaR30_2,(IF(AC266&lt;=550,AthetaR30_0+(AthetaR30_1-AthetaR30_0)/100*(AC266-450),AthetaR30_1+(AthetaR30_2-AthetaR30_1)/100*(AC266-450)))))</f>
        <v>0</v>
      </c>
      <c r="AI266" s="3">
        <f>IF(AD266&lt;=450,AthetaR60_0,IF(AD266&gt;=650,AthetaR60_2,(IF(AD266&lt;=550,AthetaR60_0+(AthetaR60_1-AthetaR60_0)/100*(AD266-450),AthetaR60_1+(AthetaR60_2-AthetaR60_1)/100*(AD266-450)))))</f>
        <v>0.5</v>
      </c>
      <c r="AJ266" s="3">
        <f>IF(AE266&lt;=450,AthetaR90_0,IF(AE266&gt;=650,AthetaR90_2,(IF(AE266&lt;=550,AthetaR90_0+(AthetaR90_1-AthetaR90_0)/100*(AE266-450),AthetaR90_1+(AthetaR90_2-AthetaR90_1)/100*(AE266-450)))))</f>
        <v>1.3</v>
      </c>
      <c r="AK266" s="3">
        <f>IF(AF266&lt;=450,AthetaR120_0,IF(AF266&gt;=650,AthetaR120_2,(IF(AF266&lt;=550,AthetaR120_0+(AthetaR120_1-AthetaR120_0)/100*(AF266-450),AthetaR120_1+(AthetaR120_2-AthetaR120_1)/100*(AF266-450)))))</f>
        <v>1.9</v>
      </c>
      <c r="AL266" s="24">
        <f t="shared" si="123"/>
        <v>128.97608269751194</v>
      </c>
      <c r="AM266" s="14">
        <f t="shared" si="124"/>
        <v>91.802171509373835</v>
      </c>
    </row>
    <row r="267" spans="2:39" x14ac:dyDescent="0.25">
      <c r="B267" s="3">
        <f t="shared" si="107"/>
        <v>1245</v>
      </c>
      <c r="C267" s="14">
        <f t="shared" si="108"/>
        <v>20.75</v>
      </c>
      <c r="D267" s="11">
        <f t="shared" si="109"/>
        <v>786.83718254591622</v>
      </c>
      <c r="E267" s="11">
        <f t="shared" si="95"/>
        <v>488.97749459398057</v>
      </c>
      <c r="F267" s="11">
        <f t="shared" si="110"/>
        <v>64.286278725493204</v>
      </c>
      <c r="G267" s="11">
        <f t="shared" si="96"/>
        <v>129.56613636858563</v>
      </c>
      <c r="H267" s="11">
        <f t="shared" si="97"/>
        <v>92.196696420537265</v>
      </c>
      <c r="I267" s="24">
        <f t="shared" si="111"/>
        <v>64.286278725493204</v>
      </c>
      <c r="J267" s="12">
        <f t="shared" si="98"/>
        <v>0.24686182772361376</v>
      </c>
      <c r="K267" s="24">
        <f t="shared" si="99"/>
        <v>468.29879130131292</v>
      </c>
      <c r="L267" s="12">
        <f t="shared" si="112"/>
        <v>0.24653522248968962</v>
      </c>
      <c r="M267" s="24">
        <f t="shared" si="113"/>
        <v>129.56613636858563</v>
      </c>
      <c r="N267" s="12">
        <f t="shared" si="100"/>
        <v>0.76822294175802408</v>
      </c>
      <c r="O267" s="24">
        <f t="shared" si="101"/>
        <v>501.61261467861203</v>
      </c>
      <c r="P267" s="12">
        <f t="shared" si="114"/>
        <v>0.59001380334277276</v>
      </c>
      <c r="Q267" s="24">
        <f t="shared" si="115"/>
        <v>92.196696420537265</v>
      </c>
      <c r="R267" s="12">
        <f t="shared" si="102"/>
        <v>0.43822181636144425</v>
      </c>
      <c r="S267" s="24">
        <f t="shared" si="103"/>
        <v>483.64245513606721</v>
      </c>
      <c r="T267" s="12">
        <f t="shared" si="116"/>
        <v>0.39461312442918578</v>
      </c>
      <c r="W267" s="24">
        <f t="shared" si="117"/>
        <v>105.3870371478219</v>
      </c>
      <c r="X267" s="24">
        <f t="shared" si="118"/>
        <v>490.29276823871379</v>
      </c>
      <c r="Y267" s="13">
        <f t="shared" si="104"/>
        <v>0.41762965160234472</v>
      </c>
      <c r="Z267" s="24">
        <f t="shared" si="105"/>
        <v>9589.7614361539672</v>
      </c>
      <c r="AA267" s="24">
        <f t="shared" si="106"/>
        <v>8796.3213048104026</v>
      </c>
      <c r="AB267" s="24">
        <f t="shared" si="119"/>
        <v>129.56613636858563</v>
      </c>
      <c r="AC267" s="24">
        <f t="shared" si="120"/>
        <v>92.196696420537265</v>
      </c>
      <c r="AE267" s="14">
        <f t="shared" si="121"/>
        <v>20.75</v>
      </c>
      <c r="AF267" s="24">
        <f t="shared" si="125"/>
        <v>400</v>
      </c>
      <c r="AG267" s="3">
        <f t="shared" si="122"/>
        <v>0</v>
      </c>
      <c r="AH267" s="3">
        <f>IF(AC267&lt;=450,AthetaR30_0,IF(AC267&gt;=650,AthetaR30_2,(IF(AC267&lt;=550,AthetaR30_0+(AthetaR30_1-AthetaR30_0)/100*(AC267-450),AthetaR30_1+(AthetaR30_2-AthetaR30_1)/100*(AC267-450)))))</f>
        <v>0</v>
      </c>
      <c r="AI267" s="3">
        <f>IF(AD267&lt;=450,AthetaR60_0,IF(AD267&gt;=650,AthetaR60_2,(IF(AD267&lt;=550,AthetaR60_0+(AthetaR60_1-AthetaR60_0)/100*(AD267-450),AthetaR60_1+(AthetaR60_2-AthetaR60_1)/100*(AD267-450)))))</f>
        <v>0.5</v>
      </c>
      <c r="AJ267" s="3">
        <f>IF(AE267&lt;=450,AthetaR90_0,IF(AE267&gt;=650,AthetaR90_2,(IF(AE267&lt;=550,AthetaR90_0+(AthetaR90_1-AthetaR90_0)/100*(AE267-450),AthetaR90_1+(AthetaR90_2-AthetaR90_1)/100*(AE267-450)))))</f>
        <v>1.3</v>
      </c>
      <c r="AK267" s="3">
        <f>IF(AF267&lt;=450,AthetaR120_0,IF(AF267&gt;=650,AthetaR120_2,(IF(AF267&lt;=550,AthetaR120_0+(AthetaR120_1-AthetaR120_0)/100*(AF267-450),AthetaR120_1+(AthetaR120_2-AthetaR120_1)/100*(AF267-450)))))</f>
        <v>1.9</v>
      </c>
      <c r="AL267" s="24">
        <f t="shared" si="123"/>
        <v>129.56613636858563</v>
      </c>
      <c r="AM267" s="14">
        <f t="shared" si="124"/>
        <v>92.196696420537265</v>
      </c>
    </row>
    <row r="268" spans="2:39" x14ac:dyDescent="0.25">
      <c r="B268" s="3">
        <f t="shared" si="107"/>
        <v>1250</v>
      </c>
      <c r="C268" s="14">
        <f t="shared" si="108"/>
        <v>20.833333333333332</v>
      </c>
      <c r="D268" s="11">
        <f t="shared" si="109"/>
        <v>787.43412196601128</v>
      </c>
      <c r="E268" s="11">
        <f t="shared" si="95"/>
        <v>489.3425670761614</v>
      </c>
      <c r="F268" s="11">
        <f t="shared" si="110"/>
        <v>64.532813947982888</v>
      </c>
      <c r="G268" s="11">
        <f t="shared" si="96"/>
        <v>130.1561501719284</v>
      </c>
      <c r="H268" s="11">
        <f t="shared" si="97"/>
        <v>92.59130954496645</v>
      </c>
      <c r="I268" s="24">
        <f t="shared" si="111"/>
        <v>64.532813947982888</v>
      </c>
      <c r="J268" s="12">
        <f t="shared" si="98"/>
        <v>0.24678609395242182</v>
      </c>
      <c r="K268" s="24">
        <f t="shared" si="99"/>
        <v>468.44250293814741</v>
      </c>
      <c r="L268" s="12">
        <f t="shared" si="112"/>
        <v>0.24665219045498352</v>
      </c>
      <c r="M268" s="24">
        <f t="shared" si="113"/>
        <v>130.1561501719284</v>
      </c>
      <c r="N268" s="12">
        <f t="shared" si="100"/>
        <v>0.76781979712562076</v>
      </c>
      <c r="O268" s="24">
        <f t="shared" si="101"/>
        <v>501.87598693589234</v>
      </c>
      <c r="P268" s="12">
        <f t="shared" si="114"/>
        <v>0.58997064702164104</v>
      </c>
      <c r="Q268" s="24">
        <f t="shared" si="115"/>
        <v>92.59130954496645</v>
      </c>
      <c r="R268" s="12">
        <f t="shared" si="102"/>
        <v>0.43803683817816041</v>
      </c>
      <c r="S268" s="24">
        <f t="shared" si="103"/>
        <v>483.846692074408</v>
      </c>
      <c r="T268" s="12">
        <f t="shared" si="116"/>
        <v>0.39469910060581787</v>
      </c>
      <c r="W268" s="24">
        <f t="shared" si="117"/>
        <v>105.80466679942424</v>
      </c>
      <c r="X268" s="24">
        <f t="shared" si="118"/>
        <v>490.49755224522164</v>
      </c>
      <c r="Y268" s="13">
        <f t="shared" si="104"/>
        <v>0.41777610129985415</v>
      </c>
      <c r="Z268" s="24">
        <f t="shared" si="105"/>
        <v>9588.4475069184282</v>
      </c>
      <c r="AA268" s="24">
        <f t="shared" si="106"/>
        <v>8811.7647965975921</v>
      </c>
      <c r="AB268" s="24">
        <f t="shared" si="119"/>
        <v>130.1561501719284</v>
      </c>
      <c r="AC268" s="24">
        <f t="shared" si="120"/>
        <v>92.59130954496645</v>
      </c>
      <c r="AE268" s="14">
        <f t="shared" si="121"/>
        <v>20.833333333333332</v>
      </c>
      <c r="AF268" s="24">
        <f t="shared" si="125"/>
        <v>400</v>
      </c>
      <c r="AG268" s="3">
        <f t="shared" si="122"/>
        <v>0</v>
      </c>
      <c r="AH268" s="3">
        <f>IF(AC268&lt;=450,AthetaR30_0,IF(AC268&gt;=650,AthetaR30_2,(IF(AC268&lt;=550,AthetaR30_0+(AthetaR30_1-AthetaR30_0)/100*(AC268-450),AthetaR30_1+(AthetaR30_2-AthetaR30_1)/100*(AC268-450)))))</f>
        <v>0</v>
      </c>
      <c r="AI268" s="3">
        <f>IF(AD268&lt;=450,AthetaR60_0,IF(AD268&gt;=650,AthetaR60_2,(IF(AD268&lt;=550,AthetaR60_0+(AthetaR60_1-AthetaR60_0)/100*(AD268-450),AthetaR60_1+(AthetaR60_2-AthetaR60_1)/100*(AD268-450)))))</f>
        <v>0.5</v>
      </c>
      <c r="AJ268" s="3">
        <f>IF(AE268&lt;=450,AthetaR90_0,IF(AE268&gt;=650,AthetaR90_2,(IF(AE268&lt;=550,AthetaR90_0+(AthetaR90_1-AthetaR90_0)/100*(AE268-450),AthetaR90_1+(AthetaR90_2-AthetaR90_1)/100*(AE268-450)))))</f>
        <v>1.3</v>
      </c>
      <c r="AK268" s="3">
        <f>IF(AF268&lt;=450,AthetaR120_0,IF(AF268&gt;=650,AthetaR120_2,(IF(AF268&lt;=550,AthetaR120_0+(AthetaR120_1-AthetaR120_0)/100*(AF268-450),AthetaR120_1+(AthetaR120_2-AthetaR120_1)/100*(AF268-450)))))</f>
        <v>1.9</v>
      </c>
      <c r="AL268" s="24">
        <f t="shared" si="123"/>
        <v>130.1561501719284</v>
      </c>
      <c r="AM268" s="14">
        <f t="shared" si="124"/>
        <v>92.59130954496645</v>
      </c>
    </row>
    <row r="269" spans="2:39" x14ac:dyDescent="0.25">
      <c r="B269" s="3">
        <f t="shared" si="107"/>
        <v>1255</v>
      </c>
      <c r="C269" s="14">
        <f t="shared" si="108"/>
        <v>20.916666666666668</v>
      </c>
      <c r="D269" s="11">
        <f t="shared" si="109"/>
        <v>788.02869257265456</v>
      </c>
      <c r="E269" s="11">
        <f t="shared" si="95"/>
        <v>489.70619085420645</v>
      </c>
      <c r="F269" s="11">
        <f t="shared" si="110"/>
        <v>64.779466138437868</v>
      </c>
      <c r="G269" s="11">
        <f t="shared" si="96"/>
        <v>130.74612081895003</v>
      </c>
      <c r="H269" s="11">
        <f t="shared" si="97"/>
        <v>92.986008645572269</v>
      </c>
      <c r="I269" s="24">
        <f t="shared" si="111"/>
        <v>64.779466138437868</v>
      </c>
      <c r="J269" s="12">
        <f t="shared" si="98"/>
        <v>0.24671045144851833</v>
      </c>
      <c r="K269" s="24">
        <f t="shared" si="99"/>
        <v>468.58612945923312</v>
      </c>
      <c r="L269" s="12">
        <f t="shared" si="112"/>
        <v>0.24676775729911821</v>
      </c>
      <c r="M269" s="24">
        <f t="shared" si="113"/>
        <v>130.74612081895003</v>
      </c>
      <c r="N269" s="12">
        <f t="shared" si="100"/>
        <v>0.76741798062116806</v>
      </c>
      <c r="O269" s="24">
        <f t="shared" si="101"/>
        <v>502.13876688089198</v>
      </c>
      <c r="P269" s="12">
        <f t="shared" si="114"/>
        <v>0.58992424550130917</v>
      </c>
      <c r="Q269" s="24">
        <f t="shared" si="115"/>
        <v>92.986008645572269</v>
      </c>
      <c r="R269" s="12">
        <f t="shared" si="102"/>
        <v>0.43785227831553442</v>
      </c>
      <c r="S269" s="24">
        <f t="shared" si="103"/>
        <v>484.05063912103486</v>
      </c>
      <c r="T269" s="12">
        <f t="shared" si="116"/>
        <v>0.39478286597524237</v>
      </c>
      <c r="W269" s="24">
        <f t="shared" si="117"/>
        <v>106.22244290072409</v>
      </c>
      <c r="X269" s="24">
        <f t="shared" si="118"/>
        <v>490.70206416685397</v>
      </c>
      <c r="Y269" s="13">
        <f t="shared" si="104"/>
        <v>0.41792051080768039</v>
      </c>
      <c r="Z269" s="24">
        <f t="shared" si="105"/>
        <v>9587.0936988370595</v>
      </c>
      <c r="AA269" s="24">
        <f t="shared" si="106"/>
        <v>8827.1534486915953</v>
      </c>
      <c r="AB269" s="24">
        <f t="shared" si="119"/>
        <v>130.74612081895003</v>
      </c>
      <c r="AC269" s="24">
        <f t="shared" si="120"/>
        <v>92.986008645572269</v>
      </c>
      <c r="AE269" s="14">
        <f t="shared" si="121"/>
        <v>20.916666666666668</v>
      </c>
      <c r="AF269" s="24">
        <f t="shared" si="125"/>
        <v>400</v>
      </c>
      <c r="AG269" s="3">
        <f t="shared" si="122"/>
        <v>0</v>
      </c>
      <c r="AH269" s="3">
        <f>IF(AC269&lt;=450,AthetaR30_0,IF(AC269&gt;=650,AthetaR30_2,(IF(AC269&lt;=550,AthetaR30_0+(AthetaR30_1-AthetaR30_0)/100*(AC269-450),AthetaR30_1+(AthetaR30_2-AthetaR30_1)/100*(AC269-450)))))</f>
        <v>0</v>
      </c>
      <c r="AI269" s="3">
        <f>IF(AD269&lt;=450,AthetaR60_0,IF(AD269&gt;=650,AthetaR60_2,(IF(AD269&lt;=550,AthetaR60_0+(AthetaR60_1-AthetaR60_0)/100*(AD269-450),AthetaR60_1+(AthetaR60_2-AthetaR60_1)/100*(AD269-450)))))</f>
        <v>0.5</v>
      </c>
      <c r="AJ269" s="3">
        <f>IF(AE269&lt;=450,AthetaR90_0,IF(AE269&gt;=650,AthetaR90_2,(IF(AE269&lt;=550,AthetaR90_0+(AthetaR90_1-AthetaR90_0)/100*(AE269-450),AthetaR90_1+(AthetaR90_2-AthetaR90_1)/100*(AE269-450)))))</f>
        <v>1.3</v>
      </c>
      <c r="AK269" s="3">
        <f>IF(AF269&lt;=450,AthetaR120_0,IF(AF269&gt;=650,AthetaR120_2,(IF(AF269&lt;=550,AthetaR120_0+(AthetaR120_1-AthetaR120_0)/100*(AF269-450),AthetaR120_1+(AthetaR120_2-AthetaR120_1)/100*(AF269-450)))))</f>
        <v>1.9</v>
      </c>
      <c r="AL269" s="24">
        <f t="shared" si="123"/>
        <v>130.74612081895003</v>
      </c>
      <c r="AM269" s="14">
        <f t="shared" si="124"/>
        <v>92.986008645572269</v>
      </c>
    </row>
    <row r="270" spans="2:39" x14ac:dyDescent="0.25">
      <c r="B270" s="3">
        <f t="shared" si="107"/>
        <v>1260</v>
      </c>
      <c r="C270" s="14">
        <f t="shared" si="108"/>
        <v>21</v>
      </c>
      <c r="D270" s="11">
        <f t="shared" si="109"/>
        <v>788.62091309171728</v>
      </c>
      <c r="E270" s="11">
        <f t="shared" si="95"/>
        <v>490.06837738036722</v>
      </c>
      <c r="F270" s="11">
        <f t="shared" si="110"/>
        <v>65.026233895736993</v>
      </c>
      <c r="G270" s="11">
        <f t="shared" si="96"/>
        <v>131.33604506445135</v>
      </c>
      <c r="H270" s="11">
        <f t="shared" si="97"/>
        <v>93.380791511547514</v>
      </c>
      <c r="I270" s="24">
        <f t="shared" si="111"/>
        <v>65.026233895736993</v>
      </c>
      <c r="J270" s="12">
        <f t="shared" si="98"/>
        <v>0.24663490052494733</v>
      </c>
      <c r="K270" s="24">
        <f t="shared" si="99"/>
        <v>468.72967003186858</v>
      </c>
      <c r="L270" s="12">
        <f t="shared" si="112"/>
        <v>0.24688193760785024</v>
      </c>
      <c r="M270" s="24">
        <f t="shared" si="113"/>
        <v>131.33604506445135</v>
      </c>
      <c r="N270" s="12">
        <f t="shared" si="100"/>
        <v>0.76701748657163182</v>
      </c>
      <c r="O270" s="24">
        <f t="shared" si="101"/>
        <v>502.40095593355113</v>
      </c>
      <c r="P270" s="12">
        <f t="shared" si="114"/>
        <v>0.58987464149197344</v>
      </c>
      <c r="Q270" s="24">
        <f t="shared" si="115"/>
        <v>93.380791511547514</v>
      </c>
      <c r="R270" s="12">
        <f t="shared" si="102"/>
        <v>0.43766813640053948</v>
      </c>
      <c r="S270" s="24">
        <f t="shared" si="103"/>
        <v>484.25429573715343</v>
      </c>
      <c r="T270" s="12">
        <f t="shared" si="116"/>
        <v>0.39486444644161872</v>
      </c>
      <c r="W270" s="24">
        <f t="shared" si="117"/>
        <v>106.64036341153177</v>
      </c>
      <c r="X270" s="24">
        <f t="shared" si="118"/>
        <v>490.90630361744991</v>
      </c>
      <c r="Y270" s="13">
        <f t="shared" si="104"/>
        <v>0.41806289699411359</v>
      </c>
      <c r="Z270" s="24">
        <f t="shared" si="105"/>
        <v>9585.700349220886</v>
      </c>
      <c r="AA270" s="24">
        <f t="shared" si="106"/>
        <v>8842.4875298576317</v>
      </c>
      <c r="AB270" s="24">
        <f t="shared" si="119"/>
        <v>131.33604506445135</v>
      </c>
      <c r="AC270" s="24">
        <f t="shared" si="120"/>
        <v>93.380791511547514</v>
      </c>
      <c r="AE270" s="14">
        <f t="shared" si="121"/>
        <v>21</v>
      </c>
      <c r="AF270" s="24">
        <f t="shared" si="125"/>
        <v>400</v>
      </c>
      <c r="AG270" s="3">
        <f t="shared" si="122"/>
        <v>0</v>
      </c>
      <c r="AH270" s="3">
        <f>IF(AC270&lt;=450,AthetaR30_0,IF(AC270&gt;=650,AthetaR30_2,(IF(AC270&lt;=550,AthetaR30_0+(AthetaR30_1-AthetaR30_0)/100*(AC270-450),AthetaR30_1+(AthetaR30_2-AthetaR30_1)/100*(AC270-450)))))</f>
        <v>0</v>
      </c>
      <c r="AI270" s="3">
        <f>IF(AD270&lt;=450,AthetaR60_0,IF(AD270&gt;=650,AthetaR60_2,(IF(AD270&lt;=550,AthetaR60_0+(AthetaR60_1-AthetaR60_0)/100*(AD270-450),AthetaR60_1+(AthetaR60_2-AthetaR60_1)/100*(AD270-450)))))</f>
        <v>0.5</v>
      </c>
      <c r="AJ270" s="3">
        <f>IF(AE270&lt;=450,AthetaR90_0,IF(AE270&gt;=650,AthetaR90_2,(IF(AE270&lt;=550,AthetaR90_0+(AthetaR90_1-AthetaR90_0)/100*(AE270-450),AthetaR90_1+(AthetaR90_2-AthetaR90_1)/100*(AE270-450)))))</f>
        <v>1.3</v>
      </c>
      <c r="AK270" s="3">
        <f>IF(AF270&lt;=450,AthetaR120_0,IF(AF270&gt;=650,AthetaR120_2,(IF(AF270&lt;=550,AthetaR120_0+(AthetaR120_1-AthetaR120_0)/100*(AF270-450),AthetaR120_1+(AthetaR120_2-AthetaR120_1)/100*(AF270-450)))))</f>
        <v>1.9</v>
      </c>
      <c r="AL270" s="24">
        <f t="shared" si="123"/>
        <v>131.33604506445135</v>
      </c>
      <c r="AM270" s="14">
        <f t="shared" si="124"/>
        <v>93.380791511547514</v>
      </c>
    </row>
    <row r="271" spans="2:39" x14ac:dyDescent="0.25">
      <c r="B271" s="3">
        <f t="shared" si="107"/>
        <v>1265</v>
      </c>
      <c r="C271" s="14">
        <f t="shared" si="108"/>
        <v>21.083333333333332</v>
      </c>
      <c r="D271" s="11">
        <f t="shared" si="109"/>
        <v>789.21080202789813</v>
      </c>
      <c r="E271" s="11">
        <f t="shared" si="95"/>
        <v>490.42913797163163</v>
      </c>
      <c r="F271" s="11">
        <f t="shared" si="110"/>
        <v>65.273115833344846</v>
      </c>
      <c r="G271" s="11">
        <f t="shared" si="96"/>
        <v>131.92591970594333</v>
      </c>
      <c r="H271" s="11">
        <f t="shared" si="97"/>
        <v>93.77565595798913</v>
      </c>
      <c r="I271" s="24">
        <f t="shared" si="111"/>
        <v>65.273115833344846</v>
      </c>
      <c r="J271" s="12">
        <f t="shared" si="98"/>
        <v>0.24655944148740547</v>
      </c>
      <c r="K271" s="24">
        <f t="shared" si="99"/>
        <v>468.87312383576477</v>
      </c>
      <c r="L271" s="12">
        <f t="shared" si="112"/>
        <v>0.24699474576949901</v>
      </c>
      <c r="M271" s="24">
        <f t="shared" si="113"/>
        <v>131.92591970594333</v>
      </c>
      <c r="N271" s="12">
        <f t="shared" si="100"/>
        <v>0.7666183092836798</v>
      </c>
      <c r="O271" s="24">
        <f t="shared" si="101"/>
        <v>502.66255554397713</v>
      </c>
      <c r="P271" s="12">
        <f t="shared" si="114"/>
        <v>0.58982187703533817</v>
      </c>
      <c r="Q271" s="24">
        <f t="shared" si="115"/>
        <v>93.77565595798913</v>
      </c>
      <c r="R271" s="12">
        <f t="shared" si="102"/>
        <v>0.43748441204177041</v>
      </c>
      <c r="S271" s="24">
        <f t="shared" si="103"/>
        <v>484.45766140577302</v>
      </c>
      <c r="T271" s="12">
        <f t="shared" si="116"/>
        <v>0.39494386753787936</v>
      </c>
      <c r="W271" s="24">
        <f t="shared" si="117"/>
        <v>107.05842630852588</v>
      </c>
      <c r="X271" s="24">
        <f t="shared" si="118"/>
        <v>491.11027022766467</v>
      </c>
      <c r="Y271" s="13">
        <f t="shared" si="104"/>
        <v>0.41820327652835232</v>
      </c>
      <c r="Z271" s="24">
        <f t="shared" si="105"/>
        <v>9584.2677915776439</v>
      </c>
      <c r="AA271" s="24">
        <f t="shared" si="106"/>
        <v>8857.7673060314573</v>
      </c>
      <c r="AB271" s="24">
        <f t="shared" si="119"/>
        <v>131.92591970594333</v>
      </c>
      <c r="AC271" s="24">
        <f t="shared" si="120"/>
        <v>93.77565595798913</v>
      </c>
      <c r="AE271" s="14">
        <f t="shared" si="121"/>
        <v>21.083333333333332</v>
      </c>
      <c r="AF271" s="24">
        <f t="shared" si="125"/>
        <v>400</v>
      </c>
      <c r="AG271" s="3">
        <f t="shared" si="122"/>
        <v>0</v>
      </c>
      <c r="AH271" s="3">
        <f>IF(AC271&lt;=450,AthetaR30_0,IF(AC271&gt;=650,AthetaR30_2,(IF(AC271&lt;=550,AthetaR30_0+(AthetaR30_1-AthetaR30_0)/100*(AC271-450),AthetaR30_1+(AthetaR30_2-AthetaR30_1)/100*(AC271-450)))))</f>
        <v>0</v>
      </c>
      <c r="AI271" s="3">
        <f>IF(AD271&lt;=450,AthetaR60_0,IF(AD271&gt;=650,AthetaR60_2,(IF(AD271&lt;=550,AthetaR60_0+(AthetaR60_1-AthetaR60_0)/100*(AD271-450),AthetaR60_1+(AthetaR60_2-AthetaR60_1)/100*(AD271-450)))))</f>
        <v>0.5</v>
      </c>
      <c r="AJ271" s="3">
        <f>IF(AE271&lt;=450,AthetaR90_0,IF(AE271&gt;=650,AthetaR90_2,(IF(AE271&lt;=550,AthetaR90_0+(AthetaR90_1-AthetaR90_0)/100*(AE271-450),AthetaR90_1+(AthetaR90_2-AthetaR90_1)/100*(AE271-450)))))</f>
        <v>1.3</v>
      </c>
      <c r="AK271" s="3">
        <f>IF(AF271&lt;=450,AthetaR120_0,IF(AF271&gt;=650,AthetaR120_2,(IF(AF271&lt;=550,AthetaR120_0+(AthetaR120_1-AthetaR120_0)/100*(AF271-450),AthetaR120_1+(AthetaR120_2-AthetaR120_1)/100*(AF271-450)))))</f>
        <v>1.9</v>
      </c>
      <c r="AL271" s="24">
        <f t="shared" si="123"/>
        <v>131.92591970594333</v>
      </c>
      <c r="AM271" s="14">
        <f t="shared" si="124"/>
        <v>93.77565595798913</v>
      </c>
    </row>
    <row r="272" spans="2:39" x14ac:dyDescent="0.25">
      <c r="B272" s="3">
        <f t="shared" si="107"/>
        <v>1270</v>
      </c>
      <c r="C272" s="14">
        <f t="shared" si="108"/>
        <v>21.166666666666668</v>
      </c>
      <c r="D272" s="11">
        <f t="shared" si="109"/>
        <v>789.79837766819219</v>
      </c>
      <c r="E272" s="11">
        <f t="shared" si="95"/>
        <v>490.78848381184594</v>
      </c>
      <c r="F272" s="11">
        <f t="shared" si="110"/>
        <v>65.520110579114345</v>
      </c>
      <c r="G272" s="11">
        <f t="shared" si="96"/>
        <v>132.51574158297868</v>
      </c>
      <c r="H272" s="11">
        <f t="shared" si="97"/>
        <v>94.170599825527006</v>
      </c>
      <c r="I272" s="24">
        <f t="shared" si="111"/>
        <v>65.520110579114345</v>
      </c>
      <c r="J272" s="12">
        <f t="shared" si="98"/>
        <v>0.24648407463435387</v>
      </c>
      <c r="K272" s="24">
        <f t="shared" si="99"/>
        <v>469.01649006287863</v>
      </c>
      <c r="L272" s="12">
        <f t="shared" si="112"/>
        <v>0.24710619597840239</v>
      </c>
      <c r="M272" s="24">
        <f t="shared" si="113"/>
        <v>132.51574158297868</v>
      </c>
      <c r="N272" s="12">
        <f t="shared" si="100"/>
        <v>0.76622044304474324</v>
      </c>
      <c r="O272" s="24">
        <f t="shared" si="101"/>
        <v>502.92356719179202</v>
      </c>
      <c r="P272" s="12">
        <f t="shared" si="114"/>
        <v>0.58976599351700409</v>
      </c>
      <c r="Q272" s="24">
        <f t="shared" si="115"/>
        <v>94.170599825527006</v>
      </c>
      <c r="R272" s="12">
        <f t="shared" si="102"/>
        <v>0.43730110482983259</v>
      </c>
      <c r="S272" s="24">
        <f t="shared" si="103"/>
        <v>484.66073563136575</v>
      </c>
      <c r="T272" s="12">
        <f t="shared" si="116"/>
        <v>0.39502115443230645</v>
      </c>
      <c r="W272" s="24">
        <f t="shared" si="117"/>
        <v>107.47662958505424</v>
      </c>
      <c r="X272" s="24">
        <f t="shared" si="118"/>
        <v>491.3139636447637</v>
      </c>
      <c r="Y272" s="13">
        <f t="shared" si="104"/>
        <v>0.41834166588335381</v>
      </c>
      <c r="Z272" s="24">
        <f t="shared" si="105"/>
        <v>9582.7963556697923</v>
      </c>
      <c r="AA272" s="24">
        <f t="shared" si="106"/>
        <v>8872.9930403587532</v>
      </c>
      <c r="AB272" s="24">
        <f t="shared" si="119"/>
        <v>132.51574158297868</v>
      </c>
      <c r="AC272" s="24">
        <f t="shared" si="120"/>
        <v>94.170599825527006</v>
      </c>
      <c r="AE272" s="14">
        <f t="shared" si="121"/>
        <v>21.166666666666668</v>
      </c>
      <c r="AF272" s="24">
        <f t="shared" si="125"/>
        <v>400</v>
      </c>
      <c r="AG272" s="3">
        <f t="shared" si="122"/>
        <v>0</v>
      </c>
      <c r="AH272" s="3">
        <f>IF(AC272&lt;=450,AthetaR30_0,IF(AC272&gt;=650,AthetaR30_2,(IF(AC272&lt;=550,AthetaR30_0+(AthetaR30_1-AthetaR30_0)/100*(AC272-450),AthetaR30_1+(AthetaR30_2-AthetaR30_1)/100*(AC272-450)))))</f>
        <v>0</v>
      </c>
      <c r="AI272" s="3">
        <f>IF(AD272&lt;=450,AthetaR60_0,IF(AD272&gt;=650,AthetaR60_2,(IF(AD272&lt;=550,AthetaR60_0+(AthetaR60_1-AthetaR60_0)/100*(AD272-450),AthetaR60_1+(AthetaR60_2-AthetaR60_1)/100*(AD272-450)))))</f>
        <v>0.5</v>
      </c>
      <c r="AJ272" s="3">
        <f>IF(AE272&lt;=450,AthetaR90_0,IF(AE272&gt;=650,AthetaR90_2,(IF(AE272&lt;=550,AthetaR90_0+(AthetaR90_1-AthetaR90_0)/100*(AE272-450),AthetaR90_1+(AthetaR90_2-AthetaR90_1)/100*(AE272-450)))))</f>
        <v>1.3</v>
      </c>
      <c r="AK272" s="3">
        <f>IF(AF272&lt;=450,AthetaR120_0,IF(AF272&gt;=650,AthetaR120_2,(IF(AF272&lt;=550,AthetaR120_0+(AthetaR120_1-AthetaR120_0)/100*(AF272-450),AthetaR120_1+(AthetaR120_2-AthetaR120_1)/100*(AF272-450)))))</f>
        <v>1.9</v>
      </c>
      <c r="AL272" s="24">
        <f t="shared" si="123"/>
        <v>132.51574158297868</v>
      </c>
      <c r="AM272" s="14">
        <f t="shared" si="124"/>
        <v>94.170599825527006</v>
      </c>
    </row>
    <row r="273" spans="2:39" x14ac:dyDescent="0.25">
      <c r="B273" s="3">
        <f t="shared" si="107"/>
        <v>1275</v>
      </c>
      <c r="C273" s="14">
        <f t="shared" si="108"/>
        <v>21.25</v>
      </c>
      <c r="D273" s="11">
        <f t="shared" si="109"/>
        <v>790.38365808529295</v>
      </c>
      <c r="E273" s="11">
        <f t="shared" si="95"/>
        <v>491.14642595379524</v>
      </c>
      <c r="F273" s="11">
        <f t="shared" si="110"/>
        <v>65.767216775092749</v>
      </c>
      <c r="G273" s="11">
        <f t="shared" si="96"/>
        <v>133.10550757649568</v>
      </c>
      <c r="H273" s="11">
        <f t="shared" si="97"/>
        <v>94.565620979959306</v>
      </c>
      <c r="I273" s="24">
        <f t="shared" si="111"/>
        <v>65.767216775092749</v>
      </c>
      <c r="J273" s="12">
        <f t="shared" si="98"/>
        <v>0.24640880025712644</v>
      </c>
      <c r="K273" s="24">
        <f t="shared" si="99"/>
        <v>469.15976791724933</v>
      </c>
      <c r="L273" s="12">
        <f t="shared" si="112"/>
        <v>0.24721630223824037</v>
      </c>
      <c r="M273" s="24">
        <f t="shared" si="113"/>
        <v>133.10550757649568</v>
      </c>
      <c r="N273" s="12">
        <f t="shared" si="100"/>
        <v>0.76582388212405239</v>
      </c>
      <c r="O273" s="24">
        <f t="shared" si="101"/>
        <v>503.18399238549267</v>
      </c>
      <c r="P273" s="12">
        <f t="shared" si="114"/>
        <v>0.58970703167840954</v>
      </c>
      <c r="Q273" s="24">
        <f t="shared" si="115"/>
        <v>94.565620979959306</v>
      </c>
      <c r="R273" s="12">
        <f t="shared" si="102"/>
        <v>0.43711821433772557</v>
      </c>
      <c r="S273" s="24">
        <f t="shared" si="103"/>
        <v>484.86351793953128</v>
      </c>
      <c r="T273" s="12">
        <f t="shared" si="116"/>
        <v>0.39509633193486449</v>
      </c>
      <c r="W273" s="24">
        <f t="shared" si="117"/>
        <v>107.8949712509376</v>
      </c>
      <c r="X273" s="24">
        <f t="shared" si="118"/>
        <v>491.51738353241961</v>
      </c>
      <c r="Y273" s="13">
        <f t="shared" si="104"/>
        <v>0.41847808133863218</v>
      </c>
      <c r="Z273" s="24">
        <f t="shared" si="105"/>
        <v>9581.2863675714416</v>
      </c>
      <c r="AA273" s="24">
        <f t="shared" si="106"/>
        <v>8888.1649932337514</v>
      </c>
      <c r="AB273" s="24">
        <f t="shared" si="119"/>
        <v>133.10550757649568</v>
      </c>
      <c r="AC273" s="24">
        <f t="shared" si="120"/>
        <v>94.565620979959306</v>
      </c>
      <c r="AE273" s="14">
        <f t="shared" si="121"/>
        <v>21.25</v>
      </c>
      <c r="AF273" s="24">
        <f t="shared" si="125"/>
        <v>400</v>
      </c>
      <c r="AG273" s="3">
        <f t="shared" si="122"/>
        <v>0</v>
      </c>
      <c r="AH273" s="3">
        <f>IF(AC273&lt;=450,AthetaR30_0,IF(AC273&gt;=650,AthetaR30_2,(IF(AC273&lt;=550,AthetaR30_0+(AthetaR30_1-AthetaR30_0)/100*(AC273-450),AthetaR30_1+(AthetaR30_2-AthetaR30_1)/100*(AC273-450)))))</f>
        <v>0</v>
      </c>
      <c r="AI273" s="3">
        <f>IF(AD273&lt;=450,AthetaR60_0,IF(AD273&gt;=650,AthetaR60_2,(IF(AD273&lt;=550,AthetaR60_0+(AthetaR60_1-AthetaR60_0)/100*(AD273-450),AthetaR60_1+(AthetaR60_2-AthetaR60_1)/100*(AD273-450)))))</f>
        <v>0.5</v>
      </c>
      <c r="AJ273" s="3">
        <f>IF(AE273&lt;=450,AthetaR90_0,IF(AE273&gt;=650,AthetaR90_2,(IF(AE273&lt;=550,AthetaR90_0+(AthetaR90_1-AthetaR90_0)/100*(AE273-450),AthetaR90_1+(AthetaR90_2-AthetaR90_1)/100*(AE273-450)))))</f>
        <v>1.3</v>
      </c>
      <c r="AK273" s="3">
        <f>IF(AF273&lt;=450,AthetaR120_0,IF(AF273&gt;=650,AthetaR120_2,(IF(AF273&lt;=550,AthetaR120_0+(AthetaR120_1-AthetaR120_0)/100*(AF273-450),AthetaR120_1+(AthetaR120_2-AthetaR120_1)/100*(AF273-450)))))</f>
        <v>1.9</v>
      </c>
      <c r="AL273" s="24">
        <f t="shared" si="123"/>
        <v>133.10550757649568</v>
      </c>
      <c r="AM273" s="14">
        <f t="shared" si="124"/>
        <v>94.565620979959306</v>
      </c>
    </row>
    <row r="274" spans="2:39" x14ac:dyDescent="0.25">
      <c r="B274" s="3">
        <f t="shared" si="107"/>
        <v>1280</v>
      </c>
      <c r="C274" s="14">
        <f t="shared" si="108"/>
        <v>21.333333333333332</v>
      </c>
      <c r="D274" s="11">
        <f t="shared" si="109"/>
        <v>790.96666114092716</v>
      </c>
      <c r="E274" s="11">
        <f t="shared" ref="E274:E337" si="126">IF(B274&lt;=40*60,20+345*CRed_1*LOG(8*C274+1,10),ThetaG40+(ThetaG120-ThetaG40)/80*(C274-40))</f>
        <v>491.50297532124273</v>
      </c>
      <c r="F274" s="11">
        <f t="shared" si="110"/>
        <v>66.014433077330992</v>
      </c>
      <c r="G274" s="11">
        <f t="shared" ref="G274:G337" si="127">M274</f>
        <v>133.6952146081741</v>
      </c>
      <c r="H274" s="11">
        <f t="shared" ref="H274:H337" si="128">Q274</f>
        <v>94.960717311894172</v>
      </c>
      <c r="I274" s="24">
        <f t="shared" si="111"/>
        <v>66.014433077330992</v>
      </c>
      <c r="J274" s="12">
        <f t="shared" ref="J274:J337" si="129">Cp*RhoP/(K274*RhoA)*dP/1000*MassivSS</f>
        <v>0.24633361864003697</v>
      </c>
      <c r="K274" s="24">
        <f t="shared" ref="K274:K337" si="130">IF(I274&lt;600,425+0.773*I274-1.69/1000*I274^2+2.22/1000^2*I274^3,IF(I274&lt;735,666+13002/(738-I274),IF(I274&lt;900,545+17820/(I274-731),650)))</f>
        <v>469.30295661483785</v>
      </c>
      <c r="L274" s="12">
        <f t="shared" si="112"/>
        <v>0.24732507836533088</v>
      </c>
      <c r="M274" s="24">
        <f t="shared" si="113"/>
        <v>133.6952146081741</v>
      </c>
      <c r="N274" s="12">
        <f t="shared" ref="N274:N337" si="131">Cp*RhoP/(O274*RhoA)*dP/1000*MassivW</f>
        <v>0.7654286207736466</v>
      </c>
      <c r="O274" s="24">
        <f t="shared" ref="O274:O337" si="132">IF(M274&lt;600,425+0.773*M274-1.69/1000*M274^2+2.22/1000^2*M274^3,IF(M274&lt;735,666+13002/(738-M274),IF(M274&lt;900,545+17820/(M274-731),650)))</f>
        <v>503.4438326618228</v>
      </c>
      <c r="P274" s="12">
        <f t="shared" si="114"/>
        <v>0.58964503162864701</v>
      </c>
      <c r="Q274" s="24">
        <f t="shared" si="115"/>
        <v>94.960717311894172</v>
      </c>
      <c r="R274" s="12">
        <f t="shared" ref="R274:R337" si="133">Cp*RhoP/(S274*RhoA)*dP/1000*MassivSI</f>
        <v>0.43693574012121728</v>
      </c>
      <c r="S274" s="24">
        <f t="shared" ref="S274:S337" si="134">IF(Q274&lt;600,425+0.773*Q274-1.69/1000*Q274^2+2.22/1000^2*Q274^3,IF(Q274&lt;735,666+13002/(738-Q274),IF(Q274&lt;900,545+17820/(Q274-731),650)))</f>
        <v>485.06600787666684</v>
      </c>
      <c r="T274" s="12">
        <f t="shared" si="116"/>
        <v>0.39516942450347298</v>
      </c>
      <c r="W274" s="24">
        <f t="shared" si="117"/>
        <v>108.31344933227624</v>
      </c>
      <c r="X274" s="24">
        <f t="shared" si="118"/>
        <v>491.72052957051176</v>
      </c>
      <c r="Y274" s="13">
        <f t="shared" ref="Y274:Y337" si="135">MAX(MassivSSCO/(X274*RhoA)*DeltaT*(Z274+AA274),L274)</f>
        <v>0.41861253898300643</v>
      </c>
      <c r="Z274" s="24">
        <f t="shared" ref="Z274:Z337" si="136">AlphaC*(E274-W274)</f>
        <v>9579.7381497241622</v>
      </c>
      <c r="AA274" s="24">
        <f t="shared" ref="AA274:AA337" si="137">Phi*EpsilonF*0.7*Botzman/10^8*EpsilonA*((E274+273)^4-(W274+273)^4)</f>
        <v>8903.2834223371556</v>
      </c>
      <c r="AB274" s="24">
        <f t="shared" si="119"/>
        <v>133.6952146081741</v>
      </c>
      <c r="AC274" s="24">
        <f t="shared" si="120"/>
        <v>94.960717311894172</v>
      </c>
      <c r="AE274" s="14">
        <f t="shared" si="121"/>
        <v>21.333333333333332</v>
      </c>
      <c r="AF274" s="24">
        <f t="shared" si="125"/>
        <v>400</v>
      </c>
      <c r="AG274" s="3">
        <f t="shared" si="122"/>
        <v>0</v>
      </c>
      <c r="AH274" s="3">
        <f>IF(AC274&lt;=450,AthetaR30_0,IF(AC274&gt;=650,AthetaR30_2,(IF(AC274&lt;=550,AthetaR30_0+(AthetaR30_1-AthetaR30_0)/100*(AC274-450),AthetaR30_1+(AthetaR30_2-AthetaR30_1)/100*(AC274-450)))))</f>
        <v>0</v>
      </c>
      <c r="AI274" s="3">
        <f>IF(AD274&lt;=450,AthetaR60_0,IF(AD274&gt;=650,AthetaR60_2,(IF(AD274&lt;=550,AthetaR60_0+(AthetaR60_1-AthetaR60_0)/100*(AD274-450),AthetaR60_1+(AthetaR60_2-AthetaR60_1)/100*(AD274-450)))))</f>
        <v>0.5</v>
      </c>
      <c r="AJ274" s="3">
        <f>IF(AE274&lt;=450,AthetaR90_0,IF(AE274&gt;=650,AthetaR90_2,(IF(AE274&lt;=550,AthetaR90_0+(AthetaR90_1-AthetaR90_0)/100*(AE274-450),AthetaR90_1+(AthetaR90_2-AthetaR90_1)/100*(AE274-450)))))</f>
        <v>1.3</v>
      </c>
      <c r="AK274" s="3">
        <f>IF(AF274&lt;=450,AthetaR120_0,IF(AF274&gt;=650,AthetaR120_2,(IF(AF274&lt;=550,AthetaR120_0+(AthetaR120_1-AthetaR120_0)/100*(AF274-450),AthetaR120_1+(AthetaR120_2-AthetaR120_1)/100*(AF274-450)))))</f>
        <v>1.9</v>
      </c>
      <c r="AL274" s="24">
        <f t="shared" si="123"/>
        <v>133.6952146081741</v>
      </c>
      <c r="AM274" s="14">
        <f t="shared" si="124"/>
        <v>94.960717311894172</v>
      </c>
    </row>
    <row r="275" spans="2:39" x14ac:dyDescent="0.25">
      <c r="B275" s="3">
        <f t="shared" ref="B275:B338" si="138">B274+DeltaT</f>
        <v>1285</v>
      </c>
      <c r="C275" s="14">
        <f t="shared" ref="C275:C338" si="139">B275/60</f>
        <v>21.416666666666668</v>
      </c>
      <c r="D275" s="11">
        <f t="shared" ref="D275:D338" si="140">20+345*LOG(8*C275+1,10)</f>
        <v>791.54740448912651</v>
      </c>
      <c r="E275" s="11">
        <f t="shared" si="126"/>
        <v>491.85814271093085</v>
      </c>
      <c r="F275" s="11">
        <f t="shared" ref="F275:F338" si="141">I275</f>
        <v>66.261758155696327</v>
      </c>
      <c r="G275" s="11">
        <f t="shared" si="127"/>
        <v>134.28485963980273</v>
      </c>
      <c r="H275" s="11">
        <f t="shared" si="128"/>
        <v>95.35588673639765</v>
      </c>
      <c r="I275" s="24">
        <f t="shared" ref="I275:I338" si="142">I274+IF(Limit=Oui,MAX(0,L274),L274)</f>
        <v>66.261758155696327</v>
      </c>
      <c r="J275" s="12">
        <f t="shared" si="129"/>
        <v>0.24625853006048515</v>
      </c>
      <c r="K275" s="24">
        <f t="shared" si="130"/>
        <v>469.44605538336799</v>
      </c>
      <c r="L275" s="12">
        <f t="shared" ref="L275:L338" si="143">LambdaP*MassivSS/(dP/1000)/(K275*RhoA)/(1+J275/3)*(D275-I275)*DeltaT-(EXP(J275/10)-1)*(D275-D274)</f>
        <v>0.24743253799179754</v>
      </c>
      <c r="M275" s="24">
        <f t="shared" ref="M275:M338" si="144">M274+IF(Limit=Oui,MAX(0,P274),P274)</f>
        <v>134.28485963980273</v>
      </c>
      <c r="N275" s="12">
        <f t="shared" si="131"/>
        <v>0.76503465322936048</v>
      </c>
      <c r="O275" s="24">
        <f t="shared" si="132"/>
        <v>503.70308958515631</v>
      </c>
      <c r="P275" s="12">
        <f t="shared" ref="P275:P338" si="145">LambdaP*MassivW/(dP/1000)/(O275*RhoA)/(1+N275/3)*(D275-M275)*DeltaT-(EXP(N275/10)-1)*(D275-D274)</f>
        <v>0.58958003285584437</v>
      </c>
      <c r="Q275" s="24">
        <f t="shared" ref="Q275:Q338" si="146">Q274+IF(Limit=Oui,MAX(0,T274),T274)</f>
        <v>95.35588673639765</v>
      </c>
      <c r="R275" s="12">
        <f t="shared" si="133"/>
        <v>0.43675368171921264</v>
      </c>
      <c r="S275" s="24">
        <f t="shared" si="134"/>
        <v>485.26820500964402</v>
      </c>
      <c r="T275" s="12">
        <f t="shared" ref="T275:T338" si="147">LambdaP*MassivSI/(dP/1000)/(S275*RhoA)/(1+R275/3)*(D275-Q275)*DeltaT-(EXP(R275/10)-1)*(D275-D274)</f>
        <v>0.39524045625004611</v>
      </c>
      <c r="W275" s="24">
        <f t="shared" ref="W275:W338" si="148">W274+IF(Limit=Oui,MAX(0,Y274),Y274)</f>
        <v>108.73206187125925</v>
      </c>
      <c r="X275" s="24">
        <f t="shared" ref="X275:X338" si="149">IF(W275&lt;600,425+0.773*W275-1.69/1000*W275^2+2.22/1000^2*W275^3,IF(W275&lt;735,666+13002/(738-W275),IF(W275&lt;900,545+17820/(W275-731),650)))</f>
        <v>491.92340145492881</v>
      </c>
      <c r="Y275" s="13">
        <f t="shared" si="135"/>
        <v>0.41874505471730383</v>
      </c>
      <c r="Z275" s="24">
        <f t="shared" si="136"/>
        <v>9578.1520209917908</v>
      </c>
      <c r="AA275" s="24">
        <f t="shared" si="137"/>
        <v>8918.3485826734995</v>
      </c>
      <c r="AB275" s="24">
        <f t="shared" ref="AB275:AB338" si="150">MAX(M275,AVERAGE(W275,AC275))</f>
        <v>134.28485963980273</v>
      </c>
      <c r="AC275" s="24">
        <f t="shared" ref="AC275:AC338" si="151">Q275</f>
        <v>95.35588673639765</v>
      </c>
      <c r="AE275" s="14">
        <f t="shared" ref="AE275:AE338" si="152">C275</f>
        <v>21.416666666666668</v>
      </c>
      <c r="AF275" s="24">
        <f t="shared" si="125"/>
        <v>400</v>
      </c>
      <c r="AG275" s="3">
        <f t="shared" ref="AG275:AG338" si="153">IF(C275&lt;=30,AH275,IF(C275&lt;=60,AI275,IF(C275&lt;=90,AJ275,IF(C275&lt;=120,AK275,-1))))</f>
        <v>0</v>
      </c>
      <c r="AH275" s="3">
        <f>IF(AC275&lt;=450,AthetaR30_0,IF(AC275&gt;=650,AthetaR30_2,(IF(AC275&lt;=550,AthetaR30_0+(AthetaR30_1-AthetaR30_0)/100*(AC275-450),AthetaR30_1+(AthetaR30_2-AthetaR30_1)/100*(AC275-450)))))</f>
        <v>0</v>
      </c>
      <c r="AI275" s="3">
        <f>IF(AD275&lt;=450,AthetaR60_0,IF(AD275&gt;=650,AthetaR60_2,(IF(AD275&lt;=550,AthetaR60_0+(AthetaR60_1-AthetaR60_0)/100*(AD275-450),AthetaR60_1+(AthetaR60_2-AthetaR60_1)/100*(AD275-450)))))</f>
        <v>0.5</v>
      </c>
      <c r="AJ275" s="3">
        <f>IF(AE275&lt;=450,AthetaR90_0,IF(AE275&gt;=650,AthetaR90_2,(IF(AE275&lt;=550,AthetaR90_0+(AthetaR90_1-AthetaR90_0)/100*(AE275-450),AthetaR90_1+(AthetaR90_2-AthetaR90_1)/100*(AE275-450)))))</f>
        <v>1.3</v>
      </c>
      <c r="AK275" s="3">
        <f>IF(AF275&lt;=450,AthetaR120_0,IF(AF275&gt;=650,AthetaR120_2,(IF(AF275&lt;=550,AthetaR120_0+(AthetaR120_1-AthetaR120_0)/100*(AF275-450),AthetaR120_1+(AthetaR120_2-AthetaR120_1)/100*(AF275-450)))))</f>
        <v>1.9</v>
      </c>
      <c r="AL275" s="24">
        <f t="shared" ref="AL275:AL338" si="154">MAX(M275,AVERAGE(W275,AM275))</f>
        <v>134.28485963980273</v>
      </c>
      <c r="AM275" s="14">
        <f t="shared" ref="AM275:AM338" si="155">IF(W275&gt;=AF275,(1+(W275-AF275)*AG275/10000)*AC275,AC275)</f>
        <v>95.35588673639765</v>
      </c>
    </row>
    <row r="276" spans="2:39" x14ac:dyDescent="0.25">
      <c r="B276" s="3">
        <f t="shared" si="138"/>
        <v>1290</v>
      </c>
      <c r="C276" s="14">
        <f t="shared" si="139"/>
        <v>21.5</v>
      </c>
      <c r="D276" s="11">
        <f t="shared" si="140"/>
        <v>792.1259055794344</v>
      </c>
      <c r="E276" s="11">
        <f t="shared" si="126"/>
        <v>492.21193879454245</v>
      </c>
      <c r="F276" s="11">
        <f t="shared" si="141"/>
        <v>66.509190693688126</v>
      </c>
      <c r="G276" s="11">
        <f t="shared" si="127"/>
        <v>134.87443967265858</v>
      </c>
      <c r="H276" s="11">
        <f t="shared" si="128"/>
        <v>95.751127192647701</v>
      </c>
      <c r="I276" s="24">
        <f t="shared" si="142"/>
        <v>66.509190693688126</v>
      </c>
      <c r="J276" s="12">
        <f t="shared" si="129"/>
        <v>0.24618353478905941</v>
      </c>
      <c r="K276" s="24">
        <f t="shared" si="130"/>
        <v>469.58906346217123</v>
      </c>
      <c r="L276" s="12">
        <f t="shared" si="143"/>
        <v>0.24753869456874975</v>
      </c>
      <c r="M276" s="24">
        <f t="shared" si="144"/>
        <v>134.87443967265858</v>
      </c>
      <c r="N276" s="12">
        <f t="shared" si="131"/>
        <v>0.76464197371178366</v>
      </c>
      <c r="O276" s="24">
        <f t="shared" si="132"/>
        <v>503.9617647468927</v>
      </c>
      <c r="P276" s="12">
        <f t="shared" si="145"/>
        <v>0.589512074238557</v>
      </c>
      <c r="Q276" s="24">
        <f t="shared" si="146"/>
        <v>95.751127192647701</v>
      </c>
      <c r="R276" s="12">
        <f t="shared" si="133"/>
        <v>0.43657203865411387</v>
      </c>
      <c r="S276" s="24">
        <f t="shared" si="134"/>
        <v>485.47010892548946</v>
      </c>
      <c r="T276" s="12">
        <f t="shared" si="147"/>
        <v>0.39530945094654468</v>
      </c>
      <c r="W276" s="24">
        <f t="shared" si="148"/>
        <v>109.15080692597655</v>
      </c>
      <c r="X276" s="24">
        <f t="shared" si="149"/>
        <v>492.12599889737334</v>
      </c>
      <c r="Y276" s="13">
        <f t="shared" si="135"/>
        <v>0.41887564425701285</v>
      </c>
      <c r="Z276" s="24">
        <f t="shared" si="136"/>
        <v>9576.5282967141466</v>
      </c>
      <c r="AA276" s="24">
        <f t="shared" si="137"/>
        <v>8933.3607266077688</v>
      </c>
      <c r="AB276" s="24">
        <f t="shared" si="150"/>
        <v>134.87443967265858</v>
      </c>
      <c r="AC276" s="24">
        <f t="shared" si="151"/>
        <v>95.751127192647701</v>
      </c>
      <c r="AE276" s="14">
        <f t="shared" si="152"/>
        <v>21.5</v>
      </c>
      <c r="AF276" s="24">
        <f t="shared" si="125"/>
        <v>400</v>
      </c>
      <c r="AG276" s="3">
        <f t="shared" si="153"/>
        <v>0</v>
      </c>
      <c r="AH276" s="3">
        <f>IF(AC276&lt;=450,AthetaR30_0,IF(AC276&gt;=650,AthetaR30_2,(IF(AC276&lt;=550,AthetaR30_0+(AthetaR30_1-AthetaR30_0)/100*(AC276-450),AthetaR30_1+(AthetaR30_2-AthetaR30_1)/100*(AC276-450)))))</f>
        <v>0</v>
      </c>
      <c r="AI276" s="3">
        <f>IF(AD276&lt;=450,AthetaR60_0,IF(AD276&gt;=650,AthetaR60_2,(IF(AD276&lt;=550,AthetaR60_0+(AthetaR60_1-AthetaR60_0)/100*(AD276-450),AthetaR60_1+(AthetaR60_2-AthetaR60_1)/100*(AD276-450)))))</f>
        <v>0.5</v>
      </c>
      <c r="AJ276" s="3">
        <f>IF(AE276&lt;=450,AthetaR90_0,IF(AE276&gt;=650,AthetaR90_2,(IF(AE276&lt;=550,AthetaR90_0+(AthetaR90_1-AthetaR90_0)/100*(AE276-450),AthetaR90_1+(AthetaR90_2-AthetaR90_1)/100*(AE276-450)))))</f>
        <v>1.3</v>
      </c>
      <c r="AK276" s="3">
        <f>IF(AF276&lt;=450,AthetaR120_0,IF(AF276&gt;=650,AthetaR120_2,(IF(AF276&lt;=550,AthetaR120_0+(AthetaR120_1-AthetaR120_0)/100*(AF276-450),AthetaR120_1+(AthetaR120_2-AthetaR120_1)/100*(AF276-450)))))</f>
        <v>1.9</v>
      </c>
      <c r="AL276" s="24">
        <f t="shared" si="154"/>
        <v>134.87443967265858</v>
      </c>
      <c r="AM276" s="14">
        <f t="shared" si="155"/>
        <v>95.751127192647701</v>
      </c>
    </row>
    <row r="277" spans="2:39" x14ac:dyDescent="0.25">
      <c r="B277" s="3">
        <f t="shared" si="138"/>
        <v>1295</v>
      </c>
      <c r="C277" s="14">
        <f t="shared" si="139"/>
        <v>21.583333333333332</v>
      </c>
      <c r="D277" s="11">
        <f t="shared" si="140"/>
        <v>792.70218166005225</v>
      </c>
      <c r="E277" s="11">
        <f t="shared" si="126"/>
        <v>492.56437412062473</v>
      </c>
      <c r="F277" s="11">
        <f t="shared" si="141"/>
        <v>66.756729388256872</v>
      </c>
      <c r="G277" s="11">
        <f t="shared" si="127"/>
        <v>135.46395174689715</v>
      </c>
      <c r="H277" s="11">
        <f t="shared" si="128"/>
        <v>96.146436643594242</v>
      </c>
      <c r="I277" s="24">
        <f t="shared" si="142"/>
        <v>66.756729388256872</v>
      </c>
      <c r="J277" s="12">
        <f t="shared" si="129"/>
        <v>0.24610863308963987</v>
      </c>
      <c r="K277" s="24">
        <f t="shared" si="130"/>
        <v>469.73198010203299</v>
      </c>
      <c r="L277" s="12">
        <f t="shared" si="143"/>
        <v>0.24764356136932267</v>
      </c>
      <c r="M277" s="24">
        <f t="shared" si="144"/>
        <v>135.46395174689715</v>
      </c>
      <c r="N277" s="12">
        <f t="shared" si="131"/>
        <v>0.76425057642719751</v>
      </c>
      <c r="O277" s="24">
        <f t="shared" si="132"/>
        <v>504.21985976486337</v>
      </c>
      <c r="P277" s="12">
        <f t="shared" si="145"/>
        <v>0.58944119405668449</v>
      </c>
      <c r="Q277" s="24">
        <f t="shared" si="146"/>
        <v>96.146436643594242</v>
      </c>
      <c r="R277" s="12">
        <f t="shared" si="133"/>
        <v>0.43639081043217587</v>
      </c>
      <c r="S277" s="24">
        <f t="shared" si="134"/>
        <v>485.67171923107202</v>
      </c>
      <c r="T277" s="12">
        <f t="shared" si="147"/>
        <v>0.39537643203077294</v>
      </c>
      <c r="W277" s="24">
        <f t="shared" si="148"/>
        <v>109.56968257023357</v>
      </c>
      <c r="X277" s="24">
        <f t="shared" si="149"/>
        <v>492.32832162516911</v>
      </c>
      <c r="Y277" s="13">
        <f t="shared" si="135"/>
        <v>0.41900432313489411</v>
      </c>
      <c r="Z277" s="24">
        <f t="shared" si="136"/>
        <v>9574.8672887597786</v>
      </c>
      <c r="AA277" s="24">
        <f t="shared" si="137"/>
        <v>8948.3201039014893</v>
      </c>
      <c r="AB277" s="24">
        <f t="shared" si="150"/>
        <v>135.46395174689715</v>
      </c>
      <c r="AC277" s="24">
        <f t="shared" si="151"/>
        <v>96.146436643594242</v>
      </c>
      <c r="AE277" s="14">
        <f t="shared" si="152"/>
        <v>21.583333333333332</v>
      </c>
      <c r="AF277" s="24">
        <f t="shared" si="125"/>
        <v>400</v>
      </c>
      <c r="AG277" s="3">
        <f t="shared" si="153"/>
        <v>0</v>
      </c>
      <c r="AH277" s="3">
        <f>IF(AC277&lt;=450,AthetaR30_0,IF(AC277&gt;=650,AthetaR30_2,(IF(AC277&lt;=550,AthetaR30_0+(AthetaR30_1-AthetaR30_0)/100*(AC277-450),AthetaR30_1+(AthetaR30_2-AthetaR30_1)/100*(AC277-450)))))</f>
        <v>0</v>
      </c>
      <c r="AI277" s="3">
        <f>IF(AD277&lt;=450,AthetaR60_0,IF(AD277&gt;=650,AthetaR60_2,(IF(AD277&lt;=550,AthetaR60_0+(AthetaR60_1-AthetaR60_0)/100*(AD277-450),AthetaR60_1+(AthetaR60_2-AthetaR60_1)/100*(AD277-450)))))</f>
        <v>0.5</v>
      </c>
      <c r="AJ277" s="3">
        <f>IF(AE277&lt;=450,AthetaR90_0,IF(AE277&gt;=650,AthetaR90_2,(IF(AE277&lt;=550,AthetaR90_0+(AthetaR90_1-AthetaR90_0)/100*(AE277-450),AthetaR90_1+(AthetaR90_2-AthetaR90_1)/100*(AE277-450)))))</f>
        <v>1.3</v>
      </c>
      <c r="AK277" s="3">
        <f>IF(AF277&lt;=450,AthetaR120_0,IF(AF277&gt;=650,AthetaR120_2,(IF(AF277&lt;=550,AthetaR120_0+(AthetaR120_1-AthetaR120_0)/100*(AF277-450),AthetaR120_1+(AthetaR120_2-AthetaR120_1)/100*(AF277-450)))))</f>
        <v>1.9</v>
      </c>
      <c r="AL277" s="24">
        <f t="shared" si="154"/>
        <v>135.46395174689715</v>
      </c>
      <c r="AM277" s="14">
        <f t="shared" si="155"/>
        <v>96.146436643594242</v>
      </c>
    </row>
    <row r="278" spans="2:39" x14ac:dyDescent="0.25">
      <c r="B278" s="3">
        <f t="shared" si="138"/>
        <v>1300</v>
      </c>
      <c r="C278" s="14">
        <f t="shared" si="139"/>
        <v>21.666666666666668</v>
      </c>
      <c r="D278" s="11">
        <f t="shared" si="140"/>
        <v>793.27624978092604</v>
      </c>
      <c r="E278" s="11">
        <f t="shared" si="126"/>
        <v>492.91545911647717</v>
      </c>
      <c r="F278" s="11">
        <f t="shared" si="141"/>
        <v>67.004372949626202</v>
      </c>
      <c r="G278" s="11">
        <f t="shared" si="127"/>
        <v>136.05339294095384</v>
      </c>
      <c r="H278" s="11">
        <f t="shared" si="128"/>
        <v>96.541813075625015</v>
      </c>
      <c r="I278" s="24">
        <f t="shared" si="142"/>
        <v>67.004372949626202</v>
      </c>
      <c r="J278" s="12">
        <f t="shared" si="129"/>
        <v>0.24603382521949765</v>
      </c>
      <c r="K278" s="24">
        <f t="shared" si="130"/>
        <v>469.8748045650425</v>
      </c>
      <c r="L278" s="12">
        <f t="shared" si="143"/>
        <v>0.24774715149166887</v>
      </c>
      <c r="M278" s="24">
        <f t="shared" si="144"/>
        <v>136.05339294095384</v>
      </c>
      <c r="N278" s="12">
        <f t="shared" si="131"/>
        <v>0.76386045556849191</v>
      </c>
      <c r="O278" s="24">
        <f t="shared" si="132"/>
        <v>504.47737628274825</v>
      </c>
      <c r="P278" s="12">
        <f t="shared" si="145"/>
        <v>0.58936743000220537</v>
      </c>
      <c r="Q278" s="24">
        <f t="shared" si="146"/>
        <v>96.541813075625015</v>
      </c>
      <c r="R278" s="12">
        <f t="shared" si="133"/>
        <v>0.43620999654385234</v>
      </c>
      <c r="S278" s="24">
        <f t="shared" si="134"/>
        <v>485.87303555279476</v>
      </c>
      <c r="T278" s="12">
        <f t="shared" si="147"/>
        <v>0.39544142261207932</v>
      </c>
      <c r="W278" s="24">
        <f t="shared" si="148"/>
        <v>109.98868689336847</v>
      </c>
      <c r="X278" s="24">
        <f t="shared" si="149"/>
        <v>492.53036938107107</v>
      </c>
      <c r="Y278" s="13">
        <f t="shared" si="135"/>
        <v>0.41913110670354264</v>
      </c>
      <c r="Z278" s="24">
        <f t="shared" si="136"/>
        <v>9573.1693055777178</v>
      </c>
      <c r="AA278" s="24">
        <f t="shared" si="137"/>
        <v>8963.2269617481252</v>
      </c>
      <c r="AB278" s="24">
        <f t="shared" si="150"/>
        <v>136.05339294095384</v>
      </c>
      <c r="AC278" s="24">
        <f t="shared" si="151"/>
        <v>96.541813075625015</v>
      </c>
      <c r="AE278" s="14">
        <f t="shared" si="152"/>
        <v>21.666666666666668</v>
      </c>
      <c r="AF278" s="24">
        <f t="shared" si="125"/>
        <v>400</v>
      </c>
      <c r="AG278" s="3">
        <f t="shared" si="153"/>
        <v>0</v>
      </c>
      <c r="AH278" s="3">
        <f>IF(AC278&lt;=450,AthetaR30_0,IF(AC278&gt;=650,AthetaR30_2,(IF(AC278&lt;=550,AthetaR30_0+(AthetaR30_1-AthetaR30_0)/100*(AC278-450),AthetaR30_1+(AthetaR30_2-AthetaR30_1)/100*(AC278-450)))))</f>
        <v>0</v>
      </c>
      <c r="AI278" s="3">
        <f>IF(AD278&lt;=450,AthetaR60_0,IF(AD278&gt;=650,AthetaR60_2,(IF(AD278&lt;=550,AthetaR60_0+(AthetaR60_1-AthetaR60_0)/100*(AD278-450),AthetaR60_1+(AthetaR60_2-AthetaR60_1)/100*(AD278-450)))))</f>
        <v>0.5</v>
      </c>
      <c r="AJ278" s="3">
        <f>IF(AE278&lt;=450,AthetaR90_0,IF(AE278&gt;=650,AthetaR90_2,(IF(AE278&lt;=550,AthetaR90_0+(AthetaR90_1-AthetaR90_0)/100*(AE278-450),AthetaR90_1+(AthetaR90_2-AthetaR90_1)/100*(AE278-450)))))</f>
        <v>1.3</v>
      </c>
      <c r="AK278" s="3">
        <f>IF(AF278&lt;=450,AthetaR120_0,IF(AF278&gt;=650,AthetaR120_2,(IF(AF278&lt;=550,AthetaR120_0+(AthetaR120_1-AthetaR120_0)/100*(AF278-450),AthetaR120_1+(AthetaR120_2-AthetaR120_1)/100*(AF278-450)))))</f>
        <v>1.9</v>
      </c>
      <c r="AL278" s="24">
        <f t="shared" si="154"/>
        <v>136.05339294095384</v>
      </c>
      <c r="AM278" s="14">
        <f t="shared" si="155"/>
        <v>96.541813075625015</v>
      </c>
    </row>
    <row r="279" spans="2:39" x14ac:dyDescent="0.25">
      <c r="B279" s="3">
        <f t="shared" si="138"/>
        <v>1305</v>
      </c>
      <c r="C279" s="14">
        <f t="shared" si="139"/>
        <v>21.75</v>
      </c>
      <c r="D279" s="11">
        <f t="shared" si="140"/>
        <v>793.84812679677157</v>
      </c>
      <c r="E279" s="11">
        <f t="shared" si="126"/>
        <v>493.2652040900017</v>
      </c>
      <c r="F279" s="11">
        <f t="shared" si="141"/>
        <v>67.252120101117868</v>
      </c>
      <c r="G279" s="11">
        <f t="shared" si="127"/>
        <v>136.64276037095604</v>
      </c>
      <c r="H279" s="11">
        <f t="shared" si="128"/>
        <v>96.937254498237095</v>
      </c>
      <c r="I279" s="24">
        <f t="shared" si="142"/>
        <v>67.252120101117868</v>
      </c>
      <c r="J279" s="12">
        <f t="shared" si="129"/>
        <v>0.24595911142939383</v>
      </c>
      <c r="K279" s="24">
        <f t="shared" si="130"/>
        <v>470.01753612444406</v>
      </c>
      <c r="L279" s="12">
        <f t="shared" si="143"/>
        <v>0.24784947786196354</v>
      </c>
      <c r="M279" s="24">
        <f t="shared" si="144"/>
        <v>136.64276037095604</v>
      </c>
      <c r="N279" s="12">
        <f t="shared" si="131"/>
        <v>0.76347160531605329</v>
      </c>
      <c r="O279" s="24">
        <f t="shared" si="132"/>
        <v>504.73431596950445</v>
      </c>
      <c r="P279" s="12">
        <f t="shared" si="145"/>
        <v>0.58929081918992732</v>
      </c>
      <c r="Q279" s="24">
        <f t="shared" si="146"/>
        <v>96.937254498237095</v>
      </c>
      <c r="R279" s="12">
        <f t="shared" si="133"/>
        <v>0.43602959646413819</v>
      </c>
      <c r="S279" s="24">
        <f t="shared" si="134"/>
        <v>486.07405753629195</v>
      </c>
      <c r="T279" s="12">
        <f t="shared" si="147"/>
        <v>0.39550444547707742</v>
      </c>
      <c r="W279" s="24">
        <f t="shared" si="148"/>
        <v>110.40781800007201</v>
      </c>
      <c r="X279" s="24">
        <f t="shared" si="149"/>
        <v>492.73214192307745</v>
      </c>
      <c r="Y279" s="13">
        <f t="shared" si="135"/>
        <v>0.41925601013790809</v>
      </c>
      <c r="Z279" s="24">
        <f t="shared" si="136"/>
        <v>9571.4346522482429</v>
      </c>
      <c r="AA279" s="24">
        <f t="shared" si="137"/>
        <v>8978.0815448078738</v>
      </c>
      <c r="AB279" s="24">
        <f t="shared" si="150"/>
        <v>136.64276037095604</v>
      </c>
      <c r="AC279" s="24">
        <f t="shared" si="151"/>
        <v>96.937254498237095</v>
      </c>
      <c r="AE279" s="14">
        <f t="shared" si="152"/>
        <v>21.75</v>
      </c>
      <c r="AF279" s="24">
        <f t="shared" si="125"/>
        <v>400</v>
      </c>
      <c r="AG279" s="3">
        <f t="shared" si="153"/>
        <v>0</v>
      </c>
      <c r="AH279" s="3">
        <f>IF(AC279&lt;=450,AthetaR30_0,IF(AC279&gt;=650,AthetaR30_2,(IF(AC279&lt;=550,AthetaR30_0+(AthetaR30_1-AthetaR30_0)/100*(AC279-450),AthetaR30_1+(AthetaR30_2-AthetaR30_1)/100*(AC279-450)))))</f>
        <v>0</v>
      </c>
      <c r="AI279" s="3">
        <f>IF(AD279&lt;=450,AthetaR60_0,IF(AD279&gt;=650,AthetaR60_2,(IF(AD279&lt;=550,AthetaR60_0+(AthetaR60_1-AthetaR60_0)/100*(AD279-450),AthetaR60_1+(AthetaR60_2-AthetaR60_1)/100*(AD279-450)))))</f>
        <v>0.5</v>
      </c>
      <c r="AJ279" s="3">
        <f>IF(AE279&lt;=450,AthetaR90_0,IF(AE279&gt;=650,AthetaR90_2,(IF(AE279&lt;=550,AthetaR90_0+(AthetaR90_1-AthetaR90_0)/100*(AE279-450),AthetaR90_1+(AthetaR90_2-AthetaR90_1)/100*(AE279-450)))))</f>
        <v>1.3</v>
      </c>
      <c r="AK279" s="3">
        <f>IF(AF279&lt;=450,AthetaR120_0,IF(AF279&gt;=650,AthetaR120_2,(IF(AF279&lt;=550,AthetaR120_0+(AthetaR120_1-AthetaR120_0)/100*(AF279-450),AthetaR120_1+(AthetaR120_2-AthetaR120_1)/100*(AF279-450)))))</f>
        <v>1.9</v>
      </c>
      <c r="AL279" s="24">
        <f t="shared" si="154"/>
        <v>136.64276037095604</v>
      </c>
      <c r="AM279" s="14">
        <f t="shared" si="155"/>
        <v>96.937254498237095</v>
      </c>
    </row>
    <row r="280" spans="2:39" x14ac:dyDescent="0.25">
      <c r="B280" s="3">
        <f t="shared" si="138"/>
        <v>1310</v>
      </c>
      <c r="C280" s="14">
        <f t="shared" si="139"/>
        <v>21.833333333333332</v>
      </c>
      <c r="D280" s="11">
        <f t="shared" si="140"/>
        <v>794.41782937004484</v>
      </c>
      <c r="E280" s="11">
        <f t="shared" si="126"/>
        <v>493.61361923151901</v>
      </c>
      <c r="F280" s="11">
        <f t="shared" si="141"/>
        <v>67.49996957897983</v>
      </c>
      <c r="G280" s="11">
        <f t="shared" si="127"/>
        <v>137.23205119014597</v>
      </c>
      <c r="H280" s="11">
        <f t="shared" si="128"/>
        <v>97.332758943714168</v>
      </c>
      <c r="I280" s="24">
        <f t="shared" si="142"/>
        <v>67.49996957897983</v>
      </c>
      <c r="J280" s="12">
        <f t="shared" si="129"/>
        <v>0.24588449196367665</v>
      </c>
      <c r="K280" s="24">
        <f t="shared" si="130"/>
        <v>470.16017406449157</v>
      </c>
      <c r="L280" s="12">
        <f t="shared" si="143"/>
        <v>0.24795055323721779</v>
      </c>
      <c r="M280" s="24">
        <f t="shared" si="144"/>
        <v>137.23205119014597</v>
      </c>
      <c r="N280" s="12">
        <f t="shared" si="131"/>
        <v>0.76308401983863716</v>
      </c>
      <c r="O280" s="24">
        <f t="shared" si="132"/>
        <v>504.99068051880357</v>
      </c>
      <c r="P280" s="12">
        <f t="shared" si="145"/>
        <v>0.58921139816760326</v>
      </c>
      <c r="Q280" s="24">
        <f t="shared" si="146"/>
        <v>97.332758943714168</v>
      </c>
      <c r="R280" s="12">
        <f t="shared" si="133"/>
        <v>0.43584960965290276</v>
      </c>
      <c r="S280" s="24">
        <f t="shared" si="134"/>
        <v>486.27478484613152</v>
      </c>
      <c r="T280" s="12">
        <f t="shared" si="147"/>
        <v>0.39556552309501569</v>
      </c>
      <c r="W280" s="24">
        <f t="shared" si="148"/>
        <v>110.82707401020993</v>
      </c>
      <c r="X280" s="24">
        <f t="shared" si="149"/>
        <v>492.93363902424483</v>
      </c>
      <c r="Y280" s="13">
        <f t="shared" si="135"/>
        <v>0.41937904843777196</v>
      </c>
      <c r="Z280" s="24">
        <f t="shared" si="136"/>
        <v>9569.6636305327265</v>
      </c>
      <c r="AA280" s="24">
        <f t="shared" si="137"/>
        <v>8992.8840952419432</v>
      </c>
      <c r="AB280" s="24">
        <f t="shared" si="150"/>
        <v>137.23205119014597</v>
      </c>
      <c r="AC280" s="24">
        <f t="shared" si="151"/>
        <v>97.332758943714168</v>
      </c>
      <c r="AE280" s="14">
        <f t="shared" si="152"/>
        <v>21.833333333333332</v>
      </c>
      <c r="AF280" s="24">
        <f t="shared" si="125"/>
        <v>400</v>
      </c>
      <c r="AG280" s="3">
        <f t="shared" si="153"/>
        <v>0</v>
      </c>
      <c r="AH280" s="3">
        <f>IF(AC280&lt;=450,AthetaR30_0,IF(AC280&gt;=650,AthetaR30_2,(IF(AC280&lt;=550,AthetaR30_0+(AthetaR30_1-AthetaR30_0)/100*(AC280-450),AthetaR30_1+(AthetaR30_2-AthetaR30_1)/100*(AC280-450)))))</f>
        <v>0</v>
      </c>
      <c r="AI280" s="3">
        <f>IF(AD280&lt;=450,AthetaR60_0,IF(AD280&gt;=650,AthetaR60_2,(IF(AD280&lt;=550,AthetaR60_0+(AthetaR60_1-AthetaR60_0)/100*(AD280-450),AthetaR60_1+(AthetaR60_2-AthetaR60_1)/100*(AD280-450)))))</f>
        <v>0.5</v>
      </c>
      <c r="AJ280" s="3">
        <f>IF(AE280&lt;=450,AthetaR90_0,IF(AE280&gt;=650,AthetaR90_2,(IF(AE280&lt;=550,AthetaR90_0+(AthetaR90_1-AthetaR90_0)/100*(AE280-450),AthetaR90_1+(AthetaR90_2-AthetaR90_1)/100*(AE280-450)))))</f>
        <v>1.3</v>
      </c>
      <c r="AK280" s="3">
        <f>IF(AF280&lt;=450,AthetaR120_0,IF(AF280&gt;=650,AthetaR120_2,(IF(AF280&lt;=550,AthetaR120_0+(AthetaR120_1-AthetaR120_0)/100*(AF280-450),AthetaR120_1+(AthetaR120_2-AthetaR120_1)/100*(AF280-450)))))</f>
        <v>1.9</v>
      </c>
      <c r="AL280" s="24">
        <f t="shared" si="154"/>
        <v>137.23205119014597</v>
      </c>
      <c r="AM280" s="14">
        <f t="shared" si="155"/>
        <v>97.332758943714168</v>
      </c>
    </row>
    <row r="281" spans="2:39" x14ac:dyDescent="0.25">
      <c r="B281" s="3">
        <f t="shared" si="138"/>
        <v>1315</v>
      </c>
      <c r="C281" s="14">
        <f t="shared" si="139"/>
        <v>21.916666666666668</v>
      </c>
      <c r="D281" s="11">
        <f t="shared" si="140"/>
        <v>794.98537397385542</v>
      </c>
      <c r="E281" s="11">
        <f t="shared" si="126"/>
        <v>493.9607146155505</v>
      </c>
      <c r="F281" s="11">
        <f t="shared" si="141"/>
        <v>67.747920132217047</v>
      </c>
      <c r="G281" s="11">
        <f t="shared" si="127"/>
        <v>137.82126258831357</v>
      </c>
      <c r="H281" s="11">
        <f t="shared" si="128"/>
        <v>97.728324466809184</v>
      </c>
      <c r="I281" s="24">
        <f t="shared" si="142"/>
        <v>67.747920132217047</v>
      </c>
      <c r="J281" s="12">
        <f t="shared" si="129"/>
        <v>0.24580996706037672</v>
      </c>
      <c r="K281" s="24">
        <f t="shared" si="130"/>
        <v>470.30271768030445</v>
      </c>
      <c r="L281" s="12">
        <f t="shared" si="143"/>
        <v>0.24805039020812331</v>
      </c>
      <c r="M281" s="24">
        <f t="shared" si="144"/>
        <v>137.82126258831357</v>
      </c>
      <c r="N281" s="12">
        <f t="shared" si="131"/>
        <v>0.76269769329421422</v>
      </c>
      <c r="O281" s="24">
        <f t="shared" si="132"/>
        <v>505.2464716484817</v>
      </c>
      <c r="P281" s="12">
        <f t="shared" si="145"/>
        <v>0.58912920292611337</v>
      </c>
      <c r="Q281" s="24">
        <f t="shared" si="146"/>
        <v>97.728324466809184</v>
      </c>
      <c r="R281" s="12">
        <f t="shared" si="133"/>
        <v>0.43567003555521877</v>
      </c>
      <c r="S281" s="24">
        <f t="shared" si="134"/>
        <v>486.47521716552177</v>
      </c>
      <c r="T281" s="12">
        <f t="shared" si="147"/>
        <v>0.39562467762319614</v>
      </c>
      <c r="W281" s="24">
        <f t="shared" si="148"/>
        <v>111.2464530586477</v>
      </c>
      <c r="X281" s="24">
        <f t="shared" si="149"/>
        <v>493.13486047250467</v>
      </c>
      <c r="Y281" s="13">
        <f t="shared" si="135"/>
        <v>0.41950023643018336</v>
      </c>
      <c r="Z281" s="24">
        <f t="shared" si="136"/>
        <v>9567.8565389225696</v>
      </c>
      <c r="AA281" s="24">
        <f t="shared" si="137"/>
        <v>9007.6348527461887</v>
      </c>
      <c r="AB281" s="24">
        <f t="shared" si="150"/>
        <v>137.82126258831357</v>
      </c>
      <c r="AC281" s="24">
        <f t="shared" si="151"/>
        <v>97.728324466809184</v>
      </c>
      <c r="AE281" s="14">
        <f t="shared" si="152"/>
        <v>21.916666666666668</v>
      </c>
      <c r="AF281" s="24">
        <f t="shared" si="125"/>
        <v>400</v>
      </c>
      <c r="AG281" s="3">
        <f t="shared" si="153"/>
        <v>0</v>
      </c>
      <c r="AH281" s="3">
        <f>IF(AC281&lt;=450,AthetaR30_0,IF(AC281&gt;=650,AthetaR30_2,(IF(AC281&lt;=550,AthetaR30_0+(AthetaR30_1-AthetaR30_0)/100*(AC281-450),AthetaR30_1+(AthetaR30_2-AthetaR30_1)/100*(AC281-450)))))</f>
        <v>0</v>
      </c>
      <c r="AI281" s="3">
        <f>IF(AD281&lt;=450,AthetaR60_0,IF(AD281&gt;=650,AthetaR60_2,(IF(AD281&lt;=550,AthetaR60_0+(AthetaR60_1-AthetaR60_0)/100*(AD281-450),AthetaR60_1+(AthetaR60_2-AthetaR60_1)/100*(AD281-450)))))</f>
        <v>0.5</v>
      </c>
      <c r="AJ281" s="3">
        <f>IF(AE281&lt;=450,AthetaR90_0,IF(AE281&gt;=650,AthetaR90_2,(IF(AE281&lt;=550,AthetaR90_0+(AthetaR90_1-AthetaR90_0)/100*(AE281-450),AthetaR90_1+(AthetaR90_2-AthetaR90_1)/100*(AE281-450)))))</f>
        <v>1.3</v>
      </c>
      <c r="AK281" s="3">
        <f>IF(AF281&lt;=450,AthetaR120_0,IF(AF281&gt;=650,AthetaR120_2,(IF(AF281&lt;=550,AthetaR120_0+(AthetaR120_1-AthetaR120_0)/100*(AF281-450),AthetaR120_1+(AthetaR120_2-AthetaR120_1)/100*(AF281-450)))))</f>
        <v>1.9</v>
      </c>
      <c r="AL281" s="24">
        <f t="shared" si="154"/>
        <v>137.82126258831357</v>
      </c>
      <c r="AM281" s="14">
        <f t="shared" si="155"/>
        <v>97.728324466809184</v>
      </c>
    </row>
    <row r="282" spans="2:39" x14ac:dyDescent="0.25">
      <c r="B282" s="3">
        <f t="shared" si="138"/>
        <v>1320</v>
      </c>
      <c r="C282" s="14">
        <f t="shared" si="139"/>
        <v>22</v>
      </c>
      <c r="D282" s="11">
        <f t="shared" si="140"/>
        <v>795.55077689482323</v>
      </c>
      <c r="E282" s="11">
        <f t="shared" si="126"/>
        <v>494.30650020256553</v>
      </c>
      <c r="F282" s="11">
        <f t="shared" si="141"/>
        <v>67.995970522425168</v>
      </c>
      <c r="G282" s="11">
        <f t="shared" si="127"/>
        <v>138.41039179123968</v>
      </c>
      <c r="H282" s="11">
        <f t="shared" si="128"/>
        <v>98.123949144432373</v>
      </c>
      <c r="I282" s="24">
        <f t="shared" si="142"/>
        <v>67.995970522425168</v>
      </c>
      <c r="J282" s="12">
        <f t="shared" si="129"/>
        <v>0.24573553695130096</v>
      </c>
      <c r="K282" s="24">
        <f t="shared" si="130"/>
        <v>470.44516627772686</v>
      </c>
      <c r="L282" s="12">
        <f t="shared" si="143"/>
        <v>0.24814900120185335</v>
      </c>
      <c r="M282" s="24">
        <f t="shared" si="144"/>
        <v>138.41039179123968</v>
      </c>
      <c r="N282" s="12">
        <f t="shared" si="131"/>
        <v>0.7623126198307979</v>
      </c>
      <c r="O282" s="24">
        <f t="shared" si="132"/>
        <v>505.50169109999717</v>
      </c>
      <c r="P282" s="12">
        <f t="shared" si="145"/>
        <v>0.58904426890949235</v>
      </c>
      <c r="Q282" s="24">
        <f t="shared" si="146"/>
        <v>98.123949144432373</v>
      </c>
      <c r="R282" s="12">
        <f t="shared" si="133"/>
        <v>0.43549087360168487</v>
      </c>
      <c r="S282" s="24">
        <f t="shared" si="134"/>
        <v>486.67535419602348</v>
      </c>
      <c r="T282" s="12">
        <f t="shared" si="147"/>
        <v>0.39568193091231069</v>
      </c>
      <c r="W282" s="24">
        <f t="shared" si="148"/>
        <v>111.66595329507788</v>
      </c>
      <c r="X282" s="24">
        <f t="shared" si="149"/>
        <v>493.33580607048327</v>
      </c>
      <c r="Y282" s="13">
        <f t="shared" si="135"/>
        <v>0.41961958877185024</v>
      </c>
      <c r="Z282" s="24">
        <f t="shared" si="136"/>
        <v>9566.0136726871915</v>
      </c>
      <c r="AA282" s="24">
        <f t="shared" si="137"/>
        <v>9022.3340545841875</v>
      </c>
      <c r="AB282" s="24">
        <f t="shared" si="150"/>
        <v>138.41039179123968</v>
      </c>
      <c r="AC282" s="24">
        <f t="shared" si="151"/>
        <v>98.123949144432373</v>
      </c>
      <c r="AE282" s="14">
        <f t="shared" si="152"/>
        <v>22</v>
      </c>
      <c r="AF282" s="24">
        <f t="shared" si="125"/>
        <v>400</v>
      </c>
      <c r="AG282" s="3">
        <f t="shared" si="153"/>
        <v>0</v>
      </c>
      <c r="AH282" s="3">
        <f>IF(AC282&lt;=450,AthetaR30_0,IF(AC282&gt;=650,AthetaR30_2,(IF(AC282&lt;=550,AthetaR30_0+(AthetaR30_1-AthetaR30_0)/100*(AC282-450),AthetaR30_1+(AthetaR30_2-AthetaR30_1)/100*(AC282-450)))))</f>
        <v>0</v>
      </c>
      <c r="AI282" s="3">
        <f>IF(AD282&lt;=450,AthetaR60_0,IF(AD282&gt;=650,AthetaR60_2,(IF(AD282&lt;=550,AthetaR60_0+(AthetaR60_1-AthetaR60_0)/100*(AD282-450),AthetaR60_1+(AthetaR60_2-AthetaR60_1)/100*(AD282-450)))))</f>
        <v>0.5</v>
      </c>
      <c r="AJ282" s="3">
        <f>IF(AE282&lt;=450,AthetaR90_0,IF(AE282&gt;=650,AthetaR90_2,(IF(AE282&lt;=550,AthetaR90_0+(AthetaR90_1-AthetaR90_0)/100*(AE282-450),AthetaR90_1+(AthetaR90_2-AthetaR90_1)/100*(AE282-450)))))</f>
        <v>1.3</v>
      </c>
      <c r="AK282" s="3">
        <f>IF(AF282&lt;=450,AthetaR120_0,IF(AF282&gt;=650,AthetaR120_2,(IF(AF282&lt;=550,AthetaR120_0+(AthetaR120_1-AthetaR120_0)/100*(AF282-450),AthetaR120_1+(AthetaR120_2-AthetaR120_1)/100*(AF282-450)))))</f>
        <v>1.9</v>
      </c>
      <c r="AL282" s="24">
        <f t="shared" si="154"/>
        <v>138.41039179123968</v>
      </c>
      <c r="AM282" s="14">
        <f t="shared" si="155"/>
        <v>98.123949144432373</v>
      </c>
    </row>
    <row r="283" spans="2:39" x14ac:dyDescent="0.25">
      <c r="B283" s="3">
        <f t="shared" si="138"/>
        <v>1325</v>
      </c>
      <c r="C283" s="14">
        <f t="shared" si="139"/>
        <v>22.083333333333332</v>
      </c>
      <c r="D283" s="11">
        <f t="shared" si="140"/>
        <v>796.11405423588383</v>
      </c>
      <c r="E283" s="11">
        <f t="shared" si="126"/>
        <v>494.65098584069688</v>
      </c>
      <c r="F283" s="11">
        <f t="shared" si="141"/>
        <v>68.24411952362702</v>
      </c>
      <c r="G283" s="11">
        <f t="shared" si="127"/>
        <v>138.99943606014918</v>
      </c>
      <c r="H283" s="11">
        <f t="shared" si="128"/>
        <v>98.519631075344691</v>
      </c>
      <c r="I283" s="24">
        <f t="shared" si="142"/>
        <v>68.24411952362702</v>
      </c>
      <c r="J283" s="12">
        <f t="shared" si="129"/>
        <v>0.24566120186212498</v>
      </c>
      <c r="K283" s="24">
        <f t="shared" si="130"/>
        <v>470.58751917318847</v>
      </c>
      <c r="L283" s="12">
        <f t="shared" si="143"/>
        <v>0.24824639848471897</v>
      </c>
      <c r="M283" s="24">
        <f t="shared" si="144"/>
        <v>138.99943606014918</v>
      </c>
      <c r="N283" s="12">
        <f t="shared" si="131"/>
        <v>0.76192879358725074</v>
      </c>
      <c r="O283" s="24">
        <f t="shared" si="132"/>
        <v>505.75634063789977</v>
      </c>
      <c r="P283" s="12">
        <f t="shared" si="145"/>
        <v>0.58895663102446394</v>
      </c>
      <c r="Q283" s="24">
        <f t="shared" si="146"/>
        <v>98.519631075344691</v>
      </c>
      <c r="R283" s="12">
        <f t="shared" si="133"/>
        <v>0.43531212320874041</v>
      </c>
      <c r="S283" s="24">
        <f t="shared" si="134"/>
        <v>486.87519565726666</v>
      </c>
      <c r="T283" s="12">
        <f t="shared" si="147"/>
        <v>0.39573730451151035</v>
      </c>
      <c r="W283" s="24">
        <f t="shared" si="148"/>
        <v>112.08557288384974</v>
      </c>
      <c r="X283" s="24">
        <f t="shared" si="149"/>
        <v>493.5364756353232</v>
      </c>
      <c r="Y283" s="13">
        <f t="shared" si="135"/>
        <v>0.41973711995149382</v>
      </c>
      <c r="Z283" s="24">
        <f t="shared" si="136"/>
        <v>9564.1353239211785</v>
      </c>
      <c r="AA283" s="24">
        <f t="shared" si="137"/>
        <v>9036.9819356197695</v>
      </c>
      <c r="AB283" s="24">
        <f t="shared" si="150"/>
        <v>138.99943606014918</v>
      </c>
      <c r="AC283" s="24">
        <f t="shared" si="151"/>
        <v>98.519631075344691</v>
      </c>
      <c r="AE283" s="14">
        <f t="shared" si="152"/>
        <v>22.083333333333332</v>
      </c>
      <c r="AF283" s="24">
        <f t="shared" si="125"/>
        <v>400</v>
      </c>
      <c r="AG283" s="3">
        <f t="shared" si="153"/>
        <v>0</v>
      </c>
      <c r="AH283" s="3">
        <f>IF(AC283&lt;=450,AthetaR30_0,IF(AC283&gt;=650,AthetaR30_2,(IF(AC283&lt;=550,AthetaR30_0+(AthetaR30_1-AthetaR30_0)/100*(AC283-450),AthetaR30_1+(AthetaR30_2-AthetaR30_1)/100*(AC283-450)))))</f>
        <v>0</v>
      </c>
      <c r="AI283" s="3">
        <f>IF(AD283&lt;=450,AthetaR60_0,IF(AD283&gt;=650,AthetaR60_2,(IF(AD283&lt;=550,AthetaR60_0+(AthetaR60_1-AthetaR60_0)/100*(AD283-450),AthetaR60_1+(AthetaR60_2-AthetaR60_1)/100*(AD283-450)))))</f>
        <v>0.5</v>
      </c>
      <c r="AJ283" s="3">
        <f>IF(AE283&lt;=450,AthetaR90_0,IF(AE283&gt;=650,AthetaR90_2,(IF(AE283&lt;=550,AthetaR90_0+(AthetaR90_1-AthetaR90_0)/100*(AE283-450),AthetaR90_1+(AthetaR90_2-AthetaR90_1)/100*(AE283-450)))))</f>
        <v>1.3</v>
      </c>
      <c r="AK283" s="3">
        <f>IF(AF283&lt;=450,AthetaR120_0,IF(AF283&gt;=650,AthetaR120_2,(IF(AF283&lt;=550,AthetaR120_0+(AthetaR120_1-AthetaR120_0)/100*(AF283-450),AthetaR120_1+(AthetaR120_2-AthetaR120_1)/100*(AF283-450)))))</f>
        <v>1.9</v>
      </c>
      <c r="AL283" s="24">
        <f t="shared" si="154"/>
        <v>138.99943606014918</v>
      </c>
      <c r="AM283" s="14">
        <f t="shared" si="155"/>
        <v>98.519631075344691</v>
      </c>
    </row>
    <row r="284" spans="2:39" x14ac:dyDescent="0.25">
      <c r="B284" s="3">
        <f t="shared" si="138"/>
        <v>1330</v>
      </c>
      <c r="C284" s="14">
        <f t="shared" si="139"/>
        <v>22.166666666666668</v>
      </c>
      <c r="D284" s="11">
        <f t="shared" si="140"/>
        <v>796.67522191904027</v>
      </c>
      <c r="E284" s="11">
        <f t="shared" si="126"/>
        <v>494.99418126742364</v>
      </c>
      <c r="F284" s="11">
        <f t="shared" si="141"/>
        <v>68.492365922111745</v>
      </c>
      <c r="G284" s="11">
        <f t="shared" si="127"/>
        <v>139.58839269117365</v>
      </c>
      <c r="H284" s="11">
        <f t="shared" si="128"/>
        <v>98.915368379856204</v>
      </c>
      <c r="I284" s="24">
        <f t="shared" si="142"/>
        <v>68.492365922111745</v>
      </c>
      <c r="J284" s="12">
        <f t="shared" si="129"/>
        <v>0.24558696201248392</v>
      </c>
      <c r="K284" s="24">
        <f t="shared" si="130"/>
        <v>470.72977569356749</v>
      </c>
      <c r="L284" s="12">
        <f t="shared" si="143"/>
        <v>0.24834259416484078</v>
      </c>
      <c r="M284" s="24">
        <f t="shared" si="144"/>
        <v>139.58839269117365</v>
      </c>
      <c r="N284" s="12">
        <f t="shared" si="131"/>
        <v>0.76154620869407041</v>
      </c>
      <c r="O284" s="24">
        <f t="shared" si="132"/>
        <v>506.01042204930877</v>
      </c>
      <c r="P284" s="12">
        <f t="shared" si="145"/>
        <v>0.58886632365000313</v>
      </c>
      <c r="Q284" s="24">
        <f t="shared" si="146"/>
        <v>98.915368379856204</v>
      </c>
      <c r="R284" s="12">
        <f t="shared" si="133"/>
        <v>0.43513378377897682</v>
      </c>
      <c r="S284" s="24">
        <f t="shared" si="134"/>
        <v>487.07474128667178</v>
      </c>
      <c r="T284" s="12">
        <f t="shared" si="147"/>
        <v>0.39579081967349838</v>
      </c>
      <c r="W284" s="24">
        <f t="shared" si="148"/>
        <v>112.50531000380123</v>
      </c>
      <c r="X284" s="24">
        <f t="shared" si="149"/>
        <v>493.73686899850691</v>
      </c>
      <c r="Y284" s="13">
        <f t="shared" si="135"/>
        <v>0.41985284429216302</v>
      </c>
      <c r="Z284" s="24">
        <f t="shared" si="136"/>
        <v>9562.2217815905606</v>
      </c>
      <c r="AA284" s="24">
        <f t="shared" si="137"/>
        <v>9051.5787283490354</v>
      </c>
      <c r="AB284" s="24">
        <f t="shared" si="150"/>
        <v>139.58839269117365</v>
      </c>
      <c r="AC284" s="24">
        <f t="shared" si="151"/>
        <v>98.915368379856204</v>
      </c>
      <c r="AE284" s="14">
        <f t="shared" si="152"/>
        <v>22.166666666666668</v>
      </c>
      <c r="AF284" s="24">
        <f t="shared" si="125"/>
        <v>400</v>
      </c>
      <c r="AG284" s="3">
        <f t="shared" si="153"/>
        <v>0</v>
      </c>
      <c r="AH284" s="3">
        <f>IF(AC284&lt;=450,AthetaR30_0,IF(AC284&gt;=650,AthetaR30_2,(IF(AC284&lt;=550,AthetaR30_0+(AthetaR30_1-AthetaR30_0)/100*(AC284-450),AthetaR30_1+(AthetaR30_2-AthetaR30_1)/100*(AC284-450)))))</f>
        <v>0</v>
      </c>
      <c r="AI284" s="3">
        <f>IF(AD284&lt;=450,AthetaR60_0,IF(AD284&gt;=650,AthetaR60_2,(IF(AD284&lt;=550,AthetaR60_0+(AthetaR60_1-AthetaR60_0)/100*(AD284-450),AthetaR60_1+(AthetaR60_2-AthetaR60_1)/100*(AD284-450)))))</f>
        <v>0.5</v>
      </c>
      <c r="AJ284" s="3">
        <f>IF(AE284&lt;=450,AthetaR90_0,IF(AE284&gt;=650,AthetaR90_2,(IF(AE284&lt;=550,AthetaR90_0+(AthetaR90_1-AthetaR90_0)/100*(AE284-450),AthetaR90_1+(AthetaR90_2-AthetaR90_1)/100*(AE284-450)))))</f>
        <v>1.3</v>
      </c>
      <c r="AK284" s="3">
        <f>IF(AF284&lt;=450,AthetaR120_0,IF(AF284&gt;=650,AthetaR120_2,(IF(AF284&lt;=550,AthetaR120_0+(AthetaR120_1-AthetaR120_0)/100*(AF284-450),AthetaR120_1+(AthetaR120_2-AthetaR120_1)/100*(AF284-450)))))</f>
        <v>1.9</v>
      </c>
      <c r="AL284" s="24">
        <f t="shared" si="154"/>
        <v>139.58839269117365</v>
      </c>
      <c r="AM284" s="14">
        <f t="shared" si="155"/>
        <v>98.915368379856204</v>
      </c>
    </row>
    <row r="285" spans="2:39" x14ac:dyDescent="0.25">
      <c r="B285" s="3">
        <f t="shared" si="138"/>
        <v>1335</v>
      </c>
      <c r="C285" s="14">
        <f t="shared" si="139"/>
        <v>22.25</v>
      </c>
      <c r="D285" s="11">
        <f t="shared" si="140"/>
        <v>797.23429568806307</v>
      </c>
      <c r="E285" s="11">
        <f t="shared" si="126"/>
        <v>495.33609611122273</v>
      </c>
      <c r="F285" s="11">
        <f t="shared" si="141"/>
        <v>68.740708516276584</v>
      </c>
      <c r="G285" s="11">
        <f t="shared" si="127"/>
        <v>140.17725901482365</v>
      </c>
      <c r="H285" s="11">
        <f t="shared" si="128"/>
        <v>99.311159199529698</v>
      </c>
      <c r="I285" s="24">
        <f t="shared" si="142"/>
        <v>68.740708516276584</v>
      </c>
      <c r="J285" s="12">
        <f t="shared" si="129"/>
        <v>0.245512817616062</v>
      </c>
      <c r="K285" s="24">
        <f t="shared" si="130"/>
        <v>470.8719351760563</v>
      </c>
      <c r="L285" s="12">
        <f t="shared" si="143"/>
        <v>0.24843760019476335</v>
      </c>
      <c r="M285" s="24">
        <f t="shared" si="144"/>
        <v>140.17725901482365</v>
      </c>
      <c r="N285" s="12">
        <f t="shared" si="131"/>
        <v>0.76116485927415689</v>
      </c>
      <c r="O285" s="24">
        <f t="shared" si="132"/>
        <v>506.26393714340122</v>
      </c>
      <c r="P285" s="12">
        <f t="shared" si="145"/>
        <v>0.5887733806466906</v>
      </c>
      <c r="Q285" s="24">
        <f t="shared" si="146"/>
        <v>99.311159199529698</v>
      </c>
      <c r="R285" s="12">
        <f t="shared" si="133"/>
        <v>0.43495585470144071</v>
      </c>
      <c r="S285" s="24">
        <f t="shared" si="134"/>
        <v>487.27399083917567</v>
      </c>
      <c r="T285" s="12">
        <f t="shared" si="147"/>
        <v>0.39584249735951188</v>
      </c>
      <c r="W285" s="24">
        <f t="shared" si="148"/>
        <v>112.92516284809339</v>
      </c>
      <c r="X285" s="24">
        <f t="shared" si="149"/>
        <v>493.93698600568376</v>
      </c>
      <c r="Y285" s="13">
        <f t="shared" si="135"/>
        <v>0.41996677595350718</v>
      </c>
      <c r="Z285" s="24">
        <f t="shared" si="136"/>
        <v>9560.2733315782334</v>
      </c>
      <c r="AA285" s="24">
        <f t="shared" si="137"/>
        <v>9066.1246629317902</v>
      </c>
      <c r="AB285" s="24">
        <f t="shared" si="150"/>
        <v>140.17725901482365</v>
      </c>
      <c r="AC285" s="24">
        <f t="shared" si="151"/>
        <v>99.311159199529698</v>
      </c>
      <c r="AE285" s="14">
        <f t="shared" si="152"/>
        <v>22.25</v>
      </c>
      <c r="AF285" s="24">
        <f t="shared" si="125"/>
        <v>400</v>
      </c>
      <c r="AG285" s="3">
        <f t="shared" si="153"/>
        <v>0</v>
      </c>
      <c r="AH285" s="3">
        <f>IF(AC285&lt;=450,AthetaR30_0,IF(AC285&gt;=650,AthetaR30_2,(IF(AC285&lt;=550,AthetaR30_0+(AthetaR30_1-AthetaR30_0)/100*(AC285-450),AthetaR30_1+(AthetaR30_2-AthetaR30_1)/100*(AC285-450)))))</f>
        <v>0</v>
      </c>
      <c r="AI285" s="3">
        <f>IF(AD285&lt;=450,AthetaR60_0,IF(AD285&gt;=650,AthetaR60_2,(IF(AD285&lt;=550,AthetaR60_0+(AthetaR60_1-AthetaR60_0)/100*(AD285-450),AthetaR60_1+(AthetaR60_2-AthetaR60_1)/100*(AD285-450)))))</f>
        <v>0.5</v>
      </c>
      <c r="AJ285" s="3">
        <f>IF(AE285&lt;=450,AthetaR90_0,IF(AE285&gt;=650,AthetaR90_2,(IF(AE285&lt;=550,AthetaR90_0+(AthetaR90_1-AthetaR90_0)/100*(AE285-450),AthetaR90_1+(AthetaR90_2-AthetaR90_1)/100*(AE285-450)))))</f>
        <v>1.3</v>
      </c>
      <c r="AK285" s="3">
        <f>IF(AF285&lt;=450,AthetaR120_0,IF(AF285&gt;=650,AthetaR120_2,(IF(AF285&lt;=550,AthetaR120_0+(AthetaR120_1-AthetaR120_0)/100*(AF285-450),AthetaR120_1+(AthetaR120_2-AthetaR120_1)/100*(AF285-450)))))</f>
        <v>1.9</v>
      </c>
      <c r="AL285" s="24">
        <f t="shared" si="154"/>
        <v>140.17725901482365</v>
      </c>
      <c r="AM285" s="14">
        <f t="shared" si="155"/>
        <v>99.311159199529698</v>
      </c>
    </row>
    <row r="286" spans="2:39" x14ac:dyDescent="0.25">
      <c r="B286" s="3">
        <f t="shared" si="138"/>
        <v>1340</v>
      </c>
      <c r="C286" s="14">
        <f t="shared" si="139"/>
        <v>22.333333333333332</v>
      </c>
      <c r="D286" s="11">
        <f t="shared" si="140"/>
        <v>797.79129111114128</v>
      </c>
      <c r="E286" s="11">
        <f t="shared" si="126"/>
        <v>495.67673989318996</v>
      </c>
      <c r="F286" s="11">
        <f t="shared" si="141"/>
        <v>68.989146116471346</v>
      </c>
      <c r="G286" s="11">
        <f t="shared" si="127"/>
        <v>140.76603239547035</v>
      </c>
      <c r="H286" s="11">
        <f t="shared" si="128"/>
        <v>99.707001696889208</v>
      </c>
      <c r="I286" s="24">
        <f t="shared" si="142"/>
        <v>68.989146116471346</v>
      </c>
      <c r="J286" s="12">
        <f t="shared" si="129"/>
        <v>0.24543876888067997</v>
      </c>
      <c r="K286" s="24">
        <f t="shared" si="130"/>
        <v>471.01399696802855</v>
      </c>
      <c r="L286" s="12">
        <f t="shared" si="143"/>
        <v>0.24853142837396772</v>
      </c>
      <c r="M286" s="24">
        <f t="shared" si="144"/>
        <v>140.76603239547035</v>
      </c>
      <c r="N286" s="12">
        <f t="shared" si="131"/>
        <v>0.76078473944356007</v>
      </c>
      <c r="O286" s="24">
        <f t="shared" si="132"/>
        <v>506.5168877509081</v>
      </c>
      <c r="P286" s="12">
        <f t="shared" si="145"/>
        <v>0.58867783536572182</v>
      </c>
      <c r="Q286" s="24">
        <f t="shared" si="146"/>
        <v>99.707001696889208</v>
      </c>
      <c r="R286" s="12">
        <f t="shared" si="133"/>
        <v>0.43477833535193433</v>
      </c>
      <c r="S286" s="24">
        <f t="shared" si="134"/>
        <v>487.47294408696149</v>
      </c>
      <c r="T286" s="12">
        <f t="shared" si="147"/>
        <v>0.39589235824411795</v>
      </c>
      <c r="W286" s="24">
        <f t="shared" si="148"/>
        <v>113.3451296240469</v>
      </c>
      <c r="X286" s="24">
        <f t="shared" si="149"/>
        <v>494.13682651649776</v>
      </c>
      <c r="Y286" s="13">
        <f t="shared" si="135"/>
        <v>0.42007892893401422</v>
      </c>
      <c r="Z286" s="24">
        <f t="shared" si="136"/>
        <v>9558.2902567285764</v>
      </c>
      <c r="AA286" s="24">
        <f t="shared" si="137"/>
        <v>9080.6199672224811</v>
      </c>
      <c r="AB286" s="24">
        <f t="shared" si="150"/>
        <v>140.76603239547035</v>
      </c>
      <c r="AC286" s="24">
        <f t="shared" si="151"/>
        <v>99.707001696889208</v>
      </c>
      <c r="AE286" s="14">
        <f t="shared" si="152"/>
        <v>22.333333333333332</v>
      </c>
      <c r="AF286" s="24">
        <f t="shared" si="125"/>
        <v>400</v>
      </c>
      <c r="AG286" s="3">
        <f t="shared" si="153"/>
        <v>0</v>
      </c>
      <c r="AH286" s="3">
        <f>IF(AC286&lt;=450,AthetaR30_0,IF(AC286&gt;=650,AthetaR30_2,(IF(AC286&lt;=550,AthetaR30_0+(AthetaR30_1-AthetaR30_0)/100*(AC286-450),AthetaR30_1+(AthetaR30_2-AthetaR30_1)/100*(AC286-450)))))</f>
        <v>0</v>
      </c>
      <c r="AI286" s="3">
        <f>IF(AD286&lt;=450,AthetaR60_0,IF(AD286&gt;=650,AthetaR60_2,(IF(AD286&lt;=550,AthetaR60_0+(AthetaR60_1-AthetaR60_0)/100*(AD286-450),AthetaR60_1+(AthetaR60_2-AthetaR60_1)/100*(AD286-450)))))</f>
        <v>0.5</v>
      </c>
      <c r="AJ286" s="3">
        <f>IF(AE286&lt;=450,AthetaR90_0,IF(AE286&gt;=650,AthetaR90_2,(IF(AE286&lt;=550,AthetaR90_0+(AthetaR90_1-AthetaR90_0)/100*(AE286-450),AthetaR90_1+(AthetaR90_2-AthetaR90_1)/100*(AE286-450)))))</f>
        <v>1.3</v>
      </c>
      <c r="AK286" s="3">
        <f>IF(AF286&lt;=450,AthetaR120_0,IF(AF286&gt;=650,AthetaR120_2,(IF(AF286&lt;=550,AthetaR120_0+(AthetaR120_1-AthetaR120_0)/100*(AF286-450),AthetaR120_1+(AthetaR120_2-AthetaR120_1)/100*(AF286-450)))))</f>
        <v>1.9</v>
      </c>
      <c r="AL286" s="24">
        <f t="shared" si="154"/>
        <v>140.76603239547035</v>
      </c>
      <c r="AM286" s="14">
        <f t="shared" si="155"/>
        <v>99.707001696889208</v>
      </c>
    </row>
    <row r="287" spans="2:39" x14ac:dyDescent="0.25">
      <c r="B287" s="3">
        <f t="shared" si="138"/>
        <v>1345</v>
      </c>
      <c r="C287" s="14">
        <f t="shared" si="139"/>
        <v>22.416666666666668</v>
      </c>
      <c r="D287" s="11">
        <f t="shared" si="140"/>
        <v>798.34622358348281</v>
      </c>
      <c r="E287" s="11">
        <f t="shared" si="126"/>
        <v>496.01612202863043</v>
      </c>
      <c r="F287" s="11">
        <f t="shared" si="141"/>
        <v>69.237677544845312</v>
      </c>
      <c r="G287" s="11">
        <f t="shared" si="127"/>
        <v>141.35471023083608</v>
      </c>
      <c r="H287" s="11">
        <f t="shared" si="128"/>
        <v>100.10289405513332</v>
      </c>
      <c r="I287" s="24">
        <f t="shared" si="142"/>
        <v>69.237677544845312</v>
      </c>
      <c r="J287" s="12">
        <f t="shared" si="129"/>
        <v>0.24536481600838242</v>
      </c>
      <c r="K287" s="24">
        <f t="shared" si="130"/>
        <v>471.15596042690913</v>
      </c>
      <c r="L287" s="12">
        <f t="shared" si="143"/>
        <v>0.24862409035140642</v>
      </c>
      <c r="M287" s="24">
        <f t="shared" si="144"/>
        <v>141.35471023083608</v>
      </c>
      <c r="N287" s="12">
        <f t="shared" si="131"/>
        <v>0.76040584331220851</v>
      </c>
      <c r="O287" s="24">
        <f t="shared" si="132"/>
        <v>506.7692757236216</v>
      </c>
      <c r="P287" s="12">
        <f t="shared" si="145"/>
        <v>0.58857972065796238</v>
      </c>
      <c r="Q287" s="24">
        <f t="shared" si="146"/>
        <v>100.10289405513332</v>
      </c>
      <c r="R287" s="12">
        <f t="shared" si="133"/>
        <v>0.43460122509330634</v>
      </c>
      <c r="S287" s="24">
        <f t="shared" si="134"/>
        <v>487.67160081919423</v>
      </c>
      <c r="T287" s="12">
        <f t="shared" si="147"/>
        <v>0.39594042272004371</v>
      </c>
      <c r="W287" s="24">
        <f t="shared" si="148"/>
        <v>113.76520855298092</v>
      </c>
      <c r="X287" s="24">
        <f t="shared" si="149"/>
        <v>494.33639040441813</v>
      </c>
      <c r="Y287" s="13">
        <f t="shared" si="135"/>
        <v>0.42018931707320961</v>
      </c>
      <c r="Z287" s="24">
        <f t="shared" si="136"/>
        <v>9556.2728368912376</v>
      </c>
      <c r="AA287" s="24">
        <f t="shared" si="137"/>
        <v>9095.0648668006343</v>
      </c>
      <c r="AB287" s="24">
        <f t="shared" si="150"/>
        <v>141.35471023083608</v>
      </c>
      <c r="AC287" s="24">
        <f t="shared" si="151"/>
        <v>100.10289405513332</v>
      </c>
      <c r="AE287" s="14">
        <f t="shared" si="152"/>
        <v>22.416666666666668</v>
      </c>
      <c r="AF287" s="24">
        <f t="shared" si="125"/>
        <v>400</v>
      </c>
      <c r="AG287" s="3">
        <f t="shared" si="153"/>
        <v>0</v>
      </c>
      <c r="AH287" s="3">
        <f>IF(AC287&lt;=450,AthetaR30_0,IF(AC287&gt;=650,AthetaR30_2,(IF(AC287&lt;=550,AthetaR30_0+(AthetaR30_1-AthetaR30_0)/100*(AC287-450),AthetaR30_1+(AthetaR30_2-AthetaR30_1)/100*(AC287-450)))))</f>
        <v>0</v>
      </c>
      <c r="AI287" s="3">
        <f>IF(AD287&lt;=450,AthetaR60_0,IF(AD287&gt;=650,AthetaR60_2,(IF(AD287&lt;=550,AthetaR60_0+(AthetaR60_1-AthetaR60_0)/100*(AD287-450),AthetaR60_1+(AthetaR60_2-AthetaR60_1)/100*(AD287-450)))))</f>
        <v>0.5</v>
      </c>
      <c r="AJ287" s="3">
        <f>IF(AE287&lt;=450,AthetaR90_0,IF(AE287&gt;=650,AthetaR90_2,(IF(AE287&lt;=550,AthetaR90_0+(AthetaR90_1-AthetaR90_0)/100*(AE287-450),AthetaR90_1+(AthetaR90_2-AthetaR90_1)/100*(AE287-450)))))</f>
        <v>1.3</v>
      </c>
      <c r="AK287" s="3">
        <f>IF(AF287&lt;=450,AthetaR120_0,IF(AF287&gt;=650,AthetaR120_2,(IF(AF287&lt;=550,AthetaR120_0+(AthetaR120_1-AthetaR120_0)/100*(AF287-450),AthetaR120_1+(AthetaR120_2-AthetaR120_1)/100*(AF287-450)))))</f>
        <v>1.9</v>
      </c>
      <c r="AL287" s="24">
        <f t="shared" si="154"/>
        <v>141.35471023083608</v>
      </c>
      <c r="AM287" s="14">
        <f t="shared" si="155"/>
        <v>100.10289405513332</v>
      </c>
    </row>
    <row r="288" spans="2:39" x14ac:dyDescent="0.25">
      <c r="B288" s="3">
        <f t="shared" si="138"/>
        <v>1350</v>
      </c>
      <c r="C288" s="14">
        <f t="shared" si="139"/>
        <v>22.5</v>
      </c>
      <c r="D288" s="11">
        <f t="shared" si="140"/>
        <v>798.89910832986868</v>
      </c>
      <c r="E288" s="11">
        <f t="shared" si="126"/>
        <v>496.35425182862059</v>
      </c>
      <c r="F288" s="11">
        <f t="shared" si="141"/>
        <v>69.486301635196725</v>
      </c>
      <c r="G288" s="11">
        <f t="shared" si="127"/>
        <v>141.94328995149405</v>
      </c>
      <c r="H288" s="11">
        <f t="shared" si="128"/>
        <v>100.49883447785336</v>
      </c>
      <c r="I288" s="24">
        <f t="shared" si="142"/>
        <v>69.486301635196725</v>
      </c>
      <c r="J288" s="12">
        <f t="shared" si="129"/>
        <v>0.24529095919552241</v>
      </c>
      <c r="K288" s="24">
        <f t="shared" si="130"/>
        <v>471.29782492004523</v>
      </c>
      <c r="L288" s="12">
        <f t="shared" si="143"/>
        <v>0.24871559762790213</v>
      </c>
      <c r="M288" s="24">
        <f t="shared" si="144"/>
        <v>141.94328995149405</v>
      </c>
      <c r="N288" s="12">
        <f t="shared" si="131"/>
        <v>0.76002816498461967</v>
      </c>
      <c r="O288" s="24">
        <f t="shared" si="132"/>
        <v>507.02110293391002</v>
      </c>
      <c r="P288" s="12">
        <f t="shared" si="145"/>
        <v>0.58847906888254864</v>
      </c>
      <c r="Q288" s="24">
        <f t="shared" si="146"/>
        <v>100.49883447785336</v>
      </c>
      <c r="R288" s="12">
        <f t="shared" si="133"/>
        <v>0.43442452327574133</v>
      </c>
      <c r="S288" s="24">
        <f t="shared" si="134"/>
        <v>487.86996084175883</v>
      </c>
      <c r="T288" s="12">
        <f t="shared" si="147"/>
        <v>0.39598671090275644</v>
      </c>
      <c r="W288" s="24">
        <f t="shared" si="148"/>
        <v>114.18539787005413</v>
      </c>
      <c r="X288" s="24">
        <f t="shared" si="149"/>
        <v>494.53567755657247</v>
      </c>
      <c r="Y288" s="13">
        <f t="shared" si="135"/>
        <v>0.42029795405381981</v>
      </c>
      <c r="Z288" s="24">
        <f t="shared" si="136"/>
        <v>9554.2213489641617</v>
      </c>
      <c r="AA288" s="24">
        <f t="shared" si="137"/>
        <v>9109.4595850007827</v>
      </c>
      <c r="AB288" s="24">
        <f t="shared" si="150"/>
        <v>141.94328995149405</v>
      </c>
      <c r="AC288" s="24">
        <f t="shared" si="151"/>
        <v>100.49883447785336</v>
      </c>
      <c r="AE288" s="14">
        <f t="shared" si="152"/>
        <v>22.5</v>
      </c>
      <c r="AF288" s="24">
        <f t="shared" si="125"/>
        <v>400</v>
      </c>
      <c r="AG288" s="3">
        <f t="shared" si="153"/>
        <v>0</v>
      </c>
      <c r="AH288" s="3">
        <f>IF(AC288&lt;=450,AthetaR30_0,IF(AC288&gt;=650,AthetaR30_2,(IF(AC288&lt;=550,AthetaR30_0+(AthetaR30_1-AthetaR30_0)/100*(AC288-450),AthetaR30_1+(AthetaR30_2-AthetaR30_1)/100*(AC288-450)))))</f>
        <v>0</v>
      </c>
      <c r="AI288" s="3">
        <f>IF(AD288&lt;=450,AthetaR60_0,IF(AD288&gt;=650,AthetaR60_2,(IF(AD288&lt;=550,AthetaR60_0+(AthetaR60_1-AthetaR60_0)/100*(AD288-450),AthetaR60_1+(AthetaR60_2-AthetaR60_1)/100*(AD288-450)))))</f>
        <v>0.5</v>
      </c>
      <c r="AJ288" s="3">
        <f>IF(AE288&lt;=450,AthetaR90_0,IF(AE288&gt;=650,AthetaR90_2,(IF(AE288&lt;=550,AthetaR90_0+(AthetaR90_1-AthetaR90_0)/100*(AE288-450),AthetaR90_1+(AthetaR90_2-AthetaR90_1)/100*(AE288-450)))))</f>
        <v>1.3</v>
      </c>
      <c r="AK288" s="3">
        <f>IF(AF288&lt;=450,AthetaR120_0,IF(AF288&gt;=650,AthetaR120_2,(IF(AF288&lt;=550,AthetaR120_0+(AthetaR120_1-AthetaR120_0)/100*(AF288-450),AthetaR120_1+(AthetaR120_2-AthetaR120_1)/100*(AF288-450)))))</f>
        <v>1.9</v>
      </c>
      <c r="AL288" s="24">
        <f t="shared" si="154"/>
        <v>141.94328995149405</v>
      </c>
      <c r="AM288" s="14">
        <f t="shared" si="155"/>
        <v>100.49883447785336</v>
      </c>
    </row>
    <row r="289" spans="2:39" x14ac:dyDescent="0.25">
      <c r="B289" s="3">
        <f t="shared" si="138"/>
        <v>1355</v>
      </c>
      <c r="C289" s="14">
        <f t="shared" si="139"/>
        <v>22.583333333333332</v>
      </c>
      <c r="D289" s="11">
        <f t="shared" si="140"/>
        <v>799.44996040715796</v>
      </c>
      <c r="E289" s="11">
        <f t="shared" si="126"/>
        <v>496.69113850154031</v>
      </c>
      <c r="F289" s="11">
        <f t="shared" si="141"/>
        <v>69.735017232824632</v>
      </c>
      <c r="G289" s="11">
        <f t="shared" si="127"/>
        <v>142.5317690203766</v>
      </c>
      <c r="H289" s="11">
        <f t="shared" si="128"/>
        <v>100.89482118875613</v>
      </c>
      <c r="I289" s="24">
        <f t="shared" si="142"/>
        <v>69.735017232824632</v>
      </c>
      <c r="J289" s="12">
        <f t="shared" si="129"/>
        <v>0.24521719863284563</v>
      </c>
      <c r="K289" s="24">
        <f t="shared" si="130"/>
        <v>471.43958982457985</v>
      </c>
      <c r="L289" s="12">
        <f t="shared" si="143"/>
        <v>0.24880596155859974</v>
      </c>
      <c r="M289" s="24">
        <f t="shared" si="144"/>
        <v>142.5317690203766</v>
      </c>
      <c r="N289" s="12">
        <f t="shared" si="131"/>
        <v>0.759651698560594</v>
      </c>
      <c r="O289" s="24">
        <f t="shared" si="132"/>
        <v>507.27237127424115</v>
      </c>
      <c r="P289" s="12">
        <f t="shared" si="145"/>
        <v>0.58837591191563487</v>
      </c>
      <c r="Q289" s="24">
        <f t="shared" si="146"/>
        <v>100.89482118875613</v>
      </c>
      <c r="R289" s="12">
        <f t="shared" si="133"/>
        <v>0.43424822923704098</v>
      </c>
      <c r="S289" s="24">
        <f t="shared" si="134"/>
        <v>488.06802397700403</v>
      </c>
      <c r="T289" s="12">
        <f t="shared" si="147"/>
        <v>0.39603124263513395</v>
      </c>
      <c r="W289" s="24">
        <f t="shared" si="148"/>
        <v>114.60569582410795</v>
      </c>
      <c r="X289" s="24">
        <f t="shared" si="149"/>
        <v>494.73468787358064</v>
      </c>
      <c r="Y289" s="13">
        <f t="shared" si="135"/>
        <v>0.4204048534038996</v>
      </c>
      <c r="Z289" s="24">
        <f t="shared" si="136"/>
        <v>9552.1360669358091</v>
      </c>
      <c r="AA289" s="24">
        <f t="shared" si="137"/>
        <v>9123.8043429418831</v>
      </c>
      <c r="AB289" s="24">
        <f t="shared" si="150"/>
        <v>142.5317690203766</v>
      </c>
      <c r="AC289" s="24">
        <f t="shared" si="151"/>
        <v>100.89482118875613</v>
      </c>
      <c r="AE289" s="14">
        <f t="shared" si="152"/>
        <v>22.583333333333332</v>
      </c>
      <c r="AF289" s="24">
        <f t="shared" si="125"/>
        <v>400</v>
      </c>
      <c r="AG289" s="3">
        <f t="shared" si="153"/>
        <v>0</v>
      </c>
      <c r="AH289" s="3">
        <f>IF(AC289&lt;=450,AthetaR30_0,IF(AC289&gt;=650,AthetaR30_2,(IF(AC289&lt;=550,AthetaR30_0+(AthetaR30_1-AthetaR30_0)/100*(AC289-450),AthetaR30_1+(AthetaR30_2-AthetaR30_1)/100*(AC289-450)))))</f>
        <v>0</v>
      </c>
      <c r="AI289" s="3">
        <f>IF(AD289&lt;=450,AthetaR60_0,IF(AD289&gt;=650,AthetaR60_2,(IF(AD289&lt;=550,AthetaR60_0+(AthetaR60_1-AthetaR60_0)/100*(AD289-450),AthetaR60_1+(AthetaR60_2-AthetaR60_1)/100*(AD289-450)))))</f>
        <v>0.5</v>
      </c>
      <c r="AJ289" s="3">
        <f>IF(AE289&lt;=450,AthetaR90_0,IF(AE289&gt;=650,AthetaR90_2,(IF(AE289&lt;=550,AthetaR90_0+(AthetaR90_1-AthetaR90_0)/100*(AE289-450),AthetaR90_1+(AthetaR90_2-AthetaR90_1)/100*(AE289-450)))))</f>
        <v>1.3</v>
      </c>
      <c r="AK289" s="3">
        <f>IF(AF289&lt;=450,AthetaR120_0,IF(AF289&gt;=650,AthetaR120_2,(IF(AF289&lt;=550,AthetaR120_0+(AthetaR120_1-AthetaR120_0)/100*(AF289-450),AthetaR120_1+(AthetaR120_2-AthetaR120_1)/100*(AF289-450)))))</f>
        <v>1.9</v>
      </c>
      <c r="AL289" s="24">
        <f t="shared" si="154"/>
        <v>142.5317690203766</v>
      </c>
      <c r="AM289" s="14">
        <f t="shared" si="155"/>
        <v>100.89482118875613</v>
      </c>
    </row>
    <row r="290" spans="2:39" x14ac:dyDescent="0.25">
      <c r="B290" s="3">
        <f t="shared" si="138"/>
        <v>1360</v>
      </c>
      <c r="C290" s="14">
        <f t="shared" si="139"/>
        <v>22.666666666666668</v>
      </c>
      <c r="D290" s="11">
        <f t="shared" si="140"/>
        <v>799.99879470674989</v>
      </c>
      <c r="E290" s="11">
        <f t="shared" si="126"/>
        <v>497.02679115457852</v>
      </c>
      <c r="F290" s="11">
        <f t="shared" si="141"/>
        <v>69.983823194383234</v>
      </c>
      <c r="G290" s="11">
        <f t="shared" si="127"/>
        <v>143.12014493229225</v>
      </c>
      <c r="H290" s="11">
        <f t="shared" si="128"/>
        <v>101.29085243139126</v>
      </c>
      <c r="I290" s="24">
        <f t="shared" si="142"/>
        <v>69.983823194383234</v>
      </c>
      <c r="J290" s="12">
        <f t="shared" si="129"/>
        <v>0.24514353450557252</v>
      </c>
      <c r="K290" s="24">
        <f t="shared" si="130"/>
        <v>471.58125452732827</v>
      </c>
      <c r="L290" s="12">
        <f t="shared" si="143"/>
        <v>0.24889519335523824</v>
      </c>
      <c r="M290" s="24">
        <f t="shared" si="144"/>
        <v>143.12014493229225</v>
      </c>
      <c r="N290" s="12">
        <f t="shared" si="131"/>
        <v>0.75927643813588963</v>
      </c>
      <c r="O290" s="24">
        <f t="shared" si="132"/>
        <v>507.52308265671536</v>
      </c>
      <c r="P290" s="12">
        <f t="shared" si="145"/>
        <v>0.58827028115854929</v>
      </c>
      <c r="Q290" s="24">
        <f t="shared" si="146"/>
        <v>101.29085243139126</v>
      </c>
      <c r="R290" s="12">
        <f t="shared" si="133"/>
        <v>0.43407234230290165</v>
      </c>
      <c r="S290" s="24">
        <f t="shared" si="134"/>
        <v>488.26579006348942</v>
      </c>
      <c r="T290" s="12">
        <f t="shared" si="147"/>
        <v>0.39607403749180764</v>
      </c>
      <c r="W290" s="24">
        <f t="shared" si="148"/>
        <v>115.02610067751185</v>
      </c>
      <c r="X290" s="24">
        <f t="shared" si="149"/>
        <v>494.93342126939274</v>
      </c>
      <c r="Y290" s="13">
        <f t="shared" si="135"/>
        <v>0.42051002849892372</v>
      </c>
      <c r="Z290" s="24">
        <f t="shared" si="136"/>
        <v>9550.0172619266668</v>
      </c>
      <c r="AA290" s="24">
        <f t="shared" si="137"/>
        <v>9138.0993595562941</v>
      </c>
      <c r="AB290" s="24">
        <f t="shared" si="150"/>
        <v>143.12014493229225</v>
      </c>
      <c r="AC290" s="24">
        <f t="shared" si="151"/>
        <v>101.29085243139126</v>
      </c>
      <c r="AE290" s="14">
        <f t="shared" si="152"/>
        <v>22.666666666666668</v>
      </c>
      <c r="AF290" s="24">
        <f t="shared" si="125"/>
        <v>400</v>
      </c>
      <c r="AG290" s="3">
        <f t="shared" si="153"/>
        <v>0</v>
      </c>
      <c r="AH290" s="3">
        <f>IF(AC290&lt;=450,AthetaR30_0,IF(AC290&gt;=650,AthetaR30_2,(IF(AC290&lt;=550,AthetaR30_0+(AthetaR30_1-AthetaR30_0)/100*(AC290-450),AthetaR30_1+(AthetaR30_2-AthetaR30_1)/100*(AC290-450)))))</f>
        <v>0</v>
      </c>
      <c r="AI290" s="3">
        <f>IF(AD290&lt;=450,AthetaR60_0,IF(AD290&gt;=650,AthetaR60_2,(IF(AD290&lt;=550,AthetaR60_0+(AthetaR60_1-AthetaR60_0)/100*(AD290-450),AthetaR60_1+(AthetaR60_2-AthetaR60_1)/100*(AD290-450)))))</f>
        <v>0.5</v>
      </c>
      <c r="AJ290" s="3">
        <f>IF(AE290&lt;=450,AthetaR90_0,IF(AE290&gt;=650,AthetaR90_2,(IF(AE290&lt;=550,AthetaR90_0+(AthetaR90_1-AthetaR90_0)/100*(AE290-450),AthetaR90_1+(AthetaR90_2-AthetaR90_1)/100*(AE290-450)))))</f>
        <v>1.3</v>
      </c>
      <c r="AK290" s="3">
        <f>IF(AF290&lt;=450,AthetaR120_0,IF(AF290&gt;=650,AthetaR120_2,(IF(AF290&lt;=550,AthetaR120_0+(AthetaR120_1-AthetaR120_0)/100*(AF290-450),AthetaR120_1+(AthetaR120_2-AthetaR120_1)/100*(AF290-450)))))</f>
        <v>1.9</v>
      </c>
      <c r="AL290" s="24">
        <f t="shared" si="154"/>
        <v>143.12014493229225</v>
      </c>
      <c r="AM290" s="14">
        <f t="shared" si="155"/>
        <v>101.29085243139126</v>
      </c>
    </row>
    <row r="291" spans="2:39" x14ac:dyDescent="0.25">
      <c r="B291" s="3">
        <f t="shared" si="138"/>
        <v>1365</v>
      </c>
      <c r="C291" s="14">
        <f t="shared" si="139"/>
        <v>22.75</v>
      </c>
      <c r="D291" s="11">
        <f t="shared" si="140"/>
        <v>800.54562595699815</v>
      </c>
      <c r="E291" s="11">
        <f t="shared" si="126"/>
        <v>497.36121879520971</v>
      </c>
      <c r="F291" s="11">
        <f t="shared" si="141"/>
        <v>70.232718387738473</v>
      </c>
      <c r="G291" s="11">
        <f t="shared" si="127"/>
        <v>143.70841521345079</v>
      </c>
      <c r="H291" s="11">
        <f t="shared" si="128"/>
        <v>101.68692646888307</v>
      </c>
      <c r="I291" s="24">
        <f t="shared" si="142"/>
        <v>70.232718387738473</v>
      </c>
      <c r="J291" s="12">
        <f t="shared" si="129"/>
        <v>0.24506996699348005</v>
      </c>
      <c r="K291" s="24">
        <f t="shared" si="130"/>
        <v>471.72281842465384</v>
      </c>
      <c r="L291" s="12">
        <f t="shared" si="143"/>
        <v>0.24898330408852579</v>
      </c>
      <c r="M291" s="24">
        <f t="shared" si="144"/>
        <v>143.70841521345079</v>
      </c>
      <c r="N291" s="12">
        <f t="shared" si="131"/>
        <v>0.7589023778028815</v>
      </c>
      <c r="O291" s="24">
        <f t="shared" si="132"/>
        <v>507.77323901260598</v>
      </c>
      <c r="P291" s="12">
        <f t="shared" si="145"/>
        <v>0.58816220754625093</v>
      </c>
      <c r="Q291" s="24">
        <f t="shared" si="146"/>
        <v>101.68692646888307</v>
      </c>
      <c r="R291" s="12">
        <f t="shared" si="133"/>
        <v>0.43389686178718545</v>
      </c>
      <c r="S291" s="24">
        <f t="shared" si="134"/>
        <v>488.46325895573716</v>
      </c>
      <c r="T291" s="12">
        <f t="shared" si="147"/>
        <v>0.39611511478368377</v>
      </c>
      <c r="W291" s="24">
        <f t="shared" si="148"/>
        <v>115.44661070601077</v>
      </c>
      <c r="X291" s="24">
        <f t="shared" si="149"/>
        <v>495.13187767112669</v>
      </c>
      <c r="Y291" s="13">
        <f t="shared" si="135"/>
        <v>0.42061349256384678</v>
      </c>
      <c r="Z291" s="24">
        <f t="shared" si="136"/>
        <v>9547.8652022299739</v>
      </c>
      <c r="AA291" s="24">
        <f t="shared" si="137"/>
        <v>9152.3448516182507</v>
      </c>
      <c r="AB291" s="24">
        <f t="shared" si="150"/>
        <v>143.70841521345079</v>
      </c>
      <c r="AC291" s="24">
        <f t="shared" si="151"/>
        <v>101.68692646888307</v>
      </c>
      <c r="AE291" s="14">
        <f t="shared" si="152"/>
        <v>22.75</v>
      </c>
      <c r="AF291" s="24">
        <f t="shared" si="125"/>
        <v>400</v>
      </c>
      <c r="AG291" s="3">
        <f t="shared" si="153"/>
        <v>0</v>
      </c>
      <c r="AH291" s="3">
        <f>IF(AC291&lt;=450,AthetaR30_0,IF(AC291&gt;=650,AthetaR30_2,(IF(AC291&lt;=550,AthetaR30_0+(AthetaR30_1-AthetaR30_0)/100*(AC291-450),AthetaR30_1+(AthetaR30_2-AthetaR30_1)/100*(AC291-450)))))</f>
        <v>0</v>
      </c>
      <c r="AI291" s="3">
        <f>IF(AD291&lt;=450,AthetaR60_0,IF(AD291&gt;=650,AthetaR60_2,(IF(AD291&lt;=550,AthetaR60_0+(AthetaR60_1-AthetaR60_0)/100*(AD291-450),AthetaR60_1+(AthetaR60_2-AthetaR60_1)/100*(AD291-450)))))</f>
        <v>0.5</v>
      </c>
      <c r="AJ291" s="3">
        <f>IF(AE291&lt;=450,AthetaR90_0,IF(AE291&gt;=650,AthetaR90_2,(IF(AE291&lt;=550,AthetaR90_0+(AthetaR90_1-AthetaR90_0)/100*(AE291-450),AthetaR90_1+(AthetaR90_2-AthetaR90_1)/100*(AE291-450)))))</f>
        <v>1.3</v>
      </c>
      <c r="AK291" s="3">
        <f>IF(AF291&lt;=450,AthetaR120_0,IF(AF291&gt;=650,AthetaR120_2,(IF(AF291&lt;=550,AthetaR120_0+(AthetaR120_1-AthetaR120_0)/100*(AF291-450),AthetaR120_1+(AthetaR120_2-AthetaR120_1)/100*(AF291-450)))))</f>
        <v>1.9</v>
      </c>
      <c r="AL291" s="24">
        <f t="shared" si="154"/>
        <v>143.70841521345079</v>
      </c>
      <c r="AM291" s="14">
        <f t="shared" si="155"/>
        <v>101.68692646888307</v>
      </c>
    </row>
    <row r="292" spans="2:39" x14ac:dyDescent="0.25">
      <c r="B292" s="3">
        <f t="shared" si="138"/>
        <v>1370</v>
      </c>
      <c r="C292" s="14">
        <f t="shared" si="139"/>
        <v>22.833333333333332</v>
      </c>
      <c r="D292" s="11">
        <f t="shared" si="140"/>
        <v>801.09046872558224</v>
      </c>
      <c r="E292" s="11">
        <f t="shared" si="126"/>
        <v>497.6944303326444</v>
      </c>
      <c r="F292" s="11">
        <f t="shared" si="141"/>
        <v>70.481701691826999</v>
      </c>
      <c r="G292" s="11">
        <f t="shared" si="127"/>
        <v>144.29657742099704</v>
      </c>
      <c r="H292" s="11">
        <f t="shared" si="128"/>
        <v>102.08304158366676</v>
      </c>
      <c r="I292" s="24">
        <f t="shared" si="142"/>
        <v>70.481701691826999</v>
      </c>
      <c r="J292" s="12">
        <f t="shared" si="129"/>
        <v>0.24499649627098086</v>
      </c>
      <c r="K292" s="24">
        <f t="shared" si="130"/>
        <v>471.86428092234871</v>
      </c>
      <c r="L292" s="12">
        <f t="shared" si="143"/>
        <v>0.24907030469036762</v>
      </c>
      <c r="M292" s="24">
        <f t="shared" si="144"/>
        <v>144.29657742099704</v>
      </c>
      <c r="N292" s="12">
        <f t="shared" si="131"/>
        <v>0.75852951165120197</v>
      </c>
      <c r="O292" s="24">
        <f t="shared" si="132"/>
        <v>508.02284229190934</v>
      </c>
      <c r="P292" s="12">
        <f t="shared" si="145"/>
        <v>0.58805172155530494</v>
      </c>
      <c r="Q292" s="24">
        <f t="shared" si="146"/>
        <v>102.08304158366676</v>
      </c>
      <c r="R292" s="12">
        <f t="shared" si="133"/>
        <v>0.43372178699218844</v>
      </c>
      <c r="S292" s="24">
        <f t="shared" si="134"/>
        <v>488.66043052398675</v>
      </c>
      <c r="T292" s="12">
        <f t="shared" si="147"/>
        <v>0.39615449356219862</v>
      </c>
      <c r="W292" s="24">
        <f t="shared" si="148"/>
        <v>115.86722419857462</v>
      </c>
      <c r="X292" s="24">
        <f t="shared" si="149"/>
        <v>495.33005701891017</v>
      </c>
      <c r="Y292" s="13">
        <f t="shared" si="135"/>
        <v>0.42071525867512527</v>
      </c>
      <c r="Z292" s="24">
        <f t="shared" si="136"/>
        <v>9545.6801533517446</v>
      </c>
      <c r="AA292" s="24">
        <f t="shared" si="137"/>
        <v>9166.5410337718859</v>
      </c>
      <c r="AB292" s="24">
        <f t="shared" si="150"/>
        <v>144.29657742099704</v>
      </c>
      <c r="AC292" s="24">
        <f t="shared" si="151"/>
        <v>102.08304158366676</v>
      </c>
      <c r="AE292" s="14">
        <f t="shared" si="152"/>
        <v>22.833333333333332</v>
      </c>
      <c r="AF292" s="24">
        <f t="shared" si="125"/>
        <v>400</v>
      </c>
      <c r="AG292" s="3">
        <f t="shared" si="153"/>
        <v>0</v>
      </c>
      <c r="AH292" s="3">
        <f>IF(AC292&lt;=450,AthetaR30_0,IF(AC292&gt;=650,AthetaR30_2,(IF(AC292&lt;=550,AthetaR30_0+(AthetaR30_1-AthetaR30_0)/100*(AC292-450),AthetaR30_1+(AthetaR30_2-AthetaR30_1)/100*(AC292-450)))))</f>
        <v>0</v>
      </c>
      <c r="AI292" s="3">
        <f>IF(AD292&lt;=450,AthetaR60_0,IF(AD292&gt;=650,AthetaR60_2,(IF(AD292&lt;=550,AthetaR60_0+(AthetaR60_1-AthetaR60_0)/100*(AD292-450),AthetaR60_1+(AthetaR60_2-AthetaR60_1)/100*(AD292-450)))))</f>
        <v>0.5</v>
      </c>
      <c r="AJ292" s="3">
        <f>IF(AE292&lt;=450,AthetaR90_0,IF(AE292&gt;=650,AthetaR90_2,(IF(AE292&lt;=550,AthetaR90_0+(AthetaR90_1-AthetaR90_0)/100*(AE292-450),AthetaR90_1+(AthetaR90_2-AthetaR90_1)/100*(AE292-450)))))</f>
        <v>1.3</v>
      </c>
      <c r="AK292" s="3">
        <f>IF(AF292&lt;=450,AthetaR120_0,IF(AF292&gt;=650,AthetaR120_2,(IF(AF292&lt;=550,AthetaR120_0+(AthetaR120_1-AthetaR120_0)/100*(AF292-450),AthetaR120_1+(AthetaR120_2-AthetaR120_1)/100*(AF292-450)))))</f>
        <v>1.9</v>
      </c>
      <c r="AL292" s="24">
        <f t="shared" si="154"/>
        <v>144.29657742099704</v>
      </c>
      <c r="AM292" s="14">
        <f t="shared" si="155"/>
        <v>102.08304158366676</v>
      </c>
    </row>
    <row r="293" spans="2:39" x14ac:dyDescent="0.25">
      <c r="B293" s="3">
        <f t="shared" si="138"/>
        <v>1375</v>
      </c>
      <c r="C293" s="14">
        <f t="shared" si="139"/>
        <v>22.916666666666668</v>
      </c>
      <c r="D293" s="11">
        <f t="shared" si="140"/>
        <v>801.63333742183727</v>
      </c>
      <c r="E293" s="11">
        <f t="shared" si="126"/>
        <v>498.02643457925376</v>
      </c>
      <c r="F293" s="11">
        <f t="shared" si="141"/>
        <v>70.730771996517362</v>
      </c>
      <c r="G293" s="11">
        <f t="shared" si="127"/>
        <v>144.88462914255234</v>
      </c>
      <c r="H293" s="11">
        <f t="shared" si="128"/>
        <v>102.47919607722895</v>
      </c>
      <c r="I293" s="24">
        <f t="shared" si="142"/>
        <v>70.730771996517362</v>
      </c>
      <c r="J293" s="12">
        <f t="shared" si="129"/>
        <v>0.24492312250720277</v>
      </c>
      <c r="K293" s="24">
        <f t="shared" si="130"/>
        <v>472.00564143551424</v>
      </c>
      <c r="L293" s="12">
        <f t="shared" si="143"/>
        <v>0.24915620595604432</v>
      </c>
      <c r="M293" s="24">
        <f t="shared" si="144"/>
        <v>144.88462914255234</v>
      </c>
      <c r="N293" s="12">
        <f t="shared" si="131"/>
        <v>0.75815783376836843</v>
      </c>
      <c r="O293" s="24">
        <f t="shared" si="132"/>
        <v>508.27189446290072</v>
      </c>
      <c r="P293" s="12">
        <f t="shared" si="145"/>
        <v>0.58793885321167505</v>
      </c>
      <c r="Q293" s="24">
        <f t="shared" si="146"/>
        <v>102.47919607722895</v>
      </c>
      <c r="R293" s="12">
        <f t="shared" si="133"/>
        <v>0.43354711720890099</v>
      </c>
      <c r="S293" s="24">
        <f t="shared" si="134"/>
        <v>488.85730465395505</v>
      </c>
      <c r="T293" s="12">
        <f t="shared" si="147"/>
        <v>0.39619219262347743</v>
      </c>
      <c r="W293" s="24">
        <f t="shared" si="148"/>
        <v>116.28793945724975</v>
      </c>
      <c r="X293" s="24">
        <f t="shared" si="149"/>
        <v>495.52795926572287</v>
      </c>
      <c r="Y293" s="13">
        <f t="shared" si="135"/>
        <v>0.4208153397627114</v>
      </c>
      <c r="Z293" s="24">
        <f t="shared" si="136"/>
        <v>9543.4623780501006</v>
      </c>
      <c r="AA293" s="24">
        <f t="shared" si="137"/>
        <v>9180.6881185588063</v>
      </c>
      <c r="AB293" s="24">
        <f t="shared" si="150"/>
        <v>144.88462914255234</v>
      </c>
      <c r="AC293" s="24">
        <f t="shared" si="151"/>
        <v>102.47919607722895</v>
      </c>
      <c r="AE293" s="14">
        <f t="shared" si="152"/>
        <v>22.916666666666668</v>
      </c>
      <c r="AF293" s="24">
        <f t="shared" ref="AF293:AF356" si="156">IF(AC293&lt;=450,Thetha0_0,IF(AC293&gt;=650,Thetha0_2,(IF(AC293&lt;=550,Thetha0_0+(Thetha0_1-Thetha0_0)/100*(AC293-450),Thetha0_1+(Thetha0_2-Thetha0_1)/100*(AC293-450)))))</f>
        <v>400</v>
      </c>
      <c r="AG293" s="3">
        <f t="shared" si="153"/>
        <v>0</v>
      </c>
      <c r="AH293" s="3">
        <f>IF(AC293&lt;=450,AthetaR30_0,IF(AC293&gt;=650,AthetaR30_2,(IF(AC293&lt;=550,AthetaR30_0+(AthetaR30_1-AthetaR30_0)/100*(AC293-450),AthetaR30_1+(AthetaR30_2-AthetaR30_1)/100*(AC293-450)))))</f>
        <v>0</v>
      </c>
      <c r="AI293" s="3">
        <f>IF(AD293&lt;=450,AthetaR60_0,IF(AD293&gt;=650,AthetaR60_2,(IF(AD293&lt;=550,AthetaR60_0+(AthetaR60_1-AthetaR60_0)/100*(AD293-450),AthetaR60_1+(AthetaR60_2-AthetaR60_1)/100*(AD293-450)))))</f>
        <v>0.5</v>
      </c>
      <c r="AJ293" s="3">
        <f>IF(AE293&lt;=450,AthetaR90_0,IF(AE293&gt;=650,AthetaR90_2,(IF(AE293&lt;=550,AthetaR90_0+(AthetaR90_1-AthetaR90_0)/100*(AE293-450),AthetaR90_1+(AthetaR90_2-AthetaR90_1)/100*(AE293-450)))))</f>
        <v>1.3</v>
      </c>
      <c r="AK293" s="3">
        <f>IF(AF293&lt;=450,AthetaR120_0,IF(AF293&gt;=650,AthetaR120_2,(IF(AF293&lt;=550,AthetaR120_0+(AthetaR120_1-AthetaR120_0)/100*(AF293-450),AthetaR120_1+(AthetaR120_2-AthetaR120_1)/100*(AF293-450)))))</f>
        <v>1.9</v>
      </c>
      <c r="AL293" s="24">
        <f t="shared" si="154"/>
        <v>144.88462914255234</v>
      </c>
      <c r="AM293" s="14">
        <f t="shared" si="155"/>
        <v>102.47919607722895</v>
      </c>
    </row>
    <row r="294" spans="2:39" x14ac:dyDescent="0.25">
      <c r="B294" s="3">
        <f t="shared" si="138"/>
        <v>1380</v>
      </c>
      <c r="C294" s="14">
        <f t="shared" si="139"/>
        <v>23</v>
      </c>
      <c r="D294" s="11">
        <f t="shared" si="140"/>
        <v>802.17424629903962</v>
      </c>
      <c r="E294" s="11">
        <f t="shared" si="126"/>
        <v>498.35724025196743</v>
      </c>
      <c r="F294" s="11">
        <f t="shared" si="141"/>
        <v>70.979928202473403</v>
      </c>
      <c r="G294" s="11">
        <f t="shared" si="127"/>
        <v>145.47256799576402</v>
      </c>
      <c r="H294" s="11">
        <f t="shared" si="128"/>
        <v>102.87538826985242</v>
      </c>
      <c r="I294" s="24">
        <f t="shared" si="142"/>
        <v>70.979928202473403</v>
      </c>
      <c r="J294" s="12">
        <f t="shared" si="129"/>
        <v>0.24484984586606556</v>
      </c>
      <c r="K294" s="24">
        <f t="shared" si="130"/>
        <v>472.14689938844396</v>
      </c>
      <c r="L294" s="12">
        <f t="shared" si="143"/>
        <v>0.24924101854643041</v>
      </c>
      <c r="M294" s="24">
        <f t="shared" si="144"/>
        <v>145.47256799576402</v>
      </c>
      <c r="N294" s="12">
        <f t="shared" si="131"/>
        <v>0.75778733824039213</v>
      </c>
      <c r="O294" s="24">
        <f t="shared" si="132"/>
        <v>508.52039751170042</v>
      </c>
      <c r="P294" s="12">
        <f t="shared" si="145"/>
        <v>0.58782363209862687</v>
      </c>
      <c r="Q294" s="24">
        <f t="shared" si="146"/>
        <v>102.87538826985242</v>
      </c>
      <c r="R294" s="12">
        <f t="shared" si="133"/>
        <v>0.43337285171726575</v>
      </c>
      <c r="S294" s="24">
        <f t="shared" si="134"/>
        <v>489.05388124659902</v>
      </c>
      <c r="T294" s="12">
        <f t="shared" si="147"/>
        <v>0.39622823051256184</v>
      </c>
      <c r="W294" s="24">
        <f t="shared" si="148"/>
        <v>116.70875479701246</v>
      </c>
      <c r="X294" s="24">
        <f t="shared" si="149"/>
        <v>495.72558437724103</v>
      </c>
      <c r="Y294" s="13">
        <f t="shared" si="135"/>
        <v>0.42091374861201081</v>
      </c>
      <c r="Z294" s="24">
        <f t="shared" si="136"/>
        <v>9541.2121363738752</v>
      </c>
      <c r="AA294" s="24">
        <f t="shared" si="137"/>
        <v>9194.7863164452119</v>
      </c>
      <c r="AB294" s="24">
        <f t="shared" si="150"/>
        <v>145.47256799576402</v>
      </c>
      <c r="AC294" s="24">
        <f t="shared" si="151"/>
        <v>102.87538826985242</v>
      </c>
      <c r="AE294" s="14">
        <f t="shared" si="152"/>
        <v>23</v>
      </c>
      <c r="AF294" s="24">
        <f t="shared" si="156"/>
        <v>400</v>
      </c>
      <c r="AG294" s="3">
        <f t="shared" si="153"/>
        <v>0</v>
      </c>
      <c r="AH294" s="3">
        <f>IF(AC294&lt;=450,AthetaR30_0,IF(AC294&gt;=650,AthetaR30_2,(IF(AC294&lt;=550,AthetaR30_0+(AthetaR30_1-AthetaR30_0)/100*(AC294-450),AthetaR30_1+(AthetaR30_2-AthetaR30_1)/100*(AC294-450)))))</f>
        <v>0</v>
      </c>
      <c r="AI294" s="3">
        <f>IF(AD294&lt;=450,AthetaR60_0,IF(AD294&gt;=650,AthetaR60_2,(IF(AD294&lt;=550,AthetaR60_0+(AthetaR60_1-AthetaR60_0)/100*(AD294-450),AthetaR60_1+(AthetaR60_2-AthetaR60_1)/100*(AD294-450)))))</f>
        <v>0.5</v>
      </c>
      <c r="AJ294" s="3">
        <f>IF(AE294&lt;=450,AthetaR90_0,IF(AE294&gt;=650,AthetaR90_2,(IF(AE294&lt;=550,AthetaR90_0+(AthetaR90_1-AthetaR90_0)/100*(AE294-450),AthetaR90_1+(AthetaR90_2-AthetaR90_1)/100*(AE294-450)))))</f>
        <v>1.3</v>
      </c>
      <c r="AK294" s="3">
        <f>IF(AF294&lt;=450,AthetaR120_0,IF(AF294&gt;=650,AthetaR120_2,(IF(AF294&lt;=550,AthetaR120_0+(AthetaR120_1-AthetaR120_0)/100*(AF294-450),AthetaR120_1+(AthetaR120_2-AthetaR120_1)/100*(AF294-450)))))</f>
        <v>1.9</v>
      </c>
      <c r="AL294" s="24">
        <f t="shared" si="154"/>
        <v>145.47256799576402</v>
      </c>
      <c r="AM294" s="14">
        <f t="shared" si="155"/>
        <v>102.87538826985242</v>
      </c>
    </row>
    <row r="295" spans="2:39" x14ac:dyDescent="0.25">
      <c r="B295" s="3">
        <f t="shared" si="138"/>
        <v>1385</v>
      </c>
      <c r="C295" s="14">
        <f t="shared" si="139"/>
        <v>23.083333333333332</v>
      </c>
      <c r="D295" s="11">
        <f t="shared" si="140"/>
        <v>802.71320945665286</v>
      </c>
      <c r="E295" s="11">
        <f t="shared" si="126"/>
        <v>498.68685597364748</v>
      </c>
      <c r="F295" s="11">
        <f t="shared" si="141"/>
        <v>71.229169221019831</v>
      </c>
      <c r="G295" s="11">
        <f t="shared" si="127"/>
        <v>146.06039162786266</v>
      </c>
      <c r="H295" s="11">
        <f t="shared" si="128"/>
        <v>103.27161650036498</v>
      </c>
      <c r="I295" s="24">
        <f t="shared" si="142"/>
        <v>71.229169221019831</v>
      </c>
      <c r="J295" s="12">
        <f t="shared" si="129"/>
        <v>0.2447766665063574</v>
      </c>
      <c r="K295" s="24">
        <f t="shared" si="130"/>
        <v>472.28805421450875</v>
      </c>
      <c r="L295" s="12">
        <f t="shared" si="143"/>
        <v>0.24932475299008627</v>
      </c>
      <c r="M295" s="24">
        <f t="shared" si="144"/>
        <v>146.06039162786266</v>
      </c>
      <c r="N295" s="12">
        <f t="shared" si="131"/>
        <v>0.7574180191523725</v>
      </c>
      <c r="O295" s="24">
        <f t="shared" si="132"/>
        <v>508.7683534418465</v>
      </c>
      <c r="P295" s="12">
        <f t="shared" si="145"/>
        <v>0.58770608736420837</v>
      </c>
      <c r="Q295" s="24">
        <f t="shared" si="146"/>
        <v>103.27161650036498</v>
      </c>
      <c r="R295" s="12">
        <f t="shared" si="133"/>
        <v>0.43319898978642957</v>
      </c>
      <c r="S295" s="24">
        <f t="shared" si="134"/>
        <v>489.25016021788281</v>
      </c>
      <c r="T295" s="12">
        <f t="shared" si="147"/>
        <v>0.39626262552740565</v>
      </c>
      <c r="W295" s="24">
        <f t="shared" si="148"/>
        <v>117.12966854562447</v>
      </c>
      <c r="X295" s="24">
        <f t="shared" si="149"/>
        <v>495.92293233168471</v>
      </c>
      <c r="Y295" s="13">
        <f t="shared" si="135"/>
        <v>0.42101049786581168</v>
      </c>
      <c r="Z295" s="24">
        <f t="shared" si="136"/>
        <v>9538.9296857005738</v>
      </c>
      <c r="AA295" s="24">
        <f t="shared" si="137"/>
        <v>9208.8358358486203</v>
      </c>
      <c r="AB295" s="24">
        <f t="shared" si="150"/>
        <v>146.06039162786266</v>
      </c>
      <c r="AC295" s="24">
        <f t="shared" si="151"/>
        <v>103.27161650036498</v>
      </c>
      <c r="AE295" s="14">
        <f t="shared" si="152"/>
        <v>23.083333333333332</v>
      </c>
      <c r="AF295" s="24">
        <f t="shared" si="156"/>
        <v>400</v>
      </c>
      <c r="AG295" s="3">
        <f t="shared" si="153"/>
        <v>0</v>
      </c>
      <c r="AH295" s="3">
        <f>IF(AC295&lt;=450,AthetaR30_0,IF(AC295&gt;=650,AthetaR30_2,(IF(AC295&lt;=550,AthetaR30_0+(AthetaR30_1-AthetaR30_0)/100*(AC295-450),AthetaR30_1+(AthetaR30_2-AthetaR30_1)/100*(AC295-450)))))</f>
        <v>0</v>
      </c>
      <c r="AI295" s="3">
        <f>IF(AD295&lt;=450,AthetaR60_0,IF(AD295&gt;=650,AthetaR60_2,(IF(AD295&lt;=550,AthetaR60_0+(AthetaR60_1-AthetaR60_0)/100*(AD295-450),AthetaR60_1+(AthetaR60_2-AthetaR60_1)/100*(AD295-450)))))</f>
        <v>0.5</v>
      </c>
      <c r="AJ295" s="3">
        <f>IF(AE295&lt;=450,AthetaR90_0,IF(AE295&gt;=650,AthetaR90_2,(IF(AE295&lt;=550,AthetaR90_0+(AthetaR90_1-AthetaR90_0)/100*(AE295-450),AthetaR90_1+(AthetaR90_2-AthetaR90_1)/100*(AE295-450)))))</f>
        <v>1.3</v>
      </c>
      <c r="AK295" s="3">
        <f>IF(AF295&lt;=450,AthetaR120_0,IF(AF295&gt;=650,AthetaR120_2,(IF(AF295&lt;=550,AthetaR120_0+(AthetaR120_1-AthetaR120_0)/100*(AF295-450),AthetaR120_1+(AthetaR120_2-AthetaR120_1)/100*(AF295-450)))))</f>
        <v>1.9</v>
      </c>
      <c r="AL295" s="24">
        <f t="shared" si="154"/>
        <v>146.06039162786266</v>
      </c>
      <c r="AM295" s="14">
        <f t="shared" si="155"/>
        <v>103.27161650036498</v>
      </c>
    </row>
    <row r="296" spans="2:39" x14ac:dyDescent="0.25">
      <c r="B296" s="3">
        <f t="shared" si="138"/>
        <v>1390</v>
      </c>
      <c r="C296" s="14">
        <f t="shared" si="139"/>
        <v>23.166666666666668</v>
      </c>
      <c r="D296" s="11">
        <f t="shared" si="140"/>
        <v>803.25024084253243</v>
      </c>
      <c r="E296" s="11">
        <f t="shared" si="126"/>
        <v>499.01529027443598</v>
      </c>
      <c r="F296" s="11">
        <f t="shared" si="141"/>
        <v>71.478493974009922</v>
      </c>
      <c r="G296" s="11">
        <f t="shared" si="127"/>
        <v>146.64809771522687</v>
      </c>
      <c r="H296" s="11">
        <f t="shared" si="128"/>
        <v>103.66787912589238</v>
      </c>
      <c r="I296" s="24">
        <f t="shared" si="142"/>
        <v>71.478493974009922</v>
      </c>
      <c r="J296" s="12">
        <f t="shared" si="129"/>
        <v>0.24470358458181027</v>
      </c>
      <c r="K296" s="24">
        <f t="shared" si="130"/>
        <v>472.42910535604244</v>
      </c>
      <c r="L296" s="12">
        <f t="shared" si="143"/>
        <v>0.24940741968536453</v>
      </c>
      <c r="M296" s="24">
        <f t="shared" si="144"/>
        <v>146.64809771522687</v>
      </c>
      <c r="N296" s="12">
        <f t="shared" si="131"/>
        <v>0.75704987058907736</v>
      </c>
      <c r="O296" s="24">
        <f t="shared" si="132"/>
        <v>509.01576427387528</v>
      </c>
      <c r="P296" s="12">
        <f t="shared" si="145"/>
        <v>0.58758624772875634</v>
      </c>
      <c r="Q296" s="24">
        <f t="shared" si="146"/>
        <v>103.66787912589238</v>
      </c>
      <c r="R296" s="12">
        <f t="shared" si="133"/>
        <v>0.4330255306749915</v>
      </c>
      <c r="S296" s="24">
        <f t="shared" si="134"/>
        <v>489.44614149854795</v>
      </c>
      <c r="T296" s="12">
        <f t="shared" si="147"/>
        <v>0.39629539572289135</v>
      </c>
      <c r="W296" s="24">
        <f t="shared" si="148"/>
        <v>117.55067904349028</v>
      </c>
      <c r="X296" s="24">
        <f t="shared" si="149"/>
        <v>496.12000311966591</v>
      </c>
      <c r="Y296" s="13">
        <f t="shared" si="135"/>
        <v>0.42110560002617931</v>
      </c>
      <c r="Z296" s="24">
        <f t="shared" si="136"/>
        <v>9536.6152807736435</v>
      </c>
      <c r="AA296" s="24">
        <f t="shared" si="137"/>
        <v>9222.8368831640746</v>
      </c>
      <c r="AB296" s="24">
        <f t="shared" si="150"/>
        <v>146.64809771522687</v>
      </c>
      <c r="AC296" s="24">
        <f t="shared" si="151"/>
        <v>103.66787912589238</v>
      </c>
      <c r="AE296" s="14">
        <f t="shared" si="152"/>
        <v>23.166666666666668</v>
      </c>
      <c r="AF296" s="24">
        <f t="shared" si="156"/>
        <v>400</v>
      </c>
      <c r="AG296" s="3">
        <f t="shared" si="153"/>
        <v>0</v>
      </c>
      <c r="AH296" s="3">
        <f>IF(AC296&lt;=450,AthetaR30_0,IF(AC296&gt;=650,AthetaR30_2,(IF(AC296&lt;=550,AthetaR30_0+(AthetaR30_1-AthetaR30_0)/100*(AC296-450),AthetaR30_1+(AthetaR30_2-AthetaR30_1)/100*(AC296-450)))))</f>
        <v>0</v>
      </c>
      <c r="AI296" s="3">
        <f>IF(AD296&lt;=450,AthetaR60_0,IF(AD296&gt;=650,AthetaR60_2,(IF(AD296&lt;=550,AthetaR60_0+(AthetaR60_1-AthetaR60_0)/100*(AD296-450),AthetaR60_1+(AthetaR60_2-AthetaR60_1)/100*(AD296-450)))))</f>
        <v>0.5</v>
      </c>
      <c r="AJ296" s="3">
        <f>IF(AE296&lt;=450,AthetaR90_0,IF(AE296&gt;=650,AthetaR90_2,(IF(AE296&lt;=550,AthetaR90_0+(AthetaR90_1-AthetaR90_0)/100*(AE296-450),AthetaR90_1+(AthetaR90_2-AthetaR90_1)/100*(AE296-450)))))</f>
        <v>1.3</v>
      </c>
      <c r="AK296" s="3">
        <f>IF(AF296&lt;=450,AthetaR120_0,IF(AF296&gt;=650,AthetaR120_2,(IF(AF296&lt;=550,AthetaR120_0+(AthetaR120_1-AthetaR120_0)/100*(AF296-450),AthetaR120_1+(AthetaR120_2-AthetaR120_1)/100*(AF296-450)))))</f>
        <v>1.9</v>
      </c>
      <c r="AL296" s="24">
        <f t="shared" si="154"/>
        <v>146.64809771522687</v>
      </c>
      <c r="AM296" s="14">
        <f t="shared" si="155"/>
        <v>103.66787912589238</v>
      </c>
    </row>
    <row r="297" spans="2:39" x14ac:dyDescent="0.25">
      <c r="B297" s="3">
        <f t="shared" si="138"/>
        <v>1395</v>
      </c>
      <c r="C297" s="14">
        <f t="shared" si="139"/>
        <v>23.25</v>
      </c>
      <c r="D297" s="11">
        <f t="shared" si="140"/>
        <v>803.78535425509222</v>
      </c>
      <c r="E297" s="11">
        <f t="shared" si="126"/>
        <v>499.34255159308088</v>
      </c>
      <c r="F297" s="11">
        <f t="shared" si="141"/>
        <v>71.727901393695291</v>
      </c>
      <c r="G297" s="11">
        <f t="shared" si="127"/>
        <v>147.23568396295562</v>
      </c>
      <c r="H297" s="11">
        <f t="shared" si="128"/>
        <v>104.06417452161527</v>
      </c>
      <c r="I297" s="24">
        <f t="shared" si="142"/>
        <v>71.727901393695291</v>
      </c>
      <c r="J297" s="12">
        <f t="shared" si="129"/>
        <v>0.24463060024117284</v>
      </c>
      <c r="K297" s="24">
        <f t="shared" si="130"/>
        <v>472.57005226423109</v>
      </c>
      <c r="L297" s="12">
        <f t="shared" si="143"/>
        <v>0.24948902890242378</v>
      </c>
      <c r="M297" s="24">
        <f t="shared" si="144"/>
        <v>147.23568396295562</v>
      </c>
      <c r="N297" s="12">
        <f t="shared" si="131"/>
        <v>0.75668288663550665</v>
      </c>
      <c r="O297" s="24">
        <f t="shared" si="132"/>
        <v>509.26263204490891</v>
      </c>
      <c r="P297" s="12">
        <f t="shared" si="145"/>
        <v>0.58746414149209347</v>
      </c>
      <c r="Q297" s="24">
        <f t="shared" si="146"/>
        <v>104.06417452161527</v>
      </c>
      <c r="R297" s="12">
        <f t="shared" si="133"/>
        <v>0.43285247363124479</v>
      </c>
      <c r="S297" s="24">
        <f t="shared" si="134"/>
        <v>489.64182503388815</v>
      </c>
      <c r="T297" s="12">
        <f t="shared" si="147"/>
        <v>0.39632655891467733</v>
      </c>
      <c r="W297" s="24">
        <f t="shared" si="148"/>
        <v>117.97178464351646</v>
      </c>
      <c r="X297" s="24">
        <f t="shared" si="149"/>
        <v>496.31679674403892</v>
      </c>
      <c r="Y297" s="13">
        <f t="shared" si="135"/>
        <v>0.42119906745632385</v>
      </c>
      <c r="Z297" s="24">
        <f t="shared" si="136"/>
        <v>9534.2691737391106</v>
      </c>
      <c r="AA297" s="24">
        <f t="shared" si="137"/>
        <v>9236.7896627900536</v>
      </c>
      <c r="AB297" s="24">
        <f t="shared" si="150"/>
        <v>147.23568396295562</v>
      </c>
      <c r="AC297" s="24">
        <f t="shared" si="151"/>
        <v>104.06417452161527</v>
      </c>
      <c r="AE297" s="14">
        <f t="shared" si="152"/>
        <v>23.25</v>
      </c>
      <c r="AF297" s="24">
        <f t="shared" si="156"/>
        <v>400</v>
      </c>
      <c r="AG297" s="3">
        <f t="shared" si="153"/>
        <v>0</v>
      </c>
      <c r="AH297" s="3">
        <f>IF(AC297&lt;=450,AthetaR30_0,IF(AC297&gt;=650,AthetaR30_2,(IF(AC297&lt;=550,AthetaR30_0+(AthetaR30_1-AthetaR30_0)/100*(AC297-450),AthetaR30_1+(AthetaR30_2-AthetaR30_1)/100*(AC297-450)))))</f>
        <v>0</v>
      </c>
      <c r="AI297" s="3">
        <f>IF(AD297&lt;=450,AthetaR60_0,IF(AD297&gt;=650,AthetaR60_2,(IF(AD297&lt;=550,AthetaR60_0+(AthetaR60_1-AthetaR60_0)/100*(AD297-450),AthetaR60_1+(AthetaR60_2-AthetaR60_1)/100*(AD297-450)))))</f>
        <v>0.5</v>
      </c>
      <c r="AJ297" s="3">
        <f>IF(AE297&lt;=450,AthetaR90_0,IF(AE297&gt;=650,AthetaR90_2,(IF(AE297&lt;=550,AthetaR90_0+(AthetaR90_1-AthetaR90_0)/100*(AE297-450),AthetaR90_1+(AthetaR90_2-AthetaR90_1)/100*(AE297-450)))))</f>
        <v>1.3</v>
      </c>
      <c r="AK297" s="3">
        <f>IF(AF297&lt;=450,AthetaR120_0,IF(AF297&gt;=650,AthetaR120_2,(IF(AF297&lt;=550,AthetaR120_0+(AthetaR120_1-AthetaR120_0)/100*(AF297-450),AthetaR120_1+(AthetaR120_2-AthetaR120_1)/100*(AF297-450)))))</f>
        <v>1.9</v>
      </c>
      <c r="AL297" s="24">
        <f t="shared" si="154"/>
        <v>147.23568396295562</v>
      </c>
      <c r="AM297" s="14">
        <f t="shared" si="155"/>
        <v>104.06417452161527</v>
      </c>
    </row>
    <row r="298" spans="2:39" x14ac:dyDescent="0.25">
      <c r="B298" s="3">
        <f t="shared" si="138"/>
        <v>1400</v>
      </c>
      <c r="C298" s="14">
        <f t="shared" si="139"/>
        <v>23.333333333333332</v>
      </c>
      <c r="D298" s="11">
        <f t="shared" si="140"/>
        <v>804.3185633454309</v>
      </c>
      <c r="E298" s="11">
        <f t="shared" si="126"/>
        <v>499.66864827823582</v>
      </c>
      <c r="F298" s="11">
        <f t="shared" si="141"/>
        <v>71.977390422597708</v>
      </c>
      <c r="G298" s="11">
        <f t="shared" si="127"/>
        <v>147.82314810444771</v>
      </c>
      <c r="H298" s="11">
        <f t="shared" si="128"/>
        <v>104.46050108052995</v>
      </c>
      <c r="I298" s="24">
        <f t="shared" si="142"/>
        <v>71.977390422597708</v>
      </c>
      <c r="J298" s="12">
        <f t="shared" si="129"/>
        <v>0.24455771362828427</v>
      </c>
      <c r="K298" s="24">
        <f t="shared" si="130"/>
        <v>472.71089439900209</v>
      </c>
      <c r="L298" s="12">
        <f t="shared" si="143"/>
        <v>0.24956959078527183</v>
      </c>
      <c r="M298" s="24">
        <f t="shared" si="144"/>
        <v>147.82314810444771</v>
      </c>
      <c r="N298" s="12">
        <f t="shared" si="131"/>
        <v>0.75631706137744359</v>
      </c>
      <c r="O298" s="24">
        <f t="shared" si="132"/>
        <v>509.50895880825124</v>
      </c>
      <c r="P298" s="12">
        <f t="shared" si="145"/>
        <v>0.58733979654079616</v>
      </c>
      <c r="Q298" s="24">
        <f t="shared" si="146"/>
        <v>104.46050108052995</v>
      </c>
      <c r="R298" s="12">
        <f t="shared" si="133"/>
        <v>0.43267981789341714</v>
      </c>
      <c r="S298" s="24">
        <f t="shared" si="134"/>
        <v>489.83721078352659</v>
      </c>
      <c r="T298" s="12">
        <f t="shared" si="147"/>
        <v>0.39635613268309167</v>
      </c>
      <c r="W298" s="24">
        <f t="shared" si="148"/>
        <v>118.39298371097279</v>
      </c>
      <c r="X298" s="24">
        <f t="shared" si="149"/>
        <v>496.51331321975289</v>
      </c>
      <c r="Y298" s="13">
        <f t="shared" si="135"/>
        <v>0.42129091238243643</v>
      </c>
      <c r="Z298" s="24">
        <f t="shared" si="136"/>
        <v>9531.8916141815771</v>
      </c>
      <c r="AA298" s="24">
        <f t="shared" si="137"/>
        <v>9250.6943771538663</v>
      </c>
      <c r="AB298" s="24">
        <f t="shared" si="150"/>
        <v>147.82314810444771</v>
      </c>
      <c r="AC298" s="24">
        <f t="shared" si="151"/>
        <v>104.46050108052995</v>
      </c>
      <c r="AE298" s="14">
        <f t="shared" si="152"/>
        <v>23.333333333333332</v>
      </c>
      <c r="AF298" s="24">
        <f t="shared" si="156"/>
        <v>400</v>
      </c>
      <c r="AG298" s="3">
        <f t="shared" si="153"/>
        <v>0</v>
      </c>
      <c r="AH298" s="3">
        <f>IF(AC298&lt;=450,AthetaR30_0,IF(AC298&gt;=650,AthetaR30_2,(IF(AC298&lt;=550,AthetaR30_0+(AthetaR30_1-AthetaR30_0)/100*(AC298-450),AthetaR30_1+(AthetaR30_2-AthetaR30_1)/100*(AC298-450)))))</f>
        <v>0</v>
      </c>
      <c r="AI298" s="3">
        <f>IF(AD298&lt;=450,AthetaR60_0,IF(AD298&gt;=650,AthetaR60_2,(IF(AD298&lt;=550,AthetaR60_0+(AthetaR60_1-AthetaR60_0)/100*(AD298-450),AthetaR60_1+(AthetaR60_2-AthetaR60_1)/100*(AD298-450)))))</f>
        <v>0.5</v>
      </c>
      <c r="AJ298" s="3">
        <f>IF(AE298&lt;=450,AthetaR90_0,IF(AE298&gt;=650,AthetaR90_2,(IF(AE298&lt;=550,AthetaR90_0+(AthetaR90_1-AthetaR90_0)/100*(AE298-450),AthetaR90_1+(AthetaR90_2-AthetaR90_1)/100*(AE298-450)))))</f>
        <v>1.3</v>
      </c>
      <c r="AK298" s="3">
        <f>IF(AF298&lt;=450,AthetaR120_0,IF(AF298&gt;=650,AthetaR120_2,(IF(AF298&lt;=550,AthetaR120_0+(AthetaR120_1-AthetaR120_0)/100*(AF298-450),AthetaR120_1+(AthetaR120_2-AthetaR120_1)/100*(AF298-450)))))</f>
        <v>1.9</v>
      </c>
      <c r="AL298" s="24">
        <f t="shared" si="154"/>
        <v>147.82314810444771</v>
      </c>
      <c r="AM298" s="14">
        <f t="shared" si="155"/>
        <v>104.46050108052995</v>
      </c>
    </row>
    <row r="299" spans="2:39" x14ac:dyDescent="0.25">
      <c r="B299" s="3">
        <f t="shared" si="138"/>
        <v>1405</v>
      </c>
      <c r="C299" s="14">
        <f t="shared" si="139"/>
        <v>23.416666666666668</v>
      </c>
      <c r="D299" s="11">
        <f t="shared" si="140"/>
        <v>804.84988161942272</v>
      </c>
      <c r="E299" s="11">
        <f t="shared" si="126"/>
        <v>499.99358858973903</v>
      </c>
      <c r="F299" s="11">
        <f t="shared" si="141"/>
        <v>72.226960013382978</v>
      </c>
      <c r="G299" s="11">
        <f t="shared" si="127"/>
        <v>148.4104879009885</v>
      </c>
      <c r="H299" s="11">
        <f t="shared" si="128"/>
        <v>104.85685721321305</v>
      </c>
      <c r="I299" s="24">
        <f t="shared" si="142"/>
        <v>72.226960013382978</v>
      </c>
      <c r="J299" s="12">
        <f t="shared" si="129"/>
        <v>0.24448492488214527</v>
      </c>
      <c r="K299" s="24">
        <f t="shared" si="130"/>
        <v>472.85163122891549</v>
      </c>
      <c r="L299" s="12">
        <f t="shared" si="143"/>
        <v>0.24964911535368095</v>
      </c>
      <c r="M299" s="24">
        <f t="shared" si="144"/>
        <v>148.4104879009885</v>
      </c>
      <c r="N299" s="12">
        <f t="shared" si="131"/>
        <v>0.75595238890198957</v>
      </c>
      <c r="O299" s="24">
        <f t="shared" si="132"/>
        <v>509.75474663299042</v>
      </c>
      <c r="P299" s="12">
        <f t="shared" si="145"/>
        <v>0.58721324035504074</v>
      </c>
      <c r="Q299" s="24">
        <f t="shared" si="146"/>
        <v>104.85685721321305</v>
      </c>
      <c r="R299" s="12">
        <f t="shared" si="133"/>
        <v>0.43250756268990326</v>
      </c>
      <c r="S299" s="24">
        <f t="shared" si="134"/>
        <v>490.03229872119744</v>
      </c>
      <c r="T299" s="12">
        <f t="shared" si="147"/>
        <v>0.3963841343767941</v>
      </c>
      <c r="W299" s="24">
        <f t="shared" si="148"/>
        <v>118.81427462335522</v>
      </c>
      <c r="X299" s="24">
        <f t="shared" si="149"/>
        <v>496.70955257370531</v>
      </c>
      <c r="Y299" s="13">
        <f t="shared" si="135"/>
        <v>0.42138114689549599</v>
      </c>
      <c r="Z299" s="24">
        <f t="shared" si="136"/>
        <v>9529.4828491595945</v>
      </c>
      <c r="AA299" s="24">
        <f t="shared" si="137"/>
        <v>9264.5512267367249</v>
      </c>
      <c r="AB299" s="24">
        <f t="shared" si="150"/>
        <v>148.4104879009885</v>
      </c>
      <c r="AC299" s="24">
        <f t="shared" si="151"/>
        <v>104.85685721321305</v>
      </c>
      <c r="AE299" s="14">
        <f t="shared" si="152"/>
        <v>23.416666666666668</v>
      </c>
      <c r="AF299" s="24">
        <f t="shared" si="156"/>
        <v>400</v>
      </c>
      <c r="AG299" s="3">
        <f t="shared" si="153"/>
        <v>0</v>
      </c>
      <c r="AH299" s="3">
        <f>IF(AC299&lt;=450,AthetaR30_0,IF(AC299&gt;=650,AthetaR30_2,(IF(AC299&lt;=550,AthetaR30_0+(AthetaR30_1-AthetaR30_0)/100*(AC299-450),AthetaR30_1+(AthetaR30_2-AthetaR30_1)/100*(AC299-450)))))</f>
        <v>0</v>
      </c>
      <c r="AI299" s="3">
        <f>IF(AD299&lt;=450,AthetaR60_0,IF(AD299&gt;=650,AthetaR60_2,(IF(AD299&lt;=550,AthetaR60_0+(AthetaR60_1-AthetaR60_0)/100*(AD299-450),AthetaR60_1+(AthetaR60_2-AthetaR60_1)/100*(AD299-450)))))</f>
        <v>0.5</v>
      </c>
      <c r="AJ299" s="3">
        <f>IF(AE299&lt;=450,AthetaR90_0,IF(AE299&gt;=650,AthetaR90_2,(IF(AE299&lt;=550,AthetaR90_0+(AthetaR90_1-AthetaR90_0)/100*(AE299-450),AthetaR90_1+(AthetaR90_2-AthetaR90_1)/100*(AE299-450)))))</f>
        <v>1.3</v>
      </c>
      <c r="AK299" s="3">
        <f>IF(AF299&lt;=450,AthetaR120_0,IF(AF299&gt;=650,AthetaR120_2,(IF(AF299&lt;=550,AthetaR120_0+(AthetaR120_1-AthetaR120_0)/100*(AF299-450),AthetaR120_1+(AthetaR120_2-AthetaR120_1)/100*(AF299-450)))))</f>
        <v>1.9</v>
      </c>
      <c r="AL299" s="24">
        <f t="shared" si="154"/>
        <v>148.4104879009885</v>
      </c>
      <c r="AM299" s="14">
        <f t="shared" si="155"/>
        <v>104.85685721321305</v>
      </c>
    </row>
    <row r="300" spans="2:39" x14ac:dyDescent="0.25">
      <c r="B300" s="3">
        <f t="shared" si="138"/>
        <v>1410</v>
      </c>
      <c r="C300" s="14">
        <f t="shared" si="139"/>
        <v>23.5</v>
      </c>
      <c r="D300" s="11">
        <f t="shared" si="140"/>
        <v>805.37932243976911</v>
      </c>
      <c r="E300" s="11">
        <f t="shared" si="126"/>
        <v>500.3173806998679</v>
      </c>
      <c r="F300" s="11">
        <f t="shared" si="141"/>
        <v>72.476609128736655</v>
      </c>
      <c r="G300" s="11">
        <f t="shared" si="127"/>
        <v>148.99770114134353</v>
      </c>
      <c r="H300" s="11">
        <f t="shared" si="128"/>
        <v>105.25324134758984</v>
      </c>
      <c r="I300" s="24">
        <f t="shared" si="142"/>
        <v>72.476609128736655</v>
      </c>
      <c r="J300" s="12">
        <f t="shared" si="129"/>
        <v>0.24441223413698862</v>
      </c>
      <c r="K300" s="24">
        <f t="shared" si="130"/>
        <v>472.99226223105796</v>
      </c>
      <c r="L300" s="12">
        <f t="shared" si="143"/>
        <v>0.24972761250516612</v>
      </c>
      <c r="M300" s="24">
        <f t="shared" si="144"/>
        <v>148.99770114134353</v>
      </c>
      <c r="N300" s="12">
        <f t="shared" si="131"/>
        <v>0.75558886329808816</v>
      </c>
      <c r="O300" s="24">
        <f t="shared" si="132"/>
        <v>509.99999760360765</v>
      </c>
      <c r="P300" s="12">
        <f t="shared" si="145"/>
        <v>0.58708450001563539</v>
      </c>
      <c r="Q300" s="24">
        <f t="shared" si="146"/>
        <v>105.25324134758984</v>
      </c>
      <c r="R300" s="12">
        <f t="shared" si="133"/>
        <v>0.4323357072394956</v>
      </c>
      <c r="S300" s="24">
        <f t="shared" si="134"/>
        <v>490.22708883453021</v>
      </c>
      <c r="T300" s="12">
        <f t="shared" si="147"/>
        <v>0.39641058111654542</v>
      </c>
      <c r="W300" s="24">
        <f t="shared" si="148"/>
        <v>119.23565577025072</v>
      </c>
      <c r="X300" s="24">
        <f t="shared" si="149"/>
        <v>496.90551484459826</v>
      </c>
      <c r="Y300" s="13">
        <f t="shared" si="135"/>
        <v>0.42146978295304754</v>
      </c>
      <c r="Z300" s="24">
        <f t="shared" si="136"/>
        <v>9527.0431232404298</v>
      </c>
      <c r="AA300" s="24">
        <f t="shared" si="137"/>
        <v>9278.3604100983666</v>
      </c>
      <c r="AB300" s="24">
        <f t="shared" si="150"/>
        <v>148.99770114134353</v>
      </c>
      <c r="AC300" s="24">
        <f t="shared" si="151"/>
        <v>105.25324134758984</v>
      </c>
      <c r="AE300" s="14">
        <f t="shared" si="152"/>
        <v>23.5</v>
      </c>
      <c r="AF300" s="24">
        <f t="shared" si="156"/>
        <v>400</v>
      </c>
      <c r="AG300" s="3">
        <f t="shared" si="153"/>
        <v>0</v>
      </c>
      <c r="AH300" s="3">
        <f>IF(AC300&lt;=450,AthetaR30_0,IF(AC300&gt;=650,AthetaR30_2,(IF(AC300&lt;=550,AthetaR30_0+(AthetaR30_1-AthetaR30_0)/100*(AC300-450),AthetaR30_1+(AthetaR30_2-AthetaR30_1)/100*(AC300-450)))))</f>
        <v>0</v>
      </c>
      <c r="AI300" s="3">
        <f>IF(AD300&lt;=450,AthetaR60_0,IF(AD300&gt;=650,AthetaR60_2,(IF(AD300&lt;=550,AthetaR60_0+(AthetaR60_1-AthetaR60_0)/100*(AD300-450),AthetaR60_1+(AthetaR60_2-AthetaR60_1)/100*(AD300-450)))))</f>
        <v>0.5</v>
      </c>
      <c r="AJ300" s="3">
        <f>IF(AE300&lt;=450,AthetaR90_0,IF(AE300&gt;=650,AthetaR90_2,(IF(AE300&lt;=550,AthetaR90_0+(AthetaR90_1-AthetaR90_0)/100*(AE300-450),AthetaR90_1+(AthetaR90_2-AthetaR90_1)/100*(AE300-450)))))</f>
        <v>1.3</v>
      </c>
      <c r="AK300" s="3">
        <f>IF(AF300&lt;=450,AthetaR120_0,IF(AF300&gt;=650,AthetaR120_2,(IF(AF300&lt;=550,AthetaR120_0+(AthetaR120_1-AthetaR120_0)/100*(AF300-450),AthetaR120_1+(AthetaR120_2-AthetaR120_1)/100*(AF300-450)))))</f>
        <v>1.9</v>
      </c>
      <c r="AL300" s="24">
        <f t="shared" si="154"/>
        <v>148.99770114134353</v>
      </c>
      <c r="AM300" s="14">
        <f t="shared" si="155"/>
        <v>105.25324134758984</v>
      </c>
    </row>
    <row r="301" spans="2:39" x14ac:dyDescent="0.25">
      <c r="B301" s="3">
        <f t="shared" si="138"/>
        <v>1415</v>
      </c>
      <c r="C301" s="14">
        <f t="shared" si="139"/>
        <v>23.583333333333332</v>
      </c>
      <c r="D301" s="11">
        <f t="shared" si="140"/>
        <v>805.90689902801591</v>
      </c>
      <c r="E301" s="11">
        <f t="shared" si="126"/>
        <v>500.64003269457294</v>
      </c>
      <c r="F301" s="11">
        <f t="shared" si="141"/>
        <v>72.726336741241823</v>
      </c>
      <c r="G301" s="11">
        <f t="shared" si="127"/>
        <v>149.58478564135916</v>
      </c>
      <c r="H301" s="11">
        <f t="shared" si="128"/>
        <v>105.64965192870638</v>
      </c>
      <c r="I301" s="24">
        <f t="shared" si="142"/>
        <v>72.726336741241823</v>
      </c>
      <c r="J301" s="12">
        <f t="shared" si="129"/>
        <v>0.24433964152234877</v>
      </c>
      <c r="K301" s="24">
        <f t="shared" si="130"/>
        <v>473.13278689093659</v>
      </c>
      <c r="L301" s="12">
        <f t="shared" si="143"/>
        <v>0.24980509201683693</v>
      </c>
      <c r="M301" s="24">
        <f t="shared" si="144"/>
        <v>149.58478564135916</v>
      </c>
      <c r="N301" s="12">
        <f t="shared" si="131"/>
        <v>0.75522647865703252</v>
      </c>
      <c r="O301" s="24">
        <f t="shared" si="132"/>
        <v>510.24471381959444</v>
      </c>
      <c r="P301" s="12">
        <f t="shared" si="145"/>
        <v>0.58695360221062554</v>
      </c>
      <c r="Q301" s="24">
        <f t="shared" si="146"/>
        <v>105.64965192870638</v>
      </c>
      <c r="R301" s="12">
        <f t="shared" si="133"/>
        <v>0.43216425075160991</v>
      </c>
      <c r="S301" s="24">
        <f t="shared" si="134"/>
        <v>490.42158112483838</v>
      </c>
      <c r="T301" s="12">
        <f t="shared" si="147"/>
        <v>0.39643548979874654</v>
      </c>
      <c r="W301" s="24">
        <f t="shared" si="148"/>
        <v>119.65712555320377</v>
      </c>
      <c r="X301" s="24">
        <f t="shared" si="149"/>
        <v>497.1012000827958</v>
      </c>
      <c r="Y301" s="13">
        <f t="shared" si="135"/>
        <v>0.42155683238095315</v>
      </c>
      <c r="Z301" s="24">
        <f t="shared" si="136"/>
        <v>9524.5726785342304</v>
      </c>
      <c r="AA301" s="24">
        <f t="shared" si="137"/>
        <v>9292.1221239013194</v>
      </c>
      <c r="AB301" s="24">
        <f t="shared" si="150"/>
        <v>149.58478564135916</v>
      </c>
      <c r="AC301" s="24">
        <f t="shared" si="151"/>
        <v>105.64965192870638</v>
      </c>
      <c r="AE301" s="14">
        <f t="shared" si="152"/>
        <v>23.583333333333332</v>
      </c>
      <c r="AF301" s="24">
        <f t="shared" si="156"/>
        <v>400</v>
      </c>
      <c r="AG301" s="3">
        <f t="shared" si="153"/>
        <v>0</v>
      </c>
      <c r="AH301" s="3">
        <f>IF(AC301&lt;=450,AthetaR30_0,IF(AC301&gt;=650,AthetaR30_2,(IF(AC301&lt;=550,AthetaR30_0+(AthetaR30_1-AthetaR30_0)/100*(AC301-450),AthetaR30_1+(AthetaR30_2-AthetaR30_1)/100*(AC301-450)))))</f>
        <v>0</v>
      </c>
      <c r="AI301" s="3">
        <f>IF(AD301&lt;=450,AthetaR60_0,IF(AD301&gt;=650,AthetaR60_2,(IF(AD301&lt;=550,AthetaR60_0+(AthetaR60_1-AthetaR60_0)/100*(AD301-450),AthetaR60_1+(AthetaR60_2-AthetaR60_1)/100*(AD301-450)))))</f>
        <v>0.5</v>
      </c>
      <c r="AJ301" s="3">
        <f>IF(AE301&lt;=450,AthetaR90_0,IF(AE301&gt;=650,AthetaR90_2,(IF(AE301&lt;=550,AthetaR90_0+(AthetaR90_1-AthetaR90_0)/100*(AE301-450),AthetaR90_1+(AthetaR90_2-AthetaR90_1)/100*(AE301-450)))))</f>
        <v>1.3</v>
      </c>
      <c r="AK301" s="3">
        <f>IF(AF301&lt;=450,AthetaR120_0,IF(AF301&gt;=650,AthetaR120_2,(IF(AF301&lt;=550,AthetaR120_0+(AthetaR120_1-AthetaR120_0)/100*(AF301-450),AthetaR120_1+(AthetaR120_2-AthetaR120_1)/100*(AF301-450)))))</f>
        <v>1.9</v>
      </c>
      <c r="AL301" s="24">
        <f t="shared" si="154"/>
        <v>149.58478564135916</v>
      </c>
      <c r="AM301" s="14">
        <f t="shared" si="155"/>
        <v>105.64965192870638</v>
      </c>
    </row>
    <row r="302" spans="2:39" x14ac:dyDescent="0.25">
      <c r="B302" s="3">
        <f t="shared" si="138"/>
        <v>1420</v>
      </c>
      <c r="C302" s="14">
        <f t="shared" si="139"/>
        <v>23.666666666666668</v>
      </c>
      <c r="D302" s="11">
        <f t="shared" si="140"/>
        <v>806.43262446653398</v>
      </c>
      <c r="E302" s="11">
        <f t="shared" si="126"/>
        <v>500.96155257468877</v>
      </c>
      <c r="F302" s="11">
        <f t="shared" si="141"/>
        <v>72.976141833258666</v>
      </c>
      <c r="G302" s="11">
        <f t="shared" si="127"/>
        <v>150.17173924356979</v>
      </c>
      <c r="H302" s="11">
        <f t="shared" si="128"/>
        <v>106.04608741850512</v>
      </c>
      <c r="I302" s="24">
        <f t="shared" si="142"/>
        <v>72.976141833258666</v>
      </c>
      <c r="J302" s="12">
        <f t="shared" si="129"/>
        <v>0.24426714716312986</v>
      </c>
      <c r="K302" s="24">
        <f t="shared" si="130"/>
        <v>473.27320470237566</v>
      </c>
      <c r="L302" s="12">
        <f t="shared" si="143"/>
        <v>0.24988156354727958</v>
      </c>
      <c r="M302" s="24">
        <f t="shared" si="144"/>
        <v>150.17173924356979</v>
      </c>
      <c r="N302" s="12">
        <f t="shared" si="131"/>
        <v>0.75486522907296238</v>
      </c>
      <c r="O302" s="24">
        <f t="shared" si="132"/>
        <v>510.48889739507536</v>
      </c>
      <c r="P302" s="12">
        <f t="shared" si="145"/>
        <v>0.58682057324198533</v>
      </c>
      <c r="Q302" s="24">
        <f t="shared" si="146"/>
        <v>106.04608741850512</v>
      </c>
      <c r="R302" s="12">
        <f t="shared" si="133"/>
        <v>0.43199319242650663</v>
      </c>
      <c r="S302" s="24">
        <f t="shared" si="134"/>
        <v>490.61577560691006</v>
      </c>
      <c r="T302" s="12">
        <f t="shared" si="147"/>
        <v>0.39645887709902761</v>
      </c>
      <c r="W302" s="24">
        <f t="shared" si="148"/>
        <v>120.07868238558473</v>
      </c>
      <c r="X302" s="24">
        <f t="shared" si="149"/>
        <v>497.29660835018274</v>
      </c>
      <c r="Y302" s="13">
        <f t="shared" si="135"/>
        <v>0.42164230687511384</v>
      </c>
      <c r="Z302" s="24">
        <f t="shared" si="136"/>
        <v>9522.0717547276017</v>
      </c>
      <c r="AA302" s="24">
        <f t="shared" si="137"/>
        <v>9305.8365629347736</v>
      </c>
      <c r="AB302" s="24">
        <f t="shared" si="150"/>
        <v>150.17173924356979</v>
      </c>
      <c r="AC302" s="24">
        <f t="shared" si="151"/>
        <v>106.04608741850512</v>
      </c>
      <c r="AE302" s="14">
        <f t="shared" si="152"/>
        <v>23.666666666666668</v>
      </c>
      <c r="AF302" s="24">
        <f t="shared" si="156"/>
        <v>400</v>
      </c>
      <c r="AG302" s="3">
        <f t="shared" si="153"/>
        <v>0</v>
      </c>
      <c r="AH302" s="3">
        <f>IF(AC302&lt;=450,AthetaR30_0,IF(AC302&gt;=650,AthetaR30_2,(IF(AC302&lt;=550,AthetaR30_0+(AthetaR30_1-AthetaR30_0)/100*(AC302-450),AthetaR30_1+(AthetaR30_2-AthetaR30_1)/100*(AC302-450)))))</f>
        <v>0</v>
      </c>
      <c r="AI302" s="3">
        <f>IF(AD302&lt;=450,AthetaR60_0,IF(AD302&gt;=650,AthetaR60_2,(IF(AD302&lt;=550,AthetaR60_0+(AthetaR60_1-AthetaR60_0)/100*(AD302-450),AthetaR60_1+(AthetaR60_2-AthetaR60_1)/100*(AD302-450)))))</f>
        <v>0.5</v>
      </c>
      <c r="AJ302" s="3">
        <f>IF(AE302&lt;=450,AthetaR90_0,IF(AE302&gt;=650,AthetaR90_2,(IF(AE302&lt;=550,AthetaR90_0+(AthetaR90_1-AthetaR90_0)/100*(AE302-450),AthetaR90_1+(AthetaR90_2-AthetaR90_1)/100*(AE302-450)))))</f>
        <v>1.3</v>
      </c>
      <c r="AK302" s="3">
        <f>IF(AF302&lt;=450,AthetaR120_0,IF(AF302&gt;=650,AthetaR120_2,(IF(AF302&lt;=550,AthetaR120_0+(AthetaR120_1-AthetaR120_0)/100*(AF302-450),AthetaR120_1+(AthetaR120_2-AthetaR120_1)/100*(AF302-450)))))</f>
        <v>1.9</v>
      </c>
      <c r="AL302" s="24">
        <f t="shared" si="154"/>
        <v>150.17173924356979</v>
      </c>
      <c r="AM302" s="14">
        <f t="shared" si="155"/>
        <v>106.04608741850512</v>
      </c>
    </row>
    <row r="303" spans="2:39" x14ac:dyDescent="0.25">
      <c r="B303" s="3">
        <f t="shared" si="138"/>
        <v>1425</v>
      </c>
      <c r="C303" s="14">
        <f t="shared" si="139"/>
        <v>23.75</v>
      </c>
      <c r="D303" s="11">
        <f t="shared" si="140"/>
        <v>806.95651170046585</v>
      </c>
      <c r="E303" s="11">
        <f t="shared" si="126"/>
        <v>501.28194825712484</v>
      </c>
      <c r="F303" s="11">
        <f t="shared" si="141"/>
        <v>73.226023396805942</v>
      </c>
      <c r="G303" s="11">
        <f t="shared" si="127"/>
        <v>150.75855981681178</v>
      </c>
      <c r="H303" s="11">
        <f t="shared" si="128"/>
        <v>106.44254629560415</v>
      </c>
      <c r="I303" s="24">
        <f t="shared" si="142"/>
        <v>73.226023396805942</v>
      </c>
      <c r="J303" s="12">
        <f t="shared" si="129"/>
        <v>0.24419475117967332</v>
      </c>
      <c r="K303" s="24">
        <f t="shared" si="130"/>
        <v>473.4135151674144</v>
      </c>
      <c r="L303" s="12">
        <f t="shared" si="143"/>
        <v>0.24995703663835983</v>
      </c>
      <c r="M303" s="24">
        <f t="shared" si="144"/>
        <v>150.75855981681178</v>
      </c>
      <c r="N303" s="12">
        <f t="shared" si="131"/>
        <v>0.75450510864334686</v>
      </c>
      <c r="O303" s="24">
        <f t="shared" si="132"/>
        <v>510.73255045843825</v>
      </c>
      <c r="P303" s="12">
        <f t="shared" si="145"/>
        <v>0.58668543903203996</v>
      </c>
      <c r="Q303" s="24">
        <f t="shared" si="146"/>
        <v>106.44254629560415</v>
      </c>
      <c r="R303" s="12">
        <f t="shared" si="133"/>
        <v>0.43182253145550797</v>
      </c>
      <c r="S303" s="24">
        <f t="shared" si="134"/>
        <v>490.8096723088031</v>
      </c>
      <c r="T303" s="12">
        <f t="shared" si="147"/>
        <v>0.39648075947569167</v>
      </c>
      <c r="W303" s="24">
        <f t="shared" si="148"/>
        <v>120.50032469245984</v>
      </c>
      <c r="X303" s="24">
        <f t="shared" si="149"/>
        <v>497.49173972002649</v>
      </c>
      <c r="Y303" s="13">
        <f t="shared" si="135"/>
        <v>0.42172621800316573</v>
      </c>
      <c r="Z303" s="24">
        <f t="shared" si="136"/>
        <v>9519.5405891166247</v>
      </c>
      <c r="AA303" s="24">
        <f t="shared" si="137"/>
        <v>9319.5039201381023</v>
      </c>
      <c r="AB303" s="24">
        <f t="shared" si="150"/>
        <v>150.75855981681178</v>
      </c>
      <c r="AC303" s="24">
        <f t="shared" si="151"/>
        <v>106.44254629560415</v>
      </c>
      <c r="AE303" s="14">
        <f t="shared" si="152"/>
        <v>23.75</v>
      </c>
      <c r="AF303" s="24">
        <f t="shared" si="156"/>
        <v>400</v>
      </c>
      <c r="AG303" s="3">
        <f t="shared" si="153"/>
        <v>0</v>
      </c>
      <c r="AH303" s="3">
        <f>IF(AC303&lt;=450,AthetaR30_0,IF(AC303&gt;=650,AthetaR30_2,(IF(AC303&lt;=550,AthetaR30_0+(AthetaR30_1-AthetaR30_0)/100*(AC303-450),AthetaR30_1+(AthetaR30_2-AthetaR30_1)/100*(AC303-450)))))</f>
        <v>0</v>
      </c>
      <c r="AI303" s="3">
        <f>IF(AD303&lt;=450,AthetaR60_0,IF(AD303&gt;=650,AthetaR60_2,(IF(AD303&lt;=550,AthetaR60_0+(AthetaR60_1-AthetaR60_0)/100*(AD303-450),AthetaR60_1+(AthetaR60_2-AthetaR60_1)/100*(AD303-450)))))</f>
        <v>0.5</v>
      </c>
      <c r="AJ303" s="3">
        <f>IF(AE303&lt;=450,AthetaR90_0,IF(AE303&gt;=650,AthetaR90_2,(IF(AE303&lt;=550,AthetaR90_0+(AthetaR90_1-AthetaR90_0)/100*(AE303-450),AthetaR90_1+(AthetaR90_2-AthetaR90_1)/100*(AE303-450)))))</f>
        <v>1.3</v>
      </c>
      <c r="AK303" s="3">
        <f>IF(AF303&lt;=450,AthetaR120_0,IF(AF303&gt;=650,AthetaR120_2,(IF(AF303&lt;=550,AthetaR120_0+(AthetaR120_1-AthetaR120_0)/100*(AF303-450),AthetaR120_1+(AthetaR120_2-AthetaR120_1)/100*(AF303-450)))))</f>
        <v>1.9</v>
      </c>
      <c r="AL303" s="24">
        <f t="shared" si="154"/>
        <v>150.75855981681178</v>
      </c>
      <c r="AM303" s="14">
        <f t="shared" si="155"/>
        <v>106.44254629560415</v>
      </c>
    </row>
    <row r="304" spans="2:39" x14ac:dyDescent="0.25">
      <c r="B304" s="3">
        <f t="shared" si="138"/>
        <v>1430</v>
      </c>
      <c r="C304" s="14">
        <f t="shared" si="139"/>
        <v>23.833333333333332</v>
      </c>
      <c r="D304" s="11">
        <f t="shared" si="140"/>
        <v>807.478573539639</v>
      </c>
      <c r="E304" s="11">
        <f t="shared" si="126"/>
        <v>501.60122757603534</v>
      </c>
      <c r="F304" s="11">
        <f t="shared" si="141"/>
        <v>73.475980433444306</v>
      </c>
      <c r="G304" s="11">
        <f t="shared" si="127"/>
        <v>151.34524525584382</v>
      </c>
      <c r="H304" s="11">
        <f t="shared" si="128"/>
        <v>106.83902705507984</v>
      </c>
      <c r="I304" s="24">
        <f t="shared" si="142"/>
        <v>73.475980433444306</v>
      </c>
      <c r="J304" s="12">
        <f t="shared" si="129"/>
        <v>0.24412245368782418</v>
      </c>
      <c r="K304" s="24">
        <f t="shared" si="130"/>
        <v>473.55371779620612</v>
      </c>
      <c r="L304" s="12">
        <f t="shared" si="143"/>
        <v>0.25003152071699619</v>
      </c>
      <c r="M304" s="24">
        <f t="shared" si="144"/>
        <v>151.34524525584382</v>
      </c>
      <c r="N304" s="12">
        <f t="shared" si="131"/>
        <v>0.75414611146945487</v>
      </c>
      <c r="O304" s="24">
        <f t="shared" si="132"/>
        <v>510.97567515197011</v>
      </c>
      <c r="P304" s="12">
        <f t="shared" si="145"/>
        <v>0.58654822512977778</v>
      </c>
      <c r="Q304" s="24">
        <f t="shared" si="146"/>
        <v>106.83902705507984</v>
      </c>
      <c r="R304" s="12">
        <f t="shared" si="133"/>
        <v>0.43165226702121207</v>
      </c>
      <c r="S304" s="24">
        <f t="shared" si="134"/>
        <v>491.00327127164252</v>
      </c>
      <c r="T304" s="12">
        <f t="shared" si="147"/>
        <v>0.39650115317310058</v>
      </c>
      <c r="W304" s="24">
        <f t="shared" si="148"/>
        <v>120.92205091046301</v>
      </c>
      <c r="X304" s="24">
        <f t="shared" si="149"/>
        <v>497.68659427683849</v>
      </c>
      <c r="Y304" s="13">
        <f t="shared" si="135"/>
        <v>0.42180857720614945</v>
      </c>
      <c r="Z304" s="24">
        <f t="shared" si="136"/>
        <v>9516.9794166393076</v>
      </c>
      <c r="AA304" s="24">
        <f t="shared" si="137"/>
        <v>9333.1243866239838</v>
      </c>
      <c r="AB304" s="24">
        <f t="shared" si="150"/>
        <v>151.34524525584382</v>
      </c>
      <c r="AC304" s="24">
        <f t="shared" si="151"/>
        <v>106.83902705507984</v>
      </c>
      <c r="AE304" s="14">
        <f t="shared" si="152"/>
        <v>23.833333333333332</v>
      </c>
      <c r="AF304" s="24">
        <f t="shared" si="156"/>
        <v>400</v>
      </c>
      <c r="AG304" s="3">
        <f t="shared" si="153"/>
        <v>0</v>
      </c>
      <c r="AH304" s="3">
        <f>IF(AC304&lt;=450,AthetaR30_0,IF(AC304&gt;=650,AthetaR30_2,(IF(AC304&lt;=550,AthetaR30_0+(AthetaR30_1-AthetaR30_0)/100*(AC304-450),AthetaR30_1+(AthetaR30_2-AthetaR30_1)/100*(AC304-450)))))</f>
        <v>0</v>
      </c>
      <c r="AI304" s="3">
        <f>IF(AD304&lt;=450,AthetaR60_0,IF(AD304&gt;=650,AthetaR60_2,(IF(AD304&lt;=550,AthetaR60_0+(AthetaR60_1-AthetaR60_0)/100*(AD304-450),AthetaR60_1+(AthetaR60_2-AthetaR60_1)/100*(AD304-450)))))</f>
        <v>0.5</v>
      </c>
      <c r="AJ304" s="3">
        <f>IF(AE304&lt;=450,AthetaR90_0,IF(AE304&gt;=650,AthetaR90_2,(IF(AE304&lt;=550,AthetaR90_0+(AthetaR90_1-AthetaR90_0)/100*(AE304-450),AthetaR90_1+(AthetaR90_2-AthetaR90_1)/100*(AE304-450)))))</f>
        <v>1.3</v>
      </c>
      <c r="AK304" s="3">
        <f>IF(AF304&lt;=450,AthetaR120_0,IF(AF304&gt;=650,AthetaR120_2,(IF(AF304&lt;=550,AthetaR120_0+(AthetaR120_1-AthetaR120_0)/100*(AF304-450),AthetaR120_1+(AthetaR120_2-AthetaR120_1)/100*(AF304-450)))))</f>
        <v>1.9</v>
      </c>
      <c r="AL304" s="24">
        <f t="shared" si="154"/>
        <v>151.34524525584382</v>
      </c>
      <c r="AM304" s="14">
        <f t="shared" si="155"/>
        <v>106.83902705507984</v>
      </c>
    </row>
    <row r="305" spans="2:39" x14ac:dyDescent="0.25">
      <c r="B305" s="3">
        <f t="shared" si="138"/>
        <v>1435</v>
      </c>
      <c r="C305" s="14">
        <f t="shared" si="139"/>
        <v>23.916666666666668</v>
      </c>
      <c r="D305" s="11">
        <f t="shared" si="140"/>
        <v>807.99882266044369</v>
      </c>
      <c r="E305" s="11">
        <f t="shared" si="126"/>
        <v>501.91939828396806</v>
      </c>
      <c r="F305" s="11">
        <f t="shared" si="141"/>
        <v>73.726011954161308</v>
      </c>
      <c r="G305" s="11">
        <f t="shared" si="127"/>
        <v>151.9317934809736</v>
      </c>
      <c r="H305" s="11">
        <f t="shared" si="128"/>
        <v>107.23552820825294</v>
      </c>
      <c r="I305" s="24">
        <f t="shared" si="142"/>
        <v>73.726011954161308</v>
      </c>
      <c r="J305" s="12">
        <f t="shared" si="129"/>
        <v>0.24405025479899592</v>
      </c>
      <c r="K305" s="24">
        <f t="shared" si="130"/>
        <v>473.69381210691893</v>
      </c>
      <c r="L305" s="12">
        <f t="shared" si="143"/>
        <v>0.25010502509696442</v>
      </c>
      <c r="M305" s="24">
        <f t="shared" si="144"/>
        <v>151.9317934809736</v>
      </c>
      <c r="N305" s="12">
        <f t="shared" si="131"/>
        <v>0.75378823165681308</v>
      </c>
      <c r="O305" s="24">
        <f t="shared" si="132"/>
        <v>511.21827363150049</v>
      </c>
      <c r="P305" s="12">
        <f t="shared" si="145"/>
        <v>0.58640895671724069</v>
      </c>
      <c r="Q305" s="24">
        <f t="shared" si="146"/>
        <v>107.23552820825294</v>
      </c>
      <c r="R305" s="12">
        <f t="shared" si="133"/>
        <v>0.43148239829770196</v>
      </c>
      <c r="S305" s="24">
        <f t="shared" si="134"/>
        <v>491.19657254942177</v>
      </c>
      <c r="T305" s="12">
        <f t="shared" si="147"/>
        <v>0.39652007422511248</v>
      </c>
      <c r="W305" s="24">
        <f t="shared" si="148"/>
        <v>121.34385948766916</v>
      </c>
      <c r="X305" s="24">
        <f t="shared" si="149"/>
        <v>497.88117211623961</v>
      </c>
      <c r="Y305" s="13">
        <f t="shared" si="135"/>
        <v>0.42188939580015211</v>
      </c>
      <c r="Z305" s="24">
        <f t="shared" si="136"/>
        <v>9514.3884699074733</v>
      </c>
      <c r="AA305" s="24">
        <f t="shared" si="137"/>
        <v>9346.6981517011991</v>
      </c>
      <c r="AB305" s="24">
        <f t="shared" si="150"/>
        <v>151.9317934809736</v>
      </c>
      <c r="AC305" s="24">
        <f t="shared" si="151"/>
        <v>107.23552820825294</v>
      </c>
      <c r="AE305" s="14">
        <f t="shared" si="152"/>
        <v>23.916666666666668</v>
      </c>
      <c r="AF305" s="24">
        <f t="shared" si="156"/>
        <v>400</v>
      </c>
      <c r="AG305" s="3">
        <f t="shared" si="153"/>
        <v>0</v>
      </c>
      <c r="AH305" s="3">
        <f>IF(AC305&lt;=450,AthetaR30_0,IF(AC305&gt;=650,AthetaR30_2,(IF(AC305&lt;=550,AthetaR30_0+(AthetaR30_1-AthetaR30_0)/100*(AC305-450),AthetaR30_1+(AthetaR30_2-AthetaR30_1)/100*(AC305-450)))))</f>
        <v>0</v>
      </c>
      <c r="AI305" s="3">
        <f>IF(AD305&lt;=450,AthetaR60_0,IF(AD305&gt;=650,AthetaR60_2,(IF(AD305&lt;=550,AthetaR60_0+(AthetaR60_1-AthetaR60_0)/100*(AD305-450),AthetaR60_1+(AthetaR60_2-AthetaR60_1)/100*(AD305-450)))))</f>
        <v>0.5</v>
      </c>
      <c r="AJ305" s="3">
        <f>IF(AE305&lt;=450,AthetaR90_0,IF(AE305&gt;=650,AthetaR90_2,(IF(AE305&lt;=550,AthetaR90_0+(AthetaR90_1-AthetaR90_0)/100*(AE305-450),AthetaR90_1+(AthetaR90_2-AthetaR90_1)/100*(AE305-450)))))</f>
        <v>1.3</v>
      </c>
      <c r="AK305" s="3">
        <f>IF(AF305&lt;=450,AthetaR120_0,IF(AF305&gt;=650,AthetaR120_2,(IF(AF305&lt;=550,AthetaR120_0+(AthetaR120_1-AthetaR120_0)/100*(AF305-450),AthetaR120_1+(AthetaR120_2-AthetaR120_1)/100*(AF305-450)))))</f>
        <v>1.9</v>
      </c>
      <c r="AL305" s="24">
        <f t="shared" si="154"/>
        <v>151.9317934809736</v>
      </c>
      <c r="AM305" s="14">
        <f t="shared" si="155"/>
        <v>107.23552820825294</v>
      </c>
    </row>
    <row r="306" spans="2:39" x14ac:dyDescent="0.25">
      <c r="B306" s="3">
        <f t="shared" si="138"/>
        <v>1440</v>
      </c>
      <c r="C306" s="14">
        <f t="shared" si="139"/>
        <v>24</v>
      </c>
      <c r="D306" s="11">
        <f t="shared" si="140"/>
        <v>808.51727160768178</v>
      </c>
      <c r="E306" s="11">
        <f t="shared" si="126"/>
        <v>502.23646805299433</v>
      </c>
      <c r="F306" s="11">
        <f t="shared" si="141"/>
        <v>73.976116979258279</v>
      </c>
      <c r="G306" s="11">
        <f t="shared" si="127"/>
        <v>152.51820243769083</v>
      </c>
      <c r="H306" s="11">
        <f t="shared" si="128"/>
        <v>107.63204828247805</v>
      </c>
      <c r="I306" s="24">
        <f t="shared" si="142"/>
        <v>73.976116979258279</v>
      </c>
      <c r="J306" s="12">
        <f t="shared" si="129"/>
        <v>0.24397815462023537</v>
      </c>
      <c r="K306" s="24">
        <f t="shared" si="130"/>
        <v>473.83379762563811</v>
      </c>
      <c r="L306" s="12">
        <f t="shared" si="143"/>
        <v>0.25017755898053151</v>
      </c>
      <c r="M306" s="24">
        <f t="shared" si="144"/>
        <v>152.51820243769083</v>
      </c>
      <c r="N306" s="12">
        <f t="shared" si="131"/>
        <v>0.75343146331565392</v>
      </c>
      <c r="O306" s="24">
        <f t="shared" si="132"/>
        <v>511.46034806604985</v>
      </c>
      <c r="P306" s="12">
        <f t="shared" si="145"/>
        <v>0.58626765861536856</v>
      </c>
      <c r="Q306" s="24">
        <f t="shared" si="146"/>
        <v>107.63204828247805</v>
      </c>
      <c r="R306" s="12">
        <f t="shared" si="133"/>
        <v>0.43131292445075159</v>
      </c>
      <c r="S306" s="24">
        <f t="shared" si="134"/>
        <v>491.3895762088062</v>
      </c>
      <c r="T306" s="12">
        <f t="shared" si="147"/>
        <v>0.39653753845821266</v>
      </c>
      <c r="W306" s="24">
        <f t="shared" si="148"/>
        <v>121.76574888346931</v>
      </c>
      <c r="X306" s="24">
        <f t="shared" si="149"/>
        <v>498.07547334482535</v>
      </c>
      <c r="Y306" s="13">
        <f t="shared" si="135"/>
        <v>0.42196868497792583</v>
      </c>
      <c r="Z306" s="24">
        <f t="shared" si="136"/>
        <v>9511.7679792381259</v>
      </c>
      <c r="AA306" s="24">
        <f t="shared" si="137"/>
        <v>9360.2254028970619</v>
      </c>
      <c r="AB306" s="24">
        <f t="shared" si="150"/>
        <v>152.51820243769083</v>
      </c>
      <c r="AC306" s="24">
        <f t="shared" si="151"/>
        <v>107.63204828247805</v>
      </c>
      <c r="AE306" s="14">
        <f t="shared" si="152"/>
        <v>24</v>
      </c>
      <c r="AF306" s="24">
        <f t="shared" si="156"/>
        <v>400</v>
      </c>
      <c r="AG306" s="3">
        <f t="shared" si="153"/>
        <v>0</v>
      </c>
      <c r="AH306" s="3">
        <f>IF(AC306&lt;=450,AthetaR30_0,IF(AC306&gt;=650,AthetaR30_2,(IF(AC306&lt;=550,AthetaR30_0+(AthetaR30_1-AthetaR30_0)/100*(AC306-450),AthetaR30_1+(AthetaR30_2-AthetaR30_1)/100*(AC306-450)))))</f>
        <v>0</v>
      </c>
      <c r="AI306" s="3">
        <f>IF(AD306&lt;=450,AthetaR60_0,IF(AD306&gt;=650,AthetaR60_2,(IF(AD306&lt;=550,AthetaR60_0+(AthetaR60_1-AthetaR60_0)/100*(AD306-450),AthetaR60_1+(AthetaR60_2-AthetaR60_1)/100*(AD306-450)))))</f>
        <v>0.5</v>
      </c>
      <c r="AJ306" s="3">
        <f>IF(AE306&lt;=450,AthetaR90_0,IF(AE306&gt;=650,AthetaR90_2,(IF(AE306&lt;=550,AthetaR90_0+(AthetaR90_1-AthetaR90_0)/100*(AE306-450),AthetaR90_1+(AthetaR90_2-AthetaR90_1)/100*(AE306-450)))))</f>
        <v>1.3</v>
      </c>
      <c r="AK306" s="3">
        <f>IF(AF306&lt;=450,AthetaR120_0,IF(AF306&gt;=650,AthetaR120_2,(IF(AF306&lt;=550,AthetaR120_0+(AthetaR120_1-AthetaR120_0)/100*(AF306-450),AthetaR120_1+(AthetaR120_2-AthetaR120_1)/100*(AF306-450)))))</f>
        <v>1.9</v>
      </c>
      <c r="AL306" s="24">
        <f t="shared" si="154"/>
        <v>152.51820243769083</v>
      </c>
      <c r="AM306" s="14">
        <f t="shared" si="155"/>
        <v>107.63204828247805</v>
      </c>
    </row>
    <row r="307" spans="2:39" x14ac:dyDescent="0.25">
      <c r="B307" s="3">
        <f t="shared" si="138"/>
        <v>1445</v>
      </c>
      <c r="C307" s="14">
        <f t="shared" si="139"/>
        <v>24.083333333333332</v>
      </c>
      <c r="D307" s="11">
        <f t="shared" si="140"/>
        <v>809.03393279638044</v>
      </c>
      <c r="E307" s="11">
        <f t="shared" si="126"/>
        <v>502.55244447581907</v>
      </c>
      <c r="F307" s="11">
        <f t="shared" si="141"/>
        <v>74.226294538238804</v>
      </c>
      <c r="G307" s="11">
        <f t="shared" si="127"/>
        <v>153.10447009630619</v>
      </c>
      <c r="H307" s="11">
        <f t="shared" si="128"/>
        <v>108.02858582093627</v>
      </c>
      <c r="I307" s="24">
        <f t="shared" si="142"/>
        <v>74.226294538238804</v>
      </c>
      <c r="J307" s="12">
        <f t="shared" si="129"/>
        <v>0.24390615325428558</v>
      </c>
      <c r="K307" s="24">
        <f t="shared" si="130"/>
        <v>473.97367388626969</v>
      </c>
      <c r="L307" s="12">
        <f t="shared" si="143"/>
        <v>0.25024913146022015</v>
      </c>
      <c r="M307" s="24">
        <f t="shared" si="144"/>
        <v>153.10447009630619</v>
      </c>
      <c r="N307" s="12">
        <f t="shared" si="131"/>
        <v>0.7530758005613476</v>
      </c>
      <c r="O307" s="24">
        <f t="shared" si="132"/>
        <v>511.70190063748555</v>
      </c>
      <c r="P307" s="12">
        <f t="shared" si="145"/>
        <v>0.58612435529023243</v>
      </c>
      <c r="Q307" s="24">
        <f t="shared" si="146"/>
        <v>108.02858582093627</v>
      </c>
      <c r="R307" s="12">
        <f t="shared" si="133"/>
        <v>0.43114384463802741</v>
      </c>
      <c r="S307" s="24">
        <f t="shared" si="134"/>
        <v>491.58228232894055</v>
      </c>
      <c r="T307" s="12">
        <f t="shared" si="147"/>
        <v>0.39655356149487025</v>
      </c>
      <c r="W307" s="24">
        <f t="shared" si="148"/>
        <v>122.18771756844724</v>
      </c>
      <c r="X307" s="24">
        <f t="shared" si="149"/>
        <v>498.26949808003303</v>
      </c>
      <c r="Y307" s="13">
        <f t="shared" si="135"/>
        <v>0.4220464558104815</v>
      </c>
      <c r="Z307" s="24">
        <f t="shared" si="136"/>
        <v>9509.118172684297</v>
      </c>
      <c r="AA307" s="24">
        <f t="shared" si="137"/>
        <v>9373.706325979545</v>
      </c>
      <c r="AB307" s="24">
        <f t="shared" si="150"/>
        <v>153.10447009630619</v>
      </c>
      <c r="AC307" s="24">
        <f t="shared" si="151"/>
        <v>108.02858582093627</v>
      </c>
      <c r="AE307" s="14">
        <f t="shared" si="152"/>
        <v>24.083333333333332</v>
      </c>
      <c r="AF307" s="24">
        <f t="shared" si="156"/>
        <v>400</v>
      </c>
      <c r="AG307" s="3">
        <f t="shared" si="153"/>
        <v>0</v>
      </c>
      <c r="AH307" s="3">
        <f>IF(AC307&lt;=450,AthetaR30_0,IF(AC307&gt;=650,AthetaR30_2,(IF(AC307&lt;=550,AthetaR30_0+(AthetaR30_1-AthetaR30_0)/100*(AC307-450),AthetaR30_1+(AthetaR30_2-AthetaR30_1)/100*(AC307-450)))))</f>
        <v>0</v>
      </c>
      <c r="AI307" s="3">
        <f>IF(AD307&lt;=450,AthetaR60_0,IF(AD307&gt;=650,AthetaR60_2,(IF(AD307&lt;=550,AthetaR60_0+(AthetaR60_1-AthetaR60_0)/100*(AD307-450),AthetaR60_1+(AthetaR60_2-AthetaR60_1)/100*(AD307-450)))))</f>
        <v>0.5</v>
      </c>
      <c r="AJ307" s="3">
        <f>IF(AE307&lt;=450,AthetaR90_0,IF(AE307&gt;=650,AthetaR90_2,(IF(AE307&lt;=550,AthetaR90_0+(AthetaR90_1-AthetaR90_0)/100*(AE307-450),AthetaR90_1+(AthetaR90_2-AthetaR90_1)/100*(AE307-450)))))</f>
        <v>1.3</v>
      </c>
      <c r="AK307" s="3">
        <f>IF(AF307&lt;=450,AthetaR120_0,IF(AF307&gt;=650,AthetaR120_2,(IF(AF307&lt;=550,AthetaR120_0+(AthetaR120_1-AthetaR120_0)/100*(AF307-450),AthetaR120_1+(AthetaR120_2-AthetaR120_1)/100*(AF307-450)))))</f>
        <v>1.9</v>
      </c>
      <c r="AL307" s="24">
        <f t="shared" si="154"/>
        <v>153.10447009630619</v>
      </c>
      <c r="AM307" s="14">
        <f t="shared" si="155"/>
        <v>108.02858582093627</v>
      </c>
    </row>
    <row r="308" spans="2:39" x14ac:dyDescent="0.25">
      <c r="B308" s="3">
        <f t="shared" si="138"/>
        <v>1450</v>
      </c>
      <c r="C308" s="14">
        <f t="shared" si="139"/>
        <v>24.166666666666668</v>
      </c>
      <c r="D308" s="11">
        <f t="shared" si="140"/>
        <v>809.54881851357629</v>
      </c>
      <c r="E308" s="11">
        <f t="shared" si="126"/>
        <v>502.86733506687125</v>
      </c>
      <c r="F308" s="11">
        <f t="shared" si="141"/>
        <v>74.476543669699026</v>
      </c>
      <c r="G308" s="11">
        <f t="shared" si="127"/>
        <v>153.69059445159641</v>
      </c>
      <c r="H308" s="11">
        <f t="shared" si="128"/>
        <v>108.42513938243114</v>
      </c>
      <c r="I308" s="24">
        <f t="shared" si="142"/>
        <v>74.476543669699026</v>
      </c>
      <c r="J308" s="12">
        <f t="shared" si="129"/>
        <v>0.2438342507996481</v>
      </c>
      <c r="K308" s="24">
        <f t="shared" si="130"/>
        <v>474.11344043044551</v>
      </c>
      <c r="L308" s="12">
        <f t="shared" si="143"/>
        <v>0.2503197515204264</v>
      </c>
      <c r="M308" s="24">
        <f t="shared" si="144"/>
        <v>153.69059445159641</v>
      </c>
      <c r="N308" s="12">
        <f t="shared" si="131"/>
        <v>0.75272123751482856</v>
      </c>
      <c r="O308" s="24">
        <f t="shared" si="132"/>
        <v>511.9429335401822</v>
      </c>
      <c r="P308" s="12">
        <f t="shared" si="145"/>
        <v>0.58597907085879375</v>
      </c>
      <c r="Q308" s="24">
        <f t="shared" si="146"/>
        <v>108.42513938243114</v>
      </c>
      <c r="R308" s="12">
        <f t="shared" si="133"/>
        <v>0.43097515800928693</v>
      </c>
      <c r="S308" s="24">
        <f t="shared" si="134"/>
        <v>491.77469100125853</v>
      </c>
      <c r="T308" s="12">
        <f t="shared" si="147"/>
        <v>0.39656815875663276</v>
      </c>
      <c r="W308" s="24">
        <f t="shared" si="148"/>
        <v>122.60976402425773</v>
      </c>
      <c r="X308" s="24">
        <f t="shared" si="149"/>
        <v>498.46324645001152</v>
      </c>
      <c r="Y308" s="13">
        <f t="shared" si="135"/>
        <v>0.42212271924865274</v>
      </c>
      <c r="Z308" s="24">
        <f t="shared" si="136"/>
        <v>9506.4392760653373</v>
      </c>
      <c r="AA308" s="24">
        <f t="shared" si="137"/>
        <v>9387.1411049789276</v>
      </c>
      <c r="AB308" s="24">
        <f t="shared" si="150"/>
        <v>153.69059445159641</v>
      </c>
      <c r="AC308" s="24">
        <f t="shared" si="151"/>
        <v>108.42513938243114</v>
      </c>
      <c r="AE308" s="14">
        <f t="shared" si="152"/>
        <v>24.166666666666668</v>
      </c>
      <c r="AF308" s="24">
        <f t="shared" si="156"/>
        <v>400</v>
      </c>
      <c r="AG308" s="3">
        <f t="shared" si="153"/>
        <v>0</v>
      </c>
      <c r="AH308" s="3">
        <f>IF(AC308&lt;=450,AthetaR30_0,IF(AC308&gt;=650,AthetaR30_2,(IF(AC308&lt;=550,AthetaR30_0+(AthetaR30_1-AthetaR30_0)/100*(AC308-450),AthetaR30_1+(AthetaR30_2-AthetaR30_1)/100*(AC308-450)))))</f>
        <v>0</v>
      </c>
      <c r="AI308" s="3">
        <f>IF(AD308&lt;=450,AthetaR60_0,IF(AD308&gt;=650,AthetaR60_2,(IF(AD308&lt;=550,AthetaR60_0+(AthetaR60_1-AthetaR60_0)/100*(AD308-450),AthetaR60_1+(AthetaR60_2-AthetaR60_1)/100*(AD308-450)))))</f>
        <v>0.5</v>
      </c>
      <c r="AJ308" s="3">
        <f>IF(AE308&lt;=450,AthetaR90_0,IF(AE308&gt;=650,AthetaR90_2,(IF(AE308&lt;=550,AthetaR90_0+(AthetaR90_1-AthetaR90_0)/100*(AE308-450),AthetaR90_1+(AthetaR90_2-AthetaR90_1)/100*(AE308-450)))))</f>
        <v>1.3</v>
      </c>
      <c r="AK308" s="3">
        <f>IF(AF308&lt;=450,AthetaR120_0,IF(AF308&gt;=650,AthetaR120_2,(IF(AF308&lt;=550,AthetaR120_0+(AthetaR120_1-AthetaR120_0)/100*(AF308-450),AthetaR120_1+(AthetaR120_2-AthetaR120_1)/100*(AF308-450)))))</f>
        <v>1.9</v>
      </c>
      <c r="AL308" s="24">
        <f t="shared" si="154"/>
        <v>153.69059445159641</v>
      </c>
      <c r="AM308" s="14">
        <f t="shared" si="155"/>
        <v>108.42513938243114</v>
      </c>
    </row>
    <row r="309" spans="2:39" x14ac:dyDescent="0.25">
      <c r="B309" s="3">
        <f t="shared" si="138"/>
        <v>1455</v>
      </c>
      <c r="C309" s="14">
        <f t="shared" si="139"/>
        <v>24.25</v>
      </c>
      <c r="D309" s="11">
        <f t="shared" si="140"/>
        <v>810.06194092006865</v>
      </c>
      <c r="E309" s="11">
        <f t="shared" si="126"/>
        <v>503.18114726337677</v>
      </c>
      <c r="F309" s="11">
        <f t="shared" si="141"/>
        <v>74.726863421219448</v>
      </c>
      <c r="G309" s="11">
        <f t="shared" si="127"/>
        <v>154.27657352245521</v>
      </c>
      <c r="H309" s="11">
        <f t="shared" si="128"/>
        <v>108.82170754118778</v>
      </c>
      <c r="I309" s="24">
        <f t="shared" si="142"/>
        <v>74.726863421219448</v>
      </c>
      <c r="J309" s="12">
        <f t="shared" si="129"/>
        <v>0.24376244735064478</v>
      </c>
      <c r="K309" s="24">
        <f t="shared" si="130"/>
        <v>474.25309680742936</v>
      </c>
      <c r="L309" s="12">
        <f t="shared" si="143"/>
        <v>0.2503894280390499</v>
      </c>
      <c r="M309" s="24">
        <f t="shared" si="144"/>
        <v>154.27657352245521</v>
      </c>
      <c r="N309" s="12">
        <f t="shared" si="131"/>
        <v>0.75236776830300511</v>
      </c>
      <c r="O309" s="24">
        <f t="shared" si="132"/>
        <v>512.1834489806896</v>
      </c>
      <c r="P309" s="12">
        <f t="shared" si="145"/>
        <v>0.58583182909468567</v>
      </c>
      <c r="Q309" s="24">
        <f t="shared" si="146"/>
        <v>108.82170754118778</v>
      </c>
      <c r="R309" s="12">
        <f t="shared" si="133"/>
        <v>0.43080686370657345</v>
      </c>
      <c r="S309" s="24">
        <f t="shared" si="134"/>
        <v>491.96680232929577</v>
      </c>
      <c r="T309" s="12">
        <f t="shared" si="147"/>
        <v>0.39658134546723595</v>
      </c>
      <c r="W309" s="24">
        <f t="shared" si="148"/>
        <v>123.03188674350638</v>
      </c>
      <c r="X309" s="24">
        <f t="shared" si="149"/>
        <v>498.65671859349141</v>
      </c>
      <c r="Y309" s="13">
        <f t="shared" si="135"/>
        <v>0.42219748612464397</v>
      </c>
      <c r="Z309" s="24">
        <f t="shared" si="136"/>
        <v>9503.7315129967592</v>
      </c>
      <c r="AA309" s="24">
        <f t="shared" si="137"/>
        <v>9400.5299222093472</v>
      </c>
      <c r="AB309" s="24">
        <f t="shared" si="150"/>
        <v>154.27657352245521</v>
      </c>
      <c r="AC309" s="24">
        <f t="shared" si="151"/>
        <v>108.82170754118778</v>
      </c>
      <c r="AE309" s="14">
        <f t="shared" si="152"/>
        <v>24.25</v>
      </c>
      <c r="AF309" s="24">
        <f t="shared" si="156"/>
        <v>400</v>
      </c>
      <c r="AG309" s="3">
        <f t="shared" si="153"/>
        <v>0</v>
      </c>
      <c r="AH309" s="3">
        <f>IF(AC309&lt;=450,AthetaR30_0,IF(AC309&gt;=650,AthetaR30_2,(IF(AC309&lt;=550,AthetaR30_0+(AthetaR30_1-AthetaR30_0)/100*(AC309-450),AthetaR30_1+(AthetaR30_2-AthetaR30_1)/100*(AC309-450)))))</f>
        <v>0</v>
      </c>
      <c r="AI309" s="3">
        <f>IF(AD309&lt;=450,AthetaR60_0,IF(AD309&gt;=650,AthetaR60_2,(IF(AD309&lt;=550,AthetaR60_0+(AthetaR60_1-AthetaR60_0)/100*(AD309-450),AthetaR60_1+(AthetaR60_2-AthetaR60_1)/100*(AD309-450)))))</f>
        <v>0.5</v>
      </c>
      <c r="AJ309" s="3">
        <f>IF(AE309&lt;=450,AthetaR90_0,IF(AE309&gt;=650,AthetaR90_2,(IF(AE309&lt;=550,AthetaR90_0+(AthetaR90_1-AthetaR90_0)/100*(AE309-450),AthetaR90_1+(AthetaR90_2-AthetaR90_1)/100*(AE309-450)))))</f>
        <v>1.3</v>
      </c>
      <c r="AK309" s="3">
        <f>IF(AF309&lt;=450,AthetaR120_0,IF(AF309&gt;=650,AthetaR120_2,(IF(AF309&lt;=550,AthetaR120_0+(AthetaR120_1-AthetaR120_0)/100*(AF309-450),AthetaR120_1+(AthetaR120_2-AthetaR120_1)/100*(AF309-450)))))</f>
        <v>1.9</v>
      </c>
      <c r="AL309" s="24">
        <f t="shared" si="154"/>
        <v>154.27657352245521</v>
      </c>
      <c r="AM309" s="14">
        <f t="shared" si="155"/>
        <v>108.82170754118778</v>
      </c>
    </row>
    <row r="310" spans="2:39" x14ac:dyDescent="0.25">
      <c r="B310" s="3">
        <f t="shared" si="138"/>
        <v>1460</v>
      </c>
      <c r="C310" s="14">
        <f t="shared" si="139"/>
        <v>24.333333333333332</v>
      </c>
      <c r="D310" s="11">
        <f t="shared" si="140"/>
        <v>810.57331205214336</v>
      </c>
      <c r="E310" s="11">
        <f t="shared" si="126"/>
        <v>503.49388842641207</v>
      </c>
      <c r="F310" s="11">
        <f t="shared" si="141"/>
        <v>74.977252849258505</v>
      </c>
      <c r="G310" s="11">
        <f t="shared" si="127"/>
        <v>154.86240535154988</v>
      </c>
      <c r="H310" s="11">
        <f t="shared" si="128"/>
        <v>109.21828888665502</v>
      </c>
      <c r="I310" s="24">
        <f t="shared" si="142"/>
        <v>74.977252849258505</v>
      </c>
      <c r="J310" s="12">
        <f t="shared" si="129"/>
        <v>0.24369074299747812</v>
      </c>
      <c r="K310" s="24">
        <f t="shared" si="130"/>
        <v>474.39264257402522</v>
      </c>
      <c r="L310" s="12">
        <f t="shared" si="143"/>
        <v>0.25045816978907698</v>
      </c>
      <c r="M310" s="24">
        <f t="shared" si="144"/>
        <v>154.86240535154988</v>
      </c>
      <c r="N310" s="12">
        <f t="shared" si="131"/>
        <v>0.75201538705916227</v>
      </c>
      <c r="O310" s="24">
        <f t="shared" si="132"/>
        <v>512.42344917740547</v>
      </c>
      <c r="P310" s="12">
        <f t="shared" si="145"/>
        <v>0.58568265343383141</v>
      </c>
      <c r="Q310" s="24">
        <f t="shared" si="146"/>
        <v>109.21828888665502</v>
      </c>
      <c r="R310" s="12">
        <f t="shared" si="133"/>
        <v>0.43063896086440645</v>
      </c>
      <c r="S310" s="24">
        <f t="shared" si="134"/>
        <v>492.1586164285057</v>
      </c>
      <c r="T310" s="12">
        <f t="shared" si="147"/>
        <v>0.39659313665562768</v>
      </c>
      <c r="W310" s="24">
        <f t="shared" si="148"/>
        <v>123.45408422963102</v>
      </c>
      <c r="X310" s="24">
        <f t="shared" si="149"/>
        <v>498.84991465965697</v>
      </c>
      <c r="Y310" s="13">
        <f t="shared" si="135"/>
        <v>0.42227076715354861</v>
      </c>
      <c r="Z310" s="24">
        <f t="shared" si="136"/>
        <v>9500.9951049195261</v>
      </c>
      <c r="AA310" s="24">
        <f t="shared" si="137"/>
        <v>9413.8729582898013</v>
      </c>
      <c r="AB310" s="24">
        <f t="shared" si="150"/>
        <v>154.86240535154988</v>
      </c>
      <c r="AC310" s="24">
        <f t="shared" si="151"/>
        <v>109.21828888665502</v>
      </c>
      <c r="AE310" s="14">
        <f t="shared" si="152"/>
        <v>24.333333333333332</v>
      </c>
      <c r="AF310" s="24">
        <f t="shared" si="156"/>
        <v>400</v>
      </c>
      <c r="AG310" s="3">
        <f t="shared" si="153"/>
        <v>0</v>
      </c>
      <c r="AH310" s="3">
        <f>IF(AC310&lt;=450,AthetaR30_0,IF(AC310&gt;=650,AthetaR30_2,(IF(AC310&lt;=550,AthetaR30_0+(AthetaR30_1-AthetaR30_0)/100*(AC310-450),AthetaR30_1+(AthetaR30_2-AthetaR30_1)/100*(AC310-450)))))</f>
        <v>0</v>
      </c>
      <c r="AI310" s="3">
        <f>IF(AD310&lt;=450,AthetaR60_0,IF(AD310&gt;=650,AthetaR60_2,(IF(AD310&lt;=550,AthetaR60_0+(AthetaR60_1-AthetaR60_0)/100*(AD310-450),AthetaR60_1+(AthetaR60_2-AthetaR60_1)/100*(AD310-450)))))</f>
        <v>0.5</v>
      </c>
      <c r="AJ310" s="3">
        <f>IF(AE310&lt;=450,AthetaR90_0,IF(AE310&gt;=650,AthetaR90_2,(IF(AE310&lt;=550,AthetaR90_0+(AthetaR90_1-AthetaR90_0)/100*(AE310-450),AthetaR90_1+(AthetaR90_2-AthetaR90_1)/100*(AE310-450)))))</f>
        <v>1.3</v>
      </c>
      <c r="AK310" s="3">
        <f>IF(AF310&lt;=450,AthetaR120_0,IF(AF310&gt;=650,AthetaR120_2,(IF(AF310&lt;=550,AthetaR120_0+(AthetaR120_1-AthetaR120_0)/100*(AF310-450),AthetaR120_1+(AthetaR120_2-AthetaR120_1)/100*(AF310-450)))))</f>
        <v>1.9</v>
      </c>
      <c r="AL310" s="24">
        <f t="shared" si="154"/>
        <v>154.86240535154988</v>
      </c>
      <c r="AM310" s="14">
        <f t="shared" si="155"/>
        <v>109.21828888665502</v>
      </c>
    </row>
    <row r="311" spans="2:39" x14ac:dyDescent="0.25">
      <c r="B311" s="3">
        <f t="shared" si="138"/>
        <v>1465</v>
      </c>
      <c r="C311" s="14">
        <f t="shared" si="139"/>
        <v>24.416666666666668</v>
      </c>
      <c r="D311" s="11">
        <f t="shared" si="140"/>
        <v>811.08294382326653</v>
      </c>
      <c r="E311" s="11">
        <f t="shared" si="126"/>
        <v>503.80556584194028</v>
      </c>
      <c r="F311" s="11">
        <f t="shared" si="141"/>
        <v>75.227711019047575</v>
      </c>
      <c r="G311" s="11">
        <f t="shared" si="127"/>
        <v>155.4480880049837</v>
      </c>
      <c r="H311" s="11">
        <f t="shared" si="128"/>
        <v>109.61488202331064</v>
      </c>
      <c r="I311" s="24">
        <f t="shared" si="142"/>
        <v>75.227711019047575</v>
      </c>
      <c r="J311" s="12">
        <f t="shared" si="129"/>
        <v>0.24361913782629055</v>
      </c>
      <c r="K311" s="24">
        <f t="shared" si="130"/>
        <v>474.53207729448565</v>
      </c>
      <c r="L311" s="12">
        <f t="shared" si="143"/>
        <v>0.25052598544016469</v>
      </c>
      <c r="M311" s="24">
        <f t="shared" si="144"/>
        <v>155.4480880049837</v>
      </c>
      <c r="N311" s="12">
        <f t="shared" si="131"/>
        <v>0.75166408792335238</v>
      </c>
      <c r="O311" s="24">
        <f t="shared" si="132"/>
        <v>512.66293636025352</v>
      </c>
      <c r="P311" s="12">
        <f t="shared" si="145"/>
        <v>0.58553156698005449</v>
      </c>
      <c r="Q311" s="24">
        <f t="shared" si="146"/>
        <v>109.61488202331064</v>
      </c>
      <c r="R311" s="12">
        <f t="shared" si="133"/>
        <v>0.43047144860996989</v>
      </c>
      <c r="S311" s="24">
        <f t="shared" si="134"/>
        <v>492.35013342607783</v>
      </c>
      <c r="T311" s="12">
        <f t="shared" si="147"/>
        <v>0.39660354715898971</v>
      </c>
      <c r="W311" s="24">
        <f t="shared" si="148"/>
        <v>123.87635499678457</v>
      </c>
      <c r="X311" s="24">
        <f t="shared" si="149"/>
        <v>499.04283480802002</v>
      </c>
      <c r="Y311" s="13">
        <f t="shared" si="135"/>
        <v>0.42234257293484539</v>
      </c>
      <c r="Z311" s="24">
        <f t="shared" si="136"/>
        <v>9498.2302711288921</v>
      </c>
      <c r="AA311" s="24">
        <f t="shared" si="137"/>
        <v>9427.1703921649587</v>
      </c>
      <c r="AB311" s="24">
        <f t="shared" si="150"/>
        <v>155.4480880049837</v>
      </c>
      <c r="AC311" s="24">
        <f t="shared" si="151"/>
        <v>109.61488202331064</v>
      </c>
      <c r="AE311" s="14">
        <f t="shared" si="152"/>
        <v>24.416666666666668</v>
      </c>
      <c r="AF311" s="24">
        <f t="shared" si="156"/>
        <v>400</v>
      </c>
      <c r="AG311" s="3">
        <f t="shared" si="153"/>
        <v>0</v>
      </c>
      <c r="AH311" s="3">
        <f>IF(AC311&lt;=450,AthetaR30_0,IF(AC311&gt;=650,AthetaR30_2,(IF(AC311&lt;=550,AthetaR30_0+(AthetaR30_1-AthetaR30_0)/100*(AC311-450),AthetaR30_1+(AthetaR30_2-AthetaR30_1)/100*(AC311-450)))))</f>
        <v>0</v>
      </c>
      <c r="AI311" s="3">
        <f>IF(AD311&lt;=450,AthetaR60_0,IF(AD311&gt;=650,AthetaR60_2,(IF(AD311&lt;=550,AthetaR60_0+(AthetaR60_1-AthetaR60_0)/100*(AD311-450),AthetaR60_1+(AthetaR60_2-AthetaR60_1)/100*(AD311-450)))))</f>
        <v>0.5</v>
      </c>
      <c r="AJ311" s="3">
        <f>IF(AE311&lt;=450,AthetaR90_0,IF(AE311&gt;=650,AthetaR90_2,(IF(AE311&lt;=550,AthetaR90_0+(AthetaR90_1-AthetaR90_0)/100*(AE311-450),AthetaR90_1+(AthetaR90_2-AthetaR90_1)/100*(AE311-450)))))</f>
        <v>1.3</v>
      </c>
      <c r="AK311" s="3">
        <f>IF(AF311&lt;=450,AthetaR120_0,IF(AF311&gt;=650,AthetaR120_2,(IF(AF311&lt;=550,AthetaR120_0+(AthetaR120_1-AthetaR120_0)/100*(AF311-450),AthetaR120_1+(AthetaR120_2-AthetaR120_1)/100*(AF311-450)))))</f>
        <v>1.9</v>
      </c>
      <c r="AL311" s="24">
        <f t="shared" si="154"/>
        <v>155.4480880049837</v>
      </c>
      <c r="AM311" s="14">
        <f t="shared" si="155"/>
        <v>109.61488202331064</v>
      </c>
    </row>
    <row r="312" spans="2:39" x14ac:dyDescent="0.25">
      <c r="B312" s="3">
        <f t="shared" si="138"/>
        <v>1470</v>
      </c>
      <c r="C312" s="14">
        <f t="shared" si="139"/>
        <v>24.5</v>
      </c>
      <c r="D312" s="11">
        <f t="shared" si="140"/>
        <v>811.59084802574955</v>
      </c>
      <c r="E312" s="11">
        <f t="shared" si="126"/>
        <v>504.11618672182954</v>
      </c>
      <c r="F312" s="11">
        <f t="shared" si="141"/>
        <v>75.478237004487738</v>
      </c>
      <c r="G312" s="11">
        <f t="shared" si="127"/>
        <v>156.03361957196375</v>
      </c>
      <c r="H312" s="11">
        <f t="shared" si="128"/>
        <v>110.01148557046963</v>
      </c>
      <c r="I312" s="24">
        <f t="shared" si="142"/>
        <v>75.478237004487738</v>
      </c>
      <c r="J312" s="12">
        <f t="shared" si="129"/>
        <v>0.24354763191922352</v>
      </c>
      <c r="K312" s="24">
        <f t="shared" si="130"/>
        <v>474.67140054042295</v>
      </c>
      <c r="L312" s="12">
        <f t="shared" si="143"/>
        <v>0.25059288356017589</v>
      </c>
      <c r="M312" s="24">
        <f t="shared" si="144"/>
        <v>156.03361957196375</v>
      </c>
      <c r="N312" s="12">
        <f t="shared" si="131"/>
        <v>0.75131386504277409</v>
      </c>
      <c r="O312" s="24">
        <f t="shared" si="132"/>
        <v>512.90191277036877</v>
      </c>
      <c r="P312" s="12">
        <f t="shared" si="145"/>
        <v>0.58537859251051272</v>
      </c>
      <c r="Q312" s="24">
        <f t="shared" si="146"/>
        <v>110.01148557046963</v>
      </c>
      <c r="R312" s="12">
        <f t="shared" si="133"/>
        <v>0.43030432606329616</v>
      </c>
      <c r="S312" s="24">
        <f t="shared" si="134"/>
        <v>492.54135346075907</v>
      </c>
      <c r="T312" s="12">
        <f t="shared" si="147"/>
        <v>0.39661259162566709</v>
      </c>
      <c r="W312" s="24">
        <f t="shared" si="148"/>
        <v>124.29869756971942</v>
      </c>
      <c r="X312" s="24">
        <f t="shared" si="149"/>
        <v>499.23547920829515</v>
      </c>
      <c r="Y312" s="13">
        <f t="shared" si="135"/>
        <v>0.42241291395387304</v>
      </c>
      <c r="Z312" s="24">
        <f t="shared" si="136"/>
        <v>9495.4372288027535</v>
      </c>
      <c r="AA312" s="24">
        <f t="shared" si="137"/>
        <v>9440.4224011255992</v>
      </c>
      <c r="AB312" s="24">
        <f t="shared" si="150"/>
        <v>156.03361957196375</v>
      </c>
      <c r="AC312" s="24">
        <f t="shared" si="151"/>
        <v>110.01148557046963</v>
      </c>
      <c r="AE312" s="14">
        <f t="shared" si="152"/>
        <v>24.5</v>
      </c>
      <c r="AF312" s="24">
        <f t="shared" si="156"/>
        <v>400</v>
      </c>
      <c r="AG312" s="3">
        <f t="shared" si="153"/>
        <v>0</v>
      </c>
      <c r="AH312" s="3">
        <f>IF(AC312&lt;=450,AthetaR30_0,IF(AC312&gt;=650,AthetaR30_2,(IF(AC312&lt;=550,AthetaR30_0+(AthetaR30_1-AthetaR30_0)/100*(AC312-450),AthetaR30_1+(AthetaR30_2-AthetaR30_1)/100*(AC312-450)))))</f>
        <v>0</v>
      </c>
      <c r="AI312" s="3">
        <f>IF(AD312&lt;=450,AthetaR60_0,IF(AD312&gt;=650,AthetaR60_2,(IF(AD312&lt;=550,AthetaR60_0+(AthetaR60_1-AthetaR60_0)/100*(AD312-450),AthetaR60_1+(AthetaR60_2-AthetaR60_1)/100*(AD312-450)))))</f>
        <v>0.5</v>
      </c>
      <c r="AJ312" s="3">
        <f>IF(AE312&lt;=450,AthetaR90_0,IF(AE312&gt;=650,AthetaR90_2,(IF(AE312&lt;=550,AthetaR90_0+(AthetaR90_1-AthetaR90_0)/100*(AE312-450),AthetaR90_1+(AthetaR90_2-AthetaR90_1)/100*(AE312-450)))))</f>
        <v>1.3</v>
      </c>
      <c r="AK312" s="3">
        <f>IF(AF312&lt;=450,AthetaR120_0,IF(AF312&gt;=650,AthetaR120_2,(IF(AF312&lt;=550,AthetaR120_0+(AthetaR120_1-AthetaR120_0)/100*(AF312-450),AthetaR120_1+(AthetaR120_2-AthetaR120_1)/100*(AF312-450)))))</f>
        <v>1.9</v>
      </c>
      <c r="AL312" s="24">
        <f t="shared" si="154"/>
        <v>156.03361957196375</v>
      </c>
      <c r="AM312" s="14">
        <f t="shared" si="155"/>
        <v>110.01148557046963</v>
      </c>
    </row>
    <row r="313" spans="2:39" x14ac:dyDescent="0.25">
      <c r="B313" s="3">
        <f t="shared" si="138"/>
        <v>1475</v>
      </c>
      <c r="C313" s="14">
        <f t="shared" si="139"/>
        <v>24.583333333333332</v>
      </c>
      <c r="D313" s="11">
        <f t="shared" si="140"/>
        <v>812.09703633238701</v>
      </c>
      <c r="E313" s="11">
        <f t="shared" si="126"/>
        <v>504.42575820485473</v>
      </c>
      <c r="F313" s="11">
        <f t="shared" si="141"/>
        <v>75.728829888047912</v>
      </c>
      <c r="G313" s="11">
        <f t="shared" si="127"/>
        <v>156.61899816447428</v>
      </c>
      <c r="H313" s="11">
        <f t="shared" si="128"/>
        <v>110.4080981620953</v>
      </c>
      <c r="I313" s="24">
        <f t="shared" si="142"/>
        <v>75.728829888047912</v>
      </c>
      <c r="J313" s="12">
        <f t="shared" si="129"/>
        <v>0.2434762253544753</v>
      </c>
      <c r="K313" s="24">
        <f t="shared" si="130"/>
        <v>474.81061189072011</v>
      </c>
      <c r="L313" s="12">
        <f t="shared" si="143"/>
        <v>0.25065887261666259</v>
      </c>
      <c r="M313" s="24">
        <f t="shared" si="144"/>
        <v>156.61899816447428</v>
      </c>
      <c r="N313" s="12">
        <f t="shared" si="131"/>
        <v>0.75096471257214537</v>
      </c>
      <c r="O313" s="24">
        <f t="shared" si="132"/>
        <v>513.14038065978616</v>
      </c>
      <c r="P313" s="12">
        <f t="shared" si="145"/>
        <v>0.58522375248096681</v>
      </c>
      <c r="Q313" s="24">
        <f t="shared" si="146"/>
        <v>110.4080981620953</v>
      </c>
      <c r="R313" s="12">
        <f t="shared" si="133"/>
        <v>0.43013759233744681</v>
      </c>
      <c r="S313" s="24">
        <f t="shared" si="134"/>
        <v>492.73227668267771</v>
      </c>
      <c r="T313" s="12">
        <f t="shared" si="147"/>
        <v>0.3966202845180048</v>
      </c>
      <c r="W313" s="24">
        <f t="shared" si="148"/>
        <v>124.7211104836733</v>
      </c>
      <c r="X313" s="24">
        <f t="shared" si="149"/>
        <v>499.42784804027571</v>
      </c>
      <c r="Y313" s="13">
        <f t="shared" si="135"/>
        <v>0.422481800583283</v>
      </c>
      <c r="Z313" s="24">
        <f t="shared" si="136"/>
        <v>9492.6161930295366</v>
      </c>
      <c r="AA313" s="24">
        <f t="shared" si="137"/>
        <v>9453.6291608288047</v>
      </c>
      <c r="AB313" s="24">
        <f t="shared" si="150"/>
        <v>156.61899816447428</v>
      </c>
      <c r="AC313" s="24">
        <f t="shared" si="151"/>
        <v>110.4080981620953</v>
      </c>
      <c r="AE313" s="14">
        <f t="shared" si="152"/>
        <v>24.583333333333332</v>
      </c>
      <c r="AF313" s="24">
        <f t="shared" si="156"/>
        <v>400</v>
      </c>
      <c r="AG313" s="3">
        <f t="shared" si="153"/>
        <v>0</v>
      </c>
      <c r="AH313" s="3">
        <f>IF(AC313&lt;=450,AthetaR30_0,IF(AC313&gt;=650,AthetaR30_2,(IF(AC313&lt;=550,AthetaR30_0+(AthetaR30_1-AthetaR30_0)/100*(AC313-450),AthetaR30_1+(AthetaR30_2-AthetaR30_1)/100*(AC313-450)))))</f>
        <v>0</v>
      </c>
      <c r="AI313" s="3">
        <f>IF(AD313&lt;=450,AthetaR60_0,IF(AD313&gt;=650,AthetaR60_2,(IF(AD313&lt;=550,AthetaR60_0+(AthetaR60_1-AthetaR60_0)/100*(AD313-450),AthetaR60_1+(AthetaR60_2-AthetaR60_1)/100*(AD313-450)))))</f>
        <v>0.5</v>
      </c>
      <c r="AJ313" s="3">
        <f>IF(AE313&lt;=450,AthetaR90_0,IF(AE313&gt;=650,AthetaR90_2,(IF(AE313&lt;=550,AthetaR90_0+(AthetaR90_1-AthetaR90_0)/100*(AE313-450),AthetaR90_1+(AthetaR90_2-AthetaR90_1)/100*(AE313-450)))))</f>
        <v>1.3</v>
      </c>
      <c r="AK313" s="3">
        <f>IF(AF313&lt;=450,AthetaR120_0,IF(AF313&gt;=650,AthetaR120_2,(IF(AF313&lt;=550,AthetaR120_0+(AthetaR120_1-AthetaR120_0)/100*(AF313-450),AthetaR120_1+(AthetaR120_2-AthetaR120_1)/100*(AF313-450)))))</f>
        <v>1.9</v>
      </c>
      <c r="AL313" s="24">
        <f t="shared" si="154"/>
        <v>156.61899816447428</v>
      </c>
      <c r="AM313" s="14">
        <f t="shared" si="155"/>
        <v>110.4080981620953</v>
      </c>
    </row>
    <row r="314" spans="2:39" x14ac:dyDescent="0.25">
      <c r="B314" s="3">
        <f t="shared" si="138"/>
        <v>1480</v>
      </c>
      <c r="C314" s="14">
        <f t="shared" si="139"/>
        <v>24.666666666666668</v>
      </c>
      <c r="D314" s="11">
        <f t="shared" si="140"/>
        <v>812.60152029806591</v>
      </c>
      <c r="E314" s="11">
        <f t="shared" si="126"/>
        <v>504.73428735768147</v>
      </c>
      <c r="F314" s="11">
        <f t="shared" si="141"/>
        <v>75.97948876066458</v>
      </c>
      <c r="G314" s="11">
        <f t="shared" si="127"/>
        <v>157.20422191695525</v>
      </c>
      <c r="H314" s="11">
        <f t="shared" si="128"/>
        <v>110.80471844661331</v>
      </c>
      <c r="I314" s="24">
        <f t="shared" si="142"/>
        <v>75.97948876066458</v>
      </c>
      <c r="J314" s="12">
        <f t="shared" si="129"/>
        <v>0.24340491820635748</v>
      </c>
      <c r="K314" s="24">
        <f t="shared" si="130"/>
        <v>474.94971093144409</v>
      </c>
      <c r="L314" s="12">
        <f t="shared" si="143"/>
        <v>0.25072396097837413</v>
      </c>
      <c r="M314" s="24">
        <f t="shared" si="144"/>
        <v>157.20422191695525</v>
      </c>
      <c r="N314" s="12">
        <f t="shared" si="131"/>
        <v>0.75061662467406032</v>
      </c>
      <c r="O314" s="24">
        <f t="shared" si="132"/>
        <v>513.37834229113696</v>
      </c>
      <c r="P314" s="12">
        <f t="shared" si="145"/>
        <v>0.58506706903110117</v>
      </c>
      <c r="Q314" s="24">
        <f t="shared" si="146"/>
        <v>110.80471844661331</v>
      </c>
      <c r="R314" s="12">
        <f t="shared" si="133"/>
        <v>0.4299712465386899</v>
      </c>
      <c r="S314" s="24">
        <f t="shared" si="134"/>
        <v>492.92290325317026</v>
      </c>
      <c r="T314" s="12">
        <f t="shared" si="147"/>
        <v>0.39662664011522042</v>
      </c>
      <c r="W314" s="24">
        <f t="shared" si="148"/>
        <v>125.14359228425658</v>
      </c>
      <c r="X314" s="24">
        <f t="shared" si="149"/>
        <v>499.61994149371208</v>
      </c>
      <c r="Y314" s="13">
        <f t="shared" si="135"/>
        <v>0.42254924308446778</v>
      </c>
      <c r="Z314" s="24">
        <f t="shared" si="136"/>
        <v>9489.7673768356217</v>
      </c>
      <c r="AA314" s="24">
        <f t="shared" si="137"/>
        <v>9466.790845317797</v>
      </c>
      <c r="AB314" s="24">
        <f t="shared" si="150"/>
        <v>157.20422191695525</v>
      </c>
      <c r="AC314" s="24">
        <f t="shared" si="151"/>
        <v>110.80471844661331</v>
      </c>
      <c r="AE314" s="14">
        <f t="shared" si="152"/>
        <v>24.666666666666668</v>
      </c>
      <c r="AF314" s="24">
        <f t="shared" si="156"/>
        <v>400</v>
      </c>
      <c r="AG314" s="3">
        <f t="shared" si="153"/>
        <v>0</v>
      </c>
      <c r="AH314" s="3">
        <f>IF(AC314&lt;=450,AthetaR30_0,IF(AC314&gt;=650,AthetaR30_2,(IF(AC314&lt;=550,AthetaR30_0+(AthetaR30_1-AthetaR30_0)/100*(AC314-450),AthetaR30_1+(AthetaR30_2-AthetaR30_1)/100*(AC314-450)))))</f>
        <v>0</v>
      </c>
      <c r="AI314" s="3">
        <f>IF(AD314&lt;=450,AthetaR60_0,IF(AD314&gt;=650,AthetaR60_2,(IF(AD314&lt;=550,AthetaR60_0+(AthetaR60_1-AthetaR60_0)/100*(AD314-450),AthetaR60_1+(AthetaR60_2-AthetaR60_1)/100*(AD314-450)))))</f>
        <v>0.5</v>
      </c>
      <c r="AJ314" s="3">
        <f>IF(AE314&lt;=450,AthetaR90_0,IF(AE314&gt;=650,AthetaR90_2,(IF(AE314&lt;=550,AthetaR90_0+(AthetaR90_1-AthetaR90_0)/100*(AE314-450),AthetaR90_1+(AthetaR90_2-AthetaR90_1)/100*(AE314-450)))))</f>
        <v>1.3</v>
      </c>
      <c r="AK314" s="3">
        <f>IF(AF314&lt;=450,AthetaR120_0,IF(AF314&gt;=650,AthetaR120_2,(IF(AF314&lt;=550,AthetaR120_0+(AthetaR120_1-AthetaR120_0)/100*(AF314-450),AthetaR120_1+(AthetaR120_2-AthetaR120_1)/100*(AF314-450)))))</f>
        <v>1.9</v>
      </c>
      <c r="AL314" s="24">
        <f t="shared" si="154"/>
        <v>157.20422191695525</v>
      </c>
      <c r="AM314" s="14">
        <f t="shared" si="155"/>
        <v>110.80471844661331</v>
      </c>
    </row>
    <row r="315" spans="2:39" x14ac:dyDescent="0.25">
      <c r="B315" s="3">
        <f t="shared" si="138"/>
        <v>1485</v>
      </c>
      <c r="C315" s="14">
        <f t="shared" si="139"/>
        <v>24.75</v>
      </c>
      <c r="D315" s="11">
        <f t="shared" si="140"/>
        <v>813.10431136134866</v>
      </c>
      <c r="E315" s="11">
        <f t="shared" si="126"/>
        <v>505.04178117583427</v>
      </c>
      <c r="F315" s="11">
        <f t="shared" si="141"/>
        <v>76.230212721642957</v>
      </c>
      <c r="G315" s="11">
        <f t="shared" si="127"/>
        <v>157.78928898598636</v>
      </c>
      <c r="H315" s="11">
        <f t="shared" si="128"/>
        <v>111.20134508672852</v>
      </c>
      <c r="I315" s="24">
        <f t="shared" si="142"/>
        <v>76.230212721642957</v>
      </c>
      <c r="J315" s="12">
        <f t="shared" si="129"/>
        <v>0.2433337105453518</v>
      </c>
      <c r="K315" s="24">
        <f t="shared" si="130"/>
        <v>475.08869725575966</v>
      </c>
      <c r="L315" s="12">
        <f t="shared" si="143"/>
        <v>0.2507881569166916</v>
      </c>
      <c r="M315" s="24">
        <f t="shared" si="144"/>
        <v>157.78928898598636</v>
      </c>
      <c r="N315" s="12">
        <f t="shared" si="131"/>
        <v>0.75026959551934269</v>
      </c>
      <c r="O315" s="24">
        <f t="shared" si="132"/>
        <v>513.61579993734779</v>
      </c>
      <c r="P315" s="12">
        <f t="shared" si="145"/>
        <v>0.58490856398960889</v>
      </c>
      <c r="Q315" s="24">
        <f t="shared" si="146"/>
        <v>111.20134508672852</v>
      </c>
      <c r="R315" s="12">
        <f t="shared" si="133"/>
        <v>0.4298052877666747</v>
      </c>
      <c r="S315" s="24">
        <f t="shared" si="134"/>
        <v>493.11323334461031</v>
      </c>
      <c r="T315" s="12">
        <f t="shared" si="147"/>
        <v>0.39663167251614706</v>
      </c>
      <c r="W315" s="24">
        <f t="shared" si="148"/>
        <v>125.56614152734105</v>
      </c>
      <c r="X315" s="24">
        <f t="shared" si="149"/>
        <v>499.81175976819134</v>
      </c>
      <c r="Y315" s="13">
        <f t="shared" si="135"/>
        <v>0.42261525160896951</v>
      </c>
      <c r="Z315" s="24">
        <f t="shared" si="136"/>
        <v>9486.8909912123308</v>
      </c>
      <c r="AA315" s="24">
        <f t="shared" si="137"/>
        <v>9479.9076270414535</v>
      </c>
      <c r="AB315" s="24">
        <f t="shared" si="150"/>
        <v>157.78928898598636</v>
      </c>
      <c r="AC315" s="24">
        <f t="shared" si="151"/>
        <v>111.20134508672852</v>
      </c>
      <c r="AE315" s="14">
        <f t="shared" si="152"/>
        <v>24.75</v>
      </c>
      <c r="AF315" s="24">
        <f t="shared" si="156"/>
        <v>400</v>
      </c>
      <c r="AG315" s="3">
        <f t="shared" si="153"/>
        <v>0</v>
      </c>
      <c r="AH315" s="3">
        <f>IF(AC315&lt;=450,AthetaR30_0,IF(AC315&gt;=650,AthetaR30_2,(IF(AC315&lt;=550,AthetaR30_0+(AthetaR30_1-AthetaR30_0)/100*(AC315-450),AthetaR30_1+(AthetaR30_2-AthetaR30_1)/100*(AC315-450)))))</f>
        <v>0</v>
      </c>
      <c r="AI315" s="3">
        <f>IF(AD315&lt;=450,AthetaR60_0,IF(AD315&gt;=650,AthetaR60_2,(IF(AD315&lt;=550,AthetaR60_0+(AthetaR60_1-AthetaR60_0)/100*(AD315-450),AthetaR60_1+(AthetaR60_2-AthetaR60_1)/100*(AD315-450)))))</f>
        <v>0.5</v>
      </c>
      <c r="AJ315" s="3">
        <f>IF(AE315&lt;=450,AthetaR90_0,IF(AE315&gt;=650,AthetaR90_2,(IF(AE315&lt;=550,AthetaR90_0+(AthetaR90_1-AthetaR90_0)/100*(AE315-450),AthetaR90_1+(AthetaR90_2-AthetaR90_1)/100*(AE315-450)))))</f>
        <v>1.3</v>
      </c>
      <c r="AK315" s="3">
        <f>IF(AF315&lt;=450,AthetaR120_0,IF(AF315&gt;=650,AthetaR120_2,(IF(AF315&lt;=550,AthetaR120_0+(AthetaR120_1-AthetaR120_0)/100*(AF315-450),AthetaR120_1+(AthetaR120_2-AthetaR120_1)/100*(AF315-450)))))</f>
        <v>1.9</v>
      </c>
      <c r="AL315" s="24">
        <f t="shared" si="154"/>
        <v>157.78928898598636</v>
      </c>
      <c r="AM315" s="14">
        <f t="shared" si="155"/>
        <v>111.20134508672852</v>
      </c>
    </row>
    <row r="316" spans="2:39" x14ac:dyDescent="0.25">
      <c r="B316" s="3">
        <f t="shared" si="138"/>
        <v>1490</v>
      </c>
      <c r="C316" s="14">
        <f t="shared" si="139"/>
        <v>24.833333333333332</v>
      </c>
      <c r="D316" s="11">
        <f t="shared" si="140"/>
        <v>813.60542084602866</v>
      </c>
      <c r="E316" s="11">
        <f t="shared" si="126"/>
        <v>505.34824658464805</v>
      </c>
      <c r="F316" s="11">
        <f t="shared" si="141"/>
        <v>76.481000878559655</v>
      </c>
      <c r="G316" s="11">
        <f t="shared" si="127"/>
        <v>158.37419754997597</v>
      </c>
      <c r="H316" s="11">
        <f t="shared" si="128"/>
        <v>111.59797675924467</v>
      </c>
      <c r="I316" s="24">
        <f t="shared" si="142"/>
        <v>76.481000878559655</v>
      </c>
      <c r="J316" s="12">
        <f t="shared" si="129"/>
        <v>0.24326260243816472</v>
      </c>
      <c r="K316" s="24">
        <f t="shared" si="130"/>
        <v>475.22757046384521</v>
      </c>
      <c r="L316" s="12">
        <f t="shared" si="143"/>
        <v>0.25085146860707824</v>
      </c>
      <c r="M316" s="24">
        <f t="shared" si="144"/>
        <v>158.37419754997597</v>
      </c>
      <c r="N316" s="12">
        <f t="shared" si="131"/>
        <v>0.74992361928738605</v>
      </c>
      <c r="O316" s="24">
        <f t="shared" si="132"/>
        <v>513.85275588134721</v>
      </c>
      <c r="P316" s="12">
        <f t="shared" si="145"/>
        <v>0.58474825887930815</v>
      </c>
      <c r="Q316" s="24">
        <f t="shared" si="146"/>
        <v>111.59797675924467</v>
      </c>
      <c r="R316" s="12">
        <f t="shared" si="133"/>
        <v>0.42963971511460253</v>
      </c>
      <c r="S316" s="24">
        <f t="shared" si="134"/>
        <v>493.30326714024073</v>
      </c>
      <c r="T316" s="12">
        <f t="shared" si="147"/>
        <v>0.39663539564199746</v>
      </c>
      <c r="W316" s="24">
        <f t="shared" si="148"/>
        <v>125.98875677895002</v>
      </c>
      <c r="X316" s="24">
        <f t="shared" si="149"/>
        <v>500.00330307301783</v>
      </c>
      <c r="Y316" s="13">
        <f t="shared" si="135"/>
        <v>0.42267983619986682</v>
      </c>
      <c r="Z316" s="24">
        <f t="shared" si="136"/>
        <v>9483.9872451424508</v>
      </c>
      <c r="AA316" s="24">
        <f t="shared" si="137"/>
        <v>9492.9796768736378</v>
      </c>
      <c r="AB316" s="24">
        <f t="shared" si="150"/>
        <v>158.37419754997597</v>
      </c>
      <c r="AC316" s="24">
        <f t="shared" si="151"/>
        <v>111.59797675924467</v>
      </c>
      <c r="AE316" s="14">
        <f t="shared" si="152"/>
        <v>24.833333333333332</v>
      </c>
      <c r="AF316" s="24">
        <f t="shared" si="156"/>
        <v>400</v>
      </c>
      <c r="AG316" s="3">
        <f t="shared" si="153"/>
        <v>0</v>
      </c>
      <c r="AH316" s="3">
        <f>IF(AC316&lt;=450,AthetaR30_0,IF(AC316&gt;=650,AthetaR30_2,(IF(AC316&lt;=550,AthetaR30_0+(AthetaR30_1-AthetaR30_0)/100*(AC316-450),AthetaR30_1+(AthetaR30_2-AthetaR30_1)/100*(AC316-450)))))</f>
        <v>0</v>
      </c>
      <c r="AI316" s="3">
        <f>IF(AD316&lt;=450,AthetaR60_0,IF(AD316&gt;=650,AthetaR60_2,(IF(AD316&lt;=550,AthetaR60_0+(AthetaR60_1-AthetaR60_0)/100*(AD316-450),AthetaR60_1+(AthetaR60_2-AthetaR60_1)/100*(AD316-450)))))</f>
        <v>0.5</v>
      </c>
      <c r="AJ316" s="3">
        <f>IF(AE316&lt;=450,AthetaR90_0,IF(AE316&gt;=650,AthetaR90_2,(IF(AE316&lt;=550,AthetaR90_0+(AthetaR90_1-AthetaR90_0)/100*(AE316-450),AthetaR90_1+(AthetaR90_2-AthetaR90_1)/100*(AE316-450)))))</f>
        <v>1.3</v>
      </c>
      <c r="AK316" s="3">
        <f>IF(AF316&lt;=450,AthetaR120_0,IF(AF316&gt;=650,AthetaR120_2,(IF(AF316&lt;=550,AthetaR120_0+(AthetaR120_1-AthetaR120_0)/100*(AF316-450),AthetaR120_1+(AthetaR120_2-AthetaR120_1)/100*(AF316-450)))))</f>
        <v>1.9</v>
      </c>
      <c r="AL316" s="24">
        <f t="shared" si="154"/>
        <v>158.37419754997597</v>
      </c>
      <c r="AM316" s="14">
        <f t="shared" si="155"/>
        <v>111.59797675924467</v>
      </c>
    </row>
    <row r="317" spans="2:39" x14ac:dyDescent="0.25">
      <c r="B317" s="3">
        <f t="shared" si="138"/>
        <v>1495</v>
      </c>
      <c r="C317" s="14">
        <f t="shared" si="139"/>
        <v>24.916666666666668</v>
      </c>
      <c r="D317" s="11">
        <f t="shared" si="140"/>
        <v>814.10485996266141</v>
      </c>
      <c r="E317" s="11">
        <f t="shared" si="126"/>
        <v>505.65369044020417</v>
      </c>
      <c r="F317" s="11">
        <f t="shared" si="141"/>
        <v>76.731852347166736</v>
      </c>
      <c r="G317" s="11">
        <f t="shared" si="127"/>
        <v>158.95894580885528</v>
      </c>
      <c r="H317" s="11">
        <f t="shared" si="128"/>
        <v>111.99461215488667</v>
      </c>
      <c r="I317" s="24">
        <f t="shared" si="142"/>
        <v>76.731852347166736</v>
      </c>
      <c r="J317" s="12">
        <f t="shared" si="129"/>
        <v>0.24319159394778242</v>
      </c>
      <c r="K317" s="24">
        <f t="shared" si="130"/>
        <v>475.36633016280882</v>
      </c>
      <c r="L317" s="12">
        <f t="shared" si="143"/>
        <v>0.25091390413044362</v>
      </c>
      <c r="M317" s="24">
        <f t="shared" si="144"/>
        <v>158.95894580885528</v>
      </c>
      <c r="N317" s="12">
        <f t="shared" si="131"/>
        <v>0.74957869016648515</v>
      </c>
      <c r="O317" s="24">
        <f t="shared" si="132"/>
        <v>514.08921241577639</v>
      </c>
      <c r="P317" s="12">
        <f t="shared" si="145"/>
        <v>0.58458617492197851</v>
      </c>
      <c r="Q317" s="24">
        <f t="shared" si="146"/>
        <v>111.99461215488667</v>
      </c>
      <c r="R317" s="12">
        <f t="shared" si="133"/>
        <v>0.42947452766939437</v>
      </c>
      <c r="S317" s="24">
        <f t="shared" si="134"/>
        <v>493.49300483400776</v>
      </c>
      <c r="T317" s="12">
        <f t="shared" si="147"/>
        <v>0.39663782323897373</v>
      </c>
      <c r="W317" s="24">
        <f t="shared" si="148"/>
        <v>126.41143661514988</v>
      </c>
      <c r="X317" s="24">
        <f t="shared" si="149"/>
        <v>500.19457162709523</v>
      </c>
      <c r="Y317" s="13">
        <f t="shared" si="135"/>
        <v>0.42274300679314197</v>
      </c>
      <c r="Z317" s="24">
        <f t="shared" si="136"/>
        <v>9481.0563456263571</v>
      </c>
      <c r="AA317" s="24">
        <f t="shared" si="137"/>
        <v>9506.007164132141</v>
      </c>
      <c r="AB317" s="24">
        <f t="shared" si="150"/>
        <v>158.95894580885528</v>
      </c>
      <c r="AC317" s="24">
        <f t="shared" si="151"/>
        <v>111.99461215488667</v>
      </c>
      <c r="AE317" s="14">
        <f t="shared" si="152"/>
        <v>24.916666666666668</v>
      </c>
      <c r="AF317" s="24">
        <f t="shared" si="156"/>
        <v>400</v>
      </c>
      <c r="AG317" s="3">
        <f t="shared" si="153"/>
        <v>0</v>
      </c>
      <c r="AH317" s="3">
        <f>IF(AC317&lt;=450,AthetaR30_0,IF(AC317&gt;=650,AthetaR30_2,(IF(AC317&lt;=550,AthetaR30_0+(AthetaR30_1-AthetaR30_0)/100*(AC317-450),AthetaR30_1+(AthetaR30_2-AthetaR30_1)/100*(AC317-450)))))</f>
        <v>0</v>
      </c>
      <c r="AI317" s="3">
        <f>IF(AD317&lt;=450,AthetaR60_0,IF(AD317&gt;=650,AthetaR60_2,(IF(AD317&lt;=550,AthetaR60_0+(AthetaR60_1-AthetaR60_0)/100*(AD317-450),AthetaR60_1+(AthetaR60_2-AthetaR60_1)/100*(AD317-450)))))</f>
        <v>0.5</v>
      </c>
      <c r="AJ317" s="3">
        <f>IF(AE317&lt;=450,AthetaR90_0,IF(AE317&gt;=650,AthetaR90_2,(IF(AE317&lt;=550,AthetaR90_0+(AthetaR90_1-AthetaR90_0)/100*(AE317-450),AthetaR90_1+(AthetaR90_2-AthetaR90_1)/100*(AE317-450)))))</f>
        <v>1.3</v>
      </c>
      <c r="AK317" s="3">
        <f>IF(AF317&lt;=450,AthetaR120_0,IF(AF317&gt;=650,AthetaR120_2,(IF(AF317&lt;=550,AthetaR120_0+(AthetaR120_1-AthetaR120_0)/100*(AF317-450),AthetaR120_1+(AthetaR120_2-AthetaR120_1)/100*(AF317-450)))))</f>
        <v>1.9</v>
      </c>
      <c r="AL317" s="24">
        <f t="shared" si="154"/>
        <v>158.95894580885528</v>
      </c>
      <c r="AM317" s="14">
        <f t="shared" si="155"/>
        <v>111.99461215488667</v>
      </c>
    </row>
    <row r="318" spans="2:39" x14ac:dyDescent="0.25">
      <c r="B318" s="3">
        <f t="shared" si="138"/>
        <v>1500</v>
      </c>
      <c r="C318" s="14">
        <f t="shared" si="139"/>
        <v>25</v>
      </c>
      <c r="D318" s="11">
        <f t="shared" si="140"/>
        <v>814.60263981006858</v>
      </c>
      <c r="E318" s="11">
        <f t="shared" si="126"/>
        <v>505.95811953025083</v>
      </c>
      <c r="F318" s="11">
        <f t="shared" si="141"/>
        <v>76.982766251297178</v>
      </c>
      <c r="G318" s="11">
        <f t="shared" si="127"/>
        <v>159.54353198377726</v>
      </c>
      <c r="H318" s="11">
        <f t="shared" si="128"/>
        <v>112.39124997812564</v>
      </c>
      <c r="I318" s="24">
        <f t="shared" si="142"/>
        <v>76.982766251297178</v>
      </c>
      <c r="J318" s="12">
        <f t="shared" si="129"/>
        <v>0.24312068513352431</v>
      </c>
      <c r="K318" s="24">
        <f t="shared" si="130"/>
        <v>475.50497596660603</v>
      </c>
      <c r="L318" s="12">
        <f t="shared" si="143"/>
        <v>0.25097547147456123</v>
      </c>
      <c r="M318" s="24">
        <f t="shared" si="144"/>
        <v>159.54353198377726</v>
      </c>
      <c r="N318" s="12">
        <f t="shared" si="131"/>
        <v>0.74923480235415929</v>
      </c>
      <c r="O318" s="24">
        <f t="shared" si="132"/>
        <v>514.32517184270432</v>
      </c>
      <c r="P318" s="12">
        <f t="shared" si="145"/>
        <v>0.58442233304334723</v>
      </c>
      <c r="Q318" s="24">
        <f t="shared" si="146"/>
        <v>112.39124997812564</v>
      </c>
      <c r="R318" s="12">
        <f t="shared" si="133"/>
        <v>0.429309724511857</v>
      </c>
      <c r="S318" s="24">
        <f t="shared" si="134"/>
        <v>493.68244663039792</v>
      </c>
      <c r="T318" s="12">
        <f t="shared" si="147"/>
        <v>0.39663896888096634</v>
      </c>
      <c r="W318" s="24">
        <f t="shared" si="148"/>
        <v>126.83417962194302</v>
      </c>
      <c r="X318" s="24">
        <f t="shared" si="149"/>
        <v>500.38556565881026</v>
      </c>
      <c r="Y318" s="13">
        <f t="shared" si="135"/>
        <v>0.42280477321902526</v>
      </c>
      <c r="Z318" s="24">
        <f t="shared" si="136"/>
        <v>9478.0984977076951</v>
      </c>
      <c r="AA318" s="24">
        <f t="shared" si="137"/>
        <v>9518.9902565973825</v>
      </c>
      <c r="AB318" s="24">
        <f t="shared" si="150"/>
        <v>159.54353198377726</v>
      </c>
      <c r="AC318" s="24">
        <f t="shared" si="151"/>
        <v>112.39124997812564</v>
      </c>
      <c r="AE318" s="14">
        <f t="shared" si="152"/>
        <v>25</v>
      </c>
      <c r="AF318" s="24">
        <f t="shared" si="156"/>
        <v>400</v>
      </c>
      <c r="AG318" s="3">
        <f t="shared" si="153"/>
        <v>0</v>
      </c>
      <c r="AH318" s="3">
        <f>IF(AC318&lt;=450,AthetaR30_0,IF(AC318&gt;=650,AthetaR30_2,(IF(AC318&lt;=550,AthetaR30_0+(AthetaR30_1-AthetaR30_0)/100*(AC318-450),AthetaR30_1+(AthetaR30_2-AthetaR30_1)/100*(AC318-450)))))</f>
        <v>0</v>
      </c>
      <c r="AI318" s="3">
        <f>IF(AD318&lt;=450,AthetaR60_0,IF(AD318&gt;=650,AthetaR60_2,(IF(AD318&lt;=550,AthetaR60_0+(AthetaR60_1-AthetaR60_0)/100*(AD318-450),AthetaR60_1+(AthetaR60_2-AthetaR60_1)/100*(AD318-450)))))</f>
        <v>0.5</v>
      </c>
      <c r="AJ318" s="3">
        <f>IF(AE318&lt;=450,AthetaR90_0,IF(AE318&gt;=650,AthetaR90_2,(IF(AE318&lt;=550,AthetaR90_0+(AthetaR90_1-AthetaR90_0)/100*(AE318-450),AthetaR90_1+(AthetaR90_2-AthetaR90_1)/100*(AE318-450)))))</f>
        <v>1.3</v>
      </c>
      <c r="AK318" s="3">
        <f>IF(AF318&lt;=450,AthetaR120_0,IF(AF318&gt;=650,AthetaR120_2,(IF(AF318&lt;=550,AthetaR120_0+(AthetaR120_1-AthetaR120_0)/100*(AF318-450),AthetaR120_1+(AthetaR120_2-AthetaR120_1)/100*(AF318-450)))))</f>
        <v>1.9</v>
      </c>
      <c r="AL318" s="24">
        <f t="shared" si="154"/>
        <v>159.54353198377726</v>
      </c>
      <c r="AM318" s="14">
        <f t="shared" si="155"/>
        <v>112.39124997812564</v>
      </c>
    </row>
    <row r="319" spans="2:39" x14ac:dyDescent="0.25">
      <c r="B319" s="3">
        <f t="shared" si="138"/>
        <v>1505</v>
      </c>
      <c r="C319" s="14">
        <f t="shared" si="139"/>
        <v>25.083333333333332</v>
      </c>
      <c r="D319" s="11">
        <f t="shared" si="140"/>
        <v>815.09877137681826</v>
      </c>
      <c r="E319" s="11">
        <f t="shared" si="126"/>
        <v>506.26154057510774</v>
      </c>
      <c r="F319" s="11">
        <f t="shared" si="141"/>
        <v>77.23374172277174</v>
      </c>
      <c r="G319" s="11">
        <f t="shared" si="127"/>
        <v>160.12795431682059</v>
      </c>
      <c r="H319" s="11">
        <f t="shared" si="128"/>
        <v>112.78788894700661</v>
      </c>
      <c r="I319" s="24">
        <f t="shared" si="142"/>
        <v>77.23374172277174</v>
      </c>
      <c r="J319" s="12">
        <f t="shared" si="129"/>
        <v>0.24304987605109579</v>
      </c>
      <c r="K319" s="24">
        <f t="shared" si="130"/>
        <v>475.643507495959</v>
      </c>
      <c r="L319" s="12">
        <f t="shared" si="143"/>
        <v>0.25103617853539334</v>
      </c>
      <c r="M319" s="24">
        <f t="shared" si="144"/>
        <v>160.12795431682059</v>
      </c>
      <c r="N319" s="12">
        <f t="shared" si="131"/>
        <v>0.74889195005746734</v>
      </c>
      <c r="O319" s="24">
        <f t="shared" si="132"/>
        <v>514.5606364733485</v>
      </c>
      <c r="P319" s="12">
        <f t="shared" si="145"/>
        <v>0.58425675387777931</v>
      </c>
      <c r="Q319" s="24">
        <f t="shared" si="146"/>
        <v>112.78788894700661</v>
      </c>
      <c r="R319" s="12">
        <f t="shared" si="133"/>
        <v>0.42914530471684331</v>
      </c>
      <c r="S319" s="24">
        <f t="shared" si="134"/>
        <v>493.87159274427734</v>
      </c>
      <c r="T319" s="12">
        <f t="shared" si="147"/>
        <v>0.39663884597208771</v>
      </c>
      <c r="W319" s="24">
        <f t="shared" si="148"/>
        <v>127.25698439516205</v>
      </c>
      <c r="X319" s="24">
        <f t="shared" si="149"/>
        <v>500.57628540591753</v>
      </c>
      <c r="Y319" s="13">
        <f t="shared" si="135"/>
        <v>0.4228651452033218</v>
      </c>
      <c r="Z319" s="24">
        <f t="shared" si="136"/>
        <v>9475.1139044986412</v>
      </c>
      <c r="AA319" s="24">
        <f t="shared" si="137"/>
        <v>9531.9291205308455</v>
      </c>
      <c r="AB319" s="24">
        <f t="shared" si="150"/>
        <v>160.12795431682059</v>
      </c>
      <c r="AC319" s="24">
        <f t="shared" si="151"/>
        <v>112.78788894700661</v>
      </c>
      <c r="AE319" s="14">
        <f t="shared" si="152"/>
        <v>25.083333333333332</v>
      </c>
      <c r="AF319" s="24">
        <f t="shared" si="156"/>
        <v>400</v>
      </c>
      <c r="AG319" s="3">
        <f t="shared" si="153"/>
        <v>0</v>
      </c>
      <c r="AH319" s="3">
        <f>IF(AC319&lt;=450,AthetaR30_0,IF(AC319&gt;=650,AthetaR30_2,(IF(AC319&lt;=550,AthetaR30_0+(AthetaR30_1-AthetaR30_0)/100*(AC319-450),AthetaR30_1+(AthetaR30_2-AthetaR30_1)/100*(AC319-450)))))</f>
        <v>0</v>
      </c>
      <c r="AI319" s="3">
        <f>IF(AD319&lt;=450,AthetaR60_0,IF(AD319&gt;=650,AthetaR60_2,(IF(AD319&lt;=550,AthetaR60_0+(AthetaR60_1-AthetaR60_0)/100*(AD319-450),AthetaR60_1+(AthetaR60_2-AthetaR60_1)/100*(AD319-450)))))</f>
        <v>0.5</v>
      </c>
      <c r="AJ319" s="3">
        <f>IF(AE319&lt;=450,AthetaR90_0,IF(AE319&gt;=650,AthetaR90_2,(IF(AE319&lt;=550,AthetaR90_0+(AthetaR90_1-AthetaR90_0)/100*(AE319-450),AthetaR90_1+(AthetaR90_2-AthetaR90_1)/100*(AE319-450)))))</f>
        <v>1.3</v>
      </c>
      <c r="AK319" s="3">
        <f>IF(AF319&lt;=450,AthetaR120_0,IF(AF319&gt;=650,AthetaR120_2,(IF(AF319&lt;=550,AthetaR120_0+(AthetaR120_1-AthetaR120_0)/100*(AF319-450),AthetaR120_1+(AthetaR120_2-AthetaR120_1)/100*(AF319-450)))))</f>
        <v>1.9</v>
      </c>
      <c r="AL319" s="24">
        <f t="shared" si="154"/>
        <v>160.12795431682059</v>
      </c>
      <c r="AM319" s="14">
        <f t="shared" si="155"/>
        <v>112.78788894700661</v>
      </c>
    </row>
    <row r="320" spans="2:39" x14ac:dyDescent="0.25">
      <c r="B320" s="3">
        <f t="shared" si="138"/>
        <v>1510</v>
      </c>
      <c r="C320" s="14">
        <f t="shared" si="139"/>
        <v>25.166666666666668</v>
      </c>
      <c r="D320" s="11">
        <f t="shared" si="140"/>
        <v>815.59326554268023</v>
      </c>
      <c r="E320" s="11">
        <f t="shared" si="126"/>
        <v>506.56396022855671</v>
      </c>
      <c r="F320" s="11">
        <f t="shared" si="141"/>
        <v>77.484777901307126</v>
      </c>
      <c r="G320" s="11">
        <f t="shared" si="127"/>
        <v>160.71221107069837</v>
      </c>
      <c r="H320" s="11">
        <f t="shared" si="128"/>
        <v>113.1845277929787</v>
      </c>
      <c r="I320" s="24">
        <f t="shared" si="142"/>
        <v>77.484777901307126</v>
      </c>
      <c r="J320" s="12">
        <f t="shared" si="129"/>
        <v>0.24297916675264036</v>
      </c>
      <c r="K320" s="24">
        <f t="shared" si="130"/>
        <v>475.78192437827613</v>
      </c>
      <c r="L320" s="12">
        <f t="shared" si="143"/>
        <v>0.25109603311843043</v>
      </c>
      <c r="M320" s="24">
        <f t="shared" si="144"/>
        <v>160.71221107069837</v>
      </c>
      <c r="N320" s="12">
        <f t="shared" si="131"/>
        <v>0.7485501274933124</v>
      </c>
      <c r="O320" s="24">
        <f t="shared" si="132"/>
        <v>514.79560862780079</v>
      </c>
      <c r="P320" s="12">
        <f t="shared" si="145"/>
        <v>0.58408945777299515</v>
      </c>
      <c r="Q320" s="24">
        <f t="shared" si="146"/>
        <v>113.1845277929787</v>
      </c>
      <c r="R320" s="12">
        <f t="shared" si="133"/>
        <v>0.42898126735341308</v>
      </c>
      <c r="S320" s="24">
        <f t="shared" si="134"/>
        <v>494.06044340073305</v>
      </c>
      <c r="T320" s="12">
        <f t="shared" si="147"/>
        <v>0.39663746774922704</v>
      </c>
      <c r="W320" s="24">
        <f t="shared" si="148"/>
        <v>127.67984954036537</v>
      </c>
      <c r="X320" s="24">
        <f t="shared" si="149"/>
        <v>500.76673111542578</v>
      </c>
      <c r="Y320" s="13">
        <f t="shared" si="135"/>
        <v>0.42292413236871662</v>
      </c>
      <c r="Z320" s="24">
        <f t="shared" si="136"/>
        <v>9472.102767204784</v>
      </c>
      <c r="AA320" s="24">
        <f t="shared" si="137"/>
        <v>9544.8239206932049</v>
      </c>
      <c r="AB320" s="24">
        <f t="shared" si="150"/>
        <v>160.71221107069837</v>
      </c>
      <c r="AC320" s="24">
        <f t="shared" si="151"/>
        <v>113.1845277929787</v>
      </c>
      <c r="AE320" s="14">
        <f t="shared" si="152"/>
        <v>25.166666666666668</v>
      </c>
      <c r="AF320" s="24">
        <f t="shared" si="156"/>
        <v>400</v>
      </c>
      <c r="AG320" s="3">
        <f t="shared" si="153"/>
        <v>0</v>
      </c>
      <c r="AH320" s="3">
        <f>IF(AC320&lt;=450,AthetaR30_0,IF(AC320&gt;=650,AthetaR30_2,(IF(AC320&lt;=550,AthetaR30_0+(AthetaR30_1-AthetaR30_0)/100*(AC320-450),AthetaR30_1+(AthetaR30_2-AthetaR30_1)/100*(AC320-450)))))</f>
        <v>0</v>
      </c>
      <c r="AI320" s="3">
        <f>IF(AD320&lt;=450,AthetaR60_0,IF(AD320&gt;=650,AthetaR60_2,(IF(AD320&lt;=550,AthetaR60_0+(AthetaR60_1-AthetaR60_0)/100*(AD320-450),AthetaR60_1+(AthetaR60_2-AthetaR60_1)/100*(AD320-450)))))</f>
        <v>0.5</v>
      </c>
      <c r="AJ320" s="3">
        <f>IF(AE320&lt;=450,AthetaR90_0,IF(AE320&gt;=650,AthetaR90_2,(IF(AE320&lt;=550,AthetaR90_0+(AthetaR90_1-AthetaR90_0)/100*(AE320-450),AthetaR90_1+(AthetaR90_2-AthetaR90_1)/100*(AE320-450)))))</f>
        <v>1.3</v>
      </c>
      <c r="AK320" s="3">
        <f>IF(AF320&lt;=450,AthetaR120_0,IF(AF320&gt;=650,AthetaR120_2,(IF(AF320&lt;=550,AthetaR120_0+(AthetaR120_1-AthetaR120_0)/100*(AF320-450),AthetaR120_1+(AthetaR120_2-AthetaR120_1)/100*(AF320-450)))))</f>
        <v>1.9</v>
      </c>
      <c r="AL320" s="24">
        <f t="shared" si="154"/>
        <v>160.71221107069837</v>
      </c>
      <c r="AM320" s="14">
        <f t="shared" si="155"/>
        <v>113.1845277929787</v>
      </c>
    </row>
    <row r="321" spans="2:39" x14ac:dyDescent="0.25">
      <c r="B321" s="3">
        <f t="shared" si="138"/>
        <v>1515</v>
      </c>
      <c r="C321" s="14">
        <f t="shared" si="139"/>
        <v>25.25</v>
      </c>
      <c r="D321" s="11">
        <f t="shared" si="140"/>
        <v>816.08613308005829</v>
      </c>
      <c r="E321" s="11">
        <f t="shared" si="126"/>
        <v>506.86538507871705</v>
      </c>
      <c r="F321" s="11">
        <f t="shared" si="141"/>
        <v>77.735873934425555</v>
      </c>
      <c r="G321" s="11">
        <f t="shared" si="127"/>
        <v>161.29630052847136</v>
      </c>
      <c r="H321" s="11">
        <f t="shared" si="128"/>
        <v>113.58116526072793</v>
      </c>
      <c r="I321" s="24">
        <f t="shared" si="142"/>
        <v>77.735873934425555</v>
      </c>
      <c r="J321" s="12">
        <f t="shared" si="129"/>
        <v>0.24290855728679125</v>
      </c>
      <c r="K321" s="24">
        <f t="shared" si="130"/>
        <v>475.92022624757311</v>
      </c>
      <c r="L321" s="12">
        <f t="shared" si="143"/>
        <v>0.2511550429399721</v>
      </c>
      <c r="M321" s="24">
        <f t="shared" si="144"/>
        <v>161.29630052847136</v>
      </c>
      <c r="N321" s="12">
        <f t="shared" si="131"/>
        <v>0.74820932888873815</v>
      </c>
      <c r="O321" s="24">
        <f t="shared" si="132"/>
        <v>515.03009063475713</v>
      </c>
      <c r="P321" s="12">
        <f t="shared" si="145"/>
        <v>0.58392046479459148</v>
      </c>
      <c r="Q321" s="24">
        <f t="shared" si="146"/>
        <v>113.58116526072793</v>
      </c>
      <c r="R321" s="12">
        <f t="shared" si="133"/>
        <v>0.42881761148498715</v>
      </c>
      <c r="S321" s="24">
        <f t="shared" si="134"/>
        <v>494.24899883491781</v>
      </c>
      <c r="T321" s="12">
        <f t="shared" si="147"/>
        <v>0.39663484728449555</v>
      </c>
      <c r="W321" s="24">
        <f t="shared" si="148"/>
        <v>128.10277367273409</v>
      </c>
      <c r="X321" s="24">
        <f t="shared" si="149"/>
        <v>500.95690304348534</v>
      </c>
      <c r="Y321" s="13">
        <f t="shared" si="135"/>
        <v>0.42298174423606311</v>
      </c>
      <c r="Z321" s="24">
        <f t="shared" si="136"/>
        <v>9469.0652851495743</v>
      </c>
      <c r="AA321" s="24">
        <f t="shared" si="137"/>
        <v>9557.6748203622665</v>
      </c>
      <c r="AB321" s="24">
        <f t="shared" si="150"/>
        <v>161.29630052847136</v>
      </c>
      <c r="AC321" s="24">
        <f t="shared" si="151"/>
        <v>113.58116526072793</v>
      </c>
      <c r="AE321" s="14">
        <f t="shared" si="152"/>
        <v>25.25</v>
      </c>
      <c r="AF321" s="24">
        <f t="shared" si="156"/>
        <v>400</v>
      </c>
      <c r="AG321" s="3">
        <f t="shared" si="153"/>
        <v>0</v>
      </c>
      <c r="AH321" s="3">
        <f>IF(AC321&lt;=450,AthetaR30_0,IF(AC321&gt;=650,AthetaR30_2,(IF(AC321&lt;=550,AthetaR30_0+(AthetaR30_1-AthetaR30_0)/100*(AC321-450),AthetaR30_1+(AthetaR30_2-AthetaR30_1)/100*(AC321-450)))))</f>
        <v>0</v>
      </c>
      <c r="AI321" s="3">
        <f>IF(AD321&lt;=450,AthetaR60_0,IF(AD321&gt;=650,AthetaR60_2,(IF(AD321&lt;=550,AthetaR60_0+(AthetaR60_1-AthetaR60_0)/100*(AD321-450),AthetaR60_1+(AthetaR60_2-AthetaR60_1)/100*(AD321-450)))))</f>
        <v>0.5</v>
      </c>
      <c r="AJ321" s="3">
        <f>IF(AE321&lt;=450,AthetaR90_0,IF(AE321&gt;=650,AthetaR90_2,(IF(AE321&lt;=550,AthetaR90_0+(AthetaR90_1-AthetaR90_0)/100*(AE321-450),AthetaR90_1+(AthetaR90_2-AthetaR90_1)/100*(AE321-450)))))</f>
        <v>1.3</v>
      </c>
      <c r="AK321" s="3">
        <f>IF(AF321&lt;=450,AthetaR120_0,IF(AF321&gt;=650,AthetaR120_2,(IF(AF321&lt;=550,AthetaR120_0+(AthetaR120_1-AthetaR120_0)/100*(AF321-450),AthetaR120_1+(AthetaR120_2-AthetaR120_1)/100*(AF321-450)))))</f>
        <v>1.9</v>
      </c>
      <c r="AL321" s="24">
        <f t="shared" si="154"/>
        <v>161.29630052847136</v>
      </c>
      <c r="AM321" s="14">
        <f t="shared" si="155"/>
        <v>113.58116526072793</v>
      </c>
    </row>
    <row r="322" spans="2:39" x14ac:dyDescent="0.25">
      <c r="B322" s="3">
        <f t="shared" si="138"/>
        <v>1520</v>
      </c>
      <c r="C322" s="14">
        <f t="shared" si="139"/>
        <v>25.333333333333332</v>
      </c>
      <c r="D322" s="11">
        <f t="shared" si="140"/>
        <v>816.57738465539751</v>
      </c>
      <c r="E322" s="11">
        <f t="shared" si="126"/>
        <v>507.16582164890661</v>
      </c>
      <c r="F322" s="11">
        <f t="shared" si="141"/>
        <v>77.987028977365526</v>
      </c>
      <c r="G322" s="11">
        <f t="shared" si="127"/>
        <v>161.88022099326597</v>
      </c>
      <c r="H322" s="11">
        <f t="shared" si="128"/>
        <v>113.97780010801242</v>
      </c>
      <c r="I322" s="24">
        <f t="shared" si="142"/>
        <v>77.987028977365526</v>
      </c>
      <c r="J322" s="12">
        <f t="shared" si="129"/>
        <v>0.24283804769872161</v>
      </c>
      <c r="K322" s="24">
        <f t="shared" si="130"/>
        <v>476.0584127443957</v>
      </c>
      <c r="L322" s="12">
        <f t="shared" si="143"/>
        <v>0.25121321562844723</v>
      </c>
      <c r="M322" s="24">
        <f t="shared" si="144"/>
        <v>161.88022099326597</v>
      </c>
      <c r="N322" s="12">
        <f t="shared" si="131"/>
        <v>0.74786954848121945</v>
      </c>
      <c r="O322" s="24">
        <f t="shared" si="132"/>
        <v>515.2640848312526</v>
      </c>
      <c r="P322" s="12">
        <f t="shared" si="145"/>
        <v>0.58374979473068178</v>
      </c>
      <c r="Q322" s="24">
        <f t="shared" si="146"/>
        <v>113.97780010801242</v>
      </c>
      <c r="R322" s="12">
        <f t="shared" si="133"/>
        <v>0.42865433616950244</v>
      </c>
      <c r="S322" s="24">
        <f t="shared" si="134"/>
        <v>494.43725929189554</v>
      </c>
      <c r="T322" s="12">
        <f t="shared" si="147"/>
        <v>0.39663099748774444</v>
      </c>
      <c r="W322" s="24">
        <f t="shared" si="148"/>
        <v>128.52575541697016</v>
      </c>
      <c r="X322" s="24">
        <f t="shared" si="149"/>
        <v>501.14680145527694</v>
      </c>
      <c r="Y322" s="13">
        <f t="shared" si="135"/>
        <v>0.42303799022564925</v>
      </c>
      <c r="Z322" s="24">
        <f t="shared" si="136"/>
        <v>9466.0016557984109</v>
      </c>
      <c r="AA322" s="24">
        <f t="shared" si="137"/>
        <v>9570.4819813505419</v>
      </c>
      <c r="AB322" s="24">
        <f t="shared" si="150"/>
        <v>161.88022099326597</v>
      </c>
      <c r="AC322" s="24">
        <f t="shared" si="151"/>
        <v>113.97780010801242</v>
      </c>
      <c r="AE322" s="14">
        <f t="shared" si="152"/>
        <v>25.333333333333332</v>
      </c>
      <c r="AF322" s="24">
        <f t="shared" si="156"/>
        <v>400</v>
      </c>
      <c r="AG322" s="3">
        <f t="shared" si="153"/>
        <v>0</v>
      </c>
      <c r="AH322" s="3">
        <f>IF(AC322&lt;=450,AthetaR30_0,IF(AC322&gt;=650,AthetaR30_2,(IF(AC322&lt;=550,AthetaR30_0+(AthetaR30_1-AthetaR30_0)/100*(AC322-450),AthetaR30_1+(AthetaR30_2-AthetaR30_1)/100*(AC322-450)))))</f>
        <v>0</v>
      </c>
      <c r="AI322" s="3">
        <f>IF(AD322&lt;=450,AthetaR60_0,IF(AD322&gt;=650,AthetaR60_2,(IF(AD322&lt;=550,AthetaR60_0+(AthetaR60_1-AthetaR60_0)/100*(AD322-450),AthetaR60_1+(AthetaR60_2-AthetaR60_1)/100*(AD322-450)))))</f>
        <v>0.5</v>
      </c>
      <c r="AJ322" s="3">
        <f>IF(AE322&lt;=450,AthetaR90_0,IF(AE322&gt;=650,AthetaR90_2,(IF(AE322&lt;=550,AthetaR90_0+(AthetaR90_1-AthetaR90_0)/100*(AE322-450),AthetaR90_1+(AthetaR90_2-AthetaR90_1)/100*(AE322-450)))))</f>
        <v>1.3</v>
      </c>
      <c r="AK322" s="3">
        <f>IF(AF322&lt;=450,AthetaR120_0,IF(AF322&gt;=650,AthetaR120_2,(IF(AF322&lt;=550,AthetaR120_0+(AthetaR120_1-AthetaR120_0)/100*(AF322-450),AthetaR120_1+(AthetaR120_2-AthetaR120_1)/100*(AF322-450)))))</f>
        <v>1.9</v>
      </c>
      <c r="AL322" s="24">
        <f t="shared" si="154"/>
        <v>161.88022099326597</v>
      </c>
      <c r="AM322" s="14">
        <f t="shared" si="155"/>
        <v>113.97780010801242</v>
      </c>
    </row>
    <row r="323" spans="2:39" x14ac:dyDescent="0.25">
      <c r="B323" s="3">
        <f t="shared" si="138"/>
        <v>1525</v>
      </c>
      <c r="C323" s="14">
        <f t="shared" si="139"/>
        <v>25.416666666666668</v>
      </c>
      <c r="D323" s="11">
        <f t="shared" si="140"/>
        <v>817.06703083056959</v>
      </c>
      <c r="E323" s="11">
        <f t="shared" si="126"/>
        <v>507.46527639848898</v>
      </c>
      <c r="F323" s="11">
        <f t="shared" si="141"/>
        <v>78.23824219299398</v>
      </c>
      <c r="G323" s="11">
        <f t="shared" si="127"/>
        <v>162.46397078799666</v>
      </c>
      <c r="H323" s="11">
        <f t="shared" si="128"/>
        <v>114.37443110550016</v>
      </c>
      <c r="I323" s="24">
        <f t="shared" si="142"/>
        <v>78.23824219299398</v>
      </c>
      <c r="J323" s="12">
        <f t="shared" si="129"/>
        <v>0.24276763803019469</v>
      </c>
      <c r="K323" s="24">
        <f t="shared" si="130"/>
        <v>476.19648351574222</v>
      </c>
      <c r="L323" s="12">
        <f t="shared" si="143"/>
        <v>0.25127055872564408</v>
      </c>
      <c r="M323" s="24">
        <f t="shared" si="144"/>
        <v>162.46397078799666</v>
      </c>
      <c r="N323" s="12">
        <f t="shared" si="131"/>
        <v>0.74753078051894206</v>
      </c>
      <c r="O323" s="24">
        <f t="shared" si="132"/>
        <v>515.49759356240043</v>
      </c>
      <c r="P323" s="12">
        <f t="shared" si="145"/>
        <v>0.58357746709623304</v>
      </c>
      <c r="Q323" s="24">
        <f t="shared" si="146"/>
        <v>114.37443110550016</v>
      </c>
      <c r="R323" s="12">
        <f t="shared" si="133"/>
        <v>0.42849144045956178</v>
      </c>
      <c r="S323" s="24">
        <f t="shared" si="134"/>
        <v>494.62522502649017</v>
      </c>
      <c r="T323" s="12">
        <f t="shared" si="147"/>
        <v>0.39662593110891292</v>
      </c>
      <c r="W323" s="24">
        <f t="shared" si="148"/>
        <v>128.94879340719581</v>
      </c>
      <c r="X323" s="24">
        <f t="shared" si="149"/>
        <v>501.33642662490189</v>
      </c>
      <c r="Y323" s="13">
        <f t="shared" si="135"/>
        <v>0.42309287965844761</v>
      </c>
      <c r="Z323" s="24">
        <f t="shared" si="136"/>
        <v>9462.912074782329</v>
      </c>
      <c r="AA323" s="24">
        <f t="shared" si="137"/>
        <v>9583.2455640226581</v>
      </c>
      <c r="AB323" s="24">
        <f t="shared" si="150"/>
        <v>162.46397078799666</v>
      </c>
      <c r="AC323" s="24">
        <f t="shared" si="151"/>
        <v>114.37443110550016</v>
      </c>
      <c r="AE323" s="14">
        <f t="shared" si="152"/>
        <v>25.416666666666668</v>
      </c>
      <c r="AF323" s="24">
        <f t="shared" si="156"/>
        <v>400</v>
      </c>
      <c r="AG323" s="3">
        <f t="shared" si="153"/>
        <v>0</v>
      </c>
      <c r="AH323" s="3">
        <f>IF(AC323&lt;=450,AthetaR30_0,IF(AC323&gt;=650,AthetaR30_2,(IF(AC323&lt;=550,AthetaR30_0+(AthetaR30_1-AthetaR30_0)/100*(AC323-450),AthetaR30_1+(AthetaR30_2-AthetaR30_1)/100*(AC323-450)))))</f>
        <v>0</v>
      </c>
      <c r="AI323" s="3">
        <f>IF(AD323&lt;=450,AthetaR60_0,IF(AD323&gt;=650,AthetaR60_2,(IF(AD323&lt;=550,AthetaR60_0+(AthetaR60_1-AthetaR60_0)/100*(AD323-450),AthetaR60_1+(AthetaR60_2-AthetaR60_1)/100*(AD323-450)))))</f>
        <v>0.5</v>
      </c>
      <c r="AJ323" s="3">
        <f>IF(AE323&lt;=450,AthetaR90_0,IF(AE323&gt;=650,AthetaR90_2,(IF(AE323&lt;=550,AthetaR90_0+(AthetaR90_1-AthetaR90_0)/100*(AE323-450),AthetaR90_1+(AthetaR90_2-AthetaR90_1)/100*(AE323-450)))))</f>
        <v>1.3</v>
      </c>
      <c r="AK323" s="3">
        <f>IF(AF323&lt;=450,AthetaR120_0,IF(AF323&gt;=650,AthetaR120_2,(IF(AF323&lt;=550,AthetaR120_0+(AthetaR120_1-AthetaR120_0)/100*(AF323-450),AthetaR120_1+(AthetaR120_2-AthetaR120_1)/100*(AF323-450)))))</f>
        <v>1.9</v>
      </c>
      <c r="AL323" s="24">
        <f t="shared" si="154"/>
        <v>162.46397078799666</v>
      </c>
      <c r="AM323" s="14">
        <f t="shared" si="155"/>
        <v>114.37443110550016</v>
      </c>
    </row>
    <row r="324" spans="2:39" x14ac:dyDescent="0.25">
      <c r="B324" s="3">
        <f t="shared" si="138"/>
        <v>1530</v>
      </c>
      <c r="C324" s="14">
        <f t="shared" si="139"/>
        <v>25.5</v>
      </c>
      <c r="D324" s="11">
        <f t="shared" si="140"/>
        <v>817.55508206423519</v>
      </c>
      <c r="E324" s="11">
        <f t="shared" si="126"/>
        <v>507.76375572370648</v>
      </c>
      <c r="F324" s="11">
        <f t="shared" si="141"/>
        <v>78.48951275171963</v>
      </c>
      <c r="G324" s="11">
        <f t="shared" si="127"/>
        <v>163.04754825509289</v>
      </c>
      <c r="H324" s="11">
        <f t="shared" si="128"/>
        <v>114.77105703660908</v>
      </c>
      <c r="I324" s="24">
        <f t="shared" si="142"/>
        <v>78.48951275171963</v>
      </c>
      <c r="J324" s="12">
        <f t="shared" si="129"/>
        <v>0.24269732831961272</v>
      </c>
      <c r="K324" s="24">
        <f t="shared" si="130"/>
        <v>476.33443821498815</v>
      </c>
      <c r="L324" s="12">
        <f t="shared" si="143"/>
        <v>0.25132707968795848</v>
      </c>
      <c r="M324" s="24">
        <f t="shared" si="144"/>
        <v>163.04754825509289</v>
      </c>
      <c r="N324" s="12">
        <f t="shared" si="131"/>
        <v>0.74719301926107629</v>
      </c>
      <c r="O324" s="24">
        <f t="shared" si="132"/>
        <v>515.73061918113626</v>
      </c>
      <c r="P324" s="12">
        <f t="shared" si="145"/>
        <v>0.5834035011374552</v>
      </c>
      <c r="Q324" s="24">
        <f t="shared" si="146"/>
        <v>114.77105703660908</v>
      </c>
      <c r="R324" s="12">
        <f t="shared" si="133"/>
        <v>0.42832892340258133</v>
      </c>
      <c r="S324" s="24">
        <f t="shared" si="134"/>
        <v>494.81289630313677</v>
      </c>
      <c r="T324" s="12">
        <f t="shared" si="147"/>
        <v>0.39661966074040939</v>
      </c>
      <c r="W324" s="24">
        <f t="shared" si="148"/>
        <v>129.37188628685425</v>
      </c>
      <c r="X324" s="24">
        <f t="shared" si="149"/>
        <v>501.52577883527329</v>
      </c>
      <c r="Y324" s="13">
        <f t="shared" si="135"/>
        <v>0.42314642175734496</v>
      </c>
      <c r="Z324" s="24">
        <f t="shared" si="136"/>
        <v>9459.7967359213053</v>
      </c>
      <c r="AA324" s="24">
        <f t="shared" si="137"/>
        <v>9595.9657273124267</v>
      </c>
      <c r="AB324" s="24">
        <f t="shared" si="150"/>
        <v>163.04754825509289</v>
      </c>
      <c r="AC324" s="24">
        <f t="shared" si="151"/>
        <v>114.77105703660908</v>
      </c>
      <c r="AE324" s="14">
        <f t="shared" si="152"/>
        <v>25.5</v>
      </c>
      <c r="AF324" s="24">
        <f t="shared" si="156"/>
        <v>400</v>
      </c>
      <c r="AG324" s="3">
        <f t="shared" si="153"/>
        <v>0</v>
      </c>
      <c r="AH324" s="3">
        <f>IF(AC324&lt;=450,AthetaR30_0,IF(AC324&gt;=650,AthetaR30_2,(IF(AC324&lt;=550,AthetaR30_0+(AthetaR30_1-AthetaR30_0)/100*(AC324-450),AthetaR30_1+(AthetaR30_2-AthetaR30_1)/100*(AC324-450)))))</f>
        <v>0</v>
      </c>
      <c r="AI324" s="3">
        <f>IF(AD324&lt;=450,AthetaR60_0,IF(AD324&gt;=650,AthetaR60_2,(IF(AD324&lt;=550,AthetaR60_0+(AthetaR60_1-AthetaR60_0)/100*(AD324-450),AthetaR60_1+(AthetaR60_2-AthetaR60_1)/100*(AD324-450)))))</f>
        <v>0.5</v>
      </c>
      <c r="AJ324" s="3">
        <f>IF(AE324&lt;=450,AthetaR90_0,IF(AE324&gt;=650,AthetaR90_2,(IF(AE324&lt;=550,AthetaR90_0+(AthetaR90_1-AthetaR90_0)/100*(AE324-450),AthetaR90_1+(AthetaR90_2-AthetaR90_1)/100*(AE324-450)))))</f>
        <v>1.3</v>
      </c>
      <c r="AK324" s="3">
        <f>IF(AF324&lt;=450,AthetaR120_0,IF(AF324&gt;=650,AthetaR120_2,(IF(AF324&lt;=550,AthetaR120_0+(AthetaR120_1-AthetaR120_0)/100*(AF324-450),AthetaR120_1+(AthetaR120_2-AthetaR120_1)/100*(AF324-450)))))</f>
        <v>1.9</v>
      </c>
      <c r="AL324" s="24">
        <f t="shared" si="154"/>
        <v>163.04754825509289</v>
      </c>
      <c r="AM324" s="14">
        <f t="shared" si="155"/>
        <v>114.77105703660908</v>
      </c>
    </row>
    <row r="325" spans="2:39" x14ac:dyDescent="0.25">
      <c r="B325" s="3">
        <f t="shared" si="138"/>
        <v>1535</v>
      </c>
      <c r="C325" s="14">
        <f t="shared" si="139"/>
        <v>25.583333333333332</v>
      </c>
      <c r="D325" s="11">
        <f t="shared" si="140"/>
        <v>818.04154871318474</v>
      </c>
      <c r="E325" s="11">
        <f t="shared" si="126"/>
        <v>508.06126595850031</v>
      </c>
      <c r="F325" s="11">
        <f t="shared" si="141"/>
        <v>78.740839831407584</v>
      </c>
      <c r="G325" s="11">
        <f t="shared" si="127"/>
        <v>163.63095175623036</v>
      </c>
      <c r="H325" s="11">
        <f t="shared" si="128"/>
        <v>115.16767669734949</v>
      </c>
      <c r="I325" s="24">
        <f t="shared" si="142"/>
        <v>78.740839831407584</v>
      </c>
      <c r="J325" s="12">
        <f t="shared" si="129"/>
        <v>0.24262711860206562</v>
      </c>
      <c r="K325" s="24">
        <f t="shared" si="130"/>
        <v>476.47227650181173</v>
      </c>
      <c r="L325" s="12">
        <f t="shared" si="143"/>
        <v>0.25138278588759266</v>
      </c>
      <c r="M325" s="24">
        <f t="shared" si="144"/>
        <v>163.63095175623036</v>
      </c>
      <c r="N325" s="12">
        <f t="shared" si="131"/>
        <v>0.74685625897804209</v>
      </c>
      <c r="O325" s="24">
        <f t="shared" si="132"/>
        <v>515.96316404796585</v>
      </c>
      <c r="P325" s="12">
        <f t="shared" si="145"/>
        <v>0.58322791583602107</v>
      </c>
      <c r="Q325" s="24">
        <f t="shared" si="146"/>
        <v>115.16767669734949</v>
      </c>
      <c r="R325" s="12">
        <f t="shared" si="133"/>
        <v>0.428166784040936</v>
      </c>
      <c r="S325" s="24">
        <f t="shared" si="134"/>
        <v>495.00027339573438</v>
      </c>
      <c r="T325" s="12">
        <f t="shared" si="147"/>
        <v>0.39661219881940202</v>
      </c>
      <c r="W325" s="24">
        <f t="shared" si="148"/>
        <v>129.79503270861159</v>
      </c>
      <c r="X325" s="24">
        <f t="shared" si="149"/>
        <v>501.7148583780085</v>
      </c>
      <c r="Y325" s="13">
        <f t="shared" si="135"/>
        <v>0.42319862564835703</v>
      </c>
      <c r="Z325" s="24">
        <f t="shared" si="136"/>
        <v>9456.6558312472189</v>
      </c>
      <c r="AA325" s="24">
        <f t="shared" si="137"/>
        <v>9608.6426287397844</v>
      </c>
      <c r="AB325" s="24">
        <f t="shared" si="150"/>
        <v>163.63095175623036</v>
      </c>
      <c r="AC325" s="24">
        <f t="shared" si="151"/>
        <v>115.16767669734949</v>
      </c>
      <c r="AE325" s="14">
        <f t="shared" si="152"/>
        <v>25.583333333333332</v>
      </c>
      <c r="AF325" s="24">
        <f t="shared" si="156"/>
        <v>400</v>
      </c>
      <c r="AG325" s="3">
        <f t="shared" si="153"/>
        <v>0</v>
      </c>
      <c r="AH325" s="3">
        <f>IF(AC325&lt;=450,AthetaR30_0,IF(AC325&gt;=650,AthetaR30_2,(IF(AC325&lt;=550,AthetaR30_0+(AthetaR30_1-AthetaR30_0)/100*(AC325-450),AthetaR30_1+(AthetaR30_2-AthetaR30_1)/100*(AC325-450)))))</f>
        <v>0</v>
      </c>
      <c r="AI325" s="3">
        <f>IF(AD325&lt;=450,AthetaR60_0,IF(AD325&gt;=650,AthetaR60_2,(IF(AD325&lt;=550,AthetaR60_0+(AthetaR60_1-AthetaR60_0)/100*(AD325-450),AthetaR60_1+(AthetaR60_2-AthetaR60_1)/100*(AD325-450)))))</f>
        <v>0.5</v>
      </c>
      <c r="AJ325" s="3">
        <f>IF(AE325&lt;=450,AthetaR90_0,IF(AE325&gt;=650,AthetaR90_2,(IF(AE325&lt;=550,AthetaR90_0+(AthetaR90_1-AthetaR90_0)/100*(AE325-450),AthetaR90_1+(AthetaR90_2-AthetaR90_1)/100*(AE325-450)))))</f>
        <v>1.3</v>
      </c>
      <c r="AK325" s="3">
        <f>IF(AF325&lt;=450,AthetaR120_0,IF(AF325&gt;=650,AthetaR120_2,(IF(AF325&lt;=550,AthetaR120_0+(AthetaR120_1-AthetaR120_0)/100*(AF325-450),AthetaR120_1+(AthetaR120_2-AthetaR120_1)/100*(AF325-450)))))</f>
        <v>1.9</v>
      </c>
      <c r="AL325" s="24">
        <f t="shared" si="154"/>
        <v>163.63095175623036</v>
      </c>
      <c r="AM325" s="14">
        <f t="shared" si="155"/>
        <v>115.16767669734949</v>
      </c>
    </row>
    <row r="326" spans="2:39" x14ac:dyDescent="0.25">
      <c r="B326" s="3">
        <f t="shared" si="138"/>
        <v>1540</v>
      </c>
      <c r="C326" s="14">
        <f t="shared" si="139"/>
        <v>25.666666666666668</v>
      </c>
      <c r="D326" s="11">
        <f t="shared" si="140"/>
        <v>818.52644103365697</v>
      </c>
      <c r="E326" s="11">
        <f t="shared" si="126"/>
        <v>508.35781337531694</v>
      </c>
      <c r="F326" s="11">
        <f t="shared" si="141"/>
        <v>78.99222261729517</v>
      </c>
      <c r="G326" s="11">
        <f t="shared" si="127"/>
        <v>164.21417967206639</v>
      </c>
      <c r="H326" s="11">
        <f t="shared" si="128"/>
        <v>115.56428889616889</v>
      </c>
      <c r="I326" s="24">
        <f t="shared" si="142"/>
        <v>78.99222261729517</v>
      </c>
      <c r="J326" s="12">
        <f t="shared" si="129"/>
        <v>0.24255700890937831</v>
      </c>
      <c r="K326" s="24">
        <f t="shared" si="130"/>
        <v>476.60999804212003</v>
      </c>
      <c r="L326" s="12">
        <f t="shared" si="143"/>
        <v>0.25143768461376348</v>
      </c>
      <c r="M326" s="24">
        <f t="shared" si="144"/>
        <v>164.21417967206639</v>
      </c>
      <c r="N326" s="12">
        <f t="shared" si="131"/>
        <v>0.74652049395176634</v>
      </c>
      <c r="O326" s="24">
        <f t="shared" si="132"/>
        <v>516.19523053071816</v>
      </c>
      <c r="P326" s="12">
        <f t="shared" si="145"/>
        <v>0.58305072991330498</v>
      </c>
      <c r="Q326" s="24">
        <f t="shared" si="146"/>
        <v>115.56428889616889</v>
      </c>
      <c r="R326" s="12">
        <f t="shared" si="133"/>
        <v>0.428005021412102</v>
      </c>
      <c r="S326" s="24">
        <f t="shared" si="134"/>
        <v>495.1873565875012</v>
      </c>
      <c r="T326" s="12">
        <f t="shared" si="147"/>
        <v>0.39660355763012067</v>
      </c>
      <c r="W326" s="24">
        <f t="shared" si="148"/>
        <v>130.21823133425994</v>
      </c>
      <c r="X326" s="24">
        <f t="shared" si="149"/>
        <v>501.90366555332326</v>
      </c>
      <c r="Y326" s="13">
        <f t="shared" si="135"/>
        <v>0.4232495003618223</v>
      </c>
      <c r="Z326" s="24">
        <f t="shared" si="136"/>
        <v>9453.489551026425</v>
      </c>
      <c r="AA326" s="24">
        <f t="shared" si="137"/>
        <v>9621.2764244273676</v>
      </c>
      <c r="AB326" s="24">
        <f t="shared" si="150"/>
        <v>164.21417967206639</v>
      </c>
      <c r="AC326" s="24">
        <f t="shared" si="151"/>
        <v>115.56428889616889</v>
      </c>
      <c r="AE326" s="14">
        <f t="shared" si="152"/>
        <v>25.666666666666668</v>
      </c>
      <c r="AF326" s="24">
        <f t="shared" si="156"/>
        <v>400</v>
      </c>
      <c r="AG326" s="3">
        <f t="shared" si="153"/>
        <v>0</v>
      </c>
      <c r="AH326" s="3">
        <f>IF(AC326&lt;=450,AthetaR30_0,IF(AC326&gt;=650,AthetaR30_2,(IF(AC326&lt;=550,AthetaR30_0+(AthetaR30_1-AthetaR30_0)/100*(AC326-450),AthetaR30_1+(AthetaR30_2-AthetaR30_1)/100*(AC326-450)))))</f>
        <v>0</v>
      </c>
      <c r="AI326" s="3">
        <f>IF(AD326&lt;=450,AthetaR60_0,IF(AD326&gt;=650,AthetaR60_2,(IF(AD326&lt;=550,AthetaR60_0+(AthetaR60_1-AthetaR60_0)/100*(AD326-450),AthetaR60_1+(AthetaR60_2-AthetaR60_1)/100*(AD326-450)))))</f>
        <v>0.5</v>
      </c>
      <c r="AJ326" s="3">
        <f>IF(AE326&lt;=450,AthetaR90_0,IF(AE326&gt;=650,AthetaR90_2,(IF(AE326&lt;=550,AthetaR90_0+(AthetaR90_1-AthetaR90_0)/100*(AE326-450),AthetaR90_1+(AthetaR90_2-AthetaR90_1)/100*(AE326-450)))))</f>
        <v>1.3</v>
      </c>
      <c r="AK326" s="3">
        <f>IF(AF326&lt;=450,AthetaR120_0,IF(AF326&gt;=650,AthetaR120_2,(IF(AF326&lt;=550,AthetaR120_0+(AthetaR120_1-AthetaR120_0)/100*(AF326-450),AthetaR120_1+(AthetaR120_2-AthetaR120_1)/100*(AF326-450)))))</f>
        <v>1.9</v>
      </c>
      <c r="AL326" s="24">
        <f t="shared" si="154"/>
        <v>164.21417967206639</v>
      </c>
      <c r="AM326" s="14">
        <f t="shared" si="155"/>
        <v>115.56428889616889</v>
      </c>
    </row>
    <row r="327" spans="2:39" x14ac:dyDescent="0.25">
      <c r="B327" s="3">
        <f t="shared" si="138"/>
        <v>1545</v>
      </c>
      <c r="C327" s="14">
        <f t="shared" si="139"/>
        <v>25.75</v>
      </c>
      <c r="D327" s="11">
        <f t="shared" si="140"/>
        <v>819.00976918263655</v>
      </c>
      <c r="E327" s="11">
        <f t="shared" si="126"/>
        <v>508.65340418590154</v>
      </c>
      <c r="F327" s="11">
        <f t="shared" si="141"/>
        <v>79.243660301908932</v>
      </c>
      <c r="G327" s="11">
        <f t="shared" si="127"/>
        <v>164.7972304019797</v>
      </c>
      <c r="H327" s="11">
        <f t="shared" si="128"/>
        <v>115.960892453799</v>
      </c>
      <c r="I327" s="24">
        <f t="shared" si="142"/>
        <v>79.243660301908932</v>
      </c>
      <c r="J327" s="12">
        <f t="shared" si="129"/>
        <v>0.2424869992701581</v>
      </c>
      <c r="K327" s="24">
        <f t="shared" si="130"/>
        <v>476.74760250797618</v>
      </c>
      <c r="L327" s="12">
        <f t="shared" si="143"/>
        <v>0.25149178307386577</v>
      </c>
      <c r="M327" s="24">
        <f t="shared" si="144"/>
        <v>164.7972304019797</v>
      </c>
      <c r="N327" s="12">
        <f t="shared" si="131"/>
        <v>0.74618571847593418</v>
      </c>
      <c r="O327" s="24">
        <f t="shared" si="132"/>
        <v>516.4268210043017</v>
      </c>
      <c r="P327" s="12">
        <f t="shared" si="145"/>
        <v>0.58287196183447121</v>
      </c>
      <c r="Q327" s="24">
        <f t="shared" si="146"/>
        <v>115.960892453799</v>
      </c>
      <c r="R327" s="12">
        <f t="shared" si="133"/>
        <v>0.42784363454879693</v>
      </c>
      <c r="S327" s="24">
        <f t="shared" si="134"/>
        <v>495.37414617083181</v>
      </c>
      <c r="T327" s="12">
        <f t="shared" si="147"/>
        <v>0.39659374930607733</v>
      </c>
      <c r="W327" s="24">
        <f t="shared" si="148"/>
        <v>130.64148083462177</v>
      </c>
      <c r="X327" s="24">
        <f t="shared" si="149"/>
        <v>502.09220066992611</v>
      </c>
      <c r="Y327" s="13">
        <f t="shared" si="135"/>
        <v>0.42329905483358071</v>
      </c>
      <c r="Z327" s="24">
        <f t="shared" si="136"/>
        <v>9450.2980837819941</v>
      </c>
      <c r="AA327" s="24">
        <f t="shared" si="137"/>
        <v>9633.8672691169413</v>
      </c>
      <c r="AB327" s="24">
        <f t="shared" si="150"/>
        <v>164.7972304019797</v>
      </c>
      <c r="AC327" s="24">
        <f t="shared" si="151"/>
        <v>115.960892453799</v>
      </c>
      <c r="AE327" s="14">
        <f t="shared" si="152"/>
        <v>25.75</v>
      </c>
      <c r="AF327" s="24">
        <f t="shared" si="156"/>
        <v>400</v>
      </c>
      <c r="AG327" s="3">
        <f t="shared" si="153"/>
        <v>0</v>
      </c>
      <c r="AH327" s="3">
        <f>IF(AC327&lt;=450,AthetaR30_0,IF(AC327&gt;=650,AthetaR30_2,(IF(AC327&lt;=550,AthetaR30_0+(AthetaR30_1-AthetaR30_0)/100*(AC327-450),AthetaR30_1+(AthetaR30_2-AthetaR30_1)/100*(AC327-450)))))</f>
        <v>0</v>
      </c>
      <c r="AI327" s="3">
        <f>IF(AD327&lt;=450,AthetaR60_0,IF(AD327&gt;=650,AthetaR60_2,(IF(AD327&lt;=550,AthetaR60_0+(AthetaR60_1-AthetaR60_0)/100*(AD327-450),AthetaR60_1+(AthetaR60_2-AthetaR60_1)/100*(AD327-450)))))</f>
        <v>0.5</v>
      </c>
      <c r="AJ327" s="3">
        <f>IF(AE327&lt;=450,AthetaR90_0,IF(AE327&gt;=650,AthetaR90_2,(IF(AE327&lt;=550,AthetaR90_0+(AthetaR90_1-AthetaR90_0)/100*(AE327-450),AthetaR90_1+(AthetaR90_2-AthetaR90_1)/100*(AE327-450)))))</f>
        <v>1.3</v>
      </c>
      <c r="AK327" s="3">
        <f>IF(AF327&lt;=450,AthetaR120_0,IF(AF327&gt;=650,AthetaR120_2,(IF(AF327&lt;=550,AthetaR120_0+(AthetaR120_1-AthetaR120_0)/100*(AF327-450),AthetaR120_1+(AthetaR120_2-AthetaR120_1)/100*(AF327-450)))))</f>
        <v>1.9</v>
      </c>
      <c r="AL327" s="24">
        <f t="shared" si="154"/>
        <v>164.7972304019797</v>
      </c>
      <c r="AM327" s="14">
        <f t="shared" si="155"/>
        <v>115.960892453799</v>
      </c>
    </row>
    <row r="328" spans="2:39" x14ac:dyDescent="0.25">
      <c r="B328" s="3">
        <f t="shared" si="138"/>
        <v>1550</v>
      </c>
      <c r="C328" s="14">
        <f t="shared" si="139"/>
        <v>25.833333333333332</v>
      </c>
      <c r="D328" s="11">
        <f t="shared" si="140"/>
        <v>819.49154321912977</v>
      </c>
      <c r="E328" s="11">
        <f t="shared" si="126"/>
        <v>508.94804454207849</v>
      </c>
      <c r="F328" s="11">
        <f t="shared" si="141"/>
        <v>79.495152084982792</v>
      </c>
      <c r="G328" s="11">
        <f t="shared" si="127"/>
        <v>165.38010236381419</v>
      </c>
      <c r="H328" s="11">
        <f t="shared" si="128"/>
        <v>116.35748620310508</v>
      </c>
      <c r="I328" s="24">
        <f t="shared" si="142"/>
        <v>79.495152084982792</v>
      </c>
      <c r="J328" s="12">
        <f t="shared" si="129"/>
        <v>0.24241708970984108</v>
      </c>
      <c r="K328" s="24">
        <f t="shared" si="130"/>
        <v>476.88508957752828</v>
      </c>
      <c r="L328" s="12">
        <f t="shared" si="143"/>
        <v>0.25154508839465017</v>
      </c>
      <c r="M328" s="24">
        <f t="shared" si="144"/>
        <v>165.38010236381419</v>
      </c>
      <c r="N328" s="12">
        <f t="shared" si="131"/>
        <v>0.7458519268562338</v>
      </c>
      <c r="O328" s="24">
        <f t="shared" si="132"/>
        <v>516.65793785046503</v>
      </c>
      <c r="P328" s="12">
        <f t="shared" si="145"/>
        <v>0.5826916298126007</v>
      </c>
      <c r="Q328" s="24">
        <f t="shared" si="146"/>
        <v>116.35748620310508</v>
      </c>
      <c r="R328" s="12">
        <f t="shared" si="133"/>
        <v>0.42768262247911604</v>
      </c>
      <c r="S328" s="24">
        <f t="shared" si="134"/>
        <v>495.56064244715697</v>
      </c>
      <c r="T328" s="12">
        <f t="shared" si="147"/>
        <v>0.39658278583231188</v>
      </c>
      <c r="W328" s="24">
        <f t="shared" si="148"/>
        <v>131.06477988945537</v>
      </c>
      <c r="X328" s="24">
        <f t="shared" si="149"/>
        <v>502.28046404491511</v>
      </c>
      <c r="Y328" s="13">
        <f t="shared" si="135"/>
        <v>0.42334729790613346</v>
      </c>
      <c r="Z328" s="24">
        <f t="shared" si="136"/>
        <v>9447.0816163155778</v>
      </c>
      <c r="AA328" s="24">
        <f t="shared" si="137"/>
        <v>9646.4153161855211</v>
      </c>
      <c r="AB328" s="24">
        <f t="shared" si="150"/>
        <v>165.38010236381419</v>
      </c>
      <c r="AC328" s="24">
        <f t="shared" si="151"/>
        <v>116.35748620310508</v>
      </c>
      <c r="AE328" s="14">
        <f t="shared" si="152"/>
        <v>25.833333333333332</v>
      </c>
      <c r="AF328" s="24">
        <f t="shared" si="156"/>
        <v>400</v>
      </c>
      <c r="AG328" s="3">
        <f t="shared" si="153"/>
        <v>0</v>
      </c>
      <c r="AH328" s="3">
        <f>IF(AC328&lt;=450,AthetaR30_0,IF(AC328&gt;=650,AthetaR30_2,(IF(AC328&lt;=550,AthetaR30_0+(AthetaR30_1-AthetaR30_0)/100*(AC328-450),AthetaR30_1+(AthetaR30_2-AthetaR30_1)/100*(AC328-450)))))</f>
        <v>0</v>
      </c>
      <c r="AI328" s="3">
        <f>IF(AD328&lt;=450,AthetaR60_0,IF(AD328&gt;=650,AthetaR60_2,(IF(AD328&lt;=550,AthetaR60_0+(AthetaR60_1-AthetaR60_0)/100*(AD328-450),AthetaR60_1+(AthetaR60_2-AthetaR60_1)/100*(AD328-450)))))</f>
        <v>0.5</v>
      </c>
      <c r="AJ328" s="3">
        <f>IF(AE328&lt;=450,AthetaR90_0,IF(AE328&gt;=650,AthetaR90_2,(IF(AE328&lt;=550,AthetaR90_0+(AthetaR90_1-AthetaR90_0)/100*(AE328-450),AthetaR90_1+(AthetaR90_2-AthetaR90_1)/100*(AE328-450)))))</f>
        <v>1.3</v>
      </c>
      <c r="AK328" s="3">
        <f>IF(AF328&lt;=450,AthetaR120_0,IF(AF328&gt;=650,AthetaR120_2,(IF(AF328&lt;=550,AthetaR120_0+(AthetaR120_1-AthetaR120_0)/100*(AF328-450),AthetaR120_1+(AthetaR120_2-AthetaR120_1)/100*(AF328-450)))))</f>
        <v>1.9</v>
      </c>
      <c r="AL328" s="24">
        <f t="shared" si="154"/>
        <v>165.38010236381419</v>
      </c>
      <c r="AM328" s="14">
        <f t="shared" si="155"/>
        <v>116.35748620310508</v>
      </c>
    </row>
    <row r="329" spans="2:39" x14ac:dyDescent="0.25">
      <c r="B329" s="3">
        <f t="shared" si="138"/>
        <v>1555</v>
      </c>
      <c r="C329" s="14">
        <f t="shared" si="139"/>
        <v>25.916666666666668</v>
      </c>
      <c r="D329" s="11">
        <f t="shared" si="140"/>
        <v>819.97177310542247</v>
      </c>
      <c r="E329" s="11">
        <f t="shared" si="126"/>
        <v>509.24174053652018</v>
      </c>
      <c r="F329" s="11">
        <f t="shared" si="141"/>
        <v>79.746697173377441</v>
      </c>
      <c r="G329" s="11">
        <f t="shared" si="127"/>
        <v>165.96279399362678</v>
      </c>
      <c r="H329" s="11">
        <f t="shared" si="128"/>
        <v>116.75406898893739</v>
      </c>
      <c r="I329" s="24">
        <f t="shared" si="142"/>
        <v>79.746697173377441</v>
      </c>
      <c r="J329" s="12">
        <f t="shared" si="129"/>
        <v>0.24234728025073732</v>
      </c>
      <c r="K329" s="24">
        <f t="shared" si="130"/>
        <v>477.02245893493802</v>
      </c>
      <c r="L329" s="12">
        <f t="shared" si="143"/>
        <v>0.25159760762328992</v>
      </c>
      <c r="M329" s="24">
        <f t="shared" si="144"/>
        <v>165.96279399362678</v>
      </c>
      <c r="N329" s="12">
        <f t="shared" si="131"/>
        <v>0.74551911341058907</v>
      </c>
      <c r="O329" s="24">
        <f t="shared" si="132"/>
        <v>516.88858345756296</v>
      </c>
      <c r="P329" s="12">
        <f t="shared" si="145"/>
        <v>0.58250975181244924</v>
      </c>
      <c r="Q329" s="24">
        <f t="shared" si="146"/>
        <v>116.75406898893739</v>
      </c>
      <c r="R329" s="12">
        <f t="shared" si="133"/>
        <v>0.42752198422666898</v>
      </c>
      <c r="S329" s="24">
        <f t="shared" si="134"/>
        <v>495.74684572680411</v>
      </c>
      <c r="T329" s="12">
        <f t="shared" si="147"/>
        <v>0.39657067904743337</v>
      </c>
      <c r="W329" s="24">
        <f t="shared" si="148"/>
        <v>131.4881271873615</v>
      </c>
      <c r="X329" s="24">
        <f t="shared" si="149"/>
        <v>502.46845600367476</v>
      </c>
      <c r="Y329" s="13">
        <f t="shared" si="135"/>
        <v>0.42339423832978845</v>
      </c>
      <c r="Z329" s="24">
        <f t="shared" si="136"/>
        <v>9443.8403337289674</v>
      </c>
      <c r="AA329" s="24">
        <f t="shared" si="137"/>
        <v>9658.920717661349</v>
      </c>
      <c r="AB329" s="24">
        <f t="shared" si="150"/>
        <v>165.96279399362678</v>
      </c>
      <c r="AC329" s="24">
        <f t="shared" si="151"/>
        <v>116.75406898893739</v>
      </c>
      <c r="AE329" s="14">
        <f t="shared" si="152"/>
        <v>25.916666666666668</v>
      </c>
      <c r="AF329" s="24">
        <f t="shared" si="156"/>
        <v>400</v>
      </c>
      <c r="AG329" s="3">
        <f t="shared" si="153"/>
        <v>0</v>
      </c>
      <c r="AH329" s="3">
        <f>IF(AC329&lt;=450,AthetaR30_0,IF(AC329&gt;=650,AthetaR30_2,(IF(AC329&lt;=550,AthetaR30_0+(AthetaR30_1-AthetaR30_0)/100*(AC329-450),AthetaR30_1+(AthetaR30_2-AthetaR30_1)/100*(AC329-450)))))</f>
        <v>0</v>
      </c>
      <c r="AI329" s="3">
        <f>IF(AD329&lt;=450,AthetaR60_0,IF(AD329&gt;=650,AthetaR60_2,(IF(AD329&lt;=550,AthetaR60_0+(AthetaR60_1-AthetaR60_0)/100*(AD329-450),AthetaR60_1+(AthetaR60_2-AthetaR60_1)/100*(AD329-450)))))</f>
        <v>0.5</v>
      </c>
      <c r="AJ329" s="3">
        <f>IF(AE329&lt;=450,AthetaR90_0,IF(AE329&gt;=650,AthetaR90_2,(IF(AE329&lt;=550,AthetaR90_0+(AthetaR90_1-AthetaR90_0)/100*(AE329-450),AthetaR90_1+(AthetaR90_2-AthetaR90_1)/100*(AE329-450)))))</f>
        <v>1.3</v>
      </c>
      <c r="AK329" s="3">
        <f>IF(AF329&lt;=450,AthetaR120_0,IF(AF329&gt;=650,AthetaR120_2,(IF(AF329&lt;=550,AthetaR120_0+(AthetaR120_1-AthetaR120_0)/100*(AF329-450),AthetaR120_1+(AthetaR120_2-AthetaR120_1)/100*(AF329-450)))))</f>
        <v>1.9</v>
      </c>
      <c r="AL329" s="24">
        <f t="shared" si="154"/>
        <v>165.96279399362678</v>
      </c>
      <c r="AM329" s="14">
        <f t="shared" si="155"/>
        <v>116.75406898893739</v>
      </c>
    </row>
    <row r="330" spans="2:39" x14ac:dyDescent="0.25">
      <c r="B330" s="3">
        <f t="shared" si="138"/>
        <v>1560</v>
      </c>
      <c r="C330" s="14">
        <f t="shared" si="139"/>
        <v>26</v>
      </c>
      <c r="D330" s="11">
        <f t="shared" si="140"/>
        <v>820.45046870831357</v>
      </c>
      <c r="E330" s="11">
        <f t="shared" si="126"/>
        <v>509.53449820350198</v>
      </c>
      <c r="F330" s="11">
        <f t="shared" si="141"/>
        <v>79.998294781000737</v>
      </c>
      <c r="G330" s="11">
        <f t="shared" si="127"/>
        <v>166.54530374543921</v>
      </c>
      <c r="H330" s="11">
        <f t="shared" si="128"/>
        <v>117.15063966798482</v>
      </c>
      <c r="I330" s="24">
        <f t="shared" si="142"/>
        <v>79.998294781000737</v>
      </c>
      <c r="J330" s="12">
        <f t="shared" si="129"/>
        <v>0.24227757091207652</v>
      </c>
      <c r="K330" s="24">
        <f t="shared" si="130"/>
        <v>477.15971027031145</v>
      </c>
      <c r="L330" s="12">
        <f t="shared" si="143"/>
        <v>0.25164934772859926</v>
      </c>
      <c r="M330" s="24">
        <f t="shared" si="144"/>
        <v>166.54530374543921</v>
      </c>
      <c r="N330" s="12">
        <f t="shared" si="131"/>
        <v>0.74518727246939287</v>
      </c>
      <c r="O330" s="24">
        <f t="shared" si="132"/>
        <v>517.11876022032459</v>
      </c>
      <c r="P330" s="12">
        <f t="shared" si="145"/>
        <v>0.58232634555468277</v>
      </c>
      <c r="Q330" s="24">
        <f t="shared" si="146"/>
        <v>117.15063966798482</v>
      </c>
      <c r="R330" s="12">
        <f t="shared" si="133"/>
        <v>0.42736171881071017</v>
      </c>
      <c r="S330" s="24">
        <f t="shared" si="134"/>
        <v>495.93275632886224</v>
      </c>
      <c r="T330" s="12">
        <f t="shared" si="147"/>
        <v>0.39655744064593096</v>
      </c>
      <c r="W330" s="24">
        <f t="shared" si="148"/>
        <v>131.91152142569129</v>
      </c>
      <c r="X330" s="24">
        <f t="shared" si="149"/>
        <v>502.65617687977465</v>
      </c>
      <c r="Y330" s="13">
        <f t="shared" si="135"/>
        <v>0.4234398847637858</v>
      </c>
      <c r="Z330" s="24">
        <f t="shared" si="136"/>
        <v>9440.5744194452673</v>
      </c>
      <c r="AA330" s="24">
        <f t="shared" si="137"/>
        <v>9671.3836242395191</v>
      </c>
      <c r="AB330" s="24">
        <f t="shared" si="150"/>
        <v>166.54530374543921</v>
      </c>
      <c r="AC330" s="24">
        <f t="shared" si="151"/>
        <v>117.15063966798482</v>
      </c>
      <c r="AE330" s="14">
        <f t="shared" si="152"/>
        <v>26</v>
      </c>
      <c r="AF330" s="24">
        <f t="shared" si="156"/>
        <v>400</v>
      </c>
      <c r="AG330" s="3">
        <f t="shared" si="153"/>
        <v>0</v>
      </c>
      <c r="AH330" s="3">
        <f>IF(AC330&lt;=450,AthetaR30_0,IF(AC330&gt;=650,AthetaR30_2,(IF(AC330&lt;=550,AthetaR30_0+(AthetaR30_1-AthetaR30_0)/100*(AC330-450),AthetaR30_1+(AthetaR30_2-AthetaR30_1)/100*(AC330-450)))))</f>
        <v>0</v>
      </c>
      <c r="AI330" s="3">
        <f>IF(AD330&lt;=450,AthetaR60_0,IF(AD330&gt;=650,AthetaR60_2,(IF(AD330&lt;=550,AthetaR60_0+(AthetaR60_1-AthetaR60_0)/100*(AD330-450),AthetaR60_1+(AthetaR60_2-AthetaR60_1)/100*(AD330-450)))))</f>
        <v>0.5</v>
      </c>
      <c r="AJ330" s="3">
        <f>IF(AE330&lt;=450,AthetaR90_0,IF(AE330&gt;=650,AthetaR90_2,(IF(AE330&lt;=550,AthetaR90_0+(AthetaR90_1-AthetaR90_0)/100*(AE330-450),AthetaR90_1+(AthetaR90_2-AthetaR90_1)/100*(AE330-450)))))</f>
        <v>1.3</v>
      </c>
      <c r="AK330" s="3">
        <f>IF(AF330&lt;=450,AthetaR120_0,IF(AF330&gt;=650,AthetaR120_2,(IF(AF330&lt;=550,AthetaR120_0+(AthetaR120_1-AthetaR120_0)/100*(AF330-450),AthetaR120_1+(AthetaR120_2-AthetaR120_1)/100*(AF330-450)))))</f>
        <v>1.9</v>
      </c>
      <c r="AL330" s="24">
        <f t="shared" si="154"/>
        <v>166.54530374543921</v>
      </c>
      <c r="AM330" s="14">
        <f t="shared" si="155"/>
        <v>117.15063966798482</v>
      </c>
    </row>
    <row r="331" spans="2:39" x14ac:dyDescent="0.25">
      <c r="B331" s="3">
        <f t="shared" si="138"/>
        <v>1565</v>
      </c>
      <c r="C331" s="14">
        <f t="shared" si="139"/>
        <v>26.083333333333332</v>
      </c>
      <c r="D331" s="11">
        <f t="shared" si="140"/>
        <v>820.92763980033419</v>
      </c>
      <c r="E331" s="11">
        <f t="shared" si="126"/>
        <v>509.82632351964742</v>
      </c>
      <c r="F331" s="11">
        <f t="shared" si="141"/>
        <v>80.249944128729339</v>
      </c>
      <c r="G331" s="11">
        <f t="shared" si="127"/>
        <v>167.1276300909939</v>
      </c>
      <c r="H331" s="11">
        <f t="shared" si="128"/>
        <v>117.54719710863075</v>
      </c>
      <c r="I331" s="24">
        <f t="shared" si="142"/>
        <v>80.249944128729339</v>
      </c>
      <c r="J331" s="12">
        <f t="shared" si="129"/>
        <v>0.24220796171005193</v>
      </c>
      <c r="K331" s="24">
        <f t="shared" si="130"/>
        <v>477.29684327963008</v>
      </c>
      <c r="L331" s="12">
        <f t="shared" si="143"/>
        <v>0.25170031560199613</v>
      </c>
      <c r="M331" s="24">
        <f t="shared" si="144"/>
        <v>167.1276300909939</v>
      </c>
      <c r="N331" s="12">
        <f t="shared" si="131"/>
        <v>0.74485639837572859</v>
      </c>
      <c r="O331" s="24">
        <f t="shared" si="132"/>
        <v>517.34847053962608</v>
      </c>
      <c r="P331" s="12">
        <f t="shared" si="145"/>
        <v>0.58214142851929596</v>
      </c>
      <c r="Q331" s="24">
        <f t="shared" si="146"/>
        <v>117.54719710863075</v>
      </c>
      <c r="R331" s="12">
        <f t="shared" si="133"/>
        <v>0.42720182524627015</v>
      </c>
      <c r="S331" s="24">
        <f t="shared" si="134"/>
        <v>496.11837458104617</v>
      </c>
      <c r="T331" s="12">
        <f t="shared" si="147"/>
        <v>0.39654308218002832</v>
      </c>
      <c r="W331" s="24">
        <f t="shared" si="148"/>
        <v>132.33496131045507</v>
      </c>
      <c r="X331" s="24">
        <f t="shared" si="149"/>
        <v>502.84362701486896</v>
      </c>
      <c r="Y331" s="13">
        <f t="shared" si="135"/>
        <v>0.42348424577741201</v>
      </c>
      <c r="Z331" s="24">
        <f t="shared" si="136"/>
        <v>9437.2840552298094</v>
      </c>
      <c r="AA331" s="24">
        <f t="shared" si="137"/>
        <v>9683.8041852975584</v>
      </c>
      <c r="AB331" s="24">
        <f t="shared" si="150"/>
        <v>167.1276300909939</v>
      </c>
      <c r="AC331" s="24">
        <f t="shared" si="151"/>
        <v>117.54719710863075</v>
      </c>
      <c r="AE331" s="14">
        <f t="shared" si="152"/>
        <v>26.083333333333332</v>
      </c>
      <c r="AF331" s="24">
        <f t="shared" si="156"/>
        <v>400</v>
      </c>
      <c r="AG331" s="3">
        <f t="shared" si="153"/>
        <v>0</v>
      </c>
      <c r="AH331" s="3">
        <f>IF(AC331&lt;=450,AthetaR30_0,IF(AC331&gt;=650,AthetaR30_2,(IF(AC331&lt;=550,AthetaR30_0+(AthetaR30_1-AthetaR30_0)/100*(AC331-450),AthetaR30_1+(AthetaR30_2-AthetaR30_1)/100*(AC331-450)))))</f>
        <v>0</v>
      </c>
      <c r="AI331" s="3">
        <f>IF(AD331&lt;=450,AthetaR60_0,IF(AD331&gt;=650,AthetaR60_2,(IF(AD331&lt;=550,AthetaR60_0+(AthetaR60_1-AthetaR60_0)/100*(AD331-450),AthetaR60_1+(AthetaR60_2-AthetaR60_1)/100*(AD331-450)))))</f>
        <v>0.5</v>
      </c>
      <c r="AJ331" s="3">
        <f>IF(AE331&lt;=450,AthetaR90_0,IF(AE331&gt;=650,AthetaR90_2,(IF(AE331&lt;=550,AthetaR90_0+(AthetaR90_1-AthetaR90_0)/100*(AE331-450),AthetaR90_1+(AthetaR90_2-AthetaR90_1)/100*(AE331-450)))))</f>
        <v>1.3</v>
      </c>
      <c r="AK331" s="3">
        <f>IF(AF331&lt;=450,AthetaR120_0,IF(AF331&gt;=650,AthetaR120_2,(IF(AF331&lt;=550,AthetaR120_0+(AthetaR120_1-AthetaR120_0)/100*(AF331-450),AthetaR120_1+(AthetaR120_2-AthetaR120_1)/100*(AF331-450)))))</f>
        <v>1.9</v>
      </c>
      <c r="AL331" s="24">
        <f t="shared" si="154"/>
        <v>167.1276300909939</v>
      </c>
      <c r="AM331" s="14">
        <f t="shared" si="155"/>
        <v>117.54719710863075</v>
      </c>
    </row>
    <row r="332" spans="2:39" x14ac:dyDescent="0.25">
      <c r="B332" s="3">
        <f t="shared" si="138"/>
        <v>1570</v>
      </c>
      <c r="C332" s="14">
        <f t="shared" si="139"/>
        <v>26.166666666666668</v>
      </c>
      <c r="D332" s="11">
        <f t="shared" si="140"/>
        <v>821.40329606094269</v>
      </c>
      <c r="E332" s="11">
        <f t="shared" si="126"/>
        <v>510.11722240465912</v>
      </c>
      <c r="F332" s="11">
        <f t="shared" si="141"/>
        <v>80.501644444331333</v>
      </c>
      <c r="G332" s="11">
        <f t="shared" si="127"/>
        <v>167.7097715195132</v>
      </c>
      <c r="H332" s="11">
        <f t="shared" si="128"/>
        <v>117.94374019081079</v>
      </c>
      <c r="I332" s="24">
        <f t="shared" si="142"/>
        <v>80.501644444331333</v>
      </c>
      <c r="J332" s="12">
        <f t="shared" si="129"/>
        <v>0.24213845265786416</v>
      </c>
      <c r="K332" s="24">
        <f t="shared" si="130"/>
        <v>477.43385766468288</v>
      </c>
      <c r="L332" s="12">
        <f t="shared" si="143"/>
        <v>0.25175051805869764</v>
      </c>
      <c r="M332" s="24">
        <f t="shared" si="144"/>
        <v>167.7097715195132</v>
      </c>
      <c r="N332" s="12">
        <f t="shared" si="131"/>
        <v>0.74452648548558653</v>
      </c>
      <c r="O332" s="24">
        <f t="shared" si="132"/>
        <v>517.57771682226826</v>
      </c>
      <c r="P332" s="12">
        <f t="shared" si="145"/>
        <v>0.5819550179497478</v>
      </c>
      <c r="Q332" s="24">
        <f t="shared" si="146"/>
        <v>117.94374019081079</v>
      </c>
      <c r="R332" s="12">
        <f t="shared" si="133"/>
        <v>0.4270423025442826</v>
      </c>
      <c r="S332" s="24">
        <f t="shared" si="134"/>
        <v>496.30370081956471</v>
      </c>
      <c r="T332" s="12">
        <f t="shared" si="147"/>
        <v>0.396527615061945</v>
      </c>
      <c r="W332" s="24">
        <f t="shared" si="148"/>
        <v>132.75844555623249</v>
      </c>
      <c r="X332" s="24">
        <f t="shared" si="149"/>
        <v>503.03080675859752</v>
      </c>
      <c r="Y332" s="13">
        <f t="shared" si="135"/>
        <v>0.42352732985109265</v>
      </c>
      <c r="Z332" s="24">
        <f t="shared" si="136"/>
        <v>9433.9694212106642</v>
      </c>
      <c r="AA332" s="24">
        <f t="shared" si="137"/>
        <v>9696.182548910585</v>
      </c>
      <c r="AB332" s="24">
        <f t="shared" si="150"/>
        <v>167.7097715195132</v>
      </c>
      <c r="AC332" s="24">
        <f t="shared" si="151"/>
        <v>117.94374019081079</v>
      </c>
      <c r="AE332" s="14">
        <f t="shared" si="152"/>
        <v>26.166666666666668</v>
      </c>
      <c r="AF332" s="24">
        <f t="shared" si="156"/>
        <v>400</v>
      </c>
      <c r="AG332" s="3">
        <f t="shared" si="153"/>
        <v>0</v>
      </c>
      <c r="AH332" s="3">
        <f>IF(AC332&lt;=450,AthetaR30_0,IF(AC332&gt;=650,AthetaR30_2,(IF(AC332&lt;=550,AthetaR30_0+(AthetaR30_1-AthetaR30_0)/100*(AC332-450),AthetaR30_1+(AthetaR30_2-AthetaR30_1)/100*(AC332-450)))))</f>
        <v>0</v>
      </c>
      <c r="AI332" s="3">
        <f>IF(AD332&lt;=450,AthetaR60_0,IF(AD332&gt;=650,AthetaR60_2,(IF(AD332&lt;=550,AthetaR60_0+(AthetaR60_1-AthetaR60_0)/100*(AD332-450),AthetaR60_1+(AthetaR60_2-AthetaR60_1)/100*(AD332-450)))))</f>
        <v>0.5</v>
      </c>
      <c r="AJ332" s="3">
        <f>IF(AE332&lt;=450,AthetaR90_0,IF(AE332&gt;=650,AthetaR90_2,(IF(AE332&lt;=550,AthetaR90_0+(AthetaR90_1-AthetaR90_0)/100*(AE332-450),AthetaR90_1+(AthetaR90_2-AthetaR90_1)/100*(AE332-450)))))</f>
        <v>1.3</v>
      </c>
      <c r="AK332" s="3">
        <f>IF(AF332&lt;=450,AthetaR120_0,IF(AF332&gt;=650,AthetaR120_2,(IF(AF332&lt;=550,AthetaR120_0+(AthetaR120_1-AthetaR120_0)/100*(AF332-450),AthetaR120_1+(AthetaR120_2-AthetaR120_1)/100*(AF332-450)))))</f>
        <v>1.9</v>
      </c>
      <c r="AL332" s="24">
        <f t="shared" si="154"/>
        <v>167.7097715195132</v>
      </c>
      <c r="AM332" s="14">
        <f t="shared" si="155"/>
        <v>117.94374019081079</v>
      </c>
    </row>
    <row r="333" spans="2:39" x14ac:dyDescent="0.25">
      <c r="B333" s="3">
        <f t="shared" si="138"/>
        <v>1575</v>
      </c>
      <c r="C333" s="14">
        <f t="shared" si="139"/>
        <v>26.25</v>
      </c>
      <c r="D333" s="11">
        <f t="shared" si="140"/>
        <v>821.87744707770401</v>
      </c>
      <c r="E333" s="11">
        <f t="shared" si="126"/>
        <v>510.4072007220401</v>
      </c>
      <c r="F333" s="11">
        <f t="shared" si="141"/>
        <v>80.753394962390033</v>
      </c>
      <c r="G333" s="11">
        <f t="shared" si="127"/>
        <v>168.29172653746295</v>
      </c>
      <c r="H333" s="11">
        <f t="shared" si="128"/>
        <v>118.34026780587273</v>
      </c>
      <c r="I333" s="24">
        <f t="shared" si="142"/>
        <v>80.753394962390033</v>
      </c>
      <c r="J333" s="12">
        <f t="shared" si="129"/>
        <v>0.24206904376576477</v>
      </c>
      <c r="K333" s="24">
        <f t="shared" si="130"/>
        <v>477.57075313299941</v>
      </c>
      <c r="L333" s="12">
        <f t="shared" si="143"/>
        <v>0.25179996183869263</v>
      </c>
      <c r="M333" s="24">
        <f t="shared" si="144"/>
        <v>168.29172653746295</v>
      </c>
      <c r="N333" s="12">
        <f t="shared" si="131"/>
        <v>0.74419752816807461</v>
      </c>
      <c r="O333" s="24">
        <f t="shared" si="132"/>
        <v>517.80650148075665</v>
      </c>
      <c r="P333" s="12">
        <f t="shared" si="145"/>
        <v>0.58176713085639709</v>
      </c>
      <c r="Q333" s="24">
        <f t="shared" si="146"/>
        <v>118.34026780587273</v>
      </c>
      <c r="R333" s="12">
        <f t="shared" si="133"/>
        <v>0.42688314971171049</v>
      </c>
      <c r="S333" s="24">
        <f t="shared" si="134"/>
        <v>496.4887353889892</v>
      </c>
      <c r="T333" s="12">
        <f t="shared" si="147"/>
        <v>0.39651105056576569</v>
      </c>
      <c r="W333" s="24">
        <f t="shared" si="148"/>
        <v>133.18197288608357</v>
      </c>
      <c r="X333" s="24">
        <f t="shared" si="149"/>
        <v>503.21771646848703</v>
      </c>
      <c r="Y333" s="13">
        <f t="shared" si="135"/>
        <v>0.42356914537747503</v>
      </c>
      <c r="Z333" s="24">
        <f t="shared" si="136"/>
        <v>9430.6306958989117</v>
      </c>
      <c r="AA333" s="24">
        <f t="shared" si="137"/>
        <v>9708.5188618664433</v>
      </c>
      <c r="AB333" s="24">
        <f t="shared" si="150"/>
        <v>168.29172653746295</v>
      </c>
      <c r="AC333" s="24">
        <f t="shared" si="151"/>
        <v>118.34026780587273</v>
      </c>
      <c r="AE333" s="14">
        <f t="shared" si="152"/>
        <v>26.25</v>
      </c>
      <c r="AF333" s="24">
        <f t="shared" si="156"/>
        <v>400</v>
      </c>
      <c r="AG333" s="3">
        <f t="shared" si="153"/>
        <v>0</v>
      </c>
      <c r="AH333" s="3">
        <f>IF(AC333&lt;=450,AthetaR30_0,IF(AC333&gt;=650,AthetaR30_2,(IF(AC333&lt;=550,AthetaR30_0+(AthetaR30_1-AthetaR30_0)/100*(AC333-450),AthetaR30_1+(AthetaR30_2-AthetaR30_1)/100*(AC333-450)))))</f>
        <v>0</v>
      </c>
      <c r="AI333" s="3">
        <f>IF(AD333&lt;=450,AthetaR60_0,IF(AD333&gt;=650,AthetaR60_2,(IF(AD333&lt;=550,AthetaR60_0+(AthetaR60_1-AthetaR60_0)/100*(AD333-450),AthetaR60_1+(AthetaR60_2-AthetaR60_1)/100*(AD333-450)))))</f>
        <v>0.5</v>
      </c>
      <c r="AJ333" s="3">
        <f>IF(AE333&lt;=450,AthetaR90_0,IF(AE333&gt;=650,AthetaR90_2,(IF(AE333&lt;=550,AthetaR90_0+(AthetaR90_1-AthetaR90_0)/100*(AE333-450),AthetaR90_1+(AthetaR90_2-AthetaR90_1)/100*(AE333-450)))))</f>
        <v>1.3</v>
      </c>
      <c r="AK333" s="3">
        <f>IF(AF333&lt;=450,AthetaR120_0,IF(AF333&gt;=650,AthetaR120_2,(IF(AF333&lt;=550,AthetaR120_0+(AthetaR120_1-AthetaR120_0)/100*(AF333-450),AthetaR120_1+(AthetaR120_2-AthetaR120_1)/100*(AF333-450)))))</f>
        <v>1.9</v>
      </c>
      <c r="AL333" s="24">
        <f t="shared" si="154"/>
        <v>168.29172653746295</v>
      </c>
      <c r="AM333" s="14">
        <f t="shared" si="155"/>
        <v>118.34026780587273</v>
      </c>
    </row>
    <row r="334" spans="2:39" x14ac:dyDescent="0.25">
      <c r="B334" s="3">
        <f t="shared" si="138"/>
        <v>1580</v>
      </c>
      <c r="C334" s="14">
        <f t="shared" si="139"/>
        <v>26.333333333333332</v>
      </c>
      <c r="D334" s="11">
        <f t="shared" si="140"/>
        <v>822.350102347448</v>
      </c>
      <c r="E334" s="11">
        <f t="shared" si="126"/>
        <v>510.69626427980245</v>
      </c>
      <c r="F334" s="11">
        <f t="shared" si="141"/>
        <v>81.005194924228732</v>
      </c>
      <c r="G334" s="11">
        <f t="shared" si="127"/>
        <v>168.87349366831936</v>
      </c>
      <c r="H334" s="11">
        <f t="shared" si="128"/>
        <v>118.73677885643849</v>
      </c>
      <c r="I334" s="24">
        <f t="shared" si="142"/>
        <v>81.005194924228732</v>
      </c>
      <c r="J334" s="12">
        <f t="shared" si="129"/>
        <v>0.2419997350410982</v>
      </c>
      <c r="K334" s="24">
        <f t="shared" si="130"/>
        <v>477.70752939778367</v>
      </c>
      <c r="L334" s="12">
        <f t="shared" si="143"/>
        <v>0.25184865360784126</v>
      </c>
      <c r="M334" s="24">
        <f t="shared" si="144"/>
        <v>168.87349366831936</v>
      </c>
      <c r="N334" s="12">
        <f t="shared" si="131"/>
        <v>0.74386952080562119</v>
      </c>
      <c r="O334" s="24">
        <f t="shared" si="132"/>
        <v>518.03482693308604</v>
      </c>
      <c r="P334" s="12">
        <f t="shared" si="145"/>
        <v>0.58157778402031912</v>
      </c>
      <c r="Q334" s="24">
        <f t="shared" si="146"/>
        <v>118.73677885643849</v>
      </c>
      <c r="R334" s="12">
        <f t="shared" si="133"/>
        <v>0.426724365751668</v>
      </c>
      <c r="S334" s="24">
        <f t="shared" si="134"/>
        <v>496.6734786421257</v>
      </c>
      <c r="T334" s="12">
        <f t="shared" si="147"/>
        <v>0.39649339982952569</v>
      </c>
      <c r="W334" s="24">
        <f t="shared" si="148"/>
        <v>133.60554203146106</v>
      </c>
      <c r="X334" s="24">
        <f t="shared" si="149"/>
        <v>503.40435650985461</v>
      </c>
      <c r="Y334" s="13">
        <f t="shared" si="135"/>
        <v>0.42360970066249026</v>
      </c>
      <c r="Z334" s="24">
        <f t="shared" si="136"/>
        <v>9427.2680562085352</v>
      </c>
      <c r="AA334" s="24">
        <f t="shared" si="137"/>
        <v>9720.8132696804714</v>
      </c>
      <c r="AB334" s="24">
        <f t="shared" si="150"/>
        <v>168.87349366831936</v>
      </c>
      <c r="AC334" s="24">
        <f t="shared" si="151"/>
        <v>118.73677885643849</v>
      </c>
      <c r="AE334" s="14">
        <f t="shared" si="152"/>
        <v>26.333333333333332</v>
      </c>
      <c r="AF334" s="24">
        <f t="shared" si="156"/>
        <v>400</v>
      </c>
      <c r="AG334" s="3">
        <f t="shared" si="153"/>
        <v>0</v>
      </c>
      <c r="AH334" s="3">
        <f>IF(AC334&lt;=450,AthetaR30_0,IF(AC334&gt;=650,AthetaR30_2,(IF(AC334&lt;=550,AthetaR30_0+(AthetaR30_1-AthetaR30_0)/100*(AC334-450),AthetaR30_1+(AthetaR30_2-AthetaR30_1)/100*(AC334-450)))))</f>
        <v>0</v>
      </c>
      <c r="AI334" s="3">
        <f>IF(AD334&lt;=450,AthetaR60_0,IF(AD334&gt;=650,AthetaR60_2,(IF(AD334&lt;=550,AthetaR60_0+(AthetaR60_1-AthetaR60_0)/100*(AD334-450),AthetaR60_1+(AthetaR60_2-AthetaR60_1)/100*(AD334-450)))))</f>
        <v>0.5</v>
      </c>
      <c r="AJ334" s="3">
        <f>IF(AE334&lt;=450,AthetaR90_0,IF(AE334&gt;=650,AthetaR90_2,(IF(AE334&lt;=550,AthetaR90_0+(AthetaR90_1-AthetaR90_0)/100*(AE334-450),AthetaR90_1+(AthetaR90_2-AthetaR90_1)/100*(AE334-450)))))</f>
        <v>1.3</v>
      </c>
      <c r="AK334" s="3">
        <f>IF(AF334&lt;=450,AthetaR120_0,IF(AF334&gt;=650,AthetaR120_2,(IF(AF334&lt;=550,AthetaR120_0+(AthetaR120_1-AthetaR120_0)/100*(AF334-450),AthetaR120_1+(AthetaR120_2-AthetaR120_1)/100*(AF334-450)))))</f>
        <v>1.9</v>
      </c>
      <c r="AL334" s="24">
        <f t="shared" si="154"/>
        <v>168.87349366831936</v>
      </c>
      <c r="AM334" s="14">
        <f t="shared" si="155"/>
        <v>118.73677885643849</v>
      </c>
    </row>
    <row r="335" spans="2:39" x14ac:dyDescent="0.25">
      <c r="B335" s="3">
        <f t="shared" si="138"/>
        <v>1585</v>
      </c>
      <c r="C335" s="14">
        <f t="shared" si="139"/>
        <v>26.416666666666668</v>
      </c>
      <c r="D335" s="11">
        <f t="shared" si="140"/>
        <v>822.82127127741228</v>
      </c>
      <c r="E335" s="11">
        <f t="shared" si="126"/>
        <v>510.98441883116573</v>
      </c>
      <c r="F335" s="11">
        <f t="shared" si="141"/>
        <v>81.257043577836569</v>
      </c>
      <c r="G335" s="11">
        <f t="shared" si="127"/>
        <v>169.45507145233967</v>
      </c>
      <c r="H335" s="11">
        <f t="shared" si="128"/>
        <v>119.13327225626801</v>
      </c>
      <c r="I335" s="24">
        <f t="shared" si="142"/>
        <v>81.257043577836569</v>
      </c>
      <c r="J335" s="12">
        <f t="shared" si="129"/>
        <v>0.2419305264883439</v>
      </c>
      <c r="K335" s="24">
        <f t="shared" si="130"/>
        <v>477.84418617784917</v>
      </c>
      <c r="L335" s="12">
        <f t="shared" si="143"/>
        <v>0.25189659995883007</v>
      </c>
      <c r="M335" s="24">
        <f t="shared" si="144"/>
        <v>169.45507145233967</v>
      </c>
      <c r="N335" s="12">
        <f t="shared" si="131"/>
        <v>0.74354245779417438</v>
      </c>
      <c r="O335" s="24">
        <f t="shared" si="132"/>
        <v>518.26269560252786</v>
      </c>
      <c r="P335" s="12">
        <f t="shared" si="145"/>
        <v>0.58138699399666538</v>
      </c>
      <c r="Q335" s="24">
        <f t="shared" si="146"/>
        <v>119.13327225626801</v>
      </c>
      <c r="R335" s="12">
        <f t="shared" si="133"/>
        <v>0.42656594966354205</v>
      </c>
      <c r="S335" s="24">
        <f t="shared" si="134"/>
        <v>496.85793093988735</v>
      </c>
      <c r="T335" s="12">
        <f t="shared" si="147"/>
        <v>0.3964746738570431</v>
      </c>
      <c r="W335" s="24">
        <f t="shared" si="148"/>
        <v>134.02915173212355</v>
      </c>
      <c r="X335" s="24">
        <f t="shared" si="149"/>
        <v>503.59072725571133</v>
      </c>
      <c r="Y335" s="13">
        <f t="shared" si="135"/>
        <v>0.42364900392640475</v>
      </c>
      <c r="Z335" s="24">
        <f t="shared" si="136"/>
        <v>9423.8816774760544</v>
      </c>
      <c r="AA335" s="24">
        <f t="shared" si="137"/>
        <v>9733.0659166101705</v>
      </c>
      <c r="AB335" s="24">
        <f t="shared" si="150"/>
        <v>169.45507145233967</v>
      </c>
      <c r="AC335" s="24">
        <f t="shared" si="151"/>
        <v>119.13327225626801</v>
      </c>
      <c r="AE335" s="14">
        <f t="shared" si="152"/>
        <v>26.416666666666668</v>
      </c>
      <c r="AF335" s="24">
        <f t="shared" si="156"/>
        <v>400</v>
      </c>
      <c r="AG335" s="3">
        <f t="shared" si="153"/>
        <v>0</v>
      </c>
      <c r="AH335" s="3">
        <f>IF(AC335&lt;=450,AthetaR30_0,IF(AC335&gt;=650,AthetaR30_2,(IF(AC335&lt;=550,AthetaR30_0+(AthetaR30_1-AthetaR30_0)/100*(AC335-450),AthetaR30_1+(AthetaR30_2-AthetaR30_1)/100*(AC335-450)))))</f>
        <v>0</v>
      </c>
      <c r="AI335" s="3">
        <f>IF(AD335&lt;=450,AthetaR60_0,IF(AD335&gt;=650,AthetaR60_2,(IF(AD335&lt;=550,AthetaR60_0+(AthetaR60_1-AthetaR60_0)/100*(AD335-450),AthetaR60_1+(AthetaR60_2-AthetaR60_1)/100*(AD335-450)))))</f>
        <v>0.5</v>
      </c>
      <c r="AJ335" s="3">
        <f>IF(AE335&lt;=450,AthetaR90_0,IF(AE335&gt;=650,AthetaR90_2,(IF(AE335&lt;=550,AthetaR90_0+(AthetaR90_1-AthetaR90_0)/100*(AE335-450),AthetaR90_1+(AthetaR90_2-AthetaR90_1)/100*(AE335-450)))))</f>
        <v>1.3</v>
      </c>
      <c r="AK335" s="3">
        <f>IF(AF335&lt;=450,AthetaR120_0,IF(AF335&gt;=650,AthetaR120_2,(IF(AF335&lt;=550,AthetaR120_0+(AthetaR120_1-AthetaR120_0)/100*(AF335-450),AthetaR120_1+(AthetaR120_2-AthetaR120_1)/100*(AF335-450)))))</f>
        <v>1.9</v>
      </c>
      <c r="AL335" s="24">
        <f t="shared" si="154"/>
        <v>169.45507145233967</v>
      </c>
      <c r="AM335" s="14">
        <f t="shared" si="155"/>
        <v>119.13327225626801</v>
      </c>
    </row>
    <row r="336" spans="2:39" x14ac:dyDescent="0.25">
      <c r="B336" s="3">
        <f t="shared" si="138"/>
        <v>1590</v>
      </c>
      <c r="C336" s="14">
        <f t="shared" si="139"/>
        <v>26.5</v>
      </c>
      <c r="D336" s="11">
        <f t="shared" si="140"/>
        <v>823.29096318636448</v>
      </c>
      <c r="E336" s="11">
        <f t="shared" si="126"/>
        <v>511.27167007524361</v>
      </c>
      <c r="F336" s="11">
        <f t="shared" si="141"/>
        <v>81.508940177795395</v>
      </c>
      <c r="G336" s="11">
        <f t="shared" si="127"/>
        <v>170.03645844633633</v>
      </c>
      <c r="H336" s="11">
        <f t="shared" si="128"/>
        <v>119.52974693012506</v>
      </c>
      <c r="I336" s="24">
        <f t="shared" si="142"/>
        <v>81.508940177795395</v>
      </c>
      <c r="J336" s="12">
        <f t="shared" si="129"/>
        <v>0.24186141810915765</v>
      </c>
      <c r="K336" s="24">
        <f t="shared" si="130"/>
        <v>477.98072319755448</v>
      </c>
      <c r="L336" s="12">
        <f t="shared" si="143"/>
        <v>0.25194380741223882</v>
      </c>
      <c r="M336" s="24">
        <f t="shared" si="144"/>
        <v>170.03645844633633</v>
      </c>
      <c r="N336" s="12">
        <f t="shared" si="131"/>
        <v>0.74321633354339245</v>
      </c>
      <c r="O336" s="24">
        <f t="shared" si="132"/>
        <v>518.49010991742284</v>
      </c>
      <c r="P336" s="12">
        <f t="shared" si="145"/>
        <v>0.58119477711836209</v>
      </c>
      <c r="Q336" s="24">
        <f t="shared" si="146"/>
        <v>119.52974693012506</v>
      </c>
      <c r="R336" s="12">
        <f t="shared" si="133"/>
        <v>0.42640790044311155</v>
      </c>
      <c r="S336" s="24">
        <f t="shared" si="134"/>
        <v>497.04209265116947</v>
      </c>
      <c r="T336" s="12">
        <f t="shared" si="147"/>
        <v>0.39645488351994224</v>
      </c>
      <c r="W336" s="24">
        <f t="shared" si="148"/>
        <v>134.45280073604997</v>
      </c>
      <c r="X336" s="24">
        <f t="shared" si="149"/>
        <v>503.77682908666748</v>
      </c>
      <c r="Y336" s="13">
        <f t="shared" si="135"/>
        <v>0.42368706330485367</v>
      </c>
      <c r="Z336" s="24">
        <f t="shared" si="136"/>
        <v>9420.4717334798406</v>
      </c>
      <c r="AA336" s="24">
        <f t="shared" si="137"/>
        <v>9745.276945669626</v>
      </c>
      <c r="AB336" s="24">
        <f t="shared" si="150"/>
        <v>170.03645844633633</v>
      </c>
      <c r="AC336" s="24">
        <f t="shared" si="151"/>
        <v>119.52974693012506</v>
      </c>
      <c r="AE336" s="14">
        <f t="shared" si="152"/>
        <v>26.5</v>
      </c>
      <c r="AF336" s="24">
        <f t="shared" si="156"/>
        <v>400</v>
      </c>
      <c r="AG336" s="3">
        <f t="shared" si="153"/>
        <v>0</v>
      </c>
      <c r="AH336" s="3">
        <f>IF(AC336&lt;=450,AthetaR30_0,IF(AC336&gt;=650,AthetaR30_2,(IF(AC336&lt;=550,AthetaR30_0+(AthetaR30_1-AthetaR30_0)/100*(AC336-450),AthetaR30_1+(AthetaR30_2-AthetaR30_1)/100*(AC336-450)))))</f>
        <v>0</v>
      </c>
      <c r="AI336" s="3">
        <f>IF(AD336&lt;=450,AthetaR60_0,IF(AD336&gt;=650,AthetaR60_2,(IF(AD336&lt;=550,AthetaR60_0+(AthetaR60_1-AthetaR60_0)/100*(AD336-450),AthetaR60_1+(AthetaR60_2-AthetaR60_1)/100*(AD336-450)))))</f>
        <v>0.5</v>
      </c>
      <c r="AJ336" s="3">
        <f>IF(AE336&lt;=450,AthetaR90_0,IF(AE336&gt;=650,AthetaR90_2,(IF(AE336&lt;=550,AthetaR90_0+(AthetaR90_1-AthetaR90_0)/100*(AE336-450),AthetaR90_1+(AthetaR90_2-AthetaR90_1)/100*(AE336-450)))))</f>
        <v>1.3</v>
      </c>
      <c r="AK336" s="3">
        <f>IF(AF336&lt;=450,AthetaR120_0,IF(AF336&gt;=650,AthetaR120_2,(IF(AF336&lt;=550,AthetaR120_0+(AthetaR120_1-AthetaR120_0)/100*(AF336-450),AthetaR120_1+(AthetaR120_2-AthetaR120_1)/100*(AF336-450)))))</f>
        <v>1.9</v>
      </c>
      <c r="AL336" s="24">
        <f t="shared" si="154"/>
        <v>170.03645844633633</v>
      </c>
      <c r="AM336" s="14">
        <f t="shared" si="155"/>
        <v>119.52974693012506</v>
      </c>
    </row>
    <row r="337" spans="2:39" x14ac:dyDescent="0.25">
      <c r="B337" s="3">
        <f t="shared" si="138"/>
        <v>1595</v>
      </c>
      <c r="C337" s="14">
        <f t="shared" si="139"/>
        <v>26.583333333333332</v>
      </c>
      <c r="D337" s="11">
        <f t="shared" si="140"/>
        <v>823.75918730570834</v>
      </c>
      <c r="E337" s="11">
        <f t="shared" si="126"/>
        <v>511.5580236577203</v>
      </c>
      <c r="F337" s="11">
        <f t="shared" si="141"/>
        <v>81.760883985207627</v>
      </c>
      <c r="G337" s="11">
        <f t="shared" si="127"/>
        <v>170.61765322345468</v>
      </c>
      <c r="H337" s="11">
        <f t="shared" si="128"/>
        <v>119.92620181364499</v>
      </c>
      <c r="I337" s="24">
        <f t="shared" si="142"/>
        <v>81.760883985207627</v>
      </c>
      <c r="J337" s="12">
        <f t="shared" si="129"/>
        <v>0.24179240990241252</v>
      </c>
      <c r="K337" s="24">
        <f t="shared" si="130"/>
        <v>478.11714018673928</v>
      </c>
      <c r="L337" s="12">
        <f t="shared" si="143"/>
        <v>0.25199028241749516</v>
      </c>
      <c r="M337" s="24">
        <f t="shared" si="144"/>
        <v>170.61765322345468</v>
      </c>
      <c r="N337" s="12">
        <f t="shared" si="131"/>
        <v>0.74289114247683163</v>
      </c>
      <c r="O337" s="24">
        <f t="shared" si="132"/>
        <v>518.71707231097514</v>
      </c>
      <c r="P337" s="12">
        <f t="shared" si="145"/>
        <v>0.58100114949945048</v>
      </c>
      <c r="Q337" s="24">
        <f t="shared" si="146"/>
        <v>119.92620181364499</v>
      </c>
      <c r="R337" s="12">
        <f t="shared" si="133"/>
        <v>0.42625021708266225</v>
      </c>
      <c r="S337" s="24">
        <f t="shared" si="134"/>
        <v>497.22596415272642</v>
      </c>
      <c r="T337" s="12">
        <f t="shared" si="147"/>
        <v>0.39643403955947892</v>
      </c>
      <c r="W337" s="24">
        <f t="shared" si="148"/>
        <v>134.87648779935481</v>
      </c>
      <c r="X337" s="24">
        <f t="shared" si="149"/>
        <v>503.96266239083855</v>
      </c>
      <c r="Y337" s="13">
        <f t="shared" si="135"/>
        <v>0.42372388684986095</v>
      </c>
      <c r="Z337" s="24">
        <f t="shared" si="136"/>
        <v>9417.0383964591365</v>
      </c>
      <c r="AA337" s="24">
        <f t="shared" si="137"/>
        <v>9757.4464986437033</v>
      </c>
      <c r="AB337" s="24">
        <f t="shared" si="150"/>
        <v>170.61765322345468</v>
      </c>
      <c r="AC337" s="24">
        <f t="shared" si="151"/>
        <v>119.92620181364499</v>
      </c>
      <c r="AE337" s="14">
        <f t="shared" si="152"/>
        <v>26.583333333333332</v>
      </c>
      <c r="AF337" s="24">
        <f t="shared" si="156"/>
        <v>400</v>
      </c>
      <c r="AG337" s="3">
        <f t="shared" si="153"/>
        <v>0</v>
      </c>
      <c r="AH337" s="3">
        <f>IF(AC337&lt;=450,AthetaR30_0,IF(AC337&gt;=650,AthetaR30_2,(IF(AC337&lt;=550,AthetaR30_0+(AthetaR30_1-AthetaR30_0)/100*(AC337-450),AthetaR30_1+(AthetaR30_2-AthetaR30_1)/100*(AC337-450)))))</f>
        <v>0</v>
      </c>
      <c r="AI337" s="3">
        <f>IF(AD337&lt;=450,AthetaR60_0,IF(AD337&gt;=650,AthetaR60_2,(IF(AD337&lt;=550,AthetaR60_0+(AthetaR60_1-AthetaR60_0)/100*(AD337-450),AthetaR60_1+(AthetaR60_2-AthetaR60_1)/100*(AD337-450)))))</f>
        <v>0.5</v>
      </c>
      <c r="AJ337" s="3">
        <f>IF(AE337&lt;=450,AthetaR90_0,IF(AE337&gt;=650,AthetaR90_2,(IF(AE337&lt;=550,AthetaR90_0+(AthetaR90_1-AthetaR90_0)/100*(AE337-450),AthetaR90_1+(AthetaR90_2-AthetaR90_1)/100*(AE337-450)))))</f>
        <v>1.3</v>
      </c>
      <c r="AK337" s="3">
        <f>IF(AF337&lt;=450,AthetaR120_0,IF(AF337&gt;=650,AthetaR120_2,(IF(AF337&lt;=550,AthetaR120_0+(AthetaR120_1-AthetaR120_0)/100*(AF337-450),AthetaR120_1+(AthetaR120_2-AthetaR120_1)/100*(AF337-450)))))</f>
        <v>1.9</v>
      </c>
      <c r="AL337" s="24">
        <f t="shared" si="154"/>
        <v>170.61765322345468</v>
      </c>
      <c r="AM337" s="14">
        <f t="shared" si="155"/>
        <v>119.92620181364499</v>
      </c>
    </row>
    <row r="338" spans="2:39" x14ac:dyDescent="0.25">
      <c r="B338" s="3">
        <f t="shared" si="138"/>
        <v>1600</v>
      </c>
      <c r="C338" s="14">
        <f t="shared" si="139"/>
        <v>26.666666666666668</v>
      </c>
      <c r="D338" s="11">
        <f t="shared" si="140"/>
        <v>824.22595278057292</v>
      </c>
      <c r="E338" s="11">
        <f t="shared" ref="E338:E401" si="157">IF(B338&lt;=40*60,20+345*CRed_1*LOG(8*C338+1,10),ThetaG40+(ThetaG120-ThetaG40)/80*(C338-40))</f>
        <v>511.84348517151676</v>
      </c>
      <c r="F338" s="11">
        <f t="shared" si="141"/>
        <v>82.012874267625122</v>
      </c>
      <c r="G338" s="11">
        <f t="shared" ref="G338:G401" si="158">M338</f>
        <v>171.19865437295414</v>
      </c>
      <c r="H338" s="11">
        <f t="shared" ref="H338:H401" si="159">Q338</f>
        <v>120.32263585320447</v>
      </c>
      <c r="I338" s="24">
        <f t="shared" si="142"/>
        <v>82.012874267625122</v>
      </c>
      <c r="J338" s="12">
        <f t="shared" ref="J338:J401" si="160">Cp*RhoP/(K338*RhoA)*dP/1000*MassivSS</f>
        <v>0.24172350186423852</v>
      </c>
      <c r="K338" s="24">
        <f t="shared" ref="K338:K401" si="161">IF(I338&lt;600,425+0.773*I338-1.69/1000*I338^2+2.22/1000^2*I338^3,IF(I338&lt;735,666+13002/(738-I338),IF(I338&lt;900,545+17820/(I338-731),650)))</f>
        <v>478.25343688066243</v>
      </c>
      <c r="L338" s="12">
        <f t="shared" si="143"/>
        <v>0.25203603135383562</v>
      </c>
      <c r="M338" s="24">
        <f t="shared" si="144"/>
        <v>171.19865437295414</v>
      </c>
      <c r="N338" s="12">
        <f t="shared" ref="N338:N401" si="162">Cp*RhoP/(O338*RhoA)*dP/1000*MassivW</f>
        <v>0.74256687903212515</v>
      </c>
      <c r="O338" s="24">
        <f t="shared" ref="O338:O401" si="163">IF(M338&lt;600,425+0.773*M338-1.69/1000*M338^2+2.22/1000^2*M338^3,IF(M338&lt;735,666+13002/(738-M338),IF(M338&lt;900,545+17820/(M338-731),650)))</f>
        <v>518.94358522105119</v>
      </c>
      <c r="P338" s="12">
        <f t="shared" si="145"/>
        <v>0.58080612703843548</v>
      </c>
      <c r="Q338" s="24">
        <f t="shared" si="146"/>
        <v>120.32263585320447</v>
      </c>
      <c r="R338" s="12">
        <f t="shared" ref="R338:R401" si="164">Cp*RhoP/(S338*RhoA)*dP/1000*MassivSI</f>
        <v>0.42609289857110272</v>
      </c>
      <c r="S338" s="24">
        <f t="shared" ref="S338:S401" si="165">IF(Q338&lt;600,425+0.773*Q338-1.69/1000*Q338^2+2.22/1000^2*Q338^3,IF(Q338&lt;735,666+13002/(738-Q338),IF(Q338&lt;900,545+17820/(Q338-731),650)))</f>
        <v>497.40954582904993</v>
      </c>
      <c r="T338" s="12">
        <f t="shared" si="147"/>
        <v>0.3964121525883727</v>
      </c>
      <c r="W338" s="24">
        <f t="shared" si="148"/>
        <v>135.30021168620468</v>
      </c>
      <c r="X338" s="24">
        <f t="shared" si="149"/>
        <v>504.14822756375293</v>
      </c>
      <c r="Y338" s="13">
        <f t="shared" ref="Y338:Y401" si="166">MAX(MassivSSCO/(X338*RhoA)*DeltaT*(Z338+AA338),L338)</f>
        <v>0.42375948253084617</v>
      </c>
      <c r="Z338" s="24">
        <f t="shared" ref="Z338:Z401" si="167">AlphaC*(E338-W338)</f>
        <v>9413.5818371328023</v>
      </c>
      <c r="AA338" s="24">
        <f t="shared" ref="AA338:AA401" si="168">Phi*EpsilonF*0.7*Botzman/10^8*EpsilonA*((E338+273)^4-(W338+273)^4)</f>
        <v>9769.5747161021245</v>
      </c>
      <c r="AB338" s="24">
        <f t="shared" si="150"/>
        <v>171.19865437295414</v>
      </c>
      <c r="AC338" s="24">
        <f t="shared" si="151"/>
        <v>120.32263585320447</v>
      </c>
      <c r="AE338" s="14">
        <f t="shared" si="152"/>
        <v>26.666666666666668</v>
      </c>
      <c r="AF338" s="24">
        <f t="shared" si="156"/>
        <v>400</v>
      </c>
      <c r="AG338" s="3">
        <f t="shared" si="153"/>
        <v>0</v>
      </c>
      <c r="AH338" s="3">
        <f>IF(AC338&lt;=450,AthetaR30_0,IF(AC338&gt;=650,AthetaR30_2,(IF(AC338&lt;=550,AthetaR30_0+(AthetaR30_1-AthetaR30_0)/100*(AC338-450),AthetaR30_1+(AthetaR30_2-AthetaR30_1)/100*(AC338-450)))))</f>
        <v>0</v>
      </c>
      <c r="AI338" s="3">
        <f>IF(AD338&lt;=450,AthetaR60_0,IF(AD338&gt;=650,AthetaR60_2,(IF(AD338&lt;=550,AthetaR60_0+(AthetaR60_1-AthetaR60_0)/100*(AD338-450),AthetaR60_1+(AthetaR60_2-AthetaR60_1)/100*(AD338-450)))))</f>
        <v>0.5</v>
      </c>
      <c r="AJ338" s="3">
        <f>IF(AE338&lt;=450,AthetaR90_0,IF(AE338&gt;=650,AthetaR90_2,(IF(AE338&lt;=550,AthetaR90_0+(AthetaR90_1-AthetaR90_0)/100*(AE338-450),AthetaR90_1+(AthetaR90_2-AthetaR90_1)/100*(AE338-450)))))</f>
        <v>1.3</v>
      </c>
      <c r="AK338" s="3">
        <f>IF(AF338&lt;=450,AthetaR120_0,IF(AF338&gt;=650,AthetaR120_2,(IF(AF338&lt;=550,AthetaR120_0+(AthetaR120_1-AthetaR120_0)/100*(AF338-450),AthetaR120_1+(AthetaR120_2-AthetaR120_1)/100*(AF338-450)))))</f>
        <v>1.9</v>
      </c>
      <c r="AL338" s="24">
        <f t="shared" si="154"/>
        <v>171.19865437295414</v>
      </c>
      <c r="AM338" s="14">
        <f t="shared" si="155"/>
        <v>120.32263585320447</v>
      </c>
    </row>
    <row r="339" spans="2:39" x14ac:dyDescent="0.25">
      <c r="B339" s="3">
        <f t="shared" ref="B339:B402" si="169">B338+DeltaT</f>
        <v>1605</v>
      </c>
      <c r="C339" s="14">
        <f t="shared" ref="C339:C402" si="170">B339/60</f>
        <v>26.75</v>
      </c>
      <c r="D339" s="11">
        <f t="shared" ref="D339:D402" si="171">20+345*LOG(8*C339+1,10)</f>
        <v>824.69126867088369</v>
      </c>
      <c r="E339" s="11">
        <f t="shared" si="157"/>
        <v>512.12806015744559</v>
      </c>
      <c r="F339" s="11">
        <f t="shared" ref="F339:F402" si="172">I339</f>
        <v>82.264910298978961</v>
      </c>
      <c r="G339" s="11">
        <f t="shared" si="158"/>
        <v>171.77946049999258</v>
      </c>
      <c r="H339" s="11">
        <f t="shared" si="159"/>
        <v>120.71904800579284</v>
      </c>
      <c r="I339" s="24">
        <f t="shared" ref="I339:I402" si="173">I338+IF(Limit=Oui,MAX(0,L338),L338)</f>
        <v>82.264910298978961</v>
      </c>
      <c r="J339" s="12">
        <f t="shared" si="160"/>
        <v>0.24165469398806255</v>
      </c>
      <c r="K339" s="24">
        <f t="shared" si="161"/>
        <v>478.38961301993999</v>
      </c>
      <c r="L339" s="12">
        <f t="shared" ref="L339:L402" si="174">LambdaP*MassivSS/(dP/1000)/(K339*RhoA)/(1+J339/3)*(D339-I339)*DeltaT-(EXP(J339/10)-1)*(D339-D338)</f>
        <v>0.25208106053128948</v>
      </c>
      <c r="M339" s="24">
        <f t="shared" ref="M339:M402" si="175">M338+IF(Limit=Oui,MAX(0,P338),P338)</f>
        <v>171.77946049999258</v>
      </c>
      <c r="N339" s="12">
        <f t="shared" si="162"/>
        <v>0.74224353766115825</v>
      </c>
      <c r="O339" s="24">
        <f t="shared" si="163"/>
        <v>519.16965108998215</v>
      </c>
      <c r="P339" s="12">
        <f t="shared" ref="P339:P402" si="176">LambdaP*MassivW/(dP/1000)/(O339*RhoA)/(1+N339/3)*(D339-M339)*DeltaT-(EXP(N339/10)-1)*(D339-D338)</f>
        <v>0.5806097254217043</v>
      </c>
      <c r="Q339" s="24">
        <f t="shared" ref="Q339:Q402" si="177">Q338+IF(Limit=Oui,MAX(0,T338),T338)</f>
        <v>120.71904800579284</v>
      </c>
      <c r="R339" s="12">
        <f t="shared" si="164"/>
        <v>0.4259359438940763</v>
      </c>
      <c r="S339" s="24">
        <f t="shared" si="165"/>
        <v>497.59283807224909</v>
      </c>
      <c r="T339" s="12">
        <f t="shared" ref="T339:T402" si="178">LambdaP*MassivSI/(dP/1000)/(S339*RhoA)/(1+R339/3)*(D339-Q339)*DeltaT-(EXP(R339/10)-1)*(D339-D338)</f>
        <v>0.39638923309267915</v>
      </c>
      <c r="W339" s="24">
        <f t="shared" ref="W339:W402" si="179">W338+IF(Limit=Oui,MAX(0,Y338),Y338)</f>
        <v>135.72397116873552</v>
      </c>
      <c r="X339" s="24">
        <f t="shared" ref="X339:X402" si="180">IF(W339&lt;600,425+0.773*W339-1.69/1000*W339^2+2.22/1000^2*W339^3,IF(W339&lt;735,666+13002/(738-W339),IF(W339&lt;900,545+17820/(W339-731),650)))</f>
        <v>504.33352500825902</v>
      </c>
      <c r="Y339" s="13">
        <f t="shared" si="166"/>
        <v>0.42379385823561527</v>
      </c>
      <c r="Z339" s="24">
        <f t="shared" si="167"/>
        <v>9410.1022247177534</v>
      </c>
      <c r="AA339" s="24">
        <f t="shared" si="168"/>
        <v>9781.6617374132638</v>
      </c>
      <c r="AB339" s="24">
        <f t="shared" ref="AB339:AB402" si="181">MAX(M339,AVERAGE(W339,AC339))</f>
        <v>171.77946049999258</v>
      </c>
      <c r="AC339" s="24">
        <f t="shared" ref="AC339:AC402" si="182">Q339</f>
        <v>120.71904800579284</v>
      </c>
      <c r="AE339" s="14">
        <f t="shared" ref="AE339:AE402" si="183">C339</f>
        <v>26.75</v>
      </c>
      <c r="AF339" s="24">
        <f t="shared" si="156"/>
        <v>400</v>
      </c>
      <c r="AG339" s="3">
        <f t="shared" ref="AG339:AG402" si="184">IF(C339&lt;=30,AH339,IF(C339&lt;=60,AI339,IF(C339&lt;=90,AJ339,IF(C339&lt;=120,AK339,-1))))</f>
        <v>0</v>
      </c>
      <c r="AH339" s="3">
        <f>IF(AC339&lt;=450,AthetaR30_0,IF(AC339&gt;=650,AthetaR30_2,(IF(AC339&lt;=550,AthetaR30_0+(AthetaR30_1-AthetaR30_0)/100*(AC339-450),AthetaR30_1+(AthetaR30_2-AthetaR30_1)/100*(AC339-450)))))</f>
        <v>0</v>
      </c>
      <c r="AI339" s="3">
        <f>IF(AD339&lt;=450,AthetaR60_0,IF(AD339&gt;=650,AthetaR60_2,(IF(AD339&lt;=550,AthetaR60_0+(AthetaR60_1-AthetaR60_0)/100*(AD339-450),AthetaR60_1+(AthetaR60_2-AthetaR60_1)/100*(AD339-450)))))</f>
        <v>0.5</v>
      </c>
      <c r="AJ339" s="3">
        <f>IF(AE339&lt;=450,AthetaR90_0,IF(AE339&gt;=650,AthetaR90_2,(IF(AE339&lt;=550,AthetaR90_0+(AthetaR90_1-AthetaR90_0)/100*(AE339-450),AthetaR90_1+(AthetaR90_2-AthetaR90_1)/100*(AE339-450)))))</f>
        <v>1.3</v>
      </c>
      <c r="AK339" s="3">
        <f>IF(AF339&lt;=450,AthetaR120_0,IF(AF339&gt;=650,AthetaR120_2,(IF(AF339&lt;=550,AthetaR120_0+(AthetaR120_1-AthetaR120_0)/100*(AF339-450),AthetaR120_1+(AthetaR120_2-AthetaR120_1)/100*(AF339-450)))))</f>
        <v>1.9</v>
      </c>
      <c r="AL339" s="24">
        <f t="shared" ref="AL339:AL402" si="185">MAX(M339,AVERAGE(W339,AM339))</f>
        <v>171.77946049999258</v>
      </c>
      <c r="AM339" s="14">
        <f t="shared" ref="AM339:AM402" si="186">IF(W339&gt;=AF339,(1+(W339-AF339)*AG339/10000)*AC339,AC339)</f>
        <v>120.71904800579284</v>
      </c>
    </row>
    <row r="340" spans="2:39" x14ac:dyDescent="0.25">
      <c r="B340" s="3">
        <f t="shared" si="169"/>
        <v>1610</v>
      </c>
      <c r="C340" s="14">
        <f t="shared" si="170"/>
        <v>26.833333333333332</v>
      </c>
      <c r="D340" s="11">
        <f t="shared" si="171"/>
        <v>825.15514395241814</v>
      </c>
      <c r="E340" s="11">
        <f t="shared" si="157"/>
        <v>512.41175410485675</v>
      </c>
      <c r="F340" s="11">
        <f t="shared" si="172"/>
        <v>82.516991359510257</v>
      </c>
      <c r="G340" s="11">
        <f t="shared" si="158"/>
        <v>172.36007022541429</v>
      </c>
      <c r="H340" s="11">
        <f t="shared" si="159"/>
        <v>121.11543723888552</v>
      </c>
      <c r="I340" s="24">
        <f t="shared" si="173"/>
        <v>82.516991359510257</v>
      </c>
      <c r="J340" s="12">
        <f t="shared" si="160"/>
        <v>0.24158598626464761</v>
      </c>
      <c r="K340" s="24">
        <f t="shared" si="161"/>
        <v>478.52566835048373</v>
      </c>
      <c r="L340" s="12">
        <f t="shared" si="174"/>
        <v>0.25212537619158776</v>
      </c>
      <c r="M340" s="24">
        <f t="shared" si="175"/>
        <v>172.36007022541429</v>
      </c>
      <c r="N340" s="12">
        <f t="shared" si="162"/>
        <v>0.7419211128302392</v>
      </c>
      <c r="O340" s="24">
        <f t="shared" si="163"/>
        <v>519.39527236436857</v>
      </c>
      <c r="P340" s="12">
        <f t="shared" si="176"/>
        <v>0.5804119601266936</v>
      </c>
      <c r="Q340" s="24">
        <f t="shared" si="177"/>
        <v>121.11543723888552</v>
      </c>
      <c r="R340" s="12">
        <f t="shared" si="164"/>
        <v>0.42577935203407052</v>
      </c>
      <c r="S340" s="24">
        <f t="shared" si="165"/>
        <v>497.7758412819328</v>
      </c>
      <c r="T340" s="12">
        <f t="shared" si="178"/>
        <v>0.39636529143352461</v>
      </c>
      <c r="W340" s="24">
        <f t="shared" si="179"/>
        <v>136.14776502697114</v>
      </c>
      <c r="X340" s="24">
        <f t="shared" si="180"/>
        <v>504.51855513443513</v>
      </c>
      <c r="Y340" s="13">
        <f t="shared" si="166"/>
        <v>0.42382702177133885</v>
      </c>
      <c r="Z340" s="24">
        <f t="shared" si="167"/>
        <v>9406.5997269471409</v>
      </c>
      <c r="AA340" s="24">
        <f t="shared" si="168"/>
        <v>9793.7077007578137</v>
      </c>
      <c r="AB340" s="24">
        <f t="shared" si="181"/>
        <v>172.36007022541429</v>
      </c>
      <c r="AC340" s="24">
        <f t="shared" si="182"/>
        <v>121.11543723888552</v>
      </c>
      <c r="AE340" s="14">
        <f t="shared" si="183"/>
        <v>26.833333333333332</v>
      </c>
      <c r="AF340" s="24">
        <f t="shared" si="156"/>
        <v>400</v>
      </c>
      <c r="AG340" s="3">
        <f t="shared" si="184"/>
        <v>0</v>
      </c>
      <c r="AH340" s="3">
        <f>IF(AC340&lt;=450,AthetaR30_0,IF(AC340&gt;=650,AthetaR30_2,(IF(AC340&lt;=550,AthetaR30_0+(AthetaR30_1-AthetaR30_0)/100*(AC340-450),AthetaR30_1+(AthetaR30_2-AthetaR30_1)/100*(AC340-450)))))</f>
        <v>0</v>
      </c>
      <c r="AI340" s="3">
        <f>IF(AD340&lt;=450,AthetaR60_0,IF(AD340&gt;=650,AthetaR60_2,(IF(AD340&lt;=550,AthetaR60_0+(AthetaR60_1-AthetaR60_0)/100*(AD340-450),AthetaR60_1+(AthetaR60_2-AthetaR60_1)/100*(AD340-450)))))</f>
        <v>0.5</v>
      </c>
      <c r="AJ340" s="3">
        <f>IF(AE340&lt;=450,AthetaR90_0,IF(AE340&gt;=650,AthetaR90_2,(IF(AE340&lt;=550,AthetaR90_0+(AthetaR90_1-AthetaR90_0)/100*(AE340-450),AthetaR90_1+(AthetaR90_2-AthetaR90_1)/100*(AE340-450)))))</f>
        <v>1.3</v>
      </c>
      <c r="AK340" s="3">
        <f>IF(AF340&lt;=450,AthetaR120_0,IF(AF340&gt;=650,AthetaR120_2,(IF(AF340&lt;=550,AthetaR120_0+(AthetaR120_1-AthetaR120_0)/100*(AF340-450),AthetaR120_1+(AthetaR120_2-AthetaR120_1)/100*(AF340-450)))))</f>
        <v>1.9</v>
      </c>
      <c r="AL340" s="24">
        <f t="shared" si="185"/>
        <v>172.36007022541429</v>
      </c>
      <c r="AM340" s="14">
        <f t="shared" si="186"/>
        <v>121.11543723888552</v>
      </c>
    </row>
    <row r="341" spans="2:39" x14ac:dyDescent="0.25">
      <c r="B341" s="3">
        <f t="shared" si="169"/>
        <v>1615</v>
      </c>
      <c r="C341" s="14">
        <f t="shared" si="170"/>
        <v>26.916666666666668</v>
      </c>
      <c r="D341" s="11">
        <f t="shared" si="171"/>
        <v>825.61758751784373</v>
      </c>
      <c r="E341" s="11">
        <f t="shared" si="157"/>
        <v>512.69457245227227</v>
      </c>
      <c r="F341" s="11">
        <f t="shared" si="172"/>
        <v>82.769116735701843</v>
      </c>
      <c r="G341" s="11">
        <f t="shared" si="158"/>
        <v>172.94048218554099</v>
      </c>
      <c r="H341" s="11">
        <f t="shared" si="159"/>
        <v>121.51180253031904</v>
      </c>
      <c r="I341" s="24">
        <f t="shared" si="173"/>
        <v>82.769116735701843</v>
      </c>
      <c r="J341" s="12">
        <f t="shared" si="160"/>
        <v>0.24151737868213066</v>
      </c>
      <c r="K341" s="24">
        <f t="shared" si="161"/>
        <v>478.66160262344152</v>
      </c>
      <c r="L341" s="12">
        <f t="shared" si="174"/>
        <v>0.25216898450912306</v>
      </c>
      <c r="M341" s="24">
        <f t="shared" si="175"/>
        <v>172.94048218554099</v>
      </c>
      <c r="N341" s="12">
        <f t="shared" si="162"/>
        <v>0.74159959902026251</v>
      </c>
      <c r="O341" s="24">
        <f t="shared" si="163"/>
        <v>519.62045149488915</v>
      </c>
      <c r="P341" s="12">
        <f t="shared" si="176"/>
        <v>0.58021284642521365</v>
      </c>
      <c r="Q341" s="24">
        <f t="shared" si="177"/>
        <v>121.51180253031904</v>
      </c>
      <c r="R341" s="12">
        <f t="shared" si="164"/>
        <v>0.42562312197052649</v>
      </c>
      <c r="S341" s="24">
        <f t="shared" si="165"/>
        <v>497.95855586509293</v>
      </c>
      <c r="T341" s="12">
        <f t="shared" si="178"/>
        <v>0.39634033784893041</v>
      </c>
      <c r="W341" s="24">
        <f t="shared" si="179"/>
        <v>136.57159204874247</v>
      </c>
      <c r="X341" s="24">
        <f t="shared" si="180"/>
        <v>504.70331835949963</v>
      </c>
      <c r="Y341" s="13">
        <f t="shared" si="166"/>
        <v>0.42385898086551538</v>
      </c>
      <c r="Z341" s="24">
        <f t="shared" si="167"/>
        <v>9403.074510088245</v>
      </c>
      <c r="AA341" s="24">
        <f t="shared" si="168"/>
        <v>9805.7127431422086</v>
      </c>
      <c r="AB341" s="24">
        <f t="shared" si="181"/>
        <v>172.94048218554099</v>
      </c>
      <c r="AC341" s="24">
        <f t="shared" si="182"/>
        <v>121.51180253031904</v>
      </c>
      <c r="AE341" s="14">
        <f t="shared" si="183"/>
        <v>26.916666666666668</v>
      </c>
      <c r="AF341" s="24">
        <f t="shared" si="156"/>
        <v>400</v>
      </c>
      <c r="AG341" s="3">
        <f t="shared" si="184"/>
        <v>0</v>
      </c>
      <c r="AH341" s="3">
        <f>IF(AC341&lt;=450,AthetaR30_0,IF(AC341&gt;=650,AthetaR30_2,(IF(AC341&lt;=550,AthetaR30_0+(AthetaR30_1-AthetaR30_0)/100*(AC341-450),AthetaR30_1+(AthetaR30_2-AthetaR30_1)/100*(AC341-450)))))</f>
        <v>0</v>
      </c>
      <c r="AI341" s="3">
        <f>IF(AD341&lt;=450,AthetaR60_0,IF(AD341&gt;=650,AthetaR60_2,(IF(AD341&lt;=550,AthetaR60_0+(AthetaR60_1-AthetaR60_0)/100*(AD341-450),AthetaR60_1+(AthetaR60_2-AthetaR60_1)/100*(AD341-450)))))</f>
        <v>0.5</v>
      </c>
      <c r="AJ341" s="3">
        <f>IF(AE341&lt;=450,AthetaR90_0,IF(AE341&gt;=650,AthetaR90_2,(IF(AE341&lt;=550,AthetaR90_0+(AthetaR90_1-AthetaR90_0)/100*(AE341-450),AthetaR90_1+(AthetaR90_2-AthetaR90_1)/100*(AE341-450)))))</f>
        <v>1.3</v>
      </c>
      <c r="AK341" s="3">
        <f>IF(AF341&lt;=450,AthetaR120_0,IF(AF341&gt;=650,AthetaR120_2,(IF(AF341&lt;=550,AthetaR120_0+(AthetaR120_1-AthetaR120_0)/100*(AF341-450),AthetaR120_1+(AthetaR120_2-AthetaR120_1)/100*(AF341-450)))))</f>
        <v>1.9</v>
      </c>
      <c r="AL341" s="24">
        <f t="shared" si="185"/>
        <v>172.94048218554099</v>
      </c>
      <c r="AM341" s="14">
        <f t="shared" si="186"/>
        <v>121.51180253031904</v>
      </c>
    </row>
    <row r="342" spans="2:39" x14ac:dyDescent="0.25">
      <c r="B342" s="3">
        <f t="shared" si="169"/>
        <v>1620</v>
      </c>
      <c r="C342" s="14">
        <f t="shared" si="170"/>
        <v>27</v>
      </c>
      <c r="D342" s="11">
        <f t="shared" si="171"/>
        <v>826.07860817774269</v>
      </c>
      <c r="E342" s="11">
        <f t="shared" si="157"/>
        <v>512.97652058801293</v>
      </c>
      <c r="F342" s="11">
        <f t="shared" si="172"/>
        <v>83.021285720210969</v>
      </c>
      <c r="G342" s="11">
        <f t="shared" si="158"/>
        <v>173.5206950319662</v>
      </c>
      <c r="H342" s="11">
        <f t="shared" si="159"/>
        <v>121.90814286816797</v>
      </c>
      <c r="I342" s="24">
        <f t="shared" si="173"/>
        <v>83.021285720210969</v>
      </c>
      <c r="J342" s="12">
        <f t="shared" si="160"/>
        <v>0.24144887122606129</v>
      </c>
      <c r="K342" s="24">
        <f t="shared" si="161"/>
        <v>478.79741559513747</v>
      </c>
      <c r="L342" s="12">
        <f t="shared" si="174"/>
        <v>0.25221189159178309</v>
      </c>
      <c r="M342" s="24">
        <f t="shared" si="175"/>
        <v>173.5206950319662</v>
      </c>
      <c r="N342" s="12">
        <f t="shared" si="162"/>
        <v>0.74127899072686732</v>
      </c>
      <c r="O342" s="24">
        <f t="shared" si="163"/>
        <v>519.84519093611311</v>
      </c>
      <c r="P342" s="12">
        <f t="shared" si="176"/>
        <v>0.5800123993863685</v>
      </c>
      <c r="Q342" s="24">
        <f t="shared" si="177"/>
        <v>121.90814286816797</v>
      </c>
      <c r="R342" s="12">
        <f t="shared" si="164"/>
        <v>0.42546725267994484</v>
      </c>
      <c r="S342" s="24">
        <f t="shared" si="165"/>
        <v>498.14098223598955</v>
      </c>
      <c r="T342" s="12">
        <f t="shared" si="178"/>
        <v>0.39631438245541117</v>
      </c>
      <c r="W342" s="24">
        <f t="shared" si="179"/>
        <v>136.99545102960798</v>
      </c>
      <c r="X342" s="24">
        <f t="shared" si="180"/>
        <v>504.88781510772151</v>
      </c>
      <c r="Y342" s="13">
        <f t="shared" si="166"/>
        <v>0.4238897431669244</v>
      </c>
      <c r="Z342" s="24">
        <f t="shared" si="167"/>
        <v>9399.5267389601231</v>
      </c>
      <c r="AA342" s="24">
        <f t="shared" si="168"/>
        <v>9817.6770004119735</v>
      </c>
      <c r="AB342" s="24">
        <f t="shared" si="181"/>
        <v>173.5206950319662</v>
      </c>
      <c r="AC342" s="24">
        <f t="shared" si="182"/>
        <v>121.90814286816797</v>
      </c>
      <c r="AE342" s="14">
        <f t="shared" si="183"/>
        <v>27</v>
      </c>
      <c r="AF342" s="24">
        <f t="shared" si="156"/>
        <v>400</v>
      </c>
      <c r="AG342" s="3">
        <f t="shared" si="184"/>
        <v>0</v>
      </c>
      <c r="AH342" s="3">
        <f>IF(AC342&lt;=450,AthetaR30_0,IF(AC342&gt;=650,AthetaR30_2,(IF(AC342&lt;=550,AthetaR30_0+(AthetaR30_1-AthetaR30_0)/100*(AC342-450),AthetaR30_1+(AthetaR30_2-AthetaR30_1)/100*(AC342-450)))))</f>
        <v>0</v>
      </c>
      <c r="AI342" s="3">
        <f>IF(AD342&lt;=450,AthetaR60_0,IF(AD342&gt;=650,AthetaR60_2,(IF(AD342&lt;=550,AthetaR60_0+(AthetaR60_1-AthetaR60_0)/100*(AD342-450),AthetaR60_1+(AthetaR60_2-AthetaR60_1)/100*(AD342-450)))))</f>
        <v>0.5</v>
      </c>
      <c r="AJ342" s="3">
        <f>IF(AE342&lt;=450,AthetaR90_0,IF(AE342&gt;=650,AthetaR90_2,(IF(AE342&lt;=550,AthetaR90_0+(AthetaR90_1-AthetaR90_0)/100*(AE342-450),AthetaR90_1+(AthetaR90_2-AthetaR90_1)/100*(AE342-450)))))</f>
        <v>1.3</v>
      </c>
      <c r="AK342" s="3">
        <f>IF(AF342&lt;=450,AthetaR120_0,IF(AF342&gt;=650,AthetaR120_2,(IF(AF342&lt;=550,AthetaR120_0+(AthetaR120_1-AthetaR120_0)/100*(AF342-450),AthetaR120_1+(AthetaR120_2-AthetaR120_1)/100*(AF342-450)))))</f>
        <v>1.9</v>
      </c>
      <c r="AL342" s="24">
        <f t="shared" si="185"/>
        <v>173.5206950319662</v>
      </c>
      <c r="AM342" s="14">
        <f t="shared" si="186"/>
        <v>121.90814286816797</v>
      </c>
    </row>
    <row r="343" spans="2:39" x14ac:dyDescent="0.25">
      <c r="B343" s="3">
        <f t="shared" si="169"/>
        <v>1625</v>
      </c>
      <c r="C343" s="14">
        <f t="shared" si="170"/>
        <v>27.083333333333332</v>
      </c>
      <c r="D343" s="11">
        <f t="shared" si="171"/>
        <v>826.53821466161685</v>
      </c>
      <c r="E343" s="11">
        <f t="shared" si="157"/>
        <v>513.2576038508131</v>
      </c>
      <c r="F343" s="11">
        <f t="shared" si="172"/>
        <v>83.273497611802753</v>
      </c>
      <c r="G343" s="11">
        <f t="shared" si="158"/>
        <v>174.10070743135256</v>
      </c>
      <c r="H343" s="11">
        <f t="shared" si="159"/>
        <v>122.30445725062339</v>
      </c>
      <c r="I343" s="24">
        <f t="shared" si="173"/>
        <v>83.273497611802753</v>
      </c>
      <c r="J343" s="12">
        <f t="shared" si="160"/>
        <v>0.24138046387943848</v>
      </c>
      <c r="K343" s="24">
        <f t="shared" si="161"/>
        <v>478.93310702701353</v>
      </c>
      <c r="L343" s="12">
        <f t="shared" si="174"/>
        <v>0.25225410348195049</v>
      </c>
      <c r="M343" s="24">
        <f t="shared" si="175"/>
        <v>174.10070743135256</v>
      </c>
      <c r="N343" s="12">
        <f t="shared" si="162"/>
        <v>0.74095928246059295</v>
      </c>
      <c r="O343" s="24">
        <f t="shared" si="163"/>
        <v>520.06949314631458</v>
      </c>
      <c r="P343" s="12">
        <f t="shared" si="176"/>
        <v>0.57981063387998977</v>
      </c>
      <c r="Q343" s="24">
        <f t="shared" si="177"/>
        <v>122.30445725062339</v>
      </c>
      <c r="R343" s="12">
        <f t="shared" si="164"/>
        <v>0.42531174313598985</v>
      </c>
      <c r="S343" s="24">
        <f t="shared" si="165"/>
        <v>498.32312081603817</v>
      </c>
      <c r="T343" s="12">
        <f t="shared" si="178"/>
        <v>0.39628743524986482</v>
      </c>
      <c r="W343" s="24">
        <f t="shared" si="179"/>
        <v>137.41934077277489</v>
      </c>
      <c r="X343" s="24">
        <f t="shared" si="180"/>
        <v>505.07204581033329</v>
      </c>
      <c r="Y343" s="13">
        <f t="shared" si="166"/>
        <v>0.42391931624656137</v>
      </c>
      <c r="Z343" s="24">
        <f t="shared" si="167"/>
        <v>9395.9565769509554</v>
      </c>
      <c r="AA343" s="24">
        <f t="shared" si="168"/>
        <v>9829.6006072647433</v>
      </c>
      <c r="AB343" s="24">
        <f t="shared" si="181"/>
        <v>174.10070743135256</v>
      </c>
      <c r="AC343" s="24">
        <f t="shared" si="182"/>
        <v>122.30445725062339</v>
      </c>
      <c r="AE343" s="14">
        <f t="shared" si="183"/>
        <v>27.083333333333332</v>
      </c>
      <c r="AF343" s="24">
        <f t="shared" si="156"/>
        <v>400</v>
      </c>
      <c r="AG343" s="3">
        <f t="shared" si="184"/>
        <v>0</v>
      </c>
      <c r="AH343" s="3">
        <f>IF(AC343&lt;=450,AthetaR30_0,IF(AC343&gt;=650,AthetaR30_2,(IF(AC343&lt;=550,AthetaR30_0+(AthetaR30_1-AthetaR30_0)/100*(AC343-450),AthetaR30_1+(AthetaR30_2-AthetaR30_1)/100*(AC343-450)))))</f>
        <v>0</v>
      </c>
      <c r="AI343" s="3">
        <f>IF(AD343&lt;=450,AthetaR60_0,IF(AD343&gt;=650,AthetaR60_2,(IF(AD343&lt;=550,AthetaR60_0+(AthetaR60_1-AthetaR60_0)/100*(AD343-450),AthetaR60_1+(AthetaR60_2-AthetaR60_1)/100*(AD343-450)))))</f>
        <v>0.5</v>
      </c>
      <c r="AJ343" s="3">
        <f>IF(AE343&lt;=450,AthetaR90_0,IF(AE343&gt;=650,AthetaR90_2,(IF(AE343&lt;=550,AthetaR90_0+(AthetaR90_1-AthetaR90_0)/100*(AE343-450),AthetaR90_1+(AthetaR90_2-AthetaR90_1)/100*(AE343-450)))))</f>
        <v>1.3</v>
      </c>
      <c r="AK343" s="3">
        <f>IF(AF343&lt;=450,AthetaR120_0,IF(AF343&gt;=650,AthetaR120_2,(IF(AF343&lt;=550,AthetaR120_0+(AthetaR120_1-AthetaR120_0)/100*(AF343-450),AthetaR120_1+(AthetaR120_2-AthetaR120_1)/100*(AF343-450)))))</f>
        <v>1.9</v>
      </c>
      <c r="AL343" s="24">
        <f t="shared" si="185"/>
        <v>174.10070743135256</v>
      </c>
      <c r="AM343" s="14">
        <f t="shared" si="186"/>
        <v>122.30445725062339</v>
      </c>
    </row>
    <row r="344" spans="2:39" x14ac:dyDescent="0.25">
      <c r="B344" s="3">
        <f t="shared" si="169"/>
        <v>1630</v>
      </c>
      <c r="C344" s="14">
        <f t="shared" si="170"/>
        <v>27.166666666666668</v>
      </c>
      <c r="D344" s="11">
        <f t="shared" si="171"/>
        <v>826.99641561888166</v>
      </c>
      <c r="E344" s="11">
        <f t="shared" si="157"/>
        <v>513.5378275304281</v>
      </c>
      <c r="F344" s="11">
        <f t="shared" si="172"/>
        <v>83.525751715284699</v>
      </c>
      <c r="G344" s="11">
        <f t="shared" si="158"/>
        <v>174.68051806523255</v>
      </c>
      <c r="H344" s="11">
        <f t="shared" si="159"/>
        <v>122.70074468587325</v>
      </c>
      <c r="I344" s="24">
        <f t="shared" si="173"/>
        <v>83.525751715284699</v>
      </c>
      <c r="J344" s="12">
        <f t="shared" si="160"/>
        <v>0.24131215662274813</v>
      </c>
      <c r="K344" s="24">
        <f t="shared" si="161"/>
        <v>479.06867668557135</v>
      </c>
      <c r="L344" s="12">
        <f t="shared" si="174"/>
        <v>0.25229562615726642</v>
      </c>
      <c r="M344" s="24">
        <f t="shared" si="175"/>
        <v>174.68051806523255</v>
      </c>
      <c r="N344" s="12">
        <f t="shared" si="162"/>
        <v>0.74064046874702794</v>
      </c>
      <c r="O344" s="24">
        <f t="shared" si="163"/>
        <v>520.29336058729086</v>
      </c>
      <c r="P344" s="12">
        <f t="shared" si="176"/>
        <v>0.57960756457931795</v>
      </c>
      <c r="Q344" s="24">
        <f t="shared" si="177"/>
        <v>122.70074468587325</v>
      </c>
      <c r="R344" s="12">
        <f t="shared" si="164"/>
        <v>0.4251565923095923</v>
      </c>
      <c r="S344" s="24">
        <f t="shared" si="165"/>
        <v>498.50497203369798</v>
      </c>
      <c r="T344" s="12">
        <f t="shared" si="178"/>
        <v>0.39625950611104144</v>
      </c>
      <c r="W344" s="24">
        <f t="shared" si="179"/>
        <v>137.84326008902144</v>
      </c>
      <c r="X344" s="24">
        <f t="shared" si="180"/>
        <v>505.25601090544336</v>
      </c>
      <c r="Y344" s="13">
        <f t="shared" si="166"/>
        <v>0.42394770759856465</v>
      </c>
      <c r="Z344" s="24">
        <f t="shared" si="167"/>
        <v>9392.3641860351672</v>
      </c>
      <c r="AA344" s="24">
        <f t="shared" si="168"/>
        <v>9841.4836972632293</v>
      </c>
      <c r="AB344" s="24">
        <f t="shared" si="181"/>
        <v>174.68051806523255</v>
      </c>
      <c r="AC344" s="24">
        <f t="shared" si="182"/>
        <v>122.70074468587325</v>
      </c>
      <c r="AE344" s="14">
        <f t="shared" si="183"/>
        <v>27.166666666666668</v>
      </c>
      <c r="AF344" s="24">
        <f t="shared" si="156"/>
        <v>400</v>
      </c>
      <c r="AG344" s="3">
        <f t="shared" si="184"/>
        <v>0</v>
      </c>
      <c r="AH344" s="3">
        <f>IF(AC344&lt;=450,AthetaR30_0,IF(AC344&gt;=650,AthetaR30_2,(IF(AC344&lt;=550,AthetaR30_0+(AthetaR30_1-AthetaR30_0)/100*(AC344-450),AthetaR30_1+(AthetaR30_2-AthetaR30_1)/100*(AC344-450)))))</f>
        <v>0</v>
      </c>
      <c r="AI344" s="3">
        <f>IF(AD344&lt;=450,AthetaR60_0,IF(AD344&gt;=650,AthetaR60_2,(IF(AD344&lt;=550,AthetaR60_0+(AthetaR60_1-AthetaR60_0)/100*(AD344-450),AthetaR60_1+(AthetaR60_2-AthetaR60_1)/100*(AD344-450)))))</f>
        <v>0.5</v>
      </c>
      <c r="AJ344" s="3">
        <f>IF(AE344&lt;=450,AthetaR90_0,IF(AE344&gt;=650,AthetaR90_2,(IF(AE344&lt;=550,AthetaR90_0+(AthetaR90_1-AthetaR90_0)/100*(AE344-450),AthetaR90_1+(AthetaR90_2-AthetaR90_1)/100*(AE344-450)))))</f>
        <v>1.3</v>
      </c>
      <c r="AK344" s="3">
        <f>IF(AF344&lt;=450,AthetaR120_0,IF(AF344&gt;=650,AthetaR120_2,(IF(AF344&lt;=550,AthetaR120_0+(AthetaR120_1-AthetaR120_0)/100*(AF344-450),AthetaR120_1+(AthetaR120_2-AthetaR120_1)/100*(AF344-450)))))</f>
        <v>1.9</v>
      </c>
      <c r="AL344" s="24">
        <f t="shared" si="185"/>
        <v>174.68051806523255</v>
      </c>
      <c r="AM344" s="14">
        <f t="shared" si="186"/>
        <v>122.70074468587325</v>
      </c>
    </row>
    <row r="345" spans="2:39" x14ac:dyDescent="0.25">
      <c r="B345" s="3">
        <f t="shared" si="169"/>
        <v>1635</v>
      </c>
      <c r="C345" s="14">
        <f t="shared" si="170"/>
        <v>27.25</v>
      </c>
      <c r="D345" s="11">
        <f t="shared" si="171"/>
        <v>827.45321961984075</v>
      </c>
      <c r="E345" s="11">
        <f t="shared" si="157"/>
        <v>513.81719686823067</v>
      </c>
      <c r="F345" s="11">
        <f t="shared" si="172"/>
        <v>83.778047341441962</v>
      </c>
      <c r="G345" s="11">
        <f t="shared" si="158"/>
        <v>175.26012562981185</v>
      </c>
      <c r="H345" s="11">
        <f t="shared" si="159"/>
        <v>123.09700419198428</v>
      </c>
      <c r="I345" s="24">
        <f t="shared" si="173"/>
        <v>83.778047341441962</v>
      </c>
      <c r="J345" s="12">
        <f t="shared" si="160"/>
        <v>0.24124394943399877</v>
      </c>
      <c r="K345" s="24">
        <f t="shared" si="161"/>
        <v>479.20412434231565</v>
      </c>
      <c r="L345" s="12">
        <f t="shared" si="174"/>
        <v>0.2523364655316</v>
      </c>
      <c r="M345" s="24">
        <f t="shared" si="175"/>
        <v>175.26012562981185</v>
      </c>
      <c r="N345" s="12">
        <f t="shared" si="162"/>
        <v>0.74032254412695309</v>
      </c>
      <c r="O345" s="24">
        <f t="shared" si="163"/>
        <v>520.51679572418413</v>
      </c>
      <c r="P345" s="12">
        <f t="shared" si="176"/>
        <v>0.57940320596433026</v>
      </c>
      <c r="Q345" s="24">
        <f t="shared" si="177"/>
        <v>123.09700419198428</v>
      </c>
      <c r="R345" s="12">
        <f t="shared" si="164"/>
        <v>0.42500179916905012</v>
      </c>
      <c r="S345" s="24">
        <f t="shared" si="165"/>
        <v>498.68653632436184</v>
      </c>
      <c r="T345" s="12">
        <f t="shared" si="178"/>
        <v>0.39623060480137701</v>
      </c>
      <c r="W345" s="24">
        <f t="shared" si="179"/>
        <v>138.26720779662</v>
      </c>
      <c r="X345" s="24">
        <f t="shared" si="180"/>
        <v>505.43971083795032</v>
      </c>
      <c r="Y345" s="13">
        <f t="shared" si="166"/>
        <v>0.42397492464112529</v>
      </c>
      <c r="Z345" s="24">
        <f t="shared" si="167"/>
        <v>9388.7497267902654</v>
      </c>
      <c r="AA345" s="24">
        <f t="shared" si="168"/>
        <v>9853.3264028478952</v>
      </c>
      <c r="AB345" s="24">
        <f t="shared" si="181"/>
        <v>175.26012562981185</v>
      </c>
      <c r="AC345" s="24">
        <f t="shared" si="182"/>
        <v>123.09700419198428</v>
      </c>
      <c r="AE345" s="14">
        <f t="shared" si="183"/>
        <v>27.25</v>
      </c>
      <c r="AF345" s="24">
        <f t="shared" si="156"/>
        <v>400</v>
      </c>
      <c r="AG345" s="3">
        <f t="shared" si="184"/>
        <v>0</v>
      </c>
      <c r="AH345" s="3">
        <f>IF(AC345&lt;=450,AthetaR30_0,IF(AC345&gt;=650,AthetaR30_2,(IF(AC345&lt;=550,AthetaR30_0+(AthetaR30_1-AthetaR30_0)/100*(AC345-450),AthetaR30_1+(AthetaR30_2-AthetaR30_1)/100*(AC345-450)))))</f>
        <v>0</v>
      </c>
      <c r="AI345" s="3">
        <f>IF(AD345&lt;=450,AthetaR60_0,IF(AD345&gt;=650,AthetaR60_2,(IF(AD345&lt;=550,AthetaR60_0+(AthetaR60_1-AthetaR60_0)/100*(AD345-450),AthetaR60_1+(AthetaR60_2-AthetaR60_1)/100*(AD345-450)))))</f>
        <v>0.5</v>
      </c>
      <c r="AJ345" s="3">
        <f>IF(AE345&lt;=450,AthetaR90_0,IF(AE345&gt;=650,AthetaR90_2,(IF(AE345&lt;=550,AthetaR90_0+(AthetaR90_1-AthetaR90_0)/100*(AE345-450),AthetaR90_1+(AthetaR90_2-AthetaR90_1)/100*(AE345-450)))))</f>
        <v>1.3</v>
      </c>
      <c r="AK345" s="3">
        <f>IF(AF345&lt;=450,AthetaR120_0,IF(AF345&gt;=650,AthetaR120_2,(IF(AF345&lt;=550,AthetaR120_0+(AthetaR120_1-AthetaR120_0)/100*(AF345-450),AthetaR120_1+(AthetaR120_2-AthetaR120_1)/100*(AF345-450)))))</f>
        <v>1.9</v>
      </c>
      <c r="AL345" s="24">
        <f t="shared" si="185"/>
        <v>175.26012562981185</v>
      </c>
      <c r="AM345" s="14">
        <f t="shared" si="186"/>
        <v>123.09700419198428</v>
      </c>
    </row>
    <row r="346" spans="2:39" x14ac:dyDescent="0.25">
      <c r="B346" s="3">
        <f t="shared" si="169"/>
        <v>1640</v>
      </c>
      <c r="C346" s="14">
        <f t="shared" si="170"/>
        <v>27.333333333333332</v>
      </c>
      <c r="D346" s="11">
        <f t="shared" si="171"/>
        <v>827.90863515664978</v>
      </c>
      <c r="E346" s="11">
        <f t="shared" si="157"/>
        <v>514.09571705780047</v>
      </c>
      <c r="F346" s="11">
        <f t="shared" si="172"/>
        <v>84.03038380697356</v>
      </c>
      <c r="G346" s="11">
        <f t="shared" si="158"/>
        <v>175.83952883577618</v>
      </c>
      <c r="H346" s="11">
        <f t="shared" si="159"/>
        <v>123.49323479678566</v>
      </c>
      <c r="I346" s="24">
        <f t="shared" si="173"/>
        <v>84.03038380697356</v>
      </c>
      <c r="J346" s="12">
        <f t="shared" si="160"/>
        <v>0.2411758422887581</v>
      </c>
      <c r="K346" s="24">
        <f t="shared" si="161"/>
        <v>479.33944977369714</v>
      </c>
      <c r="L346" s="12">
        <f t="shared" si="174"/>
        <v>0.25237662745579736</v>
      </c>
      <c r="M346" s="24">
        <f t="shared" si="175"/>
        <v>175.83952883577618</v>
      </c>
      <c r="N346" s="12">
        <f t="shared" si="162"/>
        <v>0.74000550315648295</v>
      </c>
      <c r="O346" s="24">
        <f t="shared" si="163"/>
        <v>520.73980102530493</v>
      </c>
      <c r="P346" s="12">
        <f t="shared" si="176"/>
        <v>0.57919757232436231</v>
      </c>
      <c r="Q346" s="24">
        <f t="shared" si="177"/>
        <v>123.49323479678566</v>
      </c>
      <c r="R346" s="12">
        <f t="shared" si="164"/>
        <v>0.42484736268012696</v>
      </c>
      <c r="S346" s="24">
        <f t="shared" si="165"/>
        <v>498.86781413024806</v>
      </c>
      <c r="T346" s="12">
        <f t="shared" si="178"/>
        <v>0.39620074096843161</v>
      </c>
      <c r="W346" s="24">
        <f t="shared" si="179"/>
        <v>138.69118272126113</v>
      </c>
      <c r="X346" s="24">
        <f t="shared" si="180"/>
        <v>505.62314605945789</v>
      </c>
      <c r="Y346" s="13">
        <f t="shared" si="166"/>
        <v>0.42400097471738957</v>
      </c>
      <c r="Z346" s="24">
        <f t="shared" si="167"/>
        <v>9385.1133584134823</v>
      </c>
      <c r="AA346" s="24">
        <f t="shared" si="168"/>
        <v>9865.1288553496361</v>
      </c>
      <c r="AB346" s="24">
        <f t="shared" si="181"/>
        <v>175.83952883577618</v>
      </c>
      <c r="AC346" s="24">
        <f t="shared" si="182"/>
        <v>123.49323479678566</v>
      </c>
      <c r="AE346" s="14">
        <f t="shared" si="183"/>
        <v>27.333333333333332</v>
      </c>
      <c r="AF346" s="24">
        <f t="shared" si="156"/>
        <v>400</v>
      </c>
      <c r="AG346" s="3">
        <f t="shared" si="184"/>
        <v>0</v>
      </c>
      <c r="AH346" s="3">
        <f>IF(AC346&lt;=450,AthetaR30_0,IF(AC346&gt;=650,AthetaR30_2,(IF(AC346&lt;=550,AthetaR30_0+(AthetaR30_1-AthetaR30_0)/100*(AC346-450),AthetaR30_1+(AthetaR30_2-AthetaR30_1)/100*(AC346-450)))))</f>
        <v>0</v>
      </c>
      <c r="AI346" s="3">
        <f>IF(AD346&lt;=450,AthetaR60_0,IF(AD346&gt;=650,AthetaR60_2,(IF(AD346&lt;=550,AthetaR60_0+(AthetaR60_1-AthetaR60_0)/100*(AD346-450),AthetaR60_1+(AthetaR60_2-AthetaR60_1)/100*(AD346-450)))))</f>
        <v>0.5</v>
      </c>
      <c r="AJ346" s="3">
        <f>IF(AE346&lt;=450,AthetaR90_0,IF(AE346&gt;=650,AthetaR90_2,(IF(AE346&lt;=550,AthetaR90_0+(AthetaR90_1-AthetaR90_0)/100*(AE346-450),AthetaR90_1+(AthetaR90_2-AthetaR90_1)/100*(AE346-450)))))</f>
        <v>1.3</v>
      </c>
      <c r="AK346" s="3">
        <f>IF(AF346&lt;=450,AthetaR120_0,IF(AF346&gt;=650,AthetaR120_2,(IF(AF346&lt;=550,AthetaR120_0+(AthetaR120_1-AthetaR120_0)/100*(AF346-450),AthetaR120_1+(AthetaR120_2-AthetaR120_1)/100*(AF346-450)))))</f>
        <v>1.9</v>
      </c>
      <c r="AL346" s="24">
        <f t="shared" si="185"/>
        <v>175.83952883577618</v>
      </c>
      <c r="AM346" s="14">
        <f t="shared" si="186"/>
        <v>123.49323479678566</v>
      </c>
    </row>
    <row r="347" spans="2:39" x14ac:dyDescent="0.25">
      <c r="B347" s="3">
        <f t="shared" si="169"/>
        <v>1645</v>
      </c>
      <c r="C347" s="14">
        <f t="shared" si="170"/>
        <v>27.416666666666668</v>
      </c>
      <c r="D347" s="11">
        <f t="shared" si="171"/>
        <v>828.36267064426227</v>
      </c>
      <c r="E347" s="11">
        <f t="shared" si="157"/>
        <v>514.37339324550226</v>
      </c>
      <c r="F347" s="11">
        <f t="shared" si="172"/>
        <v>84.282760434429363</v>
      </c>
      <c r="G347" s="11">
        <f t="shared" si="158"/>
        <v>176.41872640810055</v>
      </c>
      <c r="H347" s="11">
        <f t="shared" si="159"/>
        <v>123.88943553775408</v>
      </c>
      <c r="I347" s="24">
        <f t="shared" si="173"/>
        <v>84.282760434429363</v>
      </c>
      <c r="J347" s="12">
        <f t="shared" si="160"/>
        <v>0.24110783516018791</v>
      </c>
      <c r="K347" s="24">
        <f t="shared" si="161"/>
        <v>479.47465276105703</v>
      </c>
      <c r="L347" s="12">
        <f t="shared" si="174"/>
        <v>0.25241611771859851</v>
      </c>
      <c r="M347" s="24">
        <f t="shared" si="175"/>
        <v>176.41872640810055</v>
      </c>
      <c r="N347" s="12">
        <f t="shared" si="162"/>
        <v>0.73968934040719925</v>
      </c>
      <c r="O347" s="24">
        <f t="shared" si="163"/>
        <v>520.96237896195998</v>
      </c>
      <c r="P347" s="12">
        <f t="shared" si="176"/>
        <v>0.57899067776125368</v>
      </c>
      <c r="Q347" s="24">
        <f t="shared" si="177"/>
        <v>123.88943553775408</v>
      </c>
      <c r="R347" s="12">
        <f t="shared" si="164"/>
        <v>0.42469328180614935</v>
      </c>
      <c r="S347" s="24">
        <f t="shared" si="165"/>
        <v>499.04880590029353</v>
      </c>
      <c r="T347" s="12">
        <f t="shared" si="178"/>
        <v>0.39616992414662416</v>
      </c>
      <c r="W347" s="24">
        <f t="shared" si="179"/>
        <v>139.11518369597852</v>
      </c>
      <c r="X347" s="24">
        <f t="shared" si="180"/>
        <v>505.80631702819034</v>
      </c>
      <c r="Y347" s="13">
        <f t="shared" si="166"/>
        <v>0.42402586509634388</v>
      </c>
      <c r="Z347" s="24">
        <f t="shared" si="167"/>
        <v>9381.4552387380936</v>
      </c>
      <c r="AA347" s="24">
        <f t="shared" si="168"/>
        <v>9876.8911850020886</v>
      </c>
      <c r="AB347" s="24">
        <f t="shared" si="181"/>
        <v>176.41872640810055</v>
      </c>
      <c r="AC347" s="24">
        <f t="shared" si="182"/>
        <v>123.88943553775408</v>
      </c>
      <c r="AE347" s="14">
        <f t="shared" si="183"/>
        <v>27.416666666666668</v>
      </c>
      <c r="AF347" s="24">
        <f t="shared" si="156"/>
        <v>400</v>
      </c>
      <c r="AG347" s="3">
        <f t="shared" si="184"/>
        <v>0</v>
      </c>
      <c r="AH347" s="3">
        <f>IF(AC347&lt;=450,AthetaR30_0,IF(AC347&gt;=650,AthetaR30_2,(IF(AC347&lt;=550,AthetaR30_0+(AthetaR30_1-AthetaR30_0)/100*(AC347-450),AthetaR30_1+(AthetaR30_2-AthetaR30_1)/100*(AC347-450)))))</f>
        <v>0</v>
      </c>
      <c r="AI347" s="3">
        <f>IF(AD347&lt;=450,AthetaR60_0,IF(AD347&gt;=650,AthetaR60_2,(IF(AD347&lt;=550,AthetaR60_0+(AthetaR60_1-AthetaR60_0)/100*(AD347-450),AthetaR60_1+(AthetaR60_2-AthetaR60_1)/100*(AD347-450)))))</f>
        <v>0.5</v>
      </c>
      <c r="AJ347" s="3">
        <f>IF(AE347&lt;=450,AthetaR90_0,IF(AE347&gt;=650,AthetaR90_2,(IF(AE347&lt;=550,AthetaR90_0+(AthetaR90_1-AthetaR90_0)/100*(AE347-450),AthetaR90_1+(AthetaR90_2-AthetaR90_1)/100*(AE347-450)))))</f>
        <v>1.3</v>
      </c>
      <c r="AK347" s="3">
        <f>IF(AF347&lt;=450,AthetaR120_0,IF(AF347&gt;=650,AthetaR120_2,(IF(AF347&lt;=550,AthetaR120_0+(AthetaR120_1-AthetaR120_0)/100*(AF347-450),AthetaR120_1+(AthetaR120_2-AthetaR120_1)/100*(AF347-450)))))</f>
        <v>1.9</v>
      </c>
      <c r="AL347" s="24">
        <f t="shared" si="185"/>
        <v>176.41872640810055</v>
      </c>
      <c r="AM347" s="14">
        <f t="shared" si="186"/>
        <v>123.88943553775408</v>
      </c>
    </row>
    <row r="348" spans="2:39" x14ac:dyDescent="0.25">
      <c r="B348" s="3">
        <f t="shared" si="169"/>
        <v>1650</v>
      </c>
      <c r="C348" s="14">
        <f t="shared" si="170"/>
        <v>27.5</v>
      </c>
      <c r="D348" s="11">
        <f t="shared" si="171"/>
        <v>828.81533442136299</v>
      </c>
      <c r="E348" s="11">
        <f t="shared" si="157"/>
        <v>514.65023053105654</v>
      </c>
      <c r="F348" s="11">
        <f t="shared" si="172"/>
        <v>84.535176552147959</v>
      </c>
      <c r="G348" s="11">
        <f t="shared" si="158"/>
        <v>176.99771708586181</v>
      </c>
      <c r="H348" s="11">
        <f t="shared" si="159"/>
        <v>124.2856054619007</v>
      </c>
      <c r="I348" s="24">
        <f t="shared" si="173"/>
        <v>84.535176552147959</v>
      </c>
      <c r="J348" s="12">
        <f t="shared" si="160"/>
        <v>0.24103992801907906</v>
      </c>
      <c r="K348" s="24">
        <f t="shared" si="161"/>
        <v>479.60973309057243</v>
      </c>
      <c r="L348" s="12">
        <f t="shared" si="174"/>
        <v>0.25245494204741548</v>
      </c>
      <c r="M348" s="24">
        <f t="shared" si="175"/>
        <v>176.99771708586181</v>
      </c>
      <c r="N348" s="12">
        <f t="shared" si="162"/>
        <v>0.73937405046628324</v>
      </c>
      <c r="O348" s="24">
        <f t="shared" si="163"/>
        <v>521.18453200828185</v>
      </c>
      <c r="P348" s="12">
        <f t="shared" si="176"/>
        <v>0.57878253619204967</v>
      </c>
      <c r="Q348" s="24">
        <f t="shared" si="177"/>
        <v>124.2856054619007</v>
      </c>
      <c r="R348" s="12">
        <f t="shared" si="164"/>
        <v>0.42453955550810202</v>
      </c>
      <c r="S348" s="24">
        <f t="shared" si="165"/>
        <v>499.2295120900481</v>
      </c>
      <c r="T348" s="12">
        <f t="shared" si="178"/>
        <v>0.39613816375872013</v>
      </c>
      <c r="W348" s="24">
        <f t="shared" si="179"/>
        <v>139.53920956107487</v>
      </c>
      <c r="X348" s="24">
        <f t="shared" si="180"/>
        <v>505.98922420890995</v>
      </c>
      <c r="Y348" s="13">
        <f t="shared" si="166"/>
        <v>0.42404960297368932</v>
      </c>
      <c r="Z348" s="24">
        <f t="shared" si="167"/>
        <v>9377.7755242495423</v>
      </c>
      <c r="AA348" s="24">
        <f t="shared" si="168"/>
        <v>9888.6135209538679</v>
      </c>
      <c r="AB348" s="24">
        <f t="shared" si="181"/>
        <v>176.99771708586181</v>
      </c>
      <c r="AC348" s="24">
        <f t="shared" si="182"/>
        <v>124.2856054619007</v>
      </c>
      <c r="AE348" s="14">
        <f t="shared" si="183"/>
        <v>27.5</v>
      </c>
      <c r="AF348" s="24">
        <f t="shared" si="156"/>
        <v>400</v>
      </c>
      <c r="AG348" s="3">
        <f t="shared" si="184"/>
        <v>0</v>
      </c>
      <c r="AH348" s="3">
        <f>IF(AC348&lt;=450,AthetaR30_0,IF(AC348&gt;=650,AthetaR30_2,(IF(AC348&lt;=550,AthetaR30_0+(AthetaR30_1-AthetaR30_0)/100*(AC348-450),AthetaR30_1+(AthetaR30_2-AthetaR30_1)/100*(AC348-450)))))</f>
        <v>0</v>
      </c>
      <c r="AI348" s="3">
        <f>IF(AD348&lt;=450,AthetaR60_0,IF(AD348&gt;=650,AthetaR60_2,(IF(AD348&lt;=550,AthetaR60_0+(AthetaR60_1-AthetaR60_0)/100*(AD348-450),AthetaR60_1+(AthetaR60_2-AthetaR60_1)/100*(AD348-450)))))</f>
        <v>0.5</v>
      </c>
      <c r="AJ348" s="3">
        <f>IF(AE348&lt;=450,AthetaR90_0,IF(AE348&gt;=650,AthetaR90_2,(IF(AE348&lt;=550,AthetaR90_0+(AthetaR90_1-AthetaR90_0)/100*(AE348-450),AthetaR90_1+(AthetaR90_2-AthetaR90_1)/100*(AE348-450)))))</f>
        <v>1.3</v>
      </c>
      <c r="AK348" s="3">
        <f>IF(AF348&lt;=450,AthetaR120_0,IF(AF348&gt;=650,AthetaR120_2,(IF(AF348&lt;=550,AthetaR120_0+(AthetaR120_1-AthetaR120_0)/100*(AF348-450),AthetaR120_1+(AthetaR120_2-AthetaR120_1)/100*(AF348-450)))))</f>
        <v>1.9</v>
      </c>
      <c r="AL348" s="24">
        <f t="shared" si="185"/>
        <v>176.99771708586181</v>
      </c>
      <c r="AM348" s="14">
        <f t="shared" si="186"/>
        <v>124.2856054619007</v>
      </c>
    </row>
    <row r="349" spans="2:39" x14ac:dyDescent="0.25">
      <c r="B349" s="3">
        <f t="shared" si="169"/>
        <v>1655</v>
      </c>
      <c r="C349" s="14">
        <f t="shared" si="170"/>
        <v>27.583333333333332</v>
      </c>
      <c r="D349" s="11">
        <f t="shared" si="171"/>
        <v>829.26663475128748</v>
      </c>
      <c r="E349" s="11">
        <f t="shared" si="157"/>
        <v>514.92623396810268</v>
      </c>
      <c r="F349" s="11">
        <f t="shared" si="172"/>
        <v>84.787631494195381</v>
      </c>
      <c r="G349" s="11">
        <f t="shared" si="158"/>
        <v>177.57649962205386</v>
      </c>
      <c r="H349" s="11">
        <f t="shared" si="159"/>
        <v>124.68174362565942</v>
      </c>
      <c r="I349" s="24">
        <f t="shared" si="173"/>
        <v>84.787631494195381</v>
      </c>
      <c r="J349" s="12">
        <f t="shared" si="160"/>
        <v>0.24097212083388586</v>
      </c>
      <c r="K349" s="24">
        <f t="shared" si="161"/>
        <v>479.74469055320162</v>
      </c>
      <c r="L349" s="12">
        <f t="shared" si="174"/>
        <v>0.25249310610913528</v>
      </c>
      <c r="M349" s="24">
        <f t="shared" si="175"/>
        <v>177.57649962205386</v>
      </c>
      <c r="N349" s="12">
        <f t="shared" si="162"/>
        <v>0.7390596279366406</v>
      </c>
      <c r="O349" s="24">
        <f t="shared" si="163"/>
        <v>521.40626264106197</v>
      </c>
      <c r="P349" s="12">
        <f t="shared" si="176"/>
        <v>0.57857316135177672</v>
      </c>
      <c r="Q349" s="24">
        <f t="shared" si="177"/>
        <v>124.68174362565942</v>
      </c>
      <c r="R349" s="12">
        <f t="shared" si="164"/>
        <v>0.4243861827447214</v>
      </c>
      <c r="S349" s="24">
        <f t="shared" si="165"/>
        <v>499.40993316157125</v>
      </c>
      <c r="T349" s="12">
        <f t="shared" si="178"/>
        <v>0.39610546911736089</v>
      </c>
      <c r="W349" s="24">
        <f t="shared" si="179"/>
        <v>139.96325916404857</v>
      </c>
      <c r="X349" s="24">
        <f t="shared" si="180"/>
        <v>506.171868072834</v>
      </c>
      <c r="Y349" s="13">
        <f t="shared" si="166"/>
        <v>0.4240721954727078</v>
      </c>
      <c r="Z349" s="24">
        <f t="shared" si="167"/>
        <v>9374.0743701013525</v>
      </c>
      <c r="AA349" s="24">
        <f t="shared" si="168"/>
        <v>9900.2959912807273</v>
      </c>
      <c r="AB349" s="24">
        <f t="shared" si="181"/>
        <v>177.57649962205386</v>
      </c>
      <c r="AC349" s="24">
        <f t="shared" si="182"/>
        <v>124.68174362565942</v>
      </c>
      <c r="AE349" s="14">
        <f t="shared" si="183"/>
        <v>27.583333333333332</v>
      </c>
      <c r="AF349" s="24">
        <f t="shared" si="156"/>
        <v>400</v>
      </c>
      <c r="AG349" s="3">
        <f t="shared" si="184"/>
        <v>0</v>
      </c>
      <c r="AH349" s="3">
        <f>IF(AC349&lt;=450,AthetaR30_0,IF(AC349&gt;=650,AthetaR30_2,(IF(AC349&lt;=550,AthetaR30_0+(AthetaR30_1-AthetaR30_0)/100*(AC349-450),AthetaR30_1+(AthetaR30_2-AthetaR30_1)/100*(AC349-450)))))</f>
        <v>0</v>
      </c>
      <c r="AI349" s="3">
        <f>IF(AD349&lt;=450,AthetaR60_0,IF(AD349&gt;=650,AthetaR60_2,(IF(AD349&lt;=550,AthetaR60_0+(AthetaR60_1-AthetaR60_0)/100*(AD349-450),AthetaR60_1+(AthetaR60_2-AthetaR60_1)/100*(AD349-450)))))</f>
        <v>0.5</v>
      </c>
      <c r="AJ349" s="3">
        <f>IF(AE349&lt;=450,AthetaR90_0,IF(AE349&gt;=650,AthetaR90_2,(IF(AE349&lt;=550,AthetaR90_0+(AthetaR90_1-AthetaR90_0)/100*(AE349-450),AthetaR90_1+(AthetaR90_2-AthetaR90_1)/100*(AE349-450)))))</f>
        <v>1.3</v>
      </c>
      <c r="AK349" s="3">
        <f>IF(AF349&lt;=450,AthetaR120_0,IF(AF349&gt;=650,AthetaR120_2,(IF(AF349&lt;=550,AthetaR120_0+(AthetaR120_1-AthetaR120_0)/100*(AF349-450),AthetaR120_1+(AthetaR120_2-AthetaR120_1)/100*(AF349-450)))))</f>
        <v>1.9</v>
      </c>
      <c r="AL349" s="24">
        <f t="shared" si="185"/>
        <v>177.57649962205386</v>
      </c>
      <c r="AM349" s="14">
        <f t="shared" si="186"/>
        <v>124.68174362565942</v>
      </c>
    </row>
    <row r="350" spans="2:39" x14ac:dyDescent="0.25">
      <c r="B350" s="3">
        <f t="shared" si="169"/>
        <v>1660</v>
      </c>
      <c r="C350" s="14">
        <f t="shared" si="170"/>
        <v>27.666666666666668</v>
      </c>
      <c r="D350" s="11">
        <f t="shared" si="171"/>
        <v>829.71657982292584</v>
      </c>
      <c r="E350" s="11">
        <f t="shared" si="157"/>
        <v>515.20140856475086</v>
      </c>
      <c r="F350" s="11">
        <f t="shared" si="172"/>
        <v>85.040124600304523</v>
      </c>
      <c r="G350" s="11">
        <f t="shared" si="158"/>
        <v>178.15507278340564</v>
      </c>
      <c r="H350" s="11">
        <f t="shared" si="159"/>
        <v>125.07784909477678</v>
      </c>
      <c r="I350" s="24">
        <f t="shared" si="173"/>
        <v>85.040124600304523</v>
      </c>
      <c r="J350" s="12">
        <f t="shared" si="160"/>
        <v>0.24090441357076034</v>
      </c>
      <c r="K350" s="24">
        <f t="shared" si="161"/>
        <v>479.87952494463053</v>
      </c>
      <c r="L350" s="12">
        <f t="shared" si="174"/>
        <v>0.25253061551096184</v>
      </c>
      <c r="M350" s="24">
        <f t="shared" si="175"/>
        <v>178.15507278340564</v>
      </c>
      <c r="N350" s="12">
        <f t="shared" si="162"/>
        <v>0.73874606743702464</v>
      </c>
      <c r="O350" s="24">
        <f t="shared" si="163"/>
        <v>521.62757333958632</v>
      </c>
      <c r="P350" s="12">
        <f t="shared" si="176"/>
        <v>0.5783625667963298</v>
      </c>
      <c r="Q350" s="24">
        <f t="shared" si="177"/>
        <v>125.07784909477678</v>
      </c>
      <c r="R350" s="12">
        <f t="shared" si="164"/>
        <v>0.42423316247258747</v>
      </c>
      <c r="S350" s="24">
        <f t="shared" si="165"/>
        <v>499.5900695833289</v>
      </c>
      <c r="T350" s="12">
        <f t="shared" si="178"/>
        <v>0.3960718494266583</v>
      </c>
      <c r="W350" s="24">
        <f t="shared" si="179"/>
        <v>140.38733135952128</v>
      </c>
      <c r="X350" s="24">
        <f t="shared" si="180"/>
        <v>506.35424909755329</v>
      </c>
      <c r="Y350" s="13">
        <f t="shared" si="166"/>
        <v>0.4240936496451107</v>
      </c>
      <c r="Z350" s="24">
        <f t="shared" si="167"/>
        <v>9370.3519301307388</v>
      </c>
      <c r="AA350" s="24">
        <f t="shared" si="168"/>
        <v>9911.9387229973581</v>
      </c>
      <c r="AB350" s="24">
        <f t="shared" si="181"/>
        <v>178.15507278340564</v>
      </c>
      <c r="AC350" s="24">
        <f t="shared" si="182"/>
        <v>125.07784909477678</v>
      </c>
      <c r="AE350" s="14">
        <f t="shared" si="183"/>
        <v>27.666666666666668</v>
      </c>
      <c r="AF350" s="24">
        <f t="shared" si="156"/>
        <v>400</v>
      </c>
      <c r="AG350" s="3">
        <f t="shared" si="184"/>
        <v>0</v>
      </c>
      <c r="AH350" s="3">
        <f>IF(AC350&lt;=450,AthetaR30_0,IF(AC350&gt;=650,AthetaR30_2,(IF(AC350&lt;=550,AthetaR30_0+(AthetaR30_1-AthetaR30_0)/100*(AC350-450),AthetaR30_1+(AthetaR30_2-AthetaR30_1)/100*(AC350-450)))))</f>
        <v>0</v>
      </c>
      <c r="AI350" s="3">
        <f>IF(AD350&lt;=450,AthetaR60_0,IF(AD350&gt;=650,AthetaR60_2,(IF(AD350&lt;=550,AthetaR60_0+(AthetaR60_1-AthetaR60_0)/100*(AD350-450),AthetaR60_1+(AthetaR60_2-AthetaR60_1)/100*(AD350-450)))))</f>
        <v>0.5</v>
      </c>
      <c r="AJ350" s="3">
        <f>IF(AE350&lt;=450,AthetaR90_0,IF(AE350&gt;=650,AthetaR90_2,(IF(AE350&lt;=550,AthetaR90_0+(AthetaR90_1-AthetaR90_0)/100*(AE350-450),AthetaR90_1+(AthetaR90_2-AthetaR90_1)/100*(AE350-450)))))</f>
        <v>1.3</v>
      </c>
      <c r="AK350" s="3">
        <f>IF(AF350&lt;=450,AthetaR120_0,IF(AF350&gt;=650,AthetaR120_2,(IF(AF350&lt;=550,AthetaR120_0+(AthetaR120_1-AthetaR120_0)/100*(AF350-450),AthetaR120_1+(AthetaR120_2-AthetaR120_1)/100*(AF350-450)))))</f>
        <v>1.9</v>
      </c>
      <c r="AL350" s="24">
        <f t="shared" si="185"/>
        <v>178.15507278340564</v>
      </c>
      <c r="AM350" s="14">
        <f t="shared" si="186"/>
        <v>125.07784909477678</v>
      </c>
    </row>
    <row r="351" spans="2:39" x14ac:dyDescent="0.25">
      <c r="B351" s="3">
        <f t="shared" si="169"/>
        <v>1665</v>
      </c>
      <c r="C351" s="14">
        <f t="shared" si="170"/>
        <v>27.75</v>
      </c>
      <c r="D351" s="11">
        <f t="shared" si="171"/>
        <v>830.16517775161537</v>
      </c>
      <c r="E351" s="11">
        <f t="shared" si="157"/>
        <v>515.47575928412834</v>
      </c>
      <c r="F351" s="11">
        <f t="shared" si="172"/>
        <v>85.292655215815486</v>
      </c>
      <c r="G351" s="11">
        <f t="shared" si="158"/>
        <v>178.73343535020197</v>
      </c>
      <c r="H351" s="11">
        <f t="shared" si="159"/>
        <v>125.47392094420344</v>
      </c>
      <c r="I351" s="24">
        <f t="shared" si="173"/>
        <v>85.292655215815486</v>
      </c>
      <c r="J351" s="12">
        <f t="shared" si="160"/>
        <v>0.24083680619358516</v>
      </c>
      <c r="K351" s="24">
        <f t="shared" si="161"/>
        <v>480.01423606522025</v>
      </c>
      <c r="L351" s="12">
        <f t="shared" si="174"/>
        <v>0.25256747580113909</v>
      </c>
      <c r="M351" s="24">
        <f t="shared" si="175"/>
        <v>178.73343535020197</v>
      </c>
      <c r="N351" s="12">
        <f t="shared" si="162"/>
        <v>0.73843336360215317</v>
      </c>
      <c r="O351" s="24">
        <f t="shared" si="163"/>
        <v>521.84846658547428</v>
      </c>
      <c r="P351" s="12">
        <f t="shared" si="176"/>
        <v>0.5781507659049836</v>
      </c>
      <c r="Q351" s="24">
        <f t="shared" si="177"/>
        <v>125.47392094420344</v>
      </c>
      <c r="R351" s="12">
        <f t="shared" si="164"/>
        <v>0.42408049364621409</v>
      </c>
      <c r="S351" s="24">
        <f t="shared" si="165"/>
        <v>499.7699218300931</v>
      </c>
      <c r="T351" s="12">
        <f t="shared" si="178"/>
        <v>0.39603731378358054</v>
      </c>
      <c r="W351" s="24">
        <f t="shared" si="179"/>
        <v>140.81142500916638</v>
      </c>
      <c r="X351" s="24">
        <f t="shared" si="180"/>
        <v>506.53636776695214</v>
      </c>
      <c r="Y351" s="13">
        <f t="shared" si="166"/>
        <v>0.42411397247187965</v>
      </c>
      <c r="Z351" s="24">
        <f t="shared" si="167"/>
        <v>9366.6083568740487</v>
      </c>
      <c r="AA351" s="24">
        <f t="shared" si="168"/>
        <v>9923.5418420692149</v>
      </c>
      <c r="AB351" s="24">
        <f t="shared" si="181"/>
        <v>178.73343535020197</v>
      </c>
      <c r="AC351" s="24">
        <f t="shared" si="182"/>
        <v>125.47392094420344</v>
      </c>
      <c r="AE351" s="14">
        <f t="shared" si="183"/>
        <v>27.75</v>
      </c>
      <c r="AF351" s="24">
        <f t="shared" si="156"/>
        <v>400</v>
      </c>
      <c r="AG351" s="3">
        <f t="shared" si="184"/>
        <v>0</v>
      </c>
      <c r="AH351" s="3">
        <f>IF(AC351&lt;=450,AthetaR30_0,IF(AC351&gt;=650,AthetaR30_2,(IF(AC351&lt;=550,AthetaR30_0+(AthetaR30_1-AthetaR30_0)/100*(AC351-450),AthetaR30_1+(AthetaR30_2-AthetaR30_1)/100*(AC351-450)))))</f>
        <v>0</v>
      </c>
      <c r="AI351" s="3">
        <f>IF(AD351&lt;=450,AthetaR60_0,IF(AD351&gt;=650,AthetaR60_2,(IF(AD351&lt;=550,AthetaR60_0+(AthetaR60_1-AthetaR60_0)/100*(AD351-450),AthetaR60_1+(AthetaR60_2-AthetaR60_1)/100*(AD351-450)))))</f>
        <v>0.5</v>
      </c>
      <c r="AJ351" s="3">
        <f>IF(AE351&lt;=450,AthetaR90_0,IF(AE351&gt;=650,AthetaR90_2,(IF(AE351&lt;=550,AthetaR90_0+(AthetaR90_1-AthetaR90_0)/100*(AE351-450),AthetaR90_1+(AthetaR90_2-AthetaR90_1)/100*(AE351-450)))))</f>
        <v>1.3</v>
      </c>
      <c r="AK351" s="3">
        <f>IF(AF351&lt;=450,AthetaR120_0,IF(AF351&gt;=650,AthetaR120_2,(IF(AF351&lt;=550,AthetaR120_0+(AthetaR120_1-AthetaR120_0)/100*(AF351-450),AthetaR120_1+(AthetaR120_2-AthetaR120_1)/100*(AF351-450)))))</f>
        <v>1.9</v>
      </c>
      <c r="AL351" s="24">
        <f t="shared" si="185"/>
        <v>178.73343535020197</v>
      </c>
      <c r="AM351" s="14">
        <f t="shared" si="186"/>
        <v>125.47392094420344</v>
      </c>
    </row>
    <row r="352" spans="2:39" x14ac:dyDescent="0.25">
      <c r="B352" s="3">
        <f t="shared" si="169"/>
        <v>1670</v>
      </c>
      <c r="C352" s="14">
        <f t="shared" si="170"/>
        <v>27.833333333333332</v>
      </c>
      <c r="D352" s="11">
        <f t="shared" si="171"/>
        <v>830.61243658001865</v>
      </c>
      <c r="E352" s="11">
        <f t="shared" si="157"/>
        <v>515.74929104491639</v>
      </c>
      <c r="F352" s="11">
        <f t="shared" si="172"/>
        <v>85.54522269161663</v>
      </c>
      <c r="G352" s="11">
        <f t="shared" si="158"/>
        <v>179.31158611610695</v>
      </c>
      <c r="H352" s="11">
        <f t="shared" si="159"/>
        <v>125.86995825798702</v>
      </c>
      <c r="I352" s="24">
        <f t="shared" si="173"/>
        <v>85.54522269161663</v>
      </c>
      <c r="J352" s="12">
        <f t="shared" si="160"/>
        <v>0.24076929866400693</v>
      </c>
      <c r="K352" s="24">
        <f t="shared" si="161"/>
        <v>480.14882371995424</v>
      </c>
      <c r="L352" s="12">
        <f t="shared" si="174"/>
        <v>0.25260369246975456</v>
      </c>
      <c r="M352" s="24">
        <f t="shared" si="175"/>
        <v>179.31158611610695</v>
      </c>
      <c r="N352" s="12">
        <f t="shared" si="162"/>
        <v>0.73812151108282242</v>
      </c>
      <c r="O352" s="24">
        <f t="shared" si="163"/>
        <v>522.06894486251952</v>
      </c>
      <c r="P352" s="12">
        <f t="shared" si="176"/>
        <v>0.57793777188314821</v>
      </c>
      <c r="Q352" s="24">
        <f t="shared" si="177"/>
        <v>125.86995825798702</v>
      </c>
      <c r="R352" s="12">
        <f t="shared" si="164"/>
        <v>0.42392817521813669</v>
      </c>
      <c r="S352" s="24">
        <f t="shared" si="165"/>
        <v>499.94949038284216</v>
      </c>
      <c r="T352" s="12">
        <f t="shared" si="178"/>
        <v>0.39600187117947444</v>
      </c>
      <c r="W352" s="24">
        <f t="shared" si="179"/>
        <v>141.23553898163826</v>
      </c>
      <c r="X352" s="24">
        <f t="shared" si="180"/>
        <v>506.71822457112773</v>
      </c>
      <c r="Y352" s="13">
        <f t="shared" si="166"/>
        <v>0.42413317086409591</v>
      </c>
      <c r="Z352" s="24">
        <f t="shared" si="167"/>
        <v>9362.8438015819538</v>
      </c>
      <c r="AA352" s="24">
        <f t="shared" si="168"/>
        <v>9935.1054734241006</v>
      </c>
      <c r="AB352" s="24">
        <f t="shared" si="181"/>
        <v>179.31158611610695</v>
      </c>
      <c r="AC352" s="24">
        <f t="shared" si="182"/>
        <v>125.86995825798702</v>
      </c>
      <c r="AE352" s="14">
        <f t="shared" si="183"/>
        <v>27.833333333333332</v>
      </c>
      <c r="AF352" s="24">
        <f t="shared" si="156"/>
        <v>400</v>
      </c>
      <c r="AG352" s="3">
        <f t="shared" si="184"/>
        <v>0</v>
      </c>
      <c r="AH352" s="3">
        <f>IF(AC352&lt;=450,AthetaR30_0,IF(AC352&gt;=650,AthetaR30_2,(IF(AC352&lt;=550,AthetaR30_0+(AthetaR30_1-AthetaR30_0)/100*(AC352-450),AthetaR30_1+(AthetaR30_2-AthetaR30_1)/100*(AC352-450)))))</f>
        <v>0</v>
      </c>
      <c r="AI352" s="3">
        <f>IF(AD352&lt;=450,AthetaR60_0,IF(AD352&gt;=650,AthetaR60_2,(IF(AD352&lt;=550,AthetaR60_0+(AthetaR60_1-AthetaR60_0)/100*(AD352-450),AthetaR60_1+(AthetaR60_2-AthetaR60_1)/100*(AD352-450)))))</f>
        <v>0.5</v>
      </c>
      <c r="AJ352" s="3">
        <f>IF(AE352&lt;=450,AthetaR90_0,IF(AE352&gt;=650,AthetaR90_2,(IF(AE352&lt;=550,AthetaR90_0+(AthetaR90_1-AthetaR90_0)/100*(AE352-450),AthetaR90_1+(AthetaR90_2-AthetaR90_1)/100*(AE352-450)))))</f>
        <v>1.3</v>
      </c>
      <c r="AK352" s="3">
        <f>IF(AF352&lt;=450,AthetaR120_0,IF(AF352&gt;=650,AthetaR120_2,(IF(AF352&lt;=550,AthetaR120_0+(AthetaR120_1-AthetaR120_0)/100*(AF352-450),AthetaR120_1+(AthetaR120_2-AthetaR120_1)/100*(AF352-450)))))</f>
        <v>1.9</v>
      </c>
      <c r="AL352" s="24">
        <f t="shared" si="185"/>
        <v>179.31158611610695</v>
      </c>
      <c r="AM352" s="14">
        <f t="shared" si="186"/>
        <v>125.86995825798702</v>
      </c>
    </row>
    <row r="353" spans="2:39" x14ac:dyDescent="0.25">
      <c r="B353" s="3">
        <f t="shared" si="169"/>
        <v>1675</v>
      </c>
      <c r="C353" s="14">
        <f t="shared" si="170"/>
        <v>27.916666666666668</v>
      </c>
      <c r="D353" s="11">
        <f t="shared" si="171"/>
        <v>831.05836427898828</v>
      </c>
      <c r="E353" s="11">
        <f t="shared" si="157"/>
        <v>516.0220087218795</v>
      </c>
      <c r="F353" s="11">
        <f t="shared" si="172"/>
        <v>85.797826384086378</v>
      </c>
      <c r="G353" s="11">
        <f t="shared" si="158"/>
        <v>179.88952388799009</v>
      </c>
      <c r="H353" s="11">
        <f t="shared" si="159"/>
        <v>126.2659601291665</v>
      </c>
      <c r="I353" s="24">
        <f t="shared" si="173"/>
        <v>85.797826384086378</v>
      </c>
      <c r="J353" s="12">
        <f t="shared" si="160"/>
        <v>0.24070189094146888</v>
      </c>
      <c r="K353" s="24">
        <f t="shared" si="161"/>
        <v>480.28328771838682</v>
      </c>
      <c r="L353" s="12">
        <f t="shared" si="174"/>
        <v>0.25263927094949928</v>
      </c>
      <c r="M353" s="24">
        <f t="shared" si="175"/>
        <v>179.88952388799009</v>
      </c>
      <c r="N353" s="12">
        <f t="shared" si="162"/>
        <v>0.73781050454601749</v>
      </c>
      <c r="O353" s="24">
        <f t="shared" si="163"/>
        <v>522.28901065653395</v>
      </c>
      <c r="P353" s="12">
        <f t="shared" si="176"/>
        <v>0.57772359776498261</v>
      </c>
      <c r="Q353" s="24">
        <f t="shared" si="177"/>
        <v>126.2659601291665</v>
      </c>
      <c r="R353" s="12">
        <f t="shared" si="164"/>
        <v>0.4237762061390008</v>
      </c>
      <c r="S353" s="24">
        <f t="shared" si="165"/>
        <v>500.12877572866228</v>
      </c>
      <c r="T353" s="12">
        <f t="shared" si="178"/>
        <v>0.39596553050151118</v>
      </c>
      <c r="W353" s="24">
        <f t="shared" si="179"/>
        <v>141.65967215250237</v>
      </c>
      <c r="X353" s="24">
        <f t="shared" si="180"/>
        <v>506.89982000631193</v>
      </c>
      <c r="Y353" s="13">
        <f t="shared" si="166"/>
        <v>0.42415125166375767</v>
      </c>
      <c r="Z353" s="24">
        <f t="shared" si="167"/>
        <v>9359.0584142344287</v>
      </c>
      <c r="AA353" s="24">
        <f t="shared" si="168"/>
        <v>9946.629740963599</v>
      </c>
      <c r="AB353" s="24">
        <f t="shared" si="181"/>
        <v>179.88952388799009</v>
      </c>
      <c r="AC353" s="24">
        <f t="shared" si="182"/>
        <v>126.2659601291665</v>
      </c>
      <c r="AE353" s="14">
        <f t="shared" si="183"/>
        <v>27.916666666666668</v>
      </c>
      <c r="AF353" s="24">
        <f t="shared" si="156"/>
        <v>400</v>
      </c>
      <c r="AG353" s="3">
        <f t="shared" si="184"/>
        <v>0</v>
      </c>
      <c r="AH353" s="3">
        <f>IF(AC353&lt;=450,AthetaR30_0,IF(AC353&gt;=650,AthetaR30_2,(IF(AC353&lt;=550,AthetaR30_0+(AthetaR30_1-AthetaR30_0)/100*(AC353-450),AthetaR30_1+(AthetaR30_2-AthetaR30_1)/100*(AC353-450)))))</f>
        <v>0</v>
      </c>
      <c r="AI353" s="3">
        <f>IF(AD353&lt;=450,AthetaR60_0,IF(AD353&gt;=650,AthetaR60_2,(IF(AD353&lt;=550,AthetaR60_0+(AthetaR60_1-AthetaR60_0)/100*(AD353-450),AthetaR60_1+(AthetaR60_2-AthetaR60_1)/100*(AD353-450)))))</f>
        <v>0.5</v>
      </c>
      <c r="AJ353" s="3">
        <f>IF(AE353&lt;=450,AthetaR90_0,IF(AE353&gt;=650,AthetaR90_2,(IF(AE353&lt;=550,AthetaR90_0+(AthetaR90_1-AthetaR90_0)/100*(AE353-450),AthetaR90_1+(AthetaR90_2-AthetaR90_1)/100*(AE353-450)))))</f>
        <v>1.3</v>
      </c>
      <c r="AK353" s="3">
        <f>IF(AF353&lt;=450,AthetaR120_0,IF(AF353&gt;=650,AthetaR120_2,(IF(AF353&lt;=550,AthetaR120_0+(AthetaR120_1-AthetaR120_0)/100*(AF353-450),AthetaR120_1+(AthetaR120_2-AthetaR120_1)/100*(AF353-450)))))</f>
        <v>1.9</v>
      </c>
      <c r="AL353" s="24">
        <f t="shared" si="185"/>
        <v>179.88952388799009</v>
      </c>
      <c r="AM353" s="14">
        <f t="shared" si="186"/>
        <v>126.2659601291665</v>
      </c>
    </row>
    <row r="354" spans="2:39" x14ac:dyDescent="0.25">
      <c r="B354" s="3">
        <f t="shared" si="169"/>
        <v>1680</v>
      </c>
      <c r="C354" s="14">
        <f t="shared" si="170"/>
        <v>28</v>
      </c>
      <c r="D354" s="11">
        <f t="shared" si="171"/>
        <v>831.50296874842002</v>
      </c>
      <c r="E354" s="11">
        <f t="shared" si="157"/>
        <v>516.29391714638632</v>
      </c>
      <c r="F354" s="11">
        <f t="shared" si="172"/>
        <v>86.050465655035879</v>
      </c>
      <c r="G354" s="11">
        <f t="shared" si="158"/>
        <v>180.46724748575508</v>
      </c>
      <c r="H354" s="11">
        <f t="shared" si="159"/>
        <v>126.66192565966801</v>
      </c>
      <c r="I354" s="24">
        <f t="shared" si="173"/>
        <v>86.050465655035879</v>
      </c>
      <c r="J354" s="12">
        <f t="shared" si="160"/>
        <v>0.24063458298324261</v>
      </c>
      <c r="K354" s="24">
        <f t="shared" si="161"/>
        <v>480.41762787459288</v>
      </c>
      <c r="L354" s="12">
        <f t="shared" si="174"/>
        <v>0.25267421661638562</v>
      </c>
      <c r="M354" s="24">
        <f t="shared" si="175"/>
        <v>180.46724748575508</v>
      </c>
      <c r="N354" s="12">
        <f t="shared" si="162"/>
        <v>0.73750033867501774</v>
      </c>
      <c r="O354" s="24">
        <f t="shared" si="163"/>
        <v>522.50866645519409</v>
      </c>
      <c r="P354" s="12">
        <f t="shared" si="176"/>
        <v>0.57750825641587189</v>
      </c>
      <c r="Q354" s="24">
        <f t="shared" si="177"/>
        <v>126.66192565966801</v>
      </c>
      <c r="R354" s="12">
        <f t="shared" si="164"/>
        <v>0.42362458535764569</v>
      </c>
      <c r="S354" s="24">
        <f t="shared" si="165"/>
        <v>500.30777836065101</v>
      </c>
      <c r="T354" s="12">
        <f t="shared" si="178"/>
        <v>0.39592830053405642</v>
      </c>
      <c r="W354" s="24">
        <f t="shared" si="179"/>
        <v>142.08382340416611</v>
      </c>
      <c r="X354" s="24">
        <f t="shared" si="180"/>
        <v>507.08115457479278</v>
      </c>
      <c r="Y354" s="13">
        <f t="shared" si="166"/>
        <v>0.4241682216445854</v>
      </c>
      <c r="Z354" s="24">
        <f t="shared" si="167"/>
        <v>9355.2523435555067</v>
      </c>
      <c r="AA354" s="24">
        <f t="shared" si="168"/>
        <v>9958.114767574385</v>
      </c>
      <c r="AB354" s="24">
        <f t="shared" si="181"/>
        <v>180.46724748575508</v>
      </c>
      <c r="AC354" s="24">
        <f t="shared" si="182"/>
        <v>126.66192565966801</v>
      </c>
      <c r="AE354" s="14">
        <f t="shared" si="183"/>
        <v>28</v>
      </c>
      <c r="AF354" s="24">
        <f t="shared" si="156"/>
        <v>400</v>
      </c>
      <c r="AG354" s="3">
        <f t="shared" si="184"/>
        <v>0</v>
      </c>
      <c r="AH354" s="3">
        <f>IF(AC354&lt;=450,AthetaR30_0,IF(AC354&gt;=650,AthetaR30_2,(IF(AC354&lt;=550,AthetaR30_0+(AthetaR30_1-AthetaR30_0)/100*(AC354-450),AthetaR30_1+(AthetaR30_2-AthetaR30_1)/100*(AC354-450)))))</f>
        <v>0</v>
      </c>
      <c r="AI354" s="3">
        <f>IF(AD354&lt;=450,AthetaR60_0,IF(AD354&gt;=650,AthetaR60_2,(IF(AD354&lt;=550,AthetaR60_0+(AthetaR60_1-AthetaR60_0)/100*(AD354-450),AthetaR60_1+(AthetaR60_2-AthetaR60_1)/100*(AD354-450)))))</f>
        <v>0.5</v>
      </c>
      <c r="AJ354" s="3">
        <f>IF(AE354&lt;=450,AthetaR90_0,IF(AE354&gt;=650,AthetaR90_2,(IF(AE354&lt;=550,AthetaR90_0+(AthetaR90_1-AthetaR90_0)/100*(AE354-450),AthetaR90_1+(AthetaR90_2-AthetaR90_1)/100*(AE354-450)))))</f>
        <v>1.3</v>
      </c>
      <c r="AK354" s="3">
        <f>IF(AF354&lt;=450,AthetaR120_0,IF(AF354&gt;=650,AthetaR120_2,(IF(AF354&lt;=550,AthetaR120_0+(AthetaR120_1-AthetaR120_0)/100*(AF354-450),AthetaR120_1+(AthetaR120_2-AthetaR120_1)/100*(AF354-450)))))</f>
        <v>1.9</v>
      </c>
      <c r="AL354" s="24">
        <f t="shared" si="185"/>
        <v>180.46724748575508</v>
      </c>
      <c r="AM354" s="14">
        <f t="shared" si="186"/>
        <v>126.66192565966801</v>
      </c>
    </row>
    <row r="355" spans="2:39" x14ac:dyDescent="0.25">
      <c r="B355" s="3">
        <f t="shared" si="169"/>
        <v>1685</v>
      </c>
      <c r="C355" s="14">
        <f t="shared" si="170"/>
        <v>28.083333333333332</v>
      </c>
      <c r="D355" s="11">
        <f t="shared" si="171"/>
        <v>831.94625781809111</v>
      </c>
      <c r="E355" s="11">
        <f t="shared" si="157"/>
        <v>516.5650211069235</v>
      </c>
      <c r="F355" s="11">
        <f t="shared" si="172"/>
        <v>86.303139871652263</v>
      </c>
      <c r="G355" s="11">
        <f t="shared" si="158"/>
        <v>181.04475574217096</v>
      </c>
      <c r="H355" s="11">
        <f t="shared" si="159"/>
        <v>127.05785396020207</v>
      </c>
      <c r="I355" s="24">
        <f t="shared" si="173"/>
        <v>86.303139871652263</v>
      </c>
      <c r="J355" s="12">
        <f t="shared" si="160"/>
        <v>0.24056737474445986</v>
      </c>
      <c r="K355" s="24">
        <f t="shared" si="161"/>
        <v>480.5518440071167</v>
      </c>
      <c r="L355" s="12">
        <f t="shared" si="174"/>
        <v>0.2527085347905339</v>
      </c>
      <c r="M355" s="24">
        <f t="shared" si="175"/>
        <v>181.04475574217096</v>
      </c>
      <c r="N355" s="12">
        <f t="shared" si="162"/>
        <v>0.73719100816949945</v>
      </c>
      <c r="O355" s="24">
        <f t="shared" si="163"/>
        <v>522.72791474789051</v>
      </c>
      <c r="P355" s="12">
        <f t="shared" si="176"/>
        <v>0.57729176053510955</v>
      </c>
      <c r="Q355" s="24">
        <f t="shared" si="177"/>
        <v>127.05785396020207</v>
      </c>
      <c r="R355" s="12">
        <f t="shared" si="164"/>
        <v>0.42347331182118914</v>
      </c>
      <c r="S355" s="24">
        <f t="shared" si="165"/>
        <v>500.48649877782168</v>
      </c>
      <c r="T355" s="12">
        <f t="shared" si="178"/>
        <v>0.39589018996015735</v>
      </c>
      <c r="W355" s="24">
        <f t="shared" si="179"/>
        <v>142.50799162581069</v>
      </c>
      <c r="X355" s="24">
        <f t="shared" si="180"/>
        <v>507.2622287848373</v>
      </c>
      <c r="Y355" s="13">
        <f t="shared" si="166"/>
        <v>0.42418408751281933</v>
      </c>
      <c r="Z355" s="24">
        <f t="shared" si="167"/>
        <v>9351.425737027821</v>
      </c>
      <c r="AA355" s="24">
        <f t="shared" si="168"/>
        <v>9969.5606751393643</v>
      </c>
      <c r="AB355" s="24">
        <f t="shared" si="181"/>
        <v>181.04475574217096</v>
      </c>
      <c r="AC355" s="24">
        <f t="shared" si="182"/>
        <v>127.05785396020207</v>
      </c>
      <c r="AE355" s="14">
        <f t="shared" si="183"/>
        <v>28.083333333333332</v>
      </c>
      <c r="AF355" s="24">
        <f t="shared" si="156"/>
        <v>400</v>
      </c>
      <c r="AG355" s="3">
        <f t="shared" si="184"/>
        <v>0</v>
      </c>
      <c r="AH355" s="3">
        <f>IF(AC355&lt;=450,AthetaR30_0,IF(AC355&gt;=650,AthetaR30_2,(IF(AC355&lt;=550,AthetaR30_0+(AthetaR30_1-AthetaR30_0)/100*(AC355-450),AthetaR30_1+(AthetaR30_2-AthetaR30_1)/100*(AC355-450)))))</f>
        <v>0</v>
      </c>
      <c r="AI355" s="3">
        <f>IF(AD355&lt;=450,AthetaR60_0,IF(AD355&gt;=650,AthetaR60_2,(IF(AD355&lt;=550,AthetaR60_0+(AthetaR60_1-AthetaR60_0)/100*(AD355-450),AthetaR60_1+(AthetaR60_2-AthetaR60_1)/100*(AD355-450)))))</f>
        <v>0.5</v>
      </c>
      <c r="AJ355" s="3">
        <f>IF(AE355&lt;=450,AthetaR90_0,IF(AE355&gt;=650,AthetaR90_2,(IF(AE355&lt;=550,AthetaR90_0+(AthetaR90_1-AthetaR90_0)/100*(AE355-450),AthetaR90_1+(AthetaR90_2-AthetaR90_1)/100*(AE355-450)))))</f>
        <v>1.3</v>
      </c>
      <c r="AK355" s="3">
        <f>IF(AF355&lt;=450,AthetaR120_0,IF(AF355&gt;=650,AthetaR120_2,(IF(AF355&lt;=550,AthetaR120_0+(AthetaR120_1-AthetaR120_0)/100*(AF355-450),AthetaR120_1+(AthetaR120_2-AthetaR120_1)/100*(AF355-450)))))</f>
        <v>1.9</v>
      </c>
      <c r="AL355" s="24">
        <f t="shared" si="185"/>
        <v>181.04475574217096</v>
      </c>
      <c r="AM355" s="14">
        <f t="shared" si="186"/>
        <v>127.05785396020207</v>
      </c>
    </row>
    <row r="356" spans="2:39" x14ac:dyDescent="0.25">
      <c r="B356" s="3">
        <f t="shared" si="169"/>
        <v>1690</v>
      </c>
      <c r="C356" s="14">
        <f t="shared" si="170"/>
        <v>28.166666666666668</v>
      </c>
      <c r="D356" s="11">
        <f t="shared" si="171"/>
        <v>832.38823924848953</v>
      </c>
      <c r="E356" s="11">
        <f t="shared" si="157"/>
        <v>516.83532534960136</v>
      </c>
      <c r="F356" s="11">
        <f t="shared" si="172"/>
        <v>86.555848406442792</v>
      </c>
      <c r="G356" s="11">
        <f t="shared" si="158"/>
        <v>181.62204750270607</v>
      </c>
      <c r="H356" s="11">
        <f t="shared" si="159"/>
        <v>127.45374415016222</v>
      </c>
      <c r="I356" s="24">
        <f t="shared" si="173"/>
        <v>86.555848406442792</v>
      </c>
      <c r="J356" s="12">
        <f t="shared" si="160"/>
        <v>0.24050026617814407</v>
      </c>
      <c r="K356" s="24">
        <f t="shared" si="161"/>
        <v>480.68593593892297</v>
      </c>
      <c r="L356" s="12">
        <f t="shared" si="174"/>
        <v>0.25274223073681423</v>
      </c>
      <c r="M356" s="24">
        <f t="shared" si="175"/>
        <v>181.62204750270607</v>
      </c>
      <c r="N356" s="12">
        <f t="shared" si="162"/>
        <v>0.73688250774563369</v>
      </c>
      <c r="O356" s="24">
        <f t="shared" si="163"/>
        <v>522.94675802557879</v>
      </c>
      <c r="P356" s="12">
        <f t="shared" si="176"/>
        <v>0.57707412265812508</v>
      </c>
      <c r="Q356" s="24">
        <f t="shared" si="177"/>
        <v>127.45374415016222</v>
      </c>
      <c r="R356" s="12">
        <f t="shared" si="164"/>
        <v>0.4233223844751095</v>
      </c>
      <c r="S356" s="24">
        <f t="shared" si="165"/>
        <v>500.66493748500909</v>
      </c>
      <c r="T356" s="12">
        <f t="shared" si="178"/>
        <v>0.39585120736277463</v>
      </c>
      <c r="W356" s="24">
        <f t="shared" si="179"/>
        <v>142.93217571332352</v>
      </c>
      <c r="X356" s="24">
        <f t="shared" si="180"/>
        <v>507.44304315061515</v>
      </c>
      <c r="Y356" s="13">
        <f t="shared" si="166"/>
        <v>0.42419885590800266</v>
      </c>
      <c r="Z356" s="24">
        <f t="shared" si="167"/>
        <v>9347.5787409069453</v>
      </c>
      <c r="AA356" s="24">
        <f t="shared" si="168"/>
        <v>9980.9675845486581</v>
      </c>
      <c r="AB356" s="24">
        <f t="shared" si="181"/>
        <v>181.62204750270607</v>
      </c>
      <c r="AC356" s="24">
        <f t="shared" si="182"/>
        <v>127.45374415016222</v>
      </c>
      <c r="AE356" s="14">
        <f t="shared" si="183"/>
        <v>28.166666666666668</v>
      </c>
      <c r="AF356" s="24">
        <f t="shared" si="156"/>
        <v>400</v>
      </c>
      <c r="AG356" s="3">
        <f t="shared" si="184"/>
        <v>0</v>
      </c>
      <c r="AH356" s="3">
        <f>IF(AC356&lt;=450,AthetaR30_0,IF(AC356&gt;=650,AthetaR30_2,(IF(AC356&lt;=550,AthetaR30_0+(AthetaR30_1-AthetaR30_0)/100*(AC356-450),AthetaR30_1+(AthetaR30_2-AthetaR30_1)/100*(AC356-450)))))</f>
        <v>0</v>
      </c>
      <c r="AI356" s="3">
        <f>IF(AD356&lt;=450,AthetaR60_0,IF(AD356&gt;=650,AthetaR60_2,(IF(AD356&lt;=550,AthetaR60_0+(AthetaR60_1-AthetaR60_0)/100*(AD356-450),AthetaR60_1+(AthetaR60_2-AthetaR60_1)/100*(AD356-450)))))</f>
        <v>0.5</v>
      </c>
      <c r="AJ356" s="3">
        <f>IF(AE356&lt;=450,AthetaR90_0,IF(AE356&gt;=650,AthetaR90_2,(IF(AE356&lt;=550,AthetaR90_0+(AthetaR90_1-AthetaR90_0)/100*(AE356-450),AthetaR90_1+(AthetaR90_2-AthetaR90_1)/100*(AE356-450)))))</f>
        <v>1.3</v>
      </c>
      <c r="AK356" s="3">
        <f>IF(AF356&lt;=450,AthetaR120_0,IF(AF356&gt;=650,AthetaR120_2,(IF(AF356&lt;=550,AthetaR120_0+(AthetaR120_1-AthetaR120_0)/100*(AF356-450),AthetaR120_1+(AthetaR120_2-AthetaR120_1)/100*(AF356-450)))))</f>
        <v>1.9</v>
      </c>
      <c r="AL356" s="24">
        <f t="shared" si="185"/>
        <v>181.62204750270607</v>
      </c>
      <c r="AM356" s="14">
        <f t="shared" si="186"/>
        <v>127.45374415016222</v>
      </c>
    </row>
    <row r="357" spans="2:39" x14ac:dyDescent="0.25">
      <c r="B357" s="3">
        <f t="shared" si="169"/>
        <v>1695</v>
      </c>
      <c r="C357" s="14">
        <f t="shared" si="170"/>
        <v>28.25</v>
      </c>
      <c r="D357" s="11">
        <f t="shared" si="171"/>
        <v>832.82892073162725</v>
      </c>
      <c r="E357" s="11">
        <f t="shared" si="157"/>
        <v>517.10483457865269</v>
      </c>
      <c r="F357" s="11">
        <f t="shared" si="172"/>
        <v>86.808590637179606</v>
      </c>
      <c r="G357" s="11">
        <f t="shared" si="158"/>
        <v>182.1991216253642</v>
      </c>
      <c r="H357" s="11">
        <f t="shared" si="159"/>
        <v>127.849595357525</v>
      </c>
      <c r="I357" s="24">
        <f t="shared" si="173"/>
        <v>86.808590637179606</v>
      </c>
      <c r="J357" s="12">
        <f t="shared" si="160"/>
        <v>0.24043325723524064</v>
      </c>
      <c r="K357" s="24">
        <f t="shared" si="161"/>
        <v>480.81990349734718</v>
      </c>
      <c r="L357" s="12">
        <f t="shared" si="174"/>
        <v>0.25277530966564826</v>
      </c>
      <c r="M357" s="24">
        <f t="shared" si="175"/>
        <v>182.1991216253642</v>
      </c>
      <c r="N357" s="12">
        <f t="shared" si="162"/>
        <v>0.73657483213618091</v>
      </c>
      <c r="O357" s="24">
        <f t="shared" si="163"/>
        <v>523.16519878063446</v>
      </c>
      <c r="P357" s="12">
        <f t="shared" si="176"/>
        <v>0.57685535515920383</v>
      </c>
      <c r="Q357" s="24">
        <f t="shared" si="177"/>
        <v>127.849595357525</v>
      </c>
      <c r="R357" s="12">
        <f t="shared" si="164"/>
        <v>0.42317180226332607</v>
      </c>
      <c r="S357" s="24">
        <f t="shared" si="165"/>
        <v>500.84309499277697</v>
      </c>
      <c r="T357" s="12">
        <f t="shared" si="178"/>
        <v>0.39581136122629373</v>
      </c>
      <c r="W357" s="24">
        <f t="shared" si="179"/>
        <v>143.35637456923152</v>
      </c>
      <c r="X357" s="24">
        <f t="shared" si="180"/>
        <v>507.62359819212304</v>
      </c>
      <c r="Y357" s="13">
        <f t="shared" si="166"/>
        <v>0.42421253340375736</v>
      </c>
      <c r="Z357" s="24">
        <f t="shared" si="167"/>
        <v>9343.7115002355276</v>
      </c>
      <c r="AA357" s="24">
        <f t="shared" si="168"/>
        <v>9992.3356157104827</v>
      </c>
      <c r="AB357" s="24">
        <f t="shared" si="181"/>
        <v>182.1991216253642</v>
      </c>
      <c r="AC357" s="24">
        <f t="shared" si="182"/>
        <v>127.849595357525</v>
      </c>
      <c r="AE357" s="14">
        <f t="shared" si="183"/>
        <v>28.25</v>
      </c>
      <c r="AF357" s="24">
        <f t="shared" ref="AF357:AF420" si="187">IF(AC357&lt;=450,Thetha0_0,IF(AC357&gt;=650,Thetha0_2,(IF(AC357&lt;=550,Thetha0_0+(Thetha0_1-Thetha0_0)/100*(AC357-450),Thetha0_1+(Thetha0_2-Thetha0_1)/100*(AC357-450)))))</f>
        <v>400</v>
      </c>
      <c r="AG357" s="3">
        <f t="shared" si="184"/>
        <v>0</v>
      </c>
      <c r="AH357" s="3">
        <f>IF(AC357&lt;=450,AthetaR30_0,IF(AC357&gt;=650,AthetaR30_2,(IF(AC357&lt;=550,AthetaR30_0+(AthetaR30_1-AthetaR30_0)/100*(AC357-450),AthetaR30_1+(AthetaR30_2-AthetaR30_1)/100*(AC357-450)))))</f>
        <v>0</v>
      </c>
      <c r="AI357" s="3">
        <f>IF(AD357&lt;=450,AthetaR60_0,IF(AD357&gt;=650,AthetaR60_2,(IF(AD357&lt;=550,AthetaR60_0+(AthetaR60_1-AthetaR60_0)/100*(AD357-450),AthetaR60_1+(AthetaR60_2-AthetaR60_1)/100*(AD357-450)))))</f>
        <v>0.5</v>
      </c>
      <c r="AJ357" s="3">
        <f>IF(AE357&lt;=450,AthetaR90_0,IF(AE357&gt;=650,AthetaR90_2,(IF(AE357&lt;=550,AthetaR90_0+(AthetaR90_1-AthetaR90_0)/100*(AE357-450),AthetaR90_1+(AthetaR90_2-AthetaR90_1)/100*(AE357-450)))))</f>
        <v>1.3</v>
      </c>
      <c r="AK357" s="3">
        <f>IF(AF357&lt;=450,AthetaR120_0,IF(AF357&gt;=650,AthetaR120_2,(IF(AF357&lt;=550,AthetaR120_0+(AthetaR120_1-AthetaR120_0)/100*(AF357-450),AthetaR120_1+(AthetaR120_2-AthetaR120_1)/100*(AF357-450)))))</f>
        <v>1.9</v>
      </c>
      <c r="AL357" s="24">
        <f t="shared" si="185"/>
        <v>182.1991216253642</v>
      </c>
      <c r="AM357" s="14">
        <f t="shared" si="186"/>
        <v>127.849595357525</v>
      </c>
    </row>
    <row r="358" spans="2:39" x14ac:dyDescent="0.25">
      <c r="B358" s="3">
        <f t="shared" si="169"/>
        <v>1700</v>
      </c>
      <c r="C358" s="14">
        <f t="shared" si="170"/>
        <v>28.333333333333332</v>
      </c>
      <c r="D358" s="11">
        <f t="shared" si="171"/>
        <v>833.26830989184509</v>
      </c>
      <c r="E358" s="11">
        <f t="shared" si="157"/>
        <v>517.37355345692436</v>
      </c>
      <c r="F358" s="11">
        <f t="shared" si="172"/>
        <v>87.061365946845257</v>
      </c>
      <c r="G358" s="11">
        <f t="shared" si="158"/>
        <v>182.77597698052341</v>
      </c>
      <c r="H358" s="11">
        <f t="shared" si="159"/>
        <v>128.2454067187513</v>
      </c>
      <c r="I358" s="24">
        <f t="shared" si="173"/>
        <v>87.061365946845257</v>
      </c>
      <c r="J358" s="12">
        <f t="shared" si="160"/>
        <v>0.24036634786464772</v>
      </c>
      <c r="K358" s="24">
        <f t="shared" si="161"/>
        <v>480.95374651404796</v>
      </c>
      <c r="L358" s="12">
        <f t="shared" si="174"/>
        <v>0.25280777673362492</v>
      </c>
      <c r="M358" s="24">
        <f t="shared" si="175"/>
        <v>182.77597698052341</v>
      </c>
      <c r="N358" s="12">
        <f t="shared" si="162"/>
        <v>0.73626797609058325</v>
      </c>
      <c r="O358" s="24">
        <f t="shared" si="163"/>
        <v>523.38323950670895</v>
      </c>
      <c r="P358" s="12">
        <f t="shared" si="176"/>
        <v>0.57663547025362105</v>
      </c>
      <c r="Q358" s="24">
        <f t="shared" si="177"/>
        <v>128.2454067187513</v>
      </c>
      <c r="R358" s="12">
        <f t="shared" si="164"/>
        <v>0.42302156412827924</v>
      </c>
      <c r="S358" s="24">
        <f t="shared" si="165"/>
        <v>501.0209718173258</v>
      </c>
      <c r="T358" s="12">
        <f t="shared" si="178"/>
        <v>0.39577065993770699</v>
      </c>
      <c r="W358" s="24">
        <f t="shared" si="179"/>
        <v>143.78058710263528</v>
      </c>
      <c r="X358" s="24">
        <f t="shared" si="180"/>
        <v>507.80389443510921</v>
      </c>
      <c r="Y358" s="13">
        <f t="shared" si="166"/>
        <v>0.42422512650854965</v>
      </c>
      <c r="Z358" s="24">
        <f t="shared" si="167"/>
        <v>9339.8241588572255</v>
      </c>
      <c r="AA358" s="24">
        <f t="shared" si="168"/>
        <v>10003.664887561888</v>
      </c>
      <c r="AB358" s="24">
        <f t="shared" si="181"/>
        <v>182.77597698052341</v>
      </c>
      <c r="AC358" s="24">
        <f t="shared" si="182"/>
        <v>128.2454067187513</v>
      </c>
      <c r="AE358" s="14">
        <f t="shared" si="183"/>
        <v>28.333333333333332</v>
      </c>
      <c r="AF358" s="24">
        <f t="shared" si="187"/>
        <v>400</v>
      </c>
      <c r="AG358" s="3">
        <f t="shared" si="184"/>
        <v>0</v>
      </c>
      <c r="AH358" s="3">
        <f>IF(AC358&lt;=450,AthetaR30_0,IF(AC358&gt;=650,AthetaR30_2,(IF(AC358&lt;=550,AthetaR30_0+(AthetaR30_1-AthetaR30_0)/100*(AC358-450),AthetaR30_1+(AthetaR30_2-AthetaR30_1)/100*(AC358-450)))))</f>
        <v>0</v>
      </c>
      <c r="AI358" s="3">
        <f>IF(AD358&lt;=450,AthetaR60_0,IF(AD358&gt;=650,AthetaR60_2,(IF(AD358&lt;=550,AthetaR60_0+(AthetaR60_1-AthetaR60_0)/100*(AD358-450),AthetaR60_1+(AthetaR60_2-AthetaR60_1)/100*(AD358-450)))))</f>
        <v>0.5</v>
      </c>
      <c r="AJ358" s="3">
        <f>IF(AE358&lt;=450,AthetaR90_0,IF(AE358&gt;=650,AthetaR90_2,(IF(AE358&lt;=550,AthetaR90_0+(AthetaR90_1-AthetaR90_0)/100*(AE358-450),AthetaR90_1+(AthetaR90_2-AthetaR90_1)/100*(AE358-450)))))</f>
        <v>1.3</v>
      </c>
      <c r="AK358" s="3">
        <f>IF(AF358&lt;=450,AthetaR120_0,IF(AF358&gt;=650,AthetaR120_2,(IF(AF358&lt;=550,AthetaR120_0+(AthetaR120_1-AthetaR120_0)/100*(AF358-450),AthetaR120_1+(AthetaR120_2-AthetaR120_1)/100*(AF358-450)))))</f>
        <v>1.9</v>
      </c>
      <c r="AL358" s="24">
        <f t="shared" si="185"/>
        <v>182.77597698052341</v>
      </c>
      <c r="AM358" s="14">
        <f t="shared" si="186"/>
        <v>128.2454067187513</v>
      </c>
    </row>
    <row r="359" spans="2:39" x14ac:dyDescent="0.25">
      <c r="B359" s="3">
        <f t="shared" si="169"/>
        <v>1705</v>
      </c>
      <c r="C359" s="14">
        <f t="shared" si="170"/>
        <v>28.416666666666668</v>
      </c>
      <c r="D359" s="11">
        <f t="shared" si="171"/>
        <v>833.70641428660315</v>
      </c>
      <c r="E359" s="11">
        <f t="shared" si="157"/>
        <v>517.64148660636044</v>
      </c>
      <c r="F359" s="11">
        <f t="shared" si="172"/>
        <v>87.314173723578875</v>
      </c>
      <c r="G359" s="11">
        <f t="shared" si="158"/>
        <v>183.35261245077703</v>
      </c>
      <c r="H359" s="11">
        <f t="shared" si="159"/>
        <v>128.64117737868901</v>
      </c>
      <c r="I359" s="24">
        <f t="shared" si="173"/>
        <v>87.314173723578875</v>
      </c>
      <c r="J359" s="12">
        <f t="shared" si="160"/>
        <v>0.24029953801324619</v>
      </c>
      <c r="K359" s="24">
        <f t="shared" si="161"/>
        <v>481.08746482495826</v>
      </c>
      <c r="L359" s="12">
        <f t="shared" si="174"/>
        <v>0.25283963704425233</v>
      </c>
      <c r="M359" s="24">
        <f t="shared" si="175"/>
        <v>183.35261245077703</v>
      </c>
      <c r="N359" s="12">
        <f t="shared" si="162"/>
        <v>0.73596193437505186</v>
      </c>
      <c r="O359" s="24">
        <f t="shared" si="163"/>
        <v>523.60088269858818</v>
      </c>
      <c r="P359" s="12">
        <f t="shared" si="176"/>
        <v>0.57641448000019302</v>
      </c>
      <c r="Q359" s="24">
        <f t="shared" si="177"/>
        <v>128.64117737868901</v>
      </c>
      <c r="R359" s="12">
        <f t="shared" si="164"/>
        <v>0.42287166901100709</v>
      </c>
      <c r="S359" s="24">
        <f t="shared" si="165"/>
        <v>501.19856848040337</v>
      </c>
      <c r="T359" s="12">
        <f t="shared" si="178"/>
        <v>0.39572911178803188</v>
      </c>
      <c r="W359" s="24">
        <f t="shared" si="179"/>
        <v>144.20481222914384</v>
      </c>
      <c r="X359" s="24">
        <f t="shared" si="180"/>
        <v>507.98393241100064</v>
      </c>
      <c r="Y359" s="13">
        <f t="shared" si="166"/>
        <v>0.42423664166644159</v>
      </c>
      <c r="Z359" s="24">
        <f t="shared" si="167"/>
        <v>9335.9168594304156</v>
      </c>
      <c r="AA359" s="24">
        <f t="shared" si="168"/>
        <v>10014.955518079281</v>
      </c>
      <c r="AB359" s="24">
        <f t="shared" si="181"/>
        <v>183.35261245077703</v>
      </c>
      <c r="AC359" s="24">
        <f t="shared" si="182"/>
        <v>128.64117737868901</v>
      </c>
      <c r="AE359" s="14">
        <f t="shared" si="183"/>
        <v>28.416666666666668</v>
      </c>
      <c r="AF359" s="24">
        <f t="shared" si="187"/>
        <v>400</v>
      </c>
      <c r="AG359" s="3">
        <f t="shared" si="184"/>
        <v>0</v>
      </c>
      <c r="AH359" s="3">
        <f>IF(AC359&lt;=450,AthetaR30_0,IF(AC359&gt;=650,AthetaR30_2,(IF(AC359&lt;=550,AthetaR30_0+(AthetaR30_1-AthetaR30_0)/100*(AC359-450),AthetaR30_1+(AthetaR30_2-AthetaR30_1)/100*(AC359-450)))))</f>
        <v>0</v>
      </c>
      <c r="AI359" s="3">
        <f>IF(AD359&lt;=450,AthetaR60_0,IF(AD359&gt;=650,AthetaR60_2,(IF(AD359&lt;=550,AthetaR60_0+(AthetaR60_1-AthetaR60_0)/100*(AD359-450),AthetaR60_1+(AthetaR60_2-AthetaR60_1)/100*(AD359-450)))))</f>
        <v>0.5</v>
      </c>
      <c r="AJ359" s="3">
        <f>IF(AE359&lt;=450,AthetaR90_0,IF(AE359&gt;=650,AthetaR90_2,(IF(AE359&lt;=550,AthetaR90_0+(AthetaR90_1-AthetaR90_0)/100*(AE359-450),AthetaR90_1+(AthetaR90_2-AthetaR90_1)/100*(AE359-450)))))</f>
        <v>1.3</v>
      </c>
      <c r="AK359" s="3">
        <f>IF(AF359&lt;=450,AthetaR120_0,IF(AF359&gt;=650,AthetaR120_2,(IF(AF359&lt;=550,AthetaR120_0+(AthetaR120_1-AthetaR120_0)/100*(AF359-450),AthetaR120_1+(AthetaR120_2-AthetaR120_1)/100*(AF359-450)))))</f>
        <v>1.9</v>
      </c>
      <c r="AL359" s="24">
        <f t="shared" si="185"/>
        <v>183.35261245077703</v>
      </c>
      <c r="AM359" s="14">
        <f t="shared" si="186"/>
        <v>128.64117737868901</v>
      </c>
    </row>
    <row r="360" spans="2:39" x14ac:dyDescent="0.25">
      <c r="B360" s="3">
        <f t="shared" si="169"/>
        <v>1710</v>
      </c>
      <c r="C360" s="14">
        <f t="shared" si="170"/>
        <v>28.5</v>
      </c>
      <c r="D360" s="11">
        <f t="shared" si="171"/>
        <v>834.14324140726137</v>
      </c>
      <c r="E360" s="11">
        <f t="shared" si="157"/>
        <v>517.90863860848015</v>
      </c>
      <c r="F360" s="11">
        <f t="shared" si="172"/>
        <v>87.567013360623122</v>
      </c>
      <c r="G360" s="11">
        <f t="shared" si="158"/>
        <v>183.92902693077721</v>
      </c>
      <c r="H360" s="11">
        <f t="shared" si="159"/>
        <v>129.03690649047704</v>
      </c>
      <c r="I360" s="24">
        <f t="shared" si="173"/>
        <v>87.567013360623122</v>
      </c>
      <c r="J360" s="12">
        <f t="shared" si="160"/>
        <v>0.24023282762592854</v>
      </c>
      <c r="K360" s="24">
        <f t="shared" si="161"/>
        <v>481.22105827023915</v>
      </c>
      <c r="L360" s="12">
        <f t="shared" si="174"/>
        <v>0.25287089564859394</v>
      </c>
      <c r="M360" s="24">
        <f t="shared" si="175"/>
        <v>183.92902693077721</v>
      </c>
      <c r="N360" s="12">
        <f t="shared" si="162"/>
        <v>0.73565670177265075</v>
      </c>
      <c r="O360" s="24">
        <f t="shared" si="163"/>
        <v>523.81813085205499</v>
      </c>
      <c r="P360" s="12">
        <f t="shared" si="176"/>
        <v>0.5761923963034673</v>
      </c>
      <c r="Q360" s="24">
        <f t="shared" si="177"/>
        <v>129.03690649047704</v>
      </c>
      <c r="R360" s="12">
        <f t="shared" si="164"/>
        <v>0.42272211585122271</v>
      </c>
      <c r="S360" s="24">
        <f t="shared" si="165"/>
        <v>501.37588550921475</v>
      </c>
      <c r="T360" s="12">
        <f t="shared" si="178"/>
        <v>0.39568672497352897</v>
      </c>
      <c r="W360" s="24">
        <f t="shared" si="179"/>
        <v>144.62904887081029</v>
      </c>
      <c r="X360" s="24">
        <f t="shared" si="180"/>
        <v>508.16371265682824</v>
      </c>
      <c r="Y360" s="13">
        <f t="shared" si="166"/>
        <v>0.42424708525783794</v>
      </c>
      <c r="Z360" s="24">
        <f t="shared" si="167"/>
        <v>9331.9897434417471</v>
      </c>
      <c r="AA360" s="24">
        <f t="shared" si="168"/>
        <v>10026.207624288927</v>
      </c>
      <c r="AB360" s="24">
        <f t="shared" si="181"/>
        <v>183.92902693077721</v>
      </c>
      <c r="AC360" s="24">
        <f t="shared" si="182"/>
        <v>129.03690649047704</v>
      </c>
      <c r="AE360" s="14">
        <f t="shared" si="183"/>
        <v>28.5</v>
      </c>
      <c r="AF360" s="24">
        <f t="shared" si="187"/>
        <v>400</v>
      </c>
      <c r="AG360" s="3">
        <f t="shared" si="184"/>
        <v>0</v>
      </c>
      <c r="AH360" s="3">
        <f>IF(AC360&lt;=450,AthetaR30_0,IF(AC360&gt;=650,AthetaR30_2,(IF(AC360&lt;=550,AthetaR30_0+(AthetaR30_1-AthetaR30_0)/100*(AC360-450),AthetaR30_1+(AthetaR30_2-AthetaR30_1)/100*(AC360-450)))))</f>
        <v>0</v>
      </c>
      <c r="AI360" s="3">
        <f>IF(AD360&lt;=450,AthetaR60_0,IF(AD360&gt;=650,AthetaR60_2,(IF(AD360&lt;=550,AthetaR60_0+(AthetaR60_1-AthetaR60_0)/100*(AD360-450),AthetaR60_1+(AthetaR60_2-AthetaR60_1)/100*(AD360-450)))))</f>
        <v>0.5</v>
      </c>
      <c r="AJ360" s="3">
        <f>IF(AE360&lt;=450,AthetaR90_0,IF(AE360&gt;=650,AthetaR90_2,(IF(AE360&lt;=550,AthetaR90_0+(AthetaR90_1-AthetaR90_0)/100*(AE360-450),AthetaR90_1+(AthetaR90_2-AthetaR90_1)/100*(AE360-450)))))</f>
        <v>1.3</v>
      </c>
      <c r="AK360" s="3">
        <f>IF(AF360&lt;=450,AthetaR120_0,IF(AF360&gt;=650,AthetaR120_2,(IF(AF360&lt;=550,AthetaR120_0+(AthetaR120_1-AthetaR120_0)/100*(AF360-450),AthetaR120_1+(AthetaR120_2-AthetaR120_1)/100*(AF360-450)))))</f>
        <v>1.9</v>
      </c>
      <c r="AL360" s="24">
        <f t="shared" si="185"/>
        <v>183.92902693077721</v>
      </c>
      <c r="AM360" s="14">
        <f t="shared" si="186"/>
        <v>129.03690649047704</v>
      </c>
    </row>
    <row r="361" spans="2:39" x14ac:dyDescent="0.25">
      <c r="B361" s="3">
        <f t="shared" si="169"/>
        <v>1715</v>
      </c>
      <c r="C361" s="14">
        <f t="shared" si="170"/>
        <v>28.583333333333332</v>
      </c>
      <c r="D361" s="11">
        <f t="shared" si="171"/>
        <v>834.5787986798473</v>
      </c>
      <c r="E361" s="11">
        <f t="shared" si="157"/>
        <v>518.17501400484707</v>
      </c>
      <c r="F361" s="11">
        <f t="shared" si="172"/>
        <v>87.81988425627172</v>
      </c>
      <c r="G361" s="11">
        <f t="shared" si="158"/>
        <v>184.50521932708068</v>
      </c>
      <c r="H361" s="11">
        <f t="shared" si="159"/>
        <v>129.43259321545057</v>
      </c>
      <c r="I361" s="24">
        <f t="shared" si="173"/>
        <v>87.81988425627172</v>
      </c>
      <c r="J361" s="12">
        <f t="shared" si="160"/>
        <v>0.24016621664562904</v>
      </c>
      <c r="K361" s="24">
        <f t="shared" si="161"/>
        <v>481.3545266942325</v>
      </c>
      <c r="L361" s="12">
        <f t="shared" si="174"/>
        <v>0.25290155754597349</v>
      </c>
      <c r="M361" s="24">
        <f t="shared" si="175"/>
        <v>184.50521932708068</v>
      </c>
      <c r="N361" s="12">
        <f t="shared" si="162"/>
        <v>0.73535227308337936</v>
      </c>
      <c r="O361" s="24">
        <f t="shared" si="163"/>
        <v>524.03498646375147</v>
      </c>
      <c r="P361" s="12">
        <f t="shared" si="176"/>
        <v>0.57596923091611496</v>
      </c>
      <c r="Q361" s="24">
        <f t="shared" si="177"/>
        <v>129.43259321545057</v>
      </c>
      <c r="R361" s="12">
        <f t="shared" si="164"/>
        <v>0.42257290358738936</v>
      </c>
      <c r="S361" s="24">
        <f t="shared" si="165"/>
        <v>501.55292343633505</v>
      </c>
      <c r="T361" s="12">
        <f t="shared" si="178"/>
        <v>0.39564350759703187</v>
      </c>
      <c r="W361" s="24">
        <f t="shared" si="179"/>
        <v>145.05329595606813</v>
      </c>
      <c r="X361" s="24">
        <f t="shared" si="180"/>
        <v>508.34323571515569</v>
      </c>
      <c r="Y361" s="13">
        <f t="shared" si="166"/>
        <v>0.42425646360021857</v>
      </c>
      <c r="Z361" s="24">
        <f t="shared" si="167"/>
        <v>9328.0429512194733</v>
      </c>
      <c r="AA361" s="24">
        <f t="shared" si="168"/>
        <v>10037.421322277201</v>
      </c>
      <c r="AB361" s="24">
        <f t="shared" si="181"/>
        <v>184.50521932708068</v>
      </c>
      <c r="AC361" s="24">
        <f t="shared" si="182"/>
        <v>129.43259321545057</v>
      </c>
      <c r="AE361" s="14">
        <f t="shared" si="183"/>
        <v>28.583333333333332</v>
      </c>
      <c r="AF361" s="24">
        <f t="shared" si="187"/>
        <v>400</v>
      </c>
      <c r="AG361" s="3">
        <f t="shared" si="184"/>
        <v>0</v>
      </c>
      <c r="AH361" s="3">
        <f>IF(AC361&lt;=450,AthetaR30_0,IF(AC361&gt;=650,AthetaR30_2,(IF(AC361&lt;=550,AthetaR30_0+(AthetaR30_1-AthetaR30_0)/100*(AC361-450),AthetaR30_1+(AthetaR30_2-AthetaR30_1)/100*(AC361-450)))))</f>
        <v>0</v>
      </c>
      <c r="AI361" s="3">
        <f>IF(AD361&lt;=450,AthetaR60_0,IF(AD361&gt;=650,AthetaR60_2,(IF(AD361&lt;=550,AthetaR60_0+(AthetaR60_1-AthetaR60_0)/100*(AD361-450),AthetaR60_1+(AthetaR60_2-AthetaR60_1)/100*(AD361-450)))))</f>
        <v>0.5</v>
      </c>
      <c r="AJ361" s="3">
        <f>IF(AE361&lt;=450,AthetaR90_0,IF(AE361&gt;=650,AthetaR90_2,(IF(AE361&lt;=550,AthetaR90_0+(AthetaR90_1-AthetaR90_0)/100*(AE361-450),AthetaR90_1+(AthetaR90_2-AthetaR90_1)/100*(AE361-450)))))</f>
        <v>1.3</v>
      </c>
      <c r="AK361" s="3">
        <f>IF(AF361&lt;=450,AthetaR120_0,IF(AF361&gt;=650,AthetaR120_2,(IF(AF361&lt;=550,AthetaR120_0+(AthetaR120_1-AthetaR120_0)/100*(AF361-450),AthetaR120_1+(AthetaR120_2-AthetaR120_1)/100*(AF361-450)))))</f>
        <v>1.9</v>
      </c>
      <c r="AL361" s="24">
        <f t="shared" si="185"/>
        <v>184.50521932708068</v>
      </c>
      <c r="AM361" s="14">
        <f t="shared" si="186"/>
        <v>129.43259321545057</v>
      </c>
    </row>
    <row r="362" spans="2:39" x14ac:dyDescent="0.25">
      <c r="B362" s="3">
        <f t="shared" si="169"/>
        <v>1720</v>
      </c>
      <c r="C362" s="14">
        <f t="shared" si="170"/>
        <v>28.666666666666668</v>
      </c>
      <c r="D362" s="11">
        <f t="shared" si="171"/>
        <v>835.0130934658149</v>
      </c>
      <c r="E362" s="11">
        <f t="shared" si="157"/>
        <v>518.44061729753321</v>
      </c>
      <c r="F362" s="11">
        <f t="shared" si="172"/>
        <v>88.072785813817688</v>
      </c>
      <c r="G362" s="11">
        <f t="shared" si="158"/>
        <v>185.0811885579968</v>
      </c>
      <c r="H362" s="11">
        <f t="shared" si="159"/>
        <v>129.82823672304761</v>
      </c>
      <c r="I362" s="24">
        <f t="shared" si="173"/>
        <v>88.072785813817688</v>
      </c>
      <c r="J362" s="12">
        <f t="shared" si="160"/>
        <v>0.24009970501335196</v>
      </c>
      <c r="K362" s="24">
        <f t="shared" si="161"/>
        <v>481.48786994541484</v>
      </c>
      <c r="L362" s="12">
        <f t="shared" si="174"/>
        <v>0.25293162768457639</v>
      </c>
      <c r="M362" s="24">
        <f t="shared" si="175"/>
        <v>185.0811885579968</v>
      </c>
      <c r="N362" s="12">
        <f t="shared" si="162"/>
        <v>0.735048643124249</v>
      </c>
      <c r="O362" s="24">
        <f t="shared" si="163"/>
        <v>524.2514520310458</v>
      </c>
      <c r="P362" s="12">
        <f t="shared" si="176"/>
        <v>0.57574499544099744</v>
      </c>
      <c r="Q362" s="24">
        <f t="shared" si="177"/>
        <v>129.82823672304761</v>
      </c>
      <c r="R362" s="12">
        <f t="shared" si="164"/>
        <v>0.422424031156793</v>
      </c>
      <c r="S362" s="24">
        <f t="shared" si="165"/>
        <v>501.72968279962265</v>
      </c>
      <c r="T362" s="12">
        <f t="shared" si="178"/>
        <v>0.3955994676690982</v>
      </c>
      <c r="W362" s="24">
        <f t="shared" si="179"/>
        <v>145.47755241966834</v>
      </c>
      <c r="X362" s="24">
        <f t="shared" si="180"/>
        <v>508.52250213400663</v>
      </c>
      <c r="Y362" s="13">
        <f t="shared" si="166"/>
        <v>0.4242647829488651</v>
      </c>
      <c r="Z362" s="24">
        <f t="shared" si="167"/>
        <v>9324.0766219466223</v>
      </c>
      <c r="AA362" s="24">
        <f t="shared" si="168"/>
        <v>10048.596727200817</v>
      </c>
      <c r="AB362" s="24">
        <f t="shared" si="181"/>
        <v>185.0811885579968</v>
      </c>
      <c r="AC362" s="24">
        <f t="shared" si="182"/>
        <v>129.82823672304761</v>
      </c>
      <c r="AE362" s="14">
        <f t="shared" si="183"/>
        <v>28.666666666666668</v>
      </c>
      <c r="AF362" s="24">
        <f t="shared" si="187"/>
        <v>400</v>
      </c>
      <c r="AG362" s="3">
        <f t="shared" si="184"/>
        <v>0</v>
      </c>
      <c r="AH362" s="3">
        <f>IF(AC362&lt;=450,AthetaR30_0,IF(AC362&gt;=650,AthetaR30_2,(IF(AC362&lt;=550,AthetaR30_0+(AthetaR30_1-AthetaR30_0)/100*(AC362-450),AthetaR30_1+(AthetaR30_2-AthetaR30_1)/100*(AC362-450)))))</f>
        <v>0</v>
      </c>
      <c r="AI362" s="3">
        <f>IF(AD362&lt;=450,AthetaR60_0,IF(AD362&gt;=650,AthetaR60_2,(IF(AD362&lt;=550,AthetaR60_0+(AthetaR60_1-AthetaR60_0)/100*(AD362-450),AthetaR60_1+(AthetaR60_2-AthetaR60_1)/100*(AD362-450)))))</f>
        <v>0.5</v>
      </c>
      <c r="AJ362" s="3">
        <f>IF(AE362&lt;=450,AthetaR90_0,IF(AE362&gt;=650,AthetaR90_2,(IF(AE362&lt;=550,AthetaR90_0+(AthetaR90_1-AthetaR90_0)/100*(AE362-450),AthetaR90_1+(AthetaR90_2-AthetaR90_1)/100*(AE362-450)))))</f>
        <v>1.3</v>
      </c>
      <c r="AK362" s="3">
        <f>IF(AF362&lt;=450,AthetaR120_0,IF(AF362&gt;=650,AthetaR120_2,(IF(AF362&lt;=550,AthetaR120_0+(AthetaR120_1-AthetaR120_0)/100*(AF362-450),AthetaR120_1+(AthetaR120_2-AthetaR120_1)/100*(AF362-450)))))</f>
        <v>1.9</v>
      </c>
      <c r="AL362" s="24">
        <f t="shared" si="185"/>
        <v>185.0811885579968</v>
      </c>
      <c r="AM362" s="14">
        <f t="shared" si="186"/>
        <v>129.82823672304761</v>
      </c>
    </row>
    <row r="363" spans="2:39" x14ac:dyDescent="0.25">
      <c r="B363" s="3">
        <f t="shared" si="169"/>
        <v>1725</v>
      </c>
      <c r="C363" s="14">
        <f t="shared" si="170"/>
        <v>28.75</v>
      </c>
      <c r="D363" s="11">
        <f t="shared" si="171"/>
        <v>835.44613306278973</v>
      </c>
      <c r="E363" s="11">
        <f t="shared" si="157"/>
        <v>518.70545294957469</v>
      </c>
      <c r="F363" s="11">
        <f t="shared" si="172"/>
        <v>88.325717441502263</v>
      </c>
      <c r="G363" s="11">
        <f t="shared" si="158"/>
        <v>185.6569335534378</v>
      </c>
      <c r="H363" s="11">
        <f t="shared" si="159"/>
        <v>130.2238361907167</v>
      </c>
      <c r="I363" s="24">
        <f t="shared" si="173"/>
        <v>88.325717441502263</v>
      </c>
      <c r="J363" s="12">
        <f t="shared" si="160"/>
        <v>0.24003329266819989</v>
      </c>
      <c r="K363" s="24">
        <f t="shared" si="161"/>
        <v>481.62108787635231</v>
      </c>
      <c r="L363" s="12">
        <f t="shared" si="174"/>
        <v>0.25296111096216339</v>
      </c>
      <c r="M363" s="24">
        <f t="shared" si="175"/>
        <v>185.6569335534378</v>
      </c>
      <c r="N363" s="12">
        <f t="shared" si="162"/>
        <v>0.73474580672935919</v>
      </c>
      <c r="O363" s="24">
        <f t="shared" si="163"/>
        <v>524.46753005189987</v>
      </c>
      <c r="P363" s="12">
        <f t="shared" si="176"/>
        <v>0.57551970133358321</v>
      </c>
      <c r="Q363" s="24">
        <f t="shared" si="177"/>
        <v>130.2238361907167</v>
      </c>
      <c r="R363" s="12">
        <f t="shared" si="164"/>
        <v>0.42227549749561577</v>
      </c>
      <c r="S363" s="24">
        <f t="shared" si="165"/>
        <v>501.90616414213372</v>
      </c>
      <c r="T363" s="12">
        <f t="shared" si="178"/>
        <v>0.39555461310935669</v>
      </c>
      <c r="W363" s="24">
        <f t="shared" si="179"/>
        <v>145.9018172026172</v>
      </c>
      <c r="X363" s="24">
        <f t="shared" si="180"/>
        <v>508.70151246679404</v>
      </c>
      <c r="Y363" s="13">
        <f t="shared" si="166"/>
        <v>0.42427204949757535</v>
      </c>
      <c r="Z363" s="24">
        <f t="shared" si="167"/>
        <v>9320.0908936739379</v>
      </c>
      <c r="AA363" s="24">
        <f t="shared" si="168"/>
        <v>10059.733953296827</v>
      </c>
      <c r="AB363" s="24">
        <f t="shared" si="181"/>
        <v>185.6569335534378</v>
      </c>
      <c r="AC363" s="24">
        <f t="shared" si="182"/>
        <v>130.2238361907167</v>
      </c>
      <c r="AE363" s="14">
        <f t="shared" si="183"/>
        <v>28.75</v>
      </c>
      <c r="AF363" s="24">
        <f t="shared" si="187"/>
        <v>400</v>
      </c>
      <c r="AG363" s="3">
        <f t="shared" si="184"/>
        <v>0</v>
      </c>
      <c r="AH363" s="3">
        <f>IF(AC363&lt;=450,AthetaR30_0,IF(AC363&gt;=650,AthetaR30_2,(IF(AC363&lt;=550,AthetaR30_0+(AthetaR30_1-AthetaR30_0)/100*(AC363-450),AthetaR30_1+(AthetaR30_2-AthetaR30_1)/100*(AC363-450)))))</f>
        <v>0</v>
      </c>
      <c r="AI363" s="3">
        <f>IF(AD363&lt;=450,AthetaR60_0,IF(AD363&gt;=650,AthetaR60_2,(IF(AD363&lt;=550,AthetaR60_0+(AthetaR60_1-AthetaR60_0)/100*(AD363-450),AthetaR60_1+(AthetaR60_2-AthetaR60_1)/100*(AD363-450)))))</f>
        <v>0.5</v>
      </c>
      <c r="AJ363" s="3">
        <f>IF(AE363&lt;=450,AthetaR90_0,IF(AE363&gt;=650,AthetaR90_2,(IF(AE363&lt;=550,AthetaR90_0+(AthetaR90_1-AthetaR90_0)/100*(AE363-450),AthetaR90_1+(AthetaR90_2-AthetaR90_1)/100*(AE363-450)))))</f>
        <v>1.3</v>
      </c>
      <c r="AK363" s="3">
        <f>IF(AF363&lt;=450,AthetaR120_0,IF(AF363&gt;=650,AthetaR120_2,(IF(AF363&lt;=550,AthetaR120_0+(AthetaR120_1-AthetaR120_0)/100*(AF363-450),AthetaR120_1+(AthetaR120_2-AthetaR120_1)/100*(AF363-450)))))</f>
        <v>1.9</v>
      </c>
      <c r="AL363" s="24">
        <f t="shared" si="185"/>
        <v>185.6569335534378</v>
      </c>
      <c r="AM363" s="14">
        <f t="shared" si="186"/>
        <v>130.2238361907167</v>
      </c>
    </row>
    <row r="364" spans="2:39" x14ac:dyDescent="0.25">
      <c r="B364" s="3">
        <f t="shared" si="169"/>
        <v>1730</v>
      </c>
      <c r="C364" s="14">
        <f t="shared" si="170"/>
        <v>28.833333333333332</v>
      </c>
      <c r="D364" s="11">
        <f t="shared" si="171"/>
        <v>835.87792470530565</v>
      </c>
      <c r="E364" s="11">
        <f t="shared" si="157"/>
        <v>518.96952538542268</v>
      </c>
      <c r="F364" s="11">
        <f t="shared" si="172"/>
        <v>88.578678552464424</v>
      </c>
      <c r="G364" s="11">
        <f t="shared" si="158"/>
        <v>186.23245325477137</v>
      </c>
      <c r="H364" s="11">
        <f t="shared" si="159"/>
        <v>130.61939080382606</v>
      </c>
      <c r="I364" s="24">
        <f t="shared" si="173"/>
        <v>88.578678552464424</v>
      </c>
      <c r="J364" s="12">
        <f t="shared" si="160"/>
        <v>0.23996697954740179</v>
      </c>
      <c r="K364" s="24">
        <f t="shared" si="161"/>
        <v>481.75418034365549</v>
      </c>
      <c r="L364" s="12">
        <f t="shared" si="174"/>
        <v>0.25299001222664852</v>
      </c>
      <c r="M364" s="24">
        <f t="shared" si="175"/>
        <v>186.23245325477137</v>
      </c>
      <c r="N364" s="12">
        <f t="shared" si="162"/>
        <v>0.73444375874996759</v>
      </c>
      <c r="O364" s="24">
        <f t="shared" si="163"/>
        <v>524.68322302473996</v>
      </c>
      <c r="P364" s="12">
        <f t="shared" si="176"/>
        <v>0.57529335990392738</v>
      </c>
      <c r="Q364" s="24">
        <f t="shared" si="177"/>
        <v>130.61939080382606</v>
      </c>
      <c r="R364" s="12">
        <f t="shared" si="164"/>
        <v>0.42212730153900607</v>
      </c>
      <c r="S364" s="24">
        <f t="shared" si="165"/>
        <v>502.08236801203776</v>
      </c>
      <c r="T364" s="12">
        <f t="shared" si="178"/>
        <v>0.39550895174761047</v>
      </c>
      <c r="W364" s="24">
        <f t="shared" si="179"/>
        <v>146.32608925211477</v>
      </c>
      <c r="X364" s="24">
        <f t="shared" si="180"/>
        <v>508.88026727225014</v>
      </c>
      <c r="Y364" s="13">
        <f t="shared" si="166"/>
        <v>0.42427826937936969</v>
      </c>
      <c r="Z364" s="24">
        <f t="shared" si="167"/>
        <v>9316.0859033326979</v>
      </c>
      <c r="AA364" s="24">
        <f t="shared" si="168"/>
        <v>10070.83311389259</v>
      </c>
      <c r="AB364" s="24">
        <f t="shared" si="181"/>
        <v>186.23245325477137</v>
      </c>
      <c r="AC364" s="24">
        <f t="shared" si="182"/>
        <v>130.61939080382606</v>
      </c>
      <c r="AE364" s="14">
        <f t="shared" si="183"/>
        <v>28.833333333333332</v>
      </c>
      <c r="AF364" s="24">
        <f t="shared" si="187"/>
        <v>400</v>
      </c>
      <c r="AG364" s="3">
        <f t="shared" si="184"/>
        <v>0</v>
      </c>
      <c r="AH364" s="3">
        <f>IF(AC364&lt;=450,AthetaR30_0,IF(AC364&gt;=650,AthetaR30_2,(IF(AC364&lt;=550,AthetaR30_0+(AthetaR30_1-AthetaR30_0)/100*(AC364-450),AthetaR30_1+(AthetaR30_2-AthetaR30_1)/100*(AC364-450)))))</f>
        <v>0</v>
      </c>
      <c r="AI364" s="3">
        <f>IF(AD364&lt;=450,AthetaR60_0,IF(AD364&gt;=650,AthetaR60_2,(IF(AD364&lt;=550,AthetaR60_0+(AthetaR60_1-AthetaR60_0)/100*(AD364-450),AthetaR60_1+(AthetaR60_2-AthetaR60_1)/100*(AD364-450)))))</f>
        <v>0.5</v>
      </c>
      <c r="AJ364" s="3">
        <f>IF(AE364&lt;=450,AthetaR90_0,IF(AE364&gt;=650,AthetaR90_2,(IF(AE364&lt;=550,AthetaR90_0+(AthetaR90_1-AthetaR90_0)/100*(AE364-450),AthetaR90_1+(AthetaR90_2-AthetaR90_1)/100*(AE364-450)))))</f>
        <v>1.3</v>
      </c>
      <c r="AK364" s="3">
        <f>IF(AF364&lt;=450,AthetaR120_0,IF(AF364&gt;=650,AthetaR120_2,(IF(AF364&lt;=550,AthetaR120_0+(AthetaR120_1-AthetaR120_0)/100*(AF364-450),AthetaR120_1+(AthetaR120_2-AthetaR120_1)/100*(AF364-450)))))</f>
        <v>1.9</v>
      </c>
      <c r="AL364" s="24">
        <f t="shared" si="185"/>
        <v>186.23245325477137</v>
      </c>
      <c r="AM364" s="14">
        <f t="shared" si="186"/>
        <v>130.61939080382606</v>
      </c>
    </row>
    <row r="365" spans="2:39" x14ac:dyDescent="0.25">
      <c r="B365" s="3">
        <f t="shared" si="169"/>
        <v>1735</v>
      </c>
      <c r="C365" s="14">
        <f t="shared" si="170"/>
        <v>28.916666666666668</v>
      </c>
      <c r="D365" s="11">
        <f t="shared" si="171"/>
        <v>836.30847556552953</v>
      </c>
      <c r="E365" s="11">
        <f t="shared" si="157"/>
        <v>519.23283899138619</v>
      </c>
      <c r="F365" s="11">
        <f t="shared" si="172"/>
        <v>88.831668564691071</v>
      </c>
      <c r="G365" s="11">
        <f t="shared" si="158"/>
        <v>186.8077466146753</v>
      </c>
      <c r="H365" s="11">
        <f t="shared" si="159"/>
        <v>131.01489975557368</v>
      </c>
      <c r="I365" s="24">
        <f t="shared" si="173"/>
        <v>88.831668564691071</v>
      </c>
      <c r="J365" s="12">
        <f t="shared" si="160"/>
        <v>0.23990076558634077</v>
      </c>
      <c r="K365" s="24">
        <f t="shared" si="161"/>
        <v>481.88714720793496</v>
      </c>
      <c r="L365" s="12">
        <f t="shared" si="174"/>
        <v>0.25301833627676384</v>
      </c>
      <c r="M365" s="24">
        <f t="shared" si="175"/>
        <v>186.8077466146753</v>
      </c>
      <c r="N365" s="12">
        <f t="shared" si="162"/>
        <v>0.73414249405456133</v>
      </c>
      <c r="O365" s="24">
        <f t="shared" si="163"/>
        <v>524.89853344832864</v>
      </c>
      <c r="P365" s="12">
        <f t="shared" si="176"/>
        <v>0.57506598231892425</v>
      </c>
      <c r="Q365" s="24">
        <f t="shared" si="177"/>
        <v>131.01489975557368</v>
      </c>
      <c r="R365" s="12">
        <f t="shared" si="164"/>
        <v>0.4219794422211488</v>
      </c>
      <c r="S365" s="24">
        <f t="shared" si="165"/>
        <v>502.25829496253476</v>
      </c>
      <c r="T365" s="12">
        <f t="shared" si="178"/>
        <v>0.39546249132509431</v>
      </c>
      <c r="W365" s="24">
        <f t="shared" si="179"/>
        <v>146.75036752149413</v>
      </c>
      <c r="X365" s="24">
        <f t="shared" si="180"/>
        <v>509.05876711435616</v>
      </c>
      <c r="Y365" s="13">
        <f t="shared" si="166"/>
        <v>0.42428344866718765</v>
      </c>
      <c r="Z365" s="24">
        <f t="shared" si="167"/>
        <v>9312.0617867473011</v>
      </c>
      <c r="AA365" s="24">
        <f t="shared" si="168"/>
        <v>10081.894321415513</v>
      </c>
      <c r="AB365" s="24">
        <f t="shared" si="181"/>
        <v>186.8077466146753</v>
      </c>
      <c r="AC365" s="24">
        <f t="shared" si="182"/>
        <v>131.01489975557368</v>
      </c>
      <c r="AE365" s="14">
        <f t="shared" si="183"/>
        <v>28.916666666666668</v>
      </c>
      <c r="AF365" s="24">
        <f t="shared" si="187"/>
        <v>400</v>
      </c>
      <c r="AG365" s="3">
        <f t="shared" si="184"/>
        <v>0</v>
      </c>
      <c r="AH365" s="3">
        <f>IF(AC365&lt;=450,AthetaR30_0,IF(AC365&gt;=650,AthetaR30_2,(IF(AC365&lt;=550,AthetaR30_0+(AthetaR30_1-AthetaR30_0)/100*(AC365-450),AthetaR30_1+(AthetaR30_2-AthetaR30_1)/100*(AC365-450)))))</f>
        <v>0</v>
      </c>
      <c r="AI365" s="3">
        <f>IF(AD365&lt;=450,AthetaR60_0,IF(AD365&gt;=650,AthetaR60_2,(IF(AD365&lt;=550,AthetaR60_0+(AthetaR60_1-AthetaR60_0)/100*(AD365-450),AthetaR60_1+(AthetaR60_2-AthetaR60_1)/100*(AD365-450)))))</f>
        <v>0.5</v>
      </c>
      <c r="AJ365" s="3">
        <f>IF(AE365&lt;=450,AthetaR90_0,IF(AE365&gt;=650,AthetaR90_2,(IF(AE365&lt;=550,AthetaR90_0+(AthetaR90_1-AthetaR90_0)/100*(AE365-450),AthetaR90_1+(AthetaR90_2-AthetaR90_1)/100*(AE365-450)))))</f>
        <v>1.3</v>
      </c>
      <c r="AK365" s="3">
        <f>IF(AF365&lt;=450,AthetaR120_0,IF(AF365&gt;=650,AthetaR120_2,(IF(AF365&lt;=550,AthetaR120_0+(AthetaR120_1-AthetaR120_0)/100*(AF365-450),AthetaR120_1+(AthetaR120_2-AthetaR120_1)/100*(AF365-450)))))</f>
        <v>1.9</v>
      </c>
      <c r="AL365" s="24">
        <f t="shared" si="185"/>
        <v>186.8077466146753</v>
      </c>
      <c r="AM365" s="14">
        <f t="shared" si="186"/>
        <v>131.01489975557368</v>
      </c>
    </row>
    <row r="366" spans="2:39" x14ac:dyDescent="0.25">
      <c r="B366" s="3">
        <f t="shared" si="169"/>
        <v>1740</v>
      </c>
      <c r="C366" s="14">
        <f t="shared" si="170"/>
        <v>29</v>
      </c>
      <c r="D366" s="11">
        <f t="shared" si="171"/>
        <v>836.73779275397635</v>
      </c>
      <c r="E366" s="11">
        <f t="shared" si="157"/>
        <v>519.49539811606962</v>
      </c>
      <c r="F366" s="11">
        <f t="shared" si="172"/>
        <v>89.084686900967839</v>
      </c>
      <c r="G366" s="11">
        <f t="shared" si="158"/>
        <v>187.38281259699423</v>
      </c>
      <c r="H366" s="11">
        <f t="shared" si="159"/>
        <v>131.41036224689879</v>
      </c>
      <c r="I366" s="24">
        <f t="shared" si="173"/>
        <v>89.084686900967839</v>
      </c>
      <c r="J366" s="12">
        <f t="shared" si="160"/>
        <v>0.23983465071858115</v>
      </c>
      <c r="K366" s="24">
        <f t="shared" si="161"/>
        <v>482.01998833375745</v>
      </c>
      <c r="L366" s="12">
        <f t="shared" si="174"/>
        <v>0.25304608786265587</v>
      </c>
      <c r="M366" s="24">
        <f t="shared" si="175"/>
        <v>187.38281259699423</v>
      </c>
      <c r="N366" s="12">
        <f t="shared" si="162"/>
        <v>0.73384200752892037</v>
      </c>
      <c r="O366" s="24">
        <f t="shared" si="163"/>
        <v>525.11346382164027</v>
      </c>
      <c r="P366" s="12">
        <f t="shared" si="176"/>
        <v>0.57483757960433846</v>
      </c>
      <c r="Q366" s="24">
        <f t="shared" si="177"/>
        <v>131.41036224689879</v>
      </c>
      <c r="R366" s="12">
        <f t="shared" si="164"/>
        <v>0.42183191847533369</v>
      </c>
      <c r="S366" s="24">
        <f t="shared" si="165"/>
        <v>502.43394555177287</v>
      </c>
      <c r="T366" s="12">
        <f t="shared" si="178"/>
        <v>0.39541523949560958</v>
      </c>
      <c r="W366" s="24">
        <f t="shared" si="179"/>
        <v>147.17465097016131</v>
      </c>
      <c r="X366" s="24">
        <f t="shared" si="180"/>
        <v>509.23701256227434</v>
      </c>
      <c r="Y366" s="13">
        <f t="shared" si="166"/>
        <v>0.42428759337457633</v>
      </c>
      <c r="Z366" s="24">
        <f t="shared" si="167"/>
        <v>9308.0186786477079</v>
      </c>
      <c r="AA366" s="24">
        <f t="shared" si="168"/>
        <v>10092.917687402763</v>
      </c>
      <c r="AB366" s="24">
        <f t="shared" si="181"/>
        <v>187.38281259699423</v>
      </c>
      <c r="AC366" s="24">
        <f t="shared" si="182"/>
        <v>131.41036224689879</v>
      </c>
      <c r="AE366" s="14">
        <f t="shared" si="183"/>
        <v>29</v>
      </c>
      <c r="AF366" s="24">
        <f t="shared" si="187"/>
        <v>400</v>
      </c>
      <c r="AG366" s="3">
        <f t="shared" si="184"/>
        <v>0</v>
      </c>
      <c r="AH366" s="3">
        <f>IF(AC366&lt;=450,AthetaR30_0,IF(AC366&gt;=650,AthetaR30_2,(IF(AC366&lt;=550,AthetaR30_0+(AthetaR30_1-AthetaR30_0)/100*(AC366-450),AthetaR30_1+(AthetaR30_2-AthetaR30_1)/100*(AC366-450)))))</f>
        <v>0</v>
      </c>
      <c r="AI366" s="3">
        <f>IF(AD366&lt;=450,AthetaR60_0,IF(AD366&gt;=650,AthetaR60_2,(IF(AD366&lt;=550,AthetaR60_0+(AthetaR60_1-AthetaR60_0)/100*(AD366-450),AthetaR60_1+(AthetaR60_2-AthetaR60_1)/100*(AD366-450)))))</f>
        <v>0.5</v>
      </c>
      <c r="AJ366" s="3">
        <f>IF(AE366&lt;=450,AthetaR90_0,IF(AE366&gt;=650,AthetaR90_2,(IF(AE366&lt;=550,AthetaR90_0+(AthetaR90_1-AthetaR90_0)/100*(AE366-450),AthetaR90_1+(AthetaR90_2-AthetaR90_1)/100*(AE366-450)))))</f>
        <v>1.3</v>
      </c>
      <c r="AK366" s="3">
        <f>IF(AF366&lt;=450,AthetaR120_0,IF(AF366&gt;=650,AthetaR120_2,(IF(AF366&lt;=550,AthetaR120_0+(AthetaR120_1-AthetaR120_0)/100*(AF366-450),AthetaR120_1+(AthetaR120_2-AthetaR120_1)/100*(AF366-450)))))</f>
        <v>1.9</v>
      </c>
      <c r="AL366" s="24">
        <f t="shared" si="185"/>
        <v>187.38281259699423</v>
      </c>
      <c r="AM366" s="14">
        <f t="shared" si="186"/>
        <v>131.41036224689879</v>
      </c>
    </row>
    <row r="367" spans="2:39" x14ac:dyDescent="0.25">
      <c r="B367" s="3">
        <f t="shared" si="169"/>
        <v>1745</v>
      </c>
      <c r="C367" s="14">
        <f t="shared" si="170"/>
        <v>29.083333333333332</v>
      </c>
      <c r="D367" s="11">
        <f t="shared" si="171"/>
        <v>837.16588332021365</v>
      </c>
      <c r="E367" s="11">
        <f t="shared" si="157"/>
        <v>519.75720707080336</v>
      </c>
      <c r="F367" s="11">
        <f t="shared" si="172"/>
        <v>89.337732988830496</v>
      </c>
      <c r="G367" s="11">
        <f t="shared" si="158"/>
        <v>187.95765017659858</v>
      </c>
      <c r="H367" s="11">
        <f t="shared" si="159"/>
        <v>131.80577748639439</v>
      </c>
      <c r="I367" s="24">
        <f t="shared" si="173"/>
        <v>89.337732988830496</v>
      </c>
      <c r="J367" s="12">
        <f t="shared" si="160"/>
        <v>0.23976863487589548</v>
      </c>
      <c r="K367" s="24">
        <f t="shared" si="161"/>
        <v>482.15270358960248</v>
      </c>
      <c r="L367" s="12">
        <f t="shared" si="174"/>
        <v>0.25307327168650273</v>
      </c>
      <c r="M367" s="24">
        <f t="shared" si="175"/>
        <v>187.95765017659858</v>
      </c>
      <c r="N367" s="12">
        <f t="shared" si="162"/>
        <v>0.73354229407618177</v>
      </c>
      <c r="O367" s="24">
        <f t="shared" si="163"/>
        <v>525.32801664373721</v>
      </c>
      <c r="P367" s="12">
        <f t="shared" si="176"/>
        <v>0.57460816264689607</v>
      </c>
      <c r="Q367" s="24">
        <f t="shared" si="177"/>
        <v>131.80577748639439</v>
      </c>
      <c r="R367" s="12">
        <f t="shared" si="164"/>
        <v>0.42168472923402184</v>
      </c>
      <c r="S367" s="24">
        <f t="shared" si="165"/>
        <v>502.6093203427676</v>
      </c>
      <c r="T367" s="12">
        <f t="shared" si="178"/>
        <v>0.39536720382669233</v>
      </c>
      <c r="W367" s="24">
        <f t="shared" si="179"/>
        <v>147.59893856353588</v>
      </c>
      <c r="X367" s="24">
        <f t="shared" si="180"/>
        <v>509.41500419027903</v>
      </c>
      <c r="Y367" s="13">
        <f t="shared" si="166"/>
        <v>0.42429070945636854</v>
      </c>
      <c r="Z367" s="24">
        <f t="shared" si="167"/>
        <v>9303.9567126816873</v>
      </c>
      <c r="AA367" s="24">
        <f t="shared" si="168"/>
        <v>10103.903322510792</v>
      </c>
      <c r="AB367" s="24">
        <f t="shared" si="181"/>
        <v>187.95765017659858</v>
      </c>
      <c r="AC367" s="24">
        <f t="shared" si="182"/>
        <v>131.80577748639439</v>
      </c>
      <c r="AE367" s="14">
        <f t="shared" si="183"/>
        <v>29.083333333333332</v>
      </c>
      <c r="AF367" s="24">
        <f t="shared" si="187"/>
        <v>400</v>
      </c>
      <c r="AG367" s="3">
        <f t="shared" si="184"/>
        <v>0</v>
      </c>
      <c r="AH367" s="3">
        <f>IF(AC367&lt;=450,AthetaR30_0,IF(AC367&gt;=650,AthetaR30_2,(IF(AC367&lt;=550,AthetaR30_0+(AthetaR30_1-AthetaR30_0)/100*(AC367-450),AthetaR30_1+(AthetaR30_2-AthetaR30_1)/100*(AC367-450)))))</f>
        <v>0</v>
      </c>
      <c r="AI367" s="3">
        <f>IF(AD367&lt;=450,AthetaR60_0,IF(AD367&gt;=650,AthetaR60_2,(IF(AD367&lt;=550,AthetaR60_0+(AthetaR60_1-AthetaR60_0)/100*(AD367-450),AthetaR60_1+(AthetaR60_2-AthetaR60_1)/100*(AD367-450)))))</f>
        <v>0.5</v>
      </c>
      <c r="AJ367" s="3">
        <f>IF(AE367&lt;=450,AthetaR90_0,IF(AE367&gt;=650,AthetaR90_2,(IF(AE367&lt;=550,AthetaR90_0+(AthetaR90_1-AthetaR90_0)/100*(AE367-450),AthetaR90_1+(AthetaR90_2-AthetaR90_1)/100*(AE367-450)))))</f>
        <v>1.3</v>
      </c>
      <c r="AK367" s="3">
        <f>IF(AF367&lt;=450,AthetaR120_0,IF(AF367&gt;=650,AthetaR120_2,(IF(AF367&lt;=550,AthetaR120_0+(AthetaR120_1-AthetaR120_0)/100*(AF367-450),AthetaR120_1+(AthetaR120_2-AthetaR120_1)/100*(AF367-450)))))</f>
        <v>1.9</v>
      </c>
      <c r="AL367" s="24">
        <f t="shared" si="185"/>
        <v>187.95765017659858</v>
      </c>
      <c r="AM367" s="14">
        <f t="shared" si="186"/>
        <v>131.80577748639439</v>
      </c>
    </row>
    <row r="368" spans="2:39" x14ac:dyDescent="0.25">
      <c r="B368" s="3">
        <f t="shared" si="169"/>
        <v>1750</v>
      </c>
      <c r="C368" s="14">
        <f t="shared" si="170"/>
        <v>29.166666666666668</v>
      </c>
      <c r="D368" s="11">
        <f t="shared" si="171"/>
        <v>837.59275425355565</v>
      </c>
      <c r="E368" s="11">
        <f t="shared" si="157"/>
        <v>520.01827013006846</v>
      </c>
      <c r="F368" s="11">
        <f t="shared" si="172"/>
        <v>89.590806260516999</v>
      </c>
      <c r="G368" s="11">
        <f t="shared" si="158"/>
        <v>188.53225833924546</v>
      </c>
      <c r="H368" s="11">
        <f t="shared" si="159"/>
        <v>132.20114469022107</v>
      </c>
      <c r="I368" s="24">
        <f t="shared" si="173"/>
        <v>89.590806260516999</v>
      </c>
      <c r="J368" s="12">
        <f t="shared" si="160"/>
        <v>0.2397027179882909</v>
      </c>
      <c r="K368" s="24">
        <f t="shared" si="161"/>
        <v>482.28529284781985</v>
      </c>
      <c r="L368" s="12">
        <f t="shared" si="174"/>
        <v>0.25309989240312147</v>
      </c>
      <c r="M368" s="24">
        <f t="shared" si="175"/>
        <v>188.53225833924546</v>
      </c>
      <c r="N368" s="12">
        <f t="shared" si="162"/>
        <v>0.73324334861690021</v>
      </c>
      <c r="O368" s="24">
        <f t="shared" si="163"/>
        <v>525.54219441364853</v>
      </c>
      <c r="P368" s="12">
        <f t="shared" si="176"/>
        <v>0.57437774219634308</v>
      </c>
      <c r="Q368" s="24">
        <f t="shared" si="177"/>
        <v>132.20114469022107</v>
      </c>
      <c r="R368" s="12">
        <f t="shared" si="164"/>
        <v>0.42153787342891202</v>
      </c>
      <c r="S368" s="24">
        <f t="shared" si="165"/>
        <v>502.78441990332237</v>
      </c>
      <c r="T368" s="12">
        <f t="shared" si="178"/>
        <v>0.395318391800766</v>
      </c>
      <c r="W368" s="24">
        <f t="shared" si="179"/>
        <v>148.02322927299224</v>
      </c>
      <c r="X368" s="24">
        <f t="shared" si="180"/>
        <v>509.59274257768953</v>
      </c>
      <c r="Y368" s="13">
        <f t="shared" si="166"/>
        <v>0.42429280280935233</v>
      </c>
      <c r="Z368" s="24">
        <f t="shared" si="167"/>
        <v>9299.8760214269059</v>
      </c>
      <c r="AA368" s="24">
        <f t="shared" si="168"/>
        <v>10114.851336524729</v>
      </c>
      <c r="AB368" s="24">
        <f t="shared" si="181"/>
        <v>188.53225833924546</v>
      </c>
      <c r="AC368" s="24">
        <f t="shared" si="182"/>
        <v>132.20114469022107</v>
      </c>
      <c r="AE368" s="14">
        <f t="shared" si="183"/>
        <v>29.166666666666668</v>
      </c>
      <c r="AF368" s="24">
        <f t="shared" si="187"/>
        <v>400</v>
      </c>
      <c r="AG368" s="3">
        <f t="shared" si="184"/>
        <v>0</v>
      </c>
      <c r="AH368" s="3">
        <f>IF(AC368&lt;=450,AthetaR30_0,IF(AC368&gt;=650,AthetaR30_2,(IF(AC368&lt;=550,AthetaR30_0+(AthetaR30_1-AthetaR30_0)/100*(AC368-450),AthetaR30_1+(AthetaR30_2-AthetaR30_1)/100*(AC368-450)))))</f>
        <v>0</v>
      </c>
      <c r="AI368" s="3">
        <f>IF(AD368&lt;=450,AthetaR60_0,IF(AD368&gt;=650,AthetaR60_2,(IF(AD368&lt;=550,AthetaR60_0+(AthetaR60_1-AthetaR60_0)/100*(AD368-450),AthetaR60_1+(AthetaR60_2-AthetaR60_1)/100*(AD368-450)))))</f>
        <v>0.5</v>
      </c>
      <c r="AJ368" s="3">
        <f>IF(AE368&lt;=450,AthetaR90_0,IF(AE368&gt;=650,AthetaR90_2,(IF(AE368&lt;=550,AthetaR90_0+(AthetaR90_1-AthetaR90_0)/100*(AE368-450),AthetaR90_1+(AthetaR90_2-AthetaR90_1)/100*(AE368-450)))))</f>
        <v>1.3</v>
      </c>
      <c r="AK368" s="3">
        <f>IF(AF368&lt;=450,AthetaR120_0,IF(AF368&gt;=650,AthetaR120_2,(IF(AF368&lt;=550,AthetaR120_0+(AthetaR120_1-AthetaR120_0)/100*(AF368-450),AthetaR120_1+(AthetaR120_2-AthetaR120_1)/100*(AF368-450)))))</f>
        <v>1.9</v>
      </c>
      <c r="AL368" s="24">
        <f t="shared" si="185"/>
        <v>188.53225833924546</v>
      </c>
      <c r="AM368" s="14">
        <f t="shared" si="186"/>
        <v>132.20114469022107</v>
      </c>
    </row>
    <row r="369" spans="2:39" x14ac:dyDescent="0.25">
      <c r="B369" s="3">
        <f t="shared" si="169"/>
        <v>1755</v>
      </c>
      <c r="C369" s="14">
        <f t="shared" si="170"/>
        <v>29.25</v>
      </c>
      <c r="D369" s="11">
        <f t="shared" si="171"/>
        <v>838.01841248374888</v>
      </c>
      <c r="E369" s="11">
        <f t="shared" si="157"/>
        <v>520.27859153191616</v>
      </c>
      <c r="F369" s="11">
        <f t="shared" si="172"/>
        <v>89.843906152920127</v>
      </c>
      <c r="G369" s="11">
        <f t="shared" si="158"/>
        <v>189.10663608144179</v>
      </c>
      <c r="H369" s="11">
        <f t="shared" si="159"/>
        <v>132.59646308202184</v>
      </c>
      <c r="I369" s="24">
        <f t="shared" si="173"/>
        <v>89.843906152920127</v>
      </c>
      <c r="J369" s="12">
        <f t="shared" si="160"/>
        <v>0.23963689998403545</v>
      </c>
      <c r="K369" s="24">
        <f t="shared" si="161"/>
        <v>482.41775598458685</v>
      </c>
      <c r="L369" s="12">
        <f t="shared" si="174"/>
        <v>0.25312595462052317</v>
      </c>
      <c r="M369" s="24">
        <f t="shared" si="175"/>
        <v>189.10663608144179</v>
      </c>
      <c r="N369" s="12">
        <f t="shared" si="162"/>
        <v>0.73294516608910487</v>
      </c>
      <c r="O369" s="24">
        <f t="shared" si="163"/>
        <v>525.75599963025093</v>
      </c>
      <c r="P369" s="12">
        <f t="shared" si="176"/>
        <v>0.57414632886733252</v>
      </c>
      <c r="Q369" s="24">
        <f t="shared" si="177"/>
        <v>132.59646308202184</v>
      </c>
      <c r="R369" s="12">
        <f t="shared" si="164"/>
        <v>0.42139134999100575</v>
      </c>
      <c r="S369" s="24">
        <f t="shared" si="165"/>
        <v>502.95924480594914</v>
      </c>
      <c r="T369" s="12">
        <f t="shared" si="178"/>
        <v>0.39526881081619669</v>
      </c>
      <c r="W369" s="24">
        <f t="shared" si="179"/>
        <v>148.4475220758016</v>
      </c>
      <c r="X369" s="24">
        <f t="shared" si="180"/>
        <v>509.77022830880361</v>
      </c>
      <c r="Y369" s="13">
        <f t="shared" si="166"/>
        <v>0.42429387927293505</v>
      </c>
      <c r="Z369" s="24">
        <f t="shared" si="167"/>
        <v>9295.7767364028641</v>
      </c>
      <c r="AA369" s="24">
        <f t="shared" si="168"/>
        <v>10125.761838367773</v>
      </c>
      <c r="AB369" s="24">
        <f t="shared" si="181"/>
        <v>189.10663608144179</v>
      </c>
      <c r="AC369" s="24">
        <f t="shared" si="182"/>
        <v>132.59646308202184</v>
      </c>
      <c r="AE369" s="14">
        <f t="shared" si="183"/>
        <v>29.25</v>
      </c>
      <c r="AF369" s="24">
        <f t="shared" si="187"/>
        <v>400</v>
      </c>
      <c r="AG369" s="3">
        <f t="shared" si="184"/>
        <v>0</v>
      </c>
      <c r="AH369" s="3">
        <f>IF(AC369&lt;=450,AthetaR30_0,IF(AC369&gt;=650,AthetaR30_2,(IF(AC369&lt;=550,AthetaR30_0+(AthetaR30_1-AthetaR30_0)/100*(AC369-450),AthetaR30_1+(AthetaR30_2-AthetaR30_1)/100*(AC369-450)))))</f>
        <v>0</v>
      </c>
      <c r="AI369" s="3">
        <f>IF(AD369&lt;=450,AthetaR60_0,IF(AD369&gt;=650,AthetaR60_2,(IF(AD369&lt;=550,AthetaR60_0+(AthetaR60_1-AthetaR60_0)/100*(AD369-450),AthetaR60_1+(AthetaR60_2-AthetaR60_1)/100*(AD369-450)))))</f>
        <v>0.5</v>
      </c>
      <c r="AJ369" s="3">
        <f>IF(AE369&lt;=450,AthetaR90_0,IF(AE369&gt;=650,AthetaR90_2,(IF(AE369&lt;=550,AthetaR90_0+(AthetaR90_1-AthetaR90_0)/100*(AE369-450),AthetaR90_1+(AthetaR90_2-AthetaR90_1)/100*(AE369-450)))))</f>
        <v>1.3</v>
      </c>
      <c r="AK369" s="3">
        <f>IF(AF369&lt;=450,AthetaR120_0,IF(AF369&gt;=650,AthetaR120_2,(IF(AF369&lt;=550,AthetaR120_0+(AthetaR120_1-AthetaR120_0)/100*(AF369-450),AthetaR120_1+(AthetaR120_2-AthetaR120_1)/100*(AF369-450)))))</f>
        <v>1.9</v>
      </c>
      <c r="AL369" s="24">
        <f t="shared" si="185"/>
        <v>189.10663608144179</v>
      </c>
      <c r="AM369" s="14">
        <f t="shared" si="186"/>
        <v>132.59646308202184</v>
      </c>
    </row>
    <row r="370" spans="2:39" x14ac:dyDescent="0.25">
      <c r="B370" s="3">
        <f t="shared" si="169"/>
        <v>1760</v>
      </c>
      <c r="C370" s="14">
        <f t="shared" si="170"/>
        <v>29.333333333333332</v>
      </c>
      <c r="D370" s="11">
        <f t="shared" si="171"/>
        <v>838.44286488164676</v>
      </c>
      <c r="E370" s="11">
        <f t="shared" si="157"/>
        <v>520.53817547838025</v>
      </c>
      <c r="F370" s="11">
        <f t="shared" si="172"/>
        <v>90.097032107540656</v>
      </c>
      <c r="G370" s="11">
        <f t="shared" si="158"/>
        <v>189.68078241030912</v>
      </c>
      <c r="H370" s="11">
        <f t="shared" si="159"/>
        <v>132.99173189283803</v>
      </c>
      <c r="I370" s="24">
        <f t="shared" si="173"/>
        <v>90.097032107540656</v>
      </c>
      <c r="J370" s="12">
        <f t="shared" si="160"/>
        <v>0.2395711807896837</v>
      </c>
      <c r="K370" s="24">
        <f t="shared" si="161"/>
        <v>482.5500928798669</v>
      </c>
      <c r="L370" s="12">
        <f t="shared" si="174"/>
        <v>0.25315146290052482</v>
      </c>
      <c r="M370" s="24">
        <f t="shared" si="175"/>
        <v>189.68078241030912</v>
      </c>
      <c r="N370" s="12">
        <f t="shared" si="162"/>
        <v>0.73264774144835421</v>
      </c>
      <c r="O370" s="24">
        <f t="shared" si="163"/>
        <v>525.96943479215213</v>
      </c>
      <c r="P370" s="12">
        <f t="shared" si="176"/>
        <v>0.57391393314148698</v>
      </c>
      <c r="Q370" s="24">
        <f t="shared" si="177"/>
        <v>132.99173189283803</v>
      </c>
      <c r="R370" s="12">
        <f t="shared" si="164"/>
        <v>0.42124515785066985</v>
      </c>
      <c r="S370" s="24">
        <f t="shared" si="165"/>
        <v>503.13379562779141</v>
      </c>
      <c r="T370" s="12">
        <f t="shared" si="178"/>
        <v>0.39521846818844963</v>
      </c>
      <c r="W370" s="24">
        <f t="shared" si="179"/>
        <v>148.87181595507454</v>
      </c>
      <c r="X370" s="24">
        <f t="shared" si="180"/>
        <v>509.94746197283047</v>
      </c>
      <c r="Y370" s="13">
        <f t="shared" si="166"/>
        <v>0.42429394462979386</v>
      </c>
      <c r="Z370" s="24">
        <f t="shared" si="167"/>
        <v>9291.6589880826414</v>
      </c>
      <c r="AA370" s="24">
        <f t="shared" si="168"/>
        <v>10136.634936110318</v>
      </c>
      <c r="AB370" s="24">
        <f t="shared" si="181"/>
        <v>189.68078241030912</v>
      </c>
      <c r="AC370" s="24">
        <f t="shared" si="182"/>
        <v>132.99173189283803</v>
      </c>
      <c r="AE370" s="14">
        <f t="shared" si="183"/>
        <v>29.333333333333332</v>
      </c>
      <c r="AF370" s="24">
        <f t="shared" si="187"/>
        <v>400</v>
      </c>
      <c r="AG370" s="3">
        <f t="shared" si="184"/>
        <v>0</v>
      </c>
      <c r="AH370" s="3">
        <f>IF(AC370&lt;=450,AthetaR30_0,IF(AC370&gt;=650,AthetaR30_2,(IF(AC370&lt;=550,AthetaR30_0+(AthetaR30_1-AthetaR30_0)/100*(AC370-450),AthetaR30_1+(AthetaR30_2-AthetaR30_1)/100*(AC370-450)))))</f>
        <v>0</v>
      </c>
      <c r="AI370" s="3">
        <f>IF(AD370&lt;=450,AthetaR60_0,IF(AD370&gt;=650,AthetaR60_2,(IF(AD370&lt;=550,AthetaR60_0+(AthetaR60_1-AthetaR60_0)/100*(AD370-450),AthetaR60_1+(AthetaR60_2-AthetaR60_1)/100*(AD370-450)))))</f>
        <v>0.5</v>
      </c>
      <c r="AJ370" s="3">
        <f>IF(AE370&lt;=450,AthetaR90_0,IF(AE370&gt;=650,AthetaR90_2,(IF(AE370&lt;=550,AthetaR90_0+(AthetaR90_1-AthetaR90_0)/100*(AE370-450),AthetaR90_1+(AthetaR90_2-AthetaR90_1)/100*(AE370-450)))))</f>
        <v>1.3</v>
      </c>
      <c r="AK370" s="3">
        <f>IF(AF370&lt;=450,AthetaR120_0,IF(AF370&gt;=650,AthetaR120_2,(IF(AF370&lt;=550,AthetaR120_0+(AthetaR120_1-AthetaR120_0)/100*(AF370-450),AthetaR120_1+(AthetaR120_2-AthetaR120_1)/100*(AF370-450)))))</f>
        <v>1.9</v>
      </c>
      <c r="AL370" s="24">
        <f t="shared" si="185"/>
        <v>189.68078241030912</v>
      </c>
      <c r="AM370" s="14">
        <f t="shared" si="186"/>
        <v>132.99173189283803</v>
      </c>
    </row>
    <row r="371" spans="2:39" x14ac:dyDescent="0.25">
      <c r="B371" s="3">
        <f t="shared" si="169"/>
        <v>1765</v>
      </c>
      <c r="C371" s="14">
        <f t="shared" si="170"/>
        <v>29.416666666666668</v>
      </c>
      <c r="D371" s="11">
        <f t="shared" si="171"/>
        <v>838.86611825987427</v>
      </c>
      <c r="E371" s="11">
        <f t="shared" si="157"/>
        <v>520.7970261358829</v>
      </c>
      <c r="F371" s="11">
        <f t="shared" si="172"/>
        <v>90.350183570441175</v>
      </c>
      <c r="G371" s="11">
        <f t="shared" si="158"/>
        <v>190.2546963434506</v>
      </c>
      <c r="H371" s="11">
        <f t="shared" si="159"/>
        <v>133.38695036102649</v>
      </c>
      <c r="I371" s="24">
        <f t="shared" si="173"/>
        <v>90.350183570441175</v>
      </c>
      <c r="J371" s="12">
        <f t="shared" si="160"/>
        <v>0.23950556033010245</v>
      </c>
      <c r="K371" s="24">
        <f t="shared" si="161"/>
        <v>482.68230341736813</v>
      </c>
      <c r="L371" s="12">
        <f t="shared" si="174"/>
        <v>0.25317642175933192</v>
      </c>
      <c r="M371" s="24">
        <f t="shared" si="175"/>
        <v>190.2546963434506</v>
      </c>
      <c r="N371" s="12">
        <f t="shared" si="162"/>
        <v>0.73235106966778873</v>
      </c>
      <c r="O371" s="24">
        <f t="shared" si="163"/>
        <v>526.18250239757458</v>
      </c>
      <c r="P371" s="12">
        <f t="shared" si="176"/>
        <v>0.57368056536936562</v>
      </c>
      <c r="Q371" s="24">
        <f t="shared" si="177"/>
        <v>133.38695036102649</v>
      </c>
      <c r="R371" s="12">
        <f t="shared" si="164"/>
        <v>0.42109929593769935</v>
      </c>
      <c r="S371" s="24">
        <f t="shared" si="165"/>
        <v>503.30807295054717</v>
      </c>
      <c r="T371" s="12">
        <f t="shared" si="178"/>
        <v>0.39516737115119294</v>
      </c>
      <c r="W371" s="24">
        <f t="shared" si="179"/>
        <v>149.29610989970433</v>
      </c>
      <c r="X371" s="24">
        <f t="shared" si="180"/>
        <v>510.12444416382658</v>
      </c>
      <c r="Y371" s="13">
        <f t="shared" si="166"/>
        <v>0.42429300460652047</v>
      </c>
      <c r="Z371" s="24">
        <f t="shared" si="167"/>
        <v>9287.522905904465</v>
      </c>
      <c r="AA371" s="24">
        <f t="shared" si="168"/>
        <v>10147.470736979016</v>
      </c>
      <c r="AB371" s="24">
        <f t="shared" si="181"/>
        <v>190.2546963434506</v>
      </c>
      <c r="AC371" s="24">
        <f t="shared" si="182"/>
        <v>133.38695036102649</v>
      </c>
      <c r="AE371" s="14">
        <f t="shared" si="183"/>
        <v>29.416666666666668</v>
      </c>
      <c r="AF371" s="24">
        <f t="shared" si="187"/>
        <v>400</v>
      </c>
      <c r="AG371" s="3">
        <f t="shared" si="184"/>
        <v>0</v>
      </c>
      <c r="AH371" s="3">
        <f>IF(AC371&lt;=450,AthetaR30_0,IF(AC371&gt;=650,AthetaR30_2,(IF(AC371&lt;=550,AthetaR30_0+(AthetaR30_1-AthetaR30_0)/100*(AC371-450),AthetaR30_1+(AthetaR30_2-AthetaR30_1)/100*(AC371-450)))))</f>
        <v>0</v>
      </c>
      <c r="AI371" s="3">
        <f>IF(AD371&lt;=450,AthetaR60_0,IF(AD371&gt;=650,AthetaR60_2,(IF(AD371&lt;=550,AthetaR60_0+(AthetaR60_1-AthetaR60_0)/100*(AD371-450),AthetaR60_1+(AthetaR60_2-AthetaR60_1)/100*(AD371-450)))))</f>
        <v>0.5</v>
      </c>
      <c r="AJ371" s="3">
        <f>IF(AE371&lt;=450,AthetaR90_0,IF(AE371&gt;=650,AthetaR90_2,(IF(AE371&lt;=550,AthetaR90_0+(AthetaR90_1-AthetaR90_0)/100*(AE371-450),AthetaR90_1+(AthetaR90_2-AthetaR90_1)/100*(AE371-450)))))</f>
        <v>1.3</v>
      </c>
      <c r="AK371" s="3">
        <f>IF(AF371&lt;=450,AthetaR120_0,IF(AF371&gt;=650,AthetaR120_2,(IF(AF371&lt;=550,AthetaR120_0+(AthetaR120_1-AthetaR120_0)/100*(AF371-450),AthetaR120_1+(AthetaR120_2-AthetaR120_1)/100*(AF371-450)))))</f>
        <v>1.9</v>
      </c>
      <c r="AL371" s="24">
        <f t="shared" si="185"/>
        <v>190.2546963434506</v>
      </c>
      <c r="AM371" s="14">
        <f t="shared" si="186"/>
        <v>133.38695036102649</v>
      </c>
    </row>
    <row r="372" spans="2:39" x14ac:dyDescent="0.25">
      <c r="B372" s="3">
        <f t="shared" si="169"/>
        <v>1770</v>
      </c>
      <c r="C372" s="14">
        <f t="shared" si="170"/>
        <v>29.5</v>
      </c>
      <c r="D372" s="11">
        <f t="shared" si="171"/>
        <v>839.28817937348583</v>
      </c>
      <c r="E372" s="11">
        <f t="shared" si="157"/>
        <v>521.0551476356386</v>
      </c>
      <c r="F372" s="11">
        <f t="shared" si="172"/>
        <v>90.60335999220051</v>
      </c>
      <c r="G372" s="11">
        <f t="shared" si="158"/>
        <v>190.82837690881996</v>
      </c>
      <c r="H372" s="11">
        <f t="shared" si="159"/>
        <v>133.78211773217768</v>
      </c>
      <c r="I372" s="24">
        <f t="shared" si="173"/>
        <v>90.60335999220051</v>
      </c>
      <c r="J372" s="12">
        <f t="shared" si="160"/>
        <v>0.23944003852849555</v>
      </c>
      <c r="K372" s="24">
        <f t="shared" si="161"/>
        <v>482.81438748450256</v>
      </c>
      <c r="L372" s="12">
        <f t="shared" si="174"/>
        <v>0.25320083566803764</v>
      </c>
      <c r="M372" s="24">
        <f t="shared" si="175"/>
        <v>190.82837690881996</v>
      </c>
      <c r="N372" s="12">
        <f t="shared" si="162"/>
        <v>0.7320551457381812</v>
      </c>
      <c r="O372" s="24">
        <f t="shared" si="163"/>
        <v>526.39520494424301</v>
      </c>
      <c r="P372" s="12">
        <f t="shared" si="176"/>
        <v>0.57344623577216347</v>
      </c>
      <c r="Q372" s="24">
        <f t="shared" si="177"/>
        <v>133.78211773217768</v>
      </c>
      <c r="R372" s="12">
        <f t="shared" si="164"/>
        <v>0.42095376318137873</v>
      </c>
      <c r="S372" s="24">
        <f t="shared" si="165"/>
        <v>503.48207736039342</v>
      </c>
      <c r="T372" s="12">
        <f t="shared" si="178"/>
        <v>0.39511552685724921</v>
      </c>
      <c r="W372" s="24">
        <f t="shared" si="179"/>
        <v>149.72040290431084</v>
      </c>
      <c r="X372" s="24">
        <f t="shared" si="180"/>
        <v>510.30117548062998</v>
      </c>
      <c r="Y372" s="13">
        <f t="shared" si="166"/>
        <v>0.42429106487425994</v>
      </c>
      <c r="Z372" s="24">
        <f t="shared" si="167"/>
        <v>9283.3686182831934</v>
      </c>
      <c r="AA372" s="24">
        <f t="shared" si="168"/>
        <v>10158.269347365835</v>
      </c>
      <c r="AB372" s="24">
        <f t="shared" si="181"/>
        <v>190.82837690881996</v>
      </c>
      <c r="AC372" s="24">
        <f t="shared" si="182"/>
        <v>133.78211773217768</v>
      </c>
      <c r="AE372" s="14">
        <f t="shared" si="183"/>
        <v>29.5</v>
      </c>
      <c r="AF372" s="24">
        <f t="shared" si="187"/>
        <v>400</v>
      </c>
      <c r="AG372" s="3">
        <f t="shared" si="184"/>
        <v>0</v>
      </c>
      <c r="AH372" s="3">
        <f>IF(AC372&lt;=450,AthetaR30_0,IF(AC372&gt;=650,AthetaR30_2,(IF(AC372&lt;=550,AthetaR30_0+(AthetaR30_1-AthetaR30_0)/100*(AC372-450),AthetaR30_1+(AthetaR30_2-AthetaR30_1)/100*(AC372-450)))))</f>
        <v>0</v>
      </c>
      <c r="AI372" s="3">
        <f>IF(AD372&lt;=450,AthetaR60_0,IF(AD372&gt;=650,AthetaR60_2,(IF(AD372&lt;=550,AthetaR60_0+(AthetaR60_1-AthetaR60_0)/100*(AD372-450),AthetaR60_1+(AthetaR60_2-AthetaR60_1)/100*(AD372-450)))))</f>
        <v>0.5</v>
      </c>
      <c r="AJ372" s="3">
        <f>IF(AE372&lt;=450,AthetaR90_0,IF(AE372&gt;=650,AthetaR90_2,(IF(AE372&lt;=550,AthetaR90_0+(AthetaR90_1-AthetaR90_0)/100*(AE372-450),AthetaR90_1+(AthetaR90_2-AthetaR90_1)/100*(AE372-450)))))</f>
        <v>1.3</v>
      </c>
      <c r="AK372" s="3">
        <f>IF(AF372&lt;=450,AthetaR120_0,IF(AF372&gt;=650,AthetaR120_2,(IF(AF372&lt;=550,AthetaR120_0+(AthetaR120_1-AthetaR120_0)/100*(AF372-450),AthetaR120_1+(AthetaR120_2-AthetaR120_1)/100*(AF372-450)))))</f>
        <v>1.9</v>
      </c>
      <c r="AL372" s="24">
        <f t="shared" si="185"/>
        <v>190.82837690881996</v>
      </c>
      <c r="AM372" s="14">
        <f t="shared" si="186"/>
        <v>133.78211773217768</v>
      </c>
    </row>
    <row r="373" spans="2:39" x14ac:dyDescent="0.25">
      <c r="B373" s="3">
        <f t="shared" si="169"/>
        <v>1775</v>
      </c>
      <c r="C373" s="14">
        <f t="shared" si="170"/>
        <v>29.583333333333332</v>
      </c>
      <c r="D373" s="11">
        <f t="shared" si="171"/>
        <v>839.7090549206099</v>
      </c>
      <c r="E373" s="11">
        <f t="shared" si="157"/>
        <v>521.31254407404651</v>
      </c>
      <c r="F373" s="11">
        <f t="shared" si="172"/>
        <v>90.856560827868549</v>
      </c>
      <c r="G373" s="11">
        <f t="shared" si="158"/>
        <v>191.40182314459213</v>
      </c>
      <c r="H373" s="11">
        <f t="shared" si="159"/>
        <v>134.17723325903492</v>
      </c>
      <c r="I373" s="24">
        <f t="shared" si="173"/>
        <v>90.856560827868549</v>
      </c>
      <c r="J373" s="12">
        <f t="shared" si="160"/>
        <v>0.2393746153064289</v>
      </c>
      <c r="K373" s="24">
        <f t="shared" si="161"/>
        <v>482.94634497234614</v>
      </c>
      <c r="L373" s="12">
        <f t="shared" si="174"/>
        <v>0.25322470905327482</v>
      </c>
      <c r="M373" s="24">
        <f t="shared" si="175"/>
        <v>191.40182314459213</v>
      </c>
      <c r="N373" s="12">
        <f t="shared" si="162"/>
        <v>0.73175996466798265</v>
      </c>
      <c r="O373" s="24">
        <f t="shared" si="163"/>
        <v>526.60754492927254</v>
      </c>
      <c r="P373" s="12">
        <f t="shared" si="176"/>
        <v>0.57321095444388881</v>
      </c>
      <c r="Q373" s="24">
        <f t="shared" si="177"/>
        <v>134.17723325903492</v>
      </c>
      <c r="R373" s="12">
        <f t="shared" si="164"/>
        <v>0.42080855851054133</v>
      </c>
      <c r="S373" s="24">
        <f t="shared" si="165"/>
        <v>503.65580944791185</v>
      </c>
      <c r="T373" s="12">
        <f t="shared" si="178"/>
        <v>0.39506294237982176</v>
      </c>
      <c r="W373" s="24">
        <f t="shared" si="179"/>
        <v>150.14469396918511</v>
      </c>
      <c r="X373" s="24">
        <f t="shared" si="180"/>
        <v>510.47765652679658</v>
      </c>
      <c r="Y373" s="13">
        <f t="shared" si="166"/>
        <v>0.42428813104933499</v>
      </c>
      <c r="Z373" s="24">
        <f t="shared" si="167"/>
        <v>9279.1962526215339</v>
      </c>
      <c r="AA373" s="24">
        <f t="shared" si="168"/>
        <v>10169.03087283678</v>
      </c>
      <c r="AB373" s="24">
        <f t="shared" si="181"/>
        <v>191.40182314459213</v>
      </c>
      <c r="AC373" s="24">
        <f t="shared" si="182"/>
        <v>134.17723325903492</v>
      </c>
      <c r="AE373" s="14">
        <f t="shared" si="183"/>
        <v>29.583333333333332</v>
      </c>
      <c r="AF373" s="24">
        <f t="shared" si="187"/>
        <v>400</v>
      </c>
      <c r="AG373" s="3">
        <f t="shared" si="184"/>
        <v>0</v>
      </c>
      <c r="AH373" s="3">
        <f>IF(AC373&lt;=450,AthetaR30_0,IF(AC373&gt;=650,AthetaR30_2,(IF(AC373&lt;=550,AthetaR30_0+(AthetaR30_1-AthetaR30_0)/100*(AC373-450),AthetaR30_1+(AthetaR30_2-AthetaR30_1)/100*(AC373-450)))))</f>
        <v>0</v>
      </c>
      <c r="AI373" s="3">
        <f>IF(AD373&lt;=450,AthetaR60_0,IF(AD373&gt;=650,AthetaR60_2,(IF(AD373&lt;=550,AthetaR60_0+(AthetaR60_1-AthetaR60_0)/100*(AD373-450),AthetaR60_1+(AthetaR60_2-AthetaR60_1)/100*(AD373-450)))))</f>
        <v>0.5</v>
      </c>
      <c r="AJ373" s="3">
        <f>IF(AE373&lt;=450,AthetaR90_0,IF(AE373&gt;=650,AthetaR90_2,(IF(AE373&lt;=550,AthetaR90_0+(AthetaR90_1-AthetaR90_0)/100*(AE373-450),AthetaR90_1+(AthetaR90_2-AthetaR90_1)/100*(AE373-450)))))</f>
        <v>1.3</v>
      </c>
      <c r="AK373" s="3">
        <f>IF(AF373&lt;=450,AthetaR120_0,IF(AF373&gt;=650,AthetaR120_2,(IF(AF373&lt;=550,AthetaR120_0+(AthetaR120_1-AthetaR120_0)/100*(AF373-450),AthetaR120_1+(AthetaR120_2-AthetaR120_1)/100*(AF373-450)))))</f>
        <v>1.9</v>
      </c>
      <c r="AL373" s="24">
        <f t="shared" si="185"/>
        <v>191.40182314459213</v>
      </c>
      <c r="AM373" s="14">
        <f t="shared" si="186"/>
        <v>134.17723325903492</v>
      </c>
    </row>
    <row r="374" spans="2:39" x14ac:dyDescent="0.25">
      <c r="B374" s="3">
        <f t="shared" si="169"/>
        <v>1780</v>
      </c>
      <c r="C374" s="14">
        <f t="shared" si="170"/>
        <v>29.666666666666668</v>
      </c>
      <c r="D374" s="11">
        <f t="shared" si="171"/>
        <v>840.12875154308927</v>
      </c>
      <c r="E374" s="11">
        <f t="shared" si="157"/>
        <v>521.56921951308345</v>
      </c>
      <c r="F374" s="11">
        <f t="shared" si="172"/>
        <v>91.109785536921819</v>
      </c>
      <c r="G374" s="11">
        <f t="shared" si="158"/>
        <v>191.97503409903601</v>
      </c>
      <c r="H374" s="11">
        <f t="shared" si="159"/>
        <v>134.57229620141473</v>
      </c>
      <c r="I374" s="24">
        <f t="shared" si="173"/>
        <v>91.109785536921819</v>
      </c>
      <c r="J374" s="12">
        <f t="shared" si="160"/>
        <v>0.23930929058385511</v>
      </c>
      <c r="K374" s="24">
        <f t="shared" si="161"/>
        <v>483.07817577559825</v>
      </c>
      <c r="L374" s="12">
        <f t="shared" si="174"/>
        <v>0.25324804629764863</v>
      </c>
      <c r="M374" s="24">
        <f t="shared" si="175"/>
        <v>191.97503409903601</v>
      </c>
      <c r="N374" s="12">
        <f t="shared" si="162"/>
        <v>0.73146552148336819</v>
      </c>
      <c r="O374" s="24">
        <f t="shared" si="163"/>
        <v>526.81952484905958</v>
      </c>
      <c r="P374" s="12">
        <f t="shared" si="176"/>
        <v>0.57297473135284571</v>
      </c>
      <c r="Q374" s="24">
        <f t="shared" si="177"/>
        <v>134.57229620141473</v>
      </c>
      <c r="R374" s="12">
        <f t="shared" si="164"/>
        <v>0.42066368085362882</v>
      </c>
      <c r="S374" s="24">
        <f t="shared" si="165"/>
        <v>503.82926980801494</v>
      </c>
      <c r="T374" s="12">
        <f t="shared" si="178"/>
        <v>0.39500962471332518</v>
      </c>
      <c r="W374" s="24">
        <f t="shared" si="179"/>
        <v>150.56898210023445</v>
      </c>
      <c r="X374" s="24">
        <f t="shared" si="180"/>
        <v>510.6538879105367</v>
      </c>
      <c r="Y374" s="13">
        <f t="shared" si="166"/>
        <v>0.4242842086938704</v>
      </c>
      <c r="Z374" s="24">
        <f t="shared" si="167"/>
        <v>9275.0059353212255</v>
      </c>
      <c r="AA374" s="24">
        <f t="shared" si="168"/>
        <v>10179.75541814076</v>
      </c>
      <c r="AB374" s="24">
        <f t="shared" si="181"/>
        <v>191.97503409903601</v>
      </c>
      <c r="AC374" s="24">
        <f t="shared" si="182"/>
        <v>134.57229620141473</v>
      </c>
      <c r="AE374" s="14">
        <f t="shared" si="183"/>
        <v>29.666666666666668</v>
      </c>
      <c r="AF374" s="24">
        <f t="shared" si="187"/>
        <v>400</v>
      </c>
      <c r="AG374" s="3">
        <f t="shared" si="184"/>
        <v>0</v>
      </c>
      <c r="AH374" s="3">
        <f>IF(AC374&lt;=450,AthetaR30_0,IF(AC374&gt;=650,AthetaR30_2,(IF(AC374&lt;=550,AthetaR30_0+(AthetaR30_1-AthetaR30_0)/100*(AC374-450),AthetaR30_1+(AthetaR30_2-AthetaR30_1)/100*(AC374-450)))))</f>
        <v>0</v>
      </c>
      <c r="AI374" s="3">
        <f>IF(AD374&lt;=450,AthetaR60_0,IF(AD374&gt;=650,AthetaR60_2,(IF(AD374&lt;=550,AthetaR60_0+(AthetaR60_1-AthetaR60_0)/100*(AD374-450),AthetaR60_1+(AthetaR60_2-AthetaR60_1)/100*(AD374-450)))))</f>
        <v>0.5</v>
      </c>
      <c r="AJ374" s="3">
        <f>IF(AE374&lt;=450,AthetaR90_0,IF(AE374&gt;=650,AthetaR90_2,(IF(AE374&lt;=550,AthetaR90_0+(AthetaR90_1-AthetaR90_0)/100*(AE374-450),AthetaR90_1+(AthetaR90_2-AthetaR90_1)/100*(AE374-450)))))</f>
        <v>1.3</v>
      </c>
      <c r="AK374" s="3">
        <f>IF(AF374&lt;=450,AthetaR120_0,IF(AF374&gt;=650,AthetaR120_2,(IF(AF374&lt;=550,AthetaR120_0+(AthetaR120_1-AthetaR120_0)/100*(AF374-450),AthetaR120_1+(AthetaR120_2-AthetaR120_1)/100*(AF374-450)))))</f>
        <v>1.9</v>
      </c>
      <c r="AL374" s="24">
        <f t="shared" si="185"/>
        <v>191.97503409903601</v>
      </c>
      <c r="AM374" s="14">
        <f t="shared" si="186"/>
        <v>134.57229620141473</v>
      </c>
    </row>
    <row r="375" spans="2:39" x14ac:dyDescent="0.25">
      <c r="B375" s="3">
        <f t="shared" si="169"/>
        <v>1785</v>
      </c>
      <c r="C375" s="14">
        <f t="shared" si="170"/>
        <v>29.75</v>
      </c>
      <c r="D375" s="11">
        <f t="shared" si="171"/>
        <v>840.54727582710746</v>
      </c>
      <c r="E375" s="11">
        <f t="shared" si="157"/>
        <v>521.8251779806867</v>
      </c>
      <c r="F375" s="11">
        <f t="shared" si="172"/>
        <v>91.363033583219462</v>
      </c>
      <c r="G375" s="11">
        <f t="shared" si="158"/>
        <v>192.54800883038885</v>
      </c>
      <c r="H375" s="11">
        <f t="shared" si="159"/>
        <v>134.96730582612807</v>
      </c>
      <c r="I375" s="24">
        <f t="shared" si="173"/>
        <v>91.363033583219462</v>
      </c>
      <c r="J375" s="12">
        <f t="shared" si="160"/>
        <v>0.23924406427913691</v>
      </c>
      <c r="K375" s="24">
        <f t="shared" si="161"/>
        <v>483.20987979254335</v>
      </c>
      <c r="L375" s="12">
        <f t="shared" si="174"/>
        <v>0.25327085174039332</v>
      </c>
      <c r="M375" s="24">
        <f t="shared" si="175"/>
        <v>192.54800883038885</v>
      </c>
      <c r="N375" s="12">
        <f t="shared" si="162"/>
        <v>0.73117181122827912</v>
      </c>
      <c r="O375" s="24">
        <f t="shared" si="163"/>
        <v>527.03114719917357</v>
      </c>
      <c r="P375" s="12">
        <f t="shared" si="176"/>
        <v>0.57273757634381739</v>
      </c>
      <c r="Q375" s="24">
        <f t="shared" si="177"/>
        <v>134.96730582612807</v>
      </c>
      <c r="R375" s="12">
        <f t="shared" si="164"/>
        <v>0.42051912913874895</v>
      </c>
      <c r="S375" s="24">
        <f t="shared" si="165"/>
        <v>504.00245903987366</v>
      </c>
      <c r="T375" s="12">
        <f t="shared" si="178"/>
        <v>0.39495558077461629</v>
      </c>
      <c r="W375" s="24">
        <f t="shared" si="179"/>
        <v>150.99326630892833</v>
      </c>
      <c r="X375" s="24">
        <f t="shared" si="180"/>
        <v>510.82987024465206</v>
      </c>
      <c r="Y375" s="13">
        <f t="shared" si="166"/>
        <v>0.4242793033164024</v>
      </c>
      <c r="Z375" s="24">
        <f t="shared" si="167"/>
        <v>9270.7977917939588</v>
      </c>
      <c r="AA375" s="24">
        <f t="shared" si="168"/>
        <v>10190.443087218146</v>
      </c>
      <c r="AB375" s="24">
        <f t="shared" si="181"/>
        <v>192.54800883038885</v>
      </c>
      <c r="AC375" s="24">
        <f t="shared" si="182"/>
        <v>134.96730582612807</v>
      </c>
      <c r="AE375" s="14">
        <f t="shared" si="183"/>
        <v>29.75</v>
      </c>
      <c r="AF375" s="24">
        <f t="shared" si="187"/>
        <v>400</v>
      </c>
      <c r="AG375" s="3">
        <f t="shared" si="184"/>
        <v>0</v>
      </c>
      <c r="AH375" s="3">
        <f>IF(AC375&lt;=450,AthetaR30_0,IF(AC375&gt;=650,AthetaR30_2,(IF(AC375&lt;=550,AthetaR30_0+(AthetaR30_1-AthetaR30_0)/100*(AC375-450),AthetaR30_1+(AthetaR30_2-AthetaR30_1)/100*(AC375-450)))))</f>
        <v>0</v>
      </c>
      <c r="AI375" s="3">
        <f>IF(AD375&lt;=450,AthetaR60_0,IF(AD375&gt;=650,AthetaR60_2,(IF(AD375&lt;=550,AthetaR60_0+(AthetaR60_1-AthetaR60_0)/100*(AD375-450),AthetaR60_1+(AthetaR60_2-AthetaR60_1)/100*(AD375-450)))))</f>
        <v>0.5</v>
      </c>
      <c r="AJ375" s="3">
        <f>IF(AE375&lt;=450,AthetaR90_0,IF(AE375&gt;=650,AthetaR90_2,(IF(AE375&lt;=550,AthetaR90_0+(AthetaR90_1-AthetaR90_0)/100*(AE375-450),AthetaR90_1+(AthetaR90_2-AthetaR90_1)/100*(AE375-450)))))</f>
        <v>1.3</v>
      </c>
      <c r="AK375" s="3">
        <f>IF(AF375&lt;=450,AthetaR120_0,IF(AF375&gt;=650,AthetaR120_2,(IF(AF375&lt;=550,AthetaR120_0+(AthetaR120_1-AthetaR120_0)/100*(AF375-450),AthetaR120_1+(AthetaR120_2-AthetaR120_1)/100*(AF375-450)))))</f>
        <v>1.9</v>
      </c>
      <c r="AL375" s="24">
        <f t="shared" si="185"/>
        <v>192.54800883038885</v>
      </c>
      <c r="AM375" s="14">
        <f t="shared" si="186"/>
        <v>134.96730582612807</v>
      </c>
    </row>
    <row r="376" spans="2:39" x14ac:dyDescent="0.25">
      <c r="B376" s="3">
        <f t="shared" si="169"/>
        <v>1790</v>
      </c>
      <c r="C376" s="14">
        <f t="shared" si="170"/>
        <v>29.833333333333332</v>
      </c>
      <c r="D376" s="11">
        <f t="shared" si="171"/>
        <v>840.96463430381084</v>
      </c>
      <c r="E376" s="11">
        <f t="shared" si="157"/>
        <v>522.08042347113371</v>
      </c>
      <c r="F376" s="11">
        <f t="shared" si="172"/>
        <v>91.616304434959858</v>
      </c>
      <c r="G376" s="11">
        <f t="shared" si="158"/>
        <v>193.12074640673268</v>
      </c>
      <c r="H376" s="11">
        <f t="shared" si="159"/>
        <v>135.36226140690269</v>
      </c>
      <c r="I376" s="24">
        <f t="shared" si="173"/>
        <v>91.616304434959858</v>
      </c>
      <c r="J376" s="12">
        <f t="shared" si="160"/>
        <v>0.239178936309072</v>
      </c>
      <c r="K376" s="24">
        <f t="shared" si="161"/>
        <v>483.34145692501107</v>
      </c>
      <c r="L376" s="12">
        <f t="shared" si="174"/>
        <v>0.25329312967779527</v>
      </c>
      <c r="M376" s="24">
        <f t="shared" si="175"/>
        <v>193.12074640673268</v>
      </c>
      <c r="N376" s="12">
        <f t="shared" si="162"/>
        <v>0.73087882896446399</v>
      </c>
      <c r="O376" s="24">
        <f t="shared" si="163"/>
        <v>527.24241447425163</v>
      </c>
      <c r="P376" s="12">
        <f t="shared" si="176"/>
        <v>0.57249949913951292</v>
      </c>
      <c r="Q376" s="24">
        <f t="shared" si="177"/>
        <v>135.36226140690269</v>
      </c>
      <c r="R376" s="12">
        <f t="shared" si="164"/>
        <v>0.42037490229373164</v>
      </c>
      <c r="S376" s="24">
        <f t="shared" si="165"/>
        <v>504.1753777468461</v>
      </c>
      <c r="T376" s="12">
        <f t="shared" si="178"/>
        <v>0.39490081740380695</v>
      </c>
      <c r="W376" s="24">
        <f t="shared" si="179"/>
        <v>151.41754561224474</v>
      </c>
      <c r="X376" s="24">
        <f t="shared" si="180"/>
        <v>511.00560414647384</v>
      </c>
      <c r="Y376" s="13">
        <f t="shared" si="166"/>
        <v>0.42427342037248461</v>
      </c>
      <c r="Z376" s="24">
        <f t="shared" si="167"/>
        <v>9266.5719464722242</v>
      </c>
      <c r="AA376" s="24">
        <f t="shared" si="168"/>
        <v>10201.093983209325</v>
      </c>
      <c r="AB376" s="24">
        <f t="shared" si="181"/>
        <v>193.12074640673268</v>
      </c>
      <c r="AC376" s="24">
        <f t="shared" si="182"/>
        <v>135.36226140690269</v>
      </c>
      <c r="AE376" s="14">
        <f t="shared" si="183"/>
        <v>29.833333333333332</v>
      </c>
      <c r="AF376" s="24">
        <f t="shared" si="187"/>
        <v>400</v>
      </c>
      <c r="AG376" s="3">
        <f t="shared" si="184"/>
        <v>0</v>
      </c>
      <c r="AH376" s="3">
        <f>IF(AC376&lt;=450,AthetaR30_0,IF(AC376&gt;=650,AthetaR30_2,(IF(AC376&lt;=550,AthetaR30_0+(AthetaR30_1-AthetaR30_0)/100*(AC376-450),AthetaR30_1+(AthetaR30_2-AthetaR30_1)/100*(AC376-450)))))</f>
        <v>0</v>
      </c>
      <c r="AI376" s="3">
        <f>IF(AD376&lt;=450,AthetaR60_0,IF(AD376&gt;=650,AthetaR60_2,(IF(AD376&lt;=550,AthetaR60_0+(AthetaR60_1-AthetaR60_0)/100*(AD376-450),AthetaR60_1+(AthetaR60_2-AthetaR60_1)/100*(AD376-450)))))</f>
        <v>0.5</v>
      </c>
      <c r="AJ376" s="3">
        <f>IF(AE376&lt;=450,AthetaR90_0,IF(AE376&gt;=650,AthetaR90_2,(IF(AE376&lt;=550,AthetaR90_0+(AthetaR90_1-AthetaR90_0)/100*(AE376-450),AthetaR90_1+(AthetaR90_2-AthetaR90_1)/100*(AE376-450)))))</f>
        <v>1.3</v>
      </c>
      <c r="AK376" s="3">
        <f>IF(AF376&lt;=450,AthetaR120_0,IF(AF376&gt;=650,AthetaR120_2,(IF(AF376&lt;=550,AthetaR120_0+(AthetaR120_1-AthetaR120_0)/100*(AF376-450),AthetaR120_1+(AthetaR120_2-AthetaR120_1)/100*(AF376-450)))))</f>
        <v>1.9</v>
      </c>
      <c r="AL376" s="24">
        <f t="shared" si="185"/>
        <v>193.12074640673268</v>
      </c>
      <c r="AM376" s="14">
        <f t="shared" si="186"/>
        <v>135.36226140690269</v>
      </c>
    </row>
    <row r="377" spans="2:39" x14ac:dyDescent="0.25">
      <c r="B377" s="3">
        <f t="shared" si="169"/>
        <v>1795</v>
      </c>
      <c r="C377" s="14">
        <f t="shared" si="170"/>
        <v>29.916666666666668</v>
      </c>
      <c r="D377" s="11">
        <f t="shared" si="171"/>
        <v>841.38083344991935</v>
      </c>
      <c r="E377" s="11">
        <f t="shared" si="157"/>
        <v>522.33495994541647</v>
      </c>
      <c r="F377" s="11">
        <f t="shared" si="172"/>
        <v>91.869597564637658</v>
      </c>
      <c r="G377" s="11">
        <f t="shared" si="158"/>
        <v>193.6932459058722</v>
      </c>
      <c r="H377" s="11">
        <f t="shared" si="159"/>
        <v>135.75716222430648</v>
      </c>
      <c r="I377" s="24">
        <f t="shared" si="173"/>
        <v>91.869597564637658</v>
      </c>
      <c r="J377" s="12">
        <f t="shared" si="160"/>
        <v>0.23911390658891546</v>
      </c>
      <c r="K377" s="24">
        <f t="shared" si="161"/>
        <v>483.47290707833866</v>
      </c>
      <c r="L377" s="12">
        <f t="shared" si="174"/>
        <v>0.25331488436378169</v>
      </c>
      <c r="M377" s="24">
        <f t="shared" si="175"/>
        <v>193.6932459058722</v>
      </c>
      <c r="N377" s="12">
        <f t="shared" si="162"/>
        <v>0.73058656977151493</v>
      </c>
      <c r="O377" s="24">
        <f t="shared" si="163"/>
        <v>527.45332916789414</v>
      </c>
      <c r="P377" s="12">
        <f t="shared" si="176"/>
        <v>0.57226050934252759</v>
      </c>
      <c r="Q377" s="24">
        <f t="shared" si="177"/>
        <v>135.75716222430648</v>
      </c>
      <c r="R377" s="12">
        <f t="shared" si="164"/>
        <v>0.42023099924618579</v>
      </c>
      <c r="S377" s="24">
        <f t="shared" si="165"/>
        <v>504.34802653640594</v>
      </c>
      <c r="T377" s="12">
        <f t="shared" si="178"/>
        <v>0.39484534136537025</v>
      </c>
      <c r="W377" s="24">
        <f t="shared" si="179"/>
        <v>151.84181903261722</v>
      </c>
      <c r="X377" s="24">
        <f t="shared" si="180"/>
        <v>511.18109023780096</v>
      </c>
      <c r="Y377" s="13">
        <f t="shared" si="166"/>
        <v>0.42426656526528483</v>
      </c>
      <c r="Z377" s="24">
        <f t="shared" si="167"/>
        <v>9262.328522819982</v>
      </c>
      <c r="AA377" s="24">
        <f t="shared" si="168"/>
        <v>10211.708208463127</v>
      </c>
      <c r="AB377" s="24">
        <f t="shared" si="181"/>
        <v>193.6932459058722</v>
      </c>
      <c r="AC377" s="24">
        <f t="shared" si="182"/>
        <v>135.75716222430648</v>
      </c>
      <c r="AE377" s="14">
        <f t="shared" si="183"/>
        <v>29.916666666666668</v>
      </c>
      <c r="AF377" s="24">
        <f t="shared" si="187"/>
        <v>400</v>
      </c>
      <c r="AG377" s="3">
        <f t="shared" si="184"/>
        <v>0</v>
      </c>
      <c r="AH377" s="3">
        <f>IF(AC377&lt;=450,AthetaR30_0,IF(AC377&gt;=650,AthetaR30_2,(IF(AC377&lt;=550,AthetaR30_0+(AthetaR30_1-AthetaR30_0)/100*(AC377-450),AthetaR30_1+(AthetaR30_2-AthetaR30_1)/100*(AC377-450)))))</f>
        <v>0</v>
      </c>
      <c r="AI377" s="3">
        <f>IF(AD377&lt;=450,AthetaR60_0,IF(AD377&gt;=650,AthetaR60_2,(IF(AD377&lt;=550,AthetaR60_0+(AthetaR60_1-AthetaR60_0)/100*(AD377-450),AthetaR60_1+(AthetaR60_2-AthetaR60_1)/100*(AD377-450)))))</f>
        <v>0.5</v>
      </c>
      <c r="AJ377" s="3">
        <f>IF(AE377&lt;=450,AthetaR90_0,IF(AE377&gt;=650,AthetaR90_2,(IF(AE377&lt;=550,AthetaR90_0+(AthetaR90_1-AthetaR90_0)/100*(AE377-450),AthetaR90_1+(AthetaR90_2-AthetaR90_1)/100*(AE377-450)))))</f>
        <v>1.3</v>
      </c>
      <c r="AK377" s="3">
        <f>IF(AF377&lt;=450,AthetaR120_0,IF(AF377&gt;=650,AthetaR120_2,(IF(AF377&lt;=550,AthetaR120_0+(AthetaR120_1-AthetaR120_0)/100*(AF377-450),AthetaR120_1+(AthetaR120_2-AthetaR120_1)/100*(AF377-450)))))</f>
        <v>1.9</v>
      </c>
      <c r="AL377" s="24">
        <f t="shared" si="185"/>
        <v>193.6932459058722</v>
      </c>
      <c r="AM377" s="14">
        <f t="shared" si="186"/>
        <v>135.75716222430648</v>
      </c>
    </row>
    <row r="378" spans="2:39" x14ac:dyDescent="0.25">
      <c r="B378" s="46">
        <f t="shared" si="169"/>
        <v>1800</v>
      </c>
      <c r="C378" s="47">
        <f t="shared" si="170"/>
        <v>30</v>
      </c>
      <c r="D378" s="48">
        <f t="shared" si="171"/>
        <v>841.79587968832948</v>
      </c>
      <c r="E378" s="11">
        <f t="shared" si="157"/>
        <v>522.58879133160974</v>
      </c>
      <c r="F378" s="48">
        <f t="shared" si="172"/>
        <v>92.122912449001433</v>
      </c>
      <c r="G378" s="48">
        <f t="shared" si="158"/>
        <v>194.26550641521473</v>
      </c>
      <c r="H378" s="49">
        <f t="shared" si="159"/>
        <v>136.15200756567185</v>
      </c>
      <c r="I378" s="86">
        <f t="shared" si="173"/>
        <v>92.122912449001433</v>
      </c>
      <c r="J378" s="87">
        <f t="shared" si="160"/>
        <v>0.23904897503240377</v>
      </c>
      <c r="K378" s="88">
        <f t="shared" si="161"/>
        <v>483.60423016133274</v>
      </c>
      <c r="L378" s="87">
        <f t="shared" si="174"/>
        <v>0.25333612001041639</v>
      </c>
      <c r="M378" s="88">
        <f t="shared" si="175"/>
        <v>194.26550641521473</v>
      </c>
      <c r="N378" s="87">
        <f t="shared" si="162"/>
        <v>0.73029502874690588</v>
      </c>
      <c r="O378" s="88">
        <f t="shared" si="163"/>
        <v>527.66389377256212</v>
      </c>
      <c r="P378" s="87">
        <f t="shared" si="176"/>
        <v>0.5720206164370123</v>
      </c>
      <c r="Q378" s="24">
        <f t="shared" si="177"/>
        <v>136.15200756567185</v>
      </c>
      <c r="R378" s="87">
        <f t="shared" si="164"/>
        <v>0.42008741892355272</v>
      </c>
      <c r="S378" s="88">
        <f t="shared" si="165"/>
        <v>504.52040602007384</v>
      </c>
      <c r="T378" s="89">
        <f t="shared" si="178"/>
        <v>0.39478915934908199</v>
      </c>
      <c r="W378" s="86">
        <f t="shared" si="179"/>
        <v>152.26608559788252</v>
      </c>
      <c r="X378" s="88">
        <f t="shared" si="180"/>
        <v>511.35632914483915</v>
      </c>
      <c r="Y378" s="121">
        <f t="shared" si="166"/>
        <v>0.42425874334617447</v>
      </c>
      <c r="Z378" s="88">
        <f t="shared" si="167"/>
        <v>9258.06764334318</v>
      </c>
      <c r="AA378" s="88">
        <f t="shared" si="168"/>
        <v>10222.285864545138</v>
      </c>
      <c r="AB378" s="88">
        <f t="shared" si="181"/>
        <v>194.26550641521473</v>
      </c>
      <c r="AC378" s="88">
        <f t="shared" si="182"/>
        <v>136.15200756567185</v>
      </c>
      <c r="AD378" s="122"/>
      <c r="AE378" s="123">
        <f t="shared" si="183"/>
        <v>30</v>
      </c>
      <c r="AF378" s="24">
        <f t="shared" si="187"/>
        <v>400</v>
      </c>
      <c r="AG378" s="3">
        <f t="shared" si="184"/>
        <v>0</v>
      </c>
      <c r="AH378" s="3">
        <f>IF(AC378&lt;=450,AthetaR30_0,IF(AC378&gt;=650,AthetaR30_2,(IF(AC378&lt;=550,AthetaR30_0+(AthetaR30_1-AthetaR30_0)/100*(AC378-450),AthetaR30_1+(AthetaR30_2-AthetaR30_1)/100*(AC378-450)))))</f>
        <v>0</v>
      </c>
      <c r="AI378" s="3">
        <f>IF(AD378&lt;=450,AthetaR60_0,IF(AD378&gt;=650,AthetaR60_2,(IF(AD378&lt;=550,AthetaR60_0+(AthetaR60_1-AthetaR60_0)/100*(AD378-450),AthetaR60_1+(AthetaR60_2-AthetaR60_1)/100*(AD378-450)))))</f>
        <v>0.5</v>
      </c>
      <c r="AJ378" s="3">
        <f>IF(AE378&lt;=450,AthetaR90_0,IF(AE378&gt;=650,AthetaR90_2,(IF(AE378&lt;=550,AthetaR90_0+(AthetaR90_1-AthetaR90_0)/100*(AE378-450),AthetaR90_1+(AthetaR90_2-AthetaR90_1)/100*(AE378-450)))))</f>
        <v>1.3</v>
      </c>
      <c r="AK378" s="3">
        <f>IF(AF378&lt;=450,AthetaR120_0,IF(AF378&gt;=650,AthetaR120_2,(IF(AF378&lt;=550,AthetaR120_0+(AthetaR120_1-AthetaR120_0)/100*(AF378-450),AthetaR120_1+(AthetaR120_2-AthetaR120_1)/100*(AF378-450)))))</f>
        <v>1.9</v>
      </c>
      <c r="AL378" s="24">
        <f t="shared" si="185"/>
        <v>194.26550641521473</v>
      </c>
      <c r="AM378" s="14">
        <f t="shared" si="186"/>
        <v>136.15200756567185</v>
      </c>
    </row>
    <row r="379" spans="2:39" x14ac:dyDescent="0.25">
      <c r="B379" s="3">
        <f t="shared" si="169"/>
        <v>1805</v>
      </c>
      <c r="C379" s="14">
        <f t="shared" si="170"/>
        <v>30.083333333333332</v>
      </c>
      <c r="D379" s="11">
        <f t="shared" si="171"/>
        <v>842.20977938870919</v>
      </c>
      <c r="E379" s="11">
        <f t="shared" si="157"/>
        <v>522.84192152523553</v>
      </c>
      <c r="F379" s="11">
        <f t="shared" si="172"/>
        <v>92.37624856901185</v>
      </c>
      <c r="G379" s="11">
        <f t="shared" si="158"/>
        <v>194.83752703165175</v>
      </c>
      <c r="H379" s="11">
        <f t="shared" si="159"/>
        <v>136.54679672502093</v>
      </c>
      <c r="I379" s="24">
        <f t="shared" si="173"/>
        <v>92.37624856901185</v>
      </c>
      <c r="J379" s="12">
        <f t="shared" si="160"/>
        <v>0.23898414155177733</v>
      </c>
      <c r="K379" s="24">
        <f t="shared" si="161"/>
        <v>483.73542608623148</v>
      </c>
      <c r="L379" s="12">
        <f t="shared" si="174"/>
        <v>0.25335684078840076</v>
      </c>
      <c r="M379" s="24">
        <f t="shared" si="175"/>
        <v>194.83752703165175</v>
      </c>
      <c r="N379" s="12">
        <f t="shared" si="162"/>
        <v>0.73000420100602459</v>
      </c>
      <c r="O379" s="24">
        <f t="shared" si="163"/>
        <v>527.87411077947672</v>
      </c>
      <c r="P379" s="12">
        <f t="shared" si="176"/>
        <v>0.57177982979035047</v>
      </c>
      <c r="Q379" s="24">
        <f t="shared" si="177"/>
        <v>136.54679672502093</v>
      </c>
      <c r="R379" s="12">
        <f t="shared" si="164"/>
        <v>0.41994416025316073</v>
      </c>
      <c r="S379" s="24">
        <f t="shared" si="165"/>
        <v>504.69251681334811</v>
      </c>
      <c r="T379" s="12">
        <f t="shared" si="178"/>
        <v>0.39473227797096688</v>
      </c>
      <c r="W379" s="24">
        <f t="shared" si="179"/>
        <v>152.69034434122869</v>
      </c>
      <c r="X379" s="24">
        <f t="shared" si="180"/>
        <v>511.53132149814076</v>
      </c>
      <c r="Y379" s="13">
        <f t="shared" si="166"/>
        <v>0.42424995991531095</v>
      </c>
      <c r="Z379" s="24">
        <f t="shared" si="167"/>
        <v>9253.7894296001705</v>
      </c>
      <c r="AA379" s="24">
        <f t="shared" si="168"/>
        <v>10232.827052245946</v>
      </c>
      <c r="AB379" s="24">
        <f t="shared" si="181"/>
        <v>194.83752703165175</v>
      </c>
      <c r="AC379" s="24">
        <f t="shared" si="182"/>
        <v>136.54679672502093</v>
      </c>
      <c r="AE379" s="14">
        <f t="shared" si="183"/>
        <v>30.083333333333332</v>
      </c>
      <c r="AF379" s="24">
        <f t="shared" si="187"/>
        <v>400</v>
      </c>
      <c r="AG379" s="3">
        <f t="shared" si="184"/>
        <v>0.5</v>
      </c>
      <c r="AH379" s="3">
        <f>IF(AC379&lt;=450,AthetaR30_0,IF(AC379&gt;=650,AthetaR30_2,(IF(AC379&lt;=550,AthetaR30_0+(AthetaR30_1-AthetaR30_0)/100*(AC379-450),AthetaR30_1+(AthetaR30_2-AthetaR30_1)/100*(AC379-450)))))</f>
        <v>0</v>
      </c>
      <c r="AI379" s="3">
        <f>IF(AD379&lt;=450,AthetaR60_0,IF(AD379&gt;=650,AthetaR60_2,(IF(AD379&lt;=550,AthetaR60_0+(AthetaR60_1-AthetaR60_0)/100*(AD379-450),AthetaR60_1+(AthetaR60_2-AthetaR60_1)/100*(AD379-450)))))</f>
        <v>0.5</v>
      </c>
      <c r="AJ379" s="3">
        <f>IF(AE379&lt;=450,AthetaR90_0,IF(AE379&gt;=650,AthetaR90_2,(IF(AE379&lt;=550,AthetaR90_0+(AthetaR90_1-AthetaR90_0)/100*(AE379-450),AthetaR90_1+(AthetaR90_2-AthetaR90_1)/100*(AE379-450)))))</f>
        <v>1.3</v>
      </c>
      <c r="AK379" s="3">
        <f>IF(AF379&lt;=450,AthetaR120_0,IF(AF379&gt;=650,AthetaR120_2,(IF(AF379&lt;=550,AthetaR120_0+(AthetaR120_1-AthetaR120_0)/100*(AF379-450),AthetaR120_1+(AthetaR120_2-AthetaR120_1)/100*(AF379-450)))))</f>
        <v>1.9</v>
      </c>
      <c r="AL379" s="24">
        <f t="shared" si="185"/>
        <v>194.83752703165175</v>
      </c>
      <c r="AM379" s="14">
        <f t="shared" si="186"/>
        <v>136.54679672502093</v>
      </c>
    </row>
    <row r="380" spans="2:39" x14ac:dyDescent="0.25">
      <c r="B380" s="3">
        <f t="shared" si="169"/>
        <v>1810</v>
      </c>
      <c r="C380" s="14">
        <f t="shared" si="170"/>
        <v>30.166666666666668</v>
      </c>
      <c r="D380" s="11">
        <f t="shared" si="171"/>
        <v>842.62253886808458</v>
      </c>
      <c r="E380" s="11">
        <f t="shared" si="157"/>
        <v>523.094354389621</v>
      </c>
      <c r="F380" s="11">
        <f t="shared" si="172"/>
        <v>92.629605409800249</v>
      </c>
      <c r="G380" s="11">
        <f t="shared" si="158"/>
        <v>195.4093068614421</v>
      </c>
      <c r="H380" s="11">
        <f t="shared" si="159"/>
        <v>136.9415290029919</v>
      </c>
      <c r="I380" s="24">
        <f t="shared" si="173"/>
        <v>92.629605409800249</v>
      </c>
      <c r="J380" s="12">
        <f t="shared" si="160"/>
        <v>0.23891940605780312</v>
      </c>
      <c r="K380" s="24">
        <f t="shared" si="161"/>
        <v>483.86649476866808</v>
      </c>
      <c r="L380" s="12">
        <f t="shared" si="174"/>
        <v>0.25337705082757522</v>
      </c>
      <c r="M380" s="24">
        <f t="shared" si="175"/>
        <v>195.4093068614421</v>
      </c>
      <c r="N380" s="12">
        <f t="shared" si="162"/>
        <v>0.72971408168220364</v>
      </c>
      <c r="O380" s="24">
        <f t="shared" si="163"/>
        <v>528.0839826785209</v>
      </c>
      <c r="P380" s="12">
        <f t="shared" si="176"/>
        <v>0.57153815865483648</v>
      </c>
      <c r="Q380" s="24">
        <f t="shared" si="177"/>
        <v>136.9415290029919</v>
      </c>
      <c r="R380" s="12">
        <f t="shared" si="164"/>
        <v>0.419801222162277</v>
      </c>
      <c r="S380" s="24">
        <f t="shared" si="165"/>
        <v>504.86435953563699</v>
      </c>
      <c r="T380" s="12">
        <f t="shared" si="178"/>
        <v>0.39467470377424801</v>
      </c>
      <c r="W380" s="24">
        <f t="shared" si="179"/>
        <v>153.114594301144</v>
      </c>
      <c r="X380" s="24">
        <f t="shared" si="180"/>
        <v>511.70606793254478</v>
      </c>
      <c r="Y380" s="13">
        <f t="shared" si="166"/>
        <v>0.42424022022221147</v>
      </c>
      <c r="Z380" s="24">
        <f t="shared" si="167"/>
        <v>9249.4940022119245</v>
      </c>
      <c r="AA380" s="24">
        <f t="shared" si="168"/>
        <v>10243.33187158922</v>
      </c>
      <c r="AB380" s="24">
        <f t="shared" si="181"/>
        <v>195.4093068614421</v>
      </c>
      <c r="AC380" s="24">
        <f t="shared" si="182"/>
        <v>136.9415290029919</v>
      </c>
      <c r="AE380" s="14">
        <f t="shared" si="183"/>
        <v>30.166666666666668</v>
      </c>
      <c r="AF380" s="24">
        <f t="shared" si="187"/>
        <v>400</v>
      </c>
      <c r="AG380" s="3">
        <f t="shared" si="184"/>
        <v>0.5</v>
      </c>
      <c r="AH380" s="3">
        <f>IF(AC380&lt;=450,AthetaR30_0,IF(AC380&gt;=650,AthetaR30_2,(IF(AC380&lt;=550,AthetaR30_0+(AthetaR30_1-AthetaR30_0)/100*(AC380-450),AthetaR30_1+(AthetaR30_2-AthetaR30_1)/100*(AC380-450)))))</f>
        <v>0</v>
      </c>
      <c r="AI380" s="3">
        <f>IF(AD380&lt;=450,AthetaR60_0,IF(AD380&gt;=650,AthetaR60_2,(IF(AD380&lt;=550,AthetaR60_0+(AthetaR60_1-AthetaR60_0)/100*(AD380-450),AthetaR60_1+(AthetaR60_2-AthetaR60_1)/100*(AD380-450)))))</f>
        <v>0.5</v>
      </c>
      <c r="AJ380" s="3">
        <f>IF(AE380&lt;=450,AthetaR90_0,IF(AE380&gt;=650,AthetaR90_2,(IF(AE380&lt;=550,AthetaR90_0+(AthetaR90_1-AthetaR90_0)/100*(AE380-450),AthetaR90_1+(AthetaR90_2-AthetaR90_1)/100*(AE380-450)))))</f>
        <v>1.3</v>
      </c>
      <c r="AK380" s="3">
        <f>IF(AF380&lt;=450,AthetaR120_0,IF(AF380&gt;=650,AthetaR120_2,(IF(AF380&lt;=550,AthetaR120_0+(AthetaR120_1-AthetaR120_0)/100*(AF380-450),AthetaR120_1+(AthetaR120_2-AthetaR120_1)/100*(AF380-450)))))</f>
        <v>1.9</v>
      </c>
      <c r="AL380" s="24">
        <f t="shared" si="185"/>
        <v>195.4093068614421</v>
      </c>
      <c r="AM380" s="14">
        <f t="shared" si="186"/>
        <v>136.9415290029919</v>
      </c>
    </row>
    <row r="381" spans="2:39" x14ac:dyDescent="0.25">
      <c r="B381" s="3">
        <f t="shared" si="169"/>
        <v>1815</v>
      </c>
      <c r="C381" s="14">
        <f t="shared" si="170"/>
        <v>30.25</v>
      </c>
      <c r="D381" s="11">
        <f t="shared" si="171"/>
        <v>843.03416439141756</v>
      </c>
      <c r="E381" s="11">
        <f t="shared" si="157"/>
        <v>523.34609375625257</v>
      </c>
      <c r="F381" s="11">
        <f t="shared" si="172"/>
        <v>92.882982460627829</v>
      </c>
      <c r="G381" s="11">
        <f t="shared" si="158"/>
        <v>195.98084502009695</v>
      </c>
      <c r="H381" s="11">
        <f t="shared" si="159"/>
        <v>137.33620370676616</v>
      </c>
      <c r="I381" s="24">
        <f t="shared" si="173"/>
        <v>92.882982460627829</v>
      </c>
      <c r="J381" s="12">
        <f t="shared" si="160"/>
        <v>0.23885476845979672</v>
      </c>
      <c r="K381" s="24">
        <f t="shared" si="161"/>
        <v>483.99743612763399</v>
      </c>
      <c r="L381" s="12">
        <f t="shared" si="174"/>
        <v>0.25339675421743019</v>
      </c>
      <c r="M381" s="24">
        <f t="shared" si="175"/>
        <v>195.98084502009695</v>
      </c>
      <c r="N381" s="12">
        <f t="shared" si="162"/>
        <v>0.72942466592675204</v>
      </c>
      <c r="O381" s="24">
        <f t="shared" si="163"/>
        <v>528.29351195814104</v>
      </c>
      <c r="P381" s="12">
        <f t="shared" si="176"/>
        <v>0.57129561216938152</v>
      </c>
      <c r="Q381" s="24">
        <f t="shared" si="177"/>
        <v>137.33620370676616</v>
      </c>
      <c r="R381" s="12">
        <f t="shared" si="164"/>
        <v>0.41965860357815998</v>
      </c>
      <c r="S381" s="24">
        <f t="shared" si="165"/>
        <v>505.03593481019163</v>
      </c>
      <c r="T381" s="12">
        <f t="shared" si="178"/>
        <v>0.39461644323031125</v>
      </c>
      <c r="W381" s="24">
        <f t="shared" si="179"/>
        <v>153.5388345213662</v>
      </c>
      <c r="X381" s="24">
        <f t="shared" si="180"/>
        <v>511.88056908711798</v>
      </c>
      <c r="Y381" s="13">
        <f t="shared" si="166"/>
        <v>0.42422952946632203</v>
      </c>
      <c r="Z381" s="24">
        <f t="shared" si="167"/>
        <v>9245.1814808721592</v>
      </c>
      <c r="AA381" s="24">
        <f t="shared" si="168"/>
        <v>10253.800421839765</v>
      </c>
      <c r="AB381" s="24">
        <f t="shared" si="181"/>
        <v>195.98084502009695</v>
      </c>
      <c r="AC381" s="24">
        <f t="shared" si="182"/>
        <v>137.33620370676616</v>
      </c>
      <c r="AE381" s="14">
        <f t="shared" si="183"/>
        <v>30.25</v>
      </c>
      <c r="AF381" s="24">
        <f t="shared" si="187"/>
        <v>400</v>
      </c>
      <c r="AG381" s="3">
        <f t="shared" si="184"/>
        <v>0.5</v>
      </c>
      <c r="AH381" s="3">
        <f>IF(AC381&lt;=450,AthetaR30_0,IF(AC381&gt;=650,AthetaR30_2,(IF(AC381&lt;=550,AthetaR30_0+(AthetaR30_1-AthetaR30_0)/100*(AC381-450),AthetaR30_1+(AthetaR30_2-AthetaR30_1)/100*(AC381-450)))))</f>
        <v>0</v>
      </c>
      <c r="AI381" s="3">
        <f>IF(AD381&lt;=450,AthetaR60_0,IF(AD381&gt;=650,AthetaR60_2,(IF(AD381&lt;=550,AthetaR60_0+(AthetaR60_1-AthetaR60_0)/100*(AD381-450),AthetaR60_1+(AthetaR60_2-AthetaR60_1)/100*(AD381-450)))))</f>
        <v>0.5</v>
      </c>
      <c r="AJ381" s="3">
        <f>IF(AE381&lt;=450,AthetaR90_0,IF(AE381&gt;=650,AthetaR90_2,(IF(AE381&lt;=550,AthetaR90_0+(AthetaR90_1-AthetaR90_0)/100*(AE381-450),AthetaR90_1+(AthetaR90_2-AthetaR90_1)/100*(AE381-450)))))</f>
        <v>1.3</v>
      </c>
      <c r="AK381" s="3">
        <f>IF(AF381&lt;=450,AthetaR120_0,IF(AF381&gt;=650,AthetaR120_2,(IF(AF381&lt;=550,AthetaR120_0+(AthetaR120_1-AthetaR120_0)/100*(AF381-450),AthetaR120_1+(AthetaR120_2-AthetaR120_1)/100*(AF381-450)))))</f>
        <v>1.9</v>
      </c>
      <c r="AL381" s="24">
        <f t="shared" si="185"/>
        <v>195.98084502009695</v>
      </c>
      <c r="AM381" s="14">
        <f t="shared" si="186"/>
        <v>137.33620370676616</v>
      </c>
    </row>
    <row r="382" spans="2:39" x14ac:dyDescent="0.25">
      <c r="B382" s="3">
        <f t="shared" si="169"/>
        <v>1820</v>
      </c>
      <c r="C382" s="14">
        <f t="shared" si="170"/>
        <v>30.333333333333332</v>
      </c>
      <c r="D382" s="11">
        <f t="shared" si="171"/>
        <v>843.44466217217825</v>
      </c>
      <c r="E382" s="11">
        <f t="shared" si="157"/>
        <v>523.59714342512541</v>
      </c>
      <c r="F382" s="11">
        <f t="shared" si="172"/>
        <v>93.136379214845263</v>
      </c>
      <c r="G382" s="11">
        <f t="shared" si="158"/>
        <v>196.55214063226634</v>
      </c>
      <c r="H382" s="11">
        <f t="shared" si="159"/>
        <v>137.73082014999648</v>
      </c>
      <c r="I382" s="24">
        <f t="shared" si="173"/>
        <v>93.136379214845263</v>
      </c>
      <c r="J382" s="12">
        <f t="shared" si="160"/>
        <v>0.23879022866564481</v>
      </c>
      <c r="K382" s="24">
        <f t="shared" si="161"/>
        <v>484.1282500854424</v>
      </c>
      <c r="L382" s="12">
        <f t="shared" si="174"/>
        <v>0.25341595500753183</v>
      </c>
      <c r="M382" s="24">
        <f t="shared" si="175"/>
        <v>196.55214063226634</v>
      </c>
      <c r="N382" s="12">
        <f t="shared" si="162"/>
        <v>0.72913594890898181</v>
      </c>
      <c r="O382" s="24">
        <f t="shared" si="163"/>
        <v>528.5027011052515</v>
      </c>
      <c r="P382" s="12">
        <f t="shared" si="176"/>
        <v>0.57105219936094553</v>
      </c>
      <c r="Q382" s="24">
        <f t="shared" si="177"/>
        <v>137.73082014999648</v>
      </c>
      <c r="R382" s="12">
        <f t="shared" si="164"/>
        <v>0.41951630342810925</v>
      </c>
      <c r="S382" s="24">
        <f t="shared" si="165"/>
        <v>505.20724326404019</v>
      </c>
      <c r="T382" s="12">
        <f t="shared" si="178"/>
        <v>0.39455750273951518</v>
      </c>
      <c r="W382" s="24">
        <f t="shared" si="179"/>
        <v>153.96306405083251</v>
      </c>
      <c r="X382" s="24">
        <f t="shared" si="180"/>
        <v>512.05482560509643</v>
      </c>
      <c r="Y382" s="13">
        <f t="shared" si="166"/>
        <v>0.42421789279757721</v>
      </c>
      <c r="Z382" s="24">
        <f t="shared" si="167"/>
        <v>9240.8519843573231</v>
      </c>
      <c r="AA382" s="24">
        <f t="shared" si="168"/>
        <v>10264.232801511456</v>
      </c>
      <c r="AB382" s="24">
        <f t="shared" si="181"/>
        <v>196.55214063226634</v>
      </c>
      <c r="AC382" s="24">
        <f t="shared" si="182"/>
        <v>137.73082014999648</v>
      </c>
      <c r="AE382" s="14">
        <f t="shared" si="183"/>
        <v>30.333333333333332</v>
      </c>
      <c r="AF382" s="24">
        <f t="shared" si="187"/>
        <v>400</v>
      </c>
      <c r="AG382" s="3">
        <f t="shared" si="184"/>
        <v>0.5</v>
      </c>
      <c r="AH382" s="3">
        <f>IF(AC382&lt;=450,AthetaR30_0,IF(AC382&gt;=650,AthetaR30_2,(IF(AC382&lt;=550,AthetaR30_0+(AthetaR30_1-AthetaR30_0)/100*(AC382-450),AthetaR30_1+(AthetaR30_2-AthetaR30_1)/100*(AC382-450)))))</f>
        <v>0</v>
      </c>
      <c r="AI382" s="3">
        <f>IF(AD382&lt;=450,AthetaR60_0,IF(AD382&gt;=650,AthetaR60_2,(IF(AD382&lt;=550,AthetaR60_0+(AthetaR60_1-AthetaR60_0)/100*(AD382-450),AthetaR60_1+(AthetaR60_2-AthetaR60_1)/100*(AD382-450)))))</f>
        <v>0.5</v>
      </c>
      <c r="AJ382" s="3">
        <f>IF(AE382&lt;=450,AthetaR90_0,IF(AE382&gt;=650,AthetaR90_2,(IF(AE382&lt;=550,AthetaR90_0+(AthetaR90_1-AthetaR90_0)/100*(AE382-450),AthetaR90_1+(AthetaR90_2-AthetaR90_1)/100*(AE382-450)))))</f>
        <v>1.3</v>
      </c>
      <c r="AK382" s="3">
        <f>IF(AF382&lt;=450,AthetaR120_0,IF(AF382&gt;=650,AthetaR120_2,(IF(AF382&lt;=550,AthetaR120_0+(AthetaR120_1-AthetaR120_0)/100*(AF382-450),AthetaR120_1+(AthetaR120_2-AthetaR120_1)/100*(AF382-450)))))</f>
        <v>1.9</v>
      </c>
      <c r="AL382" s="24">
        <f t="shared" si="185"/>
        <v>196.55214063226634</v>
      </c>
      <c r="AM382" s="14">
        <f t="shared" si="186"/>
        <v>137.73082014999648</v>
      </c>
    </row>
    <row r="383" spans="2:39" x14ac:dyDescent="0.25">
      <c r="B383" s="3">
        <f t="shared" si="169"/>
        <v>1825</v>
      </c>
      <c r="C383" s="14">
        <f t="shared" si="170"/>
        <v>30.416666666666668</v>
      </c>
      <c r="D383" s="11">
        <f t="shared" si="171"/>
        <v>843.85403837290562</v>
      </c>
      <c r="E383" s="11">
        <f t="shared" si="157"/>
        <v>523.84750716508665</v>
      </c>
      <c r="F383" s="11">
        <f t="shared" si="172"/>
        <v>93.389795169852789</v>
      </c>
      <c r="G383" s="11">
        <f t="shared" si="158"/>
        <v>197.12319283162728</v>
      </c>
      <c r="H383" s="11">
        <f t="shared" si="159"/>
        <v>138.12537765273598</v>
      </c>
      <c r="I383" s="24">
        <f t="shared" si="173"/>
        <v>93.389795169852789</v>
      </c>
      <c r="J383" s="12">
        <f t="shared" si="160"/>
        <v>0.2387257865818263</v>
      </c>
      <c r="K383" s="24">
        <f t="shared" si="161"/>
        <v>484.25893656769313</v>
      </c>
      <c r="L383" s="12">
        <f t="shared" si="174"/>
        <v>0.25343465720809077</v>
      </c>
      <c r="M383" s="24">
        <f t="shared" si="175"/>
        <v>197.12319283162728</v>
      </c>
      <c r="N383" s="12">
        <f t="shared" si="162"/>
        <v>0.7288479258162337</v>
      </c>
      <c r="O383" s="24">
        <f t="shared" si="163"/>
        <v>528.71155260514104</v>
      </c>
      <c r="P383" s="12">
        <f t="shared" si="176"/>
        <v>0.57080792914641487</v>
      </c>
      <c r="Q383" s="24">
        <f t="shared" si="177"/>
        <v>138.12537765273598</v>
      </c>
      <c r="R383" s="12">
        <f t="shared" si="164"/>
        <v>0.41937432063951546</v>
      </c>
      <c r="S383" s="24">
        <f t="shared" si="165"/>
        <v>505.37828552792274</v>
      </c>
      <c r="T383" s="12">
        <f t="shared" si="178"/>
        <v>0.39449788863225632</v>
      </c>
      <c r="W383" s="24">
        <f t="shared" si="179"/>
        <v>154.38728194363009</v>
      </c>
      <c r="X383" s="24">
        <f t="shared" si="180"/>
        <v>512.22883813382691</v>
      </c>
      <c r="Y383" s="13">
        <f t="shared" si="166"/>
        <v>0.42420531531695366</v>
      </c>
      <c r="Z383" s="24">
        <f t="shared" si="167"/>
        <v>9236.5056305364142</v>
      </c>
      <c r="AA383" s="24">
        <f t="shared" si="168"/>
        <v>10274.629108375037</v>
      </c>
      <c r="AB383" s="24">
        <f t="shared" si="181"/>
        <v>197.12319283162728</v>
      </c>
      <c r="AC383" s="24">
        <f t="shared" si="182"/>
        <v>138.12537765273598</v>
      </c>
      <c r="AE383" s="14">
        <f t="shared" si="183"/>
        <v>30.416666666666668</v>
      </c>
      <c r="AF383" s="24">
        <f t="shared" si="187"/>
        <v>400</v>
      </c>
      <c r="AG383" s="3">
        <f t="shared" si="184"/>
        <v>0.5</v>
      </c>
      <c r="AH383" s="3">
        <f>IF(AC383&lt;=450,AthetaR30_0,IF(AC383&gt;=650,AthetaR30_2,(IF(AC383&lt;=550,AthetaR30_0+(AthetaR30_1-AthetaR30_0)/100*(AC383-450),AthetaR30_1+(AthetaR30_2-AthetaR30_1)/100*(AC383-450)))))</f>
        <v>0</v>
      </c>
      <c r="AI383" s="3">
        <f>IF(AD383&lt;=450,AthetaR60_0,IF(AD383&gt;=650,AthetaR60_2,(IF(AD383&lt;=550,AthetaR60_0+(AthetaR60_1-AthetaR60_0)/100*(AD383-450),AthetaR60_1+(AthetaR60_2-AthetaR60_1)/100*(AD383-450)))))</f>
        <v>0.5</v>
      </c>
      <c r="AJ383" s="3">
        <f>IF(AE383&lt;=450,AthetaR90_0,IF(AE383&gt;=650,AthetaR90_2,(IF(AE383&lt;=550,AthetaR90_0+(AthetaR90_1-AthetaR90_0)/100*(AE383-450),AthetaR90_1+(AthetaR90_2-AthetaR90_1)/100*(AE383-450)))))</f>
        <v>1.3</v>
      </c>
      <c r="AK383" s="3">
        <f>IF(AF383&lt;=450,AthetaR120_0,IF(AF383&gt;=650,AthetaR120_2,(IF(AF383&lt;=550,AthetaR120_0+(AthetaR120_1-AthetaR120_0)/100*(AF383-450),AthetaR120_1+(AthetaR120_2-AthetaR120_1)/100*(AF383-450)))))</f>
        <v>1.9</v>
      </c>
      <c r="AL383" s="24">
        <f t="shared" si="185"/>
        <v>197.12319283162728</v>
      </c>
      <c r="AM383" s="14">
        <f t="shared" si="186"/>
        <v>138.12537765273598</v>
      </c>
    </row>
    <row r="384" spans="2:39" x14ac:dyDescent="0.25">
      <c r="B384" s="3">
        <f t="shared" si="169"/>
        <v>1830</v>
      </c>
      <c r="C384" s="14">
        <f t="shared" si="170"/>
        <v>30.5</v>
      </c>
      <c r="D384" s="11">
        <f t="shared" si="171"/>
        <v>844.26229910576376</v>
      </c>
      <c r="E384" s="11">
        <f t="shared" si="157"/>
        <v>524.09718871417545</v>
      </c>
      <c r="F384" s="11">
        <f t="shared" si="172"/>
        <v>93.643229827060878</v>
      </c>
      <c r="G384" s="11">
        <f t="shared" si="158"/>
        <v>197.69400076077369</v>
      </c>
      <c r="H384" s="11">
        <f t="shared" si="159"/>
        <v>138.51987554136824</v>
      </c>
      <c r="I384" s="24">
        <f t="shared" si="173"/>
        <v>93.643229827060878</v>
      </c>
      <c r="J384" s="12">
        <f t="shared" si="160"/>
        <v>0.23866144211343424</v>
      </c>
      <c r="K384" s="24">
        <f t="shared" si="161"/>
        <v>484.38949550323645</v>
      </c>
      <c r="L384" s="12">
        <f t="shared" si="174"/>
        <v>0.253452864790355</v>
      </c>
      <c r="M384" s="24">
        <f t="shared" si="175"/>
        <v>197.69400076077369</v>
      </c>
      <c r="N384" s="12">
        <f t="shared" si="162"/>
        <v>0.72856059185390054</v>
      </c>
      <c r="O384" s="24">
        <f t="shared" si="163"/>
        <v>528.9200689413799</v>
      </c>
      <c r="P384" s="12">
        <f t="shared" si="176"/>
        <v>0.5705628103339272</v>
      </c>
      <c r="Q384" s="24">
        <f t="shared" si="177"/>
        <v>138.51987554136824</v>
      </c>
      <c r="R384" s="12">
        <f t="shared" si="164"/>
        <v>0.41923265413990984</v>
      </c>
      <c r="S384" s="24">
        <f t="shared" si="165"/>
        <v>505.54906223622652</v>
      </c>
      <c r="T384" s="12">
        <f t="shared" si="178"/>
        <v>0.39443760716971943</v>
      </c>
      <c r="W384" s="24">
        <f t="shared" si="179"/>
        <v>154.81148725894704</v>
      </c>
      <c r="X384" s="24">
        <f t="shared" si="180"/>
        <v>512.40260732471017</v>
      </c>
      <c r="Y384" s="13">
        <f t="shared" si="166"/>
        <v>0.42419180207701651</v>
      </c>
      <c r="Z384" s="24">
        <f t="shared" si="167"/>
        <v>9232.1425363807102</v>
      </c>
      <c r="AA384" s="24">
        <f t="shared" si="168"/>
        <v>10284.989439465868</v>
      </c>
      <c r="AB384" s="24">
        <f t="shared" si="181"/>
        <v>197.69400076077369</v>
      </c>
      <c r="AC384" s="24">
        <f t="shared" si="182"/>
        <v>138.51987554136824</v>
      </c>
      <c r="AE384" s="14">
        <f t="shared" si="183"/>
        <v>30.5</v>
      </c>
      <c r="AF384" s="24">
        <f t="shared" si="187"/>
        <v>400</v>
      </c>
      <c r="AG384" s="3">
        <f t="shared" si="184"/>
        <v>0.5</v>
      </c>
      <c r="AH384" s="3">
        <f>IF(AC384&lt;=450,AthetaR30_0,IF(AC384&gt;=650,AthetaR30_2,(IF(AC384&lt;=550,AthetaR30_0+(AthetaR30_1-AthetaR30_0)/100*(AC384-450),AthetaR30_1+(AthetaR30_2-AthetaR30_1)/100*(AC384-450)))))</f>
        <v>0</v>
      </c>
      <c r="AI384" s="3">
        <f>IF(AD384&lt;=450,AthetaR60_0,IF(AD384&gt;=650,AthetaR60_2,(IF(AD384&lt;=550,AthetaR60_0+(AthetaR60_1-AthetaR60_0)/100*(AD384-450),AthetaR60_1+(AthetaR60_2-AthetaR60_1)/100*(AD384-450)))))</f>
        <v>0.5</v>
      </c>
      <c r="AJ384" s="3">
        <f>IF(AE384&lt;=450,AthetaR90_0,IF(AE384&gt;=650,AthetaR90_2,(IF(AE384&lt;=550,AthetaR90_0+(AthetaR90_1-AthetaR90_0)/100*(AE384-450),AthetaR90_1+(AthetaR90_2-AthetaR90_1)/100*(AE384-450)))))</f>
        <v>1.3</v>
      </c>
      <c r="AK384" s="3">
        <f>IF(AF384&lt;=450,AthetaR120_0,IF(AF384&gt;=650,AthetaR120_2,(IF(AF384&lt;=550,AthetaR120_0+(AthetaR120_1-AthetaR120_0)/100*(AF384-450),AthetaR120_1+(AthetaR120_2-AthetaR120_1)/100*(AF384-450)))))</f>
        <v>1.9</v>
      </c>
      <c r="AL384" s="24">
        <f t="shared" si="185"/>
        <v>197.69400076077369</v>
      </c>
      <c r="AM384" s="14">
        <f t="shared" si="186"/>
        <v>138.51987554136824</v>
      </c>
    </row>
    <row r="385" spans="2:39" x14ac:dyDescent="0.25">
      <c r="B385" s="3">
        <f t="shared" si="169"/>
        <v>1835</v>
      </c>
      <c r="C385" s="14">
        <f t="shared" si="170"/>
        <v>30.583333333333332</v>
      </c>
      <c r="D385" s="11">
        <f t="shared" si="171"/>
        <v>844.66945043308908</v>
      </c>
      <c r="E385" s="11">
        <f t="shared" si="157"/>
        <v>524.34619177995751</v>
      </c>
      <c r="F385" s="11">
        <f t="shared" si="172"/>
        <v>93.89668269185124</v>
      </c>
      <c r="G385" s="11">
        <f t="shared" si="158"/>
        <v>198.26456357110763</v>
      </c>
      <c r="H385" s="11">
        <f t="shared" si="159"/>
        <v>138.91431314853796</v>
      </c>
      <c r="I385" s="24">
        <f t="shared" si="173"/>
        <v>93.89668269185124</v>
      </c>
      <c r="J385" s="12">
        <f t="shared" si="160"/>
        <v>0.23859719516419653</v>
      </c>
      <c r="K385" s="24">
        <f t="shared" si="161"/>
        <v>484.51992682413891</v>
      </c>
      <c r="L385" s="12">
        <f t="shared" si="174"/>
        <v>0.25347058168711012</v>
      </c>
      <c r="M385" s="24">
        <f t="shared" si="175"/>
        <v>198.26456357110763</v>
      </c>
      <c r="N385" s="12">
        <f t="shared" si="162"/>
        <v>0.72827394224544983</v>
      </c>
      <c r="O385" s="24">
        <f t="shared" si="163"/>
        <v>529.12825259572878</v>
      </c>
      <c r="P385" s="12">
        <f t="shared" si="176"/>
        <v>0.57031685162453083</v>
      </c>
      <c r="Q385" s="24">
        <f t="shared" si="177"/>
        <v>138.91431314853796</v>
      </c>
      <c r="R385" s="12">
        <f t="shared" si="164"/>
        <v>0.41909130285701068</v>
      </c>
      <c r="S385" s="24">
        <f t="shared" si="165"/>
        <v>505.71957402692311</v>
      </c>
      <c r="T385" s="12">
        <f t="shared" si="178"/>
        <v>0.3943766645448194</v>
      </c>
      <c r="W385" s="24">
        <f t="shared" si="179"/>
        <v>155.23567906102406</v>
      </c>
      <c r="X385" s="24">
        <f t="shared" si="180"/>
        <v>512.57613383314379</v>
      </c>
      <c r="Y385" s="13">
        <f t="shared" si="166"/>
        <v>0.42417735808246004</v>
      </c>
      <c r="Z385" s="24">
        <f t="shared" si="167"/>
        <v>9227.7628179733365</v>
      </c>
      <c r="AA385" s="24">
        <f t="shared" si="168"/>
        <v>10295.313891091573</v>
      </c>
      <c r="AB385" s="24">
        <f t="shared" si="181"/>
        <v>198.26456357110763</v>
      </c>
      <c r="AC385" s="24">
        <f t="shared" si="182"/>
        <v>138.91431314853796</v>
      </c>
      <c r="AE385" s="14">
        <f t="shared" si="183"/>
        <v>30.583333333333332</v>
      </c>
      <c r="AF385" s="24">
        <f t="shared" si="187"/>
        <v>400</v>
      </c>
      <c r="AG385" s="3">
        <f t="shared" si="184"/>
        <v>0.5</v>
      </c>
      <c r="AH385" s="3">
        <f>IF(AC385&lt;=450,AthetaR30_0,IF(AC385&gt;=650,AthetaR30_2,(IF(AC385&lt;=550,AthetaR30_0+(AthetaR30_1-AthetaR30_0)/100*(AC385-450),AthetaR30_1+(AthetaR30_2-AthetaR30_1)/100*(AC385-450)))))</f>
        <v>0</v>
      </c>
      <c r="AI385" s="3">
        <f>IF(AD385&lt;=450,AthetaR60_0,IF(AD385&gt;=650,AthetaR60_2,(IF(AD385&lt;=550,AthetaR60_0+(AthetaR60_1-AthetaR60_0)/100*(AD385-450),AthetaR60_1+(AthetaR60_2-AthetaR60_1)/100*(AD385-450)))))</f>
        <v>0.5</v>
      </c>
      <c r="AJ385" s="3">
        <f>IF(AE385&lt;=450,AthetaR90_0,IF(AE385&gt;=650,AthetaR90_2,(IF(AE385&lt;=550,AthetaR90_0+(AthetaR90_1-AthetaR90_0)/100*(AE385-450),AthetaR90_1+(AthetaR90_2-AthetaR90_1)/100*(AE385-450)))))</f>
        <v>1.3</v>
      </c>
      <c r="AK385" s="3">
        <f>IF(AF385&lt;=450,AthetaR120_0,IF(AF385&gt;=650,AthetaR120_2,(IF(AF385&lt;=550,AthetaR120_0+(AthetaR120_1-AthetaR120_0)/100*(AF385-450),AthetaR120_1+(AthetaR120_2-AthetaR120_1)/100*(AF385-450)))))</f>
        <v>1.9</v>
      </c>
      <c r="AL385" s="24">
        <f t="shared" si="185"/>
        <v>198.26456357110763</v>
      </c>
      <c r="AM385" s="14">
        <f t="shared" si="186"/>
        <v>138.91431314853796</v>
      </c>
    </row>
    <row r="386" spans="2:39" x14ac:dyDescent="0.25">
      <c r="B386" s="3">
        <f t="shared" si="169"/>
        <v>1840</v>
      </c>
      <c r="C386" s="14">
        <f t="shared" si="170"/>
        <v>30.666666666666668</v>
      </c>
      <c r="D386" s="11">
        <f t="shared" si="171"/>
        <v>845.07549836793135</v>
      </c>
      <c r="E386" s="11">
        <f t="shared" si="157"/>
        <v>524.59452003985643</v>
      </c>
      <c r="F386" s="11">
        <f t="shared" si="172"/>
        <v>94.150153273538351</v>
      </c>
      <c r="G386" s="11">
        <f t="shared" si="158"/>
        <v>198.83488042273217</v>
      </c>
      <c r="H386" s="11">
        <f t="shared" si="159"/>
        <v>139.30868981308276</v>
      </c>
      <c r="I386" s="24">
        <f t="shared" si="173"/>
        <v>94.150153273538351</v>
      </c>
      <c r="J386" s="12">
        <f t="shared" si="160"/>
        <v>0.23853304563649699</v>
      </c>
      <c r="K386" s="24">
        <f t="shared" si="161"/>
        <v>484.65023046564835</v>
      </c>
      <c r="L386" s="12">
        <f t="shared" si="174"/>
        <v>0.25348781179310714</v>
      </c>
      <c r="M386" s="24">
        <f t="shared" si="175"/>
        <v>198.83488042273217</v>
      </c>
      <c r="N386" s="12">
        <f t="shared" si="162"/>
        <v>0.72798797223244416</v>
      </c>
      <c r="O386" s="24">
        <f t="shared" si="163"/>
        <v>529.33610604804949</v>
      </c>
      <c r="P386" s="12">
        <f t="shared" si="176"/>
        <v>0.57007006161360729</v>
      </c>
      <c r="Q386" s="24">
        <f t="shared" si="177"/>
        <v>139.30868981308276</v>
      </c>
      <c r="R386" s="12">
        <f t="shared" si="164"/>
        <v>0.4189502657187717</v>
      </c>
      <c r="S386" s="24">
        <f t="shared" si="165"/>
        <v>505.88982154150534</v>
      </c>
      <c r="T386" s="12">
        <f t="shared" si="178"/>
        <v>0.39431506688301021</v>
      </c>
      <c r="W386" s="24">
        <f t="shared" si="179"/>
        <v>155.65985641910652</v>
      </c>
      <c r="X386" s="24">
        <f t="shared" si="180"/>
        <v>512.74941831846616</v>
      </c>
      <c r="Y386" s="13">
        <f t="shared" si="166"/>
        <v>0.42416198829064122</v>
      </c>
      <c r="Z386" s="24">
        <f t="shared" si="167"/>
        <v>9223.3665905187481</v>
      </c>
      <c r="AA386" s="24">
        <f t="shared" si="168"/>
        <v>10305.602558839628</v>
      </c>
      <c r="AB386" s="24">
        <f t="shared" si="181"/>
        <v>198.83488042273217</v>
      </c>
      <c r="AC386" s="24">
        <f t="shared" si="182"/>
        <v>139.30868981308276</v>
      </c>
      <c r="AE386" s="14">
        <f t="shared" si="183"/>
        <v>30.666666666666668</v>
      </c>
      <c r="AF386" s="24">
        <f t="shared" si="187"/>
        <v>400</v>
      </c>
      <c r="AG386" s="3">
        <f t="shared" si="184"/>
        <v>0.5</v>
      </c>
      <c r="AH386" s="3">
        <f>IF(AC386&lt;=450,AthetaR30_0,IF(AC386&gt;=650,AthetaR30_2,(IF(AC386&lt;=550,AthetaR30_0+(AthetaR30_1-AthetaR30_0)/100*(AC386-450),AthetaR30_1+(AthetaR30_2-AthetaR30_1)/100*(AC386-450)))))</f>
        <v>0</v>
      </c>
      <c r="AI386" s="3">
        <f>IF(AD386&lt;=450,AthetaR60_0,IF(AD386&gt;=650,AthetaR60_2,(IF(AD386&lt;=550,AthetaR60_0+(AthetaR60_1-AthetaR60_0)/100*(AD386-450),AthetaR60_1+(AthetaR60_2-AthetaR60_1)/100*(AD386-450)))))</f>
        <v>0.5</v>
      </c>
      <c r="AJ386" s="3">
        <f>IF(AE386&lt;=450,AthetaR90_0,IF(AE386&gt;=650,AthetaR90_2,(IF(AE386&lt;=550,AthetaR90_0+(AthetaR90_1-AthetaR90_0)/100*(AE386-450),AthetaR90_1+(AthetaR90_2-AthetaR90_1)/100*(AE386-450)))))</f>
        <v>1.3</v>
      </c>
      <c r="AK386" s="3">
        <f>IF(AF386&lt;=450,AthetaR120_0,IF(AF386&gt;=650,AthetaR120_2,(IF(AF386&lt;=550,AthetaR120_0+(AthetaR120_1-AthetaR120_0)/100*(AF386-450),AthetaR120_1+(AthetaR120_2-AthetaR120_1)/100*(AF386-450)))))</f>
        <v>1.9</v>
      </c>
      <c r="AL386" s="24">
        <f t="shared" si="185"/>
        <v>198.83488042273217</v>
      </c>
      <c r="AM386" s="14">
        <f t="shared" si="186"/>
        <v>139.30868981308276</v>
      </c>
    </row>
    <row r="387" spans="2:39" x14ac:dyDescent="0.25">
      <c r="B387" s="3">
        <f t="shared" si="169"/>
        <v>1845</v>
      </c>
      <c r="C387" s="14">
        <f t="shared" si="170"/>
        <v>30.75</v>
      </c>
      <c r="D387" s="11">
        <f t="shared" si="171"/>
        <v>845.48044887458468</v>
      </c>
      <c r="E387" s="11">
        <f t="shared" si="157"/>
        <v>524.8421771414778</v>
      </c>
      <c r="F387" s="11">
        <f t="shared" si="172"/>
        <v>94.403641085331458</v>
      </c>
      <c r="G387" s="11">
        <f t="shared" si="158"/>
        <v>199.40495048434579</v>
      </c>
      <c r="H387" s="11">
        <f t="shared" si="159"/>
        <v>139.70300487996579</v>
      </c>
      <c r="I387" s="24">
        <f t="shared" si="173"/>
        <v>94.403641085331458</v>
      </c>
      <c r="J387" s="12">
        <f t="shared" si="160"/>
        <v>0.23846899343139594</v>
      </c>
      <c r="K387" s="24">
        <f t="shared" si="161"/>
        <v>484.78040636616004</v>
      </c>
      <c r="L387" s="12">
        <f t="shared" si="174"/>
        <v>0.25350455896557589</v>
      </c>
      <c r="M387" s="24">
        <f t="shared" si="175"/>
        <v>199.40495048434579</v>
      </c>
      <c r="N387" s="12">
        <f t="shared" si="162"/>
        <v>0.72770267707455849</v>
      </c>
      <c r="O387" s="24">
        <f t="shared" si="163"/>
        <v>529.54363177621735</v>
      </c>
      <c r="P387" s="12">
        <f t="shared" si="176"/>
        <v>0.5698224487925696</v>
      </c>
      <c r="Q387" s="24">
        <f t="shared" si="177"/>
        <v>139.70300487996579</v>
      </c>
      <c r="R387" s="12">
        <f t="shared" si="164"/>
        <v>0.4188095416534271</v>
      </c>
      <c r="S387" s="24">
        <f t="shared" si="165"/>
        <v>506.0598054249258</v>
      </c>
      <c r="T387" s="12">
        <f t="shared" si="178"/>
        <v>0.3942528202432497</v>
      </c>
      <c r="W387" s="24">
        <f t="shared" si="179"/>
        <v>156.08401840739717</v>
      </c>
      <c r="X387" s="24">
        <f t="shared" si="180"/>
        <v>512.92246144390026</v>
      </c>
      <c r="Y387" s="13">
        <f t="shared" si="166"/>
        <v>0.42414569761210469</v>
      </c>
      <c r="Z387" s="24">
        <f t="shared" si="167"/>
        <v>9218.9539683520161</v>
      </c>
      <c r="AA387" s="24">
        <f t="shared" si="168"/>
        <v>10315.855537584745</v>
      </c>
      <c r="AB387" s="24">
        <f t="shared" si="181"/>
        <v>199.40495048434579</v>
      </c>
      <c r="AC387" s="24">
        <f t="shared" si="182"/>
        <v>139.70300487996579</v>
      </c>
      <c r="AE387" s="14">
        <f t="shared" si="183"/>
        <v>30.75</v>
      </c>
      <c r="AF387" s="24">
        <f t="shared" si="187"/>
        <v>400</v>
      </c>
      <c r="AG387" s="3">
        <f t="shared" si="184"/>
        <v>0.5</v>
      </c>
      <c r="AH387" s="3">
        <f>IF(AC387&lt;=450,AthetaR30_0,IF(AC387&gt;=650,AthetaR30_2,(IF(AC387&lt;=550,AthetaR30_0+(AthetaR30_1-AthetaR30_0)/100*(AC387-450),AthetaR30_1+(AthetaR30_2-AthetaR30_1)/100*(AC387-450)))))</f>
        <v>0</v>
      </c>
      <c r="AI387" s="3">
        <f>IF(AD387&lt;=450,AthetaR60_0,IF(AD387&gt;=650,AthetaR60_2,(IF(AD387&lt;=550,AthetaR60_0+(AthetaR60_1-AthetaR60_0)/100*(AD387-450),AthetaR60_1+(AthetaR60_2-AthetaR60_1)/100*(AD387-450)))))</f>
        <v>0.5</v>
      </c>
      <c r="AJ387" s="3">
        <f>IF(AE387&lt;=450,AthetaR90_0,IF(AE387&gt;=650,AthetaR90_2,(IF(AE387&lt;=550,AthetaR90_0+(AthetaR90_1-AthetaR90_0)/100*(AE387-450),AthetaR90_1+(AthetaR90_2-AthetaR90_1)/100*(AE387-450)))))</f>
        <v>1.3</v>
      </c>
      <c r="AK387" s="3">
        <f>IF(AF387&lt;=450,AthetaR120_0,IF(AF387&gt;=650,AthetaR120_2,(IF(AF387&lt;=550,AthetaR120_0+(AthetaR120_1-AthetaR120_0)/100*(AF387-450),AthetaR120_1+(AthetaR120_2-AthetaR120_1)/100*(AF387-450)))))</f>
        <v>1.9</v>
      </c>
      <c r="AL387" s="24">
        <f t="shared" si="185"/>
        <v>199.40495048434579</v>
      </c>
      <c r="AM387" s="14">
        <f t="shared" si="186"/>
        <v>139.70300487996579</v>
      </c>
    </row>
    <row r="388" spans="2:39" x14ac:dyDescent="0.25">
      <c r="B388" s="3">
        <f t="shared" si="169"/>
        <v>1850</v>
      </c>
      <c r="C388" s="14">
        <f t="shared" si="170"/>
        <v>30.833333333333332</v>
      </c>
      <c r="D388" s="11">
        <f t="shared" si="171"/>
        <v>845.88430786911476</v>
      </c>
      <c r="E388" s="11">
        <f t="shared" si="157"/>
        <v>525.08916670293229</v>
      </c>
      <c r="F388" s="11">
        <f t="shared" si="172"/>
        <v>94.657145644297032</v>
      </c>
      <c r="G388" s="11">
        <f t="shared" si="158"/>
        <v>199.97477293313835</v>
      </c>
      <c r="H388" s="11">
        <f t="shared" si="159"/>
        <v>140.09725770020904</v>
      </c>
      <c r="I388" s="24">
        <f t="shared" si="173"/>
        <v>94.657145644297032</v>
      </c>
      <c r="J388" s="12">
        <f t="shared" si="160"/>
        <v>0.23840503844865052</v>
      </c>
      <c r="K388" s="24">
        <f t="shared" si="161"/>
        <v>484.91045446718266</v>
      </c>
      <c r="L388" s="12">
        <f t="shared" si="174"/>
        <v>0.25352082702459056</v>
      </c>
      <c r="M388" s="24">
        <f t="shared" si="175"/>
        <v>199.97477293313835</v>
      </c>
      <c r="N388" s="12">
        <f t="shared" si="162"/>
        <v>0.7274180520495982</v>
      </c>
      <c r="O388" s="24">
        <f t="shared" si="163"/>
        <v>529.75083225603385</v>
      </c>
      <c r="P388" s="12">
        <f t="shared" si="176"/>
        <v>0.56957402155008408</v>
      </c>
      <c r="Q388" s="24">
        <f t="shared" si="177"/>
        <v>140.09725770020904</v>
      </c>
      <c r="R388" s="12">
        <f t="shared" si="164"/>
        <v>0.41866912958953728</v>
      </c>
      <c r="S388" s="24">
        <f t="shared" si="165"/>
        <v>506.22952632553546</v>
      </c>
      <c r="T388" s="12">
        <f t="shared" si="178"/>
        <v>0.39418993061869523</v>
      </c>
      <c r="W388" s="24">
        <f t="shared" si="179"/>
        <v>156.50816410500929</v>
      </c>
      <c r="X388" s="24">
        <f t="shared" si="180"/>
        <v>513.09526387649919</v>
      </c>
      <c r="Y388" s="13">
        <f t="shared" si="166"/>
        <v>0.42412849091110411</v>
      </c>
      <c r="Z388" s="24">
        <f t="shared" si="167"/>
        <v>9214.5250649480749</v>
      </c>
      <c r="AA388" s="24">
        <f t="shared" si="168"/>
        <v>10326.072921496308</v>
      </c>
      <c r="AB388" s="24">
        <f t="shared" si="181"/>
        <v>199.97477293313835</v>
      </c>
      <c r="AC388" s="24">
        <f t="shared" si="182"/>
        <v>140.09725770020904</v>
      </c>
      <c r="AE388" s="14">
        <f t="shared" si="183"/>
        <v>30.833333333333332</v>
      </c>
      <c r="AF388" s="24">
        <f t="shared" si="187"/>
        <v>400</v>
      </c>
      <c r="AG388" s="3">
        <f t="shared" si="184"/>
        <v>0.5</v>
      </c>
      <c r="AH388" s="3">
        <f>IF(AC388&lt;=450,AthetaR30_0,IF(AC388&gt;=650,AthetaR30_2,(IF(AC388&lt;=550,AthetaR30_0+(AthetaR30_1-AthetaR30_0)/100*(AC388-450),AthetaR30_1+(AthetaR30_2-AthetaR30_1)/100*(AC388-450)))))</f>
        <v>0</v>
      </c>
      <c r="AI388" s="3">
        <f>IF(AD388&lt;=450,AthetaR60_0,IF(AD388&gt;=650,AthetaR60_2,(IF(AD388&lt;=550,AthetaR60_0+(AthetaR60_1-AthetaR60_0)/100*(AD388-450),AthetaR60_1+(AthetaR60_2-AthetaR60_1)/100*(AD388-450)))))</f>
        <v>0.5</v>
      </c>
      <c r="AJ388" s="3">
        <f>IF(AE388&lt;=450,AthetaR90_0,IF(AE388&gt;=650,AthetaR90_2,(IF(AE388&lt;=550,AthetaR90_0+(AthetaR90_1-AthetaR90_0)/100*(AE388-450),AthetaR90_1+(AthetaR90_2-AthetaR90_1)/100*(AE388-450)))))</f>
        <v>1.3</v>
      </c>
      <c r="AK388" s="3">
        <f>IF(AF388&lt;=450,AthetaR120_0,IF(AF388&gt;=650,AthetaR120_2,(IF(AF388&lt;=550,AthetaR120_0+(AthetaR120_1-AthetaR120_0)/100*(AF388-450),AthetaR120_1+(AthetaR120_2-AthetaR120_1)/100*(AF388-450)))))</f>
        <v>1.9</v>
      </c>
      <c r="AL388" s="24">
        <f t="shared" si="185"/>
        <v>199.97477293313835</v>
      </c>
      <c r="AM388" s="14">
        <f t="shared" si="186"/>
        <v>140.09725770020904</v>
      </c>
    </row>
    <row r="389" spans="2:39" x14ac:dyDescent="0.25">
      <c r="B389" s="3">
        <f t="shared" si="169"/>
        <v>1855</v>
      </c>
      <c r="C389" s="14">
        <f t="shared" si="170"/>
        <v>30.916666666666668</v>
      </c>
      <c r="D389" s="11">
        <f t="shared" si="171"/>
        <v>846.28708121987745</v>
      </c>
      <c r="E389" s="11">
        <f t="shared" si="157"/>
        <v>525.33549231315214</v>
      </c>
      <c r="F389" s="11">
        <f t="shared" si="172"/>
        <v>94.910666471321619</v>
      </c>
      <c r="G389" s="11">
        <f t="shared" si="158"/>
        <v>200.54434695468845</v>
      </c>
      <c r="H389" s="11">
        <f t="shared" si="159"/>
        <v>140.49144763082774</v>
      </c>
      <c r="I389" s="24">
        <f t="shared" si="173"/>
        <v>94.910666471321619</v>
      </c>
      <c r="J389" s="12">
        <f t="shared" si="160"/>
        <v>0.23834118058673454</v>
      </c>
      <c r="K389" s="24">
        <f t="shared" si="161"/>
        <v>485.04037471330525</v>
      </c>
      <c r="L389" s="12">
        <f t="shared" si="174"/>
        <v>0.25353661975354247</v>
      </c>
      <c r="M389" s="24">
        <f t="shared" si="175"/>
        <v>200.54434695468845</v>
      </c>
      <c r="N389" s="12">
        <f t="shared" si="162"/>
        <v>0.72713409245351324</v>
      </c>
      <c r="O389" s="24">
        <f t="shared" si="163"/>
        <v>529.95770996114265</v>
      </c>
      <c r="P389" s="12">
        <f t="shared" si="176"/>
        <v>0.56932478817363008</v>
      </c>
      <c r="Q389" s="24">
        <f t="shared" si="177"/>
        <v>140.49144763082774</v>
      </c>
      <c r="R389" s="12">
        <f t="shared" si="164"/>
        <v>0.41852902845603279</v>
      </c>
      <c r="S389" s="24">
        <f t="shared" si="165"/>
        <v>506.39898489502411</v>
      </c>
      <c r="T389" s="12">
        <f t="shared" si="178"/>
        <v>0.39412640393759268</v>
      </c>
      <c r="W389" s="24">
        <f t="shared" si="179"/>
        <v>156.93229259592039</v>
      </c>
      <c r="X389" s="24">
        <f t="shared" si="180"/>
        <v>513.26782628709088</v>
      </c>
      <c r="Y389" s="13">
        <f t="shared" si="166"/>
        <v>0.4241103730061172</v>
      </c>
      <c r="Z389" s="24">
        <f t="shared" si="167"/>
        <v>9210.0799929307941</v>
      </c>
      <c r="AA389" s="24">
        <f t="shared" si="168"/>
        <v>10336.25480404567</v>
      </c>
      <c r="AB389" s="24">
        <f t="shared" si="181"/>
        <v>200.54434695468845</v>
      </c>
      <c r="AC389" s="24">
        <f t="shared" si="182"/>
        <v>140.49144763082774</v>
      </c>
      <c r="AE389" s="14">
        <f t="shared" si="183"/>
        <v>30.916666666666668</v>
      </c>
      <c r="AF389" s="24">
        <f t="shared" si="187"/>
        <v>400</v>
      </c>
      <c r="AG389" s="3">
        <f t="shared" si="184"/>
        <v>0.5</v>
      </c>
      <c r="AH389" s="3">
        <f>IF(AC389&lt;=450,AthetaR30_0,IF(AC389&gt;=650,AthetaR30_2,(IF(AC389&lt;=550,AthetaR30_0+(AthetaR30_1-AthetaR30_0)/100*(AC389-450),AthetaR30_1+(AthetaR30_2-AthetaR30_1)/100*(AC389-450)))))</f>
        <v>0</v>
      </c>
      <c r="AI389" s="3">
        <f>IF(AD389&lt;=450,AthetaR60_0,IF(AD389&gt;=650,AthetaR60_2,(IF(AD389&lt;=550,AthetaR60_0+(AthetaR60_1-AthetaR60_0)/100*(AD389-450),AthetaR60_1+(AthetaR60_2-AthetaR60_1)/100*(AD389-450)))))</f>
        <v>0.5</v>
      </c>
      <c r="AJ389" s="3">
        <f>IF(AE389&lt;=450,AthetaR90_0,IF(AE389&gt;=650,AthetaR90_2,(IF(AE389&lt;=550,AthetaR90_0+(AthetaR90_1-AthetaR90_0)/100*(AE389-450),AthetaR90_1+(AthetaR90_2-AthetaR90_1)/100*(AE389-450)))))</f>
        <v>1.3</v>
      </c>
      <c r="AK389" s="3">
        <f>IF(AF389&lt;=450,AthetaR120_0,IF(AF389&gt;=650,AthetaR120_2,(IF(AF389&lt;=550,AthetaR120_0+(AthetaR120_1-AthetaR120_0)/100*(AF389-450),AthetaR120_1+(AthetaR120_2-AthetaR120_1)/100*(AF389-450)))))</f>
        <v>1.9</v>
      </c>
      <c r="AL389" s="24">
        <f t="shared" si="185"/>
        <v>200.54434695468845</v>
      </c>
      <c r="AM389" s="14">
        <f t="shared" si="186"/>
        <v>140.49144763082774</v>
      </c>
    </row>
    <row r="390" spans="2:39" x14ac:dyDescent="0.25">
      <c r="B390" s="3">
        <f t="shared" si="169"/>
        <v>1860</v>
      </c>
      <c r="C390" s="14">
        <f t="shared" si="170"/>
        <v>31</v>
      </c>
      <c r="D390" s="11">
        <f t="shared" si="171"/>
        <v>846.68877474802889</v>
      </c>
      <c r="E390" s="11">
        <f t="shared" si="157"/>
        <v>525.58115753220375</v>
      </c>
      <c r="F390" s="11">
        <f t="shared" si="172"/>
        <v>95.164203091075166</v>
      </c>
      <c r="G390" s="11">
        <f t="shared" si="158"/>
        <v>201.11367174286207</v>
      </c>
      <c r="H390" s="11">
        <f t="shared" si="159"/>
        <v>140.88557403476534</v>
      </c>
      <c r="I390" s="24">
        <f t="shared" si="173"/>
        <v>95.164203091075166</v>
      </c>
      <c r="J390" s="12">
        <f t="shared" si="160"/>
        <v>0.23827741974285849</v>
      </c>
      <c r="K390" s="24">
        <f t="shared" si="161"/>
        <v>485.17016705216406</v>
      </c>
      <c r="L390" s="12">
        <f t="shared" si="174"/>
        <v>0.25355194089960764</v>
      </c>
      <c r="M390" s="24">
        <f t="shared" si="175"/>
        <v>201.11367174286207</v>
      </c>
      <c r="N390" s="12">
        <f t="shared" si="162"/>
        <v>0.72685079360041138</v>
      </c>
      <c r="O390" s="24">
        <f t="shared" si="163"/>
        <v>530.16426736294545</v>
      </c>
      <c r="P390" s="12">
        <f t="shared" si="176"/>
        <v>0.56907475685104247</v>
      </c>
      <c r="Q390" s="24">
        <f t="shared" si="177"/>
        <v>140.88557403476534</v>
      </c>
      <c r="R390" s="12">
        <f t="shared" si="164"/>
        <v>0.41838923718225818</v>
      </c>
      <c r="S390" s="24">
        <f t="shared" si="165"/>
        <v>506.5681817883605</v>
      </c>
      <c r="T390" s="12">
        <f t="shared" si="178"/>
        <v>0.39406224606415491</v>
      </c>
      <c r="W390" s="24">
        <f t="shared" si="179"/>
        <v>157.35640296892652</v>
      </c>
      <c r="X390" s="24">
        <f t="shared" si="180"/>
        <v>513.44014935022415</v>
      </c>
      <c r="Y390" s="13">
        <f t="shared" si="166"/>
        <v>0.42409134867035014</v>
      </c>
      <c r="Z390" s="24">
        <f t="shared" si="167"/>
        <v>9205.618864081931</v>
      </c>
      <c r="AA390" s="24">
        <f t="shared" si="168"/>
        <v>10346.401278013278</v>
      </c>
      <c r="AB390" s="24">
        <f t="shared" si="181"/>
        <v>201.11367174286207</v>
      </c>
      <c r="AC390" s="24">
        <f t="shared" si="182"/>
        <v>140.88557403476534</v>
      </c>
      <c r="AE390" s="14">
        <f t="shared" si="183"/>
        <v>31</v>
      </c>
      <c r="AF390" s="24">
        <f t="shared" si="187"/>
        <v>400</v>
      </c>
      <c r="AG390" s="3">
        <f t="shared" si="184"/>
        <v>0.5</v>
      </c>
      <c r="AH390" s="3">
        <f>IF(AC390&lt;=450,AthetaR30_0,IF(AC390&gt;=650,AthetaR30_2,(IF(AC390&lt;=550,AthetaR30_0+(AthetaR30_1-AthetaR30_0)/100*(AC390-450),AthetaR30_1+(AthetaR30_2-AthetaR30_1)/100*(AC390-450)))))</f>
        <v>0</v>
      </c>
      <c r="AI390" s="3">
        <f>IF(AD390&lt;=450,AthetaR60_0,IF(AD390&gt;=650,AthetaR60_2,(IF(AD390&lt;=550,AthetaR60_0+(AthetaR60_1-AthetaR60_0)/100*(AD390-450),AthetaR60_1+(AthetaR60_2-AthetaR60_1)/100*(AD390-450)))))</f>
        <v>0.5</v>
      </c>
      <c r="AJ390" s="3">
        <f>IF(AE390&lt;=450,AthetaR90_0,IF(AE390&gt;=650,AthetaR90_2,(IF(AE390&lt;=550,AthetaR90_0+(AthetaR90_1-AthetaR90_0)/100*(AE390-450),AthetaR90_1+(AthetaR90_2-AthetaR90_1)/100*(AE390-450)))))</f>
        <v>1.3</v>
      </c>
      <c r="AK390" s="3">
        <f>IF(AF390&lt;=450,AthetaR120_0,IF(AF390&gt;=650,AthetaR120_2,(IF(AF390&lt;=550,AthetaR120_0+(AthetaR120_1-AthetaR120_0)/100*(AF390-450),AthetaR120_1+(AthetaR120_2-AthetaR120_1)/100*(AF390-450)))))</f>
        <v>1.9</v>
      </c>
      <c r="AL390" s="24">
        <f t="shared" si="185"/>
        <v>201.11367174286207</v>
      </c>
      <c r="AM390" s="14">
        <f t="shared" si="186"/>
        <v>140.88557403476534</v>
      </c>
    </row>
    <row r="391" spans="2:39" x14ac:dyDescent="0.25">
      <c r="B391" s="3">
        <f t="shared" si="169"/>
        <v>1865</v>
      </c>
      <c r="C391" s="14">
        <f t="shared" si="170"/>
        <v>31.083333333333332</v>
      </c>
      <c r="D391" s="11">
        <f t="shared" si="171"/>
        <v>847.08939422803235</v>
      </c>
      <c r="E391" s="11">
        <f t="shared" si="157"/>
        <v>525.82616589159738</v>
      </c>
      <c r="F391" s="11">
        <f t="shared" si="172"/>
        <v>95.417755031974778</v>
      </c>
      <c r="G391" s="11">
        <f t="shared" si="158"/>
        <v>201.68274649971312</v>
      </c>
      <c r="H391" s="11">
        <f t="shared" si="159"/>
        <v>141.27963628082949</v>
      </c>
      <c r="I391" s="24">
        <f t="shared" si="173"/>
        <v>95.417755031974778</v>
      </c>
      <c r="J391" s="12">
        <f t="shared" si="160"/>
        <v>0.23821375581298901</v>
      </c>
      <c r="K391" s="24">
        <f t="shared" si="161"/>
        <v>485.29983143441007</v>
      </c>
      <c r="L391" s="12">
        <f t="shared" si="174"/>
        <v>0.25356679417408817</v>
      </c>
      <c r="M391" s="24">
        <f t="shared" si="175"/>
        <v>201.68274649971312</v>
      </c>
      <c r="N391" s="12">
        <f t="shared" si="162"/>
        <v>0.72656815082257153</v>
      </c>
      <c r="O391" s="24">
        <f t="shared" si="163"/>
        <v>530.3705069305197</v>
      </c>
      <c r="P391" s="12">
        <f t="shared" si="176"/>
        <v>0.56882393567165224</v>
      </c>
      <c r="Q391" s="24">
        <f t="shared" si="177"/>
        <v>141.27963628082949</v>
      </c>
      <c r="R391" s="12">
        <f t="shared" si="164"/>
        <v>0.41824975469801451</v>
      </c>
      <c r="S391" s="24">
        <f t="shared" si="165"/>
        <v>506.73711766373395</v>
      </c>
      <c r="T391" s="12">
        <f t="shared" si="178"/>
        <v>0.39399746279921349</v>
      </c>
      <c r="W391" s="24">
        <f t="shared" si="179"/>
        <v>157.78049431759686</v>
      </c>
      <c r="X391" s="24">
        <f t="shared" si="180"/>
        <v>513.61223374411577</v>
      </c>
      <c r="Y391" s="13">
        <f t="shared" si="166"/>
        <v>0.42407142263224251</v>
      </c>
      <c r="Z391" s="24">
        <f t="shared" si="167"/>
        <v>9201.1417893500129</v>
      </c>
      <c r="AA391" s="24">
        <f t="shared" si="168"/>
        <v>10356.512435495893</v>
      </c>
      <c r="AB391" s="24">
        <f t="shared" si="181"/>
        <v>201.68274649971312</v>
      </c>
      <c r="AC391" s="24">
        <f t="shared" si="182"/>
        <v>141.27963628082949</v>
      </c>
      <c r="AE391" s="14">
        <f t="shared" si="183"/>
        <v>31.083333333333332</v>
      </c>
      <c r="AF391" s="24">
        <f t="shared" si="187"/>
        <v>400</v>
      </c>
      <c r="AG391" s="3">
        <f t="shared" si="184"/>
        <v>0.5</v>
      </c>
      <c r="AH391" s="3">
        <f>IF(AC391&lt;=450,AthetaR30_0,IF(AC391&gt;=650,AthetaR30_2,(IF(AC391&lt;=550,AthetaR30_0+(AthetaR30_1-AthetaR30_0)/100*(AC391-450),AthetaR30_1+(AthetaR30_2-AthetaR30_1)/100*(AC391-450)))))</f>
        <v>0</v>
      </c>
      <c r="AI391" s="3">
        <f>IF(AD391&lt;=450,AthetaR60_0,IF(AD391&gt;=650,AthetaR60_2,(IF(AD391&lt;=550,AthetaR60_0+(AthetaR60_1-AthetaR60_0)/100*(AD391-450),AthetaR60_1+(AthetaR60_2-AthetaR60_1)/100*(AD391-450)))))</f>
        <v>0.5</v>
      </c>
      <c r="AJ391" s="3">
        <f>IF(AE391&lt;=450,AthetaR90_0,IF(AE391&gt;=650,AthetaR90_2,(IF(AE391&lt;=550,AthetaR90_0+(AthetaR90_1-AthetaR90_0)/100*(AE391-450),AthetaR90_1+(AthetaR90_2-AthetaR90_1)/100*(AE391-450)))))</f>
        <v>1.3</v>
      </c>
      <c r="AK391" s="3">
        <f>IF(AF391&lt;=450,AthetaR120_0,IF(AF391&gt;=650,AthetaR120_2,(IF(AF391&lt;=550,AthetaR120_0+(AthetaR120_1-AthetaR120_0)/100*(AF391-450),AthetaR120_1+(AthetaR120_2-AthetaR120_1)/100*(AF391-450)))))</f>
        <v>1.9</v>
      </c>
      <c r="AL391" s="24">
        <f t="shared" si="185"/>
        <v>201.68274649971312</v>
      </c>
      <c r="AM391" s="14">
        <f t="shared" si="186"/>
        <v>141.27963628082949</v>
      </c>
    </row>
    <row r="392" spans="2:39" x14ac:dyDescent="0.25">
      <c r="B392" s="3">
        <f t="shared" si="169"/>
        <v>1870</v>
      </c>
      <c r="C392" s="14">
        <f t="shared" si="170"/>
        <v>31.166666666666668</v>
      </c>
      <c r="D392" s="11">
        <f t="shared" si="171"/>
        <v>847.48894538815455</v>
      </c>
      <c r="E392" s="11">
        <f t="shared" si="157"/>
        <v>526.07052089459035</v>
      </c>
      <c r="F392" s="11">
        <f t="shared" si="172"/>
        <v>95.671321826148869</v>
      </c>
      <c r="G392" s="11">
        <f t="shared" si="158"/>
        <v>202.25157043538476</v>
      </c>
      <c r="H392" s="11">
        <f t="shared" si="159"/>
        <v>141.6736337436287</v>
      </c>
      <c r="I392" s="24">
        <f t="shared" si="173"/>
        <v>95.671321826148869</v>
      </c>
      <c r="J392" s="12">
        <f t="shared" si="160"/>
        <v>0.23815018869186794</v>
      </c>
      <c r="K392" s="24">
        <f t="shared" si="161"/>
        <v>485.42936781367672</v>
      </c>
      <c r="L392" s="12">
        <f t="shared" si="174"/>
        <v>0.25358118325292006</v>
      </c>
      <c r="M392" s="24">
        <f t="shared" si="175"/>
        <v>202.25157043538476</v>
      </c>
      <c r="N392" s="12">
        <f t="shared" si="162"/>
        <v>0.72628615947045261</v>
      </c>
      <c r="O392" s="24">
        <f t="shared" si="163"/>
        <v>530.57643113053814</v>
      </c>
      <c r="P392" s="12">
        <f t="shared" si="176"/>
        <v>0.56857233262794604</v>
      </c>
      <c r="Q392" s="24">
        <f t="shared" si="177"/>
        <v>141.6736337436287</v>
      </c>
      <c r="R392" s="12">
        <f t="shared" si="164"/>
        <v>0.41811057993360112</v>
      </c>
      <c r="S392" s="24">
        <f t="shared" si="165"/>
        <v>506.90579318249638</v>
      </c>
      <c r="T392" s="12">
        <f t="shared" si="178"/>
        <v>0.39393205988116708</v>
      </c>
      <c r="W392" s="24">
        <f t="shared" si="179"/>
        <v>158.2045657402291</v>
      </c>
      <c r="X392" s="24">
        <f t="shared" si="180"/>
        <v>513.78408015059631</v>
      </c>
      <c r="Y392" s="13">
        <f t="shared" si="166"/>
        <v>0.4240505995759592</v>
      </c>
      <c r="Z392" s="24">
        <f t="shared" si="167"/>
        <v>9196.6488788590304</v>
      </c>
      <c r="AA392" s="24">
        <f t="shared" si="168"/>
        <v>10366.588367913524</v>
      </c>
      <c r="AB392" s="24">
        <f t="shared" si="181"/>
        <v>202.25157043538476</v>
      </c>
      <c r="AC392" s="24">
        <f t="shared" si="182"/>
        <v>141.6736337436287</v>
      </c>
      <c r="AE392" s="14">
        <f t="shared" si="183"/>
        <v>31.166666666666668</v>
      </c>
      <c r="AF392" s="24">
        <f t="shared" si="187"/>
        <v>400</v>
      </c>
      <c r="AG392" s="3">
        <f t="shared" si="184"/>
        <v>0.5</v>
      </c>
      <c r="AH392" s="3">
        <f>IF(AC392&lt;=450,AthetaR30_0,IF(AC392&gt;=650,AthetaR30_2,(IF(AC392&lt;=550,AthetaR30_0+(AthetaR30_1-AthetaR30_0)/100*(AC392-450),AthetaR30_1+(AthetaR30_2-AthetaR30_1)/100*(AC392-450)))))</f>
        <v>0</v>
      </c>
      <c r="AI392" s="3">
        <f>IF(AD392&lt;=450,AthetaR60_0,IF(AD392&gt;=650,AthetaR60_2,(IF(AD392&lt;=550,AthetaR60_0+(AthetaR60_1-AthetaR60_0)/100*(AD392-450),AthetaR60_1+(AthetaR60_2-AthetaR60_1)/100*(AD392-450)))))</f>
        <v>0.5</v>
      </c>
      <c r="AJ392" s="3">
        <f>IF(AE392&lt;=450,AthetaR90_0,IF(AE392&gt;=650,AthetaR90_2,(IF(AE392&lt;=550,AthetaR90_0+(AthetaR90_1-AthetaR90_0)/100*(AE392-450),AthetaR90_1+(AthetaR90_2-AthetaR90_1)/100*(AE392-450)))))</f>
        <v>1.3</v>
      </c>
      <c r="AK392" s="3">
        <f>IF(AF392&lt;=450,AthetaR120_0,IF(AF392&gt;=650,AthetaR120_2,(IF(AF392&lt;=550,AthetaR120_0+(AthetaR120_1-AthetaR120_0)/100*(AF392-450),AthetaR120_1+(AthetaR120_2-AthetaR120_1)/100*(AF392-450)))))</f>
        <v>1.9</v>
      </c>
      <c r="AL392" s="24">
        <f t="shared" si="185"/>
        <v>202.25157043538476</v>
      </c>
      <c r="AM392" s="14">
        <f t="shared" si="186"/>
        <v>141.6736337436287</v>
      </c>
    </row>
    <row r="393" spans="2:39" x14ac:dyDescent="0.25">
      <c r="B393" s="3">
        <f t="shared" si="169"/>
        <v>1875</v>
      </c>
      <c r="C393" s="14">
        <f t="shared" si="170"/>
        <v>31.25</v>
      </c>
      <c r="D393" s="11">
        <f t="shared" si="171"/>
        <v>847.88743391095795</v>
      </c>
      <c r="E393" s="11">
        <f t="shared" si="157"/>
        <v>526.3142260164891</v>
      </c>
      <c r="F393" s="11">
        <f t="shared" si="172"/>
        <v>95.924903009401788</v>
      </c>
      <c r="G393" s="11">
        <f t="shared" si="158"/>
        <v>202.82014276801272</v>
      </c>
      <c r="H393" s="11">
        <f t="shared" si="159"/>
        <v>142.06756580350986</v>
      </c>
      <c r="I393" s="24">
        <f t="shared" si="173"/>
        <v>95.924903009401788</v>
      </c>
      <c r="J393" s="12">
        <f t="shared" si="160"/>
        <v>0.23808671827303166</v>
      </c>
      <c r="K393" s="24">
        <f t="shared" si="161"/>
        <v>485.55877614654815</v>
      </c>
      <c r="L393" s="12">
        <f t="shared" si="174"/>
        <v>0.25359511177702565</v>
      </c>
      <c r="M393" s="24">
        <f t="shared" si="175"/>
        <v>202.82014276801272</v>
      </c>
      <c r="N393" s="12">
        <f t="shared" si="162"/>
        <v>0.72600481491270186</v>
      </c>
      <c r="O393" s="24">
        <f t="shared" si="163"/>
        <v>530.78204242718948</v>
      </c>
      <c r="P393" s="12">
        <f t="shared" si="176"/>
        <v>0.56831995561673987</v>
      </c>
      <c r="Q393" s="24">
        <f t="shared" si="177"/>
        <v>142.06756580350986</v>
      </c>
      <c r="R393" s="12">
        <f t="shared" si="164"/>
        <v>0.41797171181985704</v>
      </c>
      <c r="S393" s="24">
        <f t="shared" si="165"/>
        <v>507.07420900910523</v>
      </c>
      <c r="T393" s="12">
        <f t="shared" si="178"/>
        <v>0.39386604298665034</v>
      </c>
      <c r="W393" s="24">
        <f t="shared" si="179"/>
        <v>158.62861633980506</v>
      </c>
      <c r="X393" s="24">
        <f t="shared" si="180"/>
        <v>513.95568925505825</v>
      </c>
      <c r="Y393" s="13">
        <f t="shared" si="166"/>
        <v>0.424028884141883</v>
      </c>
      <c r="Z393" s="24">
        <f t="shared" si="167"/>
        <v>9192.1402419171009</v>
      </c>
      <c r="AA393" s="24">
        <f t="shared" si="168"/>
        <v>10376.629166016461</v>
      </c>
      <c r="AB393" s="24">
        <f t="shared" si="181"/>
        <v>202.82014276801272</v>
      </c>
      <c r="AC393" s="24">
        <f t="shared" si="182"/>
        <v>142.06756580350986</v>
      </c>
      <c r="AE393" s="14">
        <f t="shared" si="183"/>
        <v>31.25</v>
      </c>
      <c r="AF393" s="24">
        <f t="shared" si="187"/>
        <v>400</v>
      </c>
      <c r="AG393" s="3">
        <f t="shared" si="184"/>
        <v>0.5</v>
      </c>
      <c r="AH393" s="3">
        <f>IF(AC393&lt;=450,AthetaR30_0,IF(AC393&gt;=650,AthetaR30_2,(IF(AC393&lt;=550,AthetaR30_0+(AthetaR30_1-AthetaR30_0)/100*(AC393-450),AthetaR30_1+(AthetaR30_2-AthetaR30_1)/100*(AC393-450)))))</f>
        <v>0</v>
      </c>
      <c r="AI393" s="3">
        <f>IF(AD393&lt;=450,AthetaR60_0,IF(AD393&gt;=650,AthetaR60_2,(IF(AD393&lt;=550,AthetaR60_0+(AthetaR60_1-AthetaR60_0)/100*(AD393-450),AthetaR60_1+(AthetaR60_2-AthetaR60_1)/100*(AD393-450)))))</f>
        <v>0.5</v>
      </c>
      <c r="AJ393" s="3">
        <f>IF(AE393&lt;=450,AthetaR90_0,IF(AE393&gt;=650,AthetaR90_2,(IF(AE393&lt;=550,AthetaR90_0+(AthetaR90_1-AthetaR90_0)/100*(AE393-450),AthetaR90_1+(AthetaR90_2-AthetaR90_1)/100*(AE393-450)))))</f>
        <v>1.3</v>
      </c>
      <c r="AK393" s="3">
        <f>IF(AF393&lt;=450,AthetaR120_0,IF(AF393&gt;=650,AthetaR120_2,(IF(AF393&lt;=550,AthetaR120_0+(AthetaR120_1-AthetaR120_0)/100*(AF393-450),AthetaR120_1+(AthetaR120_2-AthetaR120_1)/100*(AF393-450)))))</f>
        <v>1.9</v>
      </c>
      <c r="AL393" s="24">
        <f t="shared" si="185"/>
        <v>202.82014276801272</v>
      </c>
      <c r="AM393" s="14">
        <f t="shared" si="186"/>
        <v>142.06756580350986</v>
      </c>
    </row>
    <row r="394" spans="2:39" x14ac:dyDescent="0.25">
      <c r="B394" s="3">
        <f t="shared" si="169"/>
        <v>1880</v>
      </c>
      <c r="C394" s="14">
        <f t="shared" si="170"/>
        <v>31.333333333333332</v>
      </c>
      <c r="D394" s="11">
        <f t="shared" si="171"/>
        <v>848.28486543378631</v>
      </c>
      <c r="E394" s="11">
        <f t="shared" si="157"/>
        <v>526.55728470494478</v>
      </c>
      <c r="F394" s="11">
        <f t="shared" si="172"/>
        <v>96.178498121178819</v>
      </c>
      <c r="G394" s="11">
        <f t="shared" si="158"/>
        <v>203.38846272362946</v>
      </c>
      <c r="H394" s="11">
        <f t="shared" si="159"/>
        <v>142.46143184649651</v>
      </c>
      <c r="I394" s="24">
        <f t="shared" si="173"/>
        <v>96.178498121178819</v>
      </c>
      <c r="J394" s="12">
        <f t="shared" si="160"/>
        <v>0.23802334444882969</v>
      </c>
      <c r="K394" s="24">
        <f t="shared" si="161"/>
        <v>485.68805639252781</v>
      </c>
      <c r="L394" s="12">
        <f t="shared" si="174"/>
        <v>0.25360858335272546</v>
      </c>
      <c r="M394" s="24">
        <f t="shared" si="175"/>
        <v>203.38846272362946</v>
      </c>
      <c r="N394" s="12">
        <f t="shared" si="162"/>
        <v>0.72572411253616409</v>
      </c>
      <c r="O394" s="24">
        <f t="shared" si="163"/>
        <v>530.98734328210003</v>
      </c>
      <c r="P394" s="12">
        <f t="shared" si="176"/>
        <v>0.56806681244053114</v>
      </c>
      <c r="Q394" s="24">
        <f t="shared" si="177"/>
        <v>142.46143184649651</v>
      </c>
      <c r="R394" s="12">
        <f t="shared" si="164"/>
        <v>0.41783314928820015</v>
      </c>
      <c r="S394" s="24">
        <f t="shared" si="165"/>
        <v>507.24236581106771</v>
      </c>
      <c r="T394" s="12">
        <f t="shared" si="178"/>
        <v>0.393799417731311</v>
      </c>
      <c r="W394" s="24">
        <f t="shared" si="179"/>
        <v>159.05264522394694</v>
      </c>
      <c r="X394" s="24">
        <f t="shared" si="180"/>
        <v>514.12706174640414</v>
      </c>
      <c r="Y394" s="13">
        <f t="shared" si="166"/>
        <v>0.42400628092709486</v>
      </c>
      <c r="Z394" s="24">
        <f t="shared" si="167"/>
        <v>9187.6159870249467</v>
      </c>
      <c r="AA394" s="24">
        <f t="shared" si="168"/>
        <v>10386.634919892096</v>
      </c>
      <c r="AB394" s="24">
        <f t="shared" si="181"/>
        <v>203.38846272362946</v>
      </c>
      <c r="AC394" s="24">
        <f t="shared" si="182"/>
        <v>142.46143184649651</v>
      </c>
      <c r="AE394" s="14">
        <f t="shared" si="183"/>
        <v>31.333333333333332</v>
      </c>
      <c r="AF394" s="24">
        <f t="shared" si="187"/>
        <v>400</v>
      </c>
      <c r="AG394" s="3">
        <f t="shared" si="184"/>
        <v>0.5</v>
      </c>
      <c r="AH394" s="3">
        <f>IF(AC394&lt;=450,AthetaR30_0,IF(AC394&gt;=650,AthetaR30_2,(IF(AC394&lt;=550,AthetaR30_0+(AthetaR30_1-AthetaR30_0)/100*(AC394-450),AthetaR30_1+(AthetaR30_2-AthetaR30_1)/100*(AC394-450)))))</f>
        <v>0</v>
      </c>
      <c r="AI394" s="3">
        <f>IF(AD394&lt;=450,AthetaR60_0,IF(AD394&gt;=650,AthetaR60_2,(IF(AD394&lt;=550,AthetaR60_0+(AthetaR60_1-AthetaR60_0)/100*(AD394-450),AthetaR60_1+(AthetaR60_2-AthetaR60_1)/100*(AD394-450)))))</f>
        <v>0.5</v>
      </c>
      <c r="AJ394" s="3">
        <f>IF(AE394&lt;=450,AthetaR90_0,IF(AE394&gt;=650,AthetaR90_2,(IF(AE394&lt;=550,AthetaR90_0+(AthetaR90_1-AthetaR90_0)/100*(AE394-450),AthetaR90_1+(AthetaR90_2-AthetaR90_1)/100*(AE394-450)))))</f>
        <v>1.3</v>
      </c>
      <c r="AK394" s="3">
        <f>IF(AF394&lt;=450,AthetaR120_0,IF(AF394&gt;=650,AthetaR120_2,(IF(AF394&lt;=550,AthetaR120_0+(AthetaR120_1-AthetaR120_0)/100*(AF394-450),AthetaR120_1+(AthetaR120_2-AthetaR120_1)/100*(AF394-450)))))</f>
        <v>1.9</v>
      </c>
      <c r="AL394" s="24">
        <f t="shared" si="185"/>
        <v>203.38846272362946</v>
      </c>
      <c r="AM394" s="14">
        <f t="shared" si="186"/>
        <v>142.46143184649651</v>
      </c>
    </row>
    <row r="395" spans="2:39" x14ac:dyDescent="0.25">
      <c r="B395" s="3">
        <f t="shared" si="169"/>
        <v>1885</v>
      </c>
      <c r="C395" s="14">
        <f t="shared" si="170"/>
        <v>31.416666666666668</v>
      </c>
      <c r="D395" s="11">
        <f t="shared" si="171"/>
        <v>848.68124554924145</v>
      </c>
      <c r="E395" s="11">
        <f t="shared" si="157"/>
        <v>526.79970038024612</v>
      </c>
      <c r="F395" s="11">
        <f t="shared" si="172"/>
        <v>96.432106704531549</v>
      </c>
      <c r="G395" s="11">
        <f t="shared" si="158"/>
        <v>203.95652953606998</v>
      </c>
      <c r="H395" s="11">
        <f t="shared" si="159"/>
        <v>142.85523126422783</v>
      </c>
      <c r="I395" s="24">
        <f t="shared" si="173"/>
        <v>96.432106704531549</v>
      </c>
      <c r="J395" s="12">
        <f t="shared" si="160"/>
        <v>0.23796006711044324</v>
      </c>
      <c r="K395" s="24">
        <f t="shared" si="161"/>
        <v>485.81720851400684</v>
      </c>
      <c r="L395" s="12">
        <f t="shared" si="174"/>
        <v>0.25362160155219554</v>
      </c>
      <c r="M395" s="24">
        <f t="shared" si="175"/>
        <v>203.95652953606998</v>
      </c>
      <c r="N395" s="12">
        <f t="shared" si="162"/>
        <v>0.72544404774588633</v>
      </c>
      <c r="O395" s="24">
        <f t="shared" si="163"/>
        <v>531.19233615425674</v>
      </c>
      <c r="P395" s="12">
        <f t="shared" si="176"/>
        <v>0.56781291080899587</v>
      </c>
      <c r="Q395" s="24">
        <f t="shared" si="177"/>
        <v>142.85523126422783</v>
      </c>
      <c r="R395" s="12">
        <f t="shared" si="164"/>
        <v>0.41769489127066822</v>
      </c>
      <c r="S395" s="24">
        <f t="shared" si="165"/>
        <v>507.41026425888418</v>
      </c>
      <c r="T395" s="12">
        <f t="shared" si="178"/>
        <v>0.3937321896706637</v>
      </c>
      <c r="W395" s="24">
        <f t="shared" si="179"/>
        <v>159.47665150487404</v>
      </c>
      <c r="X395" s="24">
        <f t="shared" si="180"/>
        <v>514.29819831699444</v>
      </c>
      <c r="Y395" s="13">
        <f t="shared" si="166"/>
        <v>0.42398279448585335</v>
      </c>
      <c r="Z395" s="24">
        <f t="shared" si="167"/>
        <v>9183.0762218843029</v>
      </c>
      <c r="AA395" s="24">
        <f t="shared" si="168"/>
        <v>10396.605718971725</v>
      </c>
      <c r="AB395" s="24">
        <f t="shared" si="181"/>
        <v>203.95652953606998</v>
      </c>
      <c r="AC395" s="24">
        <f t="shared" si="182"/>
        <v>142.85523126422783</v>
      </c>
      <c r="AE395" s="14">
        <f t="shared" si="183"/>
        <v>31.416666666666668</v>
      </c>
      <c r="AF395" s="24">
        <f t="shared" si="187"/>
        <v>400</v>
      </c>
      <c r="AG395" s="3">
        <f t="shared" si="184"/>
        <v>0.5</v>
      </c>
      <c r="AH395" s="3">
        <f>IF(AC395&lt;=450,AthetaR30_0,IF(AC395&gt;=650,AthetaR30_2,(IF(AC395&lt;=550,AthetaR30_0+(AthetaR30_1-AthetaR30_0)/100*(AC395-450),AthetaR30_1+(AthetaR30_2-AthetaR30_1)/100*(AC395-450)))))</f>
        <v>0</v>
      </c>
      <c r="AI395" s="3">
        <f>IF(AD395&lt;=450,AthetaR60_0,IF(AD395&gt;=650,AthetaR60_2,(IF(AD395&lt;=550,AthetaR60_0+(AthetaR60_1-AthetaR60_0)/100*(AD395-450),AthetaR60_1+(AthetaR60_2-AthetaR60_1)/100*(AD395-450)))))</f>
        <v>0.5</v>
      </c>
      <c r="AJ395" s="3">
        <f>IF(AE395&lt;=450,AthetaR90_0,IF(AE395&gt;=650,AthetaR90_2,(IF(AE395&lt;=550,AthetaR90_0+(AthetaR90_1-AthetaR90_0)/100*(AE395-450),AthetaR90_1+(AthetaR90_2-AthetaR90_1)/100*(AE395-450)))))</f>
        <v>1.3</v>
      </c>
      <c r="AK395" s="3">
        <f>IF(AF395&lt;=450,AthetaR120_0,IF(AF395&gt;=650,AthetaR120_2,(IF(AF395&lt;=550,AthetaR120_0+(AthetaR120_1-AthetaR120_0)/100*(AF395-450),AthetaR120_1+(AthetaR120_2-AthetaR120_1)/100*(AF395-450)))))</f>
        <v>1.9</v>
      </c>
      <c r="AL395" s="24">
        <f t="shared" si="185"/>
        <v>203.95652953606998</v>
      </c>
      <c r="AM395" s="14">
        <f t="shared" si="186"/>
        <v>142.85523126422783</v>
      </c>
    </row>
    <row r="396" spans="2:39" x14ac:dyDescent="0.25">
      <c r="B396" s="3">
        <f t="shared" si="169"/>
        <v>1890</v>
      </c>
      <c r="C396" s="14">
        <f t="shared" si="170"/>
        <v>31.5</v>
      </c>
      <c r="D396" s="11">
        <f t="shared" si="171"/>
        <v>849.07657980565705</v>
      </c>
      <c r="E396" s="11">
        <f t="shared" si="157"/>
        <v>527.04147643560827</v>
      </c>
      <c r="F396" s="11">
        <f t="shared" si="172"/>
        <v>96.685728306083746</v>
      </c>
      <c r="G396" s="11">
        <f t="shared" si="158"/>
        <v>204.52434244687896</v>
      </c>
      <c r="H396" s="11">
        <f t="shared" si="159"/>
        <v>143.24896345389848</v>
      </c>
      <c r="I396" s="24">
        <f t="shared" si="173"/>
        <v>96.685728306083746</v>
      </c>
      <c r="J396" s="12">
        <f t="shared" si="160"/>
        <v>0.23789688614790344</v>
      </c>
      <c r="K396" s="24">
        <f t="shared" si="161"/>
        <v>485.94623247623406</v>
      </c>
      <c r="L396" s="12">
        <f t="shared" si="174"/>
        <v>0.2536341699137854</v>
      </c>
      <c r="M396" s="24">
        <f t="shared" si="175"/>
        <v>204.52434244687896</v>
      </c>
      <c r="N396" s="12">
        <f t="shared" si="162"/>
        <v>0.72516461596512249</v>
      </c>
      <c r="O396" s="24">
        <f t="shared" si="163"/>
        <v>531.39702349993229</v>
      </c>
      <c r="P396" s="12">
        <f t="shared" si="176"/>
        <v>0.56755825834004214</v>
      </c>
      <c r="Q396" s="24">
        <f t="shared" si="177"/>
        <v>143.24896345389848</v>
      </c>
      <c r="R396" s="12">
        <f t="shared" si="164"/>
        <v>0.41755693669995669</v>
      </c>
      <c r="S396" s="24">
        <f t="shared" si="165"/>
        <v>507.57790502599408</v>
      </c>
      <c r="T396" s="12">
        <f t="shared" si="178"/>
        <v>0.39366436430069784</v>
      </c>
      <c r="W396" s="24">
        <f t="shared" si="179"/>
        <v>159.90063429935989</v>
      </c>
      <c r="X396" s="24">
        <f t="shared" si="180"/>
        <v>514.46909966259716</v>
      </c>
      <c r="Y396" s="13">
        <f t="shared" si="166"/>
        <v>0.42395842933006561</v>
      </c>
      <c r="Z396" s="24">
        <f t="shared" si="167"/>
        <v>9178.521053406208</v>
      </c>
      <c r="AA396" s="24">
        <f t="shared" si="168"/>
        <v>10406.541652037266</v>
      </c>
      <c r="AB396" s="24">
        <f t="shared" si="181"/>
        <v>204.52434244687896</v>
      </c>
      <c r="AC396" s="24">
        <f t="shared" si="182"/>
        <v>143.24896345389848</v>
      </c>
      <c r="AE396" s="14">
        <f t="shared" si="183"/>
        <v>31.5</v>
      </c>
      <c r="AF396" s="24">
        <f t="shared" si="187"/>
        <v>400</v>
      </c>
      <c r="AG396" s="3">
        <f t="shared" si="184"/>
        <v>0.5</v>
      </c>
      <c r="AH396" s="3">
        <f>IF(AC396&lt;=450,AthetaR30_0,IF(AC396&gt;=650,AthetaR30_2,(IF(AC396&lt;=550,AthetaR30_0+(AthetaR30_1-AthetaR30_0)/100*(AC396-450),AthetaR30_1+(AthetaR30_2-AthetaR30_1)/100*(AC396-450)))))</f>
        <v>0</v>
      </c>
      <c r="AI396" s="3">
        <f>IF(AD396&lt;=450,AthetaR60_0,IF(AD396&gt;=650,AthetaR60_2,(IF(AD396&lt;=550,AthetaR60_0+(AthetaR60_1-AthetaR60_0)/100*(AD396-450),AthetaR60_1+(AthetaR60_2-AthetaR60_1)/100*(AD396-450)))))</f>
        <v>0.5</v>
      </c>
      <c r="AJ396" s="3">
        <f>IF(AE396&lt;=450,AthetaR90_0,IF(AE396&gt;=650,AthetaR90_2,(IF(AE396&lt;=550,AthetaR90_0+(AthetaR90_1-AthetaR90_0)/100*(AE396-450),AthetaR90_1+(AthetaR90_2-AthetaR90_1)/100*(AE396-450)))))</f>
        <v>1.3</v>
      </c>
      <c r="AK396" s="3">
        <f>IF(AF396&lt;=450,AthetaR120_0,IF(AF396&gt;=650,AthetaR120_2,(IF(AF396&lt;=550,AthetaR120_0+(AthetaR120_1-AthetaR120_0)/100*(AF396-450),AthetaR120_1+(AthetaR120_2-AthetaR120_1)/100*(AF396-450)))))</f>
        <v>1.9</v>
      </c>
      <c r="AL396" s="24">
        <f t="shared" si="185"/>
        <v>204.52434244687896</v>
      </c>
      <c r="AM396" s="14">
        <f t="shared" si="186"/>
        <v>143.24896345389848</v>
      </c>
    </row>
    <row r="397" spans="2:39" x14ac:dyDescent="0.25">
      <c r="B397" s="3">
        <f t="shared" si="169"/>
        <v>1895</v>
      </c>
      <c r="C397" s="14">
        <f t="shared" si="170"/>
        <v>31.583333333333332</v>
      </c>
      <c r="D397" s="11">
        <f t="shared" si="171"/>
        <v>849.47087370756401</v>
      </c>
      <c r="E397" s="11">
        <f t="shared" si="157"/>
        <v>527.28261623745789</v>
      </c>
      <c r="F397" s="11">
        <f t="shared" si="172"/>
        <v>96.939362475997527</v>
      </c>
      <c r="G397" s="11">
        <f t="shared" si="158"/>
        <v>205.09190070521899</v>
      </c>
      <c r="H397" s="11">
        <f t="shared" si="159"/>
        <v>143.64262781819917</v>
      </c>
      <c r="I397" s="24">
        <f t="shared" si="173"/>
        <v>96.939362475997527</v>
      </c>
      <c r="J397" s="12">
        <f t="shared" si="160"/>
        <v>0.23783380145010952</v>
      </c>
      <c r="K397" s="24">
        <f t="shared" si="161"/>
        <v>486.07512824728491</v>
      </c>
      <c r="L397" s="12">
        <f t="shared" si="174"/>
        <v>0.25364629194245858</v>
      </c>
      <c r="M397" s="24">
        <f t="shared" si="175"/>
        <v>205.09190070521899</v>
      </c>
      <c r="N397" s="12">
        <f t="shared" si="162"/>
        <v>0.72488581263533614</v>
      </c>
      <c r="O397" s="24">
        <f t="shared" si="163"/>
        <v>531.60140777261074</v>
      </c>
      <c r="P397" s="12">
        <f t="shared" si="176"/>
        <v>0.56730286256124762</v>
      </c>
      <c r="Q397" s="24">
        <f t="shared" si="177"/>
        <v>143.64262781819917</v>
      </c>
      <c r="R397" s="12">
        <f t="shared" si="164"/>
        <v>0.41741928450945676</v>
      </c>
      <c r="S397" s="24">
        <f t="shared" si="165"/>
        <v>507.74528878872167</v>
      </c>
      <c r="T397" s="12">
        <f t="shared" si="178"/>
        <v>0.39359594705869938</v>
      </c>
      <c r="W397" s="24">
        <f t="shared" si="179"/>
        <v>160.32459272868996</v>
      </c>
      <c r="X397" s="24">
        <f t="shared" si="180"/>
        <v>514.63976648233643</v>
      </c>
      <c r="Y397" s="13">
        <f t="shared" si="166"/>
        <v>0.42393318992975365</v>
      </c>
      <c r="Z397" s="24">
        <f t="shared" si="167"/>
        <v>9173.9505877191987</v>
      </c>
      <c r="AA397" s="24">
        <f t="shared" si="168"/>
        <v>10416.442807227886</v>
      </c>
      <c r="AB397" s="24">
        <f t="shared" si="181"/>
        <v>205.09190070521899</v>
      </c>
      <c r="AC397" s="24">
        <f t="shared" si="182"/>
        <v>143.64262781819917</v>
      </c>
      <c r="AE397" s="14">
        <f t="shared" si="183"/>
        <v>31.583333333333332</v>
      </c>
      <c r="AF397" s="24">
        <f t="shared" si="187"/>
        <v>400</v>
      </c>
      <c r="AG397" s="3">
        <f t="shared" si="184"/>
        <v>0.5</v>
      </c>
      <c r="AH397" s="3">
        <f>IF(AC397&lt;=450,AthetaR30_0,IF(AC397&gt;=650,AthetaR30_2,(IF(AC397&lt;=550,AthetaR30_0+(AthetaR30_1-AthetaR30_0)/100*(AC397-450),AthetaR30_1+(AthetaR30_2-AthetaR30_1)/100*(AC397-450)))))</f>
        <v>0</v>
      </c>
      <c r="AI397" s="3">
        <f>IF(AD397&lt;=450,AthetaR60_0,IF(AD397&gt;=650,AthetaR60_2,(IF(AD397&lt;=550,AthetaR60_0+(AthetaR60_1-AthetaR60_0)/100*(AD397-450),AthetaR60_1+(AthetaR60_2-AthetaR60_1)/100*(AD397-450)))))</f>
        <v>0.5</v>
      </c>
      <c r="AJ397" s="3">
        <f>IF(AE397&lt;=450,AthetaR90_0,IF(AE397&gt;=650,AthetaR90_2,(IF(AE397&lt;=550,AthetaR90_0+(AthetaR90_1-AthetaR90_0)/100*(AE397-450),AthetaR90_1+(AthetaR90_2-AthetaR90_1)/100*(AE397-450)))))</f>
        <v>1.3</v>
      </c>
      <c r="AK397" s="3">
        <f>IF(AF397&lt;=450,AthetaR120_0,IF(AF397&gt;=650,AthetaR120_2,(IF(AF397&lt;=550,AthetaR120_0+(AthetaR120_1-AthetaR120_0)/100*(AF397-450),AthetaR120_1+(AthetaR120_2-AthetaR120_1)/100*(AF397-450)))))</f>
        <v>1.9</v>
      </c>
      <c r="AL397" s="24">
        <f t="shared" si="185"/>
        <v>205.09190070521899</v>
      </c>
      <c r="AM397" s="14">
        <f t="shared" si="186"/>
        <v>143.64262781819917</v>
      </c>
    </row>
    <row r="398" spans="2:39" x14ac:dyDescent="0.25">
      <c r="B398" s="3">
        <f t="shared" si="169"/>
        <v>1900</v>
      </c>
      <c r="C398" s="14">
        <f t="shared" si="170"/>
        <v>31.666666666666668</v>
      </c>
      <c r="D398" s="11">
        <f t="shared" si="171"/>
        <v>849.86413271615027</v>
      </c>
      <c r="E398" s="11">
        <f t="shared" si="157"/>
        <v>527.52312312571416</v>
      </c>
      <c r="F398" s="11">
        <f t="shared" si="172"/>
        <v>97.193008767939986</v>
      </c>
      <c r="G398" s="11">
        <f t="shared" si="158"/>
        <v>205.65920356778022</v>
      </c>
      <c r="H398" s="11">
        <f t="shared" si="159"/>
        <v>144.03622376525789</v>
      </c>
      <c r="I398" s="24">
        <f t="shared" si="173"/>
        <v>97.193008767939986</v>
      </c>
      <c r="J398" s="12">
        <f t="shared" si="160"/>
        <v>0.23777081290484639</v>
      </c>
      <c r="K398" s="24">
        <f t="shared" si="161"/>
        <v>486.20389579803197</v>
      </c>
      <c r="L398" s="12">
        <f t="shared" si="174"/>
        <v>0.25365797111016647</v>
      </c>
      <c r="M398" s="24">
        <f t="shared" si="175"/>
        <v>205.65920356778022</v>
      </c>
      <c r="N398" s="12">
        <f t="shared" si="162"/>
        <v>0.72460763321620303</v>
      </c>
      <c r="O398" s="24">
        <f t="shared" si="163"/>
        <v>531.8054914229142</v>
      </c>
      <c r="P398" s="12">
        <f t="shared" si="176"/>
        <v>0.56704673091108693</v>
      </c>
      <c r="Q398" s="24">
        <f t="shared" si="177"/>
        <v>144.03622376525789</v>
      </c>
      <c r="R398" s="12">
        <f t="shared" si="164"/>
        <v>0.41728193363329247</v>
      </c>
      <c r="S398" s="24">
        <f t="shared" si="165"/>
        <v>507.91241622622215</v>
      </c>
      <c r="T398" s="12">
        <f t="shared" si="178"/>
        <v>0.39352694332395766</v>
      </c>
      <c r="W398" s="24">
        <f t="shared" si="179"/>
        <v>160.74852591861972</v>
      </c>
      <c r="X398" s="24">
        <f t="shared" si="180"/>
        <v>514.81019947864343</v>
      </c>
      <c r="Y398" s="13">
        <f t="shared" si="166"/>
        <v>0.42390708071351413</v>
      </c>
      <c r="Z398" s="24">
        <f t="shared" si="167"/>
        <v>9169.3649301773603</v>
      </c>
      <c r="AA398" s="24">
        <f t="shared" si="168"/>
        <v>10426.309272046557</v>
      </c>
      <c r="AB398" s="24">
        <f t="shared" si="181"/>
        <v>205.65920356778022</v>
      </c>
      <c r="AC398" s="24">
        <f t="shared" si="182"/>
        <v>144.03622376525789</v>
      </c>
      <c r="AE398" s="14">
        <f t="shared" si="183"/>
        <v>31.666666666666668</v>
      </c>
      <c r="AF398" s="24">
        <f t="shared" si="187"/>
        <v>400</v>
      </c>
      <c r="AG398" s="3">
        <f t="shared" si="184"/>
        <v>0.5</v>
      </c>
      <c r="AH398" s="3">
        <f>IF(AC398&lt;=450,AthetaR30_0,IF(AC398&gt;=650,AthetaR30_2,(IF(AC398&lt;=550,AthetaR30_0+(AthetaR30_1-AthetaR30_0)/100*(AC398-450),AthetaR30_1+(AthetaR30_2-AthetaR30_1)/100*(AC398-450)))))</f>
        <v>0</v>
      </c>
      <c r="AI398" s="3">
        <f>IF(AD398&lt;=450,AthetaR60_0,IF(AD398&gt;=650,AthetaR60_2,(IF(AD398&lt;=550,AthetaR60_0+(AthetaR60_1-AthetaR60_0)/100*(AD398-450),AthetaR60_1+(AthetaR60_2-AthetaR60_1)/100*(AD398-450)))))</f>
        <v>0.5</v>
      </c>
      <c r="AJ398" s="3">
        <f>IF(AE398&lt;=450,AthetaR90_0,IF(AE398&gt;=650,AthetaR90_2,(IF(AE398&lt;=550,AthetaR90_0+(AthetaR90_1-AthetaR90_0)/100*(AE398-450),AthetaR90_1+(AthetaR90_2-AthetaR90_1)/100*(AE398-450)))))</f>
        <v>1.3</v>
      </c>
      <c r="AK398" s="3">
        <f>IF(AF398&lt;=450,AthetaR120_0,IF(AF398&gt;=650,AthetaR120_2,(IF(AF398&lt;=550,AthetaR120_0+(AthetaR120_1-AthetaR120_0)/100*(AF398-450),AthetaR120_1+(AthetaR120_2-AthetaR120_1)/100*(AF398-450)))))</f>
        <v>1.9</v>
      </c>
      <c r="AL398" s="24">
        <f t="shared" si="185"/>
        <v>205.65920356778022</v>
      </c>
      <c r="AM398" s="14">
        <f t="shared" si="186"/>
        <v>144.03622376525789</v>
      </c>
    </row>
    <row r="399" spans="2:39" x14ac:dyDescent="0.25">
      <c r="B399" s="3">
        <f t="shared" si="169"/>
        <v>1905</v>
      </c>
      <c r="C399" s="14">
        <f t="shared" si="170"/>
        <v>31.75</v>
      </c>
      <c r="D399" s="11">
        <f t="shared" si="171"/>
        <v>850.25636224971436</v>
      </c>
      <c r="E399" s="11">
        <f t="shared" si="157"/>
        <v>527.76300041406614</v>
      </c>
      <c r="F399" s="11">
        <f t="shared" si="172"/>
        <v>97.446666739050158</v>
      </c>
      <c r="G399" s="11">
        <f t="shared" si="158"/>
        <v>206.2262502986913</v>
      </c>
      <c r="H399" s="11">
        <f t="shared" si="159"/>
        <v>144.42975070858185</v>
      </c>
      <c r="I399" s="24">
        <f t="shared" si="173"/>
        <v>97.446666739050158</v>
      </c>
      <c r="J399" s="12">
        <f t="shared" si="160"/>
        <v>0.23770792039880248</v>
      </c>
      <c r="K399" s="24">
        <f t="shared" si="161"/>
        <v>486.33253510211466</v>
      </c>
      <c r="L399" s="12">
        <f t="shared" si="174"/>
        <v>0.25366921085623112</v>
      </c>
      <c r="M399" s="24">
        <f t="shared" si="175"/>
        <v>206.2262502986913</v>
      </c>
      <c r="N399" s="12">
        <f t="shared" si="162"/>
        <v>0.72433007318561138</v>
      </c>
      <c r="O399" s="24">
        <f t="shared" si="163"/>
        <v>532.00927689853165</v>
      </c>
      <c r="P399" s="12">
        <f t="shared" si="176"/>
        <v>0.56678987074017972</v>
      </c>
      <c r="Q399" s="24">
        <f t="shared" si="177"/>
        <v>144.42975070858185</v>
      </c>
      <c r="R399" s="12">
        <f t="shared" si="164"/>
        <v>0.41714488300635788</v>
      </c>
      <c r="S399" s="24">
        <f t="shared" si="165"/>
        <v>508.07928802042949</v>
      </c>
      <c r="T399" s="12">
        <f t="shared" si="178"/>
        <v>0.39345735841848201</v>
      </c>
      <c r="W399" s="24">
        <f t="shared" si="179"/>
        <v>161.17243299933324</v>
      </c>
      <c r="X399" s="24">
        <f t="shared" si="180"/>
        <v>514.98039935720624</v>
      </c>
      <c r="Y399" s="13">
        <f t="shared" si="166"/>
        <v>0.42388010606897364</v>
      </c>
      <c r="Z399" s="24">
        <f t="shared" si="167"/>
        <v>9164.7641853683217</v>
      </c>
      <c r="AA399" s="24">
        <f t="shared" si="168"/>
        <v>10436.141133366529</v>
      </c>
      <c r="AB399" s="24">
        <f t="shared" si="181"/>
        <v>206.2262502986913</v>
      </c>
      <c r="AC399" s="24">
        <f t="shared" si="182"/>
        <v>144.42975070858185</v>
      </c>
      <c r="AE399" s="14">
        <f t="shared" si="183"/>
        <v>31.75</v>
      </c>
      <c r="AF399" s="24">
        <f t="shared" si="187"/>
        <v>400</v>
      </c>
      <c r="AG399" s="3">
        <f t="shared" si="184"/>
        <v>0.5</v>
      </c>
      <c r="AH399" s="3">
        <f>IF(AC399&lt;=450,AthetaR30_0,IF(AC399&gt;=650,AthetaR30_2,(IF(AC399&lt;=550,AthetaR30_0+(AthetaR30_1-AthetaR30_0)/100*(AC399-450),AthetaR30_1+(AthetaR30_2-AthetaR30_1)/100*(AC399-450)))))</f>
        <v>0</v>
      </c>
      <c r="AI399" s="3">
        <f>IF(AD399&lt;=450,AthetaR60_0,IF(AD399&gt;=650,AthetaR60_2,(IF(AD399&lt;=550,AthetaR60_0+(AthetaR60_1-AthetaR60_0)/100*(AD399-450),AthetaR60_1+(AthetaR60_2-AthetaR60_1)/100*(AD399-450)))))</f>
        <v>0.5</v>
      </c>
      <c r="AJ399" s="3">
        <f>IF(AE399&lt;=450,AthetaR90_0,IF(AE399&gt;=650,AthetaR90_2,(IF(AE399&lt;=550,AthetaR90_0+(AthetaR90_1-AthetaR90_0)/100*(AE399-450),AthetaR90_1+(AthetaR90_2-AthetaR90_1)/100*(AE399-450)))))</f>
        <v>1.3</v>
      </c>
      <c r="AK399" s="3">
        <f>IF(AF399&lt;=450,AthetaR120_0,IF(AF399&gt;=650,AthetaR120_2,(IF(AF399&lt;=550,AthetaR120_0+(AthetaR120_1-AthetaR120_0)/100*(AF399-450),AthetaR120_1+(AthetaR120_2-AthetaR120_1)/100*(AF399-450)))))</f>
        <v>1.9</v>
      </c>
      <c r="AL399" s="24">
        <f t="shared" si="185"/>
        <v>206.2262502986913</v>
      </c>
      <c r="AM399" s="14">
        <f t="shared" si="186"/>
        <v>144.42975070858185</v>
      </c>
    </row>
    <row r="400" spans="2:39" x14ac:dyDescent="0.25">
      <c r="B400" s="3">
        <f t="shared" si="169"/>
        <v>1910</v>
      </c>
      <c r="C400" s="14">
        <f t="shared" si="170"/>
        <v>31.833333333333332</v>
      </c>
      <c r="D400" s="11">
        <f t="shared" si="171"/>
        <v>850.64756768411496</v>
      </c>
      <c r="E400" s="11">
        <f t="shared" si="157"/>
        <v>528.00225139024815</v>
      </c>
      <c r="F400" s="11">
        <f t="shared" si="172"/>
        <v>97.700335949906389</v>
      </c>
      <c r="G400" s="11">
        <f t="shared" si="158"/>
        <v>206.79304016943146</v>
      </c>
      <c r="H400" s="11">
        <f t="shared" si="159"/>
        <v>144.82320806700034</v>
      </c>
      <c r="I400" s="24">
        <f t="shared" si="173"/>
        <v>97.700335949906389</v>
      </c>
      <c r="J400" s="12">
        <f t="shared" si="160"/>
        <v>0.23764512381758701</v>
      </c>
      <c r="K400" s="24">
        <f t="shared" si="161"/>
        <v>486.46104613591018</v>
      </c>
      <c r="L400" s="12">
        <f t="shared" si="174"/>
        <v>0.25368001458767475</v>
      </c>
      <c r="M400" s="24">
        <f t="shared" si="175"/>
        <v>206.79304016943146</v>
      </c>
      <c r="N400" s="12">
        <f t="shared" si="162"/>
        <v>0.72405312803966115</v>
      </c>
      <c r="O400" s="24">
        <f t="shared" si="163"/>
        <v>532.21276664414791</v>
      </c>
      <c r="P400" s="12">
        <f t="shared" si="176"/>
        <v>0.56653228931237765</v>
      </c>
      <c r="Q400" s="24">
        <f t="shared" si="177"/>
        <v>144.82320806700034</v>
      </c>
      <c r="R400" s="12">
        <f t="shared" si="164"/>
        <v>0.41700813156435212</v>
      </c>
      <c r="S400" s="24">
        <f t="shared" si="165"/>
        <v>508.2459048560039</v>
      </c>
      <c r="T400" s="12">
        <f t="shared" si="178"/>
        <v>0.39338719760762936</v>
      </c>
      <c r="W400" s="24">
        <f t="shared" si="179"/>
        <v>161.5963131054022</v>
      </c>
      <c r="X400" s="24">
        <f t="shared" si="180"/>
        <v>515.1503668269205</v>
      </c>
      <c r="Y400" s="13">
        <f t="shared" si="166"/>
        <v>0.42385227034324069</v>
      </c>
      <c r="Z400" s="24">
        <f t="shared" si="167"/>
        <v>9160.1484571211495</v>
      </c>
      <c r="AA400" s="24">
        <f t="shared" si="168"/>
        <v>10445.93847743781</v>
      </c>
      <c r="AB400" s="24">
        <f t="shared" si="181"/>
        <v>206.79304016943146</v>
      </c>
      <c r="AC400" s="24">
        <f t="shared" si="182"/>
        <v>144.82320806700034</v>
      </c>
      <c r="AE400" s="14">
        <f t="shared" si="183"/>
        <v>31.833333333333332</v>
      </c>
      <c r="AF400" s="24">
        <f t="shared" si="187"/>
        <v>400</v>
      </c>
      <c r="AG400" s="3">
        <f t="shared" si="184"/>
        <v>0.5</v>
      </c>
      <c r="AH400" s="3">
        <f>IF(AC400&lt;=450,AthetaR30_0,IF(AC400&gt;=650,AthetaR30_2,(IF(AC400&lt;=550,AthetaR30_0+(AthetaR30_1-AthetaR30_0)/100*(AC400-450),AthetaR30_1+(AthetaR30_2-AthetaR30_1)/100*(AC400-450)))))</f>
        <v>0</v>
      </c>
      <c r="AI400" s="3">
        <f>IF(AD400&lt;=450,AthetaR60_0,IF(AD400&gt;=650,AthetaR60_2,(IF(AD400&lt;=550,AthetaR60_0+(AthetaR60_1-AthetaR60_0)/100*(AD400-450),AthetaR60_1+(AthetaR60_2-AthetaR60_1)/100*(AD400-450)))))</f>
        <v>0.5</v>
      </c>
      <c r="AJ400" s="3">
        <f>IF(AE400&lt;=450,AthetaR90_0,IF(AE400&gt;=650,AthetaR90_2,(IF(AE400&lt;=550,AthetaR90_0+(AthetaR90_1-AthetaR90_0)/100*(AE400-450),AthetaR90_1+(AthetaR90_2-AthetaR90_1)/100*(AE400-450)))))</f>
        <v>1.3</v>
      </c>
      <c r="AK400" s="3">
        <f>IF(AF400&lt;=450,AthetaR120_0,IF(AF400&gt;=650,AthetaR120_2,(IF(AF400&lt;=550,AthetaR120_0+(AthetaR120_1-AthetaR120_0)/100*(AF400-450),AthetaR120_1+(AthetaR120_2-AthetaR120_1)/100*(AF400-450)))))</f>
        <v>1.9</v>
      </c>
      <c r="AL400" s="24">
        <f t="shared" si="185"/>
        <v>206.79304016943146</v>
      </c>
      <c r="AM400" s="14">
        <f t="shared" si="186"/>
        <v>144.82320806700034</v>
      </c>
    </row>
    <row r="401" spans="2:39" x14ac:dyDescent="0.25">
      <c r="B401" s="3">
        <f t="shared" si="169"/>
        <v>1915</v>
      </c>
      <c r="C401" s="14">
        <f t="shared" si="170"/>
        <v>31.916666666666668</v>
      </c>
      <c r="D401" s="11">
        <f t="shared" si="171"/>
        <v>851.03775435321006</v>
      </c>
      <c r="E401" s="11">
        <f t="shared" si="157"/>
        <v>528.24087931630766</v>
      </c>
      <c r="F401" s="11">
        <f t="shared" si="172"/>
        <v>97.954015964494062</v>
      </c>
      <c r="G401" s="11">
        <f t="shared" si="158"/>
        <v>207.35957245874386</v>
      </c>
      <c r="H401" s="11">
        <f t="shared" si="159"/>
        <v>145.21659526460797</v>
      </c>
      <c r="I401" s="24">
        <f t="shared" si="173"/>
        <v>97.954015964494062</v>
      </c>
      <c r="J401" s="12">
        <f t="shared" si="160"/>
        <v>0.23758242304574709</v>
      </c>
      <c r="K401" s="24">
        <f t="shared" si="161"/>
        <v>486.58942887850435</v>
      </c>
      <c r="L401" s="12">
        <f t="shared" si="174"/>
        <v>0.25369038567969721</v>
      </c>
      <c r="M401" s="24">
        <f t="shared" si="175"/>
        <v>207.35957245874386</v>
      </c>
      <c r="N401" s="12">
        <f t="shared" si="162"/>
        <v>0.72377679329266187</v>
      </c>
      <c r="O401" s="24">
        <f t="shared" si="163"/>
        <v>532.41596310137527</v>
      </c>
      <c r="P401" s="12">
        <f t="shared" si="176"/>
        <v>0.5662739938063025</v>
      </c>
      <c r="Q401" s="24">
        <f t="shared" si="177"/>
        <v>145.21659526460797</v>
      </c>
      <c r="R401" s="12">
        <f t="shared" si="164"/>
        <v>0.41687167824381482</v>
      </c>
      <c r="S401" s="24">
        <f t="shared" si="165"/>
        <v>508.41226742028084</v>
      </c>
      <c r="T401" s="12">
        <f t="shared" si="178"/>
        <v>0.39331646610098642</v>
      </c>
      <c r="W401" s="24">
        <f t="shared" si="179"/>
        <v>162.02016537574545</v>
      </c>
      <c r="X401" s="24">
        <f t="shared" si="180"/>
        <v>515.32010259984156</v>
      </c>
      <c r="Y401" s="13">
        <f t="shared" si="166"/>
        <v>0.42382357784334412</v>
      </c>
      <c r="Z401" s="24">
        <f t="shared" si="167"/>
        <v>9155.517848514055</v>
      </c>
      <c r="AA401" s="24">
        <f t="shared" si="168"/>
        <v>10455.701389893358</v>
      </c>
      <c r="AB401" s="24">
        <f t="shared" si="181"/>
        <v>207.35957245874386</v>
      </c>
      <c r="AC401" s="24">
        <f t="shared" si="182"/>
        <v>145.21659526460797</v>
      </c>
      <c r="AE401" s="14">
        <f t="shared" si="183"/>
        <v>31.916666666666668</v>
      </c>
      <c r="AF401" s="24">
        <f t="shared" si="187"/>
        <v>400</v>
      </c>
      <c r="AG401" s="3">
        <f t="shared" si="184"/>
        <v>0.5</v>
      </c>
      <c r="AH401" s="3">
        <f>IF(AC401&lt;=450,AthetaR30_0,IF(AC401&gt;=650,AthetaR30_2,(IF(AC401&lt;=550,AthetaR30_0+(AthetaR30_1-AthetaR30_0)/100*(AC401-450),AthetaR30_1+(AthetaR30_2-AthetaR30_1)/100*(AC401-450)))))</f>
        <v>0</v>
      </c>
      <c r="AI401" s="3">
        <f>IF(AD401&lt;=450,AthetaR60_0,IF(AD401&gt;=650,AthetaR60_2,(IF(AD401&lt;=550,AthetaR60_0+(AthetaR60_1-AthetaR60_0)/100*(AD401-450),AthetaR60_1+(AthetaR60_2-AthetaR60_1)/100*(AD401-450)))))</f>
        <v>0.5</v>
      </c>
      <c r="AJ401" s="3">
        <f>IF(AE401&lt;=450,AthetaR90_0,IF(AE401&gt;=650,AthetaR90_2,(IF(AE401&lt;=550,AthetaR90_0+(AthetaR90_1-AthetaR90_0)/100*(AE401-450),AthetaR90_1+(AthetaR90_2-AthetaR90_1)/100*(AE401-450)))))</f>
        <v>1.3</v>
      </c>
      <c r="AK401" s="3">
        <f>IF(AF401&lt;=450,AthetaR120_0,IF(AF401&gt;=650,AthetaR120_2,(IF(AF401&lt;=550,AthetaR120_0+(AthetaR120_1-AthetaR120_0)/100*(AF401-450),AthetaR120_1+(AthetaR120_2-AthetaR120_1)/100*(AF401-450)))))</f>
        <v>1.9</v>
      </c>
      <c r="AL401" s="24">
        <f t="shared" si="185"/>
        <v>207.35957245874386</v>
      </c>
      <c r="AM401" s="14">
        <f t="shared" si="186"/>
        <v>145.21659526460797</v>
      </c>
    </row>
    <row r="402" spans="2:39" x14ac:dyDescent="0.25">
      <c r="B402" s="3">
        <f t="shared" si="169"/>
        <v>1920</v>
      </c>
      <c r="C402" s="14">
        <f t="shared" si="170"/>
        <v>32</v>
      </c>
      <c r="D402" s="11">
        <f t="shared" si="171"/>
        <v>851.42692754929669</v>
      </c>
      <c r="E402" s="11">
        <f t="shared" ref="E402:E465" si="188">IF(B402&lt;=40*60,20+345*CRed_1*LOG(8*C402+1,10),ThetaG40+(ThetaG120-ThetaG40)/80*(C402-40))</f>
        <v>528.47888742887449</v>
      </c>
      <c r="F402" s="11">
        <f t="shared" si="172"/>
        <v>98.207706350173765</v>
      </c>
      <c r="G402" s="11">
        <f t="shared" ref="G402:G465" si="189">M402</f>
        <v>207.92584645255016</v>
      </c>
      <c r="H402" s="11">
        <f t="shared" ref="H402:H465" si="190">Q402</f>
        <v>145.60991173070897</v>
      </c>
      <c r="I402" s="24">
        <f t="shared" si="173"/>
        <v>98.207706350173765</v>
      </c>
      <c r="J402" s="12">
        <f t="shared" ref="J402:J465" si="191">Cp*RhoP/(K402*RhoA)*dP/1000*MassivSS</f>
        <v>0.23751981796678448</v>
      </c>
      <c r="K402" s="24">
        <f t="shared" ref="K402:K465" si="192">IF(I402&lt;600,425+0.773*I402-1.69/1000*I402^2+2.22/1000^2*I402^3,IF(I402&lt;735,666+13002/(738-I402),IF(I402&lt;900,545+17820/(I402-731),650)))</f>
        <v>486.71768331166305</v>
      </c>
      <c r="L402" s="12">
        <f t="shared" si="174"/>
        <v>0.25370032747588833</v>
      </c>
      <c r="M402" s="24">
        <f t="shared" si="175"/>
        <v>207.92584645255016</v>
      </c>
      <c r="N402" s="12">
        <f t="shared" ref="N402:N465" si="193">Cp*RhoP/(O402*RhoA)*dP/1000*MassivW</f>
        <v>0.72350106447712903</v>
      </c>
      <c r="O402" s="24">
        <f t="shared" ref="O402:O465" si="194">IF(M402&lt;600,425+0.773*M402-1.69/1000*M402^2+2.22/1000^2*M402^3,IF(M402&lt;735,666+13002/(738-M402),IF(M402&lt;900,545+17820/(M402-731),650)))</f>
        <v>532.61886870868466</v>
      </c>
      <c r="P402" s="12">
        <f t="shared" si="176"/>
        <v>0.56601499131606059</v>
      </c>
      <c r="Q402" s="24">
        <f t="shared" si="177"/>
        <v>145.60991173070897</v>
      </c>
      <c r="R402" s="12">
        <f t="shared" ref="R402:R465" si="195">Cp*RhoP/(S402*RhoA)*dP/1000*MassivSI</f>
        <v>0.41673552198216068</v>
      </c>
      <c r="S402" s="24">
        <f t="shared" ref="S402:S465" si="196">IF(Q402&lt;600,425+0.773*Q402-1.69/1000*Q402^2+2.22/1000^2*Q402^3,IF(Q402&lt;735,666+13002/(738-Q402),IF(Q402&lt;900,545+17820/(Q402-731),650)))</f>
        <v>508.57837640321998</v>
      </c>
      <c r="T402" s="12">
        <f t="shared" si="178"/>
        <v>0.39324516905278689</v>
      </c>
      <c r="W402" s="24">
        <f t="shared" si="179"/>
        <v>162.44398895358879</v>
      </c>
      <c r="X402" s="24">
        <f t="shared" si="180"/>
        <v>515.48960739113545</v>
      </c>
      <c r="Y402" s="13">
        <f t="shared" ref="Y402:Y465" si="197">MAX(MassivSSCO/(X402*RhoA)*DeltaT*(Z402+AA402),L402)</f>
        <v>0.42379403283667816</v>
      </c>
      <c r="Z402" s="24">
        <f t="shared" ref="Z402:Z465" si="198">AlphaC*(E402-W402)</f>
        <v>9150.8724618821416</v>
      </c>
      <c r="AA402" s="24">
        <f t="shared" ref="AA402:AA465" si="199">Phi*EpsilonF*0.7*Botzman/10^8*EpsilonA*((E402+273)^4-(W402+273)^4)</f>
        <v>10465.429955755493</v>
      </c>
      <c r="AB402" s="24">
        <f t="shared" si="181"/>
        <v>207.92584645255016</v>
      </c>
      <c r="AC402" s="24">
        <f t="shared" si="182"/>
        <v>145.60991173070897</v>
      </c>
      <c r="AE402" s="14">
        <f t="shared" si="183"/>
        <v>32</v>
      </c>
      <c r="AF402" s="24">
        <f t="shared" si="187"/>
        <v>400</v>
      </c>
      <c r="AG402" s="3">
        <f t="shared" si="184"/>
        <v>0.5</v>
      </c>
      <c r="AH402" s="3">
        <f>IF(AC402&lt;=450,AthetaR30_0,IF(AC402&gt;=650,AthetaR30_2,(IF(AC402&lt;=550,AthetaR30_0+(AthetaR30_1-AthetaR30_0)/100*(AC402-450),AthetaR30_1+(AthetaR30_2-AthetaR30_1)/100*(AC402-450)))))</f>
        <v>0</v>
      </c>
      <c r="AI402" s="3">
        <f>IF(AD402&lt;=450,AthetaR60_0,IF(AD402&gt;=650,AthetaR60_2,(IF(AD402&lt;=550,AthetaR60_0+(AthetaR60_1-AthetaR60_0)/100*(AD402-450),AthetaR60_1+(AthetaR60_2-AthetaR60_1)/100*(AD402-450)))))</f>
        <v>0.5</v>
      </c>
      <c r="AJ402" s="3">
        <f>IF(AE402&lt;=450,AthetaR90_0,IF(AE402&gt;=650,AthetaR90_2,(IF(AE402&lt;=550,AthetaR90_0+(AthetaR90_1-AthetaR90_0)/100*(AE402-450),AthetaR90_1+(AthetaR90_2-AthetaR90_1)/100*(AE402-450)))))</f>
        <v>1.3</v>
      </c>
      <c r="AK402" s="3">
        <f>IF(AF402&lt;=450,AthetaR120_0,IF(AF402&gt;=650,AthetaR120_2,(IF(AF402&lt;=550,AthetaR120_0+(AthetaR120_1-AthetaR120_0)/100*(AF402-450),AthetaR120_1+(AthetaR120_2-AthetaR120_1)/100*(AF402-450)))))</f>
        <v>1.9</v>
      </c>
      <c r="AL402" s="24">
        <f t="shared" si="185"/>
        <v>207.92584645255016</v>
      </c>
      <c r="AM402" s="14">
        <f t="shared" si="186"/>
        <v>145.60991173070897</v>
      </c>
    </row>
    <row r="403" spans="2:39" x14ac:dyDescent="0.25">
      <c r="B403" s="3">
        <f t="shared" ref="B403:B466" si="200">B402+DeltaT</f>
        <v>1925</v>
      </c>
      <c r="C403" s="14">
        <f t="shared" ref="C403:C466" si="201">B403/60</f>
        <v>32.083333333333336</v>
      </c>
      <c r="D403" s="11">
        <f t="shared" ref="D403:D466" si="202">20+345*LOG(8*C403+1,10)</f>
        <v>851.81509252353851</v>
      </c>
      <c r="E403" s="11">
        <f t="shared" si="188"/>
        <v>528.71627893942264</v>
      </c>
      <c r="F403" s="11">
        <f t="shared" ref="F403:F466" si="203">I403</f>
        <v>98.461406677649649</v>
      </c>
      <c r="G403" s="11">
        <f t="shared" si="189"/>
        <v>208.49186144386621</v>
      </c>
      <c r="H403" s="11">
        <f t="shared" si="190"/>
        <v>146.00315689976176</v>
      </c>
      <c r="I403" s="24">
        <f t="shared" ref="I403:I466" si="204">I402+IF(Limit=Oui,MAX(0,L402),L402)</f>
        <v>98.461406677649649</v>
      </c>
      <c r="J403" s="12">
        <f t="shared" si="191"/>
        <v>0.23745730846317273</v>
      </c>
      <c r="K403" s="24">
        <f t="shared" si="192"/>
        <v>486.84580941980352</v>
      </c>
      <c r="L403" s="12">
        <f t="shared" ref="L403:L466" si="205">LambdaP*MassivSS/(dP/1000)/(K403*RhoA)/(1+J403/3)*(D403-I403)*DeltaT-(EXP(J403/10)-1)*(D403-D402)</f>
        <v>0.2537098432887428</v>
      </c>
      <c r="M403" s="24">
        <f t="shared" ref="M403:M466" si="206">M402+IF(Limit=Oui,MAX(0,P402),P402)</f>
        <v>208.49186144386621</v>
      </c>
      <c r="N403" s="12">
        <f t="shared" si="193"/>
        <v>0.72322593714378158</v>
      </c>
      <c r="O403" s="24">
        <f t="shared" si="194"/>
        <v>532.82148590133829</v>
      </c>
      <c r="P403" s="12">
        <f t="shared" ref="P403:P466" si="207">LambdaP*MassivW/(dP/1000)/(O403*RhoA)/(1+N403/3)*(D403-M403)*DeltaT-(EXP(N403/10)-1)*(D403-D402)</f>
        <v>0.56575528885289739</v>
      </c>
      <c r="Q403" s="24">
        <f t="shared" ref="Q403:Q466" si="208">Q402+IF(Limit=Oui,MAX(0,T402),T402)</f>
        <v>146.00315689976176</v>
      </c>
      <c r="R403" s="12">
        <f t="shared" si="195"/>
        <v>0.41659966171771307</v>
      </c>
      <c r="S403" s="24">
        <f t="shared" si="196"/>
        <v>508.74423249735503</v>
      </c>
      <c r="T403" s="12">
        <f t="shared" ref="T403:T466" si="209">LambdaP*MassivSI/(dP/1000)/(S403*RhoA)/(1+R403/3)*(D403-Q403)*DeltaT-(EXP(R403/10)-1)*(D403-D402)</f>
        <v>0.39317331156286073</v>
      </c>
      <c r="W403" s="24">
        <f t="shared" ref="W403:W466" si="210">W402+IF(Limit=Oui,MAX(0,Y402),Y402)</f>
        <v>162.86778298642545</v>
      </c>
      <c r="X403" s="24">
        <f t="shared" ref="X403:X466" si="211">IF(W403&lt;600,425+0.773*W403-1.69/1000*W403^2+2.22/1000^2*W403^3,IF(W403&lt;735,666+13002/(738-W403),IF(W403&lt;900,545+17820/(W403-731),650)))</f>
        <v>515.65888191903161</v>
      </c>
      <c r="Y403" s="13">
        <f t="shared" si="197"/>
        <v>0.42376363955143165</v>
      </c>
      <c r="Z403" s="24">
        <f t="shared" si="198"/>
        <v>9146.2123988249296</v>
      </c>
      <c r="AA403" s="24">
        <f t="shared" si="199"/>
        <v>10475.124259441971</v>
      </c>
      <c r="AB403" s="24">
        <f t="shared" ref="AB403:AB466" si="212">MAX(M403,AVERAGE(W403,AC403))</f>
        <v>208.49186144386621</v>
      </c>
      <c r="AC403" s="24">
        <f t="shared" ref="AC403:AC466" si="213">Q403</f>
        <v>146.00315689976176</v>
      </c>
      <c r="AE403" s="14">
        <f t="shared" ref="AE403:AE466" si="214">C403</f>
        <v>32.083333333333336</v>
      </c>
      <c r="AF403" s="24">
        <f t="shared" si="187"/>
        <v>400</v>
      </c>
      <c r="AG403" s="3">
        <f t="shared" ref="AG403:AG466" si="215">IF(C403&lt;=30,AH403,IF(C403&lt;=60,AI403,IF(C403&lt;=90,AJ403,IF(C403&lt;=120,AK403,-1))))</f>
        <v>0.5</v>
      </c>
      <c r="AH403" s="3">
        <f>IF(AC403&lt;=450,AthetaR30_0,IF(AC403&gt;=650,AthetaR30_2,(IF(AC403&lt;=550,AthetaR30_0+(AthetaR30_1-AthetaR30_0)/100*(AC403-450),AthetaR30_1+(AthetaR30_2-AthetaR30_1)/100*(AC403-450)))))</f>
        <v>0</v>
      </c>
      <c r="AI403" s="3">
        <f>IF(AD403&lt;=450,AthetaR60_0,IF(AD403&gt;=650,AthetaR60_2,(IF(AD403&lt;=550,AthetaR60_0+(AthetaR60_1-AthetaR60_0)/100*(AD403-450),AthetaR60_1+(AthetaR60_2-AthetaR60_1)/100*(AD403-450)))))</f>
        <v>0.5</v>
      </c>
      <c r="AJ403" s="3">
        <f>IF(AE403&lt;=450,AthetaR90_0,IF(AE403&gt;=650,AthetaR90_2,(IF(AE403&lt;=550,AthetaR90_0+(AthetaR90_1-AthetaR90_0)/100*(AE403-450),AthetaR90_1+(AthetaR90_2-AthetaR90_1)/100*(AE403-450)))))</f>
        <v>1.3</v>
      </c>
      <c r="AK403" s="3">
        <f>IF(AF403&lt;=450,AthetaR120_0,IF(AF403&gt;=650,AthetaR120_2,(IF(AF403&lt;=550,AthetaR120_0+(AthetaR120_1-AthetaR120_0)/100*(AF403-450),AthetaR120_1+(AthetaR120_2-AthetaR120_1)/100*(AF403-450)))))</f>
        <v>1.9</v>
      </c>
      <c r="AL403" s="24">
        <f t="shared" ref="AL403:AL466" si="216">MAX(M403,AVERAGE(W403,AM403))</f>
        <v>208.49186144386621</v>
      </c>
      <c r="AM403" s="14">
        <f t="shared" ref="AM403:AM466" si="217">IF(W403&gt;=AF403,(1+(W403-AF403)*AG403/10000)*AC403,AC403)</f>
        <v>146.00315689976176</v>
      </c>
    </row>
    <row r="404" spans="2:39" x14ac:dyDescent="0.25">
      <c r="B404" s="3">
        <f t="shared" si="200"/>
        <v>1930</v>
      </c>
      <c r="C404" s="14">
        <f t="shared" si="201"/>
        <v>32.166666666666664</v>
      </c>
      <c r="D404" s="11">
        <f t="shared" si="202"/>
        <v>852.20225448639337</v>
      </c>
      <c r="E404" s="11">
        <f t="shared" si="188"/>
        <v>528.9530570345313</v>
      </c>
      <c r="F404" s="11">
        <f t="shared" si="203"/>
        <v>98.715116520938395</v>
      </c>
      <c r="G404" s="11">
        <f t="shared" si="189"/>
        <v>209.05761673271911</v>
      </c>
      <c r="H404" s="11">
        <f t="shared" si="190"/>
        <v>146.39633021132462</v>
      </c>
      <c r="I404" s="24">
        <f t="shared" si="204"/>
        <v>98.715116520938395</v>
      </c>
      <c r="J404" s="12">
        <f t="shared" si="191"/>
        <v>0.23739489441637307</v>
      </c>
      <c r="K404" s="24">
        <f t="shared" si="192"/>
        <v>486.97380718996635</v>
      </c>
      <c r="L404" s="12">
        <f t="shared" si="205"/>
        <v>0.25371893639988002</v>
      </c>
      <c r="M404" s="24">
        <f t="shared" si="206"/>
        <v>209.05761673271911</v>
      </c>
      <c r="N404" s="12">
        <f t="shared" si="193"/>
        <v>0.72295140686153347</v>
      </c>
      <c r="O404" s="24">
        <f t="shared" si="194"/>
        <v>533.02381711132557</v>
      </c>
      <c r="P404" s="12">
        <f t="shared" si="207"/>
        <v>0.56549489334592762</v>
      </c>
      <c r="Q404" s="24">
        <f t="shared" si="208"/>
        <v>146.39633021132462</v>
      </c>
      <c r="R404" s="12">
        <f t="shared" si="195"/>
        <v>0.41646409638973664</v>
      </c>
      <c r="S404" s="24">
        <f t="shared" si="196"/>
        <v>508.90983639774515</v>
      </c>
      <c r="T404" s="12">
        <f t="shared" si="209"/>
        <v>0.39310089867706177</v>
      </c>
      <c r="W404" s="24">
        <f t="shared" si="210"/>
        <v>163.29154662597688</v>
      </c>
      <c r="X404" s="24">
        <f t="shared" si="211"/>
        <v>515.8279269047755</v>
      </c>
      <c r="Y404" s="13">
        <f t="shared" si="197"/>
        <v>0.42373240217701924</v>
      </c>
      <c r="Z404" s="24">
        <f t="shared" si="198"/>
        <v>9141.5377602138597</v>
      </c>
      <c r="AA404" s="24">
        <f t="shared" si="199"/>
        <v>10484.784384772194</v>
      </c>
      <c r="AB404" s="24">
        <f t="shared" si="212"/>
        <v>209.05761673271911</v>
      </c>
      <c r="AC404" s="24">
        <f t="shared" si="213"/>
        <v>146.39633021132462</v>
      </c>
      <c r="AE404" s="14">
        <f t="shared" si="214"/>
        <v>32.166666666666664</v>
      </c>
      <c r="AF404" s="24">
        <f t="shared" si="187"/>
        <v>400</v>
      </c>
      <c r="AG404" s="3">
        <f t="shared" si="215"/>
        <v>0.5</v>
      </c>
      <c r="AH404" s="3">
        <f>IF(AC404&lt;=450,AthetaR30_0,IF(AC404&gt;=650,AthetaR30_2,(IF(AC404&lt;=550,AthetaR30_0+(AthetaR30_1-AthetaR30_0)/100*(AC404-450),AthetaR30_1+(AthetaR30_2-AthetaR30_1)/100*(AC404-450)))))</f>
        <v>0</v>
      </c>
      <c r="AI404" s="3">
        <f>IF(AD404&lt;=450,AthetaR60_0,IF(AD404&gt;=650,AthetaR60_2,(IF(AD404&lt;=550,AthetaR60_0+(AthetaR60_1-AthetaR60_0)/100*(AD404-450),AthetaR60_1+(AthetaR60_2-AthetaR60_1)/100*(AD404-450)))))</f>
        <v>0.5</v>
      </c>
      <c r="AJ404" s="3">
        <f>IF(AE404&lt;=450,AthetaR90_0,IF(AE404&gt;=650,AthetaR90_2,(IF(AE404&lt;=550,AthetaR90_0+(AthetaR90_1-AthetaR90_0)/100*(AE404-450),AthetaR90_1+(AthetaR90_2-AthetaR90_1)/100*(AE404-450)))))</f>
        <v>1.3</v>
      </c>
      <c r="AK404" s="3">
        <f>IF(AF404&lt;=450,AthetaR120_0,IF(AF404&gt;=650,AthetaR120_2,(IF(AF404&lt;=550,AthetaR120_0+(AthetaR120_1-AthetaR120_0)/100*(AF404-450),AthetaR120_1+(AthetaR120_2-AthetaR120_1)/100*(AF404-450)))))</f>
        <v>1.9</v>
      </c>
      <c r="AL404" s="24">
        <f t="shared" si="216"/>
        <v>209.05761673271911</v>
      </c>
      <c r="AM404" s="14">
        <f t="shared" si="217"/>
        <v>146.39633021132462</v>
      </c>
    </row>
    <row r="405" spans="2:39" x14ac:dyDescent="0.25">
      <c r="B405" s="3">
        <f t="shared" si="200"/>
        <v>1935</v>
      </c>
      <c r="C405" s="14">
        <f t="shared" si="201"/>
        <v>32.25</v>
      </c>
      <c r="D405" s="11">
        <f t="shared" si="202"/>
        <v>852.5884186080317</v>
      </c>
      <c r="E405" s="11">
        <f t="shared" si="188"/>
        <v>529.18922487614122</v>
      </c>
      <c r="F405" s="11">
        <f t="shared" si="203"/>
        <v>98.968835457338272</v>
      </c>
      <c r="G405" s="11">
        <f t="shared" si="189"/>
        <v>209.62311162606503</v>
      </c>
      <c r="H405" s="11">
        <f t="shared" si="190"/>
        <v>146.78943111000169</v>
      </c>
      <c r="I405" s="24">
        <f t="shared" si="204"/>
        <v>98.968835457338272</v>
      </c>
      <c r="J405" s="12">
        <f t="shared" si="191"/>
        <v>0.23733257570685118</v>
      </c>
      <c r="K405" s="24">
        <f t="shared" si="192"/>
        <v>487.10167661178787</v>
      </c>
      <c r="L405" s="12">
        <f t="shared" si="205"/>
        <v>0.25372761006048333</v>
      </c>
      <c r="M405" s="24">
        <f t="shared" si="206"/>
        <v>209.62311162606503</v>
      </c>
      <c r="N405" s="12">
        <f t="shared" si="193"/>
        <v>0.72267746921749076</v>
      </c>
      <c r="O405" s="24">
        <f t="shared" si="194"/>
        <v>533.22586476729623</v>
      </c>
      <c r="P405" s="12">
        <f t="shared" si="207"/>
        <v>0.56523381164355035</v>
      </c>
      <c r="Q405" s="24">
        <f t="shared" si="208"/>
        <v>146.78943111000169</v>
      </c>
      <c r="R405" s="12">
        <f t="shared" si="195"/>
        <v>0.41632882493847106</v>
      </c>
      <c r="S405" s="24">
        <f t="shared" si="196"/>
        <v>509.07518880192481</v>
      </c>
      <c r="T405" s="12">
        <f t="shared" si="209"/>
        <v>0.39302793538808189</v>
      </c>
      <c r="W405" s="24">
        <f t="shared" si="210"/>
        <v>163.7152790281539</v>
      </c>
      <c r="X405" s="24">
        <f t="shared" si="211"/>
        <v>515.99674307258181</v>
      </c>
      <c r="Y405" s="13">
        <f t="shared" si="197"/>
        <v>0.42370032486450387</v>
      </c>
      <c r="Z405" s="24">
        <f t="shared" si="198"/>
        <v>9136.8486461996836</v>
      </c>
      <c r="AA405" s="24">
        <f t="shared" si="199"/>
        <v>10494.410414973223</v>
      </c>
      <c r="AB405" s="24">
        <f t="shared" si="212"/>
        <v>209.62311162606503</v>
      </c>
      <c r="AC405" s="24">
        <f t="shared" si="213"/>
        <v>146.78943111000169</v>
      </c>
      <c r="AE405" s="14">
        <f t="shared" si="214"/>
        <v>32.25</v>
      </c>
      <c r="AF405" s="24">
        <f t="shared" si="187"/>
        <v>400</v>
      </c>
      <c r="AG405" s="3">
        <f t="shared" si="215"/>
        <v>0.5</v>
      </c>
      <c r="AH405" s="3">
        <f>IF(AC405&lt;=450,AthetaR30_0,IF(AC405&gt;=650,AthetaR30_2,(IF(AC405&lt;=550,AthetaR30_0+(AthetaR30_1-AthetaR30_0)/100*(AC405-450),AthetaR30_1+(AthetaR30_2-AthetaR30_1)/100*(AC405-450)))))</f>
        <v>0</v>
      </c>
      <c r="AI405" s="3">
        <f>IF(AD405&lt;=450,AthetaR60_0,IF(AD405&gt;=650,AthetaR60_2,(IF(AD405&lt;=550,AthetaR60_0+(AthetaR60_1-AthetaR60_0)/100*(AD405-450),AthetaR60_1+(AthetaR60_2-AthetaR60_1)/100*(AD405-450)))))</f>
        <v>0.5</v>
      </c>
      <c r="AJ405" s="3">
        <f>IF(AE405&lt;=450,AthetaR90_0,IF(AE405&gt;=650,AthetaR90_2,(IF(AE405&lt;=550,AthetaR90_0+(AthetaR90_1-AthetaR90_0)/100*(AE405-450),AthetaR90_1+(AthetaR90_2-AthetaR90_1)/100*(AE405-450)))))</f>
        <v>1.3</v>
      </c>
      <c r="AK405" s="3">
        <f>IF(AF405&lt;=450,AthetaR120_0,IF(AF405&gt;=650,AthetaR120_2,(IF(AF405&lt;=550,AthetaR120_0+(AthetaR120_1-AthetaR120_0)/100*(AF405-450),AthetaR120_1+(AthetaR120_2-AthetaR120_1)/100*(AF405-450)))))</f>
        <v>1.9</v>
      </c>
      <c r="AL405" s="24">
        <f t="shared" si="216"/>
        <v>209.62311162606503</v>
      </c>
      <c r="AM405" s="14">
        <f t="shared" si="217"/>
        <v>146.78943111000169</v>
      </c>
    </row>
    <row r="406" spans="2:39" x14ac:dyDescent="0.25">
      <c r="B406" s="3">
        <f t="shared" si="200"/>
        <v>1940</v>
      </c>
      <c r="C406" s="14">
        <f t="shared" si="201"/>
        <v>32.333333333333336</v>
      </c>
      <c r="D406" s="11">
        <f t="shared" si="202"/>
        <v>852.97359001875111</v>
      </c>
      <c r="E406" s="11">
        <f t="shared" si="188"/>
        <v>529.42478560180734</v>
      </c>
      <c r="F406" s="11">
        <f t="shared" si="203"/>
        <v>99.222563067398752</v>
      </c>
      <c r="G406" s="11">
        <f t="shared" si="189"/>
        <v>210.18834543770856</v>
      </c>
      <c r="H406" s="11">
        <f t="shared" si="190"/>
        <v>147.18245904538978</v>
      </c>
      <c r="I406" s="24">
        <f t="shared" si="204"/>
        <v>99.222563067398752</v>
      </c>
      <c r="J406" s="12">
        <f t="shared" si="191"/>
        <v>0.23727035221409293</v>
      </c>
      <c r="K406" s="24">
        <f t="shared" si="192"/>
        <v>487.2294176774725</v>
      </c>
      <c r="L406" s="12">
        <f t="shared" si="205"/>
        <v>0.25373586749160348</v>
      </c>
      <c r="M406" s="24">
        <f t="shared" si="206"/>
        <v>210.18834543770856</v>
      </c>
      <c r="N406" s="12">
        <f t="shared" si="193"/>
        <v>0.72240411981694019</v>
      </c>
      <c r="O406" s="24">
        <f t="shared" si="194"/>
        <v>533.42763129449861</v>
      </c>
      <c r="P406" s="12">
        <f t="shared" si="207"/>
        <v>0.56497205051443811</v>
      </c>
      <c r="Q406" s="24">
        <f t="shared" si="208"/>
        <v>147.18245904538978</v>
      </c>
      <c r="R406" s="12">
        <f t="shared" si="195"/>
        <v>0.41619384630516132</v>
      </c>
      <c r="S406" s="24">
        <f t="shared" si="196"/>
        <v>509.24029040985687</v>
      </c>
      <c r="T406" s="12">
        <f t="shared" si="209"/>
        <v>0.39295442663602509</v>
      </c>
      <c r="W406" s="24">
        <f t="shared" si="210"/>
        <v>164.13897935301841</v>
      </c>
      <c r="X406" s="24">
        <f t="shared" si="211"/>
        <v>516.16533114958804</v>
      </c>
      <c r="Y406" s="13">
        <f t="shared" si="197"/>
        <v>0.423667411727014</v>
      </c>
      <c r="Z406" s="24">
        <f t="shared" si="198"/>
        <v>9132.1451562197235</v>
      </c>
      <c r="AA406" s="24">
        <f t="shared" si="199"/>
        <v>10504.002432685716</v>
      </c>
      <c r="AB406" s="24">
        <f t="shared" si="212"/>
        <v>210.18834543770856</v>
      </c>
      <c r="AC406" s="24">
        <f t="shared" si="213"/>
        <v>147.18245904538978</v>
      </c>
      <c r="AE406" s="14">
        <f t="shared" si="214"/>
        <v>32.333333333333336</v>
      </c>
      <c r="AF406" s="24">
        <f t="shared" si="187"/>
        <v>400</v>
      </c>
      <c r="AG406" s="3">
        <f t="shared" si="215"/>
        <v>0.5</v>
      </c>
      <c r="AH406" s="3">
        <f>IF(AC406&lt;=450,AthetaR30_0,IF(AC406&gt;=650,AthetaR30_2,(IF(AC406&lt;=550,AthetaR30_0+(AthetaR30_1-AthetaR30_0)/100*(AC406-450),AthetaR30_1+(AthetaR30_2-AthetaR30_1)/100*(AC406-450)))))</f>
        <v>0</v>
      </c>
      <c r="AI406" s="3">
        <f>IF(AD406&lt;=450,AthetaR60_0,IF(AD406&gt;=650,AthetaR60_2,(IF(AD406&lt;=550,AthetaR60_0+(AthetaR60_1-AthetaR60_0)/100*(AD406-450),AthetaR60_1+(AthetaR60_2-AthetaR60_1)/100*(AD406-450)))))</f>
        <v>0.5</v>
      </c>
      <c r="AJ406" s="3">
        <f>IF(AE406&lt;=450,AthetaR90_0,IF(AE406&gt;=650,AthetaR90_2,(IF(AE406&lt;=550,AthetaR90_0+(AthetaR90_1-AthetaR90_0)/100*(AE406-450),AthetaR90_1+(AthetaR90_2-AthetaR90_1)/100*(AE406-450)))))</f>
        <v>1.3</v>
      </c>
      <c r="AK406" s="3">
        <f>IF(AF406&lt;=450,AthetaR120_0,IF(AF406&gt;=650,AthetaR120_2,(IF(AF406&lt;=550,AthetaR120_0+(AthetaR120_1-AthetaR120_0)/100*(AF406-450),AthetaR120_1+(AthetaR120_2-AthetaR120_1)/100*(AF406-450)))))</f>
        <v>1.9</v>
      </c>
      <c r="AL406" s="24">
        <f t="shared" si="216"/>
        <v>210.18834543770856</v>
      </c>
      <c r="AM406" s="14">
        <f t="shared" si="217"/>
        <v>147.18245904538978</v>
      </c>
    </row>
    <row r="407" spans="2:39" x14ac:dyDescent="0.25">
      <c r="B407" s="3">
        <f t="shared" si="200"/>
        <v>1945</v>
      </c>
      <c r="C407" s="14">
        <f t="shared" si="201"/>
        <v>32.416666666666664</v>
      </c>
      <c r="D407" s="11">
        <f t="shared" si="202"/>
        <v>853.35777380938498</v>
      </c>
      <c r="E407" s="11">
        <f t="shared" si="188"/>
        <v>529.65974232495034</v>
      </c>
      <c r="F407" s="11">
        <f t="shared" si="203"/>
        <v>99.476298934890352</v>
      </c>
      <c r="G407" s="11">
        <f t="shared" si="189"/>
        <v>210.75331748822299</v>
      </c>
      <c r="H407" s="11">
        <f t="shared" si="190"/>
        <v>147.57541347202582</v>
      </c>
      <c r="I407" s="24">
        <f t="shared" si="204"/>
        <v>99.476298934890352</v>
      </c>
      <c r="J407" s="12">
        <f t="shared" si="191"/>
        <v>0.23720822381662027</v>
      </c>
      <c r="K407" s="24">
        <f t="shared" si="192"/>
        <v>487.3570303817657</v>
      </c>
      <c r="L407" s="12">
        <f t="shared" si="205"/>
        <v>0.25374371188451644</v>
      </c>
      <c r="M407" s="24">
        <f t="shared" si="206"/>
        <v>210.75331748822299</v>
      </c>
      <c r="N407" s="12">
        <f t="shared" si="193"/>
        <v>0.72213135428334341</v>
      </c>
      <c r="O407" s="24">
        <f t="shared" si="194"/>
        <v>533.62911911471622</v>
      </c>
      <c r="P407" s="12">
        <f t="shared" si="207"/>
        <v>0.56470961664868891</v>
      </c>
      <c r="Q407" s="24">
        <f t="shared" si="208"/>
        <v>147.57541347202582</v>
      </c>
      <c r="R407" s="12">
        <f t="shared" si="195"/>
        <v>0.4160591594320896</v>
      </c>
      <c r="S407" s="24">
        <f t="shared" si="196"/>
        <v>509.40514192388446</v>
      </c>
      <c r="T407" s="12">
        <f t="shared" si="209"/>
        <v>0.39288037730907549</v>
      </c>
      <c r="W407" s="24">
        <f t="shared" si="210"/>
        <v>164.56264676474544</v>
      </c>
      <c r="X407" s="24">
        <f t="shared" si="211"/>
        <v>516.33369186580831</v>
      </c>
      <c r="Y407" s="13">
        <f t="shared" si="197"/>
        <v>0.42363366684016041</v>
      </c>
      <c r="Z407" s="24">
        <f t="shared" si="198"/>
        <v>9127.4273890051227</v>
      </c>
      <c r="AA407" s="24">
        <f t="shared" si="199"/>
        <v>10513.560519969968</v>
      </c>
      <c r="AB407" s="24">
        <f t="shared" si="212"/>
        <v>210.75331748822299</v>
      </c>
      <c r="AC407" s="24">
        <f t="shared" si="213"/>
        <v>147.57541347202582</v>
      </c>
      <c r="AE407" s="14">
        <f t="shared" si="214"/>
        <v>32.416666666666664</v>
      </c>
      <c r="AF407" s="24">
        <f t="shared" si="187"/>
        <v>400</v>
      </c>
      <c r="AG407" s="3">
        <f t="shared" si="215"/>
        <v>0.5</v>
      </c>
      <c r="AH407" s="3">
        <f>IF(AC407&lt;=450,AthetaR30_0,IF(AC407&gt;=650,AthetaR30_2,(IF(AC407&lt;=550,AthetaR30_0+(AthetaR30_1-AthetaR30_0)/100*(AC407-450),AthetaR30_1+(AthetaR30_2-AthetaR30_1)/100*(AC407-450)))))</f>
        <v>0</v>
      </c>
      <c r="AI407" s="3">
        <f>IF(AD407&lt;=450,AthetaR60_0,IF(AD407&gt;=650,AthetaR60_2,(IF(AD407&lt;=550,AthetaR60_0+(AthetaR60_1-AthetaR60_0)/100*(AD407-450),AthetaR60_1+(AthetaR60_2-AthetaR60_1)/100*(AD407-450)))))</f>
        <v>0.5</v>
      </c>
      <c r="AJ407" s="3">
        <f>IF(AE407&lt;=450,AthetaR90_0,IF(AE407&gt;=650,AthetaR90_2,(IF(AE407&lt;=550,AthetaR90_0+(AthetaR90_1-AthetaR90_0)/100*(AE407-450),AthetaR90_1+(AthetaR90_2-AthetaR90_1)/100*(AE407-450)))))</f>
        <v>1.3</v>
      </c>
      <c r="AK407" s="3">
        <f>IF(AF407&lt;=450,AthetaR120_0,IF(AF407&gt;=650,AthetaR120_2,(IF(AF407&lt;=550,AthetaR120_0+(AthetaR120_1-AthetaR120_0)/100*(AF407-450),AthetaR120_1+(AthetaR120_2-AthetaR120_1)/100*(AF407-450)))))</f>
        <v>1.9</v>
      </c>
      <c r="AL407" s="24">
        <f t="shared" si="216"/>
        <v>210.75331748822299</v>
      </c>
      <c r="AM407" s="14">
        <f t="shared" si="217"/>
        <v>147.57541347202582</v>
      </c>
    </row>
    <row r="408" spans="2:39" x14ac:dyDescent="0.25">
      <c r="B408" s="3">
        <f t="shared" si="200"/>
        <v>1950</v>
      </c>
      <c r="C408" s="14">
        <f t="shared" si="201"/>
        <v>32.5</v>
      </c>
      <c r="D408" s="11">
        <f t="shared" si="202"/>
        <v>853.74097503170685</v>
      </c>
      <c r="E408" s="11">
        <f t="shared" si="188"/>
        <v>529.89409813510179</v>
      </c>
      <c r="F408" s="11">
        <f t="shared" si="203"/>
        <v>99.730042646774862</v>
      </c>
      <c r="G408" s="11">
        <f t="shared" si="189"/>
        <v>211.31802710487167</v>
      </c>
      <c r="H408" s="11">
        <f t="shared" si="190"/>
        <v>147.96829384933488</v>
      </c>
      <c r="I408" s="24">
        <f t="shared" si="204"/>
        <v>99.730042646774862</v>
      </c>
      <c r="J408" s="12">
        <f t="shared" si="191"/>
        <v>0.23714619039200721</v>
      </c>
      <c r="K408" s="24">
        <f t="shared" si="192"/>
        <v>487.48451472192681</v>
      </c>
      <c r="L408" s="12">
        <f t="shared" si="205"/>
        <v>0.25375114640103252</v>
      </c>
      <c r="M408" s="24">
        <f t="shared" si="206"/>
        <v>211.31802710487167</v>
      </c>
      <c r="N408" s="12">
        <f t="shared" si="193"/>
        <v>0.72185916825832586</v>
      </c>
      <c r="O408" s="24">
        <f t="shared" si="194"/>
        <v>533.83033064620633</v>
      </c>
      <c r="P408" s="12">
        <f t="shared" si="207"/>
        <v>0.56444651665883272</v>
      </c>
      <c r="Q408" s="24">
        <f t="shared" si="208"/>
        <v>147.96829384933488</v>
      </c>
      <c r="R408" s="12">
        <f t="shared" si="195"/>
        <v>0.41592476326260597</v>
      </c>
      <c r="S408" s="24">
        <f t="shared" si="196"/>
        <v>509.56974404868407</v>
      </c>
      <c r="T408" s="12">
        <f t="shared" si="209"/>
        <v>0.39280579224408041</v>
      </c>
      <c r="W408" s="24">
        <f t="shared" si="210"/>
        <v>164.98628043158558</v>
      </c>
      <c r="X408" s="24">
        <f t="shared" si="211"/>
        <v>516.5018259540883</v>
      </c>
      <c r="Y408" s="13">
        <f t="shared" si="197"/>
        <v>0.4235990942424408</v>
      </c>
      <c r="Z408" s="24">
        <f t="shared" si="198"/>
        <v>9122.6954425879048</v>
      </c>
      <c r="AA408" s="24">
        <f t="shared" si="199"/>
        <v>10523.084758311594</v>
      </c>
      <c r="AB408" s="24">
        <f t="shared" si="212"/>
        <v>211.31802710487167</v>
      </c>
      <c r="AC408" s="24">
        <f t="shared" si="213"/>
        <v>147.96829384933488</v>
      </c>
      <c r="AE408" s="14">
        <f t="shared" si="214"/>
        <v>32.5</v>
      </c>
      <c r="AF408" s="24">
        <f t="shared" si="187"/>
        <v>400</v>
      </c>
      <c r="AG408" s="3">
        <f t="shared" si="215"/>
        <v>0.5</v>
      </c>
      <c r="AH408" s="3">
        <f>IF(AC408&lt;=450,AthetaR30_0,IF(AC408&gt;=650,AthetaR30_2,(IF(AC408&lt;=550,AthetaR30_0+(AthetaR30_1-AthetaR30_0)/100*(AC408-450),AthetaR30_1+(AthetaR30_2-AthetaR30_1)/100*(AC408-450)))))</f>
        <v>0</v>
      </c>
      <c r="AI408" s="3">
        <f>IF(AD408&lt;=450,AthetaR60_0,IF(AD408&gt;=650,AthetaR60_2,(IF(AD408&lt;=550,AthetaR60_0+(AthetaR60_1-AthetaR60_0)/100*(AD408-450),AthetaR60_1+(AthetaR60_2-AthetaR60_1)/100*(AD408-450)))))</f>
        <v>0.5</v>
      </c>
      <c r="AJ408" s="3">
        <f>IF(AE408&lt;=450,AthetaR90_0,IF(AE408&gt;=650,AthetaR90_2,(IF(AE408&lt;=550,AthetaR90_0+(AthetaR90_1-AthetaR90_0)/100*(AE408-450),AthetaR90_1+(AthetaR90_2-AthetaR90_1)/100*(AE408-450)))))</f>
        <v>1.3</v>
      </c>
      <c r="AK408" s="3">
        <f>IF(AF408&lt;=450,AthetaR120_0,IF(AF408&gt;=650,AthetaR120_2,(IF(AF408&lt;=550,AthetaR120_0+(AthetaR120_1-AthetaR120_0)/100*(AF408-450),AthetaR120_1+(AthetaR120_2-AthetaR120_1)/100*(AF408-450)))))</f>
        <v>1.9</v>
      </c>
      <c r="AL408" s="24">
        <f t="shared" si="216"/>
        <v>211.31802710487167</v>
      </c>
      <c r="AM408" s="14">
        <f t="shared" si="217"/>
        <v>147.96829384933488</v>
      </c>
    </row>
    <row r="409" spans="2:39" x14ac:dyDescent="0.25">
      <c r="B409" s="3">
        <f t="shared" si="200"/>
        <v>1955</v>
      </c>
      <c r="C409" s="14">
        <f t="shared" si="201"/>
        <v>32.583333333333336</v>
      </c>
      <c r="D409" s="11">
        <f t="shared" si="202"/>
        <v>854.12319869882856</v>
      </c>
      <c r="E409" s="11">
        <f t="shared" si="188"/>
        <v>530.12785609814966</v>
      </c>
      <c r="F409" s="11">
        <f t="shared" si="203"/>
        <v>99.983793793175892</v>
      </c>
      <c r="G409" s="11">
        <f t="shared" si="189"/>
        <v>211.88247362153049</v>
      </c>
      <c r="H409" s="11">
        <f t="shared" si="190"/>
        <v>148.36109964157896</v>
      </c>
      <c r="I409" s="24">
        <f t="shared" si="204"/>
        <v>99.983793793175892</v>
      </c>
      <c r="J409" s="12">
        <f t="shared" si="191"/>
        <v>0.23708425181689458</v>
      </c>
      <c r="K409" s="24">
        <f t="shared" si="192"/>
        <v>487.61187069770307</v>
      </c>
      <c r="L409" s="12">
        <f t="shared" si="205"/>
        <v>0.2537581741738536</v>
      </c>
      <c r="M409" s="24">
        <f t="shared" si="206"/>
        <v>211.88247362153049</v>
      </c>
      <c r="N409" s="12">
        <f t="shared" si="193"/>
        <v>0.72158755740166636</v>
      </c>
      <c r="O409" s="24">
        <f t="shared" si="194"/>
        <v>534.0312683036401</v>
      </c>
      <c r="P409" s="12">
        <f t="shared" si="207"/>
        <v>0.56418275708097843</v>
      </c>
      <c r="Q409" s="24">
        <f t="shared" si="208"/>
        <v>148.36109964157896</v>
      </c>
      <c r="R409" s="12">
        <f t="shared" si="195"/>
        <v>0.41579065674115823</v>
      </c>
      <c r="S409" s="24">
        <f t="shared" si="196"/>
        <v>509.73409749121942</v>
      </c>
      <c r="T409" s="12">
        <f t="shared" si="209"/>
        <v>0.3927306762272168</v>
      </c>
      <c r="W409" s="24">
        <f t="shared" si="210"/>
        <v>165.40987952582802</v>
      </c>
      <c r="X409" s="24">
        <f t="shared" si="211"/>
        <v>516.66973415005998</v>
      </c>
      <c r="Y409" s="13">
        <f t="shared" si="197"/>
        <v>0.42356369793564735</v>
      </c>
      <c r="Z409" s="24">
        <f t="shared" si="198"/>
        <v>9117.949414308041</v>
      </c>
      <c r="AA409" s="24">
        <f t="shared" si="199"/>
        <v>10532.575228627484</v>
      </c>
      <c r="AB409" s="24">
        <f t="shared" si="212"/>
        <v>211.88247362153049</v>
      </c>
      <c r="AC409" s="24">
        <f t="shared" si="213"/>
        <v>148.36109964157896</v>
      </c>
      <c r="AE409" s="14">
        <f t="shared" si="214"/>
        <v>32.583333333333336</v>
      </c>
      <c r="AF409" s="24">
        <f t="shared" si="187"/>
        <v>400</v>
      </c>
      <c r="AG409" s="3">
        <f t="shared" si="215"/>
        <v>0.5</v>
      </c>
      <c r="AH409" s="3">
        <f>IF(AC409&lt;=450,AthetaR30_0,IF(AC409&gt;=650,AthetaR30_2,(IF(AC409&lt;=550,AthetaR30_0+(AthetaR30_1-AthetaR30_0)/100*(AC409-450),AthetaR30_1+(AthetaR30_2-AthetaR30_1)/100*(AC409-450)))))</f>
        <v>0</v>
      </c>
      <c r="AI409" s="3">
        <f>IF(AD409&lt;=450,AthetaR60_0,IF(AD409&gt;=650,AthetaR60_2,(IF(AD409&lt;=550,AthetaR60_0+(AthetaR60_1-AthetaR60_0)/100*(AD409-450),AthetaR60_1+(AthetaR60_2-AthetaR60_1)/100*(AD409-450)))))</f>
        <v>0.5</v>
      </c>
      <c r="AJ409" s="3">
        <f>IF(AE409&lt;=450,AthetaR90_0,IF(AE409&gt;=650,AthetaR90_2,(IF(AE409&lt;=550,AthetaR90_0+(AthetaR90_1-AthetaR90_0)/100*(AE409-450),AthetaR90_1+(AthetaR90_2-AthetaR90_1)/100*(AE409-450)))))</f>
        <v>1.3</v>
      </c>
      <c r="AK409" s="3">
        <f>IF(AF409&lt;=450,AthetaR120_0,IF(AF409&gt;=650,AthetaR120_2,(IF(AF409&lt;=550,AthetaR120_0+(AthetaR120_1-AthetaR120_0)/100*(AF409-450),AthetaR120_1+(AthetaR120_2-AthetaR120_1)/100*(AF409-450)))))</f>
        <v>1.9</v>
      </c>
      <c r="AL409" s="24">
        <f t="shared" si="216"/>
        <v>211.88247362153049</v>
      </c>
      <c r="AM409" s="14">
        <f t="shared" si="217"/>
        <v>148.36109964157896</v>
      </c>
    </row>
    <row r="410" spans="2:39" x14ac:dyDescent="0.25">
      <c r="B410" s="3">
        <f t="shared" si="200"/>
        <v>1960</v>
      </c>
      <c r="C410" s="14">
        <f t="shared" si="201"/>
        <v>32.666666666666664</v>
      </c>
      <c r="D410" s="11">
        <f t="shared" si="202"/>
        <v>854.50444978559358</v>
      </c>
      <c r="E410" s="11">
        <f t="shared" si="188"/>
        <v>530.36101925657749</v>
      </c>
      <c r="F410" s="11">
        <f t="shared" si="203"/>
        <v>100.23755196734975</v>
      </c>
      <c r="G410" s="11">
        <f t="shared" si="189"/>
        <v>212.44665637861146</v>
      </c>
      <c r="H410" s="11">
        <f t="shared" si="190"/>
        <v>148.75383031780618</v>
      </c>
      <c r="I410" s="24">
        <f t="shared" si="204"/>
        <v>100.23755196734975</v>
      </c>
      <c r="J410" s="12">
        <f t="shared" si="191"/>
        <v>0.23702240796700616</v>
      </c>
      <c r="K410" s="24">
        <f t="shared" si="192"/>
        <v>487.7390983113026</v>
      </c>
      <c r="L410" s="12">
        <f t="shared" si="205"/>
        <v>0.25376479830689136</v>
      </c>
      <c r="M410" s="24">
        <f t="shared" si="206"/>
        <v>212.44665637861146</v>
      </c>
      <c r="N410" s="12">
        <f t="shared" si="193"/>
        <v>0.72131651739128511</v>
      </c>
      <c r="O410" s="24">
        <f t="shared" si="194"/>
        <v>534.23193449804319</v>
      </c>
      <c r="P410" s="12">
        <f t="shared" si="207"/>
        <v>0.56391834437584054</v>
      </c>
      <c r="Q410" s="24">
        <f t="shared" si="208"/>
        <v>148.75383031780618</v>
      </c>
      <c r="R410" s="12">
        <f t="shared" si="195"/>
        <v>0.41565683881332055</v>
      </c>
      <c r="S410" s="24">
        <f t="shared" si="196"/>
        <v>509.89820296069558</v>
      </c>
      <c r="T410" s="12">
        <f t="shared" si="209"/>
        <v>0.39265503399458801</v>
      </c>
      <c r="W410" s="24">
        <f t="shared" si="210"/>
        <v>165.83344322376365</v>
      </c>
      <c r="X410" s="24">
        <f t="shared" si="211"/>
        <v>516.83741719209615</v>
      </c>
      <c r="Y410" s="13">
        <f t="shared" si="197"/>
        <v>0.42352748188526362</v>
      </c>
      <c r="Z410" s="24">
        <f t="shared" si="198"/>
        <v>9113.1894008203453</v>
      </c>
      <c r="AA410" s="24">
        <f t="shared" si="199"/>
        <v>10542.032011271383</v>
      </c>
      <c r="AB410" s="24">
        <f t="shared" si="212"/>
        <v>212.44665637861146</v>
      </c>
      <c r="AC410" s="24">
        <f t="shared" si="213"/>
        <v>148.75383031780618</v>
      </c>
      <c r="AE410" s="14">
        <f t="shared" si="214"/>
        <v>32.666666666666664</v>
      </c>
      <c r="AF410" s="24">
        <f t="shared" si="187"/>
        <v>400</v>
      </c>
      <c r="AG410" s="3">
        <f t="shared" si="215"/>
        <v>0.5</v>
      </c>
      <c r="AH410" s="3">
        <f>IF(AC410&lt;=450,AthetaR30_0,IF(AC410&gt;=650,AthetaR30_2,(IF(AC410&lt;=550,AthetaR30_0+(AthetaR30_1-AthetaR30_0)/100*(AC410-450),AthetaR30_1+(AthetaR30_2-AthetaR30_1)/100*(AC410-450)))))</f>
        <v>0</v>
      </c>
      <c r="AI410" s="3">
        <f>IF(AD410&lt;=450,AthetaR60_0,IF(AD410&gt;=650,AthetaR60_2,(IF(AD410&lt;=550,AthetaR60_0+(AthetaR60_1-AthetaR60_0)/100*(AD410-450),AthetaR60_1+(AthetaR60_2-AthetaR60_1)/100*(AD410-450)))))</f>
        <v>0.5</v>
      </c>
      <c r="AJ410" s="3">
        <f>IF(AE410&lt;=450,AthetaR90_0,IF(AE410&gt;=650,AthetaR90_2,(IF(AE410&lt;=550,AthetaR90_0+(AthetaR90_1-AthetaR90_0)/100*(AE410-450),AthetaR90_1+(AthetaR90_2-AthetaR90_1)/100*(AE410-450)))))</f>
        <v>1.3</v>
      </c>
      <c r="AK410" s="3">
        <f>IF(AF410&lt;=450,AthetaR120_0,IF(AF410&gt;=650,AthetaR120_2,(IF(AF410&lt;=550,AthetaR120_0+(AthetaR120_1-AthetaR120_0)/100*(AF410-450),AthetaR120_1+(AthetaR120_2-AthetaR120_1)/100*(AF410-450)))))</f>
        <v>1.9</v>
      </c>
      <c r="AL410" s="24">
        <f t="shared" si="216"/>
        <v>212.44665637861146</v>
      </c>
      <c r="AM410" s="14">
        <f t="shared" si="217"/>
        <v>148.75383031780618</v>
      </c>
    </row>
    <row r="411" spans="2:39" x14ac:dyDescent="0.25">
      <c r="B411" s="3">
        <f t="shared" si="200"/>
        <v>1965</v>
      </c>
      <c r="C411" s="14">
        <f t="shared" si="201"/>
        <v>32.75</v>
      </c>
      <c r="D411" s="11">
        <f t="shared" si="202"/>
        <v>854.88473322896641</v>
      </c>
      <c r="E411" s="11">
        <f t="shared" si="188"/>
        <v>530.59359062970316</v>
      </c>
      <c r="F411" s="11">
        <f t="shared" si="203"/>
        <v>100.49131676565663</v>
      </c>
      <c r="G411" s="11">
        <f t="shared" si="189"/>
        <v>213.01057472298731</v>
      </c>
      <c r="H411" s="11">
        <f t="shared" si="190"/>
        <v>149.14648535180078</v>
      </c>
      <c r="I411" s="24">
        <f t="shared" si="204"/>
        <v>100.49131676565663</v>
      </c>
      <c r="J411" s="12">
        <f t="shared" si="191"/>
        <v>0.23696065871716274</v>
      </c>
      <c r="K411" s="24">
        <f t="shared" si="192"/>
        <v>487.86619756736928</v>
      </c>
      <c r="L411" s="12">
        <f t="shared" si="205"/>
        <v>0.25377102187556488</v>
      </c>
      <c r="M411" s="24">
        <f t="shared" si="206"/>
        <v>213.01057472298731</v>
      </c>
      <c r="N411" s="12">
        <f t="shared" si="193"/>
        <v>0.72104604392323135</v>
      </c>
      <c r="O411" s="24">
        <f t="shared" si="194"/>
        <v>534.43233163673688</v>
      </c>
      <c r="P411" s="12">
        <f t="shared" si="207"/>
        <v>0.56365328492969979</v>
      </c>
      <c r="Q411" s="24">
        <f t="shared" si="208"/>
        <v>149.14648535180078</v>
      </c>
      <c r="R411" s="12">
        <f t="shared" si="195"/>
        <v>0.41552330842582358</v>
      </c>
      <c r="S411" s="24">
        <f t="shared" si="196"/>
        <v>510.06206116851388</v>
      </c>
      <c r="T411" s="12">
        <f t="shared" si="209"/>
        <v>0.39257887023278298</v>
      </c>
      <c r="W411" s="24">
        <f t="shared" si="210"/>
        <v>166.25697070564891</v>
      </c>
      <c r="X411" s="24">
        <f t="shared" si="211"/>
        <v>517.00487582126789</v>
      </c>
      <c r="Y411" s="13">
        <f t="shared" si="197"/>
        <v>0.42349045002085994</v>
      </c>
      <c r="Z411" s="24">
        <f t="shared" si="198"/>
        <v>9108.4154981013562</v>
      </c>
      <c r="AA411" s="24">
        <f t="shared" si="199"/>
        <v>10551.455186039642</v>
      </c>
      <c r="AB411" s="24">
        <f t="shared" si="212"/>
        <v>213.01057472298731</v>
      </c>
      <c r="AC411" s="24">
        <f t="shared" si="213"/>
        <v>149.14648535180078</v>
      </c>
      <c r="AE411" s="14">
        <f t="shared" si="214"/>
        <v>32.75</v>
      </c>
      <c r="AF411" s="24">
        <f t="shared" si="187"/>
        <v>400</v>
      </c>
      <c r="AG411" s="3">
        <f t="shared" si="215"/>
        <v>0.5</v>
      </c>
      <c r="AH411" s="3">
        <f>IF(AC411&lt;=450,AthetaR30_0,IF(AC411&gt;=650,AthetaR30_2,(IF(AC411&lt;=550,AthetaR30_0+(AthetaR30_1-AthetaR30_0)/100*(AC411-450),AthetaR30_1+(AthetaR30_2-AthetaR30_1)/100*(AC411-450)))))</f>
        <v>0</v>
      </c>
      <c r="AI411" s="3">
        <f>IF(AD411&lt;=450,AthetaR60_0,IF(AD411&gt;=650,AthetaR60_2,(IF(AD411&lt;=550,AthetaR60_0+(AthetaR60_1-AthetaR60_0)/100*(AD411-450),AthetaR60_1+(AthetaR60_2-AthetaR60_1)/100*(AD411-450)))))</f>
        <v>0.5</v>
      </c>
      <c r="AJ411" s="3">
        <f>IF(AE411&lt;=450,AthetaR90_0,IF(AE411&gt;=650,AthetaR90_2,(IF(AE411&lt;=550,AthetaR90_0+(AthetaR90_1-AthetaR90_0)/100*(AE411-450),AthetaR90_1+(AthetaR90_2-AthetaR90_1)/100*(AE411-450)))))</f>
        <v>1.3</v>
      </c>
      <c r="AK411" s="3">
        <f>IF(AF411&lt;=450,AthetaR120_0,IF(AF411&gt;=650,AthetaR120_2,(IF(AF411&lt;=550,AthetaR120_0+(AthetaR120_1-AthetaR120_0)/100*(AF411-450),AthetaR120_1+(AthetaR120_2-AthetaR120_1)/100*(AF411-450)))))</f>
        <v>1.9</v>
      </c>
      <c r="AL411" s="24">
        <f t="shared" si="216"/>
        <v>213.01057472298731</v>
      </c>
      <c r="AM411" s="14">
        <f t="shared" si="217"/>
        <v>149.14648535180078</v>
      </c>
    </row>
    <row r="412" spans="2:39" x14ac:dyDescent="0.25">
      <c r="B412" s="3">
        <f t="shared" si="200"/>
        <v>1970</v>
      </c>
      <c r="C412" s="14">
        <f t="shared" si="201"/>
        <v>32.833333333333336</v>
      </c>
      <c r="D412" s="11">
        <f t="shared" si="202"/>
        <v>855.2640539284148</v>
      </c>
      <c r="E412" s="11">
        <f t="shared" si="188"/>
        <v>530.82557321391266</v>
      </c>
      <c r="F412" s="11">
        <f t="shared" si="203"/>
        <v>100.7450877875322</v>
      </c>
      <c r="G412" s="11">
        <f t="shared" si="189"/>
        <v>213.57422800791701</v>
      </c>
      <c r="H412" s="11">
        <f t="shared" si="190"/>
        <v>149.53906422203357</v>
      </c>
      <c r="I412" s="24">
        <f t="shared" si="204"/>
        <v>100.7450877875322</v>
      </c>
      <c r="J412" s="12">
        <f t="shared" si="191"/>
        <v>0.23689900394129795</v>
      </c>
      <c r="K412" s="24">
        <f t="shared" si="192"/>
        <v>487.99316847295597</v>
      </c>
      <c r="L412" s="12">
        <f t="shared" si="205"/>
        <v>0.25377684792717031</v>
      </c>
      <c r="M412" s="24">
        <f t="shared" si="206"/>
        <v>213.57422800791701</v>
      </c>
      <c r="N412" s="12">
        <f t="shared" si="193"/>
        <v>0.72077613271167051</v>
      </c>
      <c r="O412" s="24">
        <f t="shared" si="194"/>
        <v>534.63246212328158</v>
      </c>
      <c r="P412" s="12">
        <f t="shared" si="207"/>
        <v>0.56338758505558695</v>
      </c>
      <c r="Q412" s="24">
        <f t="shared" si="208"/>
        <v>149.53906422203357</v>
      </c>
      <c r="R412" s="12">
        <f t="shared" si="195"/>
        <v>0.41539006452658117</v>
      </c>
      <c r="S412" s="24">
        <f t="shared" si="196"/>
        <v>510.2256728282274</v>
      </c>
      <c r="T412" s="12">
        <f t="shared" si="209"/>
        <v>0.39250218957956401</v>
      </c>
      <c r="W412" s="24">
        <f t="shared" si="210"/>
        <v>166.68046115566978</v>
      </c>
      <c r="X412" s="24">
        <f t="shared" si="211"/>
        <v>517.17211078129867</v>
      </c>
      <c r="Y412" s="13">
        <f t="shared" si="197"/>
        <v>0.42345260623648356</v>
      </c>
      <c r="Z412" s="24">
        <f t="shared" si="198"/>
        <v>9103.6278014560721</v>
      </c>
      <c r="AA412" s="24">
        <f t="shared" si="199"/>
        <v>10560.844832176766</v>
      </c>
      <c r="AB412" s="24">
        <f t="shared" si="212"/>
        <v>213.57422800791701</v>
      </c>
      <c r="AC412" s="24">
        <f t="shared" si="213"/>
        <v>149.53906422203357</v>
      </c>
      <c r="AE412" s="14">
        <f t="shared" si="214"/>
        <v>32.833333333333336</v>
      </c>
      <c r="AF412" s="24">
        <f t="shared" si="187"/>
        <v>400</v>
      </c>
      <c r="AG412" s="3">
        <f t="shared" si="215"/>
        <v>0.5</v>
      </c>
      <c r="AH412" s="3">
        <f>IF(AC412&lt;=450,AthetaR30_0,IF(AC412&gt;=650,AthetaR30_2,(IF(AC412&lt;=550,AthetaR30_0+(AthetaR30_1-AthetaR30_0)/100*(AC412-450),AthetaR30_1+(AthetaR30_2-AthetaR30_1)/100*(AC412-450)))))</f>
        <v>0</v>
      </c>
      <c r="AI412" s="3">
        <f>IF(AD412&lt;=450,AthetaR60_0,IF(AD412&gt;=650,AthetaR60_2,(IF(AD412&lt;=550,AthetaR60_0+(AthetaR60_1-AthetaR60_0)/100*(AD412-450),AthetaR60_1+(AthetaR60_2-AthetaR60_1)/100*(AD412-450)))))</f>
        <v>0.5</v>
      </c>
      <c r="AJ412" s="3">
        <f>IF(AE412&lt;=450,AthetaR90_0,IF(AE412&gt;=650,AthetaR90_2,(IF(AE412&lt;=550,AthetaR90_0+(AthetaR90_1-AthetaR90_0)/100*(AE412-450),AthetaR90_1+(AthetaR90_2-AthetaR90_1)/100*(AE412-450)))))</f>
        <v>1.3</v>
      </c>
      <c r="AK412" s="3">
        <f>IF(AF412&lt;=450,AthetaR120_0,IF(AF412&gt;=650,AthetaR120_2,(IF(AF412&lt;=550,AthetaR120_0+(AthetaR120_1-AthetaR120_0)/100*(AF412-450),AthetaR120_1+(AthetaR120_2-AthetaR120_1)/100*(AF412-450)))))</f>
        <v>1.9</v>
      </c>
      <c r="AL412" s="24">
        <f t="shared" si="216"/>
        <v>213.57422800791701</v>
      </c>
      <c r="AM412" s="14">
        <f t="shared" si="217"/>
        <v>149.53906422203357</v>
      </c>
    </row>
    <row r="413" spans="2:39" x14ac:dyDescent="0.25">
      <c r="B413" s="3">
        <f t="shared" si="200"/>
        <v>1975</v>
      </c>
      <c r="C413" s="14">
        <f t="shared" si="201"/>
        <v>32.916666666666664</v>
      </c>
      <c r="D413" s="11">
        <f t="shared" si="202"/>
        <v>855.64241674628965</v>
      </c>
      <c r="E413" s="11">
        <f t="shared" si="188"/>
        <v>531.05696998289227</v>
      </c>
      <c r="F413" s="11">
        <f t="shared" si="203"/>
        <v>100.99886463545937</v>
      </c>
      <c r="G413" s="11">
        <f t="shared" si="189"/>
        <v>214.13761559297259</v>
      </c>
      <c r="H413" s="11">
        <f t="shared" si="190"/>
        <v>149.93156641161315</v>
      </c>
      <c r="I413" s="24">
        <f t="shared" si="204"/>
        <v>100.99886463545937</v>
      </c>
      <c r="J413" s="12">
        <f t="shared" si="191"/>
        <v>0.23683744351247227</v>
      </c>
      <c r="K413" s="24">
        <f t="shared" si="192"/>
        <v>488.12001103750009</v>
      </c>
      <c r="L413" s="12">
        <f t="shared" si="205"/>
        <v>0.25378227948113286</v>
      </c>
      <c r="M413" s="24">
        <f t="shared" si="206"/>
        <v>214.13761559297259</v>
      </c>
      <c r="N413" s="12">
        <f t="shared" si="193"/>
        <v>0.72050677948886832</v>
      </c>
      <c r="O413" s="24">
        <f t="shared" si="194"/>
        <v>534.8323283574199</v>
      </c>
      <c r="P413" s="12">
        <f t="shared" si="207"/>
        <v>0.56312125099409593</v>
      </c>
      <c r="Q413" s="24">
        <f t="shared" si="208"/>
        <v>149.93156641161315</v>
      </c>
      <c r="R413" s="12">
        <f t="shared" si="195"/>
        <v>0.41525710606471894</v>
      </c>
      <c r="S413" s="24">
        <f t="shared" si="196"/>
        <v>510.38903865549702</v>
      </c>
      <c r="T413" s="12">
        <f t="shared" si="209"/>
        <v>0.39242499662434288</v>
      </c>
      <c r="W413" s="24">
        <f t="shared" si="210"/>
        <v>167.10391376190626</v>
      </c>
      <c r="X413" s="24">
        <f t="shared" si="211"/>
        <v>517.3391228185227</v>
      </c>
      <c r="Y413" s="13">
        <f t="shared" si="197"/>
        <v>0.42341395439104379</v>
      </c>
      <c r="Z413" s="24">
        <f t="shared" si="198"/>
        <v>9098.8264055246509</v>
      </c>
      <c r="AA413" s="24">
        <f t="shared" si="199"/>
        <v>10570.201028380963</v>
      </c>
      <c r="AB413" s="24">
        <f t="shared" si="212"/>
        <v>214.13761559297259</v>
      </c>
      <c r="AC413" s="24">
        <f t="shared" si="213"/>
        <v>149.93156641161315</v>
      </c>
      <c r="AE413" s="14">
        <f t="shared" si="214"/>
        <v>32.916666666666664</v>
      </c>
      <c r="AF413" s="24">
        <f t="shared" si="187"/>
        <v>400</v>
      </c>
      <c r="AG413" s="3">
        <f t="shared" si="215"/>
        <v>0.5</v>
      </c>
      <c r="AH413" s="3">
        <f>IF(AC413&lt;=450,AthetaR30_0,IF(AC413&gt;=650,AthetaR30_2,(IF(AC413&lt;=550,AthetaR30_0+(AthetaR30_1-AthetaR30_0)/100*(AC413-450),AthetaR30_1+(AthetaR30_2-AthetaR30_1)/100*(AC413-450)))))</f>
        <v>0</v>
      </c>
      <c r="AI413" s="3">
        <f>IF(AD413&lt;=450,AthetaR60_0,IF(AD413&gt;=650,AthetaR60_2,(IF(AD413&lt;=550,AthetaR60_0+(AthetaR60_1-AthetaR60_0)/100*(AD413-450),AthetaR60_1+(AthetaR60_2-AthetaR60_1)/100*(AD413-450)))))</f>
        <v>0.5</v>
      </c>
      <c r="AJ413" s="3">
        <f>IF(AE413&lt;=450,AthetaR90_0,IF(AE413&gt;=650,AthetaR90_2,(IF(AE413&lt;=550,AthetaR90_0+(AthetaR90_1-AthetaR90_0)/100*(AE413-450),AthetaR90_1+(AthetaR90_2-AthetaR90_1)/100*(AE413-450)))))</f>
        <v>1.3</v>
      </c>
      <c r="AK413" s="3">
        <f>IF(AF413&lt;=450,AthetaR120_0,IF(AF413&gt;=650,AthetaR120_2,(IF(AF413&lt;=550,AthetaR120_0+(AthetaR120_1-AthetaR120_0)/100*(AF413-450),AthetaR120_1+(AthetaR120_2-AthetaR120_1)/100*(AF413-450)))))</f>
        <v>1.9</v>
      </c>
      <c r="AL413" s="24">
        <f t="shared" si="216"/>
        <v>214.13761559297259</v>
      </c>
      <c r="AM413" s="14">
        <f t="shared" si="217"/>
        <v>149.93156641161315</v>
      </c>
    </row>
    <row r="414" spans="2:39" x14ac:dyDescent="0.25">
      <c r="B414" s="3">
        <f t="shared" si="200"/>
        <v>1980</v>
      </c>
      <c r="C414" s="14">
        <f t="shared" si="201"/>
        <v>33</v>
      </c>
      <c r="D414" s="11">
        <f t="shared" si="202"/>
        <v>856.01982650819855</v>
      </c>
      <c r="E414" s="11">
        <f t="shared" si="188"/>
        <v>531.28778388785668</v>
      </c>
      <c r="F414" s="11">
        <f t="shared" si="203"/>
        <v>101.2526469149405</v>
      </c>
      <c r="G414" s="11">
        <f t="shared" si="189"/>
        <v>214.70073684396669</v>
      </c>
      <c r="H414" s="11">
        <f t="shared" si="190"/>
        <v>150.3239914082375</v>
      </c>
      <c r="I414" s="24">
        <f t="shared" si="204"/>
        <v>101.2526469149405</v>
      </c>
      <c r="J414" s="12">
        <f t="shared" si="191"/>
        <v>0.2367759773028878</v>
      </c>
      <c r="K414" s="24">
        <f t="shared" si="192"/>
        <v>488.2467252727979</v>
      </c>
      <c r="L414" s="12">
        <f t="shared" si="205"/>
        <v>0.25378731952935607</v>
      </c>
      <c r="M414" s="24">
        <f t="shared" si="206"/>
        <v>214.70073684396669</v>
      </c>
      <c r="N414" s="12">
        <f t="shared" si="193"/>
        <v>0.72023798000517614</v>
      </c>
      <c r="O414" s="24">
        <f t="shared" si="194"/>
        <v>535.03193273502211</v>
      </c>
      <c r="P414" s="12">
        <f t="shared" si="207"/>
        <v>0.56285428891449774</v>
      </c>
      <c r="Q414" s="24">
        <f t="shared" si="208"/>
        <v>150.3239914082375</v>
      </c>
      <c r="R414" s="12">
        <f t="shared" si="195"/>
        <v>0.41512443199060117</v>
      </c>
      <c r="S414" s="24">
        <f t="shared" si="196"/>
        <v>510.55215936804774</v>
      </c>
      <c r="T414" s="12">
        <f t="shared" si="209"/>
        <v>0.39234729590883116</v>
      </c>
      <c r="W414" s="24">
        <f t="shared" si="210"/>
        <v>167.52732771629729</v>
      </c>
      <c r="X414" s="24">
        <f t="shared" si="211"/>
        <v>517.50591268184064</v>
      </c>
      <c r="Y414" s="13">
        <f t="shared" si="197"/>
        <v>0.423374498308692</v>
      </c>
      <c r="Z414" s="24">
        <f t="shared" si="198"/>
        <v>9094.0114042889854</v>
      </c>
      <c r="AA414" s="24">
        <f t="shared" si="199"/>
        <v>10579.523852809591</v>
      </c>
      <c r="AB414" s="24">
        <f t="shared" si="212"/>
        <v>214.70073684396669</v>
      </c>
      <c r="AC414" s="24">
        <f t="shared" si="213"/>
        <v>150.3239914082375</v>
      </c>
      <c r="AE414" s="14">
        <f t="shared" si="214"/>
        <v>33</v>
      </c>
      <c r="AF414" s="24">
        <f t="shared" si="187"/>
        <v>400</v>
      </c>
      <c r="AG414" s="3">
        <f t="shared" si="215"/>
        <v>0.5</v>
      </c>
      <c r="AH414" s="3">
        <f>IF(AC414&lt;=450,AthetaR30_0,IF(AC414&gt;=650,AthetaR30_2,(IF(AC414&lt;=550,AthetaR30_0+(AthetaR30_1-AthetaR30_0)/100*(AC414-450),AthetaR30_1+(AthetaR30_2-AthetaR30_1)/100*(AC414-450)))))</f>
        <v>0</v>
      </c>
      <c r="AI414" s="3">
        <f>IF(AD414&lt;=450,AthetaR60_0,IF(AD414&gt;=650,AthetaR60_2,(IF(AD414&lt;=550,AthetaR60_0+(AthetaR60_1-AthetaR60_0)/100*(AD414-450),AthetaR60_1+(AthetaR60_2-AthetaR60_1)/100*(AD414-450)))))</f>
        <v>0.5</v>
      </c>
      <c r="AJ414" s="3">
        <f>IF(AE414&lt;=450,AthetaR90_0,IF(AE414&gt;=650,AthetaR90_2,(IF(AE414&lt;=550,AthetaR90_0+(AthetaR90_1-AthetaR90_0)/100*(AE414-450),AthetaR90_1+(AthetaR90_2-AthetaR90_1)/100*(AE414-450)))))</f>
        <v>1.3</v>
      </c>
      <c r="AK414" s="3">
        <f>IF(AF414&lt;=450,AthetaR120_0,IF(AF414&gt;=650,AthetaR120_2,(IF(AF414&lt;=550,AthetaR120_0+(AthetaR120_1-AthetaR120_0)/100*(AF414-450),AthetaR120_1+(AthetaR120_2-AthetaR120_1)/100*(AF414-450)))))</f>
        <v>1.9</v>
      </c>
      <c r="AL414" s="24">
        <f t="shared" si="216"/>
        <v>214.70073684396669</v>
      </c>
      <c r="AM414" s="14">
        <f t="shared" si="217"/>
        <v>150.3239914082375</v>
      </c>
    </row>
    <row r="415" spans="2:39" x14ac:dyDescent="0.25">
      <c r="B415" s="3">
        <f t="shared" si="200"/>
        <v>1985</v>
      </c>
      <c r="C415" s="14">
        <f t="shared" si="201"/>
        <v>33.083333333333336</v>
      </c>
      <c r="D415" s="11">
        <f t="shared" si="202"/>
        <v>856.39628800337516</v>
      </c>
      <c r="E415" s="11">
        <f t="shared" si="188"/>
        <v>531.51801785777559</v>
      </c>
      <c r="F415" s="11">
        <f t="shared" si="203"/>
        <v>101.50643423446985</v>
      </c>
      <c r="G415" s="11">
        <f t="shared" si="189"/>
        <v>215.2635911328812</v>
      </c>
      <c r="H415" s="11">
        <f t="shared" si="190"/>
        <v>150.71633870414632</v>
      </c>
      <c r="I415" s="24">
        <f t="shared" si="204"/>
        <v>101.50643423446985</v>
      </c>
      <c r="J415" s="12">
        <f t="shared" si="191"/>
        <v>0.23671460518390222</v>
      </c>
      <c r="K415" s="24">
        <f t="shared" si="192"/>
        <v>488.37331119298005</v>
      </c>
      <c r="L415" s="12">
        <f t="shared" si="205"/>
        <v>0.25379197103650847</v>
      </c>
      <c r="M415" s="24">
        <f t="shared" si="206"/>
        <v>215.2635911328812</v>
      </c>
      <c r="N415" s="12">
        <f t="shared" si="193"/>
        <v>0.7199697300290151</v>
      </c>
      <c r="O415" s="24">
        <f t="shared" si="194"/>
        <v>535.23127764803087</v>
      </c>
      <c r="P415" s="12">
        <f t="shared" si="207"/>
        <v>0.56258670491566432</v>
      </c>
      <c r="Q415" s="24">
        <f t="shared" si="208"/>
        <v>150.71633870414632</v>
      </c>
      <c r="R415" s="12">
        <f t="shared" si="195"/>
        <v>0.4149920412558567</v>
      </c>
      <c r="S415" s="24">
        <f t="shared" si="196"/>
        <v>510.71503568562611</v>
      </c>
      <c r="T415" s="12">
        <f t="shared" si="209"/>
        <v>0.3922690919275772</v>
      </c>
      <c r="W415" s="24">
        <f t="shared" si="210"/>
        <v>167.950702214606</v>
      </c>
      <c r="X415" s="24">
        <f t="shared" si="211"/>
        <v>517.67248112267737</v>
      </c>
      <c r="Y415" s="13">
        <f t="shared" si="197"/>
        <v>0.42333424177920059</v>
      </c>
      <c r="Z415" s="24">
        <f t="shared" si="198"/>
        <v>9089.1828910792392</v>
      </c>
      <c r="AA415" s="24">
        <f t="shared" si="199"/>
        <v>10588.813383084604</v>
      </c>
      <c r="AB415" s="24">
        <f t="shared" si="212"/>
        <v>215.2635911328812</v>
      </c>
      <c r="AC415" s="24">
        <f t="shared" si="213"/>
        <v>150.71633870414632</v>
      </c>
      <c r="AE415" s="14">
        <f t="shared" si="214"/>
        <v>33.083333333333336</v>
      </c>
      <c r="AF415" s="24">
        <f t="shared" si="187"/>
        <v>400</v>
      </c>
      <c r="AG415" s="3">
        <f t="shared" si="215"/>
        <v>0.5</v>
      </c>
      <c r="AH415" s="3">
        <f>IF(AC415&lt;=450,AthetaR30_0,IF(AC415&gt;=650,AthetaR30_2,(IF(AC415&lt;=550,AthetaR30_0+(AthetaR30_1-AthetaR30_0)/100*(AC415-450),AthetaR30_1+(AthetaR30_2-AthetaR30_1)/100*(AC415-450)))))</f>
        <v>0</v>
      </c>
      <c r="AI415" s="3">
        <f>IF(AD415&lt;=450,AthetaR60_0,IF(AD415&gt;=650,AthetaR60_2,(IF(AD415&lt;=550,AthetaR60_0+(AthetaR60_1-AthetaR60_0)/100*(AD415-450),AthetaR60_1+(AthetaR60_2-AthetaR60_1)/100*(AD415-450)))))</f>
        <v>0.5</v>
      </c>
      <c r="AJ415" s="3">
        <f>IF(AE415&lt;=450,AthetaR90_0,IF(AE415&gt;=650,AthetaR90_2,(IF(AE415&lt;=550,AthetaR90_0+(AthetaR90_1-AthetaR90_0)/100*(AE415-450),AthetaR90_1+(AthetaR90_2-AthetaR90_1)/100*(AE415-450)))))</f>
        <v>1.3</v>
      </c>
      <c r="AK415" s="3">
        <f>IF(AF415&lt;=450,AthetaR120_0,IF(AF415&gt;=650,AthetaR120_2,(IF(AF415&lt;=550,AthetaR120_0+(AthetaR120_1-AthetaR120_0)/100*(AF415-450),AthetaR120_1+(AthetaR120_2-AthetaR120_1)/100*(AF415-450)))))</f>
        <v>1.9</v>
      </c>
      <c r="AL415" s="24">
        <f t="shared" si="216"/>
        <v>215.2635911328812</v>
      </c>
      <c r="AM415" s="14">
        <f t="shared" si="217"/>
        <v>150.71633870414632</v>
      </c>
    </row>
    <row r="416" spans="2:39" x14ac:dyDescent="0.25">
      <c r="B416" s="3">
        <f t="shared" si="200"/>
        <v>1990</v>
      </c>
      <c r="C416" s="14">
        <f t="shared" si="201"/>
        <v>33.166666666666664</v>
      </c>
      <c r="D416" s="11">
        <f t="shared" si="202"/>
        <v>856.77180598504333</v>
      </c>
      <c r="E416" s="11">
        <f t="shared" si="188"/>
        <v>531.7476747995961</v>
      </c>
      <c r="F416" s="11">
        <f t="shared" si="203"/>
        <v>101.76022620550636</v>
      </c>
      <c r="G416" s="11">
        <f t="shared" si="189"/>
        <v>215.82617783779688</v>
      </c>
      <c r="H416" s="11">
        <f t="shared" si="190"/>
        <v>151.1086077960739</v>
      </c>
      <c r="I416" s="24">
        <f t="shared" si="204"/>
        <v>101.76022620550636</v>
      </c>
      <c r="J416" s="12">
        <f t="shared" si="191"/>
        <v>0.23665332702604344</v>
      </c>
      <c r="K416" s="24">
        <f t="shared" si="192"/>
        <v>488.49976881448634</v>
      </c>
      <c r="L416" s="12">
        <f t="shared" si="205"/>
        <v>0.25379623694034409</v>
      </c>
      <c r="M416" s="24">
        <f t="shared" si="206"/>
        <v>215.82617783779688</v>
      </c>
      <c r="N416" s="12">
        <f t="shared" si="193"/>
        <v>0.71970202534685879</v>
      </c>
      <c r="O416" s="24">
        <f t="shared" si="194"/>
        <v>535.43036548440841</v>
      </c>
      <c r="P416" s="12">
        <f t="shared" si="207"/>
        <v>0.5623185050270868</v>
      </c>
      <c r="Q416" s="24">
        <f t="shared" si="208"/>
        <v>151.1086077960739</v>
      </c>
      <c r="R416" s="12">
        <f t="shared" si="195"/>
        <v>0.41485993281340583</v>
      </c>
      <c r="S416" s="24">
        <f t="shared" si="196"/>
        <v>510.87766832995766</v>
      </c>
      <c r="T416" s="12">
        <f t="shared" si="209"/>
        <v>0.39219038912856397</v>
      </c>
      <c r="W416" s="24">
        <f t="shared" si="210"/>
        <v>168.3740364563852</v>
      </c>
      <c r="X416" s="24">
        <f t="shared" si="211"/>
        <v>517.83882889493998</v>
      </c>
      <c r="Y416" s="13">
        <f t="shared" si="197"/>
        <v>0.42329318855833298</v>
      </c>
      <c r="Z416" s="24">
        <f t="shared" si="198"/>
        <v>9084.3409585802729</v>
      </c>
      <c r="AA416" s="24">
        <f t="shared" si="199"/>
        <v>10598.069696297884</v>
      </c>
      <c r="AB416" s="24">
        <f t="shared" si="212"/>
        <v>215.82617783779688</v>
      </c>
      <c r="AC416" s="24">
        <f t="shared" si="213"/>
        <v>151.1086077960739</v>
      </c>
      <c r="AE416" s="14">
        <f t="shared" si="214"/>
        <v>33.166666666666664</v>
      </c>
      <c r="AF416" s="24">
        <f t="shared" si="187"/>
        <v>400</v>
      </c>
      <c r="AG416" s="3">
        <f t="shared" si="215"/>
        <v>0.5</v>
      </c>
      <c r="AH416" s="3">
        <f>IF(AC416&lt;=450,AthetaR30_0,IF(AC416&gt;=650,AthetaR30_2,(IF(AC416&lt;=550,AthetaR30_0+(AthetaR30_1-AthetaR30_0)/100*(AC416-450),AthetaR30_1+(AthetaR30_2-AthetaR30_1)/100*(AC416-450)))))</f>
        <v>0</v>
      </c>
      <c r="AI416" s="3">
        <f>IF(AD416&lt;=450,AthetaR60_0,IF(AD416&gt;=650,AthetaR60_2,(IF(AD416&lt;=550,AthetaR60_0+(AthetaR60_1-AthetaR60_0)/100*(AD416-450),AthetaR60_1+(AthetaR60_2-AthetaR60_1)/100*(AD416-450)))))</f>
        <v>0.5</v>
      </c>
      <c r="AJ416" s="3">
        <f>IF(AE416&lt;=450,AthetaR90_0,IF(AE416&gt;=650,AthetaR90_2,(IF(AE416&lt;=550,AthetaR90_0+(AthetaR90_1-AthetaR90_0)/100*(AE416-450),AthetaR90_1+(AthetaR90_2-AthetaR90_1)/100*(AE416-450)))))</f>
        <v>1.3</v>
      </c>
      <c r="AK416" s="3">
        <f>IF(AF416&lt;=450,AthetaR120_0,IF(AF416&gt;=650,AthetaR120_2,(IF(AF416&lt;=550,AthetaR120_0+(AthetaR120_1-AthetaR120_0)/100*(AF416-450),AthetaR120_1+(AthetaR120_2-AthetaR120_1)/100*(AF416-450)))))</f>
        <v>1.9</v>
      </c>
      <c r="AL416" s="24">
        <f t="shared" si="216"/>
        <v>215.82617783779688</v>
      </c>
      <c r="AM416" s="14">
        <f t="shared" si="217"/>
        <v>151.1086077960739</v>
      </c>
    </row>
    <row r="417" spans="2:39" x14ac:dyDescent="0.25">
      <c r="B417" s="3">
        <f t="shared" si="200"/>
        <v>1995</v>
      </c>
      <c r="C417" s="14">
        <f t="shared" si="201"/>
        <v>33.25</v>
      </c>
      <c r="D417" s="11">
        <f t="shared" si="202"/>
        <v>857.14638517077833</v>
      </c>
      <c r="E417" s="11">
        <f t="shared" si="188"/>
        <v>531.97675759846334</v>
      </c>
      <c r="F417" s="11">
        <f t="shared" si="203"/>
        <v>102.0140224424467</v>
      </c>
      <c r="G417" s="11">
        <f t="shared" si="189"/>
        <v>216.38849634282397</v>
      </c>
      <c r="H417" s="11">
        <f t="shared" si="190"/>
        <v>151.50079818520246</v>
      </c>
      <c r="I417" s="24">
        <f t="shared" si="204"/>
        <v>102.0140224424467</v>
      </c>
      <c r="J417" s="12">
        <f t="shared" si="191"/>
        <v>0.23659214269902329</v>
      </c>
      <c r="K417" s="24">
        <f t="shared" si="192"/>
        <v>488.62609815604213</v>
      </c>
      <c r="L417" s="12">
        <f t="shared" si="205"/>
        <v>0.25380012015195486</v>
      </c>
      <c r="M417" s="24">
        <f t="shared" si="206"/>
        <v>216.38849634282397</v>
      </c>
      <c r="N417" s="12">
        <f t="shared" si="193"/>
        <v>0.71943486176321569</v>
      </c>
      <c r="O417" s="24">
        <f t="shared" si="194"/>
        <v>535.62919862808394</v>
      </c>
      <c r="P417" s="12">
        <f t="shared" si="207"/>
        <v>0.5620496952096854</v>
      </c>
      <c r="Q417" s="24">
        <f t="shared" si="208"/>
        <v>151.50079818520246</v>
      </c>
      <c r="R417" s="12">
        <f t="shared" si="195"/>
        <v>0.41472810561748491</v>
      </c>
      <c r="S417" s="24">
        <f t="shared" si="196"/>
        <v>511.0400580247055</v>
      </c>
      <c r="T417" s="12">
        <f t="shared" si="209"/>
        <v>0.39211119191368382</v>
      </c>
      <c r="W417" s="24">
        <f t="shared" si="210"/>
        <v>168.79732964494355</v>
      </c>
      <c r="X417" s="24">
        <f t="shared" si="211"/>
        <v>518.00495675497552</v>
      </c>
      <c r="Y417" s="13">
        <f t="shared" si="197"/>
        <v>0.42325134236821266</v>
      </c>
      <c r="Z417" s="24">
        <f t="shared" si="198"/>
        <v>9079.4856988379943</v>
      </c>
      <c r="AA417" s="24">
        <f t="shared" si="199"/>
        <v>10607.292869016543</v>
      </c>
      <c r="AB417" s="24">
        <f t="shared" si="212"/>
        <v>216.38849634282397</v>
      </c>
      <c r="AC417" s="24">
        <f t="shared" si="213"/>
        <v>151.50079818520246</v>
      </c>
      <c r="AE417" s="14">
        <f t="shared" si="214"/>
        <v>33.25</v>
      </c>
      <c r="AF417" s="24">
        <f t="shared" si="187"/>
        <v>400</v>
      </c>
      <c r="AG417" s="3">
        <f t="shared" si="215"/>
        <v>0.5</v>
      </c>
      <c r="AH417" s="3">
        <f>IF(AC417&lt;=450,AthetaR30_0,IF(AC417&gt;=650,AthetaR30_2,(IF(AC417&lt;=550,AthetaR30_0+(AthetaR30_1-AthetaR30_0)/100*(AC417-450),AthetaR30_1+(AthetaR30_2-AthetaR30_1)/100*(AC417-450)))))</f>
        <v>0</v>
      </c>
      <c r="AI417" s="3">
        <f>IF(AD417&lt;=450,AthetaR60_0,IF(AD417&gt;=650,AthetaR60_2,(IF(AD417&lt;=550,AthetaR60_0+(AthetaR60_1-AthetaR60_0)/100*(AD417-450),AthetaR60_1+(AthetaR60_2-AthetaR60_1)/100*(AD417-450)))))</f>
        <v>0.5</v>
      </c>
      <c r="AJ417" s="3">
        <f>IF(AE417&lt;=450,AthetaR90_0,IF(AE417&gt;=650,AthetaR90_2,(IF(AE417&lt;=550,AthetaR90_0+(AthetaR90_1-AthetaR90_0)/100*(AE417-450),AthetaR90_1+(AthetaR90_2-AthetaR90_1)/100*(AE417-450)))))</f>
        <v>1.3</v>
      </c>
      <c r="AK417" s="3">
        <f>IF(AF417&lt;=450,AthetaR120_0,IF(AF417&gt;=650,AthetaR120_2,(IF(AF417&lt;=550,AthetaR120_0+(AthetaR120_1-AthetaR120_0)/100*(AF417-450),AthetaR120_1+(AthetaR120_2-AthetaR120_1)/100*(AF417-450)))))</f>
        <v>1.9</v>
      </c>
      <c r="AL417" s="24">
        <f t="shared" si="216"/>
        <v>216.38849634282397</v>
      </c>
      <c r="AM417" s="14">
        <f t="shared" si="217"/>
        <v>151.50079818520246</v>
      </c>
    </row>
    <row r="418" spans="2:39" x14ac:dyDescent="0.25">
      <c r="B418" s="3">
        <f t="shared" si="200"/>
        <v>2000</v>
      </c>
      <c r="C418" s="14">
        <f t="shared" si="201"/>
        <v>33.333333333333336</v>
      </c>
      <c r="D418" s="11">
        <f t="shared" si="202"/>
        <v>857.52003024286125</v>
      </c>
      <c r="E418" s="11">
        <f t="shared" si="188"/>
        <v>532.20526911793741</v>
      </c>
      <c r="F418" s="11">
        <f t="shared" si="203"/>
        <v>102.26782256259865</v>
      </c>
      <c r="G418" s="11">
        <f t="shared" si="189"/>
        <v>216.95054603803365</v>
      </c>
      <c r="H418" s="11">
        <f t="shared" si="190"/>
        <v>151.89290937711613</v>
      </c>
      <c r="I418" s="24">
        <f t="shared" si="204"/>
        <v>102.26782256259865</v>
      </c>
      <c r="J418" s="12">
        <f t="shared" si="191"/>
        <v>0.23653105207175087</v>
      </c>
      <c r="K418" s="24">
        <f t="shared" si="192"/>
        <v>488.75229923863384</v>
      </c>
      <c r="L418" s="12">
        <f t="shared" si="205"/>
        <v>0.25380362355612124</v>
      </c>
      <c r="M418" s="24">
        <f t="shared" si="206"/>
        <v>216.95054603803365</v>
      </c>
      <c r="N418" s="12">
        <f t="shared" si="193"/>
        <v>0.71916823510060979</v>
      </c>
      <c r="O418" s="24">
        <f t="shared" si="194"/>
        <v>535.82777945890223</v>
      </c>
      <c r="P418" s="12">
        <f t="shared" si="207"/>
        <v>0.56178028135692359</v>
      </c>
      <c r="Q418" s="24">
        <f t="shared" si="208"/>
        <v>151.89290937711613</v>
      </c>
      <c r="R418" s="12">
        <f t="shared" si="195"/>
        <v>0.41459655862367184</v>
      </c>
      <c r="S418" s="24">
        <f t="shared" si="196"/>
        <v>511.20220549542836</v>
      </c>
      <c r="T418" s="12">
        <f t="shared" si="209"/>
        <v>0.39203150463938846</v>
      </c>
      <c r="W418" s="24">
        <f t="shared" si="210"/>
        <v>169.22058098731176</v>
      </c>
      <c r="X418" s="24">
        <f t="shared" si="211"/>
        <v>518.17086546152973</v>
      </c>
      <c r="Y418" s="13">
        <f t="shared" si="197"/>
        <v>0.42320870689768619</v>
      </c>
      <c r="Z418" s="24">
        <f t="shared" si="198"/>
        <v>9074.6172032656395</v>
      </c>
      <c r="AA418" s="24">
        <f t="shared" si="199"/>
        <v>10616.482977288126</v>
      </c>
      <c r="AB418" s="24">
        <f t="shared" si="212"/>
        <v>216.95054603803365</v>
      </c>
      <c r="AC418" s="24">
        <f t="shared" si="213"/>
        <v>151.89290937711613</v>
      </c>
      <c r="AE418" s="14">
        <f t="shared" si="214"/>
        <v>33.333333333333336</v>
      </c>
      <c r="AF418" s="24">
        <f t="shared" si="187"/>
        <v>400</v>
      </c>
      <c r="AG418" s="3">
        <f t="shared" si="215"/>
        <v>0.5</v>
      </c>
      <c r="AH418" s="3">
        <f>IF(AC418&lt;=450,AthetaR30_0,IF(AC418&gt;=650,AthetaR30_2,(IF(AC418&lt;=550,AthetaR30_0+(AthetaR30_1-AthetaR30_0)/100*(AC418-450),AthetaR30_1+(AthetaR30_2-AthetaR30_1)/100*(AC418-450)))))</f>
        <v>0</v>
      </c>
      <c r="AI418" s="3">
        <f>IF(AD418&lt;=450,AthetaR60_0,IF(AD418&gt;=650,AthetaR60_2,(IF(AD418&lt;=550,AthetaR60_0+(AthetaR60_1-AthetaR60_0)/100*(AD418-450),AthetaR60_1+(AthetaR60_2-AthetaR60_1)/100*(AD418-450)))))</f>
        <v>0.5</v>
      </c>
      <c r="AJ418" s="3">
        <f>IF(AE418&lt;=450,AthetaR90_0,IF(AE418&gt;=650,AthetaR90_2,(IF(AE418&lt;=550,AthetaR90_0+(AthetaR90_1-AthetaR90_0)/100*(AE418-450),AthetaR90_1+(AthetaR90_2-AthetaR90_1)/100*(AE418-450)))))</f>
        <v>1.3</v>
      </c>
      <c r="AK418" s="3">
        <f>IF(AF418&lt;=450,AthetaR120_0,IF(AF418&gt;=650,AthetaR120_2,(IF(AF418&lt;=550,AthetaR120_0+(AthetaR120_1-AthetaR120_0)/100*(AF418-450),AthetaR120_1+(AthetaR120_2-AthetaR120_1)/100*(AF418-450)))))</f>
        <v>1.9</v>
      </c>
      <c r="AL418" s="24">
        <f t="shared" si="216"/>
        <v>216.95054603803365</v>
      </c>
      <c r="AM418" s="14">
        <f t="shared" si="217"/>
        <v>151.89290937711613</v>
      </c>
    </row>
    <row r="419" spans="2:39" x14ac:dyDescent="0.25">
      <c r="B419" s="3">
        <f t="shared" si="200"/>
        <v>2005</v>
      </c>
      <c r="C419" s="14">
        <f t="shared" si="201"/>
        <v>33.416666666666664</v>
      </c>
      <c r="D419" s="11">
        <f t="shared" si="202"/>
        <v>857.89274584863097</v>
      </c>
      <c r="E419" s="11">
        <f t="shared" si="188"/>
        <v>532.43321220020891</v>
      </c>
      <c r="F419" s="11">
        <f t="shared" si="203"/>
        <v>102.52162618615478</v>
      </c>
      <c r="G419" s="11">
        <f t="shared" si="189"/>
        <v>217.51232631939058</v>
      </c>
      <c r="H419" s="11">
        <f t="shared" si="190"/>
        <v>152.28494088175552</v>
      </c>
      <c r="I419" s="24">
        <f t="shared" si="204"/>
        <v>102.52162618615478</v>
      </c>
      <c r="J419" s="12">
        <f t="shared" si="191"/>
        <v>0.23647005501234691</v>
      </c>
      <c r="K419" s="24">
        <f t="shared" si="192"/>
        <v>488.87837208548513</v>
      </c>
      <c r="L419" s="12">
        <f t="shared" si="205"/>
        <v>0.25380675001155223</v>
      </c>
      <c r="M419" s="24">
        <f t="shared" si="206"/>
        <v>217.51232631939058</v>
      </c>
      <c r="N419" s="12">
        <f t="shared" si="193"/>
        <v>0.71890214119956297</v>
      </c>
      <c r="O419" s="24">
        <f t="shared" si="194"/>
        <v>536.02611035257246</v>
      </c>
      <c r="P419" s="12">
        <f t="shared" si="207"/>
        <v>0.56151026929557379</v>
      </c>
      <c r="Q419" s="24">
        <f t="shared" si="208"/>
        <v>152.28494088175552</v>
      </c>
      <c r="R419" s="12">
        <f t="shared" si="195"/>
        <v>0.41446529078890981</v>
      </c>
      <c r="S419" s="24">
        <f t="shared" si="196"/>
        <v>511.36411146954072</v>
      </c>
      <c r="T419" s="12">
        <f t="shared" si="209"/>
        <v>0.39195133161714096</v>
      </c>
      <c r="W419" s="24">
        <f t="shared" si="210"/>
        <v>169.64378969420946</v>
      </c>
      <c r="X419" s="24">
        <f t="shared" si="211"/>
        <v>518.33655577570573</v>
      </c>
      <c r="Y419" s="13">
        <f t="shared" si="197"/>
        <v>0.42316528580268364</v>
      </c>
      <c r="Z419" s="24">
        <f t="shared" si="198"/>
        <v>9069.7355626499866</v>
      </c>
      <c r="AA419" s="24">
        <f t="shared" si="199"/>
        <v>10625.64009664584</v>
      </c>
      <c r="AB419" s="24">
        <f t="shared" si="212"/>
        <v>217.51232631939058</v>
      </c>
      <c r="AC419" s="24">
        <f t="shared" si="213"/>
        <v>152.28494088175552</v>
      </c>
      <c r="AE419" s="14">
        <f t="shared" si="214"/>
        <v>33.416666666666664</v>
      </c>
      <c r="AF419" s="24">
        <f t="shared" si="187"/>
        <v>400</v>
      </c>
      <c r="AG419" s="3">
        <f t="shared" si="215"/>
        <v>0.5</v>
      </c>
      <c r="AH419" s="3">
        <f>IF(AC419&lt;=450,AthetaR30_0,IF(AC419&gt;=650,AthetaR30_2,(IF(AC419&lt;=550,AthetaR30_0+(AthetaR30_1-AthetaR30_0)/100*(AC419-450),AthetaR30_1+(AthetaR30_2-AthetaR30_1)/100*(AC419-450)))))</f>
        <v>0</v>
      </c>
      <c r="AI419" s="3">
        <f>IF(AD419&lt;=450,AthetaR60_0,IF(AD419&gt;=650,AthetaR60_2,(IF(AD419&lt;=550,AthetaR60_0+(AthetaR60_1-AthetaR60_0)/100*(AD419-450),AthetaR60_1+(AthetaR60_2-AthetaR60_1)/100*(AD419-450)))))</f>
        <v>0.5</v>
      </c>
      <c r="AJ419" s="3">
        <f>IF(AE419&lt;=450,AthetaR90_0,IF(AE419&gt;=650,AthetaR90_2,(IF(AE419&lt;=550,AthetaR90_0+(AthetaR90_1-AthetaR90_0)/100*(AE419-450),AthetaR90_1+(AthetaR90_2-AthetaR90_1)/100*(AE419-450)))))</f>
        <v>1.3</v>
      </c>
      <c r="AK419" s="3">
        <f>IF(AF419&lt;=450,AthetaR120_0,IF(AF419&gt;=650,AthetaR120_2,(IF(AF419&lt;=550,AthetaR120_0+(AthetaR120_1-AthetaR120_0)/100*(AF419-450),AthetaR120_1+(AthetaR120_2-AthetaR120_1)/100*(AF419-450)))))</f>
        <v>1.9</v>
      </c>
      <c r="AL419" s="24">
        <f t="shared" si="216"/>
        <v>217.51232631939058</v>
      </c>
      <c r="AM419" s="14">
        <f t="shared" si="217"/>
        <v>152.28494088175552</v>
      </c>
    </row>
    <row r="420" spans="2:39" x14ac:dyDescent="0.25">
      <c r="B420" s="3">
        <f t="shared" si="200"/>
        <v>2010</v>
      </c>
      <c r="C420" s="14">
        <f t="shared" si="201"/>
        <v>33.5</v>
      </c>
      <c r="D420" s="11">
        <f t="shared" si="202"/>
        <v>858.26453660083064</v>
      </c>
      <c r="E420" s="11">
        <f t="shared" si="188"/>
        <v>532.66058966631056</v>
      </c>
      <c r="F420" s="11">
        <f t="shared" si="203"/>
        <v>102.77543293616633</v>
      </c>
      <c r="G420" s="11">
        <f t="shared" si="189"/>
        <v>218.07383658868616</v>
      </c>
      <c r="H420" s="11">
        <f t="shared" si="190"/>
        <v>152.67689221337267</v>
      </c>
      <c r="I420" s="24">
        <f t="shared" si="204"/>
        <v>102.77543293616633</v>
      </c>
      <c r="J420" s="12">
        <f t="shared" si="191"/>
        <v>0.23640915138815649</v>
      </c>
      <c r="K420" s="24">
        <f t="shared" si="192"/>
        <v>489.00431672203371</v>
      </c>
      <c r="L420" s="12">
        <f t="shared" si="205"/>
        <v>0.25380950235119593</v>
      </c>
      <c r="M420" s="24">
        <f t="shared" si="206"/>
        <v>218.07383658868616</v>
      </c>
      <c r="N420" s="12">
        <f t="shared" si="193"/>
        <v>0.71863657591857255</v>
      </c>
      <c r="O420" s="24">
        <f t="shared" si="194"/>
        <v>536.22419368061912</v>
      </c>
      <c r="P420" s="12">
        <f t="shared" si="207"/>
        <v>0.56123966478670329</v>
      </c>
      <c r="Q420" s="24">
        <f t="shared" si="208"/>
        <v>152.67689221337267</v>
      </c>
      <c r="R420" s="12">
        <f t="shared" si="195"/>
        <v>0.41433430107153191</v>
      </c>
      <c r="S420" s="24">
        <f t="shared" si="196"/>
        <v>511.52577667627196</v>
      </c>
      <c r="T420" s="12">
        <f t="shared" si="209"/>
        <v>0.39187067711399337</v>
      </c>
      <c r="W420" s="24">
        <f t="shared" si="210"/>
        <v>170.06695498001216</v>
      </c>
      <c r="X420" s="24">
        <f t="shared" si="211"/>
        <v>518.50202846092338</v>
      </c>
      <c r="Y420" s="13">
        <f t="shared" si="197"/>
        <v>0.42312108270657361</v>
      </c>
      <c r="Z420" s="24">
        <f t="shared" si="198"/>
        <v>9064.8408671574598</v>
      </c>
      <c r="AA420" s="24">
        <f t="shared" si="199"/>
        <v>10634.764302113654</v>
      </c>
      <c r="AB420" s="24">
        <f t="shared" si="212"/>
        <v>218.07383658868616</v>
      </c>
      <c r="AC420" s="24">
        <f t="shared" si="213"/>
        <v>152.67689221337267</v>
      </c>
      <c r="AE420" s="14">
        <f t="shared" si="214"/>
        <v>33.5</v>
      </c>
      <c r="AF420" s="24">
        <f t="shared" si="187"/>
        <v>400</v>
      </c>
      <c r="AG420" s="3">
        <f t="shared" si="215"/>
        <v>0.5</v>
      </c>
      <c r="AH420" s="3">
        <f>IF(AC420&lt;=450,AthetaR30_0,IF(AC420&gt;=650,AthetaR30_2,(IF(AC420&lt;=550,AthetaR30_0+(AthetaR30_1-AthetaR30_0)/100*(AC420-450),AthetaR30_1+(AthetaR30_2-AthetaR30_1)/100*(AC420-450)))))</f>
        <v>0</v>
      </c>
      <c r="AI420" s="3">
        <f>IF(AD420&lt;=450,AthetaR60_0,IF(AD420&gt;=650,AthetaR60_2,(IF(AD420&lt;=550,AthetaR60_0+(AthetaR60_1-AthetaR60_0)/100*(AD420-450),AthetaR60_1+(AthetaR60_2-AthetaR60_1)/100*(AD420-450)))))</f>
        <v>0.5</v>
      </c>
      <c r="AJ420" s="3">
        <f>IF(AE420&lt;=450,AthetaR90_0,IF(AE420&gt;=650,AthetaR90_2,(IF(AE420&lt;=550,AthetaR90_0+(AthetaR90_1-AthetaR90_0)/100*(AE420-450),AthetaR90_1+(AthetaR90_2-AthetaR90_1)/100*(AE420-450)))))</f>
        <v>1.3</v>
      </c>
      <c r="AK420" s="3">
        <f>IF(AF420&lt;=450,AthetaR120_0,IF(AF420&gt;=650,AthetaR120_2,(IF(AF420&lt;=550,AthetaR120_0+(AthetaR120_1-AthetaR120_0)/100*(AF420-450),AthetaR120_1+(AthetaR120_2-AthetaR120_1)/100*(AF420-450)))))</f>
        <v>1.9</v>
      </c>
      <c r="AL420" s="24">
        <f t="shared" si="216"/>
        <v>218.07383658868616</v>
      </c>
      <c r="AM420" s="14">
        <f t="shared" si="217"/>
        <v>152.67689221337267</v>
      </c>
    </row>
    <row r="421" spans="2:39" x14ac:dyDescent="0.25">
      <c r="B421" s="3">
        <f t="shared" si="200"/>
        <v>2015</v>
      </c>
      <c r="C421" s="14">
        <f t="shared" si="201"/>
        <v>33.583333333333336</v>
      </c>
      <c r="D421" s="11">
        <f t="shared" si="202"/>
        <v>858.63540707795028</v>
      </c>
      <c r="E421" s="11">
        <f t="shared" si="188"/>
        <v>532.88740431632664</v>
      </c>
      <c r="F421" s="11">
        <f t="shared" si="203"/>
        <v>103.02924243851753</v>
      </c>
      <c r="G421" s="11">
        <f t="shared" si="189"/>
        <v>218.63507625347287</v>
      </c>
      <c r="H421" s="11">
        <f t="shared" si="190"/>
        <v>153.06876289048665</v>
      </c>
      <c r="I421" s="24">
        <f t="shared" si="204"/>
        <v>103.02924243851753</v>
      </c>
      <c r="J421" s="12">
        <f t="shared" si="191"/>
        <v>0.23634834106576261</v>
      </c>
      <c r="K421" s="24">
        <f t="shared" si="192"/>
        <v>489.13013317590759</v>
      </c>
      <c r="L421" s="12">
        <f t="shared" si="205"/>
        <v>0.25381188338251337</v>
      </c>
      <c r="M421" s="24">
        <f t="shared" si="206"/>
        <v>218.63507625347287</v>
      </c>
      <c r="N421" s="12">
        <f t="shared" si="193"/>
        <v>0.71837153513409224</v>
      </c>
      <c r="O421" s="24">
        <f t="shared" si="194"/>
        <v>536.42203181033278</v>
      </c>
      <c r="P421" s="12">
        <f t="shared" si="207"/>
        <v>0.56096847352654211</v>
      </c>
      <c r="Q421" s="24">
        <f t="shared" si="208"/>
        <v>153.06876289048665</v>
      </c>
      <c r="R421" s="12">
        <f t="shared" si="195"/>
        <v>0.41420358843128413</v>
      </c>
      <c r="S421" s="24">
        <f t="shared" si="196"/>
        <v>511.68720184662692</v>
      </c>
      <c r="T421" s="12">
        <f t="shared" si="209"/>
        <v>0.39178954535309757</v>
      </c>
      <c r="W421" s="24">
        <f t="shared" si="210"/>
        <v>170.49007606271874</v>
      </c>
      <c r="X421" s="24">
        <f t="shared" si="211"/>
        <v>518.667284282879</v>
      </c>
      <c r="Y421" s="13">
        <f t="shared" si="197"/>
        <v>0.4230761012005147</v>
      </c>
      <c r="Z421" s="24">
        <f t="shared" si="198"/>
        <v>9059.933206340198</v>
      </c>
      <c r="AA421" s="24">
        <f t="shared" si="199"/>
        <v>10643.855668211345</v>
      </c>
      <c r="AB421" s="24">
        <f t="shared" si="212"/>
        <v>218.63507625347287</v>
      </c>
      <c r="AC421" s="24">
        <f t="shared" si="213"/>
        <v>153.06876289048665</v>
      </c>
      <c r="AE421" s="14">
        <f t="shared" si="214"/>
        <v>33.583333333333336</v>
      </c>
      <c r="AF421" s="24">
        <f t="shared" ref="AF421:AF484" si="218">IF(AC421&lt;=450,Thetha0_0,IF(AC421&gt;=650,Thetha0_2,(IF(AC421&lt;=550,Thetha0_0+(Thetha0_1-Thetha0_0)/100*(AC421-450),Thetha0_1+(Thetha0_2-Thetha0_1)/100*(AC421-450)))))</f>
        <v>400</v>
      </c>
      <c r="AG421" s="3">
        <f t="shared" si="215"/>
        <v>0.5</v>
      </c>
      <c r="AH421" s="3">
        <f>IF(AC421&lt;=450,AthetaR30_0,IF(AC421&gt;=650,AthetaR30_2,(IF(AC421&lt;=550,AthetaR30_0+(AthetaR30_1-AthetaR30_0)/100*(AC421-450),AthetaR30_1+(AthetaR30_2-AthetaR30_1)/100*(AC421-450)))))</f>
        <v>0</v>
      </c>
      <c r="AI421" s="3">
        <f>IF(AD421&lt;=450,AthetaR60_0,IF(AD421&gt;=650,AthetaR60_2,(IF(AD421&lt;=550,AthetaR60_0+(AthetaR60_1-AthetaR60_0)/100*(AD421-450),AthetaR60_1+(AthetaR60_2-AthetaR60_1)/100*(AD421-450)))))</f>
        <v>0.5</v>
      </c>
      <c r="AJ421" s="3">
        <f>IF(AE421&lt;=450,AthetaR90_0,IF(AE421&gt;=650,AthetaR90_2,(IF(AE421&lt;=550,AthetaR90_0+(AthetaR90_1-AthetaR90_0)/100*(AE421-450),AthetaR90_1+(AthetaR90_2-AthetaR90_1)/100*(AE421-450)))))</f>
        <v>1.3</v>
      </c>
      <c r="AK421" s="3">
        <f>IF(AF421&lt;=450,AthetaR120_0,IF(AF421&gt;=650,AthetaR120_2,(IF(AF421&lt;=550,AthetaR120_0+(AthetaR120_1-AthetaR120_0)/100*(AF421-450),AthetaR120_1+(AthetaR120_2-AthetaR120_1)/100*(AF421-450)))))</f>
        <v>1.9</v>
      </c>
      <c r="AL421" s="24">
        <f t="shared" si="216"/>
        <v>218.63507625347287</v>
      </c>
      <c r="AM421" s="14">
        <f t="shared" si="217"/>
        <v>153.06876289048665</v>
      </c>
    </row>
    <row r="422" spans="2:39" x14ac:dyDescent="0.25">
      <c r="B422" s="3">
        <f t="shared" si="200"/>
        <v>2020</v>
      </c>
      <c r="C422" s="14">
        <f t="shared" si="201"/>
        <v>33.666666666666664</v>
      </c>
      <c r="D422" s="11">
        <f t="shared" si="202"/>
        <v>859.00536182456517</v>
      </c>
      <c r="E422" s="11">
        <f t="shared" si="188"/>
        <v>533.11365892960009</v>
      </c>
      <c r="F422" s="11">
        <f t="shared" si="203"/>
        <v>103.28305432190004</v>
      </c>
      <c r="G422" s="11">
        <f t="shared" si="189"/>
        <v>219.19604472699942</v>
      </c>
      <c r="H422" s="11">
        <f t="shared" si="190"/>
        <v>153.46055243583976</v>
      </c>
      <c r="I422" s="24">
        <f t="shared" si="204"/>
        <v>103.28305432190004</v>
      </c>
      <c r="J422" s="12">
        <f t="shared" si="191"/>
        <v>0.23628762391099917</v>
      </c>
      <c r="K422" s="24">
        <f t="shared" si="192"/>
        <v>489.25582147690255</v>
      </c>
      <c r="L422" s="12">
        <f t="shared" si="205"/>
        <v>0.25381389588775161</v>
      </c>
      <c r="M422" s="24">
        <f t="shared" si="206"/>
        <v>219.19604472699942</v>
      </c>
      <c r="N422" s="12">
        <f t="shared" si="193"/>
        <v>0.7181070147405102</v>
      </c>
      <c r="O422" s="24">
        <f t="shared" si="194"/>
        <v>536.61962710472187</v>
      </c>
      <c r="P422" s="12">
        <f t="shared" si="207"/>
        <v>0.56069670114735171</v>
      </c>
      <c r="Q422" s="24">
        <f t="shared" si="208"/>
        <v>153.46055243583976</v>
      </c>
      <c r="R422" s="12">
        <f t="shared" si="195"/>
        <v>0.41407315182934817</v>
      </c>
      <c r="S422" s="24">
        <f t="shared" si="196"/>
        <v>511.84838771334671</v>
      </c>
      <c r="T422" s="12">
        <f t="shared" si="209"/>
        <v>0.3917079405142157</v>
      </c>
      <c r="W422" s="24">
        <f t="shared" si="210"/>
        <v>170.91315216391925</v>
      </c>
      <c r="X422" s="24">
        <f t="shared" si="211"/>
        <v>518.83232400950567</v>
      </c>
      <c r="Y422" s="13">
        <f t="shared" si="197"/>
        <v>0.42303034484380203</v>
      </c>
      <c r="Z422" s="24">
        <f t="shared" si="198"/>
        <v>9055.012669142021</v>
      </c>
      <c r="AA422" s="24">
        <f t="shared" si="199"/>
        <v>10652.914268959543</v>
      </c>
      <c r="AB422" s="24">
        <f t="shared" si="212"/>
        <v>219.19604472699942</v>
      </c>
      <c r="AC422" s="24">
        <f t="shared" si="213"/>
        <v>153.46055243583976</v>
      </c>
      <c r="AE422" s="14">
        <f t="shared" si="214"/>
        <v>33.666666666666664</v>
      </c>
      <c r="AF422" s="24">
        <f t="shared" si="218"/>
        <v>400</v>
      </c>
      <c r="AG422" s="3">
        <f t="shared" si="215"/>
        <v>0.5</v>
      </c>
      <c r="AH422" s="3">
        <f>IF(AC422&lt;=450,AthetaR30_0,IF(AC422&gt;=650,AthetaR30_2,(IF(AC422&lt;=550,AthetaR30_0+(AthetaR30_1-AthetaR30_0)/100*(AC422-450),AthetaR30_1+(AthetaR30_2-AthetaR30_1)/100*(AC422-450)))))</f>
        <v>0</v>
      </c>
      <c r="AI422" s="3">
        <f>IF(AD422&lt;=450,AthetaR60_0,IF(AD422&gt;=650,AthetaR60_2,(IF(AD422&lt;=550,AthetaR60_0+(AthetaR60_1-AthetaR60_0)/100*(AD422-450),AthetaR60_1+(AthetaR60_2-AthetaR60_1)/100*(AD422-450)))))</f>
        <v>0.5</v>
      </c>
      <c r="AJ422" s="3">
        <f>IF(AE422&lt;=450,AthetaR90_0,IF(AE422&gt;=650,AthetaR90_2,(IF(AE422&lt;=550,AthetaR90_0+(AthetaR90_1-AthetaR90_0)/100*(AE422-450),AthetaR90_1+(AthetaR90_2-AthetaR90_1)/100*(AE422-450)))))</f>
        <v>1.3</v>
      </c>
      <c r="AK422" s="3">
        <f>IF(AF422&lt;=450,AthetaR120_0,IF(AF422&gt;=650,AthetaR120_2,(IF(AF422&lt;=550,AthetaR120_0+(AthetaR120_1-AthetaR120_0)/100*(AF422-450),AthetaR120_1+(AthetaR120_2-AthetaR120_1)/100*(AF422-450)))))</f>
        <v>1.9</v>
      </c>
      <c r="AL422" s="24">
        <f t="shared" si="216"/>
        <v>219.19604472699942</v>
      </c>
      <c r="AM422" s="14">
        <f t="shared" si="217"/>
        <v>153.46055243583976</v>
      </c>
    </row>
    <row r="423" spans="2:39" x14ac:dyDescent="0.25">
      <c r="B423" s="3">
        <f t="shared" si="200"/>
        <v>2025</v>
      </c>
      <c r="C423" s="14">
        <f t="shared" si="201"/>
        <v>33.75</v>
      </c>
      <c r="D423" s="11">
        <f t="shared" si="202"/>
        <v>859.37440535166991</v>
      </c>
      <c r="E423" s="11">
        <f t="shared" si="188"/>
        <v>533.33935626493678</v>
      </c>
      <c r="F423" s="11">
        <f t="shared" si="203"/>
        <v>103.53686821778778</v>
      </c>
      <c r="G423" s="11">
        <f t="shared" si="189"/>
        <v>219.75674142814677</v>
      </c>
      <c r="H423" s="11">
        <f t="shared" si="190"/>
        <v>153.85226037635397</v>
      </c>
      <c r="I423" s="24">
        <f t="shared" si="204"/>
        <v>103.53686821778778</v>
      </c>
      <c r="J423" s="12">
        <f t="shared" si="191"/>
        <v>0.23622699978896394</v>
      </c>
      <c r="K423" s="24">
        <f t="shared" si="192"/>
        <v>489.38138165695864</v>
      </c>
      <c r="L423" s="12">
        <f t="shared" si="205"/>
        <v>0.25381554262422484</v>
      </c>
      <c r="M423" s="24">
        <f t="shared" si="206"/>
        <v>219.75674142814677</v>
      </c>
      <c r="N423" s="12">
        <f t="shared" si="193"/>
        <v>0.71784301065012679</v>
      </c>
      <c r="O423" s="24">
        <f t="shared" si="194"/>
        <v>536.81698192246586</v>
      </c>
      <c r="P423" s="12">
        <f t="shared" si="207"/>
        <v>0.56042435321830875</v>
      </c>
      <c r="Q423" s="24">
        <f t="shared" si="208"/>
        <v>153.85226037635397</v>
      </c>
      <c r="R423" s="12">
        <f t="shared" si="195"/>
        <v>0.41394299022836406</v>
      </c>
      <c r="S423" s="24">
        <f t="shared" si="196"/>
        <v>512.00933501086979</v>
      </c>
      <c r="T423" s="12">
        <f t="shared" si="209"/>
        <v>0.39162586673424205</v>
      </c>
      <c r="W423" s="24">
        <f t="shared" si="210"/>
        <v>171.33618250876305</v>
      </c>
      <c r="X423" s="24">
        <f t="shared" si="211"/>
        <v>518.99714841093282</v>
      </c>
      <c r="Y423" s="13">
        <f t="shared" si="197"/>
        <v>0.42298381716421229</v>
      </c>
      <c r="Z423" s="24">
        <f t="shared" si="198"/>
        <v>9050.0793439043427</v>
      </c>
      <c r="AA423" s="24">
        <f t="shared" si="199"/>
        <v>10661.940177884662</v>
      </c>
      <c r="AB423" s="24">
        <f t="shared" si="212"/>
        <v>219.75674142814677</v>
      </c>
      <c r="AC423" s="24">
        <f t="shared" si="213"/>
        <v>153.85226037635397</v>
      </c>
      <c r="AE423" s="14">
        <f t="shared" si="214"/>
        <v>33.75</v>
      </c>
      <c r="AF423" s="24">
        <f t="shared" si="218"/>
        <v>400</v>
      </c>
      <c r="AG423" s="3">
        <f t="shared" si="215"/>
        <v>0.5</v>
      </c>
      <c r="AH423" s="3">
        <f>IF(AC423&lt;=450,AthetaR30_0,IF(AC423&gt;=650,AthetaR30_2,(IF(AC423&lt;=550,AthetaR30_0+(AthetaR30_1-AthetaR30_0)/100*(AC423-450),AthetaR30_1+(AthetaR30_2-AthetaR30_1)/100*(AC423-450)))))</f>
        <v>0</v>
      </c>
      <c r="AI423" s="3">
        <f>IF(AD423&lt;=450,AthetaR60_0,IF(AD423&gt;=650,AthetaR60_2,(IF(AD423&lt;=550,AthetaR60_0+(AthetaR60_1-AthetaR60_0)/100*(AD423-450),AthetaR60_1+(AthetaR60_2-AthetaR60_1)/100*(AD423-450)))))</f>
        <v>0.5</v>
      </c>
      <c r="AJ423" s="3">
        <f>IF(AE423&lt;=450,AthetaR90_0,IF(AE423&gt;=650,AthetaR90_2,(IF(AE423&lt;=550,AthetaR90_0+(AthetaR90_1-AthetaR90_0)/100*(AE423-450),AthetaR90_1+(AthetaR90_2-AthetaR90_1)/100*(AE423-450)))))</f>
        <v>1.3</v>
      </c>
      <c r="AK423" s="3">
        <f>IF(AF423&lt;=450,AthetaR120_0,IF(AF423&gt;=650,AthetaR120_2,(IF(AF423&lt;=550,AthetaR120_0+(AthetaR120_1-AthetaR120_0)/100*(AF423-450),AthetaR120_1+(AthetaR120_2-AthetaR120_1)/100*(AF423-450)))))</f>
        <v>1.9</v>
      </c>
      <c r="AL423" s="24">
        <f t="shared" si="216"/>
        <v>219.75674142814677</v>
      </c>
      <c r="AM423" s="14">
        <f t="shared" si="217"/>
        <v>153.85226037635397</v>
      </c>
    </row>
    <row r="424" spans="2:39" x14ac:dyDescent="0.25">
      <c r="B424" s="3">
        <f t="shared" si="200"/>
        <v>2030</v>
      </c>
      <c r="C424" s="14">
        <f t="shared" si="201"/>
        <v>33.833333333333336</v>
      </c>
      <c r="D424" s="11">
        <f t="shared" si="202"/>
        <v>859.74254213700829</v>
      </c>
      <c r="E424" s="11">
        <f t="shared" si="188"/>
        <v>533.56449906080729</v>
      </c>
      <c r="F424" s="11">
        <f t="shared" si="203"/>
        <v>103.79068376041201</v>
      </c>
      <c r="G424" s="11">
        <f t="shared" si="189"/>
        <v>220.31716578136508</v>
      </c>
      <c r="H424" s="11">
        <f t="shared" si="190"/>
        <v>154.24388624308821</v>
      </c>
      <c r="I424" s="24">
        <f t="shared" si="204"/>
        <v>103.79068376041201</v>
      </c>
      <c r="J424" s="12">
        <f t="shared" si="191"/>
        <v>0.23616646856403137</v>
      </c>
      <c r="K424" s="24">
        <f t="shared" si="192"/>
        <v>489.50681375013858</v>
      </c>
      <c r="L424" s="12">
        <f t="shared" si="205"/>
        <v>0.25381682632458269</v>
      </c>
      <c r="M424" s="24">
        <f t="shared" si="206"/>
        <v>220.31716578136508</v>
      </c>
      <c r="N424" s="12">
        <f t="shared" si="193"/>
        <v>0.71757951879313175</v>
      </c>
      <c r="O424" s="24">
        <f t="shared" si="194"/>
        <v>537.01409861786863</v>
      </c>
      <c r="P424" s="12">
        <f t="shared" si="207"/>
        <v>0.56015143524635713</v>
      </c>
      <c r="Q424" s="24">
        <f t="shared" si="208"/>
        <v>154.24388624308821</v>
      </c>
      <c r="R424" s="12">
        <f t="shared" si="195"/>
        <v>0.41381310259245208</v>
      </c>
      <c r="S424" s="24">
        <f t="shared" si="196"/>
        <v>512.17004447529416</v>
      </c>
      <c r="T424" s="12">
        <f t="shared" si="209"/>
        <v>0.39154332810770398</v>
      </c>
      <c r="W424" s="24">
        <f t="shared" si="210"/>
        <v>171.75916632592725</v>
      </c>
      <c r="X424" s="24">
        <f t="shared" si="211"/>
        <v>519.16175825944731</v>
      </c>
      <c r="Y424" s="13">
        <f t="shared" si="197"/>
        <v>0.42293652165834178</v>
      </c>
      <c r="Z424" s="24">
        <f t="shared" si="198"/>
        <v>9045.1333183720017</v>
      </c>
      <c r="AA424" s="24">
        <f t="shared" si="199"/>
        <v>10670.933468023821</v>
      </c>
      <c r="AB424" s="24">
        <f t="shared" si="212"/>
        <v>220.31716578136508</v>
      </c>
      <c r="AC424" s="24">
        <f t="shared" si="213"/>
        <v>154.24388624308821</v>
      </c>
      <c r="AE424" s="14">
        <f t="shared" si="214"/>
        <v>33.833333333333336</v>
      </c>
      <c r="AF424" s="24">
        <f t="shared" si="218"/>
        <v>400</v>
      </c>
      <c r="AG424" s="3">
        <f t="shared" si="215"/>
        <v>0.5</v>
      </c>
      <c r="AH424" s="3">
        <f>IF(AC424&lt;=450,AthetaR30_0,IF(AC424&gt;=650,AthetaR30_2,(IF(AC424&lt;=550,AthetaR30_0+(AthetaR30_1-AthetaR30_0)/100*(AC424-450),AthetaR30_1+(AthetaR30_2-AthetaR30_1)/100*(AC424-450)))))</f>
        <v>0</v>
      </c>
      <c r="AI424" s="3">
        <f>IF(AD424&lt;=450,AthetaR60_0,IF(AD424&gt;=650,AthetaR60_2,(IF(AD424&lt;=550,AthetaR60_0+(AthetaR60_1-AthetaR60_0)/100*(AD424-450),AthetaR60_1+(AthetaR60_2-AthetaR60_1)/100*(AD424-450)))))</f>
        <v>0.5</v>
      </c>
      <c r="AJ424" s="3">
        <f>IF(AE424&lt;=450,AthetaR90_0,IF(AE424&gt;=650,AthetaR90_2,(IF(AE424&lt;=550,AthetaR90_0+(AthetaR90_1-AthetaR90_0)/100*(AE424-450),AthetaR90_1+(AthetaR90_2-AthetaR90_1)/100*(AE424-450)))))</f>
        <v>1.3</v>
      </c>
      <c r="AK424" s="3">
        <f>IF(AF424&lt;=450,AthetaR120_0,IF(AF424&gt;=650,AthetaR120_2,(IF(AF424&lt;=550,AthetaR120_0+(AthetaR120_1-AthetaR120_0)/100*(AF424-450),AthetaR120_1+(AthetaR120_2-AthetaR120_1)/100*(AF424-450)))))</f>
        <v>1.9</v>
      </c>
      <c r="AL424" s="24">
        <f t="shared" si="216"/>
        <v>220.31716578136508</v>
      </c>
      <c r="AM424" s="14">
        <f t="shared" si="217"/>
        <v>154.24388624308821</v>
      </c>
    </row>
    <row r="425" spans="2:39" x14ac:dyDescent="0.25">
      <c r="B425" s="3">
        <f t="shared" si="200"/>
        <v>2035</v>
      </c>
      <c r="C425" s="14">
        <f t="shared" si="201"/>
        <v>33.916666666666664</v>
      </c>
      <c r="D425" s="11">
        <f t="shared" si="202"/>
        <v>860.10977662539972</v>
      </c>
      <c r="E425" s="11">
        <f t="shared" si="188"/>
        <v>533.78909003554656</v>
      </c>
      <c r="F425" s="11">
        <f t="shared" si="203"/>
        <v>104.04450058673659</v>
      </c>
      <c r="G425" s="11">
        <f t="shared" si="189"/>
        <v>220.87731721661143</v>
      </c>
      <c r="H425" s="11">
        <f t="shared" si="190"/>
        <v>154.63542957119591</v>
      </c>
      <c r="I425" s="24">
        <f t="shared" si="204"/>
        <v>104.04450058673659</v>
      </c>
      <c r="J425" s="12">
        <f t="shared" si="191"/>
        <v>0.23610603009986492</v>
      </c>
      <c r="K425" s="24">
        <f t="shared" si="192"/>
        <v>489.63211779260445</v>
      </c>
      <c r="L425" s="12">
        <f t="shared" si="205"/>
        <v>0.25381774969706539</v>
      </c>
      <c r="M425" s="24">
        <f t="shared" si="206"/>
        <v>220.87731721661143</v>
      </c>
      <c r="N425" s="12">
        <f t="shared" si="193"/>
        <v>0.71731653511758053</v>
      </c>
      <c r="O425" s="24">
        <f t="shared" si="194"/>
        <v>537.21097954081313</v>
      </c>
      <c r="P425" s="12">
        <f t="shared" si="207"/>
        <v>0.55987795267701013</v>
      </c>
      <c r="Q425" s="24">
        <f t="shared" si="208"/>
        <v>154.63542957119591</v>
      </c>
      <c r="R425" s="12">
        <f t="shared" si="195"/>
        <v>0.4136834878872343</v>
      </c>
      <c r="S425" s="24">
        <f t="shared" si="196"/>
        <v>512.33051684433917</v>
      </c>
      <c r="T425" s="12">
        <f t="shared" si="209"/>
        <v>0.39146032868723801</v>
      </c>
      <c r="W425" s="24">
        <f t="shared" si="210"/>
        <v>172.18210284758558</v>
      </c>
      <c r="X425" s="24">
        <f t="shared" si="211"/>
        <v>519.32615432945488</v>
      </c>
      <c r="Y425" s="13">
        <f t="shared" si="197"/>
        <v>0.42288846179194362</v>
      </c>
      <c r="Z425" s="24">
        <f t="shared" si="198"/>
        <v>9040.1746796990246</v>
      </c>
      <c r="AA425" s="24">
        <f t="shared" si="199"/>
        <v>10679.894211929704</v>
      </c>
      <c r="AB425" s="24">
        <f t="shared" si="212"/>
        <v>220.87731721661143</v>
      </c>
      <c r="AC425" s="24">
        <f t="shared" si="213"/>
        <v>154.63542957119591</v>
      </c>
      <c r="AE425" s="14">
        <f t="shared" si="214"/>
        <v>33.916666666666664</v>
      </c>
      <c r="AF425" s="24">
        <f t="shared" si="218"/>
        <v>400</v>
      </c>
      <c r="AG425" s="3">
        <f t="shared" si="215"/>
        <v>0.5</v>
      </c>
      <c r="AH425" s="3">
        <f>IF(AC425&lt;=450,AthetaR30_0,IF(AC425&gt;=650,AthetaR30_2,(IF(AC425&lt;=550,AthetaR30_0+(AthetaR30_1-AthetaR30_0)/100*(AC425-450),AthetaR30_1+(AthetaR30_2-AthetaR30_1)/100*(AC425-450)))))</f>
        <v>0</v>
      </c>
      <c r="AI425" s="3">
        <f>IF(AD425&lt;=450,AthetaR60_0,IF(AD425&gt;=650,AthetaR60_2,(IF(AD425&lt;=550,AthetaR60_0+(AthetaR60_1-AthetaR60_0)/100*(AD425-450),AthetaR60_1+(AthetaR60_2-AthetaR60_1)/100*(AD425-450)))))</f>
        <v>0.5</v>
      </c>
      <c r="AJ425" s="3">
        <f>IF(AE425&lt;=450,AthetaR90_0,IF(AE425&gt;=650,AthetaR90_2,(IF(AE425&lt;=550,AthetaR90_0+(AthetaR90_1-AthetaR90_0)/100*(AE425-450),AthetaR90_1+(AthetaR90_2-AthetaR90_1)/100*(AE425-450)))))</f>
        <v>1.3</v>
      </c>
      <c r="AK425" s="3">
        <f>IF(AF425&lt;=450,AthetaR120_0,IF(AF425&gt;=650,AthetaR120_2,(IF(AF425&lt;=550,AthetaR120_0+(AthetaR120_1-AthetaR120_0)/100*(AF425-450),AthetaR120_1+(AthetaR120_2-AthetaR120_1)/100*(AF425-450)))))</f>
        <v>1.9</v>
      </c>
      <c r="AL425" s="24">
        <f t="shared" si="216"/>
        <v>220.87731721661143</v>
      </c>
      <c r="AM425" s="14">
        <f t="shared" si="217"/>
        <v>154.63542957119591</v>
      </c>
    </row>
    <row r="426" spans="2:39" x14ac:dyDescent="0.25">
      <c r="B426" s="3">
        <f t="shared" si="200"/>
        <v>2040</v>
      </c>
      <c r="C426" s="14">
        <f t="shared" si="201"/>
        <v>34</v>
      </c>
      <c r="D426" s="11">
        <f t="shared" si="202"/>
        <v>860.47611322906084</v>
      </c>
      <c r="E426" s="11">
        <f t="shared" si="188"/>
        <v>534.01313188755046</v>
      </c>
      <c r="F426" s="11">
        <f t="shared" si="203"/>
        <v>104.29831833643365</v>
      </c>
      <c r="G426" s="11">
        <f t="shared" si="189"/>
        <v>221.43719516928843</v>
      </c>
      <c r="H426" s="11">
        <f t="shared" si="190"/>
        <v>155.02688989988314</v>
      </c>
      <c r="I426" s="24">
        <f t="shared" si="204"/>
        <v>104.29831833643365</v>
      </c>
      <c r="J426" s="12">
        <f t="shared" si="191"/>
        <v>0.23604568425942957</v>
      </c>
      <c r="K426" s="24">
        <f t="shared" si="192"/>
        <v>489.75729382259647</v>
      </c>
      <c r="L426" s="12">
        <f t="shared" si="205"/>
        <v>0.25381831542578459</v>
      </c>
      <c r="M426" s="24">
        <f t="shared" si="206"/>
        <v>221.43719516928843</v>
      </c>
      <c r="N426" s="12">
        <f t="shared" si="193"/>
        <v>0.71705405558937008</v>
      </c>
      <c r="O426" s="24">
        <f t="shared" si="194"/>
        <v>537.40762703671703</v>
      </c>
      <c r="P426" s="12">
        <f t="shared" si="207"/>
        <v>0.55960391089523631</v>
      </c>
      <c r="Q426" s="24">
        <f t="shared" si="208"/>
        <v>155.02688989988314</v>
      </c>
      <c r="R426" s="12">
        <f t="shared" si="195"/>
        <v>0.41355414507985522</v>
      </c>
      <c r="S426" s="24">
        <f t="shared" si="196"/>
        <v>512.49075285730873</v>
      </c>
      <c r="T426" s="12">
        <f t="shared" si="209"/>
        <v>0.39137687248411013</v>
      </c>
      <c r="W426" s="24">
        <f t="shared" si="210"/>
        <v>172.60499130937754</v>
      </c>
      <c r="X426" s="24">
        <f t="shared" si="211"/>
        <v>519.49033739744118</v>
      </c>
      <c r="Y426" s="13">
        <f t="shared" si="197"/>
        <v>0.42283964100025823</v>
      </c>
      <c r="Z426" s="24">
        <f t="shared" si="198"/>
        <v>9035.2035144543242</v>
      </c>
      <c r="AA426" s="24">
        <f t="shared" si="199"/>
        <v>10688.822481675335</v>
      </c>
      <c r="AB426" s="24">
        <f t="shared" si="212"/>
        <v>221.43719516928843</v>
      </c>
      <c r="AC426" s="24">
        <f t="shared" si="213"/>
        <v>155.02688989988314</v>
      </c>
      <c r="AE426" s="14">
        <f t="shared" si="214"/>
        <v>34</v>
      </c>
      <c r="AF426" s="24">
        <f t="shared" si="218"/>
        <v>400</v>
      </c>
      <c r="AG426" s="3">
        <f t="shared" si="215"/>
        <v>0.5</v>
      </c>
      <c r="AH426" s="3">
        <f>IF(AC426&lt;=450,AthetaR30_0,IF(AC426&gt;=650,AthetaR30_2,(IF(AC426&lt;=550,AthetaR30_0+(AthetaR30_1-AthetaR30_0)/100*(AC426-450),AthetaR30_1+(AthetaR30_2-AthetaR30_1)/100*(AC426-450)))))</f>
        <v>0</v>
      </c>
      <c r="AI426" s="3">
        <f>IF(AD426&lt;=450,AthetaR60_0,IF(AD426&gt;=650,AthetaR60_2,(IF(AD426&lt;=550,AthetaR60_0+(AthetaR60_1-AthetaR60_0)/100*(AD426-450),AthetaR60_1+(AthetaR60_2-AthetaR60_1)/100*(AD426-450)))))</f>
        <v>0.5</v>
      </c>
      <c r="AJ426" s="3">
        <f>IF(AE426&lt;=450,AthetaR90_0,IF(AE426&gt;=650,AthetaR90_2,(IF(AE426&lt;=550,AthetaR90_0+(AthetaR90_1-AthetaR90_0)/100*(AE426-450),AthetaR90_1+(AthetaR90_2-AthetaR90_1)/100*(AE426-450)))))</f>
        <v>1.3</v>
      </c>
      <c r="AK426" s="3">
        <f>IF(AF426&lt;=450,AthetaR120_0,IF(AF426&gt;=650,AthetaR120_2,(IF(AF426&lt;=550,AthetaR120_0+(AthetaR120_1-AthetaR120_0)/100*(AF426-450),AthetaR120_1+(AthetaR120_2-AthetaR120_1)/100*(AF426-450)))))</f>
        <v>1.9</v>
      </c>
      <c r="AL426" s="24">
        <f t="shared" si="216"/>
        <v>221.43719516928843</v>
      </c>
      <c r="AM426" s="14">
        <f t="shared" si="217"/>
        <v>155.02688989988314</v>
      </c>
    </row>
    <row r="427" spans="2:39" x14ac:dyDescent="0.25">
      <c r="B427" s="3">
        <f t="shared" si="200"/>
        <v>2045</v>
      </c>
      <c r="C427" s="14">
        <f t="shared" si="201"/>
        <v>34.083333333333336</v>
      </c>
      <c r="D427" s="11">
        <f t="shared" si="202"/>
        <v>860.8415563279234</v>
      </c>
      <c r="E427" s="11">
        <f t="shared" si="188"/>
        <v>534.23662729547038</v>
      </c>
      <c r="F427" s="11">
        <f t="shared" si="203"/>
        <v>104.55213665185944</v>
      </c>
      <c r="G427" s="11">
        <f t="shared" si="189"/>
        <v>221.99679908018368</v>
      </c>
      <c r="H427" s="11">
        <f t="shared" si="190"/>
        <v>155.41826677236725</v>
      </c>
      <c r="I427" s="24">
        <f t="shared" si="204"/>
        <v>104.55213665185944</v>
      </c>
      <c r="J427" s="12">
        <f t="shared" si="191"/>
        <v>0.23598543090500415</v>
      </c>
      <c r="K427" s="24">
        <f t="shared" si="192"/>
        <v>489.88234188041071</v>
      </c>
      <c r="L427" s="12">
        <f t="shared" si="205"/>
        <v>0.25381852617097916</v>
      </c>
      <c r="M427" s="24">
        <f t="shared" si="206"/>
        <v>221.99679908018368</v>
      </c>
      <c r="N427" s="12">
        <f t="shared" si="193"/>
        <v>0.71679207619221441</v>
      </c>
      <c r="O427" s="24">
        <f t="shared" si="194"/>
        <v>537.60404344648794</v>
      </c>
      <c r="P427" s="12">
        <f t="shared" si="207"/>
        <v>0.55932931522626239</v>
      </c>
      <c r="Q427" s="24">
        <f t="shared" si="208"/>
        <v>155.41826677236725</v>
      </c>
      <c r="R427" s="12">
        <f t="shared" si="195"/>
        <v>0.4134250731390029</v>
      </c>
      <c r="S427" s="24">
        <f t="shared" si="196"/>
        <v>512.65075325505404</v>
      </c>
      <c r="T427" s="12">
        <f t="shared" si="209"/>
        <v>0.39129296346869374</v>
      </c>
      <c r="W427" s="24">
        <f t="shared" si="210"/>
        <v>173.02783095037779</v>
      </c>
      <c r="X427" s="24">
        <f t="shared" si="211"/>
        <v>519.65430824193345</v>
      </c>
      <c r="Y427" s="13">
        <f t="shared" si="197"/>
        <v>0.42279006268834229</v>
      </c>
      <c r="Z427" s="24">
        <f t="shared" si="198"/>
        <v>9030.219908627314</v>
      </c>
      <c r="AA427" s="24">
        <f t="shared" si="199"/>
        <v>10697.718348858851</v>
      </c>
      <c r="AB427" s="24">
        <f t="shared" si="212"/>
        <v>221.99679908018368</v>
      </c>
      <c r="AC427" s="24">
        <f t="shared" si="213"/>
        <v>155.41826677236725</v>
      </c>
      <c r="AE427" s="14">
        <f t="shared" si="214"/>
        <v>34.083333333333336</v>
      </c>
      <c r="AF427" s="24">
        <f t="shared" si="218"/>
        <v>400</v>
      </c>
      <c r="AG427" s="3">
        <f t="shared" si="215"/>
        <v>0.5</v>
      </c>
      <c r="AH427" s="3">
        <f>IF(AC427&lt;=450,AthetaR30_0,IF(AC427&gt;=650,AthetaR30_2,(IF(AC427&lt;=550,AthetaR30_0+(AthetaR30_1-AthetaR30_0)/100*(AC427-450),AthetaR30_1+(AthetaR30_2-AthetaR30_1)/100*(AC427-450)))))</f>
        <v>0</v>
      </c>
      <c r="AI427" s="3">
        <f>IF(AD427&lt;=450,AthetaR60_0,IF(AD427&gt;=650,AthetaR60_2,(IF(AD427&lt;=550,AthetaR60_0+(AthetaR60_1-AthetaR60_0)/100*(AD427-450),AthetaR60_1+(AthetaR60_2-AthetaR60_1)/100*(AD427-450)))))</f>
        <v>0.5</v>
      </c>
      <c r="AJ427" s="3">
        <f>IF(AE427&lt;=450,AthetaR90_0,IF(AE427&gt;=650,AthetaR90_2,(IF(AE427&lt;=550,AthetaR90_0+(AthetaR90_1-AthetaR90_0)/100*(AE427-450),AthetaR90_1+(AthetaR90_2-AthetaR90_1)/100*(AE427-450)))))</f>
        <v>1.3</v>
      </c>
      <c r="AK427" s="3">
        <f>IF(AF427&lt;=450,AthetaR120_0,IF(AF427&gt;=650,AthetaR120_2,(IF(AF427&lt;=550,AthetaR120_0+(AthetaR120_1-AthetaR120_0)/100*(AF427-450),AthetaR120_1+(AthetaR120_2-AthetaR120_1)/100*(AF427-450)))))</f>
        <v>1.9</v>
      </c>
      <c r="AL427" s="24">
        <f t="shared" si="216"/>
        <v>221.99679908018368</v>
      </c>
      <c r="AM427" s="14">
        <f t="shared" si="217"/>
        <v>155.41826677236725</v>
      </c>
    </row>
    <row r="428" spans="2:39" x14ac:dyDescent="0.25">
      <c r="B428" s="3">
        <f t="shared" si="200"/>
        <v>2050</v>
      </c>
      <c r="C428" s="14">
        <f t="shared" si="201"/>
        <v>34.166666666666664</v>
      </c>
      <c r="D428" s="11">
        <f t="shared" si="202"/>
        <v>861.20611026994936</v>
      </c>
      <c r="E428" s="11">
        <f t="shared" si="188"/>
        <v>534.45957891840567</v>
      </c>
      <c r="F428" s="11">
        <f t="shared" si="203"/>
        <v>104.80595517803042</v>
      </c>
      <c r="G428" s="11">
        <f t="shared" si="189"/>
        <v>222.55612839540993</v>
      </c>
      <c r="H428" s="11">
        <f t="shared" si="190"/>
        <v>155.80955973583593</v>
      </c>
      <c r="I428" s="24">
        <f t="shared" si="204"/>
        <v>104.80595517803042</v>
      </c>
      <c r="J428" s="12">
        <f t="shared" si="191"/>
        <v>0.23592526989819348</v>
      </c>
      <c r="K428" s="24">
        <f t="shared" si="192"/>
        <v>490.0072620083775</v>
      </c>
      <c r="L428" s="12">
        <f t="shared" si="205"/>
        <v>0.25381838456924427</v>
      </c>
      <c r="M428" s="24">
        <f t="shared" si="206"/>
        <v>222.55612839540993</v>
      </c>
      <c r="N428" s="12">
        <f t="shared" si="193"/>
        <v>0.71653059292762</v>
      </c>
      <c r="O428" s="24">
        <f t="shared" si="194"/>
        <v>537.80023110648062</v>
      </c>
      <c r="P428" s="12">
        <f t="shared" si="207"/>
        <v>0.55905417093629384</v>
      </c>
      <c r="Q428" s="24">
        <f t="shared" si="208"/>
        <v>155.80955973583593</v>
      </c>
      <c r="R428" s="12">
        <f t="shared" si="195"/>
        <v>0.41329627103492905</v>
      </c>
      <c r="S428" s="24">
        <f t="shared" si="196"/>
        <v>512.81051877993764</v>
      </c>
      <c r="T428" s="12">
        <f t="shared" si="209"/>
        <v>0.39120860557089543</v>
      </c>
      <c r="W428" s="24">
        <f t="shared" si="210"/>
        <v>173.45062101306613</v>
      </c>
      <c r="X428" s="24">
        <f t="shared" si="211"/>
        <v>519.818067643463</v>
      </c>
      <c r="Y428" s="13">
        <f t="shared" si="197"/>
        <v>0.42273973023139333</v>
      </c>
      <c r="Z428" s="24">
        <f t="shared" si="198"/>
        <v>9025.2239476334889</v>
      </c>
      <c r="AA428" s="24">
        <f t="shared" si="199"/>
        <v>10706.581884608189</v>
      </c>
      <c r="AB428" s="24">
        <f t="shared" si="212"/>
        <v>222.55612839540993</v>
      </c>
      <c r="AC428" s="24">
        <f t="shared" si="213"/>
        <v>155.80955973583593</v>
      </c>
      <c r="AE428" s="14">
        <f t="shared" si="214"/>
        <v>34.166666666666664</v>
      </c>
      <c r="AF428" s="24">
        <f t="shared" si="218"/>
        <v>400</v>
      </c>
      <c r="AG428" s="3">
        <f t="shared" si="215"/>
        <v>0.5</v>
      </c>
      <c r="AH428" s="3">
        <f>IF(AC428&lt;=450,AthetaR30_0,IF(AC428&gt;=650,AthetaR30_2,(IF(AC428&lt;=550,AthetaR30_0+(AthetaR30_1-AthetaR30_0)/100*(AC428-450),AthetaR30_1+(AthetaR30_2-AthetaR30_1)/100*(AC428-450)))))</f>
        <v>0</v>
      </c>
      <c r="AI428" s="3">
        <f>IF(AD428&lt;=450,AthetaR60_0,IF(AD428&gt;=650,AthetaR60_2,(IF(AD428&lt;=550,AthetaR60_0+(AthetaR60_1-AthetaR60_0)/100*(AD428-450),AthetaR60_1+(AthetaR60_2-AthetaR60_1)/100*(AD428-450)))))</f>
        <v>0.5</v>
      </c>
      <c r="AJ428" s="3">
        <f>IF(AE428&lt;=450,AthetaR90_0,IF(AE428&gt;=650,AthetaR90_2,(IF(AE428&lt;=550,AthetaR90_0+(AthetaR90_1-AthetaR90_0)/100*(AE428-450),AthetaR90_1+(AthetaR90_2-AthetaR90_1)/100*(AE428-450)))))</f>
        <v>1.3</v>
      </c>
      <c r="AK428" s="3">
        <f>IF(AF428&lt;=450,AthetaR120_0,IF(AF428&gt;=650,AthetaR120_2,(IF(AF428&lt;=550,AthetaR120_0+(AthetaR120_1-AthetaR120_0)/100*(AF428-450),AthetaR120_1+(AthetaR120_2-AthetaR120_1)/100*(AF428-450)))))</f>
        <v>1.9</v>
      </c>
      <c r="AL428" s="24">
        <f t="shared" si="216"/>
        <v>222.55612839540993</v>
      </c>
      <c r="AM428" s="14">
        <f t="shared" si="217"/>
        <v>155.80955973583593</v>
      </c>
    </row>
    <row r="429" spans="2:39" x14ac:dyDescent="0.25">
      <c r="B429" s="3">
        <f t="shared" si="200"/>
        <v>2055</v>
      </c>
      <c r="C429" s="14">
        <f t="shared" si="201"/>
        <v>34.25</v>
      </c>
      <c r="D429" s="11">
        <f t="shared" si="202"/>
        <v>861.56977937144052</v>
      </c>
      <c r="E429" s="11">
        <f t="shared" si="188"/>
        <v>534.68198939609317</v>
      </c>
      <c r="F429" s="11">
        <f t="shared" si="203"/>
        <v>105.05977356259966</v>
      </c>
      <c r="G429" s="11">
        <f t="shared" si="189"/>
        <v>223.11518256634622</v>
      </c>
      <c r="H429" s="11">
        <f t="shared" si="190"/>
        <v>156.20076834140684</v>
      </c>
      <c r="I429" s="24">
        <f t="shared" si="204"/>
        <v>105.05977356259966</v>
      </c>
      <c r="J429" s="12">
        <f t="shared" si="191"/>
        <v>0.23586520109994025</v>
      </c>
      <c r="K429" s="24">
        <f t="shared" si="192"/>
        <v>490.13205425084027</v>
      </c>
      <c r="L429" s="12">
        <f t="shared" si="205"/>
        <v>0.25381789323382564</v>
      </c>
      <c r="M429" s="24">
        <f t="shared" si="206"/>
        <v>223.11518256634622</v>
      </c>
      <c r="N429" s="12">
        <f t="shared" si="193"/>
        <v>0.71626960181485766</v>
      </c>
      <c r="O429" s="24">
        <f t="shared" si="194"/>
        <v>537.99619234845511</v>
      </c>
      <c r="P429" s="12">
        <f t="shared" si="207"/>
        <v>0.55877848323343593</v>
      </c>
      <c r="Q429" s="24">
        <f t="shared" si="208"/>
        <v>156.20076834140684</v>
      </c>
      <c r="R429" s="12">
        <f t="shared" si="195"/>
        <v>0.41316773773946813</v>
      </c>
      <c r="S429" s="24">
        <f t="shared" si="196"/>
        <v>512.97005017579738</v>
      </c>
      <c r="T429" s="12">
        <f t="shared" si="209"/>
        <v>0.39112380268070129</v>
      </c>
      <c r="W429" s="24">
        <f t="shared" si="210"/>
        <v>173.87336074329752</v>
      </c>
      <c r="X429" s="24">
        <f t="shared" si="211"/>
        <v>519.98161638452768</v>
      </c>
      <c r="Y429" s="13">
        <f t="shared" si="197"/>
        <v>0.42268864697506997</v>
      </c>
      <c r="Z429" s="24">
        <f t="shared" si="198"/>
        <v>9020.2157163198899</v>
      </c>
      <c r="AA429" s="24">
        <f t="shared" si="199"/>
        <v>10715.41315958574</v>
      </c>
      <c r="AB429" s="24">
        <f t="shared" si="212"/>
        <v>223.11518256634622</v>
      </c>
      <c r="AC429" s="24">
        <f t="shared" si="213"/>
        <v>156.20076834140684</v>
      </c>
      <c r="AE429" s="14">
        <f t="shared" si="214"/>
        <v>34.25</v>
      </c>
      <c r="AF429" s="24">
        <f t="shared" si="218"/>
        <v>400</v>
      </c>
      <c r="AG429" s="3">
        <f t="shared" si="215"/>
        <v>0.5</v>
      </c>
      <c r="AH429" s="3">
        <f>IF(AC429&lt;=450,AthetaR30_0,IF(AC429&gt;=650,AthetaR30_2,(IF(AC429&lt;=550,AthetaR30_0+(AthetaR30_1-AthetaR30_0)/100*(AC429-450),AthetaR30_1+(AthetaR30_2-AthetaR30_1)/100*(AC429-450)))))</f>
        <v>0</v>
      </c>
      <c r="AI429" s="3">
        <f>IF(AD429&lt;=450,AthetaR60_0,IF(AD429&gt;=650,AthetaR60_2,(IF(AD429&lt;=550,AthetaR60_0+(AthetaR60_1-AthetaR60_0)/100*(AD429-450),AthetaR60_1+(AthetaR60_2-AthetaR60_1)/100*(AD429-450)))))</f>
        <v>0.5</v>
      </c>
      <c r="AJ429" s="3">
        <f>IF(AE429&lt;=450,AthetaR90_0,IF(AE429&gt;=650,AthetaR90_2,(IF(AE429&lt;=550,AthetaR90_0+(AthetaR90_1-AthetaR90_0)/100*(AE429-450),AthetaR90_1+(AthetaR90_2-AthetaR90_1)/100*(AE429-450)))))</f>
        <v>1.3</v>
      </c>
      <c r="AK429" s="3">
        <f>IF(AF429&lt;=450,AthetaR120_0,IF(AF429&gt;=650,AthetaR120_2,(IF(AF429&lt;=550,AthetaR120_0+(AthetaR120_1-AthetaR120_0)/100*(AF429-450),AthetaR120_1+(AthetaR120_2-AthetaR120_1)/100*(AF429-450)))))</f>
        <v>1.9</v>
      </c>
      <c r="AL429" s="24">
        <f t="shared" si="216"/>
        <v>223.11518256634622</v>
      </c>
      <c r="AM429" s="14">
        <f t="shared" si="217"/>
        <v>156.20076834140684</v>
      </c>
    </row>
    <row r="430" spans="2:39" x14ac:dyDescent="0.25">
      <c r="B430" s="3">
        <f t="shared" si="200"/>
        <v>2060</v>
      </c>
      <c r="C430" s="14">
        <f t="shared" si="201"/>
        <v>34.333333333333336</v>
      </c>
      <c r="D430" s="11">
        <f t="shared" si="202"/>
        <v>861.93256791734495</v>
      </c>
      <c r="E430" s="11">
        <f t="shared" si="188"/>
        <v>534.90386134909465</v>
      </c>
      <c r="F430" s="11">
        <f t="shared" si="203"/>
        <v>105.31359145583349</v>
      </c>
      <c r="G430" s="11">
        <f t="shared" si="189"/>
        <v>223.67396104957965</v>
      </c>
      <c r="H430" s="11">
        <f t="shared" si="190"/>
        <v>156.59189214408755</v>
      </c>
      <c r="I430" s="24">
        <f t="shared" si="204"/>
        <v>105.31359145583349</v>
      </c>
      <c r="J430" s="12">
        <f t="shared" si="191"/>
        <v>0.23580522437053689</v>
      </c>
      <c r="K430" s="24">
        <f t="shared" si="192"/>
        <v>490.2567186541342</v>
      </c>
      <c r="L430" s="12">
        <f t="shared" si="205"/>
        <v>0.253817054754853</v>
      </c>
      <c r="M430" s="24">
        <f t="shared" si="206"/>
        <v>223.67396104957965</v>
      </c>
      <c r="N430" s="12">
        <f t="shared" si="193"/>
        <v>0.71600909889093878</v>
      </c>
      <c r="O430" s="24">
        <f t="shared" si="194"/>
        <v>538.19192949953481</v>
      </c>
      <c r="P430" s="12">
        <f t="shared" si="207"/>
        <v>0.55850225726842562</v>
      </c>
      <c r="Q430" s="24">
        <f t="shared" si="208"/>
        <v>156.59189214408755</v>
      </c>
      <c r="R430" s="12">
        <f t="shared" si="195"/>
        <v>0.41303947222605736</v>
      </c>
      <c r="S430" s="24">
        <f t="shared" si="196"/>
        <v>513.12934818791121</v>
      </c>
      <c r="T430" s="12">
        <f t="shared" si="209"/>
        <v>0.3910385586486097</v>
      </c>
      <c r="W430" s="24">
        <f t="shared" si="210"/>
        <v>174.2960493902726</v>
      </c>
      <c r="X430" s="24">
        <f t="shared" si="211"/>
        <v>520.14495524955396</v>
      </c>
      <c r="Y430" s="13">
        <f t="shared" si="197"/>
        <v>0.42263681623580968</v>
      </c>
      <c r="Z430" s="24">
        <f t="shared" si="198"/>
        <v>9015.1952989705514</v>
      </c>
      <c r="AA430" s="24">
        <f t="shared" si="199"/>
        <v>10724.212243992934</v>
      </c>
      <c r="AB430" s="24">
        <f t="shared" si="212"/>
        <v>223.67396104957965</v>
      </c>
      <c r="AC430" s="24">
        <f t="shared" si="213"/>
        <v>156.59189214408755</v>
      </c>
      <c r="AE430" s="14">
        <f t="shared" si="214"/>
        <v>34.333333333333336</v>
      </c>
      <c r="AF430" s="24">
        <f t="shared" si="218"/>
        <v>400</v>
      </c>
      <c r="AG430" s="3">
        <f t="shared" si="215"/>
        <v>0.5</v>
      </c>
      <c r="AH430" s="3">
        <f>IF(AC430&lt;=450,AthetaR30_0,IF(AC430&gt;=650,AthetaR30_2,(IF(AC430&lt;=550,AthetaR30_0+(AthetaR30_1-AthetaR30_0)/100*(AC430-450),AthetaR30_1+(AthetaR30_2-AthetaR30_1)/100*(AC430-450)))))</f>
        <v>0</v>
      </c>
      <c r="AI430" s="3">
        <f>IF(AD430&lt;=450,AthetaR60_0,IF(AD430&gt;=650,AthetaR60_2,(IF(AD430&lt;=550,AthetaR60_0+(AthetaR60_1-AthetaR60_0)/100*(AD430-450),AthetaR60_1+(AthetaR60_2-AthetaR60_1)/100*(AD430-450)))))</f>
        <v>0.5</v>
      </c>
      <c r="AJ430" s="3">
        <f>IF(AE430&lt;=450,AthetaR90_0,IF(AE430&gt;=650,AthetaR90_2,(IF(AE430&lt;=550,AthetaR90_0+(AthetaR90_1-AthetaR90_0)/100*(AE430-450),AthetaR90_1+(AthetaR90_2-AthetaR90_1)/100*(AE430-450)))))</f>
        <v>1.3</v>
      </c>
      <c r="AK430" s="3">
        <f>IF(AF430&lt;=450,AthetaR120_0,IF(AF430&gt;=650,AthetaR120_2,(IF(AF430&lt;=550,AthetaR120_0+(AthetaR120_1-AthetaR120_0)/100*(AF430-450),AthetaR120_1+(AthetaR120_2-AthetaR120_1)/100*(AF430-450)))))</f>
        <v>1.9</v>
      </c>
      <c r="AL430" s="24">
        <f t="shared" si="216"/>
        <v>223.67396104957965</v>
      </c>
      <c r="AM430" s="14">
        <f t="shared" si="217"/>
        <v>156.59189214408755</v>
      </c>
    </row>
    <row r="431" spans="2:39" x14ac:dyDescent="0.25">
      <c r="B431" s="3">
        <f t="shared" si="200"/>
        <v>2065</v>
      </c>
      <c r="C431" s="14">
        <f t="shared" si="201"/>
        <v>34.416666666666664</v>
      </c>
      <c r="D431" s="11">
        <f t="shared" si="202"/>
        <v>862.29448016156073</v>
      </c>
      <c r="E431" s="11">
        <f t="shared" si="188"/>
        <v>535.12519737898265</v>
      </c>
      <c r="F431" s="11">
        <f t="shared" si="203"/>
        <v>105.56740851058834</v>
      </c>
      <c r="G431" s="11">
        <f t="shared" si="189"/>
        <v>224.23246330684808</v>
      </c>
      <c r="H431" s="11">
        <f t="shared" si="190"/>
        <v>156.98293070273616</v>
      </c>
      <c r="I431" s="24">
        <f t="shared" si="204"/>
        <v>105.56740851058834</v>
      </c>
      <c r="J431" s="12">
        <f t="shared" si="191"/>
        <v>0.23574533956963681</v>
      </c>
      <c r="K431" s="24">
        <f t="shared" si="192"/>
        <v>490.38125526656569</v>
      </c>
      <c r="L431" s="12">
        <f t="shared" si="205"/>
        <v>0.25381587169956571</v>
      </c>
      <c r="M431" s="24">
        <f t="shared" si="206"/>
        <v>224.23246330684808</v>
      </c>
      <c r="N431" s="12">
        <f t="shared" si="193"/>
        <v>0.71574908021058647</v>
      </c>
      <c r="O431" s="24">
        <f t="shared" si="194"/>
        <v>538.38744488216525</v>
      </c>
      <c r="P431" s="12">
        <f t="shared" si="207"/>
        <v>0.55822549813533562</v>
      </c>
      <c r="Q431" s="24">
        <f t="shared" si="208"/>
        <v>156.98293070273616</v>
      </c>
      <c r="R431" s="12">
        <f t="shared" si="195"/>
        <v>0.4129114734697551</v>
      </c>
      <c r="S431" s="24">
        <f t="shared" si="196"/>
        <v>513.28841356296198</v>
      </c>
      <c r="T431" s="12">
        <f t="shared" si="209"/>
        <v>0.39095287728605388</v>
      </c>
      <c r="W431" s="24">
        <f t="shared" si="210"/>
        <v>174.71868620650841</v>
      </c>
      <c r="X431" s="24">
        <f t="shared" si="211"/>
        <v>520.30808502486093</v>
      </c>
      <c r="Y431" s="13">
        <f t="shared" si="197"/>
        <v>0.42258424130114269</v>
      </c>
      <c r="Z431" s="24">
        <f t="shared" si="198"/>
        <v>9010.162779311855</v>
      </c>
      <c r="AA431" s="24">
        <f t="shared" si="199"/>
        <v>10732.979207574826</v>
      </c>
      <c r="AB431" s="24">
        <f t="shared" si="212"/>
        <v>224.23246330684808</v>
      </c>
      <c r="AC431" s="24">
        <f t="shared" si="213"/>
        <v>156.98293070273616</v>
      </c>
      <c r="AE431" s="14">
        <f t="shared" si="214"/>
        <v>34.416666666666664</v>
      </c>
      <c r="AF431" s="24">
        <f t="shared" si="218"/>
        <v>400</v>
      </c>
      <c r="AG431" s="3">
        <f t="shared" si="215"/>
        <v>0.5</v>
      </c>
      <c r="AH431" s="3">
        <f>IF(AC431&lt;=450,AthetaR30_0,IF(AC431&gt;=650,AthetaR30_2,(IF(AC431&lt;=550,AthetaR30_0+(AthetaR30_1-AthetaR30_0)/100*(AC431-450),AthetaR30_1+(AthetaR30_2-AthetaR30_1)/100*(AC431-450)))))</f>
        <v>0</v>
      </c>
      <c r="AI431" s="3">
        <f>IF(AD431&lt;=450,AthetaR60_0,IF(AD431&gt;=650,AthetaR60_2,(IF(AD431&lt;=550,AthetaR60_0+(AthetaR60_1-AthetaR60_0)/100*(AD431-450),AthetaR60_1+(AthetaR60_2-AthetaR60_1)/100*(AD431-450)))))</f>
        <v>0.5</v>
      </c>
      <c r="AJ431" s="3">
        <f>IF(AE431&lt;=450,AthetaR90_0,IF(AE431&gt;=650,AthetaR90_2,(IF(AE431&lt;=550,AthetaR90_0+(AthetaR90_1-AthetaR90_0)/100*(AE431-450),AthetaR90_1+(AthetaR90_2-AthetaR90_1)/100*(AE431-450)))))</f>
        <v>1.3</v>
      </c>
      <c r="AK431" s="3">
        <f>IF(AF431&lt;=450,AthetaR120_0,IF(AF431&gt;=650,AthetaR120_2,(IF(AF431&lt;=550,AthetaR120_0+(AthetaR120_1-AthetaR120_0)/100*(AF431-450),AthetaR120_1+(AthetaR120_2-AthetaR120_1)/100*(AF431-450)))))</f>
        <v>1.9</v>
      </c>
      <c r="AL431" s="24">
        <f t="shared" si="216"/>
        <v>224.23246330684808</v>
      </c>
      <c r="AM431" s="14">
        <f t="shared" si="217"/>
        <v>156.98293070273616</v>
      </c>
    </row>
    <row r="432" spans="2:39" x14ac:dyDescent="0.25">
      <c r="B432" s="3">
        <f t="shared" si="200"/>
        <v>2070</v>
      </c>
      <c r="C432" s="14">
        <f t="shared" si="201"/>
        <v>34.5</v>
      </c>
      <c r="D432" s="11">
        <f t="shared" si="202"/>
        <v>862.65552032723463</v>
      </c>
      <c r="E432" s="11">
        <f t="shared" si="188"/>
        <v>535.34600006852281</v>
      </c>
      <c r="F432" s="11">
        <f t="shared" si="203"/>
        <v>105.82122438228791</v>
      </c>
      <c r="G432" s="11">
        <f t="shared" si="189"/>
        <v>224.7906888049834</v>
      </c>
      <c r="H432" s="11">
        <f t="shared" si="190"/>
        <v>157.37388358002221</v>
      </c>
      <c r="I432" s="24">
        <f t="shared" si="204"/>
        <v>105.82122438228791</v>
      </c>
      <c r="J432" s="12">
        <f t="shared" si="191"/>
        <v>0.23568554655626672</v>
      </c>
      <c r="K432" s="24">
        <f t="shared" si="192"/>
        <v>490.50566413839096</v>
      </c>
      <c r="L432" s="12">
        <f t="shared" si="205"/>
        <v>0.25381434661258556</v>
      </c>
      <c r="M432" s="24">
        <f t="shared" si="206"/>
        <v>224.7906888049834</v>
      </c>
      <c r="N432" s="12">
        <f t="shared" si="193"/>
        <v>0.71548954184620883</v>
      </c>
      <c r="O432" s="24">
        <f t="shared" si="194"/>
        <v>538.58274081407444</v>
      </c>
      <c r="P432" s="12">
        <f t="shared" si="207"/>
        <v>0.55794821087242719</v>
      </c>
      <c r="Q432" s="24">
        <f t="shared" si="208"/>
        <v>157.37388358002221</v>
      </c>
      <c r="R432" s="12">
        <f t="shared" si="195"/>
        <v>0.41278374044725979</v>
      </c>
      <c r="S432" s="24">
        <f t="shared" si="196"/>
        <v>513.44724704900284</v>
      </c>
      <c r="T432" s="12">
        <f t="shared" si="209"/>
        <v>0.39086676236590484</v>
      </c>
      <c r="W432" s="24">
        <f t="shared" si="210"/>
        <v>175.14127044780955</v>
      </c>
      <c r="X432" s="24">
        <f t="shared" si="211"/>
        <v>520.47100649862341</v>
      </c>
      <c r="Y432" s="13">
        <f t="shared" si="197"/>
        <v>0.42253092543000159</v>
      </c>
      <c r="Z432" s="24">
        <f t="shared" si="198"/>
        <v>9005.1182405178315</v>
      </c>
      <c r="AA432" s="24">
        <f t="shared" si="199"/>
        <v>10741.714119624567</v>
      </c>
      <c r="AB432" s="24">
        <f t="shared" si="212"/>
        <v>224.7906888049834</v>
      </c>
      <c r="AC432" s="24">
        <f t="shared" si="213"/>
        <v>157.37388358002221</v>
      </c>
      <c r="AE432" s="14">
        <f t="shared" si="214"/>
        <v>34.5</v>
      </c>
      <c r="AF432" s="24">
        <f t="shared" si="218"/>
        <v>400</v>
      </c>
      <c r="AG432" s="3">
        <f t="shared" si="215"/>
        <v>0.5</v>
      </c>
      <c r="AH432" s="3">
        <f>IF(AC432&lt;=450,AthetaR30_0,IF(AC432&gt;=650,AthetaR30_2,(IF(AC432&lt;=550,AthetaR30_0+(AthetaR30_1-AthetaR30_0)/100*(AC432-450),AthetaR30_1+(AthetaR30_2-AthetaR30_1)/100*(AC432-450)))))</f>
        <v>0</v>
      </c>
      <c r="AI432" s="3">
        <f>IF(AD432&lt;=450,AthetaR60_0,IF(AD432&gt;=650,AthetaR60_2,(IF(AD432&lt;=550,AthetaR60_0+(AthetaR60_1-AthetaR60_0)/100*(AD432-450),AthetaR60_1+(AthetaR60_2-AthetaR60_1)/100*(AD432-450)))))</f>
        <v>0.5</v>
      </c>
      <c r="AJ432" s="3">
        <f>IF(AE432&lt;=450,AthetaR90_0,IF(AE432&gt;=650,AthetaR90_2,(IF(AE432&lt;=550,AthetaR90_0+(AthetaR90_1-AthetaR90_0)/100*(AE432-450),AthetaR90_1+(AthetaR90_2-AthetaR90_1)/100*(AE432-450)))))</f>
        <v>1.3</v>
      </c>
      <c r="AK432" s="3">
        <f>IF(AF432&lt;=450,AthetaR120_0,IF(AF432&gt;=650,AthetaR120_2,(IF(AF432&lt;=550,AthetaR120_0+(AthetaR120_1-AthetaR120_0)/100*(AF432-450),AthetaR120_1+(AthetaR120_2-AthetaR120_1)/100*(AF432-450)))))</f>
        <v>1.9</v>
      </c>
      <c r="AL432" s="24">
        <f t="shared" si="216"/>
        <v>224.7906888049834</v>
      </c>
      <c r="AM432" s="14">
        <f t="shared" si="217"/>
        <v>157.37388358002221</v>
      </c>
    </row>
    <row r="433" spans="2:39" x14ac:dyDescent="0.25">
      <c r="B433" s="3">
        <f t="shared" si="200"/>
        <v>2075</v>
      </c>
      <c r="C433" s="14">
        <f t="shared" si="201"/>
        <v>34.583333333333336</v>
      </c>
      <c r="D433" s="11">
        <f t="shared" si="202"/>
        <v>863.0156926070581</v>
      </c>
      <c r="E433" s="11">
        <f t="shared" si="188"/>
        <v>535.56627198185515</v>
      </c>
      <c r="F433" s="11">
        <f t="shared" si="203"/>
        <v>106.07503872890049</v>
      </c>
      <c r="G433" s="11">
        <f t="shared" si="189"/>
        <v>225.34863701585584</v>
      </c>
      <c r="H433" s="11">
        <f t="shared" si="190"/>
        <v>157.76475034238811</v>
      </c>
      <c r="I433" s="24">
        <f t="shared" si="204"/>
        <v>106.07503872890049</v>
      </c>
      <c r="J433" s="12">
        <f t="shared" si="191"/>
        <v>0.23562584518883728</v>
      </c>
      <c r="K433" s="24">
        <f t="shared" si="192"/>
        <v>490.6299453217963</v>
      </c>
      <c r="L433" s="12">
        <f t="shared" si="205"/>
        <v>0.25381248201613921</v>
      </c>
      <c r="M433" s="24">
        <f t="shared" si="206"/>
        <v>225.34863701585584</v>
      </c>
      <c r="N433" s="12">
        <f t="shared" si="193"/>
        <v>0.7152304798878707</v>
      </c>
      <c r="O433" s="24">
        <f t="shared" si="194"/>
        <v>538.7778196082337</v>
      </c>
      <c r="P433" s="12">
        <f t="shared" si="207"/>
        <v>0.55767040046283967</v>
      </c>
      <c r="Q433" s="24">
        <f t="shared" si="208"/>
        <v>157.76475034238811</v>
      </c>
      <c r="R433" s="12">
        <f t="shared" si="195"/>
        <v>0.41265627213692735</v>
      </c>
      <c r="S433" s="24">
        <f t="shared" si="196"/>
        <v>513.60584939542355</v>
      </c>
      <c r="T433" s="12">
        <f t="shared" si="209"/>
        <v>0.39078021762288534</v>
      </c>
      <c r="W433" s="24">
        <f t="shared" si="210"/>
        <v>175.56380137323956</v>
      </c>
      <c r="X433" s="24">
        <f t="shared" si="211"/>
        <v>520.63372046083543</v>
      </c>
      <c r="Y433" s="13">
        <f t="shared" si="197"/>
        <v>0.42247687185302824</v>
      </c>
      <c r="Z433" s="24">
        <f t="shared" si="198"/>
        <v>9000.0617652153887</v>
      </c>
      <c r="AA433" s="24">
        <f t="shared" si="199"/>
        <v>10750.417048987863</v>
      </c>
      <c r="AB433" s="24">
        <f t="shared" si="212"/>
        <v>225.34863701585584</v>
      </c>
      <c r="AC433" s="24">
        <f t="shared" si="213"/>
        <v>157.76475034238811</v>
      </c>
      <c r="AE433" s="14">
        <f t="shared" si="214"/>
        <v>34.583333333333336</v>
      </c>
      <c r="AF433" s="24">
        <f t="shared" si="218"/>
        <v>400</v>
      </c>
      <c r="AG433" s="3">
        <f t="shared" si="215"/>
        <v>0.5</v>
      </c>
      <c r="AH433" s="3">
        <f>IF(AC433&lt;=450,AthetaR30_0,IF(AC433&gt;=650,AthetaR30_2,(IF(AC433&lt;=550,AthetaR30_0+(AthetaR30_1-AthetaR30_0)/100*(AC433-450),AthetaR30_1+(AthetaR30_2-AthetaR30_1)/100*(AC433-450)))))</f>
        <v>0</v>
      </c>
      <c r="AI433" s="3">
        <f>IF(AD433&lt;=450,AthetaR60_0,IF(AD433&gt;=650,AthetaR60_2,(IF(AD433&lt;=550,AthetaR60_0+(AthetaR60_1-AthetaR60_0)/100*(AD433-450),AthetaR60_1+(AthetaR60_2-AthetaR60_1)/100*(AD433-450)))))</f>
        <v>0.5</v>
      </c>
      <c r="AJ433" s="3">
        <f>IF(AE433&lt;=450,AthetaR90_0,IF(AE433&gt;=650,AthetaR90_2,(IF(AE433&lt;=550,AthetaR90_0+(AthetaR90_1-AthetaR90_0)/100*(AE433-450),AthetaR90_1+(AthetaR90_2-AthetaR90_1)/100*(AE433-450)))))</f>
        <v>1.3</v>
      </c>
      <c r="AK433" s="3">
        <f>IF(AF433&lt;=450,AthetaR120_0,IF(AF433&gt;=650,AthetaR120_2,(IF(AF433&lt;=550,AthetaR120_0+(AthetaR120_1-AthetaR120_0)/100*(AF433-450),AthetaR120_1+(AthetaR120_2-AthetaR120_1)/100*(AF433-450)))))</f>
        <v>1.9</v>
      </c>
      <c r="AL433" s="24">
        <f t="shared" si="216"/>
        <v>225.34863701585584</v>
      </c>
      <c r="AM433" s="14">
        <f t="shared" si="217"/>
        <v>157.76475034238811</v>
      </c>
    </row>
    <row r="434" spans="2:39" x14ac:dyDescent="0.25">
      <c r="B434" s="3">
        <f t="shared" si="200"/>
        <v>2080</v>
      </c>
      <c r="C434" s="14">
        <f t="shared" si="201"/>
        <v>34.666666666666664</v>
      </c>
      <c r="D434" s="11">
        <f t="shared" si="202"/>
        <v>863.37500116355909</v>
      </c>
      <c r="E434" s="11">
        <f t="shared" si="188"/>
        <v>535.78601566467273</v>
      </c>
      <c r="F434" s="11">
        <f t="shared" si="203"/>
        <v>106.32885121091664</v>
      </c>
      <c r="G434" s="11">
        <f t="shared" si="189"/>
        <v>225.90630741631867</v>
      </c>
      <c r="H434" s="11">
        <f t="shared" si="190"/>
        <v>158.15553056001099</v>
      </c>
      <c r="I434" s="24">
        <f t="shared" si="204"/>
        <v>106.32885121091664</v>
      </c>
      <c r="J434" s="12">
        <f t="shared" si="191"/>
        <v>0.23556623532515453</v>
      </c>
      <c r="K434" s="24">
        <f t="shared" si="192"/>
        <v>490.7540988708775</v>
      </c>
      <c r="L434" s="12">
        <f t="shared" si="205"/>
        <v>0.25381028041030723</v>
      </c>
      <c r="M434" s="24">
        <f t="shared" si="206"/>
        <v>225.90630741631867</v>
      </c>
      <c r="N434" s="12">
        <f t="shared" si="193"/>
        <v>0.71497189044326459</v>
      </c>
      <c r="O434" s="24">
        <f t="shared" si="194"/>
        <v>538.9726835728186</v>
      </c>
      <c r="P434" s="12">
        <f t="shared" si="207"/>
        <v>0.55739207183536976</v>
      </c>
      <c r="Q434" s="24">
        <f t="shared" si="208"/>
        <v>158.15553056001099</v>
      </c>
      <c r="R434" s="12">
        <f t="shared" si="195"/>
        <v>0.41252906751878959</v>
      </c>
      <c r="S434" s="24">
        <f t="shared" si="196"/>
        <v>513.76422135291659</v>
      </c>
      <c r="T434" s="12">
        <f t="shared" si="209"/>
        <v>0.3906932467540325</v>
      </c>
      <c r="W434" s="24">
        <f t="shared" si="210"/>
        <v>175.98627824509259</v>
      </c>
      <c r="X434" s="24">
        <f t="shared" si="211"/>
        <v>520.79622770327501</v>
      </c>
      <c r="Y434" s="13">
        <f t="shared" si="197"/>
        <v>0.42242208377287782</v>
      </c>
      <c r="Z434" s="24">
        <f t="shared" si="198"/>
        <v>8994.9934354895031</v>
      </c>
      <c r="AA434" s="24">
        <f t="shared" si="199"/>
        <v>10759.088064067424</v>
      </c>
      <c r="AB434" s="24">
        <f t="shared" si="212"/>
        <v>225.90630741631867</v>
      </c>
      <c r="AC434" s="24">
        <f t="shared" si="213"/>
        <v>158.15553056001099</v>
      </c>
      <c r="AE434" s="14">
        <f t="shared" si="214"/>
        <v>34.666666666666664</v>
      </c>
      <c r="AF434" s="24">
        <f t="shared" si="218"/>
        <v>400</v>
      </c>
      <c r="AG434" s="3">
        <f t="shared" si="215"/>
        <v>0.5</v>
      </c>
      <c r="AH434" s="3">
        <f>IF(AC434&lt;=450,AthetaR30_0,IF(AC434&gt;=650,AthetaR30_2,(IF(AC434&lt;=550,AthetaR30_0+(AthetaR30_1-AthetaR30_0)/100*(AC434-450),AthetaR30_1+(AthetaR30_2-AthetaR30_1)/100*(AC434-450)))))</f>
        <v>0</v>
      </c>
      <c r="AI434" s="3">
        <f>IF(AD434&lt;=450,AthetaR60_0,IF(AD434&gt;=650,AthetaR60_2,(IF(AD434&lt;=550,AthetaR60_0+(AthetaR60_1-AthetaR60_0)/100*(AD434-450),AthetaR60_1+(AthetaR60_2-AthetaR60_1)/100*(AD434-450)))))</f>
        <v>0.5</v>
      </c>
      <c r="AJ434" s="3">
        <f>IF(AE434&lt;=450,AthetaR90_0,IF(AE434&gt;=650,AthetaR90_2,(IF(AE434&lt;=550,AthetaR90_0+(AthetaR90_1-AthetaR90_0)/100*(AE434-450),AthetaR90_1+(AthetaR90_2-AthetaR90_1)/100*(AE434-450)))))</f>
        <v>1.3</v>
      </c>
      <c r="AK434" s="3">
        <f>IF(AF434&lt;=450,AthetaR120_0,IF(AF434&gt;=650,AthetaR120_2,(IF(AF434&lt;=550,AthetaR120_0+(AthetaR120_1-AthetaR120_0)/100*(AF434-450),AthetaR120_1+(AthetaR120_2-AthetaR120_1)/100*(AF434-450)))))</f>
        <v>1.9</v>
      </c>
      <c r="AL434" s="24">
        <f t="shared" si="216"/>
        <v>225.90630741631867</v>
      </c>
      <c r="AM434" s="14">
        <f t="shared" si="217"/>
        <v>158.15553056001099</v>
      </c>
    </row>
    <row r="435" spans="2:39" x14ac:dyDescent="0.25">
      <c r="B435" s="3">
        <f t="shared" si="200"/>
        <v>2085</v>
      </c>
      <c r="C435" s="14">
        <f t="shared" si="201"/>
        <v>34.75</v>
      </c>
      <c r="D435" s="11">
        <f t="shared" si="202"/>
        <v>863.73345012939114</v>
      </c>
      <c r="E435" s="11">
        <f t="shared" si="188"/>
        <v>536.00523364439766</v>
      </c>
      <c r="F435" s="11">
        <f t="shared" si="203"/>
        <v>106.58266149132695</v>
      </c>
      <c r="G435" s="11">
        <f t="shared" si="189"/>
        <v>226.46369948815405</v>
      </c>
      <c r="H435" s="11">
        <f t="shared" si="190"/>
        <v>158.54622380676503</v>
      </c>
      <c r="I435" s="24">
        <f t="shared" si="204"/>
        <v>106.58266149132695</v>
      </c>
      <c r="J435" s="12">
        <f t="shared" si="191"/>
        <v>0.23550671682243104</v>
      </c>
      <c r="K435" s="24">
        <f t="shared" si="192"/>
        <v>490.87812484161964</v>
      </c>
      <c r="L435" s="12">
        <f t="shared" si="205"/>
        <v>0.25380774427324099</v>
      </c>
      <c r="M435" s="24">
        <f t="shared" si="206"/>
        <v>226.46369948815405</v>
      </c>
      <c r="N435" s="12">
        <f t="shared" si="193"/>
        <v>0.7147137696376834</v>
      </c>
      <c r="O435" s="24">
        <f t="shared" si="194"/>
        <v>539.16733501117074</v>
      </c>
      <c r="P435" s="12">
        <f t="shared" si="207"/>
        <v>0.55711322986514078</v>
      </c>
      <c r="Q435" s="24">
        <f t="shared" si="208"/>
        <v>158.54622380676503</v>
      </c>
      <c r="R435" s="12">
        <f t="shared" si="195"/>
        <v>0.41240212557457062</v>
      </c>
      <c r="S435" s="24">
        <f t="shared" si="196"/>
        <v>513.92236367344367</v>
      </c>
      <c r="T435" s="12">
        <f t="shared" si="209"/>
        <v>0.39060585341909926</v>
      </c>
      <c r="W435" s="24">
        <f t="shared" si="210"/>
        <v>176.40870032886548</v>
      </c>
      <c r="X435" s="24">
        <f t="shared" si="211"/>
        <v>520.95852901946785</v>
      </c>
      <c r="Y435" s="13">
        <f t="shared" si="197"/>
        <v>0.42236656436451753</v>
      </c>
      <c r="Z435" s="24">
        <f t="shared" si="198"/>
        <v>8989.9133328883036</v>
      </c>
      <c r="AA435" s="24">
        <f t="shared" si="199"/>
        <v>10767.727232827265</v>
      </c>
      <c r="AB435" s="24">
        <f t="shared" si="212"/>
        <v>226.46369948815405</v>
      </c>
      <c r="AC435" s="24">
        <f t="shared" si="213"/>
        <v>158.54622380676503</v>
      </c>
      <c r="AE435" s="14">
        <f t="shared" si="214"/>
        <v>34.75</v>
      </c>
      <c r="AF435" s="24">
        <f t="shared" si="218"/>
        <v>400</v>
      </c>
      <c r="AG435" s="3">
        <f t="shared" si="215"/>
        <v>0.5</v>
      </c>
      <c r="AH435" s="3">
        <f>IF(AC435&lt;=450,AthetaR30_0,IF(AC435&gt;=650,AthetaR30_2,(IF(AC435&lt;=550,AthetaR30_0+(AthetaR30_1-AthetaR30_0)/100*(AC435-450),AthetaR30_1+(AthetaR30_2-AthetaR30_1)/100*(AC435-450)))))</f>
        <v>0</v>
      </c>
      <c r="AI435" s="3">
        <f>IF(AD435&lt;=450,AthetaR60_0,IF(AD435&gt;=650,AthetaR60_2,(IF(AD435&lt;=550,AthetaR60_0+(AthetaR60_1-AthetaR60_0)/100*(AD435-450),AthetaR60_1+(AthetaR60_2-AthetaR60_1)/100*(AD435-450)))))</f>
        <v>0.5</v>
      </c>
      <c r="AJ435" s="3">
        <f>IF(AE435&lt;=450,AthetaR90_0,IF(AE435&gt;=650,AthetaR90_2,(IF(AE435&lt;=550,AthetaR90_0+(AthetaR90_1-AthetaR90_0)/100*(AE435-450),AthetaR90_1+(AthetaR90_2-AthetaR90_1)/100*(AE435-450)))))</f>
        <v>1.3</v>
      </c>
      <c r="AK435" s="3">
        <f>IF(AF435&lt;=450,AthetaR120_0,IF(AF435&gt;=650,AthetaR120_2,(IF(AF435&lt;=550,AthetaR120_0+(AthetaR120_1-AthetaR120_0)/100*(AF435-450),AthetaR120_1+(AthetaR120_2-AthetaR120_1)/100*(AF435-450)))))</f>
        <v>1.9</v>
      </c>
      <c r="AL435" s="24">
        <f t="shared" si="216"/>
        <v>226.46369948815405</v>
      </c>
      <c r="AM435" s="14">
        <f t="shared" si="217"/>
        <v>158.54622380676503</v>
      </c>
    </row>
    <row r="436" spans="2:39" x14ac:dyDescent="0.25">
      <c r="B436" s="3">
        <f t="shared" si="200"/>
        <v>2090</v>
      </c>
      <c r="C436" s="14">
        <f t="shared" si="201"/>
        <v>34.833333333333336</v>
      </c>
      <c r="D436" s="11">
        <f t="shared" si="202"/>
        <v>864.09104360761808</v>
      </c>
      <c r="E436" s="11">
        <f t="shared" si="188"/>
        <v>536.2239284303563</v>
      </c>
      <c r="F436" s="11">
        <f t="shared" si="203"/>
        <v>106.83646923560019</v>
      </c>
      <c r="G436" s="11">
        <f t="shared" si="189"/>
        <v>227.02081271801919</v>
      </c>
      <c r="H436" s="11">
        <f t="shared" si="190"/>
        <v>158.93682966018412</v>
      </c>
      <c r="I436" s="24">
        <f t="shared" si="204"/>
        <v>106.83646923560019</v>
      </c>
      <c r="J436" s="12">
        <f t="shared" si="191"/>
        <v>0.23544728953729682</v>
      </c>
      <c r="K436" s="24">
        <f t="shared" si="192"/>
        <v>491.00202329187755</v>
      </c>
      <c r="L436" s="12">
        <f t="shared" si="205"/>
        <v>0.25380487606141644</v>
      </c>
      <c r="M436" s="24">
        <f t="shared" si="206"/>
        <v>227.02081271801919</v>
      </c>
      <c r="N436" s="12">
        <f t="shared" si="193"/>
        <v>0.7144561136139892</v>
      </c>
      <c r="O436" s="24">
        <f t="shared" si="194"/>
        <v>539.36177622176115</v>
      </c>
      <c r="P436" s="12">
        <f t="shared" si="207"/>
        <v>0.55683387937439244</v>
      </c>
      <c r="Q436" s="24">
        <f t="shared" si="208"/>
        <v>158.93682966018412</v>
      </c>
      <c r="R436" s="12">
        <f t="shared" si="195"/>
        <v>0.41227544528770471</v>
      </c>
      <c r="S436" s="24">
        <f t="shared" si="196"/>
        <v>514.08027711020327</v>
      </c>
      <c r="T436" s="12">
        <f t="shared" si="209"/>
        <v>0.39051804124102407</v>
      </c>
      <c r="W436" s="24">
        <f t="shared" si="210"/>
        <v>176.83106689323</v>
      </c>
      <c r="X436" s="24">
        <f t="shared" si="211"/>
        <v>521.12062520465236</v>
      </c>
      <c r="Y436" s="13">
        <f t="shared" si="197"/>
        <v>0.42231031677552472</v>
      </c>
      <c r="Z436" s="24">
        <f t="shared" si="198"/>
        <v>8984.8215384281575</v>
      </c>
      <c r="AA436" s="24">
        <f t="shared" si="199"/>
        <v>10776.334622797072</v>
      </c>
      <c r="AB436" s="24">
        <f t="shared" si="212"/>
        <v>227.02081271801919</v>
      </c>
      <c r="AC436" s="24">
        <f t="shared" si="213"/>
        <v>158.93682966018412</v>
      </c>
      <c r="AE436" s="14">
        <f t="shared" si="214"/>
        <v>34.833333333333336</v>
      </c>
      <c r="AF436" s="24">
        <f t="shared" si="218"/>
        <v>400</v>
      </c>
      <c r="AG436" s="3">
        <f t="shared" si="215"/>
        <v>0.5</v>
      </c>
      <c r="AH436" s="3">
        <f>IF(AC436&lt;=450,AthetaR30_0,IF(AC436&gt;=650,AthetaR30_2,(IF(AC436&lt;=550,AthetaR30_0+(AthetaR30_1-AthetaR30_0)/100*(AC436-450),AthetaR30_1+(AthetaR30_2-AthetaR30_1)/100*(AC436-450)))))</f>
        <v>0</v>
      </c>
      <c r="AI436" s="3">
        <f>IF(AD436&lt;=450,AthetaR60_0,IF(AD436&gt;=650,AthetaR60_2,(IF(AD436&lt;=550,AthetaR60_0+(AthetaR60_1-AthetaR60_0)/100*(AD436-450),AthetaR60_1+(AthetaR60_2-AthetaR60_1)/100*(AD436-450)))))</f>
        <v>0.5</v>
      </c>
      <c r="AJ436" s="3">
        <f>IF(AE436&lt;=450,AthetaR90_0,IF(AE436&gt;=650,AthetaR90_2,(IF(AE436&lt;=550,AthetaR90_0+(AthetaR90_1-AthetaR90_0)/100*(AE436-450),AthetaR90_1+(AthetaR90_2-AthetaR90_1)/100*(AE436-450)))))</f>
        <v>1.3</v>
      </c>
      <c r="AK436" s="3">
        <f>IF(AF436&lt;=450,AthetaR120_0,IF(AF436&gt;=650,AthetaR120_2,(IF(AF436&lt;=550,AthetaR120_0+(AthetaR120_1-AthetaR120_0)/100*(AF436-450),AthetaR120_1+(AthetaR120_2-AthetaR120_1)/100*(AF436-450)))))</f>
        <v>1.9</v>
      </c>
      <c r="AL436" s="24">
        <f t="shared" si="216"/>
        <v>227.02081271801919</v>
      </c>
      <c r="AM436" s="14">
        <f t="shared" si="217"/>
        <v>158.93682966018412</v>
      </c>
    </row>
    <row r="437" spans="2:39" x14ac:dyDescent="0.25">
      <c r="B437" s="3">
        <f t="shared" si="200"/>
        <v>2095</v>
      </c>
      <c r="C437" s="14">
        <f t="shared" si="201"/>
        <v>34.916666666666664</v>
      </c>
      <c r="D437" s="11">
        <f t="shared" si="202"/>
        <v>864.44778567199614</v>
      </c>
      <c r="E437" s="11">
        <f t="shared" si="188"/>
        <v>536.442102513951</v>
      </c>
      <c r="F437" s="11">
        <f t="shared" si="203"/>
        <v>107.09027411166161</v>
      </c>
      <c r="G437" s="11">
        <f t="shared" si="189"/>
        <v>227.57764659739357</v>
      </c>
      <c r="H437" s="11">
        <f t="shared" si="190"/>
        <v>159.32734770142514</v>
      </c>
      <c r="I437" s="24">
        <f t="shared" si="204"/>
        <v>107.09027411166161</v>
      </c>
      <c r="J437" s="12">
        <f t="shared" si="191"/>
        <v>0.23538795332581014</v>
      </c>
      <c r="K437" s="24">
        <f t="shared" si="192"/>
        <v>491.12579428135604</v>
      </c>
      <c r="L437" s="12">
        <f t="shared" si="205"/>
        <v>0.25380167820984095</v>
      </c>
      <c r="M437" s="24">
        <f t="shared" si="206"/>
        <v>227.57764659739357</v>
      </c>
      <c r="N437" s="12">
        <f t="shared" si="193"/>
        <v>0.71419891853258355</v>
      </c>
      <c r="O437" s="24">
        <f t="shared" si="194"/>
        <v>539.55600949815346</v>
      </c>
      <c r="P437" s="12">
        <f t="shared" si="207"/>
        <v>0.5565540251331198</v>
      </c>
      <c r="Q437" s="24">
        <f t="shared" si="208"/>
        <v>159.32734770142514</v>
      </c>
      <c r="R437" s="12">
        <f t="shared" si="195"/>
        <v>0.41214902564335176</v>
      </c>
      <c r="S437" s="24">
        <f t="shared" si="196"/>
        <v>514.23796241759828</v>
      </c>
      <c r="T437" s="12">
        <f t="shared" si="209"/>
        <v>0.39042981380631553</v>
      </c>
      <c r="W437" s="24">
        <f t="shared" si="210"/>
        <v>177.25337721000554</v>
      </c>
      <c r="X437" s="24">
        <f t="shared" si="211"/>
        <v>521.28251705574496</v>
      </c>
      <c r="Y437" s="13">
        <f t="shared" si="197"/>
        <v>0.42225334412637922</v>
      </c>
      <c r="Z437" s="24">
        <f t="shared" si="198"/>
        <v>8979.7181325986367</v>
      </c>
      <c r="AA437" s="24">
        <f t="shared" si="199"/>
        <v>10784.910301076465</v>
      </c>
      <c r="AB437" s="24">
        <f t="shared" si="212"/>
        <v>227.57764659739357</v>
      </c>
      <c r="AC437" s="24">
        <f t="shared" si="213"/>
        <v>159.32734770142514</v>
      </c>
      <c r="AE437" s="14">
        <f t="shared" si="214"/>
        <v>34.916666666666664</v>
      </c>
      <c r="AF437" s="24">
        <f t="shared" si="218"/>
        <v>400</v>
      </c>
      <c r="AG437" s="3">
        <f t="shared" si="215"/>
        <v>0.5</v>
      </c>
      <c r="AH437" s="3">
        <f>IF(AC437&lt;=450,AthetaR30_0,IF(AC437&gt;=650,AthetaR30_2,(IF(AC437&lt;=550,AthetaR30_0+(AthetaR30_1-AthetaR30_0)/100*(AC437-450),AthetaR30_1+(AthetaR30_2-AthetaR30_1)/100*(AC437-450)))))</f>
        <v>0</v>
      </c>
      <c r="AI437" s="3">
        <f>IF(AD437&lt;=450,AthetaR60_0,IF(AD437&gt;=650,AthetaR60_2,(IF(AD437&lt;=550,AthetaR60_0+(AthetaR60_1-AthetaR60_0)/100*(AD437-450),AthetaR60_1+(AthetaR60_2-AthetaR60_1)/100*(AD437-450)))))</f>
        <v>0.5</v>
      </c>
      <c r="AJ437" s="3">
        <f>IF(AE437&lt;=450,AthetaR90_0,IF(AE437&gt;=650,AthetaR90_2,(IF(AE437&lt;=550,AthetaR90_0+(AthetaR90_1-AthetaR90_0)/100*(AE437-450),AthetaR90_1+(AthetaR90_2-AthetaR90_1)/100*(AE437-450)))))</f>
        <v>1.3</v>
      </c>
      <c r="AK437" s="3">
        <f>IF(AF437&lt;=450,AthetaR120_0,IF(AF437&gt;=650,AthetaR120_2,(IF(AF437&lt;=550,AthetaR120_0+(AthetaR120_1-AthetaR120_0)/100*(AF437-450),AthetaR120_1+(AthetaR120_2-AthetaR120_1)/100*(AF437-450)))))</f>
        <v>1.9</v>
      </c>
      <c r="AL437" s="24">
        <f t="shared" si="216"/>
        <v>227.57764659739357</v>
      </c>
      <c r="AM437" s="14">
        <f t="shared" si="217"/>
        <v>159.32734770142514</v>
      </c>
    </row>
    <row r="438" spans="2:39" x14ac:dyDescent="0.25">
      <c r="B438" s="3">
        <f t="shared" si="200"/>
        <v>2100</v>
      </c>
      <c r="C438" s="14">
        <f t="shared" si="201"/>
        <v>35</v>
      </c>
      <c r="D438" s="11">
        <f t="shared" si="202"/>
        <v>864.80368036725235</v>
      </c>
      <c r="E438" s="11">
        <f t="shared" si="188"/>
        <v>536.65975836883069</v>
      </c>
      <c r="F438" s="11">
        <f t="shared" si="203"/>
        <v>107.34407578987145</v>
      </c>
      <c r="G438" s="11">
        <f t="shared" si="189"/>
        <v>228.13420062252669</v>
      </c>
      <c r="H438" s="11">
        <f t="shared" si="190"/>
        <v>159.71777751523146</v>
      </c>
      <c r="I438" s="24">
        <f t="shared" si="204"/>
        <v>107.34407578987145</v>
      </c>
      <c r="J438" s="12">
        <f t="shared" si="191"/>
        <v>0.23532870804346792</v>
      </c>
      <c r="K438" s="24">
        <f t="shared" si="192"/>
        <v>491.24943787159054</v>
      </c>
      <c r="L438" s="12">
        <f t="shared" si="205"/>
        <v>0.2537981531322912</v>
      </c>
      <c r="M438" s="24">
        <f t="shared" si="206"/>
        <v>228.13420062252669</v>
      </c>
      <c r="N438" s="12">
        <f t="shared" si="193"/>
        <v>0.71394218057137815</v>
      </c>
      <c r="O438" s="24">
        <f t="shared" si="194"/>
        <v>539.75003712896785</v>
      </c>
      <c r="P438" s="12">
        <f t="shared" si="207"/>
        <v>0.55627367185980847</v>
      </c>
      <c r="Q438" s="24">
        <f t="shared" si="208"/>
        <v>159.71777751523146</v>
      </c>
      <c r="R438" s="12">
        <f t="shared" si="195"/>
        <v>0.41202286562841439</v>
      </c>
      <c r="S438" s="24">
        <f t="shared" si="196"/>
        <v>514.39542035120348</v>
      </c>
      <c r="T438" s="12">
        <f t="shared" si="209"/>
        <v>0.39034117466549162</v>
      </c>
      <c r="W438" s="24">
        <f t="shared" si="210"/>
        <v>177.67563055413191</v>
      </c>
      <c r="X438" s="24">
        <f t="shared" si="211"/>
        <v>521.44420537130509</v>
      </c>
      <c r="Y438" s="13">
        <f t="shared" si="197"/>
        <v>0.42219564951075356</v>
      </c>
      <c r="Z438" s="24">
        <f t="shared" si="198"/>
        <v>8974.6031953674701</v>
      </c>
      <c r="AA438" s="24">
        <f t="shared" si="199"/>
        <v>10793.454334339212</v>
      </c>
      <c r="AB438" s="24">
        <f t="shared" si="212"/>
        <v>228.13420062252669</v>
      </c>
      <c r="AC438" s="24">
        <f t="shared" si="213"/>
        <v>159.71777751523146</v>
      </c>
      <c r="AE438" s="14">
        <f t="shared" si="214"/>
        <v>35</v>
      </c>
      <c r="AF438" s="24">
        <f t="shared" si="218"/>
        <v>400</v>
      </c>
      <c r="AG438" s="3">
        <f t="shared" si="215"/>
        <v>0.5</v>
      </c>
      <c r="AH438" s="3">
        <f>IF(AC438&lt;=450,AthetaR30_0,IF(AC438&gt;=650,AthetaR30_2,(IF(AC438&lt;=550,AthetaR30_0+(AthetaR30_1-AthetaR30_0)/100*(AC438-450),AthetaR30_1+(AthetaR30_2-AthetaR30_1)/100*(AC438-450)))))</f>
        <v>0</v>
      </c>
      <c r="AI438" s="3">
        <f>IF(AD438&lt;=450,AthetaR60_0,IF(AD438&gt;=650,AthetaR60_2,(IF(AD438&lt;=550,AthetaR60_0+(AthetaR60_1-AthetaR60_0)/100*(AD438-450),AthetaR60_1+(AthetaR60_2-AthetaR60_1)/100*(AD438-450)))))</f>
        <v>0.5</v>
      </c>
      <c r="AJ438" s="3">
        <f>IF(AE438&lt;=450,AthetaR90_0,IF(AE438&gt;=650,AthetaR90_2,(IF(AE438&lt;=550,AthetaR90_0+(AthetaR90_1-AthetaR90_0)/100*(AE438-450),AthetaR90_1+(AthetaR90_2-AthetaR90_1)/100*(AE438-450)))))</f>
        <v>1.3</v>
      </c>
      <c r="AK438" s="3">
        <f>IF(AF438&lt;=450,AthetaR120_0,IF(AF438&gt;=650,AthetaR120_2,(IF(AF438&lt;=550,AthetaR120_0+(AthetaR120_1-AthetaR120_0)/100*(AF438-450),AthetaR120_1+(AthetaR120_2-AthetaR120_1)/100*(AF438-450)))))</f>
        <v>1.9</v>
      </c>
      <c r="AL438" s="24">
        <f t="shared" si="216"/>
        <v>228.13420062252669</v>
      </c>
      <c r="AM438" s="14">
        <f t="shared" si="217"/>
        <v>159.71777751523146</v>
      </c>
    </row>
    <row r="439" spans="2:39" x14ac:dyDescent="0.25">
      <c r="B439" s="3">
        <f t="shared" si="200"/>
        <v>2105</v>
      </c>
      <c r="C439" s="14">
        <f t="shared" si="201"/>
        <v>35.083333333333336</v>
      </c>
      <c r="D439" s="11">
        <f t="shared" si="202"/>
        <v>865.15873170936015</v>
      </c>
      <c r="E439" s="11">
        <f t="shared" si="188"/>
        <v>536.87689845105933</v>
      </c>
      <c r="F439" s="11">
        <f t="shared" si="203"/>
        <v>107.59787394300375</v>
      </c>
      <c r="G439" s="11">
        <f t="shared" si="189"/>
        <v>228.69047429438649</v>
      </c>
      <c r="H439" s="11">
        <f t="shared" si="190"/>
        <v>160.10811868989694</v>
      </c>
      <c r="I439" s="24">
        <f t="shared" si="204"/>
        <v>107.59787394300375</v>
      </c>
      <c r="J439" s="12">
        <f t="shared" si="191"/>
        <v>0.2352695535452167</v>
      </c>
      <c r="K439" s="24">
        <f t="shared" si="192"/>
        <v>491.37295412592778</v>
      </c>
      <c r="L439" s="12">
        <f t="shared" si="205"/>
        <v>0.2537943032215188</v>
      </c>
      <c r="M439" s="24">
        <f t="shared" si="206"/>
        <v>228.69047429438649</v>
      </c>
      <c r="N439" s="12">
        <f t="shared" si="193"/>
        <v>0.71368589592576293</v>
      </c>
      <c r="O439" s="24">
        <f t="shared" si="194"/>
        <v>539.94386139784592</v>
      </c>
      <c r="P439" s="12">
        <f t="shared" si="207"/>
        <v>0.55599282422206953</v>
      </c>
      <c r="Q439" s="24">
        <f t="shared" si="208"/>
        <v>160.10811868989694</v>
      </c>
      <c r="R439" s="12">
        <f t="shared" si="195"/>
        <v>0.4118969642315532</v>
      </c>
      <c r="S439" s="24">
        <f t="shared" si="196"/>
        <v>514.55265166773438</v>
      </c>
      <c r="T439" s="12">
        <f t="shared" si="209"/>
        <v>0.39025212733346204</v>
      </c>
      <c r="W439" s="24">
        <f t="shared" si="210"/>
        <v>178.09782620364265</v>
      </c>
      <c r="X439" s="24">
        <f t="shared" si="211"/>
        <v>521.60569095150049</v>
      </c>
      <c r="Y439" s="13">
        <f t="shared" si="197"/>
        <v>0.42213723599580177</v>
      </c>
      <c r="Z439" s="24">
        <f t="shared" si="198"/>
        <v>8969.4768061854174</v>
      </c>
      <c r="AA439" s="24">
        <f t="shared" si="199"/>
        <v>10801.966788837448</v>
      </c>
      <c r="AB439" s="24">
        <f t="shared" si="212"/>
        <v>228.69047429438649</v>
      </c>
      <c r="AC439" s="24">
        <f t="shared" si="213"/>
        <v>160.10811868989694</v>
      </c>
      <c r="AE439" s="14">
        <f t="shared" si="214"/>
        <v>35.083333333333336</v>
      </c>
      <c r="AF439" s="24">
        <f t="shared" si="218"/>
        <v>400</v>
      </c>
      <c r="AG439" s="3">
        <f t="shared" si="215"/>
        <v>0.5</v>
      </c>
      <c r="AH439" s="3">
        <f>IF(AC439&lt;=450,AthetaR30_0,IF(AC439&gt;=650,AthetaR30_2,(IF(AC439&lt;=550,AthetaR30_0+(AthetaR30_1-AthetaR30_0)/100*(AC439-450),AthetaR30_1+(AthetaR30_2-AthetaR30_1)/100*(AC439-450)))))</f>
        <v>0</v>
      </c>
      <c r="AI439" s="3">
        <f>IF(AD439&lt;=450,AthetaR60_0,IF(AD439&gt;=650,AthetaR60_2,(IF(AD439&lt;=550,AthetaR60_0+(AthetaR60_1-AthetaR60_0)/100*(AD439-450),AthetaR60_1+(AthetaR60_2-AthetaR60_1)/100*(AD439-450)))))</f>
        <v>0.5</v>
      </c>
      <c r="AJ439" s="3">
        <f>IF(AE439&lt;=450,AthetaR90_0,IF(AE439&gt;=650,AthetaR90_2,(IF(AE439&lt;=550,AthetaR90_0+(AthetaR90_1-AthetaR90_0)/100*(AE439-450),AthetaR90_1+(AthetaR90_2-AthetaR90_1)/100*(AE439-450)))))</f>
        <v>1.3</v>
      </c>
      <c r="AK439" s="3">
        <f>IF(AF439&lt;=450,AthetaR120_0,IF(AF439&gt;=650,AthetaR120_2,(IF(AF439&lt;=550,AthetaR120_0+(AthetaR120_1-AthetaR120_0)/100*(AF439-450),AthetaR120_1+(AthetaR120_2-AthetaR120_1)/100*(AF439-450)))))</f>
        <v>1.9</v>
      </c>
      <c r="AL439" s="24">
        <f t="shared" si="216"/>
        <v>228.69047429438649</v>
      </c>
      <c r="AM439" s="14">
        <f t="shared" si="217"/>
        <v>160.10811868989694</v>
      </c>
    </row>
    <row r="440" spans="2:39" x14ac:dyDescent="0.25">
      <c r="B440" s="3">
        <f t="shared" si="200"/>
        <v>2110</v>
      </c>
      <c r="C440" s="14">
        <f t="shared" si="201"/>
        <v>35.166666666666664</v>
      </c>
      <c r="D440" s="11">
        <f t="shared" si="202"/>
        <v>865.51294368581023</v>
      </c>
      <c r="E440" s="11">
        <f t="shared" si="188"/>
        <v>537.09352519928143</v>
      </c>
      <c r="F440" s="11">
        <f t="shared" si="203"/>
        <v>107.85166824622527</v>
      </c>
      <c r="G440" s="11">
        <f t="shared" si="189"/>
        <v>229.24646711860856</v>
      </c>
      <c r="H440" s="11">
        <f t="shared" si="190"/>
        <v>160.49837081723041</v>
      </c>
      <c r="I440" s="24">
        <f t="shared" si="204"/>
        <v>107.85166824622527</v>
      </c>
      <c r="J440" s="12">
        <f t="shared" si="191"/>
        <v>0.23521048968546263</v>
      </c>
      <c r="K440" s="24">
        <f t="shared" si="192"/>
        <v>491.49634310950694</v>
      </c>
      <c r="L440" s="12">
        <f t="shared" si="205"/>
        <v>0.25379013084950919</v>
      </c>
      <c r="M440" s="24">
        <f t="shared" si="206"/>
        <v>229.24646711860856</v>
      </c>
      <c r="N440" s="12">
        <f t="shared" si="193"/>
        <v>0.71343006080857518</v>
      </c>
      <c r="O440" s="24">
        <f t="shared" si="194"/>
        <v>540.13748458341638</v>
      </c>
      <c r="P440" s="12">
        <f t="shared" si="207"/>
        <v>0.55571148683743654</v>
      </c>
      <c r="Q440" s="24">
        <f t="shared" si="208"/>
        <v>160.49837081723041</v>
      </c>
      <c r="R440" s="12">
        <f t="shared" si="195"/>
        <v>0.41177132044320208</v>
      </c>
      <c r="S440" s="24">
        <f t="shared" si="196"/>
        <v>514.70965712501607</v>
      </c>
      <c r="T440" s="12">
        <f t="shared" si="209"/>
        <v>0.39016267529000281</v>
      </c>
      <c r="W440" s="24">
        <f t="shared" si="210"/>
        <v>178.51996343963845</v>
      </c>
      <c r="X440" s="24">
        <f t="shared" si="211"/>
        <v>521.76697459807406</v>
      </c>
      <c r="Y440" s="13">
        <f t="shared" si="197"/>
        <v>0.42207810662244005</v>
      </c>
      <c r="Z440" s="24">
        <f t="shared" si="198"/>
        <v>8964.3390439910745</v>
      </c>
      <c r="AA440" s="24">
        <f t="shared" si="199"/>
        <v>10810.447730405776</v>
      </c>
      <c r="AB440" s="24">
        <f t="shared" si="212"/>
        <v>229.24646711860856</v>
      </c>
      <c r="AC440" s="24">
        <f t="shared" si="213"/>
        <v>160.49837081723041</v>
      </c>
      <c r="AE440" s="14">
        <f t="shared" si="214"/>
        <v>35.166666666666664</v>
      </c>
      <c r="AF440" s="24">
        <f t="shared" si="218"/>
        <v>400</v>
      </c>
      <c r="AG440" s="3">
        <f t="shared" si="215"/>
        <v>0.5</v>
      </c>
      <c r="AH440" s="3">
        <f>IF(AC440&lt;=450,AthetaR30_0,IF(AC440&gt;=650,AthetaR30_2,(IF(AC440&lt;=550,AthetaR30_0+(AthetaR30_1-AthetaR30_0)/100*(AC440-450),AthetaR30_1+(AthetaR30_2-AthetaR30_1)/100*(AC440-450)))))</f>
        <v>0</v>
      </c>
      <c r="AI440" s="3">
        <f>IF(AD440&lt;=450,AthetaR60_0,IF(AD440&gt;=650,AthetaR60_2,(IF(AD440&lt;=550,AthetaR60_0+(AthetaR60_1-AthetaR60_0)/100*(AD440-450),AthetaR60_1+(AthetaR60_2-AthetaR60_1)/100*(AD440-450)))))</f>
        <v>0.5</v>
      </c>
      <c r="AJ440" s="3">
        <f>IF(AE440&lt;=450,AthetaR90_0,IF(AE440&gt;=650,AthetaR90_2,(IF(AE440&lt;=550,AthetaR90_0+(AthetaR90_1-AthetaR90_0)/100*(AE440-450),AthetaR90_1+(AthetaR90_2-AthetaR90_1)/100*(AE440-450)))))</f>
        <v>1.3</v>
      </c>
      <c r="AK440" s="3">
        <f>IF(AF440&lt;=450,AthetaR120_0,IF(AF440&gt;=650,AthetaR120_2,(IF(AF440&lt;=550,AthetaR120_0+(AthetaR120_1-AthetaR120_0)/100*(AF440-450),AthetaR120_1+(AthetaR120_2-AthetaR120_1)/100*(AF440-450)))))</f>
        <v>1.9</v>
      </c>
      <c r="AL440" s="24">
        <f t="shared" si="216"/>
        <v>229.24646711860856</v>
      </c>
      <c r="AM440" s="14">
        <f t="shared" si="217"/>
        <v>160.49837081723041</v>
      </c>
    </row>
    <row r="441" spans="2:39" x14ac:dyDescent="0.25">
      <c r="B441" s="3">
        <f t="shared" si="200"/>
        <v>2115</v>
      </c>
      <c r="C441" s="14">
        <f t="shared" si="201"/>
        <v>35.25</v>
      </c>
      <c r="D441" s="11">
        <f t="shared" si="202"/>
        <v>865.86632025588017</v>
      </c>
      <c r="E441" s="11">
        <f t="shared" si="188"/>
        <v>537.30964103488725</v>
      </c>
      <c r="F441" s="11">
        <f t="shared" si="203"/>
        <v>108.10545837707478</v>
      </c>
      <c r="G441" s="11">
        <f t="shared" si="189"/>
        <v>229.80217860544599</v>
      </c>
      <c r="H441" s="11">
        <f t="shared" si="190"/>
        <v>160.88853349252042</v>
      </c>
      <c r="I441" s="24">
        <f t="shared" si="204"/>
        <v>108.10545837707478</v>
      </c>
      <c r="J441" s="12">
        <f t="shared" si="191"/>
        <v>0.23515151631808207</v>
      </c>
      <c r="K441" s="24">
        <f t="shared" si="192"/>
        <v>491.61960488924046</v>
      </c>
      <c r="L441" s="12">
        <f t="shared" si="205"/>
        <v>0.25378563836764828</v>
      </c>
      <c r="M441" s="24">
        <f t="shared" si="206"/>
        <v>229.80217860544599</v>
      </c>
      <c r="N441" s="12">
        <f t="shared" si="193"/>
        <v>0.71317467145006874</v>
      </c>
      <c r="O441" s="24">
        <f t="shared" si="194"/>
        <v>540.33090895926046</v>
      </c>
      <c r="P441" s="12">
        <f t="shared" si="207"/>
        <v>0.55542966427387996</v>
      </c>
      <c r="Q441" s="24">
        <f t="shared" si="208"/>
        <v>160.88853349252042</v>
      </c>
      <c r="R441" s="12">
        <f t="shared" si="195"/>
        <v>0.41164593325558346</v>
      </c>
      <c r="S441" s="24">
        <f t="shared" si="196"/>
        <v>514.86643748195206</v>
      </c>
      <c r="T441" s="12">
        <f t="shared" si="209"/>
        <v>0.39007282198007037</v>
      </c>
      <c r="W441" s="24">
        <f t="shared" si="210"/>
        <v>178.9420415462609</v>
      </c>
      <c r="X441" s="24">
        <f t="shared" si="211"/>
        <v>521.92805711430992</v>
      </c>
      <c r="Y441" s="13">
        <f t="shared" si="197"/>
        <v>0.42201826440562934</v>
      </c>
      <c r="Z441" s="24">
        <f t="shared" si="198"/>
        <v>8959.1899872156591</v>
      </c>
      <c r="AA441" s="24">
        <f t="shared" si="199"/>
        <v>10818.897224465391</v>
      </c>
      <c r="AB441" s="24">
        <f t="shared" si="212"/>
        <v>229.80217860544599</v>
      </c>
      <c r="AC441" s="24">
        <f t="shared" si="213"/>
        <v>160.88853349252042</v>
      </c>
      <c r="AE441" s="14">
        <f t="shared" si="214"/>
        <v>35.25</v>
      </c>
      <c r="AF441" s="24">
        <f t="shared" si="218"/>
        <v>400</v>
      </c>
      <c r="AG441" s="3">
        <f t="shared" si="215"/>
        <v>0.5</v>
      </c>
      <c r="AH441" s="3">
        <f>IF(AC441&lt;=450,AthetaR30_0,IF(AC441&gt;=650,AthetaR30_2,(IF(AC441&lt;=550,AthetaR30_0+(AthetaR30_1-AthetaR30_0)/100*(AC441-450),AthetaR30_1+(AthetaR30_2-AthetaR30_1)/100*(AC441-450)))))</f>
        <v>0</v>
      </c>
      <c r="AI441" s="3">
        <f>IF(AD441&lt;=450,AthetaR60_0,IF(AD441&gt;=650,AthetaR60_2,(IF(AD441&lt;=550,AthetaR60_0+(AthetaR60_1-AthetaR60_0)/100*(AD441-450),AthetaR60_1+(AthetaR60_2-AthetaR60_1)/100*(AD441-450)))))</f>
        <v>0.5</v>
      </c>
      <c r="AJ441" s="3">
        <f>IF(AE441&lt;=450,AthetaR90_0,IF(AE441&gt;=650,AthetaR90_2,(IF(AE441&lt;=550,AthetaR90_0+(AthetaR90_1-AthetaR90_0)/100*(AE441-450),AthetaR90_1+(AthetaR90_2-AthetaR90_1)/100*(AE441-450)))))</f>
        <v>1.3</v>
      </c>
      <c r="AK441" s="3">
        <f>IF(AF441&lt;=450,AthetaR120_0,IF(AF441&gt;=650,AthetaR120_2,(IF(AF441&lt;=550,AthetaR120_0+(AthetaR120_1-AthetaR120_0)/100*(AF441-450),AthetaR120_1+(AthetaR120_2-AthetaR120_1)/100*(AF441-450)))))</f>
        <v>1.9</v>
      </c>
      <c r="AL441" s="24">
        <f t="shared" si="216"/>
        <v>229.80217860544599</v>
      </c>
      <c r="AM441" s="14">
        <f t="shared" si="217"/>
        <v>160.88853349252042</v>
      </c>
    </row>
    <row r="442" spans="2:39" x14ac:dyDescent="0.25">
      <c r="B442" s="3">
        <f t="shared" si="200"/>
        <v>2120</v>
      </c>
      <c r="C442" s="14">
        <f t="shared" si="201"/>
        <v>35.333333333333336</v>
      </c>
      <c r="D442" s="11">
        <f t="shared" si="202"/>
        <v>866.21886535089914</v>
      </c>
      <c r="E442" s="11">
        <f t="shared" si="188"/>
        <v>537.52524836217481</v>
      </c>
      <c r="F442" s="11">
        <f t="shared" si="203"/>
        <v>108.35924401544243</v>
      </c>
      <c r="G442" s="11">
        <f t="shared" si="189"/>
        <v>230.35760826971986</v>
      </c>
      <c r="H442" s="11">
        <f t="shared" si="190"/>
        <v>161.27860631450051</v>
      </c>
      <c r="I442" s="24">
        <f t="shared" si="204"/>
        <v>108.35924401544243</v>
      </c>
      <c r="J442" s="12">
        <f t="shared" si="191"/>
        <v>0.2350926332964314</v>
      </c>
      <c r="K442" s="24">
        <f t="shared" si="192"/>
        <v>491.74273953379594</v>
      </c>
      <c r="L442" s="12">
        <f t="shared" si="205"/>
        <v>0.25378082810698149</v>
      </c>
      <c r="M442" s="24">
        <f t="shared" si="206"/>
        <v>230.35760826971986</v>
      </c>
      <c r="N442" s="12">
        <f t="shared" si="193"/>
        <v>0.71291972409788029</v>
      </c>
      <c r="O442" s="24">
        <f t="shared" si="194"/>
        <v>540.52413679387962</v>
      </c>
      <c r="P442" s="12">
        <f t="shared" si="207"/>
        <v>0.55514736105059859</v>
      </c>
      <c r="Q442" s="24">
        <f t="shared" si="208"/>
        <v>161.27860631450051</v>
      </c>
      <c r="R442" s="12">
        <f t="shared" si="195"/>
        <v>0.41152080166272326</v>
      </c>
      <c r="S442" s="24">
        <f t="shared" si="196"/>
        <v>515.02299349849386</v>
      </c>
      <c r="T442" s="12">
        <f t="shared" si="209"/>
        <v>0.38998257081427434</v>
      </c>
      <c r="W442" s="24">
        <f t="shared" si="210"/>
        <v>179.36405981066653</v>
      </c>
      <c r="X442" s="24">
        <f t="shared" si="211"/>
        <v>522.0889393049988</v>
      </c>
      <c r="Y442" s="13">
        <f t="shared" si="197"/>
        <v>0.42195771233465368</v>
      </c>
      <c r="Z442" s="24">
        <f t="shared" si="198"/>
        <v>8954.0297137877078</v>
      </c>
      <c r="AA442" s="24">
        <f t="shared" si="199"/>
        <v>10827.315336028141</v>
      </c>
      <c r="AB442" s="24">
        <f t="shared" si="212"/>
        <v>230.35760826971986</v>
      </c>
      <c r="AC442" s="24">
        <f t="shared" si="213"/>
        <v>161.27860631450051</v>
      </c>
      <c r="AE442" s="14">
        <f t="shared" si="214"/>
        <v>35.333333333333336</v>
      </c>
      <c r="AF442" s="24">
        <f t="shared" si="218"/>
        <v>400</v>
      </c>
      <c r="AG442" s="3">
        <f t="shared" si="215"/>
        <v>0.5</v>
      </c>
      <c r="AH442" s="3">
        <f>IF(AC442&lt;=450,AthetaR30_0,IF(AC442&gt;=650,AthetaR30_2,(IF(AC442&lt;=550,AthetaR30_0+(AthetaR30_1-AthetaR30_0)/100*(AC442-450),AthetaR30_1+(AthetaR30_2-AthetaR30_1)/100*(AC442-450)))))</f>
        <v>0</v>
      </c>
      <c r="AI442" s="3">
        <f>IF(AD442&lt;=450,AthetaR60_0,IF(AD442&gt;=650,AthetaR60_2,(IF(AD442&lt;=550,AthetaR60_0+(AthetaR60_1-AthetaR60_0)/100*(AD442-450),AthetaR60_1+(AthetaR60_2-AthetaR60_1)/100*(AD442-450)))))</f>
        <v>0.5</v>
      </c>
      <c r="AJ442" s="3">
        <f>IF(AE442&lt;=450,AthetaR90_0,IF(AE442&gt;=650,AthetaR90_2,(IF(AE442&lt;=550,AthetaR90_0+(AthetaR90_1-AthetaR90_0)/100*(AE442-450),AthetaR90_1+(AthetaR90_2-AthetaR90_1)/100*(AE442-450)))))</f>
        <v>1.3</v>
      </c>
      <c r="AK442" s="3">
        <f>IF(AF442&lt;=450,AthetaR120_0,IF(AF442&gt;=650,AthetaR120_2,(IF(AF442&lt;=550,AthetaR120_0+(AthetaR120_1-AthetaR120_0)/100*(AF442-450),AthetaR120_1+(AthetaR120_2-AthetaR120_1)/100*(AF442-450)))))</f>
        <v>1.9</v>
      </c>
      <c r="AL442" s="24">
        <f t="shared" si="216"/>
        <v>230.35760826971986</v>
      </c>
      <c r="AM442" s="14">
        <f t="shared" si="217"/>
        <v>161.27860631450051</v>
      </c>
    </row>
    <row r="443" spans="2:39" x14ac:dyDescent="0.25">
      <c r="B443" s="3">
        <f t="shared" si="200"/>
        <v>2125</v>
      </c>
      <c r="C443" s="14">
        <f t="shared" si="201"/>
        <v>35.416666666666664</v>
      </c>
      <c r="D443" s="11">
        <f t="shared" si="202"/>
        <v>866.57058287451173</v>
      </c>
      <c r="E443" s="11">
        <f t="shared" si="188"/>
        <v>537.74034956851051</v>
      </c>
      <c r="F443" s="11">
        <f t="shared" si="203"/>
        <v>108.61302484354941</v>
      </c>
      <c r="G443" s="11">
        <f t="shared" si="189"/>
        <v>230.91275563077045</v>
      </c>
      <c r="H443" s="11">
        <f t="shared" si="190"/>
        <v>161.66858888531479</v>
      </c>
      <c r="I443" s="24">
        <f t="shared" si="204"/>
        <v>108.61302484354941</v>
      </c>
      <c r="J443" s="12">
        <f t="shared" si="191"/>
        <v>0.23503384047335732</v>
      </c>
      <c r="K443" s="24">
        <f t="shared" si="192"/>
        <v>491.86574711357753</v>
      </c>
      <c r="L443" s="12">
        <f t="shared" si="205"/>
        <v>0.25377570237836905</v>
      </c>
      <c r="M443" s="24">
        <f t="shared" si="206"/>
        <v>230.91275563077045</v>
      </c>
      <c r="N443" s="12">
        <f t="shared" si="193"/>
        <v>0.71266521501699875</v>
      </c>
      <c r="O443" s="24">
        <f t="shared" si="194"/>
        <v>540.71717035066183</v>
      </c>
      <c r="P443" s="12">
        <f t="shared" si="207"/>
        <v>0.55486458163849872</v>
      </c>
      <c r="Q443" s="24">
        <f t="shared" si="208"/>
        <v>161.66858888531479</v>
      </c>
      <c r="R443" s="12">
        <f t="shared" si="195"/>
        <v>0.41139592466046465</v>
      </c>
      <c r="S443" s="24">
        <f t="shared" si="196"/>
        <v>515.17932593561125</v>
      </c>
      <c r="T443" s="12">
        <f t="shared" si="209"/>
        <v>0.38989192516917098</v>
      </c>
      <c r="W443" s="24">
        <f t="shared" si="210"/>
        <v>179.78601752300119</v>
      </c>
      <c r="X443" s="24">
        <f t="shared" si="211"/>
        <v>522.2496219764065</v>
      </c>
      <c r="Y443" s="13">
        <f t="shared" si="197"/>
        <v>0.4218964533733931</v>
      </c>
      <c r="Z443" s="24">
        <f t="shared" si="198"/>
        <v>8948.8583011377323</v>
      </c>
      <c r="AA443" s="24">
        <f t="shared" si="199"/>
        <v>10835.702129700536</v>
      </c>
      <c r="AB443" s="24">
        <f t="shared" si="212"/>
        <v>230.91275563077045</v>
      </c>
      <c r="AC443" s="24">
        <f t="shared" si="213"/>
        <v>161.66858888531479</v>
      </c>
      <c r="AE443" s="14">
        <f t="shared" si="214"/>
        <v>35.416666666666664</v>
      </c>
      <c r="AF443" s="24">
        <f t="shared" si="218"/>
        <v>400</v>
      </c>
      <c r="AG443" s="3">
        <f t="shared" si="215"/>
        <v>0.5</v>
      </c>
      <c r="AH443" s="3">
        <f>IF(AC443&lt;=450,AthetaR30_0,IF(AC443&gt;=650,AthetaR30_2,(IF(AC443&lt;=550,AthetaR30_0+(AthetaR30_1-AthetaR30_0)/100*(AC443-450),AthetaR30_1+(AthetaR30_2-AthetaR30_1)/100*(AC443-450)))))</f>
        <v>0</v>
      </c>
      <c r="AI443" s="3">
        <f>IF(AD443&lt;=450,AthetaR60_0,IF(AD443&gt;=650,AthetaR60_2,(IF(AD443&lt;=550,AthetaR60_0+(AthetaR60_1-AthetaR60_0)/100*(AD443-450),AthetaR60_1+(AthetaR60_2-AthetaR60_1)/100*(AD443-450)))))</f>
        <v>0.5</v>
      </c>
      <c r="AJ443" s="3">
        <f>IF(AE443&lt;=450,AthetaR90_0,IF(AE443&gt;=650,AthetaR90_2,(IF(AE443&lt;=550,AthetaR90_0+(AthetaR90_1-AthetaR90_0)/100*(AE443-450),AthetaR90_1+(AthetaR90_2-AthetaR90_1)/100*(AE443-450)))))</f>
        <v>1.3</v>
      </c>
      <c r="AK443" s="3">
        <f>IF(AF443&lt;=450,AthetaR120_0,IF(AF443&gt;=650,AthetaR120_2,(IF(AF443&lt;=550,AthetaR120_0+(AthetaR120_1-AthetaR120_0)/100*(AF443-450),AthetaR120_1+(AthetaR120_2-AthetaR120_1)/100*(AF443-450)))))</f>
        <v>1.9</v>
      </c>
      <c r="AL443" s="24">
        <f t="shared" si="216"/>
        <v>230.91275563077045</v>
      </c>
      <c r="AM443" s="14">
        <f t="shared" si="217"/>
        <v>161.66858888531479</v>
      </c>
    </row>
    <row r="444" spans="2:39" x14ac:dyDescent="0.25">
      <c r="B444" s="3">
        <f t="shared" si="200"/>
        <v>2130</v>
      </c>
      <c r="C444" s="14">
        <f t="shared" si="201"/>
        <v>35.5</v>
      </c>
      <c r="D444" s="11">
        <f t="shared" si="202"/>
        <v>866.92147670293605</v>
      </c>
      <c r="E444" s="11">
        <f t="shared" si="188"/>
        <v>537.95494702448741</v>
      </c>
      <c r="F444" s="11">
        <f t="shared" si="203"/>
        <v>108.86680054592777</v>
      </c>
      <c r="G444" s="11">
        <f t="shared" si="189"/>
        <v>231.46762021240895</v>
      </c>
      <c r="H444" s="11">
        <f t="shared" si="190"/>
        <v>162.05848081048396</v>
      </c>
      <c r="I444" s="24">
        <f t="shared" si="204"/>
        <v>108.86680054592777</v>
      </c>
      <c r="J444" s="12">
        <f t="shared" si="191"/>
        <v>0.2349751377012064</v>
      </c>
      <c r="K444" s="24">
        <f t="shared" si="192"/>
        <v>491.9886277007073</v>
      </c>
      <c r="L444" s="12">
        <f t="shared" si="205"/>
        <v>0.25377026347275994</v>
      </c>
      <c r="M444" s="24">
        <f t="shared" si="206"/>
        <v>231.46762021240895</v>
      </c>
      <c r="N444" s="12">
        <f t="shared" si="193"/>
        <v>0.71241114048973186</v>
      </c>
      <c r="O444" s="24">
        <f t="shared" si="194"/>
        <v>540.91001188784992</v>
      </c>
      <c r="P444" s="12">
        <f t="shared" si="207"/>
        <v>0.5545813304610322</v>
      </c>
      <c r="Q444" s="24">
        <f t="shared" si="208"/>
        <v>162.05848081048396</v>
      </c>
      <c r="R444" s="12">
        <f t="shared" si="195"/>
        <v>0.4112713012464827</v>
      </c>
      <c r="S444" s="24">
        <f t="shared" si="196"/>
        <v>515.33543555526239</v>
      </c>
      <c r="T444" s="12">
        <f t="shared" si="209"/>
        <v>0.38980088838776189</v>
      </c>
      <c r="W444" s="24">
        <f t="shared" si="210"/>
        <v>180.20791397637458</v>
      </c>
      <c r="X444" s="24">
        <f t="shared" si="211"/>
        <v>522.41010593623969</v>
      </c>
      <c r="Y444" s="13">
        <f t="shared" si="197"/>
        <v>0.42183449046059662</v>
      </c>
      <c r="Z444" s="24">
        <f t="shared" si="198"/>
        <v>8943.6758262028197</v>
      </c>
      <c r="AA444" s="24">
        <f t="shared" si="199"/>
        <v>10844.057669687723</v>
      </c>
      <c r="AB444" s="24">
        <f t="shared" si="212"/>
        <v>231.46762021240895</v>
      </c>
      <c r="AC444" s="24">
        <f t="shared" si="213"/>
        <v>162.05848081048396</v>
      </c>
      <c r="AE444" s="14">
        <f t="shared" si="214"/>
        <v>35.5</v>
      </c>
      <c r="AF444" s="24">
        <f t="shared" si="218"/>
        <v>400</v>
      </c>
      <c r="AG444" s="3">
        <f t="shared" si="215"/>
        <v>0.5</v>
      </c>
      <c r="AH444" s="3">
        <f>IF(AC444&lt;=450,AthetaR30_0,IF(AC444&gt;=650,AthetaR30_2,(IF(AC444&lt;=550,AthetaR30_0+(AthetaR30_1-AthetaR30_0)/100*(AC444-450),AthetaR30_1+(AthetaR30_2-AthetaR30_1)/100*(AC444-450)))))</f>
        <v>0</v>
      </c>
      <c r="AI444" s="3">
        <f>IF(AD444&lt;=450,AthetaR60_0,IF(AD444&gt;=650,AthetaR60_2,(IF(AD444&lt;=550,AthetaR60_0+(AthetaR60_1-AthetaR60_0)/100*(AD444-450),AthetaR60_1+(AthetaR60_2-AthetaR60_1)/100*(AD444-450)))))</f>
        <v>0.5</v>
      </c>
      <c r="AJ444" s="3">
        <f>IF(AE444&lt;=450,AthetaR90_0,IF(AE444&gt;=650,AthetaR90_2,(IF(AE444&lt;=550,AthetaR90_0+(AthetaR90_1-AthetaR90_0)/100*(AE444-450),AthetaR90_1+(AthetaR90_2-AthetaR90_1)/100*(AE444-450)))))</f>
        <v>1.3</v>
      </c>
      <c r="AK444" s="3">
        <f>IF(AF444&lt;=450,AthetaR120_0,IF(AF444&gt;=650,AthetaR120_2,(IF(AF444&lt;=550,AthetaR120_0+(AthetaR120_1-AthetaR120_0)/100*(AF444-450),AthetaR120_1+(AthetaR120_2-AthetaR120_1)/100*(AF444-450)))))</f>
        <v>1.9</v>
      </c>
      <c r="AL444" s="24">
        <f t="shared" si="216"/>
        <v>231.46762021240895</v>
      </c>
      <c r="AM444" s="14">
        <f t="shared" si="217"/>
        <v>162.05848081048396</v>
      </c>
    </row>
    <row r="445" spans="2:39" x14ac:dyDescent="0.25">
      <c r="B445" s="3">
        <f t="shared" si="200"/>
        <v>2135</v>
      </c>
      <c r="C445" s="14">
        <f t="shared" si="201"/>
        <v>35.583333333333336</v>
      </c>
      <c r="D445" s="11">
        <f t="shared" si="202"/>
        <v>867.27155068521972</v>
      </c>
      <c r="E445" s="11">
        <f t="shared" si="188"/>
        <v>538.16904308408232</v>
      </c>
      <c r="F445" s="11">
        <f t="shared" si="203"/>
        <v>109.12057080940053</v>
      </c>
      <c r="G445" s="11">
        <f t="shared" si="189"/>
        <v>232.02220154286996</v>
      </c>
      <c r="H445" s="11">
        <f t="shared" si="190"/>
        <v>162.44828169887171</v>
      </c>
      <c r="I445" s="24">
        <f t="shared" si="204"/>
        <v>109.12057080940053</v>
      </c>
      <c r="J445" s="12">
        <f t="shared" si="191"/>
        <v>0.23491652483183528</v>
      </c>
      <c r="K445" s="24">
        <f t="shared" si="192"/>
        <v>492.11138136900769</v>
      </c>
      <c r="L445" s="12">
        <f t="shared" si="205"/>
        <v>0.25376451366137404</v>
      </c>
      <c r="M445" s="24">
        <f t="shared" si="206"/>
        <v>232.02220154286996</v>
      </c>
      <c r="N445" s="12">
        <f t="shared" si="193"/>
        <v>0.71215749681567231</v>
      </c>
      <c r="O445" s="24">
        <f t="shared" si="194"/>
        <v>541.10266365851066</v>
      </c>
      <c r="P445" s="12">
        <f t="shared" si="207"/>
        <v>0.55429761189475368</v>
      </c>
      <c r="Q445" s="24">
        <f t="shared" si="208"/>
        <v>162.44828169887171</v>
      </c>
      <c r="R445" s="12">
        <f t="shared" si="195"/>
        <v>0.41114693042029765</v>
      </c>
      <c r="S445" s="24">
        <f t="shared" si="196"/>
        <v>515.49132312036443</v>
      </c>
      <c r="T445" s="12">
        <f t="shared" si="209"/>
        <v>0.38970946377983418</v>
      </c>
      <c r="W445" s="24">
        <f t="shared" si="210"/>
        <v>180.62974846683517</v>
      </c>
      <c r="X445" s="24">
        <f t="shared" si="211"/>
        <v>522.57039199361418</v>
      </c>
      <c r="Y445" s="13">
        <f t="shared" si="197"/>
        <v>0.42177182651014972</v>
      </c>
      <c r="Z445" s="24">
        <f t="shared" si="198"/>
        <v>8938.4823654311786</v>
      </c>
      <c r="AA445" s="24">
        <f t="shared" si="199"/>
        <v>10852.382019797422</v>
      </c>
      <c r="AB445" s="24">
        <f t="shared" si="212"/>
        <v>232.02220154286996</v>
      </c>
      <c r="AC445" s="24">
        <f t="shared" si="213"/>
        <v>162.44828169887171</v>
      </c>
      <c r="AE445" s="14">
        <f t="shared" si="214"/>
        <v>35.583333333333336</v>
      </c>
      <c r="AF445" s="24">
        <f t="shared" si="218"/>
        <v>400</v>
      </c>
      <c r="AG445" s="3">
        <f t="shared" si="215"/>
        <v>0.5</v>
      </c>
      <c r="AH445" s="3">
        <f>IF(AC445&lt;=450,AthetaR30_0,IF(AC445&gt;=650,AthetaR30_2,(IF(AC445&lt;=550,AthetaR30_0+(AthetaR30_1-AthetaR30_0)/100*(AC445-450),AthetaR30_1+(AthetaR30_2-AthetaR30_1)/100*(AC445-450)))))</f>
        <v>0</v>
      </c>
      <c r="AI445" s="3">
        <f>IF(AD445&lt;=450,AthetaR60_0,IF(AD445&gt;=650,AthetaR60_2,(IF(AD445&lt;=550,AthetaR60_0+(AthetaR60_1-AthetaR60_0)/100*(AD445-450),AthetaR60_1+(AthetaR60_2-AthetaR60_1)/100*(AD445-450)))))</f>
        <v>0.5</v>
      </c>
      <c r="AJ445" s="3">
        <f>IF(AE445&lt;=450,AthetaR90_0,IF(AE445&gt;=650,AthetaR90_2,(IF(AE445&lt;=550,AthetaR90_0+(AthetaR90_1-AthetaR90_0)/100*(AE445-450),AthetaR90_1+(AthetaR90_2-AthetaR90_1)/100*(AE445-450)))))</f>
        <v>1.3</v>
      </c>
      <c r="AK445" s="3">
        <f>IF(AF445&lt;=450,AthetaR120_0,IF(AF445&gt;=650,AthetaR120_2,(IF(AF445&lt;=550,AthetaR120_0+(AthetaR120_1-AthetaR120_0)/100*(AF445-450),AthetaR120_1+(AthetaR120_2-AthetaR120_1)/100*(AF445-450)))))</f>
        <v>1.9</v>
      </c>
      <c r="AL445" s="24">
        <f t="shared" si="216"/>
        <v>232.02220154286996</v>
      </c>
      <c r="AM445" s="14">
        <f t="shared" si="217"/>
        <v>162.44828169887171</v>
      </c>
    </row>
    <row r="446" spans="2:39" x14ac:dyDescent="0.25">
      <c r="B446" s="3">
        <f t="shared" si="200"/>
        <v>2140</v>
      </c>
      <c r="C446" s="14">
        <f t="shared" si="201"/>
        <v>35.666666666666664</v>
      </c>
      <c r="D446" s="11">
        <f t="shared" si="202"/>
        <v>867.62080864349502</v>
      </c>
      <c r="E446" s="11">
        <f t="shared" si="188"/>
        <v>538.38264008481087</v>
      </c>
      <c r="F446" s="11">
        <f t="shared" si="203"/>
        <v>109.37433532306191</v>
      </c>
      <c r="G446" s="11">
        <f t="shared" si="189"/>
        <v>232.57649915476472</v>
      </c>
      <c r="H446" s="11">
        <f t="shared" si="190"/>
        <v>162.83799116265155</v>
      </c>
      <c r="I446" s="24">
        <f t="shared" si="204"/>
        <v>109.37433532306191</v>
      </c>
      <c r="J446" s="12">
        <f t="shared" si="191"/>
        <v>0.23485800171661997</v>
      </c>
      <c r="K446" s="24">
        <f t="shared" si="192"/>
        <v>492.23400819398336</v>
      </c>
      <c r="L446" s="12">
        <f t="shared" si="205"/>
        <v>0.25375845519585738</v>
      </c>
      <c r="M446" s="24">
        <f t="shared" si="206"/>
        <v>232.57649915476472</v>
      </c>
      <c r="N446" s="12">
        <f t="shared" si="193"/>
        <v>0.71190428031166553</v>
      </c>
      <c r="O446" s="24">
        <f t="shared" si="194"/>
        <v>541.29512791050297</v>
      </c>
      <c r="P446" s="12">
        <f t="shared" si="207"/>
        <v>0.55401343026978922</v>
      </c>
      <c r="Q446" s="24">
        <f t="shared" si="208"/>
        <v>162.83799116265155</v>
      </c>
      <c r="R446" s="12">
        <f t="shared" si="195"/>
        <v>0.41102281118328887</v>
      </c>
      <c r="S446" s="24">
        <f t="shared" si="196"/>
        <v>515.64698939476455</v>
      </c>
      <c r="T446" s="12">
        <f t="shared" si="209"/>
        <v>0.38961765462224862</v>
      </c>
      <c r="W446" s="24">
        <f t="shared" si="210"/>
        <v>181.05152029334531</v>
      </c>
      <c r="X446" s="24">
        <f t="shared" si="211"/>
        <v>522.7304809590222</v>
      </c>
      <c r="Y446" s="13">
        <f t="shared" si="197"/>
        <v>0.42170846441134152</v>
      </c>
      <c r="Z446" s="24">
        <f t="shared" si="198"/>
        <v>8933.2779947866384</v>
      </c>
      <c r="AA446" s="24">
        <f t="shared" si="199"/>
        <v>10860.675243443831</v>
      </c>
      <c r="AB446" s="24">
        <f t="shared" si="212"/>
        <v>232.57649915476472</v>
      </c>
      <c r="AC446" s="24">
        <f t="shared" si="213"/>
        <v>162.83799116265155</v>
      </c>
      <c r="AE446" s="14">
        <f t="shared" si="214"/>
        <v>35.666666666666664</v>
      </c>
      <c r="AF446" s="24">
        <f t="shared" si="218"/>
        <v>400</v>
      </c>
      <c r="AG446" s="3">
        <f t="shared" si="215"/>
        <v>0.5</v>
      </c>
      <c r="AH446" s="3">
        <f>IF(AC446&lt;=450,AthetaR30_0,IF(AC446&gt;=650,AthetaR30_2,(IF(AC446&lt;=550,AthetaR30_0+(AthetaR30_1-AthetaR30_0)/100*(AC446-450),AthetaR30_1+(AthetaR30_2-AthetaR30_1)/100*(AC446-450)))))</f>
        <v>0</v>
      </c>
      <c r="AI446" s="3">
        <f>IF(AD446&lt;=450,AthetaR60_0,IF(AD446&gt;=650,AthetaR60_2,(IF(AD446&lt;=550,AthetaR60_0+(AthetaR60_1-AthetaR60_0)/100*(AD446-450),AthetaR60_1+(AthetaR60_2-AthetaR60_1)/100*(AD446-450)))))</f>
        <v>0.5</v>
      </c>
      <c r="AJ446" s="3">
        <f>IF(AE446&lt;=450,AthetaR90_0,IF(AE446&gt;=650,AthetaR90_2,(IF(AE446&lt;=550,AthetaR90_0+(AthetaR90_1-AthetaR90_0)/100*(AE446-450),AthetaR90_1+(AthetaR90_2-AthetaR90_1)/100*(AE446-450)))))</f>
        <v>1.3</v>
      </c>
      <c r="AK446" s="3">
        <f>IF(AF446&lt;=450,AthetaR120_0,IF(AF446&gt;=650,AthetaR120_2,(IF(AF446&lt;=550,AthetaR120_0+(AthetaR120_1-AthetaR120_0)/100*(AF446-450),AthetaR120_1+(AthetaR120_2-AthetaR120_1)/100*(AF446-450)))))</f>
        <v>1.9</v>
      </c>
      <c r="AL446" s="24">
        <f t="shared" si="216"/>
        <v>232.57649915476472</v>
      </c>
      <c r="AM446" s="14">
        <f t="shared" si="217"/>
        <v>162.83799116265155</v>
      </c>
    </row>
    <row r="447" spans="2:39" x14ac:dyDescent="0.25">
      <c r="B447" s="3">
        <f t="shared" si="200"/>
        <v>2145</v>
      </c>
      <c r="C447" s="14">
        <f t="shared" si="201"/>
        <v>35.75</v>
      </c>
      <c r="D447" s="11">
        <f t="shared" si="202"/>
        <v>867.96925437322739</v>
      </c>
      <c r="E447" s="11">
        <f t="shared" si="188"/>
        <v>538.59574034788022</v>
      </c>
      <c r="F447" s="11">
        <f t="shared" si="203"/>
        <v>109.62809377825778</v>
      </c>
      <c r="G447" s="11">
        <f t="shared" si="189"/>
        <v>233.1305125850345</v>
      </c>
      <c r="H447" s="11">
        <f t="shared" si="190"/>
        <v>163.22760881727379</v>
      </c>
      <c r="I447" s="24">
        <f t="shared" si="204"/>
        <v>109.62809377825778</v>
      </c>
      <c r="J447" s="12">
        <f t="shared" si="191"/>
        <v>0.23479956820646519</v>
      </c>
      <c r="K447" s="24">
        <f t="shared" si="192"/>
        <v>492.35650825280385</v>
      </c>
      <c r="L447" s="12">
        <f t="shared" si="205"/>
        <v>0.25375209030856877</v>
      </c>
      <c r="M447" s="24">
        <f t="shared" si="206"/>
        <v>233.1305125850345</v>
      </c>
      <c r="N447" s="12">
        <f t="shared" si="193"/>
        <v>0.71165148731177563</v>
      </c>
      <c r="O447" s="24">
        <f t="shared" si="194"/>
        <v>541.48740688644841</v>
      </c>
      <c r="P447" s="12">
        <f t="shared" si="207"/>
        <v>0.5537287898707165</v>
      </c>
      <c r="Q447" s="24">
        <f t="shared" si="208"/>
        <v>163.22760881727379</v>
      </c>
      <c r="R447" s="12">
        <f t="shared" si="195"/>
        <v>0.41089894253870696</v>
      </c>
      <c r="S447" s="24">
        <f t="shared" si="196"/>
        <v>515.80243514321171</v>
      </c>
      <c r="T447" s="12">
        <f t="shared" si="209"/>
        <v>0.3895254641594621</v>
      </c>
      <c r="W447" s="24">
        <f t="shared" si="210"/>
        <v>181.47322875775666</v>
      </c>
      <c r="X447" s="24">
        <f t="shared" si="211"/>
        <v>522.89037364430055</v>
      </c>
      <c r="Y447" s="13">
        <f t="shared" si="197"/>
        <v>0.42164440702912626</v>
      </c>
      <c r="Z447" s="24">
        <f t="shared" si="198"/>
        <v>8928.0627897530885</v>
      </c>
      <c r="AA447" s="24">
        <f t="shared" si="199"/>
        <v>10868.937403651467</v>
      </c>
      <c r="AB447" s="24">
        <f t="shared" si="212"/>
        <v>233.1305125850345</v>
      </c>
      <c r="AC447" s="24">
        <f t="shared" si="213"/>
        <v>163.22760881727379</v>
      </c>
      <c r="AE447" s="14">
        <f t="shared" si="214"/>
        <v>35.75</v>
      </c>
      <c r="AF447" s="24">
        <f t="shared" si="218"/>
        <v>400</v>
      </c>
      <c r="AG447" s="3">
        <f t="shared" si="215"/>
        <v>0.5</v>
      </c>
      <c r="AH447" s="3">
        <f>IF(AC447&lt;=450,AthetaR30_0,IF(AC447&gt;=650,AthetaR30_2,(IF(AC447&lt;=550,AthetaR30_0+(AthetaR30_1-AthetaR30_0)/100*(AC447-450),AthetaR30_1+(AthetaR30_2-AthetaR30_1)/100*(AC447-450)))))</f>
        <v>0</v>
      </c>
      <c r="AI447" s="3">
        <f>IF(AD447&lt;=450,AthetaR60_0,IF(AD447&gt;=650,AthetaR60_2,(IF(AD447&lt;=550,AthetaR60_0+(AthetaR60_1-AthetaR60_0)/100*(AD447-450),AthetaR60_1+(AthetaR60_2-AthetaR60_1)/100*(AD447-450)))))</f>
        <v>0.5</v>
      </c>
      <c r="AJ447" s="3">
        <f>IF(AE447&lt;=450,AthetaR90_0,IF(AE447&gt;=650,AthetaR90_2,(IF(AE447&lt;=550,AthetaR90_0+(AthetaR90_1-AthetaR90_0)/100*(AE447-450),AthetaR90_1+(AthetaR90_2-AthetaR90_1)/100*(AE447-450)))))</f>
        <v>1.3</v>
      </c>
      <c r="AK447" s="3">
        <f>IF(AF447&lt;=450,AthetaR120_0,IF(AF447&gt;=650,AthetaR120_2,(IF(AF447&lt;=550,AthetaR120_0+(AthetaR120_1-AthetaR120_0)/100*(AF447-450),AthetaR120_1+(AthetaR120_2-AthetaR120_1)/100*(AF447-450)))))</f>
        <v>1.9</v>
      </c>
      <c r="AL447" s="24">
        <f t="shared" si="216"/>
        <v>233.1305125850345</v>
      </c>
      <c r="AM447" s="14">
        <f t="shared" si="217"/>
        <v>163.22760881727379</v>
      </c>
    </row>
    <row r="448" spans="2:39" x14ac:dyDescent="0.25">
      <c r="B448" s="3">
        <f t="shared" si="200"/>
        <v>2150</v>
      </c>
      <c r="C448" s="14">
        <f t="shared" si="201"/>
        <v>35.833333333333336</v>
      </c>
      <c r="D448" s="11">
        <f t="shared" si="202"/>
        <v>868.3168916434638</v>
      </c>
      <c r="E448" s="11">
        <f t="shared" si="188"/>
        <v>538.80834617834046</v>
      </c>
      <c r="F448" s="11">
        <f t="shared" si="203"/>
        <v>109.88184586856634</v>
      </c>
      <c r="G448" s="11">
        <f t="shared" si="189"/>
        <v>233.68424137490521</v>
      </c>
      <c r="H448" s="11">
        <f t="shared" si="190"/>
        <v>163.61713428143327</v>
      </c>
      <c r="I448" s="24">
        <f t="shared" si="204"/>
        <v>109.88184586856634</v>
      </c>
      <c r="J448" s="12">
        <f t="shared" si="191"/>
        <v>0.23474122415181442</v>
      </c>
      <c r="K448" s="24">
        <f t="shared" si="192"/>
        <v>492.47888162428546</v>
      </c>
      <c r="L448" s="12">
        <f t="shared" si="205"/>
        <v>0.25374542121271282</v>
      </c>
      <c r="M448" s="24">
        <f t="shared" si="206"/>
        <v>233.68424137490521</v>
      </c>
      <c r="N448" s="12">
        <f t="shared" si="193"/>
        <v>0.71139911416724999</v>
      </c>
      <c r="O448" s="24">
        <f t="shared" si="194"/>
        <v>541.67950282370134</v>
      </c>
      <c r="P448" s="12">
        <f t="shared" si="207"/>
        <v>0.55344369493696277</v>
      </c>
      <c r="Q448" s="24">
        <f t="shared" si="208"/>
        <v>163.61713428143327</v>
      </c>
      <c r="R448" s="12">
        <f t="shared" si="195"/>
        <v>0.41077532349168755</v>
      </c>
      <c r="S448" s="24">
        <f t="shared" si="196"/>
        <v>515.95766113132777</v>
      </c>
      <c r="T448" s="12">
        <f t="shared" si="209"/>
        <v>0.38943289560377847</v>
      </c>
      <c r="W448" s="24">
        <f t="shared" si="210"/>
        <v>181.89487316478579</v>
      </c>
      <c r="X448" s="24">
        <f t="shared" si="211"/>
        <v>523.05007086259832</v>
      </c>
      <c r="Y448" s="13">
        <f t="shared" si="197"/>
        <v>0.42157965720438384</v>
      </c>
      <c r="Z448" s="24">
        <f t="shared" si="198"/>
        <v>8922.8368253388671</v>
      </c>
      <c r="AA448" s="24">
        <f t="shared" si="199"/>
        <v>10877.168563058978</v>
      </c>
      <c r="AB448" s="24">
        <f t="shared" si="212"/>
        <v>233.68424137490521</v>
      </c>
      <c r="AC448" s="24">
        <f t="shared" si="213"/>
        <v>163.61713428143327</v>
      </c>
      <c r="AE448" s="14">
        <f t="shared" si="214"/>
        <v>35.833333333333336</v>
      </c>
      <c r="AF448" s="24">
        <f t="shared" si="218"/>
        <v>400</v>
      </c>
      <c r="AG448" s="3">
        <f t="shared" si="215"/>
        <v>0.5</v>
      </c>
      <c r="AH448" s="3">
        <f>IF(AC448&lt;=450,AthetaR30_0,IF(AC448&gt;=650,AthetaR30_2,(IF(AC448&lt;=550,AthetaR30_0+(AthetaR30_1-AthetaR30_0)/100*(AC448-450),AthetaR30_1+(AthetaR30_2-AthetaR30_1)/100*(AC448-450)))))</f>
        <v>0</v>
      </c>
      <c r="AI448" s="3">
        <f>IF(AD448&lt;=450,AthetaR60_0,IF(AD448&gt;=650,AthetaR60_2,(IF(AD448&lt;=550,AthetaR60_0+(AthetaR60_1-AthetaR60_0)/100*(AD448-450),AthetaR60_1+(AthetaR60_2-AthetaR60_1)/100*(AD448-450)))))</f>
        <v>0.5</v>
      </c>
      <c r="AJ448" s="3">
        <f>IF(AE448&lt;=450,AthetaR90_0,IF(AE448&gt;=650,AthetaR90_2,(IF(AE448&lt;=550,AthetaR90_0+(AthetaR90_1-AthetaR90_0)/100*(AE448-450),AthetaR90_1+(AthetaR90_2-AthetaR90_1)/100*(AE448-450)))))</f>
        <v>1.3</v>
      </c>
      <c r="AK448" s="3">
        <f>IF(AF448&lt;=450,AthetaR120_0,IF(AF448&gt;=650,AthetaR120_2,(IF(AF448&lt;=550,AthetaR120_0+(AthetaR120_1-AthetaR120_0)/100*(AF448-450),AthetaR120_1+(AthetaR120_2-AthetaR120_1)/100*(AF448-450)))))</f>
        <v>1.9</v>
      </c>
      <c r="AL448" s="24">
        <f t="shared" si="216"/>
        <v>233.68424137490521</v>
      </c>
      <c r="AM448" s="14">
        <f t="shared" si="217"/>
        <v>163.61713428143327</v>
      </c>
    </row>
    <row r="449" spans="2:39" x14ac:dyDescent="0.25">
      <c r="B449" s="3">
        <f t="shared" si="200"/>
        <v>2155</v>
      </c>
      <c r="C449" s="14">
        <f t="shared" si="201"/>
        <v>35.916666666666664</v>
      </c>
      <c r="D449" s="11">
        <f t="shared" si="202"/>
        <v>868.66372419707727</v>
      </c>
      <c r="E449" s="11">
        <f t="shared" si="188"/>
        <v>539.02045986523456</v>
      </c>
      <c r="F449" s="11">
        <f t="shared" si="203"/>
        <v>110.13559128977906</v>
      </c>
      <c r="G449" s="11">
        <f t="shared" si="189"/>
        <v>234.23768506984217</v>
      </c>
      <c r="H449" s="11">
        <f t="shared" si="190"/>
        <v>164.00656717703706</v>
      </c>
      <c r="I449" s="24">
        <f t="shared" si="204"/>
        <v>110.13559128977906</v>
      </c>
      <c r="J449" s="12">
        <f t="shared" si="191"/>
        <v>0.23468296940265834</v>
      </c>
      <c r="K449" s="24">
        <f t="shared" si="192"/>
        <v>492.60112838887466</v>
      </c>
      <c r="L449" s="12">
        <f t="shared" si="205"/>
        <v>0.2537384501025618</v>
      </c>
      <c r="M449" s="24">
        <f t="shared" si="206"/>
        <v>234.23768506984217</v>
      </c>
      <c r="N449" s="12">
        <f t="shared" si="193"/>
        <v>0.71114715724648736</v>
      </c>
      <c r="O449" s="24">
        <f t="shared" si="194"/>
        <v>541.87141795431955</v>
      </c>
      <c r="P449" s="12">
        <f t="shared" si="207"/>
        <v>0.55315814966348231</v>
      </c>
      <c r="Q449" s="24">
        <f t="shared" si="208"/>
        <v>164.00656717703706</v>
      </c>
      <c r="R449" s="12">
        <f t="shared" si="195"/>
        <v>0.41065195304926294</v>
      </c>
      <c r="S449" s="24">
        <f t="shared" si="196"/>
        <v>516.1126681255804</v>
      </c>
      <c r="T449" s="12">
        <f t="shared" si="209"/>
        <v>0.38933995213575462</v>
      </c>
      <c r="W449" s="24">
        <f t="shared" si="210"/>
        <v>182.31645282199017</v>
      </c>
      <c r="X449" s="24">
        <f t="shared" si="211"/>
        <v>523.20957342834629</v>
      </c>
      <c r="Y449" s="13">
        <f t="shared" si="197"/>
        <v>0.42151421775417752</v>
      </c>
      <c r="Z449" s="24">
        <f t="shared" si="198"/>
        <v>8917.6001760811087</v>
      </c>
      <c r="AA449" s="24">
        <f t="shared" si="199"/>
        <v>10885.368783922955</v>
      </c>
      <c r="AB449" s="24">
        <f t="shared" si="212"/>
        <v>234.23768506984217</v>
      </c>
      <c r="AC449" s="24">
        <f t="shared" si="213"/>
        <v>164.00656717703706</v>
      </c>
      <c r="AE449" s="14">
        <f t="shared" si="214"/>
        <v>35.916666666666664</v>
      </c>
      <c r="AF449" s="24">
        <f t="shared" si="218"/>
        <v>400</v>
      </c>
      <c r="AG449" s="3">
        <f t="shared" si="215"/>
        <v>0.5</v>
      </c>
      <c r="AH449" s="3">
        <f>IF(AC449&lt;=450,AthetaR30_0,IF(AC449&gt;=650,AthetaR30_2,(IF(AC449&lt;=550,AthetaR30_0+(AthetaR30_1-AthetaR30_0)/100*(AC449-450),AthetaR30_1+(AthetaR30_2-AthetaR30_1)/100*(AC449-450)))))</f>
        <v>0</v>
      </c>
      <c r="AI449" s="3">
        <f>IF(AD449&lt;=450,AthetaR60_0,IF(AD449&gt;=650,AthetaR60_2,(IF(AD449&lt;=550,AthetaR60_0+(AthetaR60_1-AthetaR60_0)/100*(AD449-450),AthetaR60_1+(AthetaR60_2-AthetaR60_1)/100*(AD449-450)))))</f>
        <v>0.5</v>
      </c>
      <c r="AJ449" s="3">
        <f>IF(AE449&lt;=450,AthetaR90_0,IF(AE449&gt;=650,AthetaR90_2,(IF(AE449&lt;=550,AthetaR90_0+(AthetaR90_1-AthetaR90_0)/100*(AE449-450),AthetaR90_1+(AthetaR90_2-AthetaR90_1)/100*(AE449-450)))))</f>
        <v>1.3</v>
      </c>
      <c r="AK449" s="3">
        <f>IF(AF449&lt;=450,AthetaR120_0,IF(AF449&gt;=650,AthetaR120_2,(IF(AF449&lt;=550,AthetaR120_0+(AthetaR120_1-AthetaR120_0)/100*(AF449-450),AthetaR120_1+(AthetaR120_2-AthetaR120_1)/100*(AF449-450)))))</f>
        <v>1.9</v>
      </c>
      <c r="AL449" s="24">
        <f t="shared" si="216"/>
        <v>234.23768506984217</v>
      </c>
      <c r="AM449" s="14">
        <f t="shared" si="217"/>
        <v>164.00656717703706</v>
      </c>
    </row>
    <row r="450" spans="2:39" x14ac:dyDescent="0.25">
      <c r="B450" s="3">
        <f t="shared" si="200"/>
        <v>2160</v>
      </c>
      <c r="C450" s="14">
        <f t="shared" si="201"/>
        <v>36</v>
      </c>
      <c r="D450" s="11">
        <f t="shared" si="202"/>
        <v>869.00975575100892</v>
      </c>
      <c r="E450" s="11">
        <f t="shared" si="188"/>
        <v>539.23208368174608</v>
      </c>
      <c r="F450" s="11">
        <f t="shared" si="203"/>
        <v>110.38932973988162</v>
      </c>
      <c r="G450" s="11">
        <f t="shared" si="189"/>
        <v>234.79084321950566</v>
      </c>
      <c r="H450" s="11">
        <f t="shared" si="190"/>
        <v>164.3959071291728</v>
      </c>
      <c r="I450" s="24">
        <f t="shared" si="204"/>
        <v>110.38932973988162</v>
      </c>
      <c r="J450" s="12">
        <f t="shared" si="191"/>
        <v>0.23462480380854486</v>
      </c>
      <c r="K450" s="24">
        <f t="shared" si="192"/>
        <v>492.72324862863042</v>
      </c>
      <c r="L450" s="12">
        <f t="shared" si="205"/>
        <v>0.25373117915363691</v>
      </c>
      <c r="M450" s="24">
        <f t="shared" si="206"/>
        <v>234.79084321950566</v>
      </c>
      <c r="N450" s="12">
        <f t="shared" si="193"/>
        <v>0.71089561293500081</v>
      </c>
      <c r="O450" s="24">
        <f t="shared" si="194"/>
        <v>542.06315450503587</v>
      </c>
      <c r="P450" s="12">
        <f t="shared" si="207"/>
        <v>0.55287215820130353</v>
      </c>
      <c r="Q450" s="24">
        <f t="shared" si="208"/>
        <v>164.3959071291728</v>
      </c>
      <c r="R450" s="12">
        <f t="shared" si="195"/>
        <v>0.41052883022037484</v>
      </c>
      <c r="S450" s="24">
        <f t="shared" si="196"/>
        <v>516.26745689325469</v>
      </c>
      <c r="T450" s="12">
        <f t="shared" si="209"/>
        <v>0.38924663690453537</v>
      </c>
      <c r="W450" s="24">
        <f t="shared" si="210"/>
        <v>182.73796703974435</v>
      </c>
      <c r="X450" s="24">
        <f t="shared" si="211"/>
        <v>523.36888215722513</v>
      </c>
      <c r="Y450" s="13">
        <f t="shared" si="197"/>
        <v>0.4214480914720079</v>
      </c>
      <c r="Z450" s="24">
        <f t="shared" si="198"/>
        <v>8912.352916050042</v>
      </c>
      <c r="AA450" s="24">
        <f t="shared" si="199"/>
        <v>10893.538128121641</v>
      </c>
      <c r="AB450" s="24">
        <f t="shared" si="212"/>
        <v>234.79084321950566</v>
      </c>
      <c r="AC450" s="24">
        <f t="shared" si="213"/>
        <v>164.3959071291728</v>
      </c>
      <c r="AE450" s="14">
        <f t="shared" si="214"/>
        <v>36</v>
      </c>
      <c r="AF450" s="24">
        <f t="shared" si="218"/>
        <v>400</v>
      </c>
      <c r="AG450" s="3">
        <f t="shared" si="215"/>
        <v>0.5</v>
      </c>
      <c r="AH450" s="3">
        <f>IF(AC450&lt;=450,AthetaR30_0,IF(AC450&gt;=650,AthetaR30_2,(IF(AC450&lt;=550,AthetaR30_0+(AthetaR30_1-AthetaR30_0)/100*(AC450-450),AthetaR30_1+(AthetaR30_2-AthetaR30_1)/100*(AC450-450)))))</f>
        <v>0</v>
      </c>
      <c r="AI450" s="3">
        <f>IF(AD450&lt;=450,AthetaR60_0,IF(AD450&gt;=650,AthetaR60_2,(IF(AD450&lt;=550,AthetaR60_0+(AthetaR60_1-AthetaR60_0)/100*(AD450-450),AthetaR60_1+(AthetaR60_2-AthetaR60_1)/100*(AD450-450)))))</f>
        <v>0.5</v>
      </c>
      <c r="AJ450" s="3">
        <f>IF(AE450&lt;=450,AthetaR90_0,IF(AE450&gt;=650,AthetaR90_2,(IF(AE450&lt;=550,AthetaR90_0+(AthetaR90_1-AthetaR90_0)/100*(AE450-450),AthetaR90_1+(AthetaR90_2-AthetaR90_1)/100*(AE450-450)))))</f>
        <v>1.3</v>
      </c>
      <c r="AK450" s="3">
        <f>IF(AF450&lt;=450,AthetaR120_0,IF(AF450&gt;=650,AthetaR120_2,(IF(AF450&lt;=550,AthetaR120_0+(AthetaR120_1-AthetaR120_0)/100*(AF450-450),AthetaR120_1+(AthetaR120_2-AthetaR120_1)/100*(AF450-450)))))</f>
        <v>1.9</v>
      </c>
      <c r="AL450" s="24">
        <f t="shared" si="216"/>
        <v>234.79084321950566</v>
      </c>
      <c r="AM450" s="14">
        <f t="shared" si="217"/>
        <v>164.3959071291728</v>
      </c>
    </row>
    <row r="451" spans="2:39" x14ac:dyDescent="0.25">
      <c r="B451" s="3">
        <f t="shared" si="200"/>
        <v>2165</v>
      </c>
      <c r="C451" s="14">
        <f t="shared" si="201"/>
        <v>36.083333333333336</v>
      </c>
      <c r="D451" s="11">
        <f t="shared" si="202"/>
        <v>869.35498999650622</v>
      </c>
      <c r="E451" s="11">
        <f t="shared" si="188"/>
        <v>539.44321988534523</v>
      </c>
      <c r="F451" s="11">
        <f t="shared" si="203"/>
        <v>110.64306091903525</v>
      </c>
      <c r="G451" s="11">
        <f t="shared" si="189"/>
        <v>235.34371537770696</v>
      </c>
      <c r="H451" s="11">
        <f t="shared" si="190"/>
        <v>164.78515376607734</v>
      </c>
      <c r="I451" s="24">
        <f t="shared" si="204"/>
        <v>110.64306091903525</v>
      </c>
      <c r="J451" s="12">
        <f t="shared" si="191"/>
        <v>0.23456672721858735</v>
      </c>
      <c r="K451" s="24">
        <f t="shared" si="192"/>
        <v>492.84524242720732</v>
      </c>
      <c r="L451" s="12">
        <f t="shared" si="205"/>
        <v>0.2537236105229278</v>
      </c>
      <c r="M451" s="24">
        <f t="shared" si="206"/>
        <v>235.34371537770696</v>
      </c>
      <c r="N451" s="12">
        <f t="shared" si="193"/>
        <v>0.71064447763538408</v>
      </c>
      <c r="O451" s="24">
        <f t="shared" si="194"/>
        <v>542.25471469723061</v>
      </c>
      <c r="P451" s="12">
        <f t="shared" si="207"/>
        <v>0.55258572465819267</v>
      </c>
      <c r="Q451" s="24">
        <f t="shared" si="208"/>
        <v>164.78515376607734</v>
      </c>
      <c r="R451" s="12">
        <f t="shared" si="195"/>
        <v>0.41040595401588592</v>
      </c>
      <c r="S451" s="24">
        <f t="shared" si="196"/>
        <v>516.42202820242676</v>
      </c>
      <c r="T451" s="12">
        <f t="shared" si="209"/>
        <v>0.38915295302825442</v>
      </c>
      <c r="W451" s="24">
        <f t="shared" si="210"/>
        <v>183.15941513121635</v>
      </c>
      <c r="X451" s="24">
        <f t="shared" si="211"/>
        <v>523.527997866134</v>
      </c>
      <c r="Y451" s="13">
        <f t="shared" si="197"/>
        <v>0.42138128112806505</v>
      </c>
      <c r="Z451" s="24">
        <f t="shared" si="198"/>
        <v>8907.0951188532217</v>
      </c>
      <c r="AA451" s="24">
        <f t="shared" si="199"/>
        <v>10901.676657158643</v>
      </c>
      <c r="AB451" s="24">
        <f t="shared" si="212"/>
        <v>235.34371537770696</v>
      </c>
      <c r="AC451" s="24">
        <f t="shared" si="213"/>
        <v>164.78515376607734</v>
      </c>
      <c r="AE451" s="14">
        <f t="shared" si="214"/>
        <v>36.083333333333336</v>
      </c>
      <c r="AF451" s="24">
        <f t="shared" si="218"/>
        <v>400</v>
      </c>
      <c r="AG451" s="3">
        <f t="shared" si="215"/>
        <v>0.5</v>
      </c>
      <c r="AH451" s="3">
        <f>IF(AC451&lt;=450,AthetaR30_0,IF(AC451&gt;=650,AthetaR30_2,(IF(AC451&lt;=550,AthetaR30_0+(AthetaR30_1-AthetaR30_0)/100*(AC451-450),AthetaR30_1+(AthetaR30_2-AthetaR30_1)/100*(AC451-450)))))</f>
        <v>0</v>
      </c>
      <c r="AI451" s="3">
        <f>IF(AD451&lt;=450,AthetaR60_0,IF(AD451&gt;=650,AthetaR60_2,(IF(AD451&lt;=550,AthetaR60_0+(AthetaR60_1-AthetaR60_0)/100*(AD451-450),AthetaR60_1+(AthetaR60_2-AthetaR60_1)/100*(AD451-450)))))</f>
        <v>0.5</v>
      </c>
      <c r="AJ451" s="3">
        <f>IF(AE451&lt;=450,AthetaR90_0,IF(AE451&gt;=650,AthetaR90_2,(IF(AE451&lt;=550,AthetaR90_0+(AthetaR90_1-AthetaR90_0)/100*(AE451-450),AthetaR90_1+(AthetaR90_2-AthetaR90_1)/100*(AE451-450)))))</f>
        <v>1.3</v>
      </c>
      <c r="AK451" s="3">
        <f>IF(AF451&lt;=450,AthetaR120_0,IF(AF451&gt;=650,AthetaR120_2,(IF(AF451&lt;=550,AthetaR120_0+(AthetaR120_1-AthetaR120_0)/100*(AF451-450),AthetaR120_1+(AthetaR120_2-AthetaR120_1)/100*(AF451-450)))))</f>
        <v>1.9</v>
      </c>
      <c r="AL451" s="24">
        <f t="shared" si="216"/>
        <v>235.34371537770696</v>
      </c>
      <c r="AM451" s="14">
        <f t="shared" si="217"/>
        <v>164.78515376607734</v>
      </c>
    </row>
    <row r="452" spans="2:39" x14ac:dyDescent="0.25">
      <c r="B452" s="3">
        <f t="shared" si="200"/>
        <v>2170</v>
      </c>
      <c r="C452" s="14">
        <f t="shared" si="201"/>
        <v>36.166666666666664</v>
      </c>
      <c r="D452" s="11">
        <f t="shared" si="202"/>
        <v>869.69943059936008</v>
      </c>
      <c r="E452" s="11">
        <f t="shared" si="188"/>
        <v>539.65387071793327</v>
      </c>
      <c r="F452" s="11">
        <f t="shared" si="203"/>
        <v>110.89678452955818</v>
      </c>
      <c r="G452" s="11">
        <f t="shared" si="189"/>
        <v>235.89630110236516</v>
      </c>
      <c r="H452" s="11">
        <f t="shared" si="190"/>
        <v>165.1743067191056</v>
      </c>
      <c r="I452" s="24">
        <f t="shared" si="204"/>
        <v>110.89678452955818</v>
      </c>
      <c r="J452" s="12">
        <f t="shared" si="191"/>
        <v>0.23450873948147402</v>
      </c>
      <c r="K452" s="24">
        <f t="shared" si="192"/>
        <v>492.96710986983913</v>
      </c>
      <c r="L452" s="12">
        <f t="shared" si="205"/>
        <v>0.25371574634904026</v>
      </c>
      <c r="M452" s="24">
        <f t="shared" si="206"/>
        <v>235.89630110236516</v>
      </c>
      <c r="N452" s="12">
        <f t="shared" si="193"/>
        <v>0.7103937477672756</v>
      </c>
      <c r="O452" s="24">
        <f t="shared" si="194"/>
        <v>542.44610074690297</v>
      </c>
      <c r="P452" s="12">
        <f t="shared" si="207"/>
        <v>0.55229885309910076</v>
      </c>
      <c r="Q452" s="24">
        <f t="shared" si="208"/>
        <v>165.1743067191056</v>
      </c>
      <c r="R452" s="12">
        <f t="shared" si="195"/>
        <v>0.41028332344859098</v>
      </c>
      <c r="S452" s="24">
        <f t="shared" si="196"/>
        <v>516.57638282193636</v>
      </c>
      <c r="T452" s="12">
        <f t="shared" si="209"/>
        <v>0.38905890359431006</v>
      </c>
      <c r="W452" s="24">
        <f t="shared" si="210"/>
        <v>183.58079641234443</v>
      </c>
      <c r="X452" s="24">
        <f t="shared" si="211"/>
        <v>523.68692137316111</v>
      </c>
      <c r="Y452" s="13">
        <f t="shared" si="197"/>
        <v>0.42131378946947634</v>
      </c>
      <c r="Z452" s="24">
        <f t="shared" si="198"/>
        <v>8901.8268576397222</v>
      </c>
      <c r="AA452" s="24">
        <f t="shared" si="199"/>
        <v>10909.784432166589</v>
      </c>
      <c r="AB452" s="24">
        <f t="shared" si="212"/>
        <v>235.89630110236516</v>
      </c>
      <c r="AC452" s="24">
        <f t="shared" si="213"/>
        <v>165.1743067191056</v>
      </c>
      <c r="AE452" s="14">
        <f t="shared" si="214"/>
        <v>36.166666666666664</v>
      </c>
      <c r="AF452" s="24">
        <f t="shared" si="218"/>
        <v>400</v>
      </c>
      <c r="AG452" s="3">
        <f t="shared" si="215"/>
        <v>0.5</v>
      </c>
      <c r="AH452" s="3">
        <f>IF(AC452&lt;=450,AthetaR30_0,IF(AC452&gt;=650,AthetaR30_2,(IF(AC452&lt;=550,AthetaR30_0+(AthetaR30_1-AthetaR30_0)/100*(AC452-450),AthetaR30_1+(AthetaR30_2-AthetaR30_1)/100*(AC452-450)))))</f>
        <v>0</v>
      </c>
      <c r="AI452" s="3">
        <f>IF(AD452&lt;=450,AthetaR60_0,IF(AD452&gt;=650,AthetaR60_2,(IF(AD452&lt;=550,AthetaR60_0+(AthetaR60_1-AthetaR60_0)/100*(AD452-450),AthetaR60_1+(AthetaR60_2-AthetaR60_1)/100*(AD452-450)))))</f>
        <v>0.5</v>
      </c>
      <c r="AJ452" s="3">
        <f>IF(AE452&lt;=450,AthetaR90_0,IF(AE452&gt;=650,AthetaR90_2,(IF(AE452&lt;=550,AthetaR90_0+(AthetaR90_1-AthetaR90_0)/100*(AE452-450),AthetaR90_1+(AthetaR90_2-AthetaR90_1)/100*(AE452-450)))))</f>
        <v>1.3</v>
      </c>
      <c r="AK452" s="3">
        <f>IF(AF452&lt;=450,AthetaR120_0,IF(AF452&gt;=650,AthetaR120_2,(IF(AF452&lt;=550,AthetaR120_0+(AthetaR120_1-AthetaR120_0)/100*(AF452-450),AthetaR120_1+(AthetaR120_2-AthetaR120_1)/100*(AF452-450)))))</f>
        <v>1.9</v>
      </c>
      <c r="AL452" s="24">
        <f t="shared" si="216"/>
        <v>235.89630110236516</v>
      </c>
      <c r="AM452" s="14">
        <f t="shared" si="217"/>
        <v>165.1743067191056</v>
      </c>
    </row>
    <row r="453" spans="2:39" x14ac:dyDescent="0.25">
      <c r="B453" s="3">
        <f t="shared" si="200"/>
        <v>2175</v>
      </c>
      <c r="C453" s="14">
        <f t="shared" si="201"/>
        <v>36.25</v>
      </c>
      <c r="D453" s="11">
        <f t="shared" si="202"/>
        <v>870.04308120013809</v>
      </c>
      <c r="E453" s="11">
        <f t="shared" si="188"/>
        <v>539.86403840598609</v>
      </c>
      <c r="F453" s="11">
        <f t="shared" si="203"/>
        <v>111.15050027590722</v>
      </c>
      <c r="G453" s="11">
        <f t="shared" si="189"/>
        <v>236.44859995546426</v>
      </c>
      <c r="H453" s="11">
        <f t="shared" si="190"/>
        <v>165.56336562269991</v>
      </c>
      <c r="I453" s="24">
        <f t="shared" si="204"/>
        <v>111.15050027590722</v>
      </c>
      <c r="J453" s="12">
        <f t="shared" si="191"/>
        <v>0.23445084044547673</v>
      </c>
      <c r="K453" s="24">
        <f t="shared" si="192"/>
        <v>493.08885104332182</v>
      </c>
      <c r="L453" s="12">
        <f t="shared" si="205"/>
        <v>0.25370758875241334</v>
      </c>
      <c r="M453" s="24">
        <f t="shared" si="206"/>
        <v>236.44859995546426</v>
      </c>
      <c r="N453" s="12">
        <f t="shared" si="193"/>
        <v>0.71014341976732376</v>
      </c>
      <c r="O453" s="24">
        <f t="shared" si="194"/>
        <v>542.63731486464587</v>
      </c>
      <c r="P453" s="12">
        <f t="shared" si="207"/>
        <v>0.55201154754681725</v>
      </c>
      <c r="Q453" s="24">
        <f t="shared" si="208"/>
        <v>165.56336562269991</v>
      </c>
      <c r="R453" s="12">
        <f t="shared" si="195"/>
        <v>0.4101609375332293</v>
      </c>
      <c r="S453" s="24">
        <f t="shared" si="196"/>
        <v>516.7305215213604</v>
      </c>
      <c r="T453" s="12">
        <f t="shared" si="209"/>
        <v>0.38896449165976199</v>
      </c>
      <c r="W453" s="24">
        <f t="shared" si="210"/>
        <v>184.00211020181391</v>
      </c>
      <c r="X453" s="24">
        <f t="shared" si="211"/>
        <v>523.84565349755223</v>
      </c>
      <c r="Y453" s="13">
        <f t="shared" si="197"/>
        <v>0.42124561922055465</v>
      </c>
      <c r="Z453" s="24">
        <f t="shared" si="198"/>
        <v>8896.5482051043036</v>
      </c>
      <c r="AA453" s="24">
        <f t="shared" si="199"/>
        <v>10917.861513910799</v>
      </c>
      <c r="AB453" s="24">
        <f t="shared" si="212"/>
        <v>236.44859995546426</v>
      </c>
      <c r="AC453" s="24">
        <f t="shared" si="213"/>
        <v>165.56336562269991</v>
      </c>
      <c r="AE453" s="14">
        <f t="shared" si="214"/>
        <v>36.25</v>
      </c>
      <c r="AF453" s="24">
        <f t="shared" si="218"/>
        <v>400</v>
      </c>
      <c r="AG453" s="3">
        <f t="shared" si="215"/>
        <v>0.5</v>
      </c>
      <c r="AH453" s="3">
        <f>IF(AC453&lt;=450,AthetaR30_0,IF(AC453&gt;=650,AthetaR30_2,(IF(AC453&lt;=550,AthetaR30_0+(AthetaR30_1-AthetaR30_0)/100*(AC453-450),AthetaR30_1+(AthetaR30_2-AthetaR30_1)/100*(AC453-450)))))</f>
        <v>0</v>
      </c>
      <c r="AI453" s="3">
        <f>IF(AD453&lt;=450,AthetaR60_0,IF(AD453&gt;=650,AthetaR60_2,(IF(AD453&lt;=550,AthetaR60_0+(AthetaR60_1-AthetaR60_0)/100*(AD453-450),AthetaR60_1+(AthetaR60_2-AthetaR60_1)/100*(AD453-450)))))</f>
        <v>0.5</v>
      </c>
      <c r="AJ453" s="3">
        <f>IF(AE453&lt;=450,AthetaR90_0,IF(AE453&gt;=650,AthetaR90_2,(IF(AE453&lt;=550,AthetaR90_0+(AthetaR90_1-AthetaR90_0)/100*(AE453-450),AthetaR90_1+(AthetaR90_2-AthetaR90_1)/100*(AE453-450)))))</f>
        <v>1.3</v>
      </c>
      <c r="AK453" s="3">
        <f>IF(AF453&lt;=450,AthetaR120_0,IF(AF453&gt;=650,AthetaR120_2,(IF(AF453&lt;=550,AthetaR120_0+(AthetaR120_1-AthetaR120_0)/100*(AF453-450),AthetaR120_1+(AthetaR120_2-AthetaR120_1)/100*(AF453-450)))))</f>
        <v>1.9</v>
      </c>
      <c r="AL453" s="24">
        <f t="shared" si="216"/>
        <v>236.44859995546426</v>
      </c>
      <c r="AM453" s="14">
        <f t="shared" si="217"/>
        <v>165.56336562269991</v>
      </c>
    </row>
    <row r="454" spans="2:39" x14ac:dyDescent="0.25">
      <c r="B454" s="3">
        <f t="shared" si="200"/>
        <v>2180</v>
      </c>
      <c r="C454" s="14">
        <f t="shared" si="201"/>
        <v>36.333333333333336</v>
      </c>
      <c r="D454" s="11">
        <f t="shared" si="202"/>
        <v>870.38594541441444</v>
      </c>
      <c r="E454" s="11">
        <f t="shared" si="188"/>
        <v>540.07372516069381</v>
      </c>
      <c r="F454" s="11">
        <f t="shared" si="203"/>
        <v>111.40420786465964</v>
      </c>
      <c r="G454" s="11">
        <f t="shared" si="189"/>
        <v>237.00061150301107</v>
      </c>
      <c r="H454" s="11">
        <f t="shared" si="190"/>
        <v>165.95233011435965</v>
      </c>
      <c r="I454" s="24">
        <f t="shared" si="204"/>
        <v>111.40420786465964</v>
      </c>
      <c r="J454" s="12">
        <f t="shared" si="191"/>
        <v>0.23439302995845951</v>
      </c>
      <c r="K454" s="24">
        <f t="shared" si="192"/>
        <v>493.21046603599717</v>
      </c>
      <c r="L454" s="12">
        <f t="shared" si="205"/>
        <v>0.25369913983551556</v>
      </c>
      <c r="M454" s="24">
        <f t="shared" si="206"/>
        <v>237.00061150301107</v>
      </c>
      <c r="N454" s="12">
        <f t="shared" si="193"/>
        <v>0.70989349008915015</v>
      </c>
      <c r="O454" s="24">
        <f t="shared" si="194"/>
        <v>542.8283592556179</v>
      </c>
      <c r="P454" s="12">
        <f t="shared" si="207"/>
        <v>0.55172381198256204</v>
      </c>
      <c r="Q454" s="24">
        <f t="shared" si="208"/>
        <v>165.95233011435965</v>
      </c>
      <c r="R454" s="12">
        <f t="shared" si="195"/>
        <v>0.41003879528649423</v>
      </c>
      <c r="S454" s="24">
        <f t="shared" si="196"/>
        <v>516.88444507098711</v>
      </c>
      <c r="T454" s="12">
        <f t="shared" si="209"/>
        <v>0.38886972025169031</v>
      </c>
      <c r="W454" s="24">
        <f t="shared" si="210"/>
        <v>184.42335582103445</v>
      </c>
      <c r="X454" s="24">
        <f t="shared" si="211"/>
        <v>524.0041950596808</v>
      </c>
      <c r="Y454" s="13">
        <f t="shared" si="197"/>
        <v>0.42117677308304047</v>
      </c>
      <c r="Z454" s="24">
        <f t="shared" si="198"/>
        <v>8891.2592334914843</v>
      </c>
      <c r="AA454" s="24">
        <f t="shared" si="199"/>
        <v>10925.907962792808</v>
      </c>
      <c r="AB454" s="24">
        <f t="shared" si="212"/>
        <v>237.00061150301107</v>
      </c>
      <c r="AC454" s="24">
        <f t="shared" si="213"/>
        <v>165.95233011435965</v>
      </c>
      <c r="AE454" s="14">
        <f t="shared" si="214"/>
        <v>36.333333333333336</v>
      </c>
      <c r="AF454" s="24">
        <f t="shared" si="218"/>
        <v>400</v>
      </c>
      <c r="AG454" s="3">
        <f t="shared" si="215"/>
        <v>0.5</v>
      </c>
      <c r="AH454" s="3">
        <f>IF(AC454&lt;=450,AthetaR30_0,IF(AC454&gt;=650,AthetaR30_2,(IF(AC454&lt;=550,AthetaR30_0+(AthetaR30_1-AthetaR30_0)/100*(AC454-450),AthetaR30_1+(AthetaR30_2-AthetaR30_1)/100*(AC454-450)))))</f>
        <v>0</v>
      </c>
      <c r="AI454" s="3">
        <f>IF(AD454&lt;=450,AthetaR60_0,IF(AD454&gt;=650,AthetaR60_2,(IF(AD454&lt;=550,AthetaR60_0+(AthetaR60_1-AthetaR60_0)/100*(AD454-450),AthetaR60_1+(AthetaR60_2-AthetaR60_1)/100*(AD454-450)))))</f>
        <v>0.5</v>
      </c>
      <c r="AJ454" s="3">
        <f>IF(AE454&lt;=450,AthetaR90_0,IF(AE454&gt;=650,AthetaR90_2,(IF(AE454&lt;=550,AthetaR90_0+(AthetaR90_1-AthetaR90_0)/100*(AE454-450),AthetaR90_1+(AthetaR90_2-AthetaR90_1)/100*(AE454-450)))))</f>
        <v>1.3</v>
      </c>
      <c r="AK454" s="3">
        <f>IF(AF454&lt;=450,AthetaR120_0,IF(AF454&gt;=650,AthetaR120_2,(IF(AF454&lt;=550,AthetaR120_0+(AthetaR120_1-AthetaR120_0)/100*(AF454-450),AthetaR120_1+(AthetaR120_2-AthetaR120_1)/100*(AF454-450)))))</f>
        <v>1.9</v>
      </c>
      <c r="AL454" s="24">
        <f t="shared" si="216"/>
        <v>237.00061150301107</v>
      </c>
      <c r="AM454" s="14">
        <f t="shared" si="217"/>
        <v>165.95233011435965</v>
      </c>
    </row>
    <row r="455" spans="2:39" x14ac:dyDescent="0.25">
      <c r="B455" s="3">
        <f t="shared" si="200"/>
        <v>2185</v>
      </c>
      <c r="C455" s="14">
        <f t="shared" si="201"/>
        <v>36.416666666666664</v>
      </c>
      <c r="D455" s="11">
        <f t="shared" si="202"/>
        <v>870.72802683300029</v>
      </c>
      <c r="E455" s="11">
        <f t="shared" si="188"/>
        <v>540.28293317810233</v>
      </c>
      <c r="F455" s="11">
        <f t="shared" si="203"/>
        <v>111.65790700449516</v>
      </c>
      <c r="G455" s="11">
        <f t="shared" si="189"/>
        <v>237.55233531499363</v>
      </c>
      <c r="H455" s="11">
        <f t="shared" si="190"/>
        <v>166.34119983461133</v>
      </c>
      <c r="I455" s="24">
        <f t="shared" si="204"/>
        <v>111.65790700449516</v>
      </c>
      <c r="J455" s="12">
        <f t="shared" si="191"/>
        <v>0.23433530786788748</v>
      </c>
      <c r="K455" s="24">
        <f t="shared" si="192"/>
        <v>493.3319549377365</v>
      </c>
      <c r="L455" s="12">
        <f t="shared" si="205"/>
        <v>0.25369040168295676</v>
      </c>
      <c r="M455" s="24">
        <f t="shared" si="206"/>
        <v>237.55233531499363</v>
      </c>
      <c r="N455" s="12">
        <f t="shared" si="193"/>
        <v>0.70964395520331403</v>
      </c>
      <c r="O455" s="24">
        <f t="shared" si="194"/>
        <v>543.01923611951872</v>
      </c>
      <c r="P455" s="12">
        <f t="shared" si="207"/>
        <v>0.55143565034631559</v>
      </c>
      <c r="Q455" s="24">
        <f t="shared" si="208"/>
        <v>166.34119983461133</v>
      </c>
      <c r="R455" s="12">
        <f t="shared" si="195"/>
        <v>0.40991689572704548</v>
      </c>
      <c r="S455" s="24">
        <f t="shared" si="196"/>
        <v>517.03815424178947</v>
      </c>
      <c r="T455" s="12">
        <f t="shared" si="209"/>
        <v>0.3887745923674063</v>
      </c>
      <c r="W455" s="24">
        <f t="shared" si="210"/>
        <v>184.84453259411748</v>
      </c>
      <c r="X455" s="24">
        <f t="shared" si="211"/>
        <v>524.1625468810181</v>
      </c>
      <c r="Y455" s="13">
        <f t="shared" si="197"/>
        <v>0.42110725373634367</v>
      </c>
      <c r="Z455" s="24">
        <f t="shared" si="198"/>
        <v>8885.960014599621</v>
      </c>
      <c r="AA455" s="24">
        <f t="shared" si="199"/>
        <v>10933.923838853974</v>
      </c>
      <c r="AB455" s="24">
        <f t="shared" si="212"/>
        <v>237.55233531499363</v>
      </c>
      <c r="AC455" s="24">
        <f t="shared" si="213"/>
        <v>166.34119983461133</v>
      </c>
      <c r="AE455" s="14">
        <f t="shared" si="214"/>
        <v>36.416666666666664</v>
      </c>
      <c r="AF455" s="24">
        <f t="shared" si="218"/>
        <v>400</v>
      </c>
      <c r="AG455" s="3">
        <f t="shared" si="215"/>
        <v>0.5</v>
      </c>
      <c r="AH455" s="3">
        <f>IF(AC455&lt;=450,AthetaR30_0,IF(AC455&gt;=650,AthetaR30_2,(IF(AC455&lt;=550,AthetaR30_0+(AthetaR30_1-AthetaR30_0)/100*(AC455-450),AthetaR30_1+(AthetaR30_2-AthetaR30_1)/100*(AC455-450)))))</f>
        <v>0</v>
      </c>
      <c r="AI455" s="3">
        <f>IF(AD455&lt;=450,AthetaR60_0,IF(AD455&gt;=650,AthetaR60_2,(IF(AD455&lt;=550,AthetaR60_0+(AthetaR60_1-AthetaR60_0)/100*(AD455-450),AthetaR60_1+(AthetaR60_2-AthetaR60_1)/100*(AD455-450)))))</f>
        <v>0.5</v>
      </c>
      <c r="AJ455" s="3">
        <f>IF(AE455&lt;=450,AthetaR90_0,IF(AE455&gt;=650,AthetaR90_2,(IF(AE455&lt;=550,AthetaR90_0+(AthetaR90_1-AthetaR90_0)/100*(AE455-450),AthetaR90_1+(AthetaR90_2-AthetaR90_1)/100*(AE455-450)))))</f>
        <v>1.3</v>
      </c>
      <c r="AK455" s="3">
        <f>IF(AF455&lt;=450,AthetaR120_0,IF(AF455&gt;=650,AthetaR120_2,(IF(AF455&lt;=550,AthetaR120_0+(AthetaR120_1-AthetaR120_0)/100*(AF455-450),AthetaR120_1+(AthetaR120_2-AthetaR120_1)/100*(AF455-450)))))</f>
        <v>1.9</v>
      </c>
      <c r="AL455" s="24">
        <f t="shared" si="216"/>
        <v>237.55233531499363</v>
      </c>
      <c r="AM455" s="14">
        <f t="shared" si="217"/>
        <v>166.34119983461133</v>
      </c>
    </row>
    <row r="456" spans="2:39" x14ac:dyDescent="0.25">
      <c r="B456" s="3">
        <f t="shared" si="200"/>
        <v>2190</v>
      </c>
      <c r="C456" s="14">
        <f t="shared" si="201"/>
        <v>36.5</v>
      </c>
      <c r="D456" s="11">
        <f t="shared" si="202"/>
        <v>871.06932902216784</v>
      </c>
      <c r="E456" s="11">
        <f t="shared" si="188"/>
        <v>540.49166463925008</v>
      </c>
      <c r="F456" s="11">
        <f t="shared" si="203"/>
        <v>111.91159740617812</v>
      </c>
      <c r="G456" s="11">
        <f t="shared" si="189"/>
        <v>238.10377096533995</v>
      </c>
      <c r="H456" s="11">
        <f t="shared" si="190"/>
        <v>166.72997442697874</v>
      </c>
      <c r="I456" s="24">
        <f t="shared" si="204"/>
        <v>111.91159740617812</v>
      </c>
      <c r="J456" s="12">
        <f t="shared" si="191"/>
        <v>0.23427767402083485</v>
      </c>
      <c r="K456" s="24">
        <f t="shared" si="192"/>
        <v>493.45331783992464</v>
      </c>
      <c r="L456" s="12">
        <f t="shared" si="205"/>
        <v>0.2536813763617547</v>
      </c>
      <c r="M456" s="24">
        <f t="shared" si="206"/>
        <v>238.10377096533995</v>
      </c>
      <c r="N456" s="12">
        <f t="shared" si="193"/>
        <v>0.7093948115972768</v>
      </c>
      <c r="O456" s="24">
        <f t="shared" si="194"/>
        <v>543.20994765056287</v>
      </c>
      <c r="P456" s="12">
        <f t="shared" si="207"/>
        <v>0.5511470665376258</v>
      </c>
      <c r="Q456" s="24">
        <f t="shared" si="208"/>
        <v>166.72997442697874</v>
      </c>
      <c r="R456" s="12">
        <f t="shared" si="195"/>
        <v>0.40979523787551803</v>
      </c>
      <c r="S456" s="24">
        <f t="shared" si="196"/>
        <v>517.1916498054004</v>
      </c>
      <c r="T456" s="12">
        <f t="shared" si="209"/>
        <v>0.38867911097493552</v>
      </c>
      <c r="W456" s="24">
        <f t="shared" si="210"/>
        <v>185.26563984785383</v>
      </c>
      <c r="X456" s="24">
        <f t="shared" si="211"/>
        <v>524.32070978410366</v>
      </c>
      <c r="Y456" s="13">
        <f t="shared" si="197"/>
        <v>0.42103706383778244</v>
      </c>
      <c r="Z456" s="24">
        <f t="shared" si="198"/>
        <v>8880.6506197849067</v>
      </c>
      <c r="AA456" s="24">
        <f t="shared" si="199"/>
        <v>10941.909201779017</v>
      </c>
      <c r="AB456" s="24">
        <f t="shared" si="212"/>
        <v>238.10377096533995</v>
      </c>
      <c r="AC456" s="24">
        <f t="shared" si="213"/>
        <v>166.72997442697874</v>
      </c>
      <c r="AE456" s="14">
        <f t="shared" si="214"/>
        <v>36.5</v>
      </c>
      <c r="AF456" s="24">
        <f t="shared" si="218"/>
        <v>400</v>
      </c>
      <c r="AG456" s="3">
        <f t="shared" si="215"/>
        <v>0.5</v>
      </c>
      <c r="AH456" s="3">
        <f>IF(AC456&lt;=450,AthetaR30_0,IF(AC456&gt;=650,AthetaR30_2,(IF(AC456&lt;=550,AthetaR30_0+(AthetaR30_1-AthetaR30_0)/100*(AC456-450),AthetaR30_1+(AthetaR30_2-AthetaR30_1)/100*(AC456-450)))))</f>
        <v>0</v>
      </c>
      <c r="AI456" s="3">
        <f>IF(AD456&lt;=450,AthetaR60_0,IF(AD456&gt;=650,AthetaR60_2,(IF(AD456&lt;=550,AthetaR60_0+(AthetaR60_1-AthetaR60_0)/100*(AD456-450),AthetaR60_1+(AthetaR60_2-AthetaR60_1)/100*(AD456-450)))))</f>
        <v>0.5</v>
      </c>
      <c r="AJ456" s="3">
        <f>IF(AE456&lt;=450,AthetaR90_0,IF(AE456&gt;=650,AthetaR90_2,(IF(AE456&lt;=550,AthetaR90_0+(AthetaR90_1-AthetaR90_0)/100*(AE456-450),AthetaR90_1+(AthetaR90_2-AthetaR90_1)/100*(AE456-450)))))</f>
        <v>1.3</v>
      </c>
      <c r="AK456" s="3">
        <f>IF(AF456&lt;=450,AthetaR120_0,IF(AF456&gt;=650,AthetaR120_2,(IF(AF456&lt;=550,AthetaR120_0+(AthetaR120_1-AthetaR120_0)/100*(AF456-450),AthetaR120_1+(AthetaR120_2-AthetaR120_1)/100*(AF456-450)))))</f>
        <v>1.9</v>
      </c>
      <c r="AL456" s="24">
        <f t="shared" si="216"/>
        <v>238.10377096533995</v>
      </c>
      <c r="AM456" s="14">
        <f t="shared" si="217"/>
        <v>166.72997442697874</v>
      </c>
    </row>
    <row r="457" spans="2:39" x14ac:dyDescent="0.25">
      <c r="B457" s="3">
        <f t="shared" si="200"/>
        <v>2195</v>
      </c>
      <c r="C457" s="14">
        <f t="shared" si="201"/>
        <v>36.583333333333336</v>
      </c>
      <c r="D457" s="11">
        <f t="shared" si="202"/>
        <v>871.40985552387281</v>
      </c>
      <c r="E457" s="11">
        <f t="shared" si="188"/>
        <v>540.69992171030424</v>
      </c>
      <c r="F457" s="11">
        <f t="shared" si="203"/>
        <v>112.16527878253987</v>
      </c>
      <c r="G457" s="11">
        <f t="shared" si="189"/>
        <v>238.65491803187757</v>
      </c>
      <c r="H457" s="11">
        <f t="shared" si="190"/>
        <v>167.11865353795369</v>
      </c>
      <c r="I457" s="24">
        <f t="shared" si="204"/>
        <v>112.16527878253987</v>
      </c>
      <c r="J457" s="12">
        <f t="shared" si="191"/>
        <v>0.23422012826399369</v>
      </c>
      <c r="K457" s="24">
        <f t="shared" si="192"/>
        <v>493.57455483544396</v>
      </c>
      <c r="L457" s="12">
        <f t="shared" si="205"/>
        <v>0.25367206592148883</v>
      </c>
      <c r="M457" s="24">
        <f t="shared" si="206"/>
        <v>238.65491803187757</v>
      </c>
      <c r="N457" s="12">
        <f t="shared" si="193"/>
        <v>0.70914605577536316</v>
      </c>
      <c r="O457" s="24">
        <f t="shared" si="194"/>
        <v>543.4004960374557</v>
      </c>
      <c r="P457" s="12">
        <f t="shared" si="207"/>
        <v>0.55085806441606677</v>
      </c>
      <c r="Q457" s="24">
        <f t="shared" si="208"/>
        <v>167.11865353795369</v>
      </c>
      <c r="R457" s="12">
        <f t="shared" si="195"/>
        <v>0.40967382075453318</v>
      </c>
      <c r="S457" s="24">
        <f t="shared" si="196"/>
        <v>517.34493253408709</v>
      </c>
      <c r="T457" s="12">
        <f t="shared" si="209"/>
        <v>0.38858327901330197</v>
      </c>
      <c r="W457" s="24">
        <f t="shared" si="210"/>
        <v>185.68667691169162</v>
      </c>
      <c r="X457" s="24">
        <f t="shared" si="211"/>
        <v>524.47868459251583</v>
      </c>
      <c r="Y457" s="13">
        <f t="shared" si="197"/>
        <v>0.42096620602281776</v>
      </c>
      <c r="Z457" s="24">
        <f t="shared" si="198"/>
        <v>8875.3311199653162</v>
      </c>
      <c r="AA457" s="24">
        <f t="shared" si="199"/>
        <v>10949.864110899425</v>
      </c>
      <c r="AB457" s="24">
        <f t="shared" si="212"/>
        <v>238.65491803187757</v>
      </c>
      <c r="AC457" s="24">
        <f t="shared" si="213"/>
        <v>167.11865353795369</v>
      </c>
      <c r="AE457" s="14">
        <f t="shared" si="214"/>
        <v>36.583333333333336</v>
      </c>
      <c r="AF457" s="24">
        <f t="shared" si="218"/>
        <v>400</v>
      </c>
      <c r="AG457" s="3">
        <f t="shared" si="215"/>
        <v>0.5</v>
      </c>
      <c r="AH457" s="3">
        <f>IF(AC457&lt;=450,AthetaR30_0,IF(AC457&gt;=650,AthetaR30_2,(IF(AC457&lt;=550,AthetaR30_0+(AthetaR30_1-AthetaR30_0)/100*(AC457-450),AthetaR30_1+(AthetaR30_2-AthetaR30_1)/100*(AC457-450)))))</f>
        <v>0</v>
      </c>
      <c r="AI457" s="3">
        <f>IF(AD457&lt;=450,AthetaR60_0,IF(AD457&gt;=650,AthetaR60_2,(IF(AD457&lt;=550,AthetaR60_0+(AthetaR60_1-AthetaR60_0)/100*(AD457-450),AthetaR60_1+(AthetaR60_2-AthetaR60_1)/100*(AD457-450)))))</f>
        <v>0.5</v>
      </c>
      <c r="AJ457" s="3">
        <f>IF(AE457&lt;=450,AthetaR90_0,IF(AE457&gt;=650,AthetaR90_2,(IF(AE457&lt;=550,AthetaR90_0+(AthetaR90_1-AthetaR90_0)/100*(AE457-450),AthetaR90_1+(AthetaR90_2-AthetaR90_1)/100*(AE457-450)))))</f>
        <v>1.3</v>
      </c>
      <c r="AK457" s="3">
        <f>IF(AF457&lt;=450,AthetaR120_0,IF(AF457&gt;=650,AthetaR120_2,(IF(AF457&lt;=550,AthetaR120_0+(AthetaR120_1-AthetaR120_0)/100*(AF457-450),AthetaR120_1+(AthetaR120_2-AthetaR120_1)/100*(AF457-450)))))</f>
        <v>1.9</v>
      </c>
      <c r="AL457" s="24">
        <f t="shared" si="216"/>
        <v>238.65491803187757</v>
      </c>
      <c r="AM457" s="14">
        <f t="shared" si="217"/>
        <v>167.11865353795369</v>
      </c>
    </row>
    <row r="458" spans="2:39" x14ac:dyDescent="0.25">
      <c r="B458" s="3">
        <f t="shared" si="200"/>
        <v>2200</v>
      </c>
      <c r="C458" s="14">
        <f t="shared" si="201"/>
        <v>36.666666666666664</v>
      </c>
      <c r="D458" s="11">
        <f t="shared" si="202"/>
        <v>871.74960985597761</v>
      </c>
      <c r="E458" s="11">
        <f t="shared" si="188"/>
        <v>540.90770654269716</v>
      </c>
      <c r="F458" s="11">
        <f t="shared" si="203"/>
        <v>112.41895084846136</v>
      </c>
      <c r="G458" s="11">
        <f t="shared" si="189"/>
        <v>239.20577609629365</v>
      </c>
      <c r="H458" s="11">
        <f t="shared" si="190"/>
        <v>167.50723681696698</v>
      </c>
      <c r="I458" s="24">
        <f t="shared" si="204"/>
        <v>112.41895084846136</v>
      </c>
      <c r="J458" s="12">
        <f t="shared" si="191"/>
        <v>0.23416267044368205</v>
      </c>
      <c r="K458" s="24">
        <f t="shared" si="192"/>
        <v>493.69566601865853</v>
      </c>
      <c r="L458" s="12">
        <f t="shared" si="205"/>
        <v>0.25366247239440165</v>
      </c>
      <c r="M458" s="24">
        <f t="shared" si="206"/>
        <v>239.20577609629365</v>
      </c>
      <c r="N458" s="12">
        <f t="shared" si="193"/>
        <v>0.70889768425872679</v>
      </c>
      <c r="O458" s="24">
        <f t="shared" si="194"/>
        <v>543.59088346336875</v>
      </c>
      <c r="P458" s="12">
        <f t="shared" si="207"/>
        <v>0.55056864780153081</v>
      </c>
      <c r="Q458" s="24">
        <f t="shared" si="208"/>
        <v>167.50723681696698</v>
      </c>
      <c r="R458" s="12">
        <f t="shared" si="195"/>
        <v>0.40955264338870834</v>
      </c>
      <c r="S458" s="24">
        <f t="shared" si="196"/>
        <v>517.4980032007262</v>
      </c>
      <c r="T458" s="12">
        <f t="shared" si="209"/>
        <v>0.38848709939271803</v>
      </c>
      <c r="W458" s="24">
        <f t="shared" si="210"/>
        <v>186.10764311771445</v>
      </c>
      <c r="X458" s="24">
        <f t="shared" si="211"/>
        <v>524.63647213084209</v>
      </c>
      <c r="Y458" s="13">
        <f t="shared" si="197"/>
        <v>0.42089468290528986</v>
      </c>
      <c r="Z458" s="24">
        <f t="shared" si="198"/>
        <v>8870.0015856245664</v>
      </c>
      <c r="AA458" s="24">
        <f t="shared" si="199"/>
        <v>10957.788625197018</v>
      </c>
      <c r="AB458" s="24">
        <f t="shared" si="212"/>
        <v>239.20577609629365</v>
      </c>
      <c r="AC458" s="24">
        <f t="shared" si="213"/>
        <v>167.50723681696698</v>
      </c>
      <c r="AE458" s="14">
        <f t="shared" si="214"/>
        <v>36.666666666666664</v>
      </c>
      <c r="AF458" s="24">
        <f t="shared" si="218"/>
        <v>400</v>
      </c>
      <c r="AG458" s="3">
        <f t="shared" si="215"/>
        <v>0.5</v>
      </c>
      <c r="AH458" s="3">
        <f>IF(AC458&lt;=450,AthetaR30_0,IF(AC458&gt;=650,AthetaR30_2,(IF(AC458&lt;=550,AthetaR30_0+(AthetaR30_1-AthetaR30_0)/100*(AC458-450),AthetaR30_1+(AthetaR30_2-AthetaR30_1)/100*(AC458-450)))))</f>
        <v>0</v>
      </c>
      <c r="AI458" s="3">
        <f>IF(AD458&lt;=450,AthetaR60_0,IF(AD458&gt;=650,AthetaR60_2,(IF(AD458&lt;=550,AthetaR60_0+(AthetaR60_1-AthetaR60_0)/100*(AD458-450),AthetaR60_1+(AthetaR60_2-AthetaR60_1)/100*(AD458-450)))))</f>
        <v>0.5</v>
      </c>
      <c r="AJ458" s="3">
        <f>IF(AE458&lt;=450,AthetaR90_0,IF(AE458&gt;=650,AthetaR90_2,(IF(AE458&lt;=550,AthetaR90_0+(AthetaR90_1-AthetaR90_0)/100*(AE458-450),AthetaR90_1+(AthetaR90_2-AthetaR90_1)/100*(AE458-450)))))</f>
        <v>1.3</v>
      </c>
      <c r="AK458" s="3">
        <f>IF(AF458&lt;=450,AthetaR120_0,IF(AF458&gt;=650,AthetaR120_2,(IF(AF458&lt;=550,AthetaR120_0+(AthetaR120_1-AthetaR120_0)/100*(AF458-450),AthetaR120_1+(AthetaR120_2-AthetaR120_1)/100*(AF458-450)))))</f>
        <v>1.9</v>
      </c>
      <c r="AL458" s="24">
        <f t="shared" si="216"/>
        <v>239.20577609629365</v>
      </c>
      <c r="AM458" s="14">
        <f t="shared" si="217"/>
        <v>167.50723681696698</v>
      </c>
    </row>
    <row r="459" spans="2:39" x14ac:dyDescent="0.25">
      <c r="B459" s="3">
        <f t="shared" si="200"/>
        <v>2205</v>
      </c>
      <c r="C459" s="14">
        <f t="shared" si="201"/>
        <v>36.75</v>
      </c>
      <c r="D459" s="11">
        <f t="shared" si="202"/>
        <v>872.08859551246621</v>
      </c>
      <c r="E459" s="11">
        <f t="shared" si="188"/>
        <v>541.11502127325775</v>
      </c>
      <c r="F459" s="11">
        <f t="shared" si="203"/>
        <v>112.67261332085576</v>
      </c>
      <c r="G459" s="11">
        <f t="shared" si="189"/>
        <v>239.75634474409517</v>
      </c>
      <c r="H459" s="11">
        <f t="shared" si="190"/>
        <v>167.89572391635969</v>
      </c>
      <c r="I459" s="24">
        <f t="shared" si="204"/>
        <v>112.67261332085576</v>
      </c>
      <c r="J459" s="12">
        <f t="shared" si="191"/>
        <v>0.23410530040585228</v>
      </c>
      <c r="K459" s="24">
        <f t="shared" si="192"/>
        <v>493.81665148539849</v>
      </c>
      <c r="L459" s="12">
        <f t="shared" si="205"/>
        <v>0.25365259779570748</v>
      </c>
      <c r="M459" s="24">
        <f t="shared" si="206"/>
        <v>239.75634474409517</v>
      </c>
      <c r="N459" s="12">
        <f t="shared" si="193"/>
        <v>0.70864969358531282</v>
      </c>
      <c r="O459" s="24">
        <f t="shared" si="194"/>
        <v>543.78111210591533</v>
      </c>
      <c r="P459" s="12">
        <f t="shared" si="207"/>
        <v>0.55027882047516885</v>
      </c>
      <c r="Q459" s="24">
        <f t="shared" si="208"/>
        <v>167.89572391635969</v>
      </c>
      <c r="R459" s="12">
        <f t="shared" si="195"/>
        <v>0.40943170480466651</v>
      </c>
      <c r="S459" s="24">
        <f t="shared" si="196"/>
        <v>517.65086257877908</v>
      </c>
      <c r="T459" s="12">
        <f t="shared" si="209"/>
        <v>0.38839057499514262</v>
      </c>
      <c r="W459" s="24">
        <f t="shared" si="210"/>
        <v>186.52853780061974</v>
      </c>
      <c r="X459" s="24">
        <f t="shared" si="211"/>
        <v>524.79407322465136</v>
      </c>
      <c r="Y459" s="13">
        <f t="shared" si="197"/>
        <v>0.42082249707764552</v>
      </c>
      <c r="Z459" s="24">
        <f t="shared" si="198"/>
        <v>8864.6620868159498</v>
      </c>
      <c r="AA459" s="24">
        <f t="shared" si="199"/>
        <v>10965.682803307271</v>
      </c>
      <c r="AB459" s="24">
        <f t="shared" si="212"/>
        <v>239.75634474409517</v>
      </c>
      <c r="AC459" s="24">
        <f t="shared" si="213"/>
        <v>167.89572391635969</v>
      </c>
      <c r="AE459" s="14">
        <f t="shared" si="214"/>
        <v>36.75</v>
      </c>
      <c r="AF459" s="24">
        <f t="shared" si="218"/>
        <v>400</v>
      </c>
      <c r="AG459" s="3">
        <f t="shared" si="215"/>
        <v>0.5</v>
      </c>
      <c r="AH459" s="3">
        <f>IF(AC459&lt;=450,AthetaR30_0,IF(AC459&gt;=650,AthetaR30_2,(IF(AC459&lt;=550,AthetaR30_0+(AthetaR30_1-AthetaR30_0)/100*(AC459-450),AthetaR30_1+(AthetaR30_2-AthetaR30_1)/100*(AC459-450)))))</f>
        <v>0</v>
      </c>
      <c r="AI459" s="3">
        <f>IF(AD459&lt;=450,AthetaR60_0,IF(AD459&gt;=650,AthetaR60_2,(IF(AD459&lt;=550,AthetaR60_0+(AthetaR60_1-AthetaR60_0)/100*(AD459-450),AthetaR60_1+(AthetaR60_2-AthetaR60_1)/100*(AD459-450)))))</f>
        <v>0.5</v>
      </c>
      <c r="AJ459" s="3">
        <f>IF(AE459&lt;=450,AthetaR90_0,IF(AE459&gt;=650,AthetaR90_2,(IF(AE459&lt;=550,AthetaR90_0+(AthetaR90_1-AthetaR90_0)/100*(AE459-450),AthetaR90_1+(AthetaR90_2-AthetaR90_1)/100*(AE459-450)))))</f>
        <v>1.3</v>
      </c>
      <c r="AK459" s="3">
        <f>IF(AF459&lt;=450,AthetaR120_0,IF(AF459&gt;=650,AthetaR120_2,(IF(AF459&lt;=550,AthetaR120_0+(AthetaR120_1-AthetaR120_0)/100*(AF459-450),AthetaR120_1+(AthetaR120_2-AthetaR120_1)/100*(AF459-450)))))</f>
        <v>1.9</v>
      </c>
      <c r="AL459" s="24">
        <f t="shared" si="216"/>
        <v>239.75634474409517</v>
      </c>
      <c r="AM459" s="14">
        <f t="shared" si="217"/>
        <v>167.89572391635969</v>
      </c>
    </row>
    <row r="460" spans="2:39" x14ac:dyDescent="0.25">
      <c r="B460" s="3">
        <f t="shared" si="200"/>
        <v>2210</v>
      </c>
      <c r="C460" s="14">
        <f t="shared" si="201"/>
        <v>36.833333333333336</v>
      </c>
      <c r="D460" s="11">
        <f t="shared" si="202"/>
        <v>872.42681596366197</v>
      </c>
      <c r="E460" s="11">
        <f t="shared" si="188"/>
        <v>541.32186802434455</v>
      </c>
      <c r="F460" s="11">
        <f t="shared" si="203"/>
        <v>112.92626591865147</v>
      </c>
      <c r="G460" s="11">
        <f t="shared" si="189"/>
        <v>240.30662356457034</v>
      </c>
      <c r="H460" s="11">
        <f t="shared" si="190"/>
        <v>168.28411449135484</v>
      </c>
      <c r="I460" s="24">
        <f t="shared" si="204"/>
        <v>112.92626591865147</v>
      </c>
      <c r="J460" s="12">
        <f t="shared" si="191"/>
        <v>0.23404801799609887</v>
      </c>
      <c r="K460" s="24">
        <f t="shared" si="192"/>
        <v>493.93751133294444</v>
      </c>
      <c r="L460" s="12">
        <f t="shared" si="205"/>
        <v>0.25364244412363723</v>
      </c>
      <c r="M460" s="24">
        <f t="shared" si="206"/>
        <v>240.30662356457034</v>
      </c>
      <c r="N460" s="12">
        <f t="shared" si="193"/>
        <v>0.70840208030981933</v>
      </c>
      <c r="O460" s="24">
        <f t="shared" si="194"/>
        <v>543.97118413712838</v>
      </c>
      <c r="P460" s="12">
        <f t="shared" si="207"/>
        <v>0.54998858617950397</v>
      </c>
      <c r="Q460" s="24">
        <f t="shared" si="208"/>
        <v>168.28411449135484</v>
      </c>
      <c r="R460" s="12">
        <f t="shared" si="195"/>
        <v>0.40931100403104564</v>
      </c>
      <c r="S460" s="24">
        <f t="shared" si="196"/>
        <v>517.80351144226779</v>
      </c>
      <c r="T460" s="12">
        <f t="shared" si="209"/>
        <v>0.3882937086743698</v>
      </c>
      <c r="W460" s="24">
        <f t="shared" si="210"/>
        <v>186.94936029769738</v>
      </c>
      <c r="X460" s="24">
        <f t="shared" si="211"/>
        <v>524.95148870046364</v>
      </c>
      <c r="Y460" s="13">
        <f t="shared" si="197"/>
        <v>0.42074965111116924</v>
      </c>
      <c r="Z460" s="24">
        <f t="shared" si="198"/>
        <v>8859.3126931661791</v>
      </c>
      <c r="AA460" s="24">
        <f t="shared" si="199"/>
        <v>10973.546703522734</v>
      </c>
      <c r="AB460" s="24">
        <f t="shared" si="212"/>
        <v>240.30662356457034</v>
      </c>
      <c r="AC460" s="24">
        <f t="shared" si="213"/>
        <v>168.28411449135484</v>
      </c>
      <c r="AE460" s="14">
        <f t="shared" si="214"/>
        <v>36.833333333333336</v>
      </c>
      <c r="AF460" s="24">
        <f t="shared" si="218"/>
        <v>400</v>
      </c>
      <c r="AG460" s="3">
        <f t="shared" si="215"/>
        <v>0.5</v>
      </c>
      <c r="AH460" s="3">
        <f>IF(AC460&lt;=450,AthetaR30_0,IF(AC460&gt;=650,AthetaR30_2,(IF(AC460&lt;=550,AthetaR30_0+(AthetaR30_1-AthetaR30_0)/100*(AC460-450),AthetaR30_1+(AthetaR30_2-AthetaR30_1)/100*(AC460-450)))))</f>
        <v>0</v>
      </c>
      <c r="AI460" s="3">
        <f>IF(AD460&lt;=450,AthetaR60_0,IF(AD460&gt;=650,AthetaR60_2,(IF(AD460&lt;=550,AthetaR60_0+(AthetaR60_1-AthetaR60_0)/100*(AD460-450),AthetaR60_1+(AthetaR60_2-AthetaR60_1)/100*(AD460-450)))))</f>
        <v>0.5</v>
      </c>
      <c r="AJ460" s="3">
        <f>IF(AE460&lt;=450,AthetaR90_0,IF(AE460&gt;=650,AthetaR90_2,(IF(AE460&lt;=550,AthetaR90_0+(AthetaR90_1-AthetaR90_0)/100*(AE460-450),AthetaR90_1+(AthetaR90_2-AthetaR90_1)/100*(AE460-450)))))</f>
        <v>1.3</v>
      </c>
      <c r="AK460" s="3">
        <f>IF(AF460&lt;=450,AthetaR120_0,IF(AF460&gt;=650,AthetaR120_2,(IF(AF460&lt;=550,AthetaR120_0+(AthetaR120_1-AthetaR120_0)/100*(AF460-450),AthetaR120_1+(AthetaR120_2-AthetaR120_1)/100*(AF460-450)))))</f>
        <v>1.9</v>
      </c>
      <c r="AL460" s="24">
        <f t="shared" si="216"/>
        <v>240.30662356457034</v>
      </c>
      <c r="AM460" s="14">
        <f t="shared" si="217"/>
        <v>168.28411449135484</v>
      </c>
    </row>
    <row r="461" spans="2:39" x14ac:dyDescent="0.25">
      <c r="B461" s="3">
        <f t="shared" si="200"/>
        <v>2215</v>
      </c>
      <c r="C461" s="14">
        <f t="shared" si="201"/>
        <v>36.916666666666664</v>
      </c>
      <c r="D461" s="11">
        <f t="shared" si="202"/>
        <v>872.76427465644019</v>
      </c>
      <c r="E461" s="11">
        <f t="shared" si="188"/>
        <v>541.52824890397619</v>
      </c>
      <c r="F461" s="11">
        <f t="shared" si="203"/>
        <v>113.17990836277511</v>
      </c>
      <c r="G461" s="11">
        <f t="shared" si="189"/>
        <v>240.85661215074984</v>
      </c>
      <c r="H461" s="11">
        <f t="shared" si="190"/>
        <v>168.67240820002922</v>
      </c>
      <c r="I461" s="24">
        <f t="shared" si="204"/>
        <v>113.17990836277511</v>
      </c>
      <c r="J461" s="12">
        <f t="shared" si="191"/>
        <v>0.23399082305966665</v>
      </c>
      <c r="K461" s="24">
        <f t="shared" si="192"/>
        <v>494.0582456600124</v>
      </c>
      <c r="L461" s="12">
        <f t="shared" si="205"/>
        <v>0.25363201335967345</v>
      </c>
      <c r="M461" s="24">
        <f t="shared" si="206"/>
        <v>240.85661215074984</v>
      </c>
      <c r="N461" s="12">
        <f t="shared" si="193"/>
        <v>0.70815484100366133</v>
      </c>
      <c r="O461" s="24">
        <f t="shared" si="194"/>
        <v>544.16110172343679</v>
      </c>
      <c r="P461" s="12">
        <f t="shared" si="207"/>
        <v>0.54969794861914156</v>
      </c>
      <c r="Q461" s="24">
        <f t="shared" si="208"/>
        <v>168.67240820002922</v>
      </c>
      <c r="R461" s="12">
        <f t="shared" si="195"/>
        <v>0.4091905400985083</v>
      </c>
      <c r="S461" s="24">
        <f t="shared" si="196"/>
        <v>517.95595056575041</v>
      </c>
      <c r="T461" s="12">
        <f t="shared" si="209"/>
        <v>0.38819650325645672</v>
      </c>
      <c r="W461" s="24">
        <f t="shared" si="210"/>
        <v>187.37010994880856</v>
      </c>
      <c r="X461" s="24">
        <f t="shared" si="211"/>
        <v>525.10871938572291</v>
      </c>
      <c r="Y461" s="13">
        <f t="shared" si="197"/>
        <v>0.42067614755620941</v>
      </c>
      <c r="Z461" s="24">
        <f t="shared" si="198"/>
        <v>8853.9534738791899</v>
      </c>
      <c r="AA461" s="24">
        <f t="shared" si="199"/>
        <v>10981.380383796439</v>
      </c>
      <c r="AB461" s="24">
        <f t="shared" si="212"/>
        <v>240.85661215074984</v>
      </c>
      <c r="AC461" s="24">
        <f t="shared" si="213"/>
        <v>168.67240820002922</v>
      </c>
      <c r="AE461" s="14">
        <f t="shared" si="214"/>
        <v>36.916666666666664</v>
      </c>
      <c r="AF461" s="24">
        <f t="shared" si="218"/>
        <v>400</v>
      </c>
      <c r="AG461" s="3">
        <f t="shared" si="215"/>
        <v>0.5</v>
      </c>
      <c r="AH461" s="3">
        <f>IF(AC461&lt;=450,AthetaR30_0,IF(AC461&gt;=650,AthetaR30_2,(IF(AC461&lt;=550,AthetaR30_0+(AthetaR30_1-AthetaR30_0)/100*(AC461-450),AthetaR30_1+(AthetaR30_2-AthetaR30_1)/100*(AC461-450)))))</f>
        <v>0</v>
      </c>
      <c r="AI461" s="3">
        <f>IF(AD461&lt;=450,AthetaR60_0,IF(AD461&gt;=650,AthetaR60_2,(IF(AD461&lt;=550,AthetaR60_0+(AthetaR60_1-AthetaR60_0)/100*(AD461-450),AthetaR60_1+(AthetaR60_2-AthetaR60_1)/100*(AD461-450)))))</f>
        <v>0.5</v>
      </c>
      <c r="AJ461" s="3">
        <f>IF(AE461&lt;=450,AthetaR90_0,IF(AE461&gt;=650,AthetaR90_2,(IF(AE461&lt;=550,AthetaR90_0+(AthetaR90_1-AthetaR90_0)/100*(AE461-450),AthetaR90_1+(AthetaR90_2-AthetaR90_1)/100*(AE461-450)))))</f>
        <v>1.3</v>
      </c>
      <c r="AK461" s="3">
        <f>IF(AF461&lt;=450,AthetaR120_0,IF(AF461&gt;=650,AthetaR120_2,(IF(AF461&lt;=550,AthetaR120_0+(AthetaR120_1-AthetaR120_0)/100*(AF461-450),AthetaR120_1+(AthetaR120_2-AthetaR120_1)/100*(AF461-450)))))</f>
        <v>1.9</v>
      </c>
      <c r="AL461" s="24">
        <f t="shared" si="216"/>
        <v>240.85661215074984</v>
      </c>
      <c r="AM461" s="14">
        <f t="shared" si="217"/>
        <v>168.67240820002922</v>
      </c>
    </row>
    <row r="462" spans="2:39" x14ac:dyDescent="0.25">
      <c r="B462" s="3">
        <f t="shared" si="200"/>
        <v>2220</v>
      </c>
      <c r="C462" s="14">
        <f t="shared" si="201"/>
        <v>37</v>
      </c>
      <c r="D462" s="11">
        <f t="shared" si="202"/>
        <v>873.10097501443829</v>
      </c>
      <c r="E462" s="11">
        <f t="shared" si="188"/>
        <v>541.73416600595942</v>
      </c>
      <c r="F462" s="11">
        <f t="shared" si="203"/>
        <v>113.43354037613479</v>
      </c>
      <c r="G462" s="11">
        <f t="shared" si="189"/>
        <v>241.40631009936899</v>
      </c>
      <c r="H462" s="11">
        <f t="shared" si="190"/>
        <v>169.06060470328569</v>
      </c>
      <c r="I462" s="24">
        <f t="shared" si="204"/>
        <v>113.43354037613479</v>
      </c>
      <c r="J462" s="12">
        <f t="shared" si="191"/>
        <v>0.2339337154414583</v>
      </c>
      <c r="K462" s="24">
        <f t="shared" si="192"/>
        <v>494.17885456673872</v>
      </c>
      <c r="L462" s="12">
        <f t="shared" si="205"/>
        <v>0.25362130746871969</v>
      </c>
      <c r="M462" s="24">
        <f t="shared" si="206"/>
        <v>241.40631009936899</v>
      </c>
      <c r="N462" s="12">
        <f t="shared" si="193"/>
        <v>0.7079079722549324</v>
      </c>
      <c r="O462" s="24">
        <f t="shared" si="194"/>
        <v>544.35086702564342</v>
      </c>
      <c r="P462" s="12">
        <f t="shared" si="207"/>
        <v>0.54940691146127019</v>
      </c>
      <c r="Q462" s="24">
        <f t="shared" si="208"/>
        <v>169.06060470328569</v>
      </c>
      <c r="R462" s="12">
        <f t="shared" si="195"/>
        <v>0.40907031203974942</v>
      </c>
      <c r="S462" s="24">
        <f t="shared" si="196"/>
        <v>518.10818072429845</v>
      </c>
      <c r="T462" s="12">
        <f t="shared" si="209"/>
        <v>0.38809896154003187</v>
      </c>
      <c r="W462" s="24">
        <f t="shared" si="210"/>
        <v>187.79078609636477</v>
      </c>
      <c r="X462" s="24">
        <f t="shared" si="211"/>
        <v>525.26576610876862</v>
      </c>
      <c r="Y462" s="13">
        <f t="shared" si="197"/>
        <v>0.42060198894239981</v>
      </c>
      <c r="Z462" s="24">
        <f t="shared" si="198"/>
        <v>8848.5844977398665</v>
      </c>
      <c r="AA462" s="24">
        <f t="shared" si="199"/>
        <v>10989.183901745113</v>
      </c>
      <c r="AB462" s="24">
        <f t="shared" si="212"/>
        <v>241.40631009936899</v>
      </c>
      <c r="AC462" s="24">
        <f t="shared" si="213"/>
        <v>169.06060470328569</v>
      </c>
      <c r="AE462" s="14">
        <f t="shared" si="214"/>
        <v>37</v>
      </c>
      <c r="AF462" s="24">
        <f t="shared" si="218"/>
        <v>400</v>
      </c>
      <c r="AG462" s="3">
        <f t="shared" si="215"/>
        <v>0.5</v>
      </c>
      <c r="AH462" s="3">
        <f>IF(AC462&lt;=450,AthetaR30_0,IF(AC462&gt;=650,AthetaR30_2,(IF(AC462&lt;=550,AthetaR30_0+(AthetaR30_1-AthetaR30_0)/100*(AC462-450),AthetaR30_1+(AthetaR30_2-AthetaR30_1)/100*(AC462-450)))))</f>
        <v>0</v>
      </c>
      <c r="AI462" s="3">
        <f>IF(AD462&lt;=450,AthetaR60_0,IF(AD462&gt;=650,AthetaR60_2,(IF(AD462&lt;=550,AthetaR60_0+(AthetaR60_1-AthetaR60_0)/100*(AD462-450),AthetaR60_1+(AthetaR60_2-AthetaR60_1)/100*(AD462-450)))))</f>
        <v>0.5</v>
      </c>
      <c r="AJ462" s="3">
        <f>IF(AE462&lt;=450,AthetaR90_0,IF(AE462&gt;=650,AthetaR90_2,(IF(AE462&lt;=550,AthetaR90_0+(AthetaR90_1-AthetaR90_0)/100*(AE462-450),AthetaR90_1+(AthetaR90_2-AthetaR90_1)/100*(AE462-450)))))</f>
        <v>1.3</v>
      </c>
      <c r="AK462" s="3">
        <f>IF(AF462&lt;=450,AthetaR120_0,IF(AF462&gt;=650,AthetaR120_2,(IF(AF462&lt;=550,AthetaR120_0+(AthetaR120_1-AthetaR120_0)/100*(AF462-450),AthetaR120_1+(AthetaR120_2-AthetaR120_1)/100*(AF462-450)))))</f>
        <v>1.9</v>
      </c>
      <c r="AL462" s="24">
        <f t="shared" si="216"/>
        <v>241.40631009936899</v>
      </c>
      <c r="AM462" s="14">
        <f t="shared" si="217"/>
        <v>169.06060470328569</v>
      </c>
    </row>
    <row r="463" spans="2:39" x14ac:dyDescent="0.25">
      <c r="B463" s="3">
        <f t="shared" si="200"/>
        <v>2225</v>
      </c>
      <c r="C463" s="14">
        <f t="shared" si="201"/>
        <v>37.083333333333336</v>
      </c>
      <c r="D463" s="11">
        <f t="shared" si="202"/>
        <v>873.43692043826491</v>
      </c>
      <c r="E463" s="11">
        <f t="shared" si="188"/>
        <v>541.93962141001725</v>
      </c>
      <c r="F463" s="11">
        <f t="shared" si="203"/>
        <v>113.68716168360351</v>
      </c>
      <c r="G463" s="11">
        <f t="shared" si="189"/>
        <v>241.95571701083026</v>
      </c>
      <c r="H463" s="11">
        <f t="shared" si="190"/>
        <v>169.44870366482573</v>
      </c>
      <c r="I463" s="24">
        <f t="shared" si="204"/>
        <v>113.68716168360351</v>
      </c>
      <c r="J463" s="12">
        <f t="shared" si="191"/>
        <v>0.23387669498604285</v>
      </c>
      <c r="K463" s="24">
        <f t="shared" si="192"/>
        <v>494.29933815466433</v>
      </c>
      <c r="L463" s="12">
        <f t="shared" si="205"/>
        <v>0.25361032839923264</v>
      </c>
      <c r="M463" s="24">
        <f t="shared" si="206"/>
        <v>241.95571701083026</v>
      </c>
      <c r="N463" s="12">
        <f t="shared" si="193"/>
        <v>0.7076614706683676</v>
      </c>
      <c r="O463" s="24">
        <f t="shared" si="194"/>
        <v>544.54048219890285</v>
      </c>
      <c r="P463" s="12">
        <f t="shared" si="207"/>
        <v>0.54911547833604646</v>
      </c>
      <c r="Q463" s="24">
        <f t="shared" si="208"/>
        <v>169.44870366482573</v>
      </c>
      <c r="R463" s="12">
        <f t="shared" si="195"/>
        <v>0.40895031888950645</v>
      </c>
      <c r="S463" s="24">
        <f t="shared" si="196"/>
        <v>518.26020269347202</v>
      </c>
      <c r="T463" s="12">
        <f t="shared" si="209"/>
        <v>0.38800108629653896</v>
      </c>
      <c r="W463" s="24">
        <f t="shared" si="210"/>
        <v>188.21138808530716</v>
      </c>
      <c r="X463" s="24">
        <f t="shared" si="211"/>
        <v>525.42262969880744</v>
      </c>
      <c r="Y463" s="13">
        <f t="shared" si="197"/>
        <v>0.42052717777888349</v>
      </c>
      <c r="Z463" s="24">
        <f t="shared" si="198"/>
        <v>8843.2058331177523</v>
      </c>
      <c r="AA463" s="24">
        <f t="shared" si="199"/>
        <v>10996.957314652549</v>
      </c>
      <c r="AB463" s="24">
        <f t="shared" si="212"/>
        <v>241.95571701083026</v>
      </c>
      <c r="AC463" s="24">
        <f t="shared" si="213"/>
        <v>169.44870366482573</v>
      </c>
      <c r="AE463" s="14">
        <f t="shared" si="214"/>
        <v>37.083333333333336</v>
      </c>
      <c r="AF463" s="24">
        <f t="shared" si="218"/>
        <v>400</v>
      </c>
      <c r="AG463" s="3">
        <f t="shared" si="215"/>
        <v>0.5</v>
      </c>
      <c r="AH463" s="3">
        <f>IF(AC463&lt;=450,AthetaR30_0,IF(AC463&gt;=650,AthetaR30_2,(IF(AC463&lt;=550,AthetaR30_0+(AthetaR30_1-AthetaR30_0)/100*(AC463-450),AthetaR30_1+(AthetaR30_2-AthetaR30_1)/100*(AC463-450)))))</f>
        <v>0</v>
      </c>
      <c r="AI463" s="3">
        <f>IF(AD463&lt;=450,AthetaR60_0,IF(AD463&gt;=650,AthetaR60_2,(IF(AD463&lt;=550,AthetaR60_0+(AthetaR60_1-AthetaR60_0)/100*(AD463-450),AthetaR60_1+(AthetaR60_2-AthetaR60_1)/100*(AD463-450)))))</f>
        <v>0.5</v>
      </c>
      <c r="AJ463" s="3">
        <f>IF(AE463&lt;=450,AthetaR90_0,IF(AE463&gt;=650,AthetaR90_2,(IF(AE463&lt;=550,AthetaR90_0+(AthetaR90_1-AthetaR90_0)/100*(AE463-450),AthetaR90_1+(AthetaR90_2-AthetaR90_1)/100*(AE463-450)))))</f>
        <v>1.3</v>
      </c>
      <c r="AK463" s="3">
        <f>IF(AF463&lt;=450,AthetaR120_0,IF(AF463&gt;=650,AthetaR120_2,(IF(AF463&lt;=550,AthetaR120_0+(AthetaR120_1-AthetaR120_0)/100*(AF463-450),AthetaR120_1+(AthetaR120_2-AthetaR120_1)/100*(AF463-450)))))</f>
        <v>1.9</v>
      </c>
      <c r="AL463" s="24">
        <f t="shared" si="216"/>
        <v>241.95571701083026</v>
      </c>
      <c r="AM463" s="14">
        <f t="shared" si="217"/>
        <v>169.44870366482573</v>
      </c>
    </row>
    <row r="464" spans="2:39" x14ac:dyDescent="0.25">
      <c r="B464" s="3">
        <f t="shared" si="200"/>
        <v>2230</v>
      </c>
      <c r="C464" s="14">
        <f t="shared" si="201"/>
        <v>37.166666666666664</v>
      </c>
      <c r="D464" s="11">
        <f t="shared" si="202"/>
        <v>873.77211430570594</v>
      </c>
      <c r="E464" s="11">
        <f t="shared" si="188"/>
        <v>542.14461718191478</v>
      </c>
      <c r="F464" s="11">
        <f t="shared" si="203"/>
        <v>113.94077201200274</v>
      </c>
      <c r="G464" s="11">
        <f t="shared" si="189"/>
        <v>242.50483248916629</v>
      </c>
      <c r="H464" s="11">
        <f t="shared" si="190"/>
        <v>169.83670475112226</v>
      </c>
      <c r="I464" s="24">
        <f t="shared" si="204"/>
        <v>113.94077201200274</v>
      </c>
      <c r="J464" s="12">
        <f t="shared" si="191"/>
        <v>0.23381976153766232</v>
      </c>
      <c r="K464" s="24">
        <f t="shared" si="192"/>
        <v>494.41969652672094</v>
      </c>
      <c r="L464" s="12">
        <f t="shared" si="205"/>
        <v>0.25359907808340404</v>
      </c>
      <c r="M464" s="24">
        <f t="shared" si="206"/>
        <v>242.50483248916629</v>
      </c>
      <c r="N464" s="12">
        <f t="shared" si="193"/>
        <v>0.70741533286530489</v>
      </c>
      <c r="O464" s="24">
        <f t="shared" si="194"/>
        <v>544.72994939270006</v>
      </c>
      <c r="P464" s="12">
        <f t="shared" si="207"/>
        <v>0.54882365283714041</v>
      </c>
      <c r="Q464" s="24">
        <f t="shared" si="208"/>
        <v>169.83670475112226</v>
      </c>
      <c r="R464" s="12">
        <f t="shared" si="195"/>
        <v>0.40883055968456661</v>
      </c>
      <c r="S464" s="24">
        <f t="shared" si="196"/>
        <v>518.41201724929795</v>
      </c>
      <c r="T464" s="12">
        <f t="shared" si="209"/>
        <v>0.38790288027056952</v>
      </c>
      <c r="W464" s="24">
        <f t="shared" si="210"/>
        <v>188.63191526308606</v>
      </c>
      <c r="X464" s="24">
        <f t="shared" si="211"/>
        <v>525.57931098588551</v>
      </c>
      <c r="Y464" s="13">
        <f t="shared" si="197"/>
        <v>0.4204517165545309</v>
      </c>
      <c r="Z464" s="24">
        <f t="shared" si="198"/>
        <v>8837.8175479707188</v>
      </c>
      <c r="AA464" s="24">
        <f t="shared" si="199"/>
        <v>11004.700679472831</v>
      </c>
      <c r="AB464" s="24">
        <f t="shared" si="212"/>
        <v>242.50483248916629</v>
      </c>
      <c r="AC464" s="24">
        <f t="shared" si="213"/>
        <v>169.83670475112226</v>
      </c>
      <c r="AE464" s="14">
        <f t="shared" si="214"/>
        <v>37.166666666666664</v>
      </c>
      <c r="AF464" s="24">
        <f t="shared" si="218"/>
        <v>400</v>
      </c>
      <c r="AG464" s="3">
        <f t="shared" si="215"/>
        <v>0.5</v>
      </c>
      <c r="AH464" s="3">
        <f>IF(AC464&lt;=450,AthetaR30_0,IF(AC464&gt;=650,AthetaR30_2,(IF(AC464&lt;=550,AthetaR30_0+(AthetaR30_1-AthetaR30_0)/100*(AC464-450),AthetaR30_1+(AthetaR30_2-AthetaR30_1)/100*(AC464-450)))))</f>
        <v>0</v>
      </c>
      <c r="AI464" s="3">
        <f>IF(AD464&lt;=450,AthetaR60_0,IF(AD464&gt;=650,AthetaR60_2,(IF(AD464&lt;=550,AthetaR60_0+(AthetaR60_1-AthetaR60_0)/100*(AD464-450),AthetaR60_1+(AthetaR60_2-AthetaR60_1)/100*(AD464-450)))))</f>
        <v>0.5</v>
      </c>
      <c r="AJ464" s="3">
        <f>IF(AE464&lt;=450,AthetaR90_0,IF(AE464&gt;=650,AthetaR90_2,(IF(AE464&lt;=550,AthetaR90_0+(AthetaR90_1-AthetaR90_0)/100*(AE464-450),AthetaR90_1+(AthetaR90_2-AthetaR90_1)/100*(AE464-450)))))</f>
        <v>1.3</v>
      </c>
      <c r="AK464" s="3">
        <f>IF(AF464&lt;=450,AthetaR120_0,IF(AF464&gt;=650,AthetaR120_2,(IF(AF464&lt;=550,AthetaR120_0+(AthetaR120_1-AthetaR120_0)/100*(AF464-450),AthetaR120_1+(AthetaR120_2-AthetaR120_1)/100*(AF464-450)))))</f>
        <v>1.9</v>
      </c>
      <c r="AL464" s="24">
        <f t="shared" si="216"/>
        <v>242.50483248916629</v>
      </c>
      <c r="AM464" s="14">
        <f t="shared" si="217"/>
        <v>169.83670475112226</v>
      </c>
    </row>
    <row r="465" spans="2:39" x14ac:dyDescent="0.25">
      <c r="B465" s="3">
        <f t="shared" si="200"/>
        <v>2235</v>
      </c>
      <c r="C465" s="14">
        <f t="shared" si="201"/>
        <v>37.25</v>
      </c>
      <c r="D465" s="11">
        <f t="shared" si="202"/>
        <v>874.10655997192816</v>
      </c>
      <c r="E465" s="11">
        <f t="shared" si="188"/>
        <v>542.34915537358415</v>
      </c>
      <c r="F465" s="11">
        <f t="shared" si="203"/>
        <v>114.19437109008614</v>
      </c>
      <c r="G465" s="11">
        <f t="shared" si="189"/>
        <v>243.05365614200343</v>
      </c>
      <c r="H465" s="11">
        <f t="shared" si="190"/>
        <v>170.22460763139281</v>
      </c>
      <c r="I465" s="24">
        <f t="shared" si="204"/>
        <v>114.19437109008614</v>
      </c>
      <c r="J465" s="12">
        <f t="shared" si="191"/>
        <v>0.23376291494024026</v>
      </c>
      <c r="K465" s="24">
        <f t="shared" si="192"/>
        <v>494.53992978721561</v>
      </c>
      <c r="L465" s="12">
        <f t="shared" si="205"/>
        <v>0.25358755843732567</v>
      </c>
      <c r="M465" s="24">
        <f t="shared" si="206"/>
        <v>243.05365614200343</v>
      </c>
      <c r="N465" s="12">
        <f t="shared" si="193"/>
        <v>0.70716955548364702</v>
      </c>
      <c r="O465" s="24">
        <f t="shared" si="194"/>
        <v>544.91927075083004</v>
      </c>
      <c r="P465" s="12">
        <f t="shared" si="207"/>
        <v>0.54853143852221609</v>
      </c>
      <c r="Q465" s="24">
        <f t="shared" si="208"/>
        <v>170.22460763139281</v>
      </c>
      <c r="R465" s="12">
        <f t="shared" si="195"/>
        <v>0.40871103346377563</v>
      </c>
      <c r="S465" s="24">
        <f t="shared" si="196"/>
        <v>518.56362516824572</v>
      </c>
      <c r="T465" s="12">
        <f t="shared" si="209"/>
        <v>0.38780434618016285</v>
      </c>
      <c r="W465" s="24">
        <f t="shared" si="210"/>
        <v>189.0523669796406</v>
      </c>
      <c r="X465" s="24">
        <f t="shared" si="211"/>
        <v>525.7358108008616</v>
      </c>
      <c r="Y465" s="13">
        <f t="shared" si="197"/>
        <v>0.42037560773815685</v>
      </c>
      <c r="Z465" s="24">
        <f t="shared" si="198"/>
        <v>8832.4197098485874</v>
      </c>
      <c r="AA465" s="24">
        <f t="shared" si="199"/>
        <v>11012.414052833585</v>
      </c>
      <c r="AB465" s="24">
        <f t="shared" si="212"/>
        <v>243.05365614200343</v>
      </c>
      <c r="AC465" s="24">
        <f t="shared" si="213"/>
        <v>170.22460763139281</v>
      </c>
      <c r="AE465" s="14">
        <f t="shared" si="214"/>
        <v>37.25</v>
      </c>
      <c r="AF465" s="24">
        <f t="shared" si="218"/>
        <v>400</v>
      </c>
      <c r="AG465" s="3">
        <f t="shared" si="215"/>
        <v>0.5</v>
      </c>
      <c r="AH465" s="3">
        <f>IF(AC465&lt;=450,AthetaR30_0,IF(AC465&gt;=650,AthetaR30_2,(IF(AC465&lt;=550,AthetaR30_0+(AthetaR30_1-AthetaR30_0)/100*(AC465-450),AthetaR30_1+(AthetaR30_2-AthetaR30_1)/100*(AC465-450)))))</f>
        <v>0</v>
      </c>
      <c r="AI465" s="3">
        <f>IF(AD465&lt;=450,AthetaR60_0,IF(AD465&gt;=650,AthetaR60_2,(IF(AD465&lt;=550,AthetaR60_0+(AthetaR60_1-AthetaR60_0)/100*(AD465-450),AthetaR60_1+(AthetaR60_2-AthetaR60_1)/100*(AD465-450)))))</f>
        <v>0.5</v>
      </c>
      <c r="AJ465" s="3">
        <f>IF(AE465&lt;=450,AthetaR90_0,IF(AE465&gt;=650,AthetaR90_2,(IF(AE465&lt;=550,AthetaR90_0+(AthetaR90_1-AthetaR90_0)/100*(AE465-450),AthetaR90_1+(AthetaR90_2-AthetaR90_1)/100*(AE465-450)))))</f>
        <v>1.3</v>
      </c>
      <c r="AK465" s="3">
        <f>IF(AF465&lt;=450,AthetaR120_0,IF(AF465&gt;=650,AthetaR120_2,(IF(AF465&lt;=550,AthetaR120_0+(AthetaR120_1-AthetaR120_0)/100*(AF465-450),AthetaR120_1+(AthetaR120_2-AthetaR120_1)/100*(AF465-450)))))</f>
        <v>1.9</v>
      </c>
      <c r="AL465" s="24">
        <f t="shared" si="216"/>
        <v>243.05365614200343</v>
      </c>
      <c r="AM465" s="14">
        <f t="shared" si="217"/>
        <v>170.22460763139281</v>
      </c>
    </row>
    <row r="466" spans="2:39" x14ac:dyDescent="0.25">
      <c r="B466" s="3">
        <f t="shared" si="200"/>
        <v>2240</v>
      </c>
      <c r="C466" s="14">
        <f t="shared" si="201"/>
        <v>37.333333333333336</v>
      </c>
      <c r="D466" s="11">
        <f t="shared" si="202"/>
        <v>874.44026076968032</v>
      </c>
      <c r="E466" s="11">
        <f t="shared" ref="E466:E529" si="219">IF(B466&lt;=40*60,20+345*CRed_1*LOG(8*C466+1,10),ThetaG40+(ThetaG120-ThetaG40)/80*(C466-40))</f>
        <v>542.55323802324676</v>
      </c>
      <c r="F466" s="11">
        <f t="shared" si="203"/>
        <v>114.44795864852347</v>
      </c>
      <c r="G466" s="11">
        <f t="shared" ref="G466:G529" si="220">M466</f>
        <v>243.60218758052565</v>
      </c>
      <c r="H466" s="11">
        <f t="shared" ref="H466:H529" si="221">Q466</f>
        <v>170.61241197757298</v>
      </c>
      <c r="I466" s="24">
        <f t="shared" si="204"/>
        <v>114.44795864852347</v>
      </c>
      <c r="J466" s="12">
        <f t="shared" ref="J466:J529" si="222">Cp*RhoP/(K466*RhoA)*dP/1000*MassivSS</f>
        <v>0.23370615503738867</v>
      </c>
      <c r="K466" s="24">
        <f t="shared" ref="K466:K529" si="223">IF(I466&lt;600,425+0.773*I466-1.69/1000*I466^2+2.22/1000^2*I466^3,IF(I466&lt;735,666+13002/(738-I466),IF(I466&lt;900,545+17820/(I466-731),650)))</f>
        <v>494.66003804181616</v>
      </c>
      <c r="L466" s="12">
        <f t="shared" si="205"/>
        <v>0.25357577136115328</v>
      </c>
      <c r="M466" s="24">
        <f t="shared" si="206"/>
        <v>243.60218758052565</v>
      </c>
      <c r="N466" s="12">
        <f t="shared" ref="N466:N529" si="224">Cp*RhoP/(O466*RhoA)*dP/1000*MassivW</f>
        <v>0.70692413517782415</v>
      </c>
      <c r="O466" s="24">
        <f t="shared" ref="O466:O529" si="225">IF(M466&lt;600,425+0.773*M466-1.69/1000*M466^2+2.22/1000^2*M466^3,IF(M466&lt;735,666+13002/(738-M466),IF(M466&lt;900,545+17820/(M466-731),650)))</f>
        <v>545.10844841137612</v>
      </c>
      <c r="P466" s="12">
        <f t="shared" si="207"/>
        <v>0.54823883891341918</v>
      </c>
      <c r="Q466" s="24">
        <f t="shared" si="208"/>
        <v>170.61241197757298</v>
      </c>
      <c r="R466" s="12">
        <f t="shared" ref="R466:R529" si="226">Cp*RhoP/(S466*RhoA)*dP/1000*MassivSI</f>
        <v>0.40859173926804526</v>
      </c>
      <c r="S466" s="24">
        <f t="shared" ref="S466:S529" si="227">IF(Q466&lt;600,425+0.773*Q466-1.69/1000*Q466^2+2.22/1000^2*Q466^3,IF(Q466&lt;735,666+13002/(738-Q466),IF(Q466&lt;900,545+17820/(Q466-731),650)))</f>
        <v>518.71502722720629</v>
      </c>
      <c r="T466" s="12">
        <f t="shared" si="209"/>
        <v>0.38770548671710436</v>
      </c>
      <c r="W466" s="24">
        <f t="shared" si="210"/>
        <v>189.47274258737875</v>
      </c>
      <c r="X466" s="24">
        <f t="shared" si="211"/>
        <v>525.89212997537857</v>
      </c>
      <c r="Y466" s="13">
        <f t="shared" ref="Y466:Y529" si="228">MAX(MassivSSCO/(X466*RhoA)*DeltaT*(Z466+AA466),L466)</f>
        <v>0.42029885377873422</v>
      </c>
      <c r="Z466" s="24">
        <f t="shared" ref="Z466:Z529" si="229">AlphaC*(E466-W466)</f>
        <v>8827.0123858966999</v>
      </c>
      <c r="AA466" s="24">
        <f t="shared" ref="AA466:AA529" si="230">Phi*EpsilonF*0.7*Botzman/10^8*EpsilonA*((E466+273)^4-(W466+273)^4)</f>
        <v>11020.0974910391</v>
      </c>
      <c r="AB466" s="24">
        <f t="shared" si="212"/>
        <v>243.60218758052565</v>
      </c>
      <c r="AC466" s="24">
        <f t="shared" si="213"/>
        <v>170.61241197757298</v>
      </c>
      <c r="AE466" s="14">
        <f t="shared" si="214"/>
        <v>37.333333333333336</v>
      </c>
      <c r="AF466" s="24">
        <f t="shared" si="218"/>
        <v>400</v>
      </c>
      <c r="AG466" s="3">
        <f t="shared" si="215"/>
        <v>0.5</v>
      </c>
      <c r="AH466" s="3">
        <f>IF(AC466&lt;=450,AthetaR30_0,IF(AC466&gt;=650,AthetaR30_2,(IF(AC466&lt;=550,AthetaR30_0+(AthetaR30_1-AthetaR30_0)/100*(AC466-450),AthetaR30_1+(AthetaR30_2-AthetaR30_1)/100*(AC466-450)))))</f>
        <v>0</v>
      </c>
      <c r="AI466" s="3">
        <f>IF(AD466&lt;=450,AthetaR60_0,IF(AD466&gt;=650,AthetaR60_2,(IF(AD466&lt;=550,AthetaR60_0+(AthetaR60_1-AthetaR60_0)/100*(AD466-450),AthetaR60_1+(AthetaR60_2-AthetaR60_1)/100*(AD466-450)))))</f>
        <v>0.5</v>
      </c>
      <c r="AJ466" s="3">
        <f>IF(AE466&lt;=450,AthetaR90_0,IF(AE466&gt;=650,AthetaR90_2,(IF(AE466&lt;=550,AthetaR90_0+(AthetaR90_1-AthetaR90_0)/100*(AE466-450),AthetaR90_1+(AthetaR90_2-AthetaR90_1)/100*(AE466-450)))))</f>
        <v>1.3</v>
      </c>
      <c r="AK466" s="3">
        <f>IF(AF466&lt;=450,AthetaR120_0,IF(AF466&gt;=650,AthetaR120_2,(IF(AF466&lt;=550,AthetaR120_0+(AthetaR120_1-AthetaR120_0)/100*(AF466-450),AthetaR120_1+(AthetaR120_2-AthetaR120_1)/100*(AF466-450)))))</f>
        <v>1.9</v>
      </c>
      <c r="AL466" s="24">
        <f t="shared" si="216"/>
        <v>243.60218758052565</v>
      </c>
      <c r="AM466" s="14">
        <f t="shared" si="217"/>
        <v>170.61241197757298</v>
      </c>
    </row>
    <row r="467" spans="2:39" x14ac:dyDescent="0.25">
      <c r="B467" s="3">
        <f t="shared" ref="B467:B530" si="231">B466+DeltaT</f>
        <v>2245</v>
      </c>
      <c r="C467" s="14">
        <f t="shared" ref="C467:C530" si="232">B467/60</f>
        <v>37.416666666666664</v>
      </c>
      <c r="D467" s="11">
        <f t="shared" ref="D467:D530" si="233">20+345*LOG(8*C467+1,10)</f>
        <v>874.77322000949323</v>
      </c>
      <c r="E467" s="11">
        <f t="shared" si="219"/>
        <v>542.75686715553661</v>
      </c>
      <c r="F467" s="11">
        <f t="shared" ref="F467:F530" si="234">I467</f>
        <v>114.70153441988462</v>
      </c>
      <c r="G467" s="11">
        <f t="shared" si="220"/>
        <v>244.15042641943907</v>
      </c>
      <c r="H467" s="11">
        <f t="shared" si="221"/>
        <v>171.00011746429007</v>
      </c>
      <c r="I467" s="24">
        <f t="shared" ref="I467:I530" si="235">I466+IF(Limit=Oui,MAX(0,L466),L466)</f>
        <v>114.70153441988462</v>
      </c>
      <c r="J467" s="12">
        <f t="shared" si="222"/>
        <v>0.23364948167241559</v>
      </c>
      <c r="K467" s="24">
        <f t="shared" si="223"/>
        <v>494.78002139753721</v>
      </c>
      <c r="L467" s="12">
        <f t="shared" ref="L467:L530" si="236">LambdaP*MassivSS/(dP/1000)/(K467*RhoA)/(1+J467/3)*(D467-I467)*DeltaT-(EXP(J467/10)-1)*(D467-D466)</f>
        <v>0.25356371873923578</v>
      </c>
      <c r="M467" s="24">
        <f t="shared" ref="M467:M530" si="237">M466+IF(Limit=Oui,MAX(0,P466),P466)</f>
        <v>244.15042641943907</v>
      </c>
      <c r="N467" s="12">
        <f t="shared" si="224"/>
        <v>0.70667906861875385</v>
      </c>
      <c r="O467" s="24">
        <f t="shared" si="225"/>
        <v>545.29748450669069</v>
      </c>
      <c r="P467" s="12">
        <f t="shared" ref="P467:P530" si="238">LambdaP*MassivW/(dP/1000)/(O467*RhoA)/(1+N467/3)*(D467-M467)*DeltaT-(EXP(N467/10)-1)*(D467-D466)</f>
        <v>0.54794585749775115</v>
      </c>
      <c r="Q467" s="24">
        <f t="shared" ref="Q467:Q530" si="239">Q466+IF(Limit=Oui,MAX(0,T466),T466)</f>
        <v>171.00011746429007</v>
      </c>
      <c r="R467" s="12">
        <f t="shared" si="226"/>
        <v>0.40847267614036165</v>
      </c>
      <c r="S467" s="24">
        <f t="shared" si="227"/>
        <v>518.86622420346851</v>
      </c>
      <c r="T467" s="12">
        <f t="shared" ref="T467:T530" si="240">LambdaP*MassivSI/(dP/1000)/(S467*RhoA)/(1+R467/3)*(D467-Q467)*DeltaT-(EXP(R467/10)-1)*(D467-D466)</f>
        <v>0.38760630454716527</v>
      </c>
      <c r="W467" s="24">
        <f t="shared" ref="W467:W530" si="241">W466+IF(Limit=Oui,MAX(0,Y466),Y466)</f>
        <v>189.89304144115749</v>
      </c>
      <c r="X467" s="24">
        <f t="shared" ref="X467:X530" si="242">IF(W467&lt;600,425+0.773*W467-1.69/1000*W467^2+2.22/1000^2*W467^3,IF(W467&lt;735,666+13002/(738-W467),IF(W467&lt;900,545+17820/(W467-731),650)))</f>
        <v>526.04826934183814</v>
      </c>
      <c r="Y467" s="13">
        <f t="shared" si="228"/>
        <v>0.42022145710560727</v>
      </c>
      <c r="Z467" s="24">
        <f t="shared" si="229"/>
        <v>8821.5956428594782</v>
      </c>
      <c r="AA467" s="24">
        <f t="shared" si="230"/>
        <v>11027.751050073586</v>
      </c>
      <c r="AB467" s="24">
        <f t="shared" ref="AB467:AB530" si="243">MAX(M467,AVERAGE(W467,AC467))</f>
        <v>244.15042641943907</v>
      </c>
      <c r="AC467" s="24">
        <f t="shared" ref="AC467:AC530" si="244">Q467</f>
        <v>171.00011746429007</v>
      </c>
      <c r="AE467" s="14">
        <f t="shared" ref="AE467:AE530" si="245">C467</f>
        <v>37.416666666666664</v>
      </c>
      <c r="AF467" s="24">
        <f t="shared" si="218"/>
        <v>400</v>
      </c>
      <c r="AG467" s="3">
        <f t="shared" ref="AG467:AG530" si="246">IF(C467&lt;=30,AH467,IF(C467&lt;=60,AI467,IF(C467&lt;=90,AJ467,IF(C467&lt;=120,AK467,-1))))</f>
        <v>0.5</v>
      </c>
      <c r="AH467" s="3">
        <f>IF(AC467&lt;=450,AthetaR30_0,IF(AC467&gt;=650,AthetaR30_2,(IF(AC467&lt;=550,AthetaR30_0+(AthetaR30_1-AthetaR30_0)/100*(AC467-450),AthetaR30_1+(AthetaR30_2-AthetaR30_1)/100*(AC467-450)))))</f>
        <v>0</v>
      </c>
      <c r="AI467" s="3">
        <f>IF(AD467&lt;=450,AthetaR60_0,IF(AD467&gt;=650,AthetaR60_2,(IF(AD467&lt;=550,AthetaR60_0+(AthetaR60_1-AthetaR60_0)/100*(AD467-450),AthetaR60_1+(AthetaR60_2-AthetaR60_1)/100*(AD467-450)))))</f>
        <v>0.5</v>
      </c>
      <c r="AJ467" s="3">
        <f>IF(AE467&lt;=450,AthetaR90_0,IF(AE467&gt;=650,AthetaR90_2,(IF(AE467&lt;=550,AthetaR90_0+(AthetaR90_1-AthetaR90_0)/100*(AE467-450),AthetaR90_1+(AthetaR90_2-AthetaR90_1)/100*(AE467-450)))))</f>
        <v>1.3</v>
      </c>
      <c r="AK467" s="3">
        <f>IF(AF467&lt;=450,AthetaR120_0,IF(AF467&gt;=650,AthetaR120_2,(IF(AF467&lt;=550,AthetaR120_0+(AthetaR120_1-AthetaR120_0)/100*(AF467-450),AthetaR120_1+(AthetaR120_2-AthetaR120_1)/100*(AF467-450)))))</f>
        <v>1.9</v>
      </c>
      <c r="AL467" s="24">
        <f t="shared" ref="AL467:AL530" si="247">MAX(M467,AVERAGE(W467,AM467))</f>
        <v>244.15042641943907</v>
      </c>
      <c r="AM467" s="14">
        <f t="shared" ref="AM467:AM530" si="248">IF(W467&gt;=AF467,(1+(W467-AF467)*AG467/10000)*AC467,AC467)</f>
        <v>171.00011746429007</v>
      </c>
    </row>
    <row r="468" spans="2:39" x14ac:dyDescent="0.25">
      <c r="B468" s="3">
        <f t="shared" si="231"/>
        <v>2250</v>
      </c>
      <c r="C468" s="14">
        <f t="shared" si="232"/>
        <v>37.5</v>
      </c>
      <c r="D468" s="11">
        <f t="shared" si="233"/>
        <v>875.10544097987588</v>
      </c>
      <c r="E468" s="11">
        <f t="shared" si="219"/>
        <v>542.96004478161933</v>
      </c>
      <c r="F468" s="11">
        <f t="shared" si="234"/>
        <v>114.95509813862385</v>
      </c>
      <c r="G468" s="11">
        <f t="shared" si="220"/>
        <v>244.69837227693682</v>
      </c>
      <c r="H468" s="11">
        <f t="shared" si="221"/>
        <v>171.38772376883725</v>
      </c>
      <c r="I468" s="24">
        <f t="shared" si="235"/>
        <v>114.95509813862385</v>
      </c>
      <c r="J468" s="12">
        <f t="shared" si="222"/>
        <v>0.23359289468833233</v>
      </c>
      <c r="K468" s="24">
        <f t="shared" si="223"/>
        <v>494.89987996272566</v>
      </c>
      <c r="L468" s="12">
        <f t="shared" si="236"/>
        <v>0.25355140244031249</v>
      </c>
      <c r="M468" s="24">
        <f t="shared" si="237"/>
        <v>244.69837227693682</v>
      </c>
      <c r="N468" s="12">
        <f t="shared" si="224"/>
        <v>0.70643435249380382</v>
      </c>
      <c r="O468" s="24">
        <f t="shared" si="225"/>
        <v>545.48638116337577</v>
      </c>
      <c r="P468" s="12">
        <f t="shared" si="238"/>
        <v>0.54765249772765423</v>
      </c>
      <c r="Q468" s="24">
        <f t="shared" si="239"/>
        <v>171.38772376883725</v>
      </c>
      <c r="R468" s="12">
        <f t="shared" si="226"/>
        <v>0.40835384312579237</v>
      </c>
      <c r="S468" s="24">
        <f t="shared" si="227"/>
        <v>519.01721687469774</v>
      </c>
      <c r="T468" s="12">
        <f t="shared" si="240"/>
        <v>0.38750680231045825</v>
      </c>
      <c r="W468" s="24">
        <f t="shared" si="241"/>
        <v>190.3132628982631</v>
      </c>
      <c r="X468" s="24">
        <f t="shared" si="242"/>
        <v>526.20422973337213</v>
      </c>
      <c r="Y468" s="13">
        <f t="shared" si="228"/>
        <v>0.42014342012870093</v>
      </c>
      <c r="Z468" s="24">
        <f t="shared" si="229"/>
        <v>8816.169547083904</v>
      </c>
      <c r="AA468" s="24">
        <f t="shared" si="230"/>
        <v>11035.374785604217</v>
      </c>
      <c r="AB468" s="24">
        <f t="shared" si="243"/>
        <v>244.69837227693682</v>
      </c>
      <c r="AC468" s="24">
        <f t="shared" si="244"/>
        <v>171.38772376883725</v>
      </c>
      <c r="AE468" s="14">
        <f t="shared" si="245"/>
        <v>37.5</v>
      </c>
      <c r="AF468" s="24">
        <f t="shared" si="218"/>
        <v>400</v>
      </c>
      <c r="AG468" s="3">
        <f t="shared" si="246"/>
        <v>0.5</v>
      </c>
      <c r="AH468" s="3">
        <f>IF(AC468&lt;=450,AthetaR30_0,IF(AC468&gt;=650,AthetaR30_2,(IF(AC468&lt;=550,AthetaR30_0+(AthetaR30_1-AthetaR30_0)/100*(AC468-450),AthetaR30_1+(AthetaR30_2-AthetaR30_1)/100*(AC468-450)))))</f>
        <v>0</v>
      </c>
      <c r="AI468" s="3">
        <f>IF(AD468&lt;=450,AthetaR60_0,IF(AD468&gt;=650,AthetaR60_2,(IF(AD468&lt;=550,AthetaR60_0+(AthetaR60_1-AthetaR60_0)/100*(AD468-450),AthetaR60_1+(AthetaR60_2-AthetaR60_1)/100*(AD468-450)))))</f>
        <v>0.5</v>
      </c>
      <c r="AJ468" s="3">
        <f>IF(AE468&lt;=450,AthetaR90_0,IF(AE468&gt;=650,AthetaR90_2,(IF(AE468&lt;=550,AthetaR90_0+(AthetaR90_1-AthetaR90_0)/100*(AE468-450),AthetaR90_1+(AthetaR90_2-AthetaR90_1)/100*(AE468-450)))))</f>
        <v>1.3</v>
      </c>
      <c r="AK468" s="3">
        <f>IF(AF468&lt;=450,AthetaR120_0,IF(AF468&gt;=650,AthetaR120_2,(IF(AF468&lt;=550,AthetaR120_0+(AthetaR120_1-AthetaR120_0)/100*(AF468-450),AthetaR120_1+(AthetaR120_2-AthetaR120_1)/100*(AF468-450)))))</f>
        <v>1.9</v>
      </c>
      <c r="AL468" s="24">
        <f t="shared" si="247"/>
        <v>244.69837227693682</v>
      </c>
      <c r="AM468" s="14">
        <f t="shared" si="248"/>
        <v>171.38772376883725</v>
      </c>
    </row>
    <row r="469" spans="2:39" x14ac:dyDescent="0.25">
      <c r="B469" s="3">
        <f t="shared" si="231"/>
        <v>2255</v>
      </c>
      <c r="C469" s="14">
        <f t="shared" si="232"/>
        <v>37.583333333333336</v>
      </c>
      <c r="D469" s="11">
        <f t="shared" si="233"/>
        <v>875.43692694751155</v>
      </c>
      <c r="E469" s="11">
        <f t="shared" si="219"/>
        <v>543.1627728993127</v>
      </c>
      <c r="F469" s="11">
        <f t="shared" si="234"/>
        <v>115.20864954106416</v>
      </c>
      <c r="G469" s="11">
        <f t="shared" si="220"/>
        <v>245.24602477466448</v>
      </c>
      <c r="H469" s="11">
        <f t="shared" si="221"/>
        <v>171.77523057114772</v>
      </c>
      <c r="I469" s="24">
        <f t="shared" si="235"/>
        <v>115.20864954106416</v>
      </c>
      <c r="J469" s="12">
        <f t="shared" si="222"/>
        <v>0.23353639392786057</v>
      </c>
      <c r="K469" s="24">
        <f t="shared" si="223"/>
        <v>495.01961384704646</v>
      </c>
      <c r="L469" s="12">
        <f t="shared" si="236"/>
        <v>0.25353882431761643</v>
      </c>
      <c r="M469" s="24">
        <f t="shared" si="237"/>
        <v>245.24602477466448</v>
      </c>
      <c r="N469" s="12">
        <f t="shared" si="224"/>
        <v>0.70618998350675255</v>
      </c>
      <c r="O469" s="24">
        <f t="shared" si="225"/>
        <v>545.67514050226248</v>
      </c>
      <c r="P469" s="12">
        <f t="shared" si="238"/>
        <v>0.54735876302130326</v>
      </c>
      <c r="Q469" s="24">
        <f t="shared" si="239"/>
        <v>171.77523057114772</v>
      </c>
      <c r="R469" s="12">
        <f t="shared" si="226"/>
        <v>0.4082352392714938</v>
      </c>
      <c r="S469" s="24">
        <f t="shared" si="227"/>
        <v>519.16800601891396</v>
      </c>
      <c r="T469" s="12">
        <f t="shared" si="240"/>
        <v>0.3874069826216287</v>
      </c>
      <c r="W469" s="24">
        <f t="shared" si="241"/>
        <v>190.73340631839181</v>
      </c>
      <c r="X469" s="24">
        <f t="shared" si="242"/>
        <v>526.360011983817</v>
      </c>
      <c r="Y469" s="13">
        <f t="shared" si="228"/>
        <v>0.42006474523873055</v>
      </c>
      <c r="Z469" s="24">
        <f t="shared" si="229"/>
        <v>8810.7341645230226</v>
      </c>
      <c r="AA469" s="24">
        <f t="shared" si="230"/>
        <v>11042.968752984318</v>
      </c>
      <c r="AB469" s="24">
        <f t="shared" si="243"/>
        <v>245.24602477466448</v>
      </c>
      <c r="AC469" s="24">
        <f t="shared" si="244"/>
        <v>171.77523057114772</v>
      </c>
      <c r="AE469" s="14">
        <f t="shared" si="245"/>
        <v>37.583333333333336</v>
      </c>
      <c r="AF469" s="24">
        <f t="shared" si="218"/>
        <v>400</v>
      </c>
      <c r="AG469" s="3">
        <f t="shared" si="246"/>
        <v>0.5</v>
      </c>
      <c r="AH469" s="3">
        <f>IF(AC469&lt;=450,AthetaR30_0,IF(AC469&gt;=650,AthetaR30_2,(IF(AC469&lt;=550,AthetaR30_0+(AthetaR30_1-AthetaR30_0)/100*(AC469-450),AthetaR30_1+(AthetaR30_2-AthetaR30_1)/100*(AC469-450)))))</f>
        <v>0</v>
      </c>
      <c r="AI469" s="3">
        <f>IF(AD469&lt;=450,AthetaR60_0,IF(AD469&gt;=650,AthetaR60_2,(IF(AD469&lt;=550,AthetaR60_0+(AthetaR60_1-AthetaR60_0)/100*(AD469-450),AthetaR60_1+(AthetaR60_2-AthetaR60_1)/100*(AD469-450)))))</f>
        <v>0.5</v>
      </c>
      <c r="AJ469" s="3">
        <f>IF(AE469&lt;=450,AthetaR90_0,IF(AE469&gt;=650,AthetaR90_2,(IF(AE469&lt;=550,AthetaR90_0+(AthetaR90_1-AthetaR90_0)/100*(AE469-450),AthetaR90_1+(AthetaR90_2-AthetaR90_1)/100*(AE469-450)))))</f>
        <v>1.3</v>
      </c>
      <c r="AK469" s="3">
        <f>IF(AF469&lt;=450,AthetaR120_0,IF(AF469&gt;=650,AthetaR120_2,(IF(AF469&lt;=550,AthetaR120_0+(AthetaR120_1-AthetaR120_0)/100*(AF469-450),AthetaR120_1+(AthetaR120_2-AthetaR120_1)/100*(AF469-450)))))</f>
        <v>1.9</v>
      </c>
      <c r="AL469" s="24">
        <f t="shared" si="247"/>
        <v>245.24602477466448</v>
      </c>
      <c r="AM469" s="14">
        <f t="shared" si="248"/>
        <v>171.77523057114772</v>
      </c>
    </row>
    <row r="470" spans="2:39" x14ac:dyDescent="0.25">
      <c r="B470" s="3">
        <f t="shared" si="231"/>
        <v>2260</v>
      </c>
      <c r="C470" s="14">
        <f t="shared" si="232"/>
        <v>37.666666666666664</v>
      </c>
      <c r="D470" s="11">
        <f t="shared" si="233"/>
        <v>875.76768115744926</v>
      </c>
      <c r="E470" s="11">
        <f t="shared" si="219"/>
        <v>543.3650534932035</v>
      </c>
      <c r="F470" s="11">
        <f t="shared" si="234"/>
        <v>115.46218836538178</v>
      </c>
      <c r="G470" s="11">
        <f t="shared" si="220"/>
        <v>245.79338353768577</v>
      </c>
      <c r="H470" s="11">
        <f t="shared" si="221"/>
        <v>172.16263755376934</v>
      </c>
      <c r="I470" s="24">
        <f t="shared" si="235"/>
        <v>115.46218836538178</v>
      </c>
      <c r="J470" s="12">
        <f t="shared" si="222"/>
        <v>0.23347997923343988</v>
      </c>
      <c r="K470" s="24">
        <f t="shared" si="223"/>
        <v>495.13922316146864</v>
      </c>
      <c r="L470" s="12">
        <f t="shared" si="236"/>
        <v>0.25352598620908462</v>
      </c>
      <c r="M470" s="24">
        <f t="shared" si="237"/>
        <v>245.79338353768577</v>
      </c>
      <c r="N470" s="12">
        <f t="shared" si="224"/>
        <v>0.70594595837775043</v>
      </c>
      <c r="O470" s="24">
        <f t="shared" si="225"/>
        <v>545.86376463839372</v>
      </c>
      <c r="P470" s="12">
        <f t="shared" si="238"/>
        <v>0.54706465676323457</v>
      </c>
      <c r="Q470" s="24">
        <f t="shared" si="239"/>
        <v>172.16263755376934</v>
      </c>
      <c r="R470" s="12">
        <f t="shared" si="226"/>
        <v>0.40811686362671817</v>
      </c>
      <c r="S470" s="24">
        <f t="shared" si="227"/>
        <v>519.31859241447046</v>
      </c>
      <c r="T470" s="12">
        <f t="shared" si="240"/>
        <v>0.3873068480702348</v>
      </c>
      <c r="W470" s="24">
        <f t="shared" si="241"/>
        <v>191.15347106363055</v>
      </c>
      <c r="X470" s="24">
        <f t="shared" si="242"/>
        <v>526.51561692768769</v>
      </c>
      <c r="Y470" s="13">
        <f t="shared" si="228"/>
        <v>0.41998543480740397</v>
      </c>
      <c r="Z470" s="24">
        <f t="shared" si="229"/>
        <v>8805.2895607393239</v>
      </c>
      <c r="AA470" s="24">
        <f t="shared" si="230"/>
        <v>11050.533007256356</v>
      </c>
      <c r="AB470" s="24">
        <f t="shared" si="243"/>
        <v>245.79338353768577</v>
      </c>
      <c r="AC470" s="24">
        <f t="shared" si="244"/>
        <v>172.16263755376934</v>
      </c>
      <c r="AE470" s="14">
        <f t="shared" si="245"/>
        <v>37.666666666666664</v>
      </c>
      <c r="AF470" s="24">
        <f t="shared" si="218"/>
        <v>400</v>
      </c>
      <c r="AG470" s="3">
        <f t="shared" si="246"/>
        <v>0.5</v>
      </c>
      <c r="AH470" s="3">
        <f>IF(AC470&lt;=450,AthetaR30_0,IF(AC470&gt;=650,AthetaR30_2,(IF(AC470&lt;=550,AthetaR30_0+(AthetaR30_1-AthetaR30_0)/100*(AC470-450),AthetaR30_1+(AthetaR30_2-AthetaR30_1)/100*(AC470-450)))))</f>
        <v>0</v>
      </c>
      <c r="AI470" s="3">
        <f>IF(AD470&lt;=450,AthetaR60_0,IF(AD470&gt;=650,AthetaR60_2,(IF(AD470&lt;=550,AthetaR60_0+(AthetaR60_1-AthetaR60_0)/100*(AD470-450),AthetaR60_1+(AthetaR60_2-AthetaR60_1)/100*(AD470-450)))))</f>
        <v>0.5</v>
      </c>
      <c r="AJ470" s="3">
        <f>IF(AE470&lt;=450,AthetaR90_0,IF(AE470&gt;=650,AthetaR90_2,(IF(AE470&lt;=550,AthetaR90_0+(AthetaR90_1-AthetaR90_0)/100*(AE470-450),AthetaR90_1+(AthetaR90_2-AthetaR90_1)/100*(AE470-450)))))</f>
        <v>1.3</v>
      </c>
      <c r="AK470" s="3">
        <f>IF(AF470&lt;=450,AthetaR120_0,IF(AF470&gt;=650,AthetaR120_2,(IF(AF470&lt;=550,AthetaR120_0+(AthetaR120_1-AthetaR120_0)/100*(AF470-450),AthetaR120_1+(AthetaR120_2-AthetaR120_1)/100*(AF470-450)))))</f>
        <v>1.9</v>
      </c>
      <c r="AL470" s="24">
        <f t="shared" si="247"/>
        <v>245.79338353768577</v>
      </c>
      <c r="AM470" s="14">
        <f t="shared" si="248"/>
        <v>172.16263755376934</v>
      </c>
    </row>
    <row r="471" spans="2:39" x14ac:dyDescent="0.25">
      <c r="B471" s="3">
        <f t="shared" si="231"/>
        <v>2265</v>
      </c>
      <c r="C471" s="14">
        <f t="shared" si="232"/>
        <v>37.75</v>
      </c>
      <c r="D471" s="11">
        <f t="shared" si="233"/>
        <v>876.09770683329521</v>
      </c>
      <c r="E471" s="11">
        <f t="shared" si="219"/>
        <v>543.56688853476487</v>
      </c>
      <c r="F471" s="11">
        <f t="shared" si="234"/>
        <v>115.71571435159086</v>
      </c>
      <c r="G471" s="11">
        <f t="shared" si="220"/>
        <v>246.34044819444901</v>
      </c>
      <c r="H471" s="11">
        <f t="shared" si="221"/>
        <v>172.54994440183958</v>
      </c>
      <c r="I471" s="24">
        <f t="shared" si="235"/>
        <v>115.71571435159086</v>
      </c>
      <c r="J471" s="12">
        <f t="shared" si="222"/>
        <v>0.23342365044723429</v>
      </c>
      <c r="K471" s="24">
        <f t="shared" si="223"/>
        <v>495.25870801825175</v>
      </c>
      <c r="L471" s="12">
        <f t="shared" si="236"/>
        <v>0.25351288993745863</v>
      </c>
      <c r="M471" s="24">
        <f t="shared" si="237"/>
        <v>246.34044819444901</v>
      </c>
      <c r="N471" s="12">
        <f t="shared" si="224"/>
        <v>0.70570227384328033</v>
      </c>
      <c r="O471" s="24">
        <f t="shared" si="225"/>
        <v>546.05225568100514</v>
      </c>
      <c r="P471" s="12">
        <f t="shared" si="238"/>
        <v>0.54677018230462548</v>
      </c>
      <c r="Q471" s="24">
        <f t="shared" si="239"/>
        <v>172.54994440183958</v>
      </c>
      <c r="R471" s="12">
        <f t="shared" si="226"/>
        <v>0.40799871524282055</v>
      </c>
      <c r="S471" s="24">
        <f t="shared" si="227"/>
        <v>519.46897684003227</v>
      </c>
      <c r="T471" s="12">
        <f t="shared" si="240"/>
        <v>0.38720640122093392</v>
      </c>
      <c r="W471" s="24">
        <f t="shared" si="241"/>
        <v>191.57345649843796</v>
      </c>
      <c r="X471" s="24">
        <f t="shared" si="242"/>
        <v>526.67104540015066</v>
      </c>
      <c r="Y471" s="13">
        <f t="shared" si="228"/>
        <v>0.41990549118762882</v>
      </c>
      <c r="Z471" s="24">
        <f t="shared" si="229"/>
        <v>8799.835800908173</v>
      </c>
      <c r="AA471" s="24">
        <f t="shared" si="230"/>
        <v>11058.06760315505</v>
      </c>
      <c r="AB471" s="24">
        <f t="shared" si="243"/>
        <v>246.34044819444901</v>
      </c>
      <c r="AC471" s="24">
        <f t="shared" si="244"/>
        <v>172.54994440183958</v>
      </c>
      <c r="AE471" s="14">
        <f t="shared" si="245"/>
        <v>37.75</v>
      </c>
      <c r="AF471" s="24">
        <f t="shared" si="218"/>
        <v>400</v>
      </c>
      <c r="AG471" s="3">
        <f t="shared" si="246"/>
        <v>0.5</v>
      </c>
      <c r="AH471" s="3">
        <f>IF(AC471&lt;=450,AthetaR30_0,IF(AC471&gt;=650,AthetaR30_2,(IF(AC471&lt;=550,AthetaR30_0+(AthetaR30_1-AthetaR30_0)/100*(AC471-450),AthetaR30_1+(AthetaR30_2-AthetaR30_1)/100*(AC471-450)))))</f>
        <v>0</v>
      </c>
      <c r="AI471" s="3">
        <f>IF(AD471&lt;=450,AthetaR60_0,IF(AD471&gt;=650,AthetaR60_2,(IF(AD471&lt;=550,AthetaR60_0+(AthetaR60_1-AthetaR60_0)/100*(AD471-450),AthetaR60_1+(AthetaR60_2-AthetaR60_1)/100*(AD471-450)))))</f>
        <v>0.5</v>
      </c>
      <c r="AJ471" s="3">
        <f>IF(AE471&lt;=450,AthetaR90_0,IF(AE471&gt;=650,AthetaR90_2,(IF(AE471&lt;=550,AthetaR90_0+(AthetaR90_1-AthetaR90_0)/100*(AE471-450),AthetaR90_1+(AthetaR90_2-AthetaR90_1)/100*(AE471-450)))))</f>
        <v>1.3</v>
      </c>
      <c r="AK471" s="3">
        <f>IF(AF471&lt;=450,AthetaR120_0,IF(AF471&gt;=650,AthetaR120_2,(IF(AF471&lt;=550,AthetaR120_0+(AthetaR120_1-AthetaR120_0)/100*(AF471-450),AthetaR120_1+(AthetaR120_2-AthetaR120_1)/100*(AF471-450)))))</f>
        <v>1.9</v>
      </c>
      <c r="AL471" s="24">
        <f t="shared" si="247"/>
        <v>246.34044819444901</v>
      </c>
      <c r="AM471" s="14">
        <f t="shared" si="248"/>
        <v>172.54994440183958</v>
      </c>
    </row>
    <row r="472" spans="2:39" x14ac:dyDescent="0.25">
      <c r="B472" s="3">
        <f t="shared" si="231"/>
        <v>2270</v>
      </c>
      <c r="C472" s="14">
        <f t="shared" si="232"/>
        <v>37.833333333333336</v>
      </c>
      <c r="D472" s="11">
        <f t="shared" si="233"/>
        <v>876.42700717740081</v>
      </c>
      <c r="E472" s="11">
        <f t="shared" si="219"/>
        <v>543.76827998247074</v>
      </c>
      <c r="F472" s="11">
        <f t="shared" si="234"/>
        <v>115.96922724152832</v>
      </c>
      <c r="G472" s="11">
        <f t="shared" si="220"/>
        <v>246.88721837675362</v>
      </c>
      <c r="H472" s="11">
        <f t="shared" si="221"/>
        <v>172.93715080306052</v>
      </c>
      <c r="I472" s="24">
        <f t="shared" si="235"/>
        <v>115.96922724152832</v>
      </c>
      <c r="J472" s="12">
        <f t="shared" si="222"/>
        <v>0.23336740741113937</v>
      </c>
      <c r="K472" s="24">
        <f t="shared" si="223"/>
        <v>495.37806853093178</v>
      </c>
      <c r="L472" s="12">
        <f t="shared" si="236"/>
        <v>0.25349953731046448</v>
      </c>
      <c r="M472" s="24">
        <f t="shared" si="237"/>
        <v>246.88721837675362</v>
      </c>
      <c r="N472" s="12">
        <f t="shared" si="224"/>
        <v>0.70545892665611931</v>
      </c>
      <c r="O472" s="24">
        <f t="shared" si="225"/>
        <v>546.24061573350696</v>
      </c>
      <c r="P472" s="12">
        <f t="shared" si="238"/>
        <v>0.54647534296382738</v>
      </c>
      <c r="Q472" s="24">
        <f t="shared" si="239"/>
        <v>172.93715080306052</v>
      </c>
      <c r="R472" s="12">
        <f t="shared" si="226"/>
        <v>0.40788079317326564</v>
      </c>
      <c r="S472" s="24">
        <f t="shared" si="227"/>
        <v>519.61916007455523</v>
      </c>
      <c r="T472" s="12">
        <f t="shared" si="240"/>
        <v>0.38710564461380731</v>
      </c>
      <c r="W472" s="24">
        <f t="shared" si="241"/>
        <v>191.99336198962558</v>
      </c>
      <c r="X472" s="24">
        <f t="shared" si="242"/>
        <v>526.82629823699801</v>
      </c>
      <c r="Y472" s="13">
        <f t="shared" si="228"/>
        <v>0.41982491671371186</v>
      </c>
      <c r="Z472" s="24">
        <f t="shared" si="229"/>
        <v>8794.3729498211305</v>
      </c>
      <c r="AA472" s="24">
        <f t="shared" si="230"/>
        <v>11065.572595110327</v>
      </c>
      <c r="AB472" s="24">
        <f t="shared" si="243"/>
        <v>246.88721837675362</v>
      </c>
      <c r="AC472" s="24">
        <f t="shared" si="244"/>
        <v>172.93715080306052</v>
      </c>
      <c r="AE472" s="14">
        <f t="shared" si="245"/>
        <v>37.833333333333336</v>
      </c>
      <c r="AF472" s="24">
        <f t="shared" si="218"/>
        <v>400</v>
      </c>
      <c r="AG472" s="3">
        <f t="shared" si="246"/>
        <v>0.5</v>
      </c>
      <c r="AH472" s="3">
        <f>IF(AC472&lt;=450,AthetaR30_0,IF(AC472&gt;=650,AthetaR30_2,(IF(AC472&lt;=550,AthetaR30_0+(AthetaR30_1-AthetaR30_0)/100*(AC472-450),AthetaR30_1+(AthetaR30_2-AthetaR30_1)/100*(AC472-450)))))</f>
        <v>0</v>
      </c>
      <c r="AI472" s="3">
        <f>IF(AD472&lt;=450,AthetaR60_0,IF(AD472&gt;=650,AthetaR60_2,(IF(AD472&lt;=550,AthetaR60_0+(AthetaR60_1-AthetaR60_0)/100*(AD472-450),AthetaR60_1+(AthetaR60_2-AthetaR60_1)/100*(AD472-450)))))</f>
        <v>0.5</v>
      </c>
      <c r="AJ472" s="3">
        <f>IF(AE472&lt;=450,AthetaR90_0,IF(AE472&gt;=650,AthetaR90_2,(IF(AE472&lt;=550,AthetaR90_0+(AthetaR90_1-AthetaR90_0)/100*(AE472-450),AthetaR90_1+(AthetaR90_2-AthetaR90_1)/100*(AE472-450)))))</f>
        <v>1.3</v>
      </c>
      <c r="AK472" s="3">
        <f>IF(AF472&lt;=450,AthetaR120_0,IF(AF472&gt;=650,AthetaR120_2,(IF(AF472&lt;=550,AthetaR120_0+(AthetaR120_1-AthetaR120_0)/100*(AF472-450),AthetaR120_1+(AthetaR120_2-AthetaR120_1)/100*(AF472-450)))))</f>
        <v>1.9</v>
      </c>
      <c r="AL472" s="24">
        <f t="shared" si="247"/>
        <v>246.88721837675362</v>
      </c>
      <c r="AM472" s="14">
        <f t="shared" si="248"/>
        <v>172.93715080306052</v>
      </c>
    </row>
    <row r="473" spans="2:39" x14ac:dyDescent="0.25">
      <c r="B473" s="3">
        <f t="shared" si="231"/>
        <v>2275</v>
      </c>
      <c r="C473" s="14">
        <f t="shared" si="232"/>
        <v>37.916666666666664</v>
      </c>
      <c r="D473" s="11">
        <f t="shared" si="233"/>
        <v>876.75558537104962</v>
      </c>
      <c r="E473" s="11">
        <f t="shared" si="219"/>
        <v>543.9692297819106</v>
      </c>
      <c r="F473" s="11">
        <f t="shared" si="234"/>
        <v>116.22272677883878</v>
      </c>
      <c r="G473" s="11">
        <f t="shared" si="220"/>
        <v>247.43369371971744</v>
      </c>
      <c r="H473" s="11">
        <f t="shared" si="221"/>
        <v>173.32425644767432</v>
      </c>
      <c r="I473" s="24">
        <f t="shared" si="235"/>
        <v>116.22272677883878</v>
      </c>
      <c r="J473" s="12">
        <f t="shared" si="222"/>
        <v>0.23331124996678915</v>
      </c>
      <c r="K473" s="24">
        <f t="shared" si="223"/>
        <v>495.49730481430777</v>
      </c>
      <c r="L473" s="12">
        <f t="shared" si="236"/>
        <v>0.2534859301209369</v>
      </c>
      <c r="M473" s="24">
        <f t="shared" si="237"/>
        <v>247.43369371971744</v>
      </c>
      <c r="N473" s="12">
        <f t="shared" si="224"/>
        <v>0.70521591358529934</v>
      </c>
      <c r="O473" s="24">
        <f t="shared" si="225"/>
        <v>546.42884689346647</v>
      </c>
      <c r="P473" s="12">
        <f t="shared" si="238"/>
        <v>0.54618014202672072</v>
      </c>
      <c r="Q473" s="24">
        <f t="shared" si="239"/>
        <v>173.32425644767432</v>
      </c>
      <c r="R473" s="12">
        <f t="shared" si="226"/>
        <v>0.40776309647363368</v>
      </c>
      <c r="S473" s="24">
        <f t="shared" si="227"/>
        <v>519.76914289726574</v>
      </c>
      <c r="T473" s="12">
        <f t="shared" si="240"/>
        <v>0.38700458076458794</v>
      </c>
      <c r="W473" s="24">
        <f t="shared" si="241"/>
        <v>192.41318690633929</v>
      </c>
      <c r="X473" s="24">
        <f t="shared" si="242"/>
        <v>526.98137627462245</v>
      </c>
      <c r="Y473" s="13">
        <f t="shared" si="228"/>
        <v>0.41974371370155877</v>
      </c>
      <c r="Z473" s="24">
        <f t="shared" si="229"/>
        <v>8788.9010718892823</v>
      </c>
      <c r="AA473" s="24">
        <f t="shared" si="230"/>
        <v>11073.048037250341</v>
      </c>
      <c r="AB473" s="24">
        <f t="shared" si="243"/>
        <v>247.43369371971744</v>
      </c>
      <c r="AC473" s="24">
        <f t="shared" si="244"/>
        <v>173.32425644767432</v>
      </c>
      <c r="AE473" s="14">
        <f t="shared" si="245"/>
        <v>37.916666666666664</v>
      </c>
      <c r="AF473" s="24">
        <f t="shared" si="218"/>
        <v>400</v>
      </c>
      <c r="AG473" s="3">
        <f t="shared" si="246"/>
        <v>0.5</v>
      </c>
      <c r="AH473" s="3">
        <f>IF(AC473&lt;=450,AthetaR30_0,IF(AC473&gt;=650,AthetaR30_2,(IF(AC473&lt;=550,AthetaR30_0+(AthetaR30_1-AthetaR30_0)/100*(AC473-450),AthetaR30_1+(AthetaR30_2-AthetaR30_1)/100*(AC473-450)))))</f>
        <v>0</v>
      </c>
      <c r="AI473" s="3">
        <f>IF(AD473&lt;=450,AthetaR60_0,IF(AD473&gt;=650,AthetaR60_2,(IF(AD473&lt;=550,AthetaR60_0+(AthetaR60_1-AthetaR60_0)/100*(AD473-450),AthetaR60_1+(AthetaR60_2-AthetaR60_1)/100*(AD473-450)))))</f>
        <v>0.5</v>
      </c>
      <c r="AJ473" s="3">
        <f>IF(AE473&lt;=450,AthetaR90_0,IF(AE473&gt;=650,AthetaR90_2,(IF(AE473&lt;=550,AthetaR90_0+(AthetaR90_1-AthetaR90_0)/100*(AE473-450),AthetaR90_1+(AthetaR90_2-AthetaR90_1)/100*(AE473-450)))))</f>
        <v>1.3</v>
      </c>
      <c r="AK473" s="3">
        <f>IF(AF473&lt;=450,AthetaR120_0,IF(AF473&gt;=650,AthetaR120_2,(IF(AF473&lt;=550,AthetaR120_0+(AthetaR120_1-AthetaR120_0)/100*(AF473-450),AthetaR120_1+(AthetaR120_2-AthetaR120_1)/100*(AF473-450)))))</f>
        <v>1.9</v>
      </c>
      <c r="AL473" s="24">
        <f t="shared" si="247"/>
        <v>247.43369371971744</v>
      </c>
      <c r="AM473" s="14">
        <f t="shared" si="248"/>
        <v>173.32425644767432</v>
      </c>
    </row>
    <row r="474" spans="2:39" x14ac:dyDescent="0.25">
      <c r="B474" s="3">
        <f t="shared" si="231"/>
        <v>2280</v>
      </c>
      <c r="C474" s="14">
        <f t="shared" si="232"/>
        <v>38</v>
      </c>
      <c r="D474" s="11">
        <f t="shared" si="233"/>
        <v>877.08344457464113</v>
      </c>
      <c r="E474" s="11">
        <f t="shared" si="219"/>
        <v>544.16973986590187</v>
      </c>
      <c r="F474" s="11">
        <f t="shared" si="234"/>
        <v>116.47621270895971</v>
      </c>
      <c r="G474" s="11">
        <f t="shared" si="220"/>
        <v>247.97987386174415</v>
      </c>
      <c r="H474" s="11">
        <f t="shared" si="221"/>
        <v>173.71126102843891</v>
      </c>
      <c r="I474" s="24">
        <f t="shared" si="235"/>
        <v>116.47621270895971</v>
      </c>
      <c r="J474" s="12">
        <f t="shared" si="222"/>
        <v>0.23325517795556289</v>
      </c>
      <c r="K474" s="24">
        <f t="shared" si="223"/>
        <v>495.61641698442821</v>
      </c>
      <c r="L474" s="12">
        <f t="shared" si="236"/>
        <v>0.25347207014698953</v>
      </c>
      <c r="M474" s="24">
        <f t="shared" si="237"/>
        <v>247.97987386174415</v>
      </c>
      <c r="N474" s="12">
        <f t="shared" si="224"/>
        <v>0.70497323141606627</v>
      </c>
      <c r="O474" s="24">
        <f t="shared" si="225"/>
        <v>546.61695125259121</v>
      </c>
      <c r="P474" s="12">
        <f t="shared" si="238"/>
        <v>0.54588458274721186</v>
      </c>
      <c r="Q474" s="24">
        <f t="shared" si="239"/>
        <v>173.71126102843891</v>
      </c>
      <c r="R474" s="12">
        <f t="shared" si="226"/>
        <v>0.40764562420162753</v>
      </c>
      <c r="S474" s="24">
        <f t="shared" si="227"/>
        <v>519.91892608763953</v>
      </c>
      <c r="T474" s="12">
        <f t="shared" si="240"/>
        <v>0.38690321216496809</v>
      </c>
      <c r="W474" s="24">
        <f t="shared" si="241"/>
        <v>192.83293062004086</v>
      </c>
      <c r="X474" s="24">
        <f t="shared" si="242"/>
        <v>527.13628034999135</v>
      </c>
      <c r="Y474" s="13">
        <f t="shared" si="228"/>
        <v>0.41966188444887148</v>
      </c>
      <c r="Z474" s="24">
        <f t="shared" si="229"/>
        <v>8783.4202311465251</v>
      </c>
      <c r="AA474" s="24">
        <f t="shared" si="230"/>
        <v>11080.49398340442</v>
      </c>
      <c r="AB474" s="24">
        <f t="shared" si="243"/>
        <v>247.97987386174415</v>
      </c>
      <c r="AC474" s="24">
        <f t="shared" si="244"/>
        <v>173.71126102843891</v>
      </c>
      <c r="AE474" s="14">
        <f t="shared" si="245"/>
        <v>38</v>
      </c>
      <c r="AF474" s="24">
        <f t="shared" si="218"/>
        <v>400</v>
      </c>
      <c r="AG474" s="3">
        <f t="shared" si="246"/>
        <v>0.5</v>
      </c>
      <c r="AH474" s="3">
        <f>IF(AC474&lt;=450,AthetaR30_0,IF(AC474&gt;=650,AthetaR30_2,(IF(AC474&lt;=550,AthetaR30_0+(AthetaR30_1-AthetaR30_0)/100*(AC474-450),AthetaR30_1+(AthetaR30_2-AthetaR30_1)/100*(AC474-450)))))</f>
        <v>0</v>
      </c>
      <c r="AI474" s="3">
        <f>IF(AD474&lt;=450,AthetaR60_0,IF(AD474&gt;=650,AthetaR60_2,(IF(AD474&lt;=550,AthetaR60_0+(AthetaR60_1-AthetaR60_0)/100*(AD474-450),AthetaR60_1+(AthetaR60_2-AthetaR60_1)/100*(AD474-450)))))</f>
        <v>0.5</v>
      </c>
      <c r="AJ474" s="3">
        <f>IF(AE474&lt;=450,AthetaR90_0,IF(AE474&gt;=650,AthetaR90_2,(IF(AE474&lt;=550,AthetaR90_0+(AthetaR90_1-AthetaR90_0)/100*(AE474-450),AthetaR90_1+(AthetaR90_2-AthetaR90_1)/100*(AE474-450)))))</f>
        <v>1.3</v>
      </c>
      <c r="AK474" s="3">
        <f>IF(AF474&lt;=450,AthetaR120_0,IF(AF474&gt;=650,AthetaR120_2,(IF(AF474&lt;=550,AthetaR120_0+(AthetaR120_1-AthetaR120_0)/100*(AF474-450),AthetaR120_1+(AthetaR120_2-AthetaR120_1)/100*(AF474-450)))))</f>
        <v>1.9</v>
      </c>
      <c r="AL474" s="24">
        <f t="shared" si="247"/>
        <v>247.97987386174415</v>
      </c>
      <c r="AM474" s="14">
        <f t="shared" si="248"/>
        <v>173.71126102843891</v>
      </c>
    </row>
    <row r="475" spans="2:39" x14ac:dyDescent="0.25">
      <c r="B475" s="3">
        <f t="shared" si="231"/>
        <v>2285</v>
      </c>
      <c r="C475" s="14">
        <f t="shared" si="232"/>
        <v>38.083333333333336</v>
      </c>
      <c r="D475" s="11">
        <f t="shared" si="233"/>
        <v>877.41058792787373</v>
      </c>
      <c r="E475" s="11">
        <f t="shared" si="219"/>
        <v>544.36981215460173</v>
      </c>
      <c r="F475" s="11">
        <f t="shared" si="234"/>
        <v>116.72968477910669</v>
      </c>
      <c r="G475" s="11">
        <f t="shared" si="220"/>
        <v>248.52575844449137</v>
      </c>
      <c r="H475" s="11">
        <f t="shared" si="221"/>
        <v>174.09816424060389</v>
      </c>
      <c r="I475" s="24">
        <f t="shared" si="235"/>
        <v>116.72968477910669</v>
      </c>
      <c r="J475" s="12">
        <f t="shared" si="222"/>
        <v>0.2331991912185917</v>
      </c>
      <c r="K475" s="24">
        <f t="shared" si="223"/>
        <v>495.73540515857803</v>
      </c>
      <c r="L475" s="12">
        <f t="shared" si="236"/>
        <v>0.25345795915213121</v>
      </c>
      <c r="M475" s="24">
        <f t="shared" si="237"/>
        <v>248.52575844449137</v>
      </c>
      <c r="N475" s="12">
        <f t="shared" si="224"/>
        <v>0.70473087694984193</v>
      </c>
      <c r="O475" s="24">
        <f t="shared" si="225"/>
        <v>546.80493089671188</v>
      </c>
      <c r="P475" s="12">
        <f t="shared" si="238"/>
        <v>0.54558866834756736</v>
      </c>
      <c r="Q475" s="24">
        <f t="shared" si="239"/>
        <v>174.09816424060389</v>
      </c>
      <c r="R475" s="12">
        <f t="shared" si="226"/>
        <v>0.40752837541707776</v>
      </c>
      <c r="S475" s="24">
        <f t="shared" si="227"/>
        <v>520.06851042538244</v>
      </c>
      <c r="T475" s="12">
        <f t="shared" si="240"/>
        <v>0.38680154128281258</v>
      </c>
      <c r="W475" s="24">
        <f t="shared" si="241"/>
        <v>193.25259250448974</v>
      </c>
      <c r="X475" s="24">
        <f t="shared" si="242"/>
        <v>527.29101130062077</v>
      </c>
      <c r="Y475" s="13">
        <f t="shared" si="228"/>
        <v>0.4195794312353443</v>
      </c>
      <c r="Z475" s="24">
        <f t="shared" si="229"/>
        <v>8777.9304912528005</v>
      </c>
      <c r="AA475" s="24">
        <f t="shared" si="230"/>
        <v>11087.910487106004</v>
      </c>
      <c r="AB475" s="24">
        <f t="shared" si="243"/>
        <v>248.52575844449137</v>
      </c>
      <c r="AC475" s="24">
        <f t="shared" si="244"/>
        <v>174.09816424060389</v>
      </c>
      <c r="AE475" s="14">
        <f t="shared" si="245"/>
        <v>38.083333333333336</v>
      </c>
      <c r="AF475" s="24">
        <f t="shared" si="218"/>
        <v>400</v>
      </c>
      <c r="AG475" s="3">
        <f t="shared" si="246"/>
        <v>0.5</v>
      </c>
      <c r="AH475" s="3">
        <f>IF(AC475&lt;=450,AthetaR30_0,IF(AC475&gt;=650,AthetaR30_2,(IF(AC475&lt;=550,AthetaR30_0+(AthetaR30_1-AthetaR30_0)/100*(AC475-450),AthetaR30_1+(AthetaR30_2-AthetaR30_1)/100*(AC475-450)))))</f>
        <v>0</v>
      </c>
      <c r="AI475" s="3">
        <f>IF(AD475&lt;=450,AthetaR60_0,IF(AD475&gt;=650,AthetaR60_2,(IF(AD475&lt;=550,AthetaR60_0+(AthetaR60_1-AthetaR60_0)/100*(AD475-450),AthetaR60_1+(AthetaR60_2-AthetaR60_1)/100*(AD475-450)))))</f>
        <v>0.5</v>
      </c>
      <c r="AJ475" s="3">
        <f>IF(AE475&lt;=450,AthetaR90_0,IF(AE475&gt;=650,AthetaR90_2,(IF(AE475&lt;=550,AthetaR90_0+(AthetaR90_1-AthetaR90_0)/100*(AE475-450),AthetaR90_1+(AthetaR90_2-AthetaR90_1)/100*(AE475-450)))))</f>
        <v>1.3</v>
      </c>
      <c r="AK475" s="3">
        <f>IF(AF475&lt;=450,AthetaR120_0,IF(AF475&gt;=650,AthetaR120_2,(IF(AF475&lt;=550,AthetaR120_0+(AthetaR120_1-AthetaR120_0)/100*(AF475-450),AthetaR120_1+(AthetaR120_2-AthetaR120_1)/100*(AF475-450)))))</f>
        <v>1.9</v>
      </c>
      <c r="AL475" s="24">
        <f t="shared" si="247"/>
        <v>248.52575844449137</v>
      </c>
      <c r="AM475" s="14">
        <f t="shared" si="248"/>
        <v>174.09816424060389</v>
      </c>
    </row>
    <row r="476" spans="2:39" x14ac:dyDescent="0.25">
      <c r="B476" s="3">
        <f t="shared" si="231"/>
        <v>2290</v>
      </c>
      <c r="C476" s="14">
        <f t="shared" si="232"/>
        <v>38.166666666666664</v>
      </c>
      <c r="D476" s="11">
        <f t="shared" si="233"/>
        <v>877.73701854992464</v>
      </c>
      <c r="E476" s="11">
        <f t="shared" si="219"/>
        <v>544.5694485556171</v>
      </c>
      <c r="F476" s="11">
        <f t="shared" si="234"/>
        <v>116.98314273825882</v>
      </c>
      <c r="G476" s="11">
        <f t="shared" si="220"/>
        <v>249.07134711283894</v>
      </c>
      <c r="H476" s="11">
        <f t="shared" si="221"/>
        <v>174.4849657818867</v>
      </c>
      <c r="I476" s="24">
        <f t="shared" si="235"/>
        <v>116.98314273825882</v>
      </c>
      <c r="J476" s="12">
        <f t="shared" si="222"/>
        <v>0.23314328959676514</v>
      </c>
      <c r="K476" s="24">
        <f t="shared" si="223"/>
        <v>495.85426945526501</v>
      </c>
      <c r="L476" s="12">
        <f t="shared" si="236"/>
        <v>0.25344359888543144</v>
      </c>
      <c r="M476" s="24">
        <f t="shared" si="237"/>
        <v>249.07134711283894</v>
      </c>
      <c r="N476" s="12">
        <f t="shared" si="224"/>
        <v>0.70448884700418468</v>
      </c>
      <c r="O476" s="24">
        <f t="shared" si="225"/>
        <v>546.99278790576602</v>
      </c>
      <c r="P476" s="12">
        <f t="shared" si="238"/>
        <v>0.5452924020188944</v>
      </c>
      <c r="Q476" s="24">
        <f t="shared" si="239"/>
        <v>174.4849657818867</v>
      </c>
      <c r="R476" s="12">
        <f t="shared" si="226"/>
        <v>0.40741134918194949</v>
      </c>
      <c r="S476" s="24">
        <f t="shared" si="227"/>
        <v>520.21789669040936</v>
      </c>
      <c r="T476" s="12">
        <f t="shared" si="240"/>
        <v>0.38669957056245746</v>
      </c>
      <c r="W476" s="24">
        <f t="shared" si="241"/>
        <v>193.67217193572509</v>
      </c>
      <c r="X476" s="24">
        <f t="shared" si="242"/>
        <v>527.44556996455185</v>
      </c>
      <c r="Y476" s="13">
        <f t="shared" si="228"/>
        <v>0.41949635632285509</v>
      </c>
      <c r="Z476" s="24">
        <f t="shared" si="229"/>
        <v>8772.4319154973</v>
      </c>
      <c r="AA476" s="24">
        <f t="shared" si="230"/>
        <v>11095.297601595517</v>
      </c>
      <c r="AB476" s="24">
        <f t="shared" si="243"/>
        <v>249.07134711283894</v>
      </c>
      <c r="AC476" s="24">
        <f t="shared" si="244"/>
        <v>174.4849657818867</v>
      </c>
      <c r="AE476" s="14">
        <f t="shared" si="245"/>
        <v>38.166666666666664</v>
      </c>
      <c r="AF476" s="24">
        <f t="shared" si="218"/>
        <v>400</v>
      </c>
      <c r="AG476" s="3">
        <f t="shared" si="246"/>
        <v>0.5</v>
      </c>
      <c r="AH476" s="3">
        <f>IF(AC476&lt;=450,AthetaR30_0,IF(AC476&gt;=650,AthetaR30_2,(IF(AC476&lt;=550,AthetaR30_0+(AthetaR30_1-AthetaR30_0)/100*(AC476-450),AthetaR30_1+(AthetaR30_2-AthetaR30_1)/100*(AC476-450)))))</f>
        <v>0</v>
      </c>
      <c r="AI476" s="3">
        <f>IF(AD476&lt;=450,AthetaR60_0,IF(AD476&gt;=650,AthetaR60_2,(IF(AD476&lt;=550,AthetaR60_0+(AthetaR60_1-AthetaR60_0)/100*(AD476-450),AthetaR60_1+(AthetaR60_2-AthetaR60_1)/100*(AD476-450)))))</f>
        <v>0.5</v>
      </c>
      <c r="AJ476" s="3">
        <f>IF(AE476&lt;=450,AthetaR90_0,IF(AE476&gt;=650,AthetaR90_2,(IF(AE476&lt;=550,AthetaR90_0+(AthetaR90_1-AthetaR90_0)/100*(AE476-450),AthetaR90_1+(AthetaR90_2-AthetaR90_1)/100*(AE476-450)))))</f>
        <v>1.3</v>
      </c>
      <c r="AK476" s="3">
        <f>IF(AF476&lt;=450,AthetaR120_0,IF(AF476&gt;=650,AthetaR120_2,(IF(AF476&lt;=550,AthetaR120_0+(AthetaR120_1-AthetaR120_0)/100*(AF476-450),AthetaR120_1+(AthetaR120_2-AthetaR120_1)/100*(AF476-450)))))</f>
        <v>1.9</v>
      </c>
      <c r="AL476" s="24">
        <f t="shared" si="247"/>
        <v>249.07134711283894</v>
      </c>
      <c r="AM476" s="14">
        <f t="shared" si="248"/>
        <v>174.4849657818867</v>
      </c>
    </row>
    <row r="477" spans="2:39" x14ac:dyDescent="0.25">
      <c r="B477" s="3">
        <f t="shared" si="231"/>
        <v>2295</v>
      </c>
      <c r="C477" s="14">
        <f t="shared" si="232"/>
        <v>38.25</v>
      </c>
      <c r="D477" s="11">
        <f t="shared" si="233"/>
        <v>878.06273953962921</v>
      </c>
      <c r="E477" s="11">
        <f t="shared" si="219"/>
        <v>544.76865096411416</v>
      </c>
      <c r="F477" s="11">
        <f t="shared" si="234"/>
        <v>117.23658633714425</v>
      </c>
      <c r="G477" s="11">
        <f t="shared" si="220"/>
        <v>249.61663951485784</v>
      </c>
      <c r="H477" s="11">
        <f t="shared" si="221"/>
        <v>174.87166535244916</v>
      </c>
      <c r="I477" s="24">
        <f t="shared" si="235"/>
        <v>117.23658633714425</v>
      </c>
      <c r="J477" s="12">
        <f t="shared" si="222"/>
        <v>0.23308747293073781</v>
      </c>
      <c r="K477" s="24">
        <f t="shared" si="223"/>
        <v>495.97300999420702</v>
      </c>
      <c r="L477" s="12">
        <f t="shared" si="236"/>
        <v>0.25342899108163025</v>
      </c>
      <c r="M477" s="24">
        <f t="shared" si="237"/>
        <v>249.61663951485784</v>
      </c>
      <c r="N477" s="12">
        <f t="shared" si="224"/>
        <v>0.70424713841274744</v>
      </c>
      <c r="O477" s="24">
        <f t="shared" si="225"/>
        <v>547.18052435378195</v>
      </c>
      <c r="P477" s="12">
        <f t="shared" si="238"/>
        <v>0.54499578692145012</v>
      </c>
      <c r="Q477" s="24">
        <f t="shared" si="239"/>
        <v>174.87166535244916</v>
      </c>
      <c r="R477" s="12">
        <f t="shared" si="226"/>
        <v>0.40729454456034714</v>
      </c>
      <c r="S477" s="24">
        <f t="shared" si="227"/>
        <v>520.36708566282562</v>
      </c>
      <c r="T477" s="12">
        <f t="shared" si="240"/>
        <v>0.38659730242491069</v>
      </c>
      <c r="W477" s="24">
        <f t="shared" si="241"/>
        <v>194.09166829204796</v>
      </c>
      <c r="X477" s="24">
        <f t="shared" si="242"/>
        <v>527.59995718032462</v>
      </c>
      <c r="Y477" s="13">
        <f t="shared" si="228"/>
        <v>0.41941266195565907</v>
      </c>
      <c r="Z477" s="24">
        <f t="shared" si="229"/>
        <v>8766.9245668016538</v>
      </c>
      <c r="AA477" s="24">
        <f t="shared" si="230"/>
        <v>11102.655379823289</v>
      </c>
      <c r="AB477" s="24">
        <f t="shared" si="243"/>
        <v>249.61663951485784</v>
      </c>
      <c r="AC477" s="24">
        <f t="shared" si="244"/>
        <v>174.87166535244916</v>
      </c>
      <c r="AE477" s="14">
        <f t="shared" si="245"/>
        <v>38.25</v>
      </c>
      <c r="AF477" s="24">
        <f t="shared" si="218"/>
        <v>400</v>
      </c>
      <c r="AG477" s="3">
        <f t="shared" si="246"/>
        <v>0.5</v>
      </c>
      <c r="AH477" s="3">
        <f>IF(AC477&lt;=450,AthetaR30_0,IF(AC477&gt;=650,AthetaR30_2,(IF(AC477&lt;=550,AthetaR30_0+(AthetaR30_1-AthetaR30_0)/100*(AC477-450),AthetaR30_1+(AthetaR30_2-AthetaR30_1)/100*(AC477-450)))))</f>
        <v>0</v>
      </c>
      <c r="AI477" s="3">
        <f>IF(AD477&lt;=450,AthetaR60_0,IF(AD477&gt;=650,AthetaR60_2,(IF(AD477&lt;=550,AthetaR60_0+(AthetaR60_1-AthetaR60_0)/100*(AD477-450),AthetaR60_1+(AthetaR60_2-AthetaR60_1)/100*(AD477-450)))))</f>
        <v>0.5</v>
      </c>
      <c r="AJ477" s="3">
        <f>IF(AE477&lt;=450,AthetaR90_0,IF(AE477&gt;=650,AthetaR90_2,(IF(AE477&lt;=550,AthetaR90_0+(AthetaR90_1-AthetaR90_0)/100*(AE477-450),AthetaR90_1+(AthetaR90_2-AthetaR90_1)/100*(AE477-450)))))</f>
        <v>1.3</v>
      </c>
      <c r="AK477" s="3">
        <f>IF(AF477&lt;=450,AthetaR120_0,IF(AF477&gt;=650,AthetaR120_2,(IF(AF477&lt;=550,AthetaR120_0+(AthetaR120_1-AthetaR120_0)/100*(AF477-450),AthetaR120_1+(AthetaR120_2-AthetaR120_1)/100*(AF477-450)))))</f>
        <v>1.9</v>
      </c>
      <c r="AL477" s="24">
        <f t="shared" si="247"/>
        <v>249.61663951485784</v>
      </c>
      <c r="AM477" s="14">
        <f t="shared" si="248"/>
        <v>174.87166535244916</v>
      </c>
    </row>
    <row r="478" spans="2:39" x14ac:dyDescent="0.25">
      <c r="B478" s="3">
        <f t="shared" si="231"/>
        <v>2300</v>
      </c>
      <c r="C478" s="14">
        <f t="shared" si="232"/>
        <v>38.333333333333336</v>
      </c>
      <c r="D478" s="11">
        <f t="shared" si="233"/>
        <v>878.38775397565598</v>
      </c>
      <c r="E478" s="11">
        <f t="shared" si="219"/>
        <v>544.96742126292611</v>
      </c>
      <c r="F478" s="11">
        <f t="shared" si="234"/>
        <v>117.49001532822588</v>
      </c>
      <c r="G478" s="11">
        <f t="shared" si="220"/>
        <v>250.16163530177928</v>
      </c>
      <c r="H478" s="11">
        <f t="shared" si="221"/>
        <v>175.25826265487407</v>
      </c>
      <c r="I478" s="24">
        <f t="shared" si="235"/>
        <v>117.49001532822588</v>
      </c>
      <c r="J478" s="12">
        <f t="shared" si="222"/>
        <v>0.23303174106093555</v>
      </c>
      <c r="K478" s="24">
        <f t="shared" si="223"/>
        <v>496.09162689631904</v>
      </c>
      <c r="L478" s="12">
        <f t="shared" si="236"/>
        <v>0.25341413746132907</v>
      </c>
      <c r="M478" s="24">
        <f t="shared" si="237"/>
        <v>250.16163530177928</v>
      </c>
      <c r="N478" s="12">
        <f t="shared" si="224"/>
        <v>0.70400574802524085</v>
      </c>
      <c r="O478" s="24">
        <f t="shared" si="225"/>
        <v>547.36814230886307</v>
      </c>
      <c r="P478" s="12">
        <f t="shared" si="238"/>
        <v>0.54469882618520682</v>
      </c>
      <c r="Q478" s="24">
        <f t="shared" si="239"/>
        <v>175.25826265487407</v>
      </c>
      <c r="R478" s="12">
        <f t="shared" si="226"/>
        <v>0.40717796061852068</v>
      </c>
      <c r="S478" s="24">
        <f t="shared" si="227"/>
        <v>520.51607812290649</v>
      </c>
      <c r="T478" s="12">
        <f t="shared" si="240"/>
        <v>0.38649473926819761</v>
      </c>
      <c r="W478" s="24">
        <f t="shared" si="241"/>
        <v>194.5110809540036</v>
      </c>
      <c r="X478" s="24">
        <f t="shared" si="242"/>
        <v>527.75417378695352</v>
      </c>
      <c r="Y478" s="13">
        <f t="shared" si="228"/>
        <v>0.41932835036057697</v>
      </c>
      <c r="Z478" s="24">
        <f t="shared" si="229"/>
        <v>8761.4085077230629</v>
      </c>
      <c r="AA478" s="24">
        <f t="shared" si="230"/>
        <v>11109.983874452362</v>
      </c>
      <c r="AB478" s="24">
        <f t="shared" si="243"/>
        <v>250.16163530177928</v>
      </c>
      <c r="AC478" s="24">
        <f t="shared" si="244"/>
        <v>175.25826265487407</v>
      </c>
      <c r="AE478" s="14">
        <f t="shared" si="245"/>
        <v>38.333333333333336</v>
      </c>
      <c r="AF478" s="24">
        <f t="shared" si="218"/>
        <v>400</v>
      </c>
      <c r="AG478" s="3">
        <f t="shared" si="246"/>
        <v>0.5</v>
      </c>
      <c r="AH478" s="3">
        <f>IF(AC478&lt;=450,AthetaR30_0,IF(AC478&gt;=650,AthetaR30_2,(IF(AC478&lt;=550,AthetaR30_0+(AthetaR30_1-AthetaR30_0)/100*(AC478-450),AthetaR30_1+(AthetaR30_2-AthetaR30_1)/100*(AC478-450)))))</f>
        <v>0</v>
      </c>
      <c r="AI478" s="3">
        <f>IF(AD478&lt;=450,AthetaR60_0,IF(AD478&gt;=650,AthetaR60_2,(IF(AD478&lt;=550,AthetaR60_0+(AthetaR60_1-AthetaR60_0)/100*(AD478-450),AthetaR60_1+(AthetaR60_2-AthetaR60_1)/100*(AD478-450)))))</f>
        <v>0.5</v>
      </c>
      <c r="AJ478" s="3">
        <f>IF(AE478&lt;=450,AthetaR90_0,IF(AE478&gt;=650,AthetaR90_2,(IF(AE478&lt;=550,AthetaR90_0+(AthetaR90_1-AthetaR90_0)/100*(AE478-450),AthetaR90_1+(AthetaR90_2-AthetaR90_1)/100*(AE478-450)))))</f>
        <v>1.3</v>
      </c>
      <c r="AK478" s="3">
        <f>IF(AF478&lt;=450,AthetaR120_0,IF(AF478&gt;=650,AthetaR120_2,(IF(AF478&lt;=550,AthetaR120_0+(AthetaR120_1-AthetaR120_0)/100*(AF478-450),AthetaR120_1+(AthetaR120_2-AthetaR120_1)/100*(AF478-450)))))</f>
        <v>1.9</v>
      </c>
      <c r="AL478" s="24">
        <f t="shared" si="247"/>
        <v>250.16163530177928</v>
      </c>
      <c r="AM478" s="14">
        <f t="shared" si="248"/>
        <v>175.25826265487407</v>
      </c>
    </row>
    <row r="479" spans="2:39" x14ac:dyDescent="0.25">
      <c r="B479" s="3">
        <f t="shared" si="231"/>
        <v>2305</v>
      </c>
      <c r="C479" s="14">
        <f t="shared" si="232"/>
        <v>38.416666666666664</v>
      </c>
      <c r="D479" s="11">
        <f t="shared" si="233"/>
        <v>878.71206491668261</v>
      </c>
      <c r="E479" s="11">
        <f t="shared" si="219"/>
        <v>545.16576132265959</v>
      </c>
      <c r="F479" s="11">
        <f t="shared" si="234"/>
        <v>117.74342946568721</v>
      </c>
      <c r="G479" s="11">
        <f t="shared" si="220"/>
        <v>250.70633412796448</v>
      </c>
      <c r="H479" s="11">
        <f t="shared" si="221"/>
        <v>175.64475739414226</v>
      </c>
      <c r="I479" s="24">
        <f t="shared" si="235"/>
        <v>117.74342946568721</v>
      </c>
      <c r="J479" s="12">
        <f t="shared" si="222"/>
        <v>0.23297609382756207</v>
      </c>
      <c r="K479" s="24">
        <f t="shared" si="223"/>
        <v>496.21012028370058</v>
      </c>
      <c r="L479" s="12">
        <f t="shared" si="236"/>
        <v>0.25339903973106565</v>
      </c>
      <c r="M479" s="24">
        <f t="shared" si="237"/>
        <v>250.70633412796448</v>
      </c>
      <c r="N479" s="12">
        <f t="shared" si="224"/>
        <v>0.70376467270739085</v>
      </c>
      <c r="O479" s="24">
        <f t="shared" si="225"/>
        <v>547.55564383317278</v>
      </c>
      <c r="P479" s="12">
        <f t="shared" si="238"/>
        <v>0.54440152291004584</v>
      </c>
      <c r="Q479" s="24">
        <f t="shared" si="239"/>
        <v>175.64475739414226</v>
      </c>
      <c r="R479" s="12">
        <f t="shared" si="226"/>
        <v>0.40706159642487078</v>
      </c>
      <c r="S479" s="24">
        <f t="shared" si="227"/>
        <v>520.66487485107871</v>
      </c>
      <c r="T479" s="12">
        <f t="shared" si="240"/>
        <v>0.38639188346749648</v>
      </c>
      <c r="W479" s="24">
        <f t="shared" si="241"/>
        <v>194.93040930436419</v>
      </c>
      <c r="X479" s="24">
        <f t="shared" si="242"/>
        <v>527.9082206239035</v>
      </c>
      <c r="Y479" s="13">
        <f t="shared" si="228"/>
        <v>0.41924342374718054</v>
      </c>
      <c r="Z479" s="24">
        <f t="shared" si="229"/>
        <v>8755.8838004573863</v>
      </c>
      <c r="AA479" s="24">
        <f t="shared" si="230"/>
        <v>11117.283137861285</v>
      </c>
      <c r="AB479" s="24">
        <f t="shared" si="243"/>
        <v>250.70633412796448</v>
      </c>
      <c r="AC479" s="24">
        <f t="shared" si="244"/>
        <v>175.64475739414226</v>
      </c>
      <c r="AE479" s="14">
        <f t="shared" si="245"/>
        <v>38.416666666666664</v>
      </c>
      <c r="AF479" s="24">
        <f t="shared" si="218"/>
        <v>400</v>
      </c>
      <c r="AG479" s="3">
        <f t="shared" si="246"/>
        <v>0.5</v>
      </c>
      <c r="AH479" s="3">
        <f>IF(AC479&lt;=450,AthetaR30_0,IF(AC479&gt;=650,AthetaR30_2,(IF(AC479&lt;=550,AthetaR30_0+(AthetaR30_1-AthetaR30_0)/100*(AC479-450),AthetaR30_1+(AthetaR30_2-AthetaR30_1)/100*(AC479-450)))))</f>
        <v>0</v>
      </c>
      <c r="AI479" s="3">
        <f>IF(AD479&lt;=450,AthetaR60_0,IF(AD479&gt;=650,AthetaR60_2,(IF(AD479&lt;=550,AthetaR60_0+(AthetaR60_1-AthetaR60_0)/100*(AD479-450),AthetaR60_1+(AthetaR60_2-AthetaR60_1)/100*(AD479-450)))))</f>
        <v>0.5</v>
      </c>
      <c r="AJ479" s="3">
        <f>IF(AE479&lt;=450,AthetaR90_0,IF(AE479&gt;=650,AthetaR90_2,(IF(AE479&lt;=550,AthetaR90_0+(AthetaR90_1-AthetaR90_0)/100*(AE479-450),AthetaR90_1+(AthetaR90_2-AthetaR90_1)/100*(AE479-450)))))</f>
        <v>1.3</v>
      </c>
      <c r="AK479" s="3">
        <f>IF(AF479&lt;=450,AthetaR120_0,IF(AF479&gt;=650,AthetaR120_2,(IF(AF479&lt;=550,AthetaR120_0+(AthetaR120_1-AthetaR120_0)/100*(AF479-450),AthetaR120_1+(AthetaR120_2-AthetaR120_1)/100*(AF479-450)))))</f>
        <v>1.9</v>
      </c>
      <c r="AL479" s="24">
        <f t="shared" si="247"/>
        <v>250.70633412796448</v>
      </c>
      <c r="AM479" s="14">
        <f t="shared" si="248"/>
        <v>175.64475739414226</v>
      </c>
    </row>
    <row r="480" spans="2:39" x14ac:dyDescent="0.25">
      <c r="B480" s="3">
        <f t="shared" si="231"/>
        <v>2310</v>
      </c>
      <c r="C480" s="14">
        <f t="shared" si="232"/>
        <v>38.5</v>
      </c>
      <c r="D480" s="11">
        <f t="shared" si="233"/>
        <v>879.03567540156791</v>
      </c>
      <c r="E480" s="11">
        <f t="shared" si="219"/>
        <v>545.3636730018012</v>
      </c>
      <c r="F480" s="11">
        <f t="shared" si="234"/>
        <v>117.99682850541828</v>
      </c>
      <c r="G480" s="11">
        <f t="shared" si="220"/>
        <v>251.25073565087453</v>
      </c>
      <c r="H480" s="11">
        <f t="shared" si="221"/>
        <v>176.03114927760976</v>
      </c>
      <c r="I480" s="24">
        <f t="shared" si="235"/>
        <v>117.99682850541828</v>
      </c>
      <c r="J480" s="12">
        <f t="shared" si="222"/>
        <v>0.23292053107060512</v>
      </c>
      <c r="K480" s="24">
        <f t="shared" si="223"/>
        <v>496.3284902796222</v>
      </c>
      <c r="L480" s="12">
        <f t="shared" si="236"/>
        <v>0.25338369958349166</v>
      </c>
      <c r="M480" s="24">
        <f t="shared" si="237"/>
        <v>251.25073565087453</v>
      </c>
      <c r="N480" s="12">
        <f t="shared" si="224"/>
        <v>0.70352390934090103</v>
      </c>
      <c r="O480" s="24">
        <f t="shared" si="225"/>
        <v>547.74303098291921</v>
      </c>
      <c r="P480" s="12">
        <f t="shared" si="238"/>
        <v>0.54410388016628319</v>
      </c>
      <c r="Q480" s="24">
        <f t="shared" si="239"/>
        <v>176.03114927760976</v>
      </c>
      <c r="R480" s="12">
        <f t="shared" si="226"/>
        <v>0.40694545104995344</v>
      </c>
      <c r="S480" s="24">
        <f t="shared" si="227"/>
        <v>520.81347662790131</v>
      </c>
      <c r="T480" s="12">
        <f t="shared" si="240"/>
        <v>0.38628873737546071</v>
      </c>
      <c r="W480" s="24">
        <f t="shared" si="241"/>
        <v>195.34965272811138</v>
      </c>
      <c r="X480" s="24">
        <f t="shared" si="242"/>
        <v>528.06209853106509</v>
      </c>
      <c r="Y480" s="13">
        <f t="shared" si="228"/>
        <v>0.41915788430798173</v>
      </c>
      <c r="Z480" s="24">
        <f t="shared" si="229"/>
        <v>8750.3505068422455</v>
      </c>
      <c r="AA480" s="24">
        <f t="shared" si="230"/>
        <v>11124.553222146993</v>
      </c>
      <c r="AB480" s="24">
        <f t="shared" si="243"/>
        <v>251.25073565087453</v>
      </c>
      <c r="AC480" s="24">
        <f t="shared" si="244"/>
        <v>176.03114927760976</v>
      </c>
      <c r="AE480" s="14">
        <f t="shared" si="245"/>
        <v>38.5</v>
      </c>
      <c r="AF480" s="24">
        <f t="shared" si="218"/>
        <v>400</v>
      </c>
      <c r="AG480" s="3">
        <f t="shared" si="246"/>
        <v>0.5</v>
      </c>
      <c r="AH480" s="3">
        <f>IF(AC480&lt;=450,AthetaR30_0,IF(AC480&gt;=650,AthetaR30_2,(IF(AC480&lt;=550,AthetaR30_0+(AthetaR30_1-AthetaR30_0)/100*(AC480-450),AthetaR30_1+(AthetaR30_2-AthetaR30_1)/100*(AC480-450)))))</f>
        <v>0</v>
      </c>
      <c r="AI480" s="3">
        <f>IF(AD480&lt;=450,AthetaR60_0,IF(AD480&gt;=650,AthetaR60_2,(IF(AD480&lt;=550,AthetaR60_0+(AthetaR60_1-AthetaR60_0)/100*(AD480-450),AthetaR60_1+(AthetaR60_2-AthetaR60_1)/100*(AD480-450)))))</f>
        <v>0.5</v>
      </c>
      <c r="AJ480" s="3">
        <f>IF(AE480&lt;=450,AthetaR90_0,IF(AE480&gt;=650,AthetaR90_2,(IF(AE480&lt;=550,AthetaR90_0+(AthetaR90_1-AthetaR90_0)/100*(AE480-450),AthetaR90_1+(AthetaR90_2-AthetaR90_1)/100*(AE480-450)))))</f>
        <v>1.3</v>
      </c>
      <c r="AK480" s="3">
        <f>IF(AF480&lt;=450,AthetaR120_0,IF(AF480&gt;=650,AthetaR120_2,(IF(AF480&lt;=550,AthetaR120_0+(AthetaR120_1-AthetaR120_0)/100*(AF480-450),AthetaR120_1+(AthetaR120_2-AthetaR120_1)/100*(AF480-450)))))</f>
        <v>1.9</v>
      </c>
      <c r="AL480" s="24">
        <f t="shared" si="247"/>
        <v>251.25073565087453</v>
      </c>
      <c r="AM480" s="14">
        <f t="shared" si="248"/>
        <v>176.03114927760976</v>
      </c>
    </row>
    <row r="481" spans="2:39" x14ac:dyDescent="0.25">
      <c r="B481" s="3">
        <f t="shared" si="231"/>
        <v>2315</v>
      </c>
      <c r="C481" s="14">
        <f t="shared" si="232"/>
        <v>38.583333333333336</v>
      </c>
      <c r="D481" s="11">
        <f t="shared" si="233"/>
        <v>879.35858844952281</v>
      </c>
      <c r="E481" s="11">
        <f t="shared" si="219"/>
        <v>545.56115814682096</v>
      </c>
      <c r="F481" s="11">
        <f t="shared" si="234"/>
        <v>118.25021220500177</v>
      </c>
      <c r="G481" s="11">
        <f t="shared" si="220"/>
        <v>251.79483953104082</v>
      </c>
      <c r="H481" s="11">
        <f t="shared" si="221"/>
        <v>176.41743801498521</v>
      </c>
      <c r="I481" s="24">
        <f t="shared" si="235"/>
        <v>118.25021220500177</v>
      </c>
      <c r="J481" s="12">
        <f t="shared" si="222"/>
        <v>0.23286505262984272</v>
      </c>
      <c r="K481" s="24">
        <f t="shared" si="223"/>
        <v>496.44673700851394</v>
      </c>
      <c r="L481" s="12">
        <f t="shared" si="236"/>
        <v>0.25336811869749326</v>
      </c>
      <c r="M481" s="24">
        <f t="shared" si="237"/>
        <v>251.79483953104082</v>
      </c>
      <c r="N481" s="12">
        <f t="shared" si="224"/>
        <v>0.70328345482340915</v>
      </c>
      <c r="O481" s="24">
        <f t="shared" si="225"/>
        <v>547.93030580834159</v>
      </c>
      <c r="P481" s="12">
        <f t="shared" si="238"/>
        <v>0.54380590099500437</v>
      </c>
      <c r="Q481" s="24">
        <f t="shared" si="239"/>
        <v>176.41743801498521</v>
      </c>
      <c r="R481" s="12">
        <f t="shared" si="226"/>
        <v>0.40682952356648583</v>
      </c>
      <c r="S481" s="24">
        <f t="shared" si="227"/>
        <v>520.96188423404601</v>
      </c>
      <c r="T481" s="12">
        <f t="shared" si="240"/>
        <v>0.38618530332243717</v>
      </c>
      <c r="W481" s="24">
        <f t="shared" si="241"/>
        <v>195.76881061241937</v>
      </c>
      <c r="X481" s="24">
        <f t="shared" si="242"/>
        <v>528.21580834873043</v>
      </c>
      <c r="Y481" s="13">
        <f t="shared" si="228"/>
        <v>0.41907173421861338</v>
      </c>
      <c r="Z481" s="24">
        <f t="shared" si="229"/>
        <v>8744.808688360039</v>
      </c>
      <c r="AA481" s="24">
        <f t="shared" si="230"/>
        <v>11131.79417912749</v>
      </c>
      <c r="AB481" s="24">
        <f t="shared" si="243"/>
        <v>251.79483953104082</v>
      </c>
      <c r="AC481" s="24">
        <f t="shared" si="244"/>
        <v>176.41743801498521</v>
      </c>
      <c r="AE481" s="14">
        <f t="shared" si="245"/>
        <v>38.583333333333336</v>
      </c>
      <c r="AF481" s="24">
        <f t="shared" si="218"/>
        <v>400</v>
      </c>
      <c r="AG481" s="3">
        <f t="shared" si="246"/>
        <v>0.5</v>
      </c>
      <c r="AH481" s="3">
        <f>IF(AC481&lt;=450,AthetaR30_0,IF(AC481&gt;=650,AthetaR30_2,(IF(AC481&lt;=550,AthetaR30_0+(AthetaR30_1-AthetaR30_0)/100*(AC481-450),AthetaR30_1+(AthetaR30_2-AthetaR30_1)/100*(AC481-450)))))</f>
        <v>0</v>
      </c>
      <c r="AI481" s="3">
        <f>IF(AD481&lt;=450,AthetaR60_0,IF(AD481&gt;=650,AthetaR60_2,(IF(AD481&lt;=550,AthetaR60_0+(AthetaR60_1-AthetaR60_0)/100*(AD481-450),AthetaR60_1+(AthetaR60_2-AthetaR60_1)/100*(AD481-450)))))</f>
        <v>0.5</v>
      </c>
      <c r="AJ481" s="3">
        <f>IF(AE481&lt;=450,AthetaR90_0,IF(AE481&gt;=650,AthetaR90_2,(IF(AE481&lt;=550,AthetaR90_0+(AthetaR90_1-AthetaR90_0)/100*(AE481-450),AthetaR90_1+(AthetaR90_2-AthetaR90_1)/100*(AE481-450)))))</f>
        <v>1.3</v>
      </c>
      <c r="AK481" s="3">
        <f>IF(AF481&lt;=450,AthetaR120_0,IF(AF481&gt;=650,AthetaR120_2,(IF(AF481&lt;=550,AthetaR120_0+(AthetaR120_1-AthetaR120_0)/100*(AF481-450),AthetaR120_1+(AthetaR120_2-AthetaR120_1)/100*(AF481-450)))))</f>
        <v>1.9</v>
      </c>
      <c r="AL481" s="24">
        <f t="shared" si="247"/>
        <v>251.79483953104082</v>
      </c>
      <c r="AM481" s="14">
        <f t="shared" si="248"/>
        <v>176.41743801498521</v>
      </c>
    </row>
    <row r="482" spans="2:39" x14ac:dyDescent="0.25">
      <c r="B482" s="3">
        <f t="shared" si="231"/>
        <v>2320</v>
      </c>
      <c r="C482" s="14">
        <f t="shared" si="232"/>
        <v>38.666666666666664</v>
      </c>
      <c r="D482" s="11">
        <f t="shared" si="233"/>
        <v>879.68080706027945</v>
      </c>
      <c r="E482" s="11">
        <f t="shared" si="219"/>
        <v>545.75821859227631</v>
      </c>
      <c r="F482" s="11">
        <f t="shared" si="234"/>
        <v>118.50358032369927</v>
      </c>
      <c r="G482" s="11">
        <f t="shared" si="220"/>
        <v>252.33864543203583</v>
      </c>
      <c r="H482" s="11">
        <f t="shared" si="221"/>
        <v>176.80362331830764</v>
      </c>
      <c r="I482" s="24">
        <f t="shared" si="235"/>
        <v>118.50358032369927</v>
      </c>
      <c r="J482" s="12">
        <f t="shared" si="222"/>
        <v>0.23280965834484899</v>
      </c>
      <c r="K482" s="24">
        <f t="shared" si="223"/>
        <v>496.5648605959525</v>
      </c>
      <c r="L482" s="12">
        <f t="shared" si="236"/>
        <v>0.25335229873831927</v>
      </c>
      <c r="M482" s="24">
        <f t="shared" si="237"/>
        <v>252.33864543203583</v>
      </c>
      <c r="N482" s="12">
        <f t="shared" si="224"/>
        <v>0.70304330606845089</v>
      </c>
      <c r="O482" s="24">
        <f t="shared" si="225"/>
        <v>548.11747035369467</v>
      </c>
      <c r="P482" s="12">
        <f t="shared" si="238"/>
        <v>0.54350758840843549</v>
      </c>
      <c r="Q482" s="24">
        <f t="shared" si="239"/>
        <v>176.80362331830764</v>
      </c>
      <c r="R482" s="12">
        <f t="shared" si="226"/>
        <v>0.40671381304934978</v>
      </c>
      <c r="S482" s="24">
        <f t="shared" si="227"/>
        <v>521.11009845028059</v>
      </c>
      <c r="T482" s="12">
        <f t="shared" si="240"/>
        <v>0.38608158361669753</v>
      </c>
      <c r="W482" s="24">
        <f t="shared" si="241"/>
        <v>196.18788234663799</v>
      </c>
      <c r="X482" s="24">
        <f t="shared" si="242"/>
        <v>528.36935091756948</v>
      </c>
      <c r="Y482" s="13">
        <f t="shared" si="228"/>
        <v>0.4189849756380119</v>
      </c>
      <c r="Z482" s="24">
        <f t="shared" si="229"/>
        <v>8739.258406140958</v>
      </c>
      <c r="AA482" s="24">
        <f t="shared" si="230"/>
        <v>11139.006060344631</v>
      </c>
      <c r="AB482" s="24">
        <f t="shared" si="243"/>
        <v>252.33864543203583</v>
      </c>
      <c r="AC482" s="24">
        <f t="shared" si="244"/>
        <v>176.80362331830764</v>
      </c>
      <c r="AE482" s="14">
        <f t="shared" si="245"/>
        <v>38.666666666666664</v>
      </c>
      <c r="AF482" s="24">
        <f t="shared" si="218"/>
        <v>400</v>
      </c>
      <c r="AG482" s="3">
        <f t="shared" si="246"/>
        <v>0.5</v>
      </c>
      <c r="AH482" s="3">
        <f>IF(AC482&lt;=450,AthetaR30_0,IF(AC482&gt;=650,AthetaR30_2,(IF(AC482&lt;=550,AthetaR30_0+(AthetaR30_1-AthetaR30_0)/100*(AC482-450),AthetaR30_1+(AthetaR30_2-AthetaR30_1)/100*(AC482-450)))))</f>
        <v>0</v>
      </c>
      <c r="AI482" s="3">
        <f>IF(AD482&lt;=450,AthetaR60_0,IF(AD482&gt;=650,AthetaR60_2,(IF(AD482&lt;=550,AthetaR60_0+(AthetaR60_1-AthetaR60_0)/100*(AD482-450),AthetaR60_1+(AthetaR60_2-AthetaR60_1)/100*(AD482-450)))))</f>
        <v>0.5</v>
      </c>
      <c r="AJ482" s="3">
        <f>IF(AE482&lt;=450,AthetaR90_0,IF(AE482&gt;=650,AthetaR90_2,(IF(AE482&lt;=550,AthetaR90_0+(AthetaR90_1-AthetaR90_0)/100*(AE482-450),AthetaR90_1+(AthetaR90_2-AthetaR90_1)/100*(AE482-450)))))</f>
        <v>1.3</v>
      </c>
      <c r="AK482" s="3">
        <f>IF(AF482&lt;=450,AthetaR120_0,IF(AF482&gt;=650,AthetaR120_2,(IF(AF482&lt;=550,AthetaR120_0+(AthetaR120_1-AthetaR120_0)/100*(AF482-450),AthetaR120_1+(AthetaR120_2-AthetaR120_1)/100*(AF482-450)))))</f>
        <v>1.9</v>
      </c>
      <c r="AL482" s="24">
        <f t="shared" si="247"/>
        <v>252.33864543203583</v>
      </c>
      <c r="AM482" s="14">
        <f t="shared" si="248"/>
        <v>176.80362331830764</v>
      </c>
    </row>
    <row r="483" spans="2:39" x14ac:dyDescent="0.25">
      <c r="B483" s="3">
        <f t="shared" si="231"/>
        <v>2325</v>
      </c>
      <c r="C483" s="14">
        <f t="shared" si="232"/>
        <v>38.75</v>
      </c>
      <c r="D483" s="11">
        <f t="shared" si="233"/>
        <v>880.00233421425878</v>
      </c>
      <c r="E483" s="11">
        <f t="shared" si="219"/>
        <v>545.95485616091435</v>
      </c>
      <c r="F483" s="11">
        <f t="shared" si="234"/>
        <v>118.75693262243759</v>
      </c>
      <c r="G483" s="11">
        <f t="shared" si="220"/>
        <v>252.88215302044426</v>
      </c>
      <c r="H483" s="11">
        <f t="shared" si="221"/>
        <v>177.18970490192433</v>
      </c>
      <c r="I483" s="24">
        <f t="shared" si="235"/>
        <v>118.75693262243759</v>
      </c>
      <c r="J483" s="12">
        <f t="shared" si="222"/>
        <v>0.23275434805500067</v>
      </c>
      <c r="K483" s="24">
        <f t="shared" si="223"/>
        <v>496.6828611686488</v>
      </c>
      <c r="L483" s="12">
        <f t="shared" si="236"/>
        <v>0.25333624135770694</v>
      </c>
      <c r="M483" s="24">
        <f t="shared" si="237"/>
        <v>252.88215302044426</v>
      </c>
      <c r="N483" s="12">
        <f t="shared" si="224"/>
        <v>0.70280346000541594</v>
      </c>
      <c r="O483" s="24">
        <f t="shared" si="225"/>
        <v>548.30452665723635</v>
      </c>
      <c r="P483" s="12">
        <f t="shared" si="238"/>
        <v>0.54320894539029718</v>
      </c>
      <c r="Q483" s="24">
        <f t="shared" si="239"/>
        <v>177.18970490192433</v>
      </c>
      <c r="R483" s="12">
        <f t="shared" si="226"/>
        <v>0.40659831857559797</v>
      </c>
      <c r="S483" s="24">
        <f t="shared" si="227"/>
        <v>521.25812005744831</v>
      </c>
      <c r="T483" s="12">
        <f t="shared" si="240"/>
        <v>0.38597758054466758</v>
      </c>
      <c r="W483" s="24">
        <f t="shared" si="241"/>
        <v>196.606867322276</v>
      </c>
      <c r="X483" s="24">
        <f t="shared" si="242"/>
        <v>528.52272707860629</v>
      </c>
      <c r="Y483" s="13">
        <f t="shared" si="228"/>
        <v>0.41889761070859649</v>
      </c>
      <c r="Z483" s="24">
        <f t="shared" si="229"/>
        <v>8733.6997209659585</v>
      </c>
      <c r="AA483" s="24">
        <f t="shared" si="230"/>
        <v>11146.188917066818</v>
      </c>
      <c r="AB483" s="24">
        <f t="shared" si="243"/>
        <v>252.88215302044426</v>
      </c>
      <c r="AC483" s="24">
        <f t="shared" si="244"/>
        <v>177.18970490192433</v>
      </c>
      <c r="AE483" s="14">
        <f t="shared" si="245"/>
        <v>38.75</v>
      </c>
      <c r="AF483" s="24">
        <f t="shared" si="218"/>
        <v>400</v>
      </c>
      <c r="AG483" s="3">
        <f t="shared" si="246"/>
        <v>0.5</v>
      </c>
      <c r="AH483" s="3">
        <f>IF(AC483&lt;=450,AthetaR30_0,IF(AC483&gt;=650,AthetaR30_2,(IF(AC483&lt;=550,AthetaR30_0+(AthetaR30_1-AthetaR30_0)/100*(AC483-450),AthetaR30_1+(AthetaR30_2-AthetaR30_1)/100*(AC483-450)))))</f>
        <v>0</v>
      </c>
      <c r="AI483" s="3">
        <f>IF(AD483&lt;=450,AthetaR60_0,IF(AD483&gt;=650,AthetaR60_2,(IF(AD483&lt;=550,AthetaR60_0+(AthetaR60_1-AthetaR60_0)/100*(AD483-450),AthetaR60_1+(AthetaR60_2-AthetaR60_1)/100*(AD483-450)))))</f>
        <v>0.5</v>
      </c>
      <c r="AJ483" s="3">
        <f>IF(AE483&lt;=450,AthetaR90_0,IF(AE483&gt;=650,AthetaR90_2,(IF(AE483&lt;=550,AthetaR90_0+(AthetaR90_1-AthetaR90_0)/100*(AE483-450),AthetaR90_1+(AthetaR90_2-AthetaR90_1)/100*(AE483-450)))))</f>
        <v>1.3</v>
      </c>
      <c r="AK483" s="3">
        <f>IF(AF483&lt;=450,AthetaR120_0,IF(AF483&gt;=650,AthetaR120_2,(IF(AF483&lt;=550,AthetaR120_0+(AthetaR120_1-AthetaR120_0)/100*(AF483-450),AthetaR120_1+(AthetaR120_2-AthetaR120_1)/100*(AF483-450)))))</f>
        <v>1.9</v>
      </c>
      <c r="AL483" s="24">
        <f t="shared" si="247"/>
        <v>252.88215302044426</v>
      </c>
      <c r="AM483" s="14">
        <f t="shared" si="248"/>
        <v>177.18970490192433</v>
      </c>
    </row>
    <row r="484" spans="2:39" x14ac:dyDescent="0.25">
      <c r="B484" s="3">
        <f t="shared" si="231"/>
        <v>2330</v>
      </c>
      <c r="C484" s="14">
        <f t="shared" si="232"/>
        <v>38.833333333333336</v>
      </c>
      <c r="D484" s="11">
        <f t="shared" si="233"/>
        <v>880.32317287273509</v>
      </c>
      <c r="E484" s="11">
        <f t="shared" si="219"/>
        <v>546.15107266377299</v>
      </c>
      <c r="F484" s="11">
        <f t="shared" si="234"/>
        <v>119.01026886379529</v>
      </c>
      <c r="G484" s="11">
        <f t="shared" si="220"/>
        <v>253.42536196583455</v>
      </c>
      <c r="H484" s="11">
        <f t="shared" si="221"/>
        <v>177.57568248246901</v>
      </c>
      <c r="I484" s="24">
        <f t="shared" si="235"/>
        <v>119.01026886379529</v>
      </c>
      <c r="J484" s="12">
        <f t="shared" si="222"/>
        <v>0.23269912159948286</v>
      </c>
      <c r="K484" s="24">
        <f t="shared" si="223"/>
        <v>496.80073885443579</v>
      </c>
      <c r="L484" s="12">
        <f t="shared" si="236"/>
        <v>0.25331994819404213</v>
      </c>
      <c r="M484" s="24">
        <f t="shared" si="237"/>
        <v>253.42536196583455</v>
      </c>
      <c r="N484" s="12">
        <f t="shared" si="224"/>
        <v>0.7025639135795112</v>
      </c>
      <c r="O484" s="24">
        <f t="shared" si="225"/>
        <v>548.49147675121287</v>
      </c>
      <c r="P484" s="12">
        <f t="shared" si="238"/>
        <v>0.54290997489626447</v>
      </c>
      <c r="Q484" s="24">
        <f t="shared" si="239"/>
        <v>177.57568248246901</v>
      </c>
      <c r="R484" s="12">
        <f t="shared" si="226"/>
        <v>0.40648303922445717</v>
      </c>
      <c r="S484" s="24">
        <f t="shared" si="227"/>
        <v>521.40594983645155</v>
      </c>
      <c r="T484" s="12">
        <f t="shared" si="240"/>
        <v>0.38587329637121243</v>
      </c>
      <c r="W484" s="24">
        <f t="shared" si="241"/>
        <v>197.0257649329846</v>
      </c>
      <c r="X484" s="24">
        <f t="shared" si="242"/>
        <v>528.67593767319568</v>
      </c>
      <c r="Y484" s="13">
        <f t="shared" si="228"/>
        <v>0.41880964155644873</v>
      </c>
      <c r="Z484" s="24">
        <f t="shared" si="229"/>
        <v>8728.1326932697102</v>
      </c>
      <c r="AA484" s="24">
        <f t="shared" si="230"/>
        <v>11153.342800291735</v>
      </c>
      <c r="AB484" s="24">
        <f t="shared" si="243"/>
        <v>253.42536196583455</v>
      </c>
      <c r="AC484" s="24">
        <f t="shared" si="244"/>
        <v>177.57568248246901</v>
      </c>
      <c r="AE484" s="14">
        <f t="shared" si="245"/>
        <v>38.833333333333336</v>
      </c>
      <c r="AF484" s="24">
        <f t="shared" si="218"/>
        <v>400</v>
      </c>
      <c r="AG484" s="3">
        <f t="shared" si="246"/>
        <v>0.5</v>
      </c>
      <c r="AH484" s="3">
        <f>IF(AC484&lt;=450,AthetaR30_0,IF(AC484&gt;=650,AthetaR30_2,(IF(AC484&lt;=550,AthetaR30_0+(AthetaR30_1-AthetaR30_0)/100*(AC484-450),AthetaR30_1+(AthetaR30_2-AthetaR30_1)/100*(AC484-450)))))</f>
        <v>0</v>
      </c>
      <c r="AI484" s="3">
        <f>IF(AD484&lt;=450,AthetaR60_0,IF(AD484&gt;=650,AthetaR60_2,(IF(AD484&lt;=550,AthetaR60_0+(AthetaR60_1-AthetaR60_0)/100*(AD484-450),AthetaR60_1+(AthetaR60_2-AthetaR60_1)/100*(AD484-450)))))</f>
        <v>0.5</v>
      </c>
      <c r="AJ484" s="3">
        <f>IF(AE484&lt;=450,AthetaR90_0,IF(AE484&gt;=650,AthetaR90_2,(IF(AE484&lt;=550,AthetaR90_0+(AthetaR90_1-AthetaR90_0)/100*(AE484-450),AthetaR90_1+(AthetaR90_2-AthetaR90_1)/100*(AE484-450)))))</f>
        <v>1.3</v>
      </c>
      <c r="AK484" s="3">
        <f>IF(AF484&lt;=450,AthetaR120_0,IF(AF484&gt;=650,AthetaR120_2,(IF(AF484&lt;=550,AthetaR120_0+(AthetaR120_1-AthetaR120_0)/100*(AF484-450),AthetaR120_1+(AthetaR120_2-AthetaR120_1)/100*(AF484-450)))))</f>
        <v>1.9</v>
      </c>
      <c r="AL484" s="24">
        <f t="shared" si="247"/>
        <v>253.42536196583455</v>
      </c>
      <c r="AM484" s="14">
        <f t="shared" si="248"/>
        <v>177.57568248246901</v>
      </c>
    </row>
    <row r="485" spans="2:39" x14ac:dyDescent="0.25">
      <c r="B485" s="3">
        <f t="shared" si="231"/>
        <v>2335</v>
      </c>
      <c r="C485" s="14">
        <f t="shared" si="232"/>
        <v>38.916666666666664</v>
      </c>
      <c r="D485" s="11">
        <f t="shared" si="233"/>
        <v>880.64332597799989</v>
      </c>
      <c r="E485" s="11">
        <f t="shared" si="219"/>
        <v>546.34686990028035</v>
      </c>
      <c r="F485" s="11">
        <f t="shared" si="234"/>
        <v>119.26358881198934</v>
      </c>
      <c r="G485" s="11">
        <f t="shared" si="220"/>
        <v>253.96827194073083</v>
      </c>
      <c r="H485" s="11">
        <f t="shared" si="221"/>
        <v>177.96155577884022</v>
      </c>
      <c r="I485" s="24">
        <f t="shared" si="235"/>
        <v>119.26358881198934</v>
      </c>
      <c r="J485" s="12">
        <f t="shared" si="222"/>
        <v>0.23264397881729448</v>
      </c>
      <c r="K485" s="24">
        <f t="shared" si="223"/>
        <v>496.91849378225692</v>
      </c>
      <c r="L485" s="12">
        <f t="shared" si="236"/>
        <v>0.25330342087245683</v>
      </c>
      <c r="M485" s="24">
        <f t="shared" si="237"/>
        <v>253.96827194073083</v>
      </c>
      <c r="N485" s="12">
        <f t="shared" si="224"/>
        <v>0.70232466375171743</v>
      </c>
      <c r="O485" s="24">
        <f t="shared" si="225"/>
        <v>548.67832266184655</v>
      </c>
      <c r="P485" s="12">
        <f t="shared" si="238"/>
        <v>0.54261067985424261</v>
      </c>
      <c r="Q485" s="24">
        <f t="shared" si="239"/>
        <v>177.96155577884022</v>
      </c>
      <c r="R485" s="12">
        <f t="shared" si="226"/>
        <v>0.40636797407733288</v>
      </c>
      <c r="S485" s="24">
        <f t="shared" si="227"/>
        <v>521.55358856823307</v>
      </c>
      <c r="T485" s="12">
        <f t="shared" si="240"/>
        <v>0.38576873333981804</v>
      </c>
      <c r="W485" s="24">
        <f t="shared" si="241"/>
        <v>197.44457457454104</v>
      </c>
      <c r="X485" s="24">
        <f t="shared" si="242"/>
        <v>528.82898354299891</v>
      </c>
      <c r="Y485" s="13">
        <f t="shared" si="228"/>
        <v>0.41872107029148609</v>
      </c>
      <c r="Z485" s="24">
        <f t="shared" si="229"/>
        <v>8722.5573831434831</v>
      </c>
      <c r="AA485" s="24">
        <f t="shared" si="230"/>
        <v>11160.467760748927</v>
      </c>
      <c r="AB485" s="24">
        <f t="shared" si="243"/>
        <v>253.96827194073083</v>
      </c>
      <c r="AC485" s="24">
        <f t="shared" si="244"/>
        <v>177.96155577884022</v>
      </c>
      <c r="AE485" s="14">
        <f t="shared" si="245"/>
        <v>38.916666666666664</v>
      </c>
      <c r="AF485" s="24">
        <f t="shared" ref="AF485:AF548" si="249">IF(AC485&lt;=450,Thetha0_0,IF(AC485&gt;=650,Thetha0_2,(IF(AC485&lt;=550,Thetha0_0+(Thetha0_1-Thetha0_0)/100*(AC485-450),Thetha0_1+(Thetha0_2-Thetha0_1)/100*(AC485-450)))))</f>
        <v>400</v>
      </c>
      <c r="AG485" s="3">
        <f t="shared" si="246"/>
        <v>0.5</v>
      </c>
      <c r="AH485" s="3">
        <f>IF(AC485&lt;=450,AthetaR30_0,IF(AC485&gt;=650,AthetaR30_2,(IF(AC485&lt;=550,AthetaR30_0+(AthetaR30_1-AthetaR30_0)/100*(AC485-450),AthetaR30_1+(AthetaR30_2-AthetaR30_1)/100*(AC485-450)))))</f>
        <v>0</v>
      </c>
      <c r="AI485" s="3">
        <f>IF(AD485&lt;=450,AthetaR60_0,IF(AD485&gt;=650,AthetaR60_2,(IF(AD485&lt;=550,AthetaR60_0+(AthetaR60_1-AthetaR60_0)/100*(AD485-450),AthetaR60_1+(AthetaR60_2-AthetaR60_1)/100*(AD485-450)))))</f>
        <v>0.5</v>
      </c>
      <c r="AJ485" s="3">
        <f>IF(AE485&lt;=450,AthetaR90_0,IF(AE485&gt;=650,AthetaR90_2,(IF(AE485&lt;=550,AthetaR90_0+(AthetaR90_1-AthetaR90_0)/100*(AE485-450),AthetaR90_1+(AthetaR90_2-AthetaR90_1)/100*(AE485-450)))))</f>
        <v>1.3</v>
      </c>
      <c r="AK485" s="3">
        <f>IF(AF485&lt;=450,AthetaR120_0,IF(AF485&gt;=650,AthetaR120_2,(IF(AF485&lt;=550,AthetaR120_0+(AthetaR120_1-AthetaR120_0)/100*(AF485-450),AthetaR120_1+(AthetaR120_2-AthetaR120_1)/100*(AF485-450)))))</f>
        <v>1.9</v>
      </c>
      <c r="AL485" s="24">
        <f t="shared" si="247"/>
        <v>253.96827194073083</v>
      </c>
      <c r="AM485" s="14">
        <f t="shared" si="248"/>
        <v>177.96155577884022</v>
      </c>
    </row>
    <row r="486" spans="2:39" x14ac:dyDescent="0.25">
      <c r="B486" s="3">
        <f t="shared" si="231"/>
        <v>2340</v>
      </c>
      <c r="C486" s="14">
        <f t="shared" si="232"/>
        <v>39</v>
      </c>
      <c r="D486" s="11">
        <f t="shared" si="233"/>
        <v>880.96279645352467</v>
      </c>
      <c r="E486" s="11">
        <f t="shared" si="219"/>
        <v>546.54224965835488</v>
      </c>
      <c r="F486" s="11">
        <f t="shared" si="234"/>
        <v>119.51689223286179</v>
      </c>
      <c r="G486" s="11">
        <f t="shared" si="220"/>
        <v>254.51088262058508</v>
      </c>
      <c r="H486" s="11">
        <f t="shared" si="221"/>
        <v>178.34732451218005</v>
      </c>
      <c r="I486" s="24">
        <f t="shared" si="235"/>
        <v>119.51689223286179</v>
      </c>
      <c r="J486" s="12">
        <f t="shared" si="222"/>
        <v>0.23258891954725502</v>
      </c>
      <c r="K486" s="24">
        <f t="shared" si="223"/>
        <v>497.03612608215337</v>
      </c>
      <c r="L486" s="12">
        <f t="shared" si="236"/>
        <v>0.2532866610049459</v>
      </c>
      <c r="M486" s="24">
        <f t="shared" si="237"/>
        <v>254.51088262058508</v>
      </c>
      <c r="N486" s="12">
        <f t="shared" si="224"/>
        <v>0.70208570749874943</v>
      </c>
      <c r="O486" s="24">
        <f t="shared" si="225"/>
        <v>548.86506640932294</v>
      </c>
      <c r="P486" s="12">
        <f t="shared" si="238"/>
        <v>0.54231106316468825</v>
      </c>
      <c r="Q486" s="24">
        <f t="shared" si="239"/>
        <v>178.34732451218005</v>
      </c>
      <c r="R486" s="12">
        <f t="shared" si="226"/>
        <v>0.40625312221781373</v>
      </c>
      <c r="S486" s="24">
        <f t="shared" si="227"/>
        <v>521.70103703375855</v>
      </c>
      <c r="T486" s="12">
        <f t="shared" si="240"/>
        <v>0.38566389367279813</v>
      </c>
      <c r="W486" s="24">
        <f t="shared" si="241"/>
        <v>197.86329564483253</v>
      </c>
      <c r="X486" s="24">
        <f t="shared" si="242"/>
        <v>528.98186552996185</v>
      </c>
      <c r="Y486" s="13">
        <f t="shared" si="228"/>
        <v>0.41863189900763903</v>
      </c>
      <c r="Z486" s="24">
        <f t="shared" si="229"/>
        <v>8716.9738503380577</v>
      </c>
      <c r="AA486" s="24">
        <f t="shared" si="230"/>
        <v>11167.563848902526</v>
      </c>
      <c r="AB486" s="24">
        <f t="shared" si="243"/>
        <v>254.51088262058508</v>
      </c>
      <c r="AC486" s="24">
        <f t="shared" si="244"/>
        <v>178.34732451218005</v>
      </c>
      <c r="AE486" s="14">
        <f t="shared" si="245"/>
        <v>39</v>
      </c>
      <c r="AF486" s="24">
        <f t="shared" si="249"/>
        <v>400</v>
      </c>
      <c r="AG486" s="3">
        <f t="shared" si="246"/>
        <v>0.5</v>
      </c>
      <c r="AH486" s="3">
        <f>IF(AC486&lt;=450,AthetaR30_0,IF(AC486&gt;=650,AthetaR30_2,(IF(AC486&lt;=550,AthetaR30_0+(AthetaR30_1-AthetaR30_0)/100*(AC486-450),AthetaR30_1+(AthetaR30_2-AthetaR30_1)/100*(AC486-450)))))</f>
        <v>0</v>
      </c>
      <c r="AI486" s="3">
        <f>IF(AD486&lt;=450,AthetaR60_0,IF(AD486&gt;=650,AthetaR60_2,(IF(AD486&lt;=550,AthetaR60_0+(AthetaR60_1-AthetaR60_0)/100*(AD486-450),AthetaR60_1+(AthetaR60_2-AthetaR60_1)/100*(AD486-450)))))</f>
        <v>0.5</v>
      </c>
      <c r="AJ486" s="3">
        <f>IF(AE486&lt;=450,AthetaR90_0,IF(AE486&gt;=650,AthetaR90_2,(IF(AE486&lt;=550,AthetaR90_0+(AthetaR90_1-AthetaR90_0)/100*(AE486-450),AthetaR90_1+(AthetaR90_2-AthetaR90_1)/100*(AE486-450)))))</f>
        <v>1.3</v>
      </c>
      <c r="AK486" s="3">
        <f>IF(AF486&lt;=450,AthetaR120_0,IF(AF486&gt;=650,AthetaR120_2,(IF(AF486&lt;=550,AthetaR120_0+(AthetaR120_1-AthetaR120_0)/100*(AF486-450),AthetaR120_1+(AthetaR120_2-AthetaR120_1)/100*(AF486-450)))))</f>
        <v>1.9</v>
      </c>
      <c r="AL486" s="24">
        <f t="shared" si="247"/>
        <v>254.51088262058508</v>
      </c>
      <c r="AM486" s="14">
        <f t="shared" si="248"/>
        <v>178.34732451218005</v>
      </c>
    </row>
    <row r="487" spans="2:39" x14ac:dyDescent="0.25">
      <c r="B487" s="3">
        <f t="shared" si="231"/>
        <v>2345</v>
      </c>
      <c r="C487" s="14">
        <f t="shared" si="232"/>
        <v>39.083333333333336</v>
      </c>
      <c r="D487" s="11">
        <f t="shared" si="233"/>
        <v>881.28158720412</v>
      </c>
      <c r="E487" s="11">
        <f t="shared" si="219"/>
        <v>546.73721371450245</v>
      </c>
      <c r="F487" s="11">
        <f t="shared" si="234"/>
        <v>119.77017889386674</v>
      </c>
      <c r="G487" s="11">
        <f t="shared" si="220"/>
        <v>255.05319368374975</v>
      </c>
      <c r="H487" s="11">
        <f t="shared" si="221"/>
        <v>178.73298840585284</v>
      </c>
      <c r="I487" s="24">
        <f t="shared" si="235"/>
        <v>119.77017889386674</v>
      </c>
      <c r="J487" s="12">
        <f t="shared" si="222"/>
        <v>0.23253394362800939</v>
      </c>
      <c r="K487" s="24">
        <f t="shared" si="223"/>
        <v>497.15363588525281</v>
      </c>
      <c r="L487" s="12">
        <f t="shared" si="236"/>
        <v>0.25326967019053315</v>
      </c>
      <c r="M487" s="24">
        <f t="shared" si="237"/>
        <v>255.05319368374975</v>
      </c>
      <c r="N487" s="12">
        <f t="shared" si="224"/>
        <v>0.70184704181301738</v>
      </c>
      <c r="O487" s="24">
        <f t="shared" si="225"/>
        <v>549.05171000777784</v>
      </c>
      <c r="P487" s="12">
        <f t="shared" si="238"/>
        <v>0.54201112770109272</v>
      </c>
      <c r="Q487" s="24">
        <f t="shared" si="239"/>
        <v>178.73298840585284</v>
      </c>
      <c r="R487" s="12">
        <f t="shared" si="226"/>
        <v>0.40613848273167513</v>
      </c>
      <c r="S487" s="24">
        <f t="shared" si="227"/>
        <v>521.84829601399917</v>
      </c>
      <c r="T487" s="12">
        <f t="shared" si="240"/>
        <v>0.3855587795715954</v>
      </c>
      <c r="W487" s="24">
        <f t="shared" si="241"/>
        <v>198.28192754384017</v>
      </c>
      <c r="X487" s="24">
        <f t="shared" si="242"/>
        <v>529.13458447629137</v>
      </c>
      <c r="Y487" s="13">
        <f t="shared" si="228"/>
        <v>0.41854212978302141</v>
      </c>
      <c r="Z487" s="24">
        <f t="shared" si="229"/>
        <v>8711.3821542665555</v>
      </c>
      <c r="AA487" s="24">
        <f t="shared" si="230"/>
        <v>11174.631114953814</v>
      </c>
      <c r="AB487" s="24">
        <f t="shared" si="243"/>
        <v>255.05319368374975</v>
      </c>
      <c r="AC487" s="24">
        <f t="shared" si="244"/>
        <v>178.73298840585284</v>
      </c>
      <c r="AE487" s="14">
        <f t="shared" si="245"/>
        <v>39.083333333333336</v>
      </c>
      <c r="AF487" s="24">
        <f t="shared" si="249"/>
        <v>400</v>
      </c>
      <c r="AG487" s="3">
        <f t="shared" si="246"/>
        <v>0.5</v>
      </c>
      <c r="AH487" s="3">
        <f>IF(AC487&lt;=450,AthetaR30_0,IF(AC487&gt;=650,AthetaR30_2,(IF(AC487&lt;=550,AthetaR30_0+(AthetaR30_1-AthetaR30_0)/100*(AC487-450),AthetaR30_1+(AthetaR30_2-AthetaR30_1)/100*(AC487-450)))))</f>
        <v>0</v>
      </c>
      <c r="AI487" s="3">
        <f>IF(AD487&lt;=450,AthetaR60_0,IF(AD487&gt;=650,AthetaR60_2,(IF(AD487&lt;=550,AthetaR60_0+(AthetaR60_1-AthetaR60_0)/100*(AD487-450),AthetaR60_1+(AthetaR60_2-AthetaR60_1)/100*(AD487-450)))))</f>
        <v>0.5</v>
      </c>
      <c r="AJ487" s="3">
        <f>IF(AE487&lt;=450,AthetaR90_0,IF(AE487&gt;=650,AthetaR90_2,(IF(AE487&lt;=550,AthetaR90_0+(AthetaR90_1-AthetaR90_0)/100*(AE487-450),AthetaR90_1+(AthetaR90_2-AthetaR90_1)/100*(AE487-450)))))</f>
        <v>1.3</v>
      </c>
      <c r="AK487" s="3">
        <f>IF(AF487&lt;=450,AthetaR120_0,IF(AF487&gt;=650,AthetaR120_2,(IF(AF487&lt;=550,AthetaR120_0+(AthetaR120_1-AthetaR120_0)/100*(AF487-450),AthetaR120_1+(AthetaR120_2-AthetaR120_1)/100*(AF487-450)))))</f>
        <v>1.9</v>
      </c>
      <c r="AL487" s="24">
        <f t="shared" si="247"/>
        <v>255.05319368374975</v>
      </c>
      <c r="AM487" s="14">
        <f t="shared" si="248"/>
        <v>178.73298840585284</v>
      </c>
    </row>
    <row r="488" spans="2:39" x14ac:dyDescent="0.25">
      <c r="B488" s="3">
        <f t="shared" si="231"/>
        <v>2350</v>
      </c>
      <c r="C488" s="14">
        <f t="shared" si="232"/>
        <v>39.166666666666664</v>
      </c>
      <c r="D488" s="11">
        <f t="shared" si="233"/>
        <v>881.59970111609459</v>
      </c>
      <c r="E488" s="11">
        <f t="shared" si="219"/>
        <v>546.93176383391369</v>
      </c>
      <c r="F488" s="11">
        <f t="shared" si="234"/>
        <v>120.02344856405728</v>
      </c>
      <c r="G488" s="11">
        <f t="shared" si="220"/>
        <v>255.59520481145086</v>
      </c>
      <c r="H488" s="11">
        <f t="shared" si="221"/>
        <v>179.11854718542443</v>
      </c>
      <c r="I488" s="24">
        <f t="shared" si="235"/>
        <v>120.02344856405728</v>
      </c>
      <c r="J488" s="12">
        <f t="shared" si="222"/>
        <v>0.23247905089803403</v>
      </c>
      <c r="K488" s="24">
        <f t="shared" si="223"/>
        <v>497.2710233237575</v>
      </c>
      <c r="L488" s="12">
        <f t="shared" si="236"/>
        <v>0.25325245001535768</v>
      </c>
      <c r="M488" s="24">
        <f t="shared" si="237"/>
        <v>255.59520481145086</v>
      </c>
      <c r="N488" s="12">
        <f t="shared" si="224"/>
        <v>0.70160866370258401</v>
      </c>
      <c r="O488" s="24">
        <f t="shared" si="225"/>
        <v>549.23825546528576</v>
      </c>
      <c r="P488" s="12">
        <f t="shared" si="238"/>
        <v>0.54171087631021464</v>
      </c>
      <c r="Q488" s="24">
        <f t="shared" si="239"/>
        <v>179.11854718542443</v>
      </c>
      <c r="R488" s="12">
        <f t="shared" si="226"/>
        <v>0.40602405470688263</v>
      </c>
      <c r="S488" s="24">
        <f t="shared" si="227"/>
        <v>521.99536628991495</v>
      </c>
      <c r="T488" s="12">
        <f t="shared" si="240"/>
        <v>0.38545339321693556</v>
      </c>
      <c r="W488" s="24">
        <f t="shared" si="241"/>
        <v>198.70046967362319</v>
      </c>
      <c r="X488" s="24">
        <f t="shared" si="242"/>
        <v>529.28714122443239</v>
      </c>
      <c r="Y488" s="13">
        <f t="shared" si="228"/>
        <v>0.41845176468010292</v>
      </c>
      <c r="Z488" s="24">
        <f t="shared" si="229"/>
        <v>8705.7823540072641</v>
      </c>
      <c r="AA488" s="24">
        <f t="shared" si="230"/>
        <v>11181.669608843842</v>
      </c>
      <c r="AB488" s="24">
        <f t="shared" si="243"/>
        <v>255.59520481145086</v>
      </c>
      <c r="AC488" s="24">
        <f t="shared" si="244"/>
        <v>179.11854718542443</v>
      </c>
      <c r="AE488" s="14">
        <f t="shared" si="245"/>
        <v>39.166666666666664</v>
      </c>
      <c r="AF488" s="24">
        <f t="shared" si="249"/>
        <v>400</v>
      </c>
      <c r="AG488" s="3">
        <f t="shared" si="246"/>
        <v>0.5</v>
      </c>
      <c r="AH488" s="3">
        <f>IF(AC488&lt;=450,AthetaR30_0,IF(AC488&gt;=650,AthetaR30_2,(IF(AC488&lt;=550,AthetaR30_0+(AthetaR30_1-AthetaR30_0)/100*(AC488-450),AthetaR30_1+(AthetaR30_2-AthetaR30_1)/100*(AC488-450)))))</f>
        <v>0</v>
      </c>
      <c r="AI488" s="3">
        <f>IF(AD488&lt;=450,AthetaR60_0,IF(AD488&gt;=650,AthetaR60_2,(IF(AD488&lt;=550,AthetaR60_0+(AthetaR60_1-AthetaR60_0)/100*(AD488-450),AthetaR60_1+(AthetaR60_2-AthetaR60_1)/100*(AD488-450)))))</f>
        <v>0.5</v>
      </c>
      <c r="AJ488" s="3">
        <f>IF(AE488&lt;=450,AthetaR90_0,IF(AE488&gt;=650,AthetaR90_2,(IF(AE488&lt;=550,AthetaR90_0+(AthetaR90_1-AthetaR90_0)/100*(AE488-450),AthetaR90_1+(AthetaR90_2-AthetaR90_1)/100*(AE488-450)))))</f>
        <v>1.3</v>
      </c>
      <c r="AK488" s="3">
        <f>IF(AF488&lt;=450,AthetaR120_0,IF(AF488&gt;=650,AthetaR120_2,(IF(AF488&lt;=550,AthetaR120_0+(AthetaR120_1-AthetaR120_0)/100*(AF488-450),AthetaR120_1+(AthetaR120_2-AthetaR120_1)/100*(AF488-450)))))</f>
        <v>1.9</v>
      </c>
      <c r="AL488" s="24">
        <f t="shared" si="247"/>
        <v>255.59520481145086</v>
      </c>
      <c r="AM488" s="14">
        <f t="shared" si="248"/>
        <v>179.11854718542443</v>
      </c>
    </row>
    <row r="489" spans="2:39" x14ac:dyDescent="0.25">
      <c r="B489" s="3">
        <f t="shared" si="231"/>
        <v>2355</v>
      </c>
      <c r="C489" s="14">
        <f t="shared" si="232"/>
        <v>39.25</v>
      </c>
      <c r="D489" s="11">
        <f t="shared" si="233"/>
        <v>881.9171410574121</v>
      </c>
      <c r="E489" s="11">
        <f t="shared" si="219"/>
        <v>547.12590177056006</v>
      </c>
      <c r="F489" s="11">
        <f t="shared" si="234"/>
        <v>120.27670101407263</v>
      </c>
      <c r="G489" s="11">
        <f t="shared" si="220"/>
        <v>256.13691568776107</v>
      </c>
      <c r="H489" s="11">
        <f t="shared" si="221"/>
        <v>179.50400057864138</v>
      </c>
      <c r="I489" s="24">
        <f t="shared" si="235"/>
        <v>120.27670101407263</v>
      </c>
      <c r="J489" s="12">
        <f t="shared" si="222"/>
        <v>0.23242424119564237</v>
      </c>
      <c r="K489" s="24">
        <f t="shared" si="223"/>
        <v>497.38828853093275</v>
      </c>
      <c r="L489" s="12">
        <f t="shared" si="236"/>
        <v>0.25323500205280985</v>
      </c>
      <c r="M489" s="24">
        <f t="shared" si="237"/>
        <v>256.13691568776107</v>
      </c>
      <c r="N489" s="12">
        <f t="shared" si="224"/>
        <v>0.70137057019112503</v>
      </c>
      <c r="O489" s="24">
        <f t="shared" si="225"/>
        <v>549.42470478384735</v>
      </c>
      <c r="P489" s="12">
        <f t="shared" si="238"/>
        <v>0.54141031181246668</v>
      </c>
      <c r="Q489" s="24">
        <f t="shared" si="239"/>
        <v>179.50400057864138</v>
      </c>
      <c r="R489" s="12">
        <f t="shared" si="226"/>
        <v>0.40590983723359686</v>
      </c>
      <c r="S489" s="24">
        <f t="shared" si="227"/>
        <v>522.14224864243647</v>
      </c>
      <c r="T489" s="12">
        <f t="shared" si="240"/>
        <v>0.38534773676907608</v>
      </c>
      <c r="W489" s="24">
        <f t="shared" si="241"/>
        <v>199.11892143830329</v>
      </c>
      <c r="X489" s="24">
        <f t="shared" si="242"/>
        <v>529.43953661704541</v>
      </c>
      <c r="Y489" s="13">
        <f t="shared" si="228"/>
        <v>0.41836080574587814</v>
      </c>
      <c r="Z489" s="24">
        <f t="shared" si="229"/>
        <v>8700.1745083064197</v>
      </c>
      <c r="AA489" s="24">
        <f t="shared" si="230"/>
        <v>11188.679380256002</v>
      </c>
      <c r="AB489" s="24">
        <f t="shared" si="243"/>
        <v>256.13691568776107</v>
      </c>
      <c r="AC489" s="24">
        <f t="shared" si="244"/>
        <v>179.50400057864138</v>
      </c>
      <c r="AE489" s="14">
        <f t="shared" si="245"/>
        <v>39.25</v>
      </c>
      <c r="AF489" s="24">
        <f t="shared" si="249"/>
        <v>400</v>
      </c>
      <c r="AG489" s="3">
        <f t="shared" si="246"/>
        <v>0.5</v>
      </c>
      <c r="AH489" s="3">
        <f>IF(AC489&lt;=450,AthetaR30_0,IF(AC489&gt;=650,AthetaR30_2,(IF(AC489&lt;=550,AthetaR30_0+(AthetaR30_1-AthetaR30_0)/100*(AC489-450),AthetaR30_1+(AthetaR30_2-AthetaR30_1)/100*(AC489-450)))))</f>
        <v>0</v>
      </c>
      <c r="AI489" s="3">
        <f>IF(AD489&lt;=450,AthetaR60_0,IF(AD489&gt;=650,AthetaR60_2,(IF(AD489&lt;=550,AthetaR60_0+(AthetaR60_1-AthetaR60_0)/100*(AD489-450),AthetaR60_1+(AthetaR60_2-AthetaR60_1)/100*(AD489-450)))))</f>
        <v>0.5</v>
      </c>
      <c r="AJ489" s="3">
        <f>IF(AE489&lt;=450,AthetaR90_0,IF(AE489&gt;=650,AthetaR90_2,(IF(AE489&lt;=550,AthetaR90_0+(AthetaR90_1-AthetaR90_0)/100*(AE489-450),AthetaR90_1+(AthetaR90_2-AthetaR90_1)/100*(AE489-450)))))</f>
        <v>1.3</v>
      </c>
      <c r="AK489" s="3">
        <f>IF(AF489&lt;=450,AthetaR120_0,IF(AF489&gt;=650,AthetaR120_2,(IF(AF489&lt;=550,AthetaR120_0+(AthetaR120_1-AthetaR120_0)/100*(AF489-450),AthetaR120_1+(AthetaR120_2-AthetaR120_1)/100*(AF489-450)))))</f>
        <v>1.9</v>
      </c>
      <c r="AL489" s="24">
        <f t="shared" si="247"/>
        <v>256.13691568776107</v>
      </c>
      <c r="AM489" s="14">
        <f t="shared" si="248"/>
        <v>179.50400057864138</v>
      </c>
    </row>
    <row r="490" spans="2:39" x14ac:dyDescent="0.25">
      <c r="B490" s="3">
        <f t="shared" si="231"/>
        <v>2360</v>
      </c>
      <c r="C490" s="14">
        <f t="shared" si="232"/>
        <v>39.333333333333336</v>
      </c>
      <c r="D490" s="11">
        <f t="shared" si="233"/>
        <v>882.23390987784558</v>
      </c>
      <c r="E490" s="11">
        <f t="shared" si="219"/>
        <v>547.31962926728784</v>
      </c>
      <c r="F490" s="11">
        <f t="shared" si="234"/>
        <v>120.52993601612543</v>
      </c>
      <c r="G490" s="11">
        <f t="shared" si="220"/>
        <v>256.67832599957353</v>
      </c>
      <c r="H490" s="11">
        <f t="shared" si="221"/>
        <v>179.88934831541044</v>
      </c>
      <c r="I490" s="24">
        <f t="shared" si="235"/>
        <v>120.52993601612543</v>
      </c>
      <c r="J490" s="12">
        <f t="shared" si="222"/>
        <v>0.23236951435899056</v>
      </c>
      <c r="K490" s="24">
        <f t="shared" si="223"/>
        <v>497.5054316410953</v>
      </c>
      <c r="L490" s="12">
        <f t="shared" si="236"/>
        <v>0.2532173278636663</v>
      </c>
      <c r="M490" s="24">
        <f t="shared" si="237"/>
        <v>256.67832599957353</v>
      </c>
      <c r="N490" s="12">
        <f t="shared" si="224"/>
        <v>0.70113275831788802</v>
      </c>
      <c r="O490" s="24">
        <f t="shared" si="225"/>
        <v>549.61105995937896</v>
      </c>
      <c r="P490" s="12">
        <f t="shared" si="238"/>
        <v>0.5411094370022973</v>
      </c>
      <c r="Q490" s="24">
        <f t="shared" si="239"/>
        <v>179.88934831541044</v>
      </c>
      <c r="R490" s="12">
        <f t="shared" si="226"/>
        <v>0.40579582940417586</v>
      </c>
      <c r="S490" s="24">
        <f t="shared" si="227"/>
        <v>522.28894385244928</v>
      </c>
      <c r="T490" s="12">
        <f t="shared" si="240"/>
        <v>0.3852418123680445</v>
      </c>
      <c r="W490" s="24">
        <f t="shared" si="241"/>
        <v>199.53728224404918</v>
      </c>
      <c r="X490" s="24">
        <f t="shared" si="242"/>
        <v>529.59177149698451</v>
      </c>
      <c r="Y490" s="13">
        <f t="shared" si="228"/>
        <v>0.41826925501203177</v>
      </c>
      <c r="Z490" s="24">
        <f t="shared" si="229"/>
        <v>8694.5586755809672</v>
      </c>
      <c r="AA490" s="24">
        <f t="shared" si="230"/>
        <v>11195.660478618518</v>
      </c>
      <c r="AB490" s="24">
        <f t="shared" si="243"/>
        <v>256.67832599957353</v>
      </c>
      <c r="AC490" s="24">
        <f t="shared" si="244"/>
        <v>179.88934831541044</v>
      </c>
      <c r="AE490" s="14">
        <f t="shared" si="245"/>
        <v>39.333333333333336</v>
      </c>
      <c r="AF490" s="24">
        <f t="shared" si="249"/>
        <v>400</v>
      </c>
      <c r="AG490" s="3">
        <f t="shared" si="246"/>
        <v>0.5</v>
      </c>
      <c r="AH490" s="3">
        <f>IF(AC490&lt;=450,AthetaR30_0,IF(AC490&gt;=650,AthetaR30_2,(IF(AC490&lt;=550,AthetaR30_0+(AthetaR30_1-AthetaR30_0)/100*(AC490-450),AthetaR30_1+(AthetaR30_2-AthetaR30_1)/100*(AC490-450)))))</f>
        <v>0</v>
      </c>
      <c r="AI490" s="3">
        <f>IF(AD490&lt;=450,AthetaR60_0,IF(AD490&gt;=650,AthetaR60_2,(IF(AD490&lt;=550,AthetaR60_0+(AthetaR60_1-AthetaR60_0)/100*(AD490-450),AthetaR60_1+(AthetaR60_2-AthetaR60_1)/100*(AD490-450)))))</f>
        <v>0.5</v>
      </c>
      <c r="AJ490" s="3">
        <f>IF(AE490&lt;=450,AthetaR90_0,IF(AE490&gt;=650,AthetaR90_2,(IF(AE490&lt;=550,AthetaR90_0+(AthetaR90_1-AthetaR90_0)/100*(AE490-450),AthetaR90_1+(AthetaR90_2-AthetaR90_1)/100*(AE490-450)))))</f>
        <v>1.3</v>
      </c>
      <c r="AK490" s="3">
        <f>IF(AF490&lt;=450,AthetaR120_0,IF(AF490&gt;=650,AthetaR120_2,(IF(AF490&lt;=550,AthetaR120_0+(AthetaR120_1-AthetaR120_0)/100*(AF490-450),AthetaR120_1+(AthetaR120_2-AthetaR120_1)/100*(AF490-450)))))</f>
        <v>1.9</v>
      </c>
      <c r="AL490" s="24">
        <f t="shared" si="247"/>
        <v>256.67832599957353</v>
      </c>
      <c r="AM490" s="14">
        <f t="shared" si="248"/>
        <v>179.88934831541044</v>
      </c>
    </row>
    <row r="491" spans="2:39" x14ac:dyDescent="0.25">
      <c r="B491" s="3">
        <f t="shared" si="231"/>
        <v>2365</v>
      </c>
      <c r="C491" s="14">
        <f t="shared" si="232"/>
        <v>39.416666666666664</v>
      </c>
      <c r="D491" s="11">
        <f t="shared" si="233"/>
        <v>882.55001040913226</v>
      </c>
      <c r="E491" s="11">
        <f t="shared" si="219"/>
        <v>547.51294805591317</v>
      </c>
      <c r="F491" s="11">
        <f t="shared" si="234"/>
        <v>120.7831533439891</v>
      </c>
      <c r="G491" s="11">
        <f t="shared" si="220"/>
        <v>257.21943543657585</v>
      </c>
      <c r="H491" s="11">
        <f t="shared" si="221"/>
        <v>180.27459012777848</v>
      </c>
      <c r="I491" s="24">
        <f t="shared" si="235"/>
        <v>120.7831533439891</v>
      </c>
      <c r="J491" s="12">
        <f t="shared" si="222"/>
        <v>0.23231487022608255</v>
      </c>
      <c r="K491" s="24">
        <f t="shared" si="223"/>
        <v>497.62245278960194</v>
      </c>
      <c r="L491" s="12">
        <f t="shared" si="236"/>
        <v>0.25319942899616638</v>
      </c>
      <c r="M491" s="24">
        <f t="shared" si="237"/>
        <v>257.21943543657585</v>
      </c>
      <c r="N491" s="12">
        <f t="shared" si="224"/>
        <v>0.70089522513765301</v>
      </c>
      <c r="O491" s="24">
        <f t="shared" si="225"/>
        <v>549.79732298170006</v>
      </c>
      <c r="P491" s="12">
        <f t="shared" si="238"/>
        <v>0.54080825464839177</v>
      </c>
      <c r="Q491" s="24">
        <f t="shared" si="239"/>
        <v>180.27459012777848</v>
      </c>
      <c r="R491" s="12">
        <f t="shared" si="226"/>
        <v>0.40568203031317884</v>
      </c>
      <c r="S491" s="24">
        <f t="shared" si="227"/>
        <v>522.43545270077641</v>
      </c>
      <c r="T491" s="12">
        <f t="shared" si="240"/>
        <v>0.38513562213377911</v>
      </c>
      <c r="W491" s="24">
        <f t="shared" si="241"/>
        <v>199.95555149906122</v>
      </c>
      <c r="X491" s="24">
        <f t="shared" si="242"/>
        <v>529.74384670727432</v>
      </c>
      <c r="Y491" s="13">
        <f t="shared" si="228"/>
        <v>0.41817711449510758</v>
      </c>
      <c r="Z491" s="24">
        <f t="shared" si="229"/>
        <v>8688.9349139212973</v>
      </c>
      <c r="AA491" s="24">
        <f t="shared" si="230"/>
        <v>11202.612953107042</v>
      </c>
      <c r="AB491" s="24">
        <f t="shared" si="243"/>
        <v>257.21943543657585</v>
      </c>
      <c r="AC491" s="24">
        <f t="shared" si="244"/>
        <v>180.27459012777848</v>
      </c>
      <c r="AE491" s="14">
        <f t="shared" si="245"/>
        <v>39.416666666666664</v>
      </c>
      <c r="AF491" s="24">
        <f t="shared" si="249"/>
        <v>400</v>
      </c>
      <c r="AG491" s="3">
        <f t="shared" si="246"/>
        <v>0.5</v>
      </c>
      <c r="AH491" s="3">
        <f>IF(AC491&lt;=450,AthetaR30_0,IF(AC491&gt;=650,AthetaR30_2,(IF(AC491&lt;=550,AthetaR30_0+(AthetaR30_1-AthetaR30_0)/100*(AC491-450),AthetaR30_1+(AthetaR30_2-AthetaR30_1)/100*(AC491-450)))))</f>
        <v>0</v>
      </c>
      <c r="AI491" s="3">
        <f>IF(AD491&lt;=450,AthetaR60_0,IF(AD491&gt;=650,AthetaR60_2,(IF(AD491&lt;=550,AthetaR60_0+(AthetaR60_1-AthetaR60_0)/100*(AD491-450),AthetaR60_1+(AthetaR60_2-AthetaR60_1)/100*(AD491-450)))))</f>
        <v>0.5</v>
      </c>
      <c r="AJ491" s="3">
        <f>IF(AE491&lt;=450,AthetaR90_0,IF(AE491&gt;=650,AthetaR90_2,(IF(AE491&lt;=550,AthetaR90_0+(AthetaR90_1-AthetaR90_0)/100*(AE491-450),AthetaR90_1+(AthetaR90_2-AthetaR90_1)/100*(AE491-450)))))</f>
        <v>1.3</v>
      </c>
      <c r="AK491" s="3">
        <f>IF(AF491&lt;=450,AthetaR120_0,IF(AF491&gt;=650,AthetaR120_2,(IF(AF491&lt;=550,AthetaR120_0+(AthetaR120_1-AthetaR120_0)/100*(AF491-450),AthetaR120_1+(AthetaR120_2-AthetaR120_1)/100*(AF491-450)))))</f>
        <v>1.9</v>
      </c>
      <c r="AL491" s="24">
        <f t="shared" si="247"/>
        <v>257.21943543657585</v>
      </c>
      <c r="AM491" s="14">
        <f t="shared" si="248"/>
        <v>180.27459012777848</v>
      </c>
    </row>
    <row r="492" spans="2:39" x14ac:dyDescent="0.25">
      <c r="B492" s="3">
        <f t="shared" si="231"/>
        <v>2370</v>
      </c>
      <c r="C492" s="14">
        <f t="shared" si="232"/>
        <v>39.5</v>
      </c>
      <c r="D492" s="11">
        <f t="shared" si="233"/>
        <v>882.86544546512414</v>
      </c>
      <c r="E492" s="11">
        <f t="shared" si="219"/>
        <v>547.70585985731418</v>
      </c>
      <c r="F492" s="11">
        <f t="shared" si="234"/>
        <v>121.03635277298527</v>
      </c>
      <c r="G492" s="11">
        <f t="shared" si="220"/>
        <v>257.76024369122422</v>
      </c>
      <c r="H492" s="11">
        <f t="shared" si="221"/>
        <v>180.65972574991227</v>
      </c>
      <c r="I492" s="24">
        <f t="shared" si="235"/>
        <v>121.03635277298527</v>
      </c>
      <c r="J492" s="12">
        <f t="shared" si="222"/>
        <v>0.23226030863477592</v>
      </c>
      <c r="K492" s="24">
        <f t="shared" si="223"/>
        <v>497.73935211283856</v>
      </c>
      <c r="L492" s="12">
        <f t="shared" si="236"/>
        <v>0.25318130698618641</v>
      </c>
      <c r="M492" s="24">
        <f t="shared" si="237"/>
        <v>257.76024369122422</v>
      </c>
      <c r="N492" s="12">
        <f t="shared" si="224"/>
        <v>0.70065796772068856</v>
      </c>
      <c r="O492" s="24">
        <f t="shared" si="225"/>
        <v>549.98349583452432</v>
      </c>
      <c r="P492" s="12">
        <f t="shared" si="238"/>
        <v>0.54050676749417925</v>
      </c>
      <c r="Q492" s="24">
        <f t="shared" si="239"/>
        <v>180.65972574991227</v>
      </c>
      <c r="R492" s="12">
        <f t="shared" si="226"/>
        <v>0.40556843905736928</v>
      </c>
      <c r="S492" s="24">
        <f t="shared" si="227"/>
        <v>522.5817759681629</v>
      </c>
      <c r="T492" s="12">
        <f t="shared" si="240"/>
        <v>0.38502916816644217</v>
      </c>
      <c r="W492" s="24">
        <f t="shared" si="241"/>
        <v>200.37372861355632</v>
      </c>
      <c r="X492" s="24">
        <f t="shared" si="242"/>
        <v>529.89576309108861</v>
      </c>
      <c r="Y492" s="13">
        <f t="shared" si="228"/>
        <v>0.41808438619667027</v>
      </c>
      <c r="Z492" s="24">
        <f t="shared" si="229"/>
        <v>8683.3032810939476</v>
      </c>
      <c r="AA492" s="24">
        <f t="shared" si="230"/>
        <v>11209.53685264711</v>
      </c>
      <c r="AB492" s="24">
        <f t="shared" si="243"/>
        <v>257.76024369122422</v>
      </c>
      <c r="AC492" s="24">
        <f t="shared" si="244"/>
        <v>180.65972574991227</v>
      </c>
      <c r="AE492" s="14">
        <f t="shared" si="245"/>
        <v>39.5</v>
      </c>
      <c r="AF492" s="24">
        <f t="shared" si="249"/>
        <v>400</v>
      </c>
      <c r="AG492" s="3">
        <f t="shared" si="246"/>
        <v>0.5</v>
      </c>
      <c r="AH492" s="3">
        <f>IF(AC492&lt;=450,AthetaR30_0,IF(AC492&gt;=650,AthetaR30_2,(IF(AC492&lt;=550,AthetaR30_0+(AthetaR30_1-AthetaR30_0)/100*(AC492-450),AthetaR30_1+(AthetaR30_2-AthetaR30_1)/100*(AC492-450)))))</f>
        <v>0</v>
      </c>
      <c r="AI492" s="3">
        <f>IF(AD492&lt;=450,AthetaR60_0,IF(AD492&gt;=650,AthetaR60_2,(IF(AD492&lt;=550,AthetaR60_0+(AthetaR60_1-AthetaR60_0)/100*(AD492-450),AthetaR60_1+(AthetaR60_2-AthetaR60_1)/100*(AD492-450)))))</f>
        <v>0.5</v>
      </c>
      <c r="AJ492" s="3">
        <f>IF(AE492&lt;=450,AthetaR90_0,IF(AE492&gt;=650,AthetaR90_2,(IF(AE492&lt;=550,AthetaR90_0+(AthetaR90_1-AthetaR90_0)/100*(AE492-450),AthetaR90_1+(AthetaR90_2-AthetaR90_1)/100*(AE492-450)))))</f>
        <v>1.3</v>
      </c>
      <c r="AK492" s="3">
        <f>IF(AF492&lt;=450,AthetaR120_0,IF(AF492&gt;=650,AthetaR120_2,(IF(AF492&lt;=550,AthetaR120_0+(AthetaR120_1-AthetaR120_0)/100*(AF492-450),AthetaR120_1+(AthetaR120_2-AthetaR120_1)/100*(AF492-450)))))</f>
        <v>1.9</v>
      </c>
      <c r="AL492" s="24">
        <f t="shared" si="247"/>
        <v>257.76024369122422</v>
      </c>
      <c r="AM492" s="14">
        <f t="shared" si="248"/>
        <v>180.65972574991227</v>
      </c>
    </row>
    <row r="493" spans="2:39" x14ac:dyDescent="0.25">
      <c r="B493" s="3">
        <f t="shared" si="231"/>
        <v>2375</v>
      </c>
      <c r="C493" s="14">
        <f t="shared" si="232"/>
        <v>39.583333333333336</v>
      </c>
      <c r="D493" s="11">
        <f t="shared" si="233"/>
        <v>883.18021784193911</v>
      </c>
      <c r="E493" s="11">
        <f t="shared" si="219"/>
        <v>547.89836638152303</v>
      </c>
      <c r="F493" s="11">
        <f t="shared" si="234"/>
        <v>121.28953407997146</v>
      </c>
      <c r="G493" s="11">
        <f t="shared" si="220"/>
        <v>258.30075045871843</v>
      </c>
      <c r="H493" s="11">
        <f t="shared" si="221"/>
        <v>181.04475491807872</v>
      </c>
      <c r="I493" s="24">
        <f t="shared" si="235"/>
        <v>121.28953407997146</v>
      </c>
      <c r="J493" s="12">
        <f t="shared" si="222"/>
        <v>0.23220582942278667</v>
      </c>
      <c r="K493" s="24">
        <f t="shared" si="223"/>
        <v>497.85612974820862</v>
      </c>
      <c r="L493" s="12">
        <f t="shared" si="236"/>
        <v>0.25316296335731009</v>
      </c>
      <c r="M493" s="24">
        <f t="shared" si="237"/>
        <v>258.30075045871843</v>
      </c>
      <c r="N493" s="12">
        <f t="shared" si="224"/>
        <v>0.70042098315271517</v>
      </c>
      <c r="O493" s="24">
        <f t="shared" si="225"/>
        <v>550.16958049544655</v>
      </c>
      <c r="P493" s="12">
        <f t="shared" si="238"/>
        <v>0.54020497825801084</v>
      </c>
      <c r="Q493" s="24">
        <f t="shared" si="239"/>
        <v>181.04475491807872</v>
      </c>
      <c r="R493" s="12">
        <f t="shared" si="226"/>
        <v>0.40545505473571825</v>
      </c>
      <c r="S493" s="24">
        <f t="shared" si="227"/>
        <v>522.72791443525875</v>
      </c>
      <c r="T493" s="12">
        <f t="shared" si="240"/>
        <v>0.38492245254654489</v>
      </c>
      <c r="W493" s="24">
        <f t="shared" si="241"/>
        <v>200.79181299975301</v>
      </c>
      <c r="X493" s="24">
        <f t="shared" si="242"/>
        <v>530.04752149172805</v>
      </c>
      <c r="Y493" s="13">
        <f t="shared" si="228"/>
        <v>0.41799107210346859</v>
      </c>
      <c r="Z493" s="24">
        <f t="shared" si="229"/>
        <v>8677.6638345442516</v>
      </c>
      <c r="AA493" s="24">
        <f t="shared" si="230"/>
        <v>11216.432225916606</v>
      </c>
      <c r="AB493" s="24">
        <f t="shared" si="243"/>
        <v>258.30075045871843</v>
      </c>
      <c r="AC493" s="24">
        <f t="shared" si="244"/>
        <v>181.04475491807872</v>
      </c>
      <c r="AE493" s="14">
        <f t="shared" si="245"/>
        <v>39.583333333333336</v>
      </c>
      <c r="AF493" s="24">
        <f t="shared" si="249"/>
        <v>400</v>
      </c>
      <c r="AG493" s="3">
        <f t="shared" si="246"/>
        <v>0.5</v>
      </c>
      <c r="AH493" s="3">
        <f>IF(AC493&lt;=450,AthetaR30_0,IF(AC493&gt;=650,AthetaR30_2,(IF(AC493&lt;=550,AthetaR30_0+(AthetaR30_1-AthetaR30_0)/100*(AC493-450),AthetaR30_1+(AthetaR30_2-AthetaR30_1)/100*(AC493-450)))))</f>
        <v>0</v>
      </c>
      <c r="AI493" s="3">
        <f>IF(AD493&lt;=450,AthetaR60_0,IF(AD493&gt;=650,AthetaR60_2,(IF(AD493&lt;=550,AthetaR60_0+(AthetaR60_1-AthetaR60_0)/100*(AD493-450),AthetaR60_1+(AthetaR60_2-AthetaR60_1)/100*(AD493-450)))))</f>
        <v>0.5</v>
      </c>
      <c r="AJ493" s="3">
        <f>IF(AE493&lt;=450,AthetaR90_0,IF(AE493&gt;=650,AthetaR90_2,(IF(AE493&lt;=550,AthetaR90_0+(AthetaR90_1-AthetaR90_0)/100*(AE493-450),AthetaR90_1+(AthetaR90_2-AthetaR90_1)/100*(AE493-450)))))</f>
        <v>1.3</v>
      </c>
      <c r="AK493" s="3">
        <f>IF(AF493&lt;=450,AthetaR120_0,IF(AF493&gt;=650,AthetaR120_2,(IF(AF493&lt;=550,AthetaR120_0+(AthetaR120_1-AthetaR120_0)/100*(AF493-450),AthetaR120_1+(AthetaR120_2-AthetaR120_1)/100*(AF493-450)))))</f>
        <v>1.9</v>
      </c>
      <c r="AL493" s="24">
        <f t="shared" si="247"/>
        <v>258.30075045871843</v>
      </c>
      <c r="AM493" s="14">
        <f t="shared" si="248"/>
        <v>181.04475491807872</v>
      </c>
    </row>
    <row r="494" spans="2:39" x14ac:dyDescent="0.25">
      <c r="B494" s="3">
        <f t="shared" si="231"/>
        <v>2380</v>
      </c>
      <c r="C494" s="14">
        <f t="shared" si="232"/>
        <v>39.666666666666664</v>
      </c>
      <c r="D494" s="11">
        <f t="shared" si="233"/>
        <v>883.49433031810895</v>
      </c>
      <c r="E494" s="11">
        <f t="shared" si="219"/>
        <v>548.090469327817</v>
      </c>
      <c r="F494" s="11">
        <f t="shared" si="234"/>
        <v>121.54269704332877</v>
      </c>
      <c r="G494" s="11">
        <f t="shared" si="220"/>
        <v>258.84095543697646</v>
      </c>
      <c r="H494" s="11">
        <f t="shared" si="221"/>
        <v>181.42967737062526</v>
      </c>
      <c r="I494" s="24">
        <f t="shared" si="235"/>
        <v>121.54269704332877</v>
      </c>
      <c r="J494" s="12">
        <f t="shared" si="222"/>
        <v>0.23215143242769504</v>
      </c>
      <c r="K494" s="24">
        <f t="shared" si="223"/>
        <v>497.97278583412219</v>
      </c>
      <c r="L494" s="12">
        <f t="shared" si="236"/>
        <v>0.25314439962097762</v>
      </c>
      <c r="M494" s="24">
        <f t="shared" si="237"/>
        <v>258.84095543697646</v>
      </c>
      <c r="N494" s="12">
        <f t="shared" si="224"/>
        <v>0.70018426853486126</v>
      </c>
      <c r="O494" s="24">
        <f t="shared" si="225"/>
        <v>550.35557893593477</v>
      </c>
      <c r="P494" s="12">
        <f t="shared" si="238"/>
        <v>0.53990288963358768</v>
      </c>
      <c r="Q494" s="24">
        <f t="shared" si="239"/>
        <v>181.42967737062526</v>
      </c>
      <c r="R494" s="12">
        <f t="shared" si="226"/>
        <v>0.40534187644940689</v>
      </c>
      <c r="S494" s="24">
        <f t="shared" si="227"/>
        <v>522.87386888260357</v>
      </c>
      <c r="T494" s="12">
        <f t="shared" si="240"/>
        <v>0.38481547733521665</v>
      </c>
      <c r="W494" s="24">
        <f t="shared" si="241"/>
        <v>201.20980407185647</v>
      </c>
      <c r="X494" s="24">
        <f t="shared" si="242"/>
        <v>530.19912275259844</v>
      </c>
      <c r="Y494" s="13">
        <f t="shared" si="228"/>
        <v>0.41789717418759609</v>
      </c>
      <c r="Z494" s="24">
        <f t="shared" si="229"/>
        <v>8672.0166313990139</v>
      </c>
      <c r="AA494" s="24">
        <f t="shared" si="230"/>
        <v>11223.299121348242</v>
      </c>
      <c r="AB494" s="24">
        <f t="shared" si="243"/>
        <v>258.84095543697646</v>
      </c>
      <c r="AC494" s="24">
        <f t="shared" si="244"/>
        <v>181.42967737062526</v>
      </c>
      <c r="AE494" s="14">
        <f t="shared" si="245"/>
        <v>39.666666666666664</v>
      </c>
      <c r="AF494" s="24">
        <f t="shared" si="249"/>
        <v>400</v>
      </c>
      <c r="AG494" s="3">
        <f t="shared" si="246"/>
        <v>0.5</v>
      </c>
      <c r="AH494" s="3">
        <f>IF(AC494&lt;=450,AthetaR30_0,IF(AC494&gt;=650,AthetaR30_2,(IF(AC494&lt;=550,AthetaR30_0+(AthetaR30_1-AthetaR30_0)/100*(AC494-450),AthetaR30_1+(AthetaR30_2-AthetaR30_1)/100*(AC494-450)))))</f>
        <v>0</v>
      </c>
      <c r="AI494" s="3">
        <f>IF(AD494&lt;=450,AthetaR60_0,IF(AD494&gt;=650,AthetaR60_2,(IF(AD494&lt;=550,AthetaR60_0+(AthetaR60_1-AthetaR60_0)/100*(AD494-450),AthetaR60_1+(AthetaR60_2-AthetaR60_1)/100*(AD494-450)))))</f>
        <v>0.5</v>
      </c>
      <c r="AJ494" s="3">
        <f>IF(AE494&lt;=450,AthetaR90_0,IF(AE494&gt;=650,AthetaR90_2,(IF(AE494&lt;=550,AthetaR90_0+(AthetaR90_1-AthetaR90_0)/100*(AE494-450),AthetaR90_1+(AthetaR90_2-AthetaR90_1)/100*(AE494-450)))))</f>
        <v>1.3</v>
      </c>
      <c r="AK494" s="3">
        <f>IF(AF494&lt;=450,AthetaR120_0,IF(AF494&gt;=650,AthetaR120_2,(IF(AF494&lt;=550,AthetaR120_0+(AthetaR120_1-AthetaR120_0)/100*(AF494-450),AthetaR120_1+(AthetaR120_2-AthetaR120_1)/100*(AF494-450)))))</f>
        <v>1.9</v>
      </c>
      <c r="AL494" s="24">
        <f t="shared" si="247"/>
        <v>258.84095543697646</v>
      </c>
      <c r="AM494" s="14">
        <f t="shared" si="248"/>
        <v>181.42967737062526</v>
      </c>
    </row>
    <row r="495" spans="2:39" x14ac:dyDescent="0.25">
      <c r="B495" s="3">
        <f t="shared" si="231"/>
        <v>2385</v>
      </c>
      <c r="C495" s="14">
        <f t="shared" si="232"/>
        <v>39.75</v>
      </c>
      <c r="D495" s="11">
        <f t="shared" si="233"/>
        <v>883.80778565472747</v>
      </c>
      <c r="E495" s="11">
        <f t="shared" si="219"/>
        <v>548.28217038480852</v>
      </c>
      <c r="F495" s="11">
        <f t="shared" si="234"/>
        <v>121.79584144294975</v>
      </c>
      <c r="G495" s="11">
        <f t="shared" si="220"/>
        <v>259.38085832661005</v>
      </c>
      <c r="H495" s="11">
        <f t="shared" si="221"/>
        <v>181.81449284796048</v>
      </c>
      <c r="I495" s="24">
        <f t="shared" si="235"/>
        <v>121.79584144294975</v>
      </c>
      <c r="J495" s="12">
        <f t="shared" si="222"/>
        <v>0.23209711748695044</v>
      </c>
      <c r="K495" s="24">
        <f t="shared" si="223"/>
        <v>498.08932050998482</v>
      </c>
      <c r="L495" s="12">
        <f t="shared" si="236"/>
        <v>0.25312561727656152</v>
      </c>
      <c r="M495" s="24">
        <f t="shared" si="237"/>
        <v>259.38085832661005</v>
      </c>
      <c r="N495" s="12">
        <f t="shared" si="224"/>
        <v>0.69994782098362351</v>
      </c>
      <c r="O495" s="24">
        <f t="shared" si="225"/>
        <v>550.54149312131869</v>
      </c>
      <c r="P495" s="12">
        <f t="shared" si="238"/>
        <v>0.53960050429015727</v>
      </c>
      <c r="Q495" s="24">
        <f t="shared" si="239"/>
        <v>181.81449284796048</v>
      </c>
      <c r="R495" s="12">
        <f t="shared" si="226"/>
        <v>0.40522890330182992</v>
      </c>
      <c r="S495" s="24">
        <f t="shared" si="227"/>
        <v>523.01964009060998</v>
      </c>
      <c r="T495" s="12">
        <f t="shared" si="240"/>
        <v>0.38470824457434089</v>
      </c>
      <c r="W495" s="24">
        <f t="shared" si="241"/>
        <v>201.62770124604407</v>
      </c>
      <c r="X495" s="24">
        <f t="shared" si="242"/>
        <v>530.35056771718985</v>
      </c>
      <c r="Y495" s="13">
        <f t="shared" si="228"/>
        <v>0.41780269440664997</v>
      </c>
      <c r="Z495" s="24">
        <f t="shared" si="229"/>
        <v>8666.3617284691118</v>
      </c>
      <c r="AA495" s="24">
        <f t="shared" si="230"/>
        <v>11230.13758713198</v>
      </c>
      <c r="AB495" s="24">
        <f t="shared" si="243"/>
        <v>259.38085832661005</v>
      </c>
      <c r="AC495" s="24">
        <f t="shared" si="244"/>
        <v>181.81449284796048</v>
      </c>
      <c r="AE495" s="14">
        <f t="shared" si="245"/>
        <v>39.75</v>
      </c>
      <c r="AF495" s="24">
        <f t="shared" si="249"/>
        <v>400</v>
      </c>
      <c r="AG495" s="3">
        <f t="shared" si="246"/>
        <v>0.5</v>
      </c>
      <c r="AH495" s="3">
        <f>IF(AC495&lt;=450,AthetaR30_0,IF(AC495&gt;=650,AthetaR30_2,(IF(AC495&lt;=550,AthetaR30_0+(AthetaR30_1-AthetaR30_0)/100*(AC495-450),AthetaR30_1+(AthetaR30_2-AthetaR30_1)/100*(AC495-450)))))</f>
        <v>0</v>
      </c>
      <c r="AI495" s="3">
        <f>IF(AD495&lt;=450,AthetaR60_0,IF(AD495&gt;=650,AthetaR60_2,(IF(AD495&lt;=550,AthetaR60_0+(AthetaR60_1-AthetaR60_0)/100*(AD495-450),AthetaR60_1+(AthetaR60_2-AthetaR60_1)/100*(AD495-450)))))</f>
        <v>0.5</v>
      </c>
      <c r="AJ495" s="3">
        <f>IF(AE495&lt;=450,AthetaR90_0,IF(AE495&gt;=650,AthetaR90_2,(IF(AE495&lt;=550,AthetaR90_0+(AthetaR90_1-AthetaR90_0)/100*(AE495-450),AthetaR90_1+(AthetaR90_2-AthetaR90_1)/100*(AE495-450)))))</f>
        <v>1.3</v>
      </c>
      <c r="AK495" s="3">
        <f>IF(AF495&lt;=450,AthetaR120_0,IF(AF495&gt;=650,AthetaR120_2,(IF(AF495&lt;=550,AthetaR120_0+(AthetaR120_1-AthetaR120_0)/100*(AF495-450),AthetaR120_1+(AthetaR120_2-AthetaR120_1)/100*(AF495-450)))))</f>
        <v>1.9</v>
      </c>
      <c r="AL495" s="24">
        <f t="shared" si="247"/>
        <v>259.38085832661005</v>
      </c>
      <c r="AM495" s="14">
        <f t="shared" si="248"/>
        <v>181.81449284796048</v>
      </c>
    </row>
    <row r="496" spans="2:39" x14ac:dyDescent="0.25">
      <c r="B496" s="3">
        <f t="shared" si="231"/>
        <v>2390</v>
      </c>
      <c r="C496" s="14">
        <f t="shared" si="232"/>
        <v>39.833333333333336</v>
      </c>
      <c r="D496" s="11">
        <f t="shared" si="233"/>
        <v>884.12058659559534</v>
      </c>
      <c r="E496" s="11">
        <f t="shared" si="219"/>
        <v>548.47347123053419</v>
      </c>
      <c r="F496" s="11">
        <f t="shared" si="234"/>
        <v>122.04896706022632</v>
      </c>
      <c r="G496" s="11">
        <f t="shared" si="220"/>
        <v>259.9204588309002</v>
      </c>
      <c r="H496" s="11">
        <f t="shared" si="221"/>
        <v>182.19920109253482</v>
      </c>
      <c r="I496" s="24">
        <f t="shared" si="235"/>
        <v>122.04896706022632</v>
      </c>
      <c r="J496" s="12">
        <f t="shared" si="222"/>
        <v>0.23204288443787641</v>
      </c>
      <c r="K496" s="24">
        <f t="shared" si="223"/>
        <v>498.20573391618734</v>
      </c>
      <c r="L496" s="12">
        <f t="shared" si="236"/>
        <v>0.25310661781151955</v>
      </c>
      <c r="M496" s="24">
        <f t="shared" si="237"/>
        <v>259.9204588309002</v>
      </c>
      <c r="N496" s="12">
        <f t="shared" si="224"/>
        <v>0.69971163763082578</v>
      </c>
      <c r="O496" s="24">
        <f t="shared" si="225"/>
        <v>550.72732501078099</v>
      </c>
      <c r="P496" s="12">
        <f t="shared" si="238"/>
        <v>0.53929782487295219</v>
      </c>
      <c r="Q496" s="24">
        <f t="shared" si="239"/>
        <v>182.19920109253482</v>
      </c>
      <c r="R496" s="12">
        <f t="shared" si="226"/>
        <v>0.40511613439859739</v>
      </c>
      <c r="S496" s="24">
        <f t="shared" si="227"/>
        <v>523.16522883954894</v>
      </c>
      <c r="T496" s="12">
        <f t="shared" si="240"/>
        <v>0.38460075628682977</v>
      </c>
      <c r="W496" s="24">
        <f t="shared" si="241"/>
        <v>202.04550394045071</v>
      </c>
      <c r="X496" s="24">
        <f t="shared" si="242"/>
        <v>530.50185722905371</v>
      </c>
      <c r="Y496" s="13">
        <f t="shared" si="228"/>
        <v>0.41770763470389</v>
      </c>
      <c r="Z496" s="24">
        <f t="shared" si="229"/>
        <v>8660.6991822520868</v>
      </c>
      <c r="AA496" s="24">
        <f t="shared" si="230"/>
        <v>11236.947671217449</v>
      </c>
      <c r="AB496" s="24">
        <f t="shared" si="243"/>
        <v>259.9204588309002</v>
      </c>
      <c r="AC496" s="24">
        <f t="shared" si="244"/>
        <v>182.19920109253482</v>
      </c>
      <c r="AE496" s="14">
        <f t="shared" si="245"/>
        <v>39.833333333333336</v>
      </c>
      <c r="AF496" s="24">
        <f t="shared" si="249"/>
        <v>400</v>
      </c>
      <c r="AG496" s="3">
        <f t="shared" si="246"/>
        <v>0.5</v>
      </c>
      <c r="AH496" s="3">
        <f>IF(AC496&lt;=450,AthetaR30_0,IF(AC496&gt;=650,AthetaR30_2,(IF(AC496&lt;=550,AthetaR30_0+(AthetaR30_1-AthetaR30_0)/100*(AC496-450),AthetaR30_1+(AthetaR30_2-AthetaR30_1)/100*(AC496-450)))))</f>
        <v>0</v>
      </c>
      <c r="AI496" s="3">
        <f>IF(AD496&lt;=450,AthetaR60_0,IF(AD496&gt;=650,AthetaR60_2,(IF(AD496&lt;=550,AthetaR60_0+(AthetaR60_1-AthetaR60_0)/100*(AD496-450),AthetaR60_1+(AthetaR60_2-AthetaR60_1)/100*(AD496-450)))))</f>
        <v>0.5</v>
      </c>
      <c r="AJ496" s="3">
        <f>IF(AE496&lt;=450,AthetaR90_0,IF(AE496&gt;=650,AthetaR90_2,(IF(AE496&lt;=550,AthetaR90_0+(AthetaR90_1-AthetaR90_0)/100*(AE496-450),AthetaR90_1+(AthetaR90_2-AthetaR90_1)/100*(AE496-450)))))</f>
        <v>1.3</v>
      </c>
      <c r="AK496" s="3">
        <f>IF(AF496&lt;=450,AthetaR120_0,IF(AF496&gt;=650,AthetaR120_2,(IF(AF496&lt;=550,AthetaR120_0+(AthetaR120_1-AthetaR120_0)/100*(AF496-450),AthetaR120_1+(AthetaR120_2-AthetaR120_1)/100*(AF496-450)))))</f>
        <v>1.9</v>
      </c>
      <c r="AL496" s="24">
        <f t="shared" si="247"/>
        <v>259.9204588309002</v>
      </c>
      <c r="AM496" s="14">
        <f t="shared" si="248"/>
        <v>182.19920109253482</v>
      </c>
    </row>
    <row r="497" spans="2:39" x14ac:dyDescent="0.25">
      <c r="B497" s="3">
        <f t="shared" si="231"/>
        <v>2395</v>
      </c>
      <c r="C497" s="14">
        <f t="shared" si="232"/>
        <v>39.916666666666664</v>
      </c>
      <c r="D497" s="11">
        <f t="shared" si="233"/>
        <v>884.4327358673645</v>
      </c>
      <c r="E497" s="11">
        <f t="shared" si="219"/>
        <v>548.66437353254253</v>
      </c>
      <c r="F497" s="11">
        <f t="shared" si="234"/>
        <v>122.30207367803784</v>
      </c>
      <c r="G497" s="11">
        <f t="shared" si="220"/>
        <v>260.45975665577316</v>
      </c>
      <c r="H497" s="11">
        <f t="shared" si="221"/>
        <v>182.58380184882165</v>
      </c>
      <c r="I497" s="24">
        <f t="shared" si="235"/>
        <v>122.30207367803784</v>
      </c>
      <c r="J497" s="12">
        <f t="shared" si="222"/>
        <v>0.23198873311767587</v>
      </c>
      <c r="K497" s="24">
        <f t="shared" si="223"/>
        <v>498.32202619409452</v>
      </c>
      <c r="L497" s="12">
        <f t="shared" si="236"/>
        <v>0.25308740270148256</v>
      </c>
      <c r="M497" s="24">
        <f t="shared" si="237"/>
        <v>260.45975665577316</v>
      </c>
      <c r="N497" s="12">
        <f t="shared" si="224"/>
        <v>0.69947571562357846</v>
      </c>
      <c r="O497" s="24">
        <f t="shared" si="225"/>
        <v>550.91307655734704</v>
      </c>
      <c r="P497" s="12">
        <f t="shared" si="238"/>
        <v>0.53899485400342373</v>
      </c>
      <c r="Q497" s="24">
        <f t="shared" si="239"/>
        <v>182.58380184882165</v>
      </c>
      <c r="R497" s="12">
        <f t="shared" si="226"/>
        <v>0.40500356884753758</v>
      </c>
      <c r="S497" s="24">
        <f t="shared" si="227"/>
        <v>523.31063590953408</v>
      </c>
      <c r="T497" s="12">
        <f t="shared" si="240"/>
        <v>0.38449301447677997</v>
      </c>
      <c r="W497" s="24">
        <f t="shared" si="241"/>
        <v>202.46321157515462</v>
      </c>
      <c r="X497" s="24">
        <f t="shared" si="242"/>
        <v>530.65299213178389</v>
      </c>
      <c r="Y497" s="13">
        <f t="shared" si="228"/>
        <v>0.41761199700839147</v>
      </c>
      <c r="Z497" s="24">
        <f t="shared" si="229"/>
        <v>8655.0290489346971</v>
      </c>
      <c r="AA497" s="24">
        <f t="shared" si="230"/>
        <v>11243.729421316282</v>
      </c>
      <c r="AB497" s="24">
        <f t="shared" si="243"/>
        <v>260.45975665577316</v>
      </c>
      <c r="AC497" s="24">
        <f t="shared" si="244"/>
        <v>182.58380184882165</v>
      </c>
      <c r="AE497" s="14">
        <f t="shared" si="245"/>
        <v>39.916666666666664</v>
      </c>
      <c r="AF497" s="24">
        <f t="shared" si="249"/>
        <v>400</v>
      </c>
      <c r="AG497" s="3">
        <f t="shared" si="246"/>
        <v>0.5</v>
      </c>
      <c r="AH497" s="3">
        <f>IF(AC497&lt;=450,AthetaR30_0,IF(AC497&gt;=650,AthetaR30_2,(IF(AC497&lt;=550,AthetaR30_0+(AthetaR30_1-AthetaR30_0)/100*(AC497-450),AthetaR30_1+(AthetaR30_2-AthetaR30_1)/100*(AC497-450)))))</f>
        <v>0</v>
      </c>
      <c r="AI497" s="3">
        <f>IF(AD497&lt;=450,AthetaR60_0,IF(AD497&gt;=650,AthetaR60_2,(IF(AD497&lt;=550,AthetaR60_0+(AthetaR60_1-AthetaR60_0)/100*(AD497-450),AthetaR60_1+(AthetaR60_2-AthetaR60_1)/100*(AD497-450)))))</f>
        <v>0.5</v>
      </c>
      <c r="AJ497" s="3">
        <f>IF(AE497&lt;=450,AthetaR90_0,IF(AE497&gt;=650,AthetaR90_2,(IF(AE497&lt;=550,AthetaR90_0+(AthetaR90_1-AthetaR90_0)/100*(AE497-450),AthetaR90_1+(AthetaR90_2-AthetaR90_1)/100*(AE497-450)))))</f>
        <v>1.3</v>
      </c>
      <c r="AK497" s="3">
        <f>IF(AF497&lt;=450,AthetaR120_0,IF(AF497&gt;=650,AthetaR120_2,(IF(AF497&lt;=550,AthetaR120_0+(AthetaR120_1-AthetaR120_0)/100*(AF497-450),AthetaR120_1+(AthetaR120_2-AthetaR120_1)/100*(AF497-450)))))</f>
        <v>1.9</v>
      </c>
      <c r="AL497" s="24">
        <f t="shared" si="247"/>
        <v>260.45975665577316</v>
      </c>
      <c r="AM497" s="14">
        <f t="shared" si="248"/>
        <v>182.58380184882165</v>
      </c>
    </row>
    <row r="498" spans="2:39" x14ac:dyDescent="0.25">
      <c r="B498" s="3">
        <f t="shared" si="231"/>
        <v>2400</v>
      </c>
      <c r="C498" s="14">
        <f t="shared" si="232"/>
        <v>40</v>
      </c>
      <c r="D498" s="11">
        <f t="shared" si="233"/>
        <v>884.7442361796808</v>
      </c>
      <c r="E498" s="11">
        <f t="shared" si="219"/>
        <v>548.854878947982</v>
      </c>
      <c r="F498" s="11">
        <f t="shared" si="234"/>
        <v>122.55516108073932</v>
      </c>
      <c r="G498" s="11">
        <f t="shared" si="220"/>
        <v>260.99875150977658</v>
      </c>
      <c r="H498" s="11">
        <f t="shared" si="221"/>
        <v>182.96829486329844</v>
      </c>
      <c r="I498" s="24">
        <f t="shared" si="235"/>
        <v>122.55516108073932</v>
      </c>
      <c r="J498" s="12">
        <f t="shared" si="222"/>
        <v>0.2319346633634361</v>
      </c>
      <c r="K498" s="24">
        <f t="shared" si="223"/>
        <v>498.43819748603443</v>
      </c>
      <c r="L498" s="12">
        <f t="shared" si="236"/>
        <v>0.25306797341036885</v>
      </c>
      <c r="M498" s="24">
        <f t="shared" si="237"/>
        <v>260.99875150977658</v>
      </c>
      <c r="N498" s="12">
        <f t="shared" si="224"/>
        <v>0.69924005212423668</v>
      </c>
      <c r="O498" s="24">
        <f t="shared" si="225"/>
        <v>551.098749707877</v>
      </c>
      <c r="P498" s="12">
        <f t="shared" si="238"/>
        <v>0.53869159427955793</v>
      </c>
      <c r="Q498" s="24">
        <f t="shared" si="239"/>
        <v>182.96829486329844</v>
      </c>
      <c r="R498" s="12">
        <f t="shared" si="226"/>
        <v>0.40489120575870013</v>
      </c>
      <c r="S498" s="24">
        <f t="shared" si="227"/>
        <v>523.45586208050543</v>
      </c>
      <c r="T498" s="12">
        <f t="shared" si="240"/>
        <v>0.38438502112968004</v>
      </c>
      <c r="W498" s="24">
        <f t="shared" si="241"/>
        <v>202.880823572163</v>
      </c>
      <c r="X498" s="24">
        <f t="shared" si="242"/>
        <v>530.80397326899322</v>
      </c>
      <c r="Y498" s="13">
        <f t="shared" si="228"/>
        <v>0.41751578323520394</v>
      </c>
      <c r="Z498" s="24">
        <f t="shared" si="229"/>
        <v>8649.3513843954752</v>
      </c>
      <c r="AA498" s="24">
        <f t="shared" si="230"/>
        <v>11250.482884904566</v>
      </c>
      <c r="AB498" s="24">
        <f t="shared" si="243"/>
        <v>260.99875150977658</v>
      </c>
      <c r="AC498" s="24">
        <f t="shared" si="244"/>
        <v>182.96829486329844</v>
      </c>
      <c r="AE498" s="14">
        <f t="shared" si="245"/>
        <v>40</v>
      </c>
      <c r="AF498" s="24">
        <f t="shared" si="249"/>
        <v>400</v>
      </c>
      <c r="AG498" s="3">
        <f t="shared" si="246"/>
        <v>0.5</v>
      </c>
      <c r="AH498" s="3">
        <f>IF(AC498&lt;=450,AthetaR30_0,IF(AC498&gt;=650,AthetaR30_2,(IF(AC498&lt;=550,AthetaR30_0+(AthetaR30_1-AthetaR30_0)/100*(AC498-450),AthetaR30_1+(AthetaR30_2-AthetaR30_1)/100*(AC498-450)))))</f>
        <v>0</v>
      </c>
      <c r="AI498" s="3">
        <f>IF(AD498&lt;=450,AthetaR60_0,IF(AD498&gt;=650,AthetaR60_2,(IF(AD498&lt;=550,AthetaR60_0+(AthetaR60_1-AthetaR60_0)/100*(AD498-450),AthetaR60_1+(AthetaR60_2-AthetaR60_1)/100*(AD498-450)))))</f>
        <v>0.5</v>
      </c>
      <c r="AJ498" s="3">
        <f>IF(AE498&lt;=450,AthetaR90_0,IF(AE498&gt;=650,AthetaR90_2,(IF(AE498&lt;=550,AthetaR90_0+(AthetaR90_1-AthetaR90_0)/100*(AE498-450),AthetaR90_1+(AthetaR90_2-AthetaR90_1)/100*(AE498-450)))))</f>
        <v>1.3</v>
      </c>
      <c r="AK498" s="3">
        <f>IF(AF498&lt;=450,AthetaR120_0,IF(AF498&gt;=650,AthetaR120_2,(IF(AF498&lt;=550,AthetaR120_0+(AthetaR120_1-AthetaR120_0)/100*(AF498-450),AthetaR120_1+(AthetaR120_2-AthetaR120_1)/100*(AF498-450)))))</f>
        <v>1.9</v>
      </c>
      <c r="AL498" s="24">
        <f t="shared" si="247"/>
        <v>260.99875150977658</v>
      </c>
      <c r="AM498" s="14">
        <f t="shared" si="248"/>
        <v>182.96829486329844</v>
      </c>
    </row>
    <row r="499" spans="2:39" x14ac:dyDescent="0.25">
      <c r="B499" s="3">
        <f t="shared" si="231"/>
        <v>2405</v>
      </c>
      <c r="C499" s="14">
        <f t="shared" si="232"/>
        <v>40.083333333333336</v>
      </c>
      <c r="D499" s="11">
        <f t="shared" si="233"/>
        <v>885.05509022532488</v>
      </c>
      <c r="E499" s="11">
        <f t="shared" si="219"/>
        <v>549.06867729663406</v>
      </c>
      <c r="F499" s="11">
        <f t="shared" si="234"/>
        <v>122.80822905414969</v>
      </c>
      <c r="G499" s="11">
        <f t="shared" si="220"/>
        <v>261.53744310405614</v>
      </c>
      <c r="H499" s="11">
        <f t="shared" si="221"/>
        <v>183.35267988442811</v>
      </c>
      <c r="I499" s="24">
        <f t="shared" si="235"/>
        <v>122.80822905414969</v>
      </c>
      <c r="J499" s="12">
        <f t="shared" si="222"/>
        <v>0.23188067501213361</v>
      </c>
      <c r="K499" s="24">
        <f t="shared" si="223"/>
        <v>498.55424793528823</v>
      </c>
      <c r="L499" s="12">
        <f t="shared" si="236"/>
        <v>0.25304833139050126</v>
      </c>
      <c r="M499" s="24">
        <f t="shared" si="237"/>
        <v>261.53744310405614</v>
      </c>
      <c r="N499" s="12">
        <f t="shared" si="224"/>
        <v>0.69900464431036036</v>
      </c>
      <c r="O499" s="24">
        <f t="shared" si="225"/>
        <v>551.28434640305591</v>
      </c>
      <c r="P499" s="12">
        <f t="shared" si="238"/>
        <v>0.53838804827620235</v>
      </c>
      <c r="Q499" s="24">
        <f t="shared" si="239"/>
        <v>183.35267988442811</v>
      </c>
      <c r="R499" s="12">
        <f t="shared" si="226"/>
        <v>0.40477904424435673</v>
      </c>
      <c r="S499" s="24">
        <f t="shared" si="227"/>
        <v>523.60090813221609</v>
      </c>
      <c r="T499" s="12">
        <f t="shared" si="240"/>
        <v>0.38427677821261835</v>
      </c>
      <c r="W499" s="24">
        <f t="shared" si="241"/>
        <v>203.29833935539821</v>
      </c>
      <c r="X499" s="24">
        <f t="shared" si="242"/>
        <v>530.95480148429385</v>
      </c>
      <c r="Y499" s="13">
        <f t="shared" si="228"/>
        <v>0.41746209113048377</v>
      </c>
      <c r="Z499" s="24">
        <f t="shared" si="229"/>
        <v>8644.2584485308962</v>
      </c>
      <c r="AA499" s="24">
        <f t="shared" si="230"/>
        <v>11258.670543060811</v>
      </c>
      <c r="AB499" s="24">
        <f t="shared" si="243"/>
        <v>261.53744310405614</v>
      </c>
      <c r="AC499" s="24">
        <f t="shared" si="244"/>
        <v>183.35267988442811</v>
      </c>
      <c r="AE499" s="14">
        <f t="shared" si="245"/>
        <v>40.083333333333336</v>
      </c>
      <c r="AF499" s="24">
        <f t="shared" si="249"/>
        <v>400</v>
      </c>
      <c r="AG499" s="3">
        <f t="shared" si="246"/>
        <v>0.5</v>
      </c>
      <c r="AH499" s="3">
        <f>IF(AC499&lt;=450,AthetaR30_0,IF(AC499&gt;=650,AthetaR30_2,(IF(AC499&lt;=550,AthetaR30_0+(AthetaR30_1-AthetaR30_0)/100*(AC499-450),AthetaR30_1+(AthetaR30_2-AthetaR30_1)/100*(AC499-450)))))</f>
        <v>0</v>
      </c>
      <c r="AI499" s="3">
        <f>IF(AD499&lt;=450,AthetaR60_0,IF(AD499&gt;=650,AthetaR60_2,(IF(AD499&lt;=550,AthetaR60_0+(AthetaR60_1-AthetaR60_0)/100*(AD499-450),AthetaR60_1+(AthetaR60_2-AthetaR60_1)/100*(AD499-450)))))</f>
        <v>0.5</v>
      </c>
      <c r="AJ499" s="3">
        <f>IF(AE499&lt;=450,AthetaR90_0,IF(AE499&gt;=650,AthetaR90_2,(IF(AE499&lt;=550,AthetaR90_0+(AthetaR90_1-AthetaR90_0)/100*(AE499-450),AthetaR90_1+(AthetaR90_2-AthetaR90_1)/100*(AE499-450)))))</f>
        <v>1.3</v>
      </c>
      <c r="AK499" s="3">
        <f>IF(AF499&lt;=450,AthetaR120_0,IF(AF499&gt;=650,AthetaR120_2,(IF(AF499&lt;=550,AthetaR120_0+(AthetaR120_1-AthetaR120_0)/100*(AF499-450),AthetaR120_1+(AthetaR120_2-AthetaR120_1)/100*(AF499-450)))))</f>
        <v>1.9</v>
      </c>
      <c r="AL499" s="24">
        <f t="shared" si="247"/>
        <v>261.53744310405614</v>
      </c>
      <c r="AM499" s="14">
        <f t="shared" si="248"/>
        <v>183.35267988442811</v>
      </c>
    </row>
    <row r="500" spans="2:39" x14ac:dyDescent="0.25">
      <c r="B500" s="3">
        <f t="shared" si="231"/>
        <v>2410</v>
      </c>
      <c r="C500" s="14">
        <f t="shared" si="232"/>
        <v>40.166666666666664</v>
      </c>
      <c r="D500" s="11">
        <f t="shared" si="233"/>
        <v>885.36530068035177</v>
      </c>
      <c r="E500" s="11">
        <f t="shared" si="219"/>
        <v>549.28247564528613</v>
      </c>
      <c r="F500" s="11">
        <f t="shared" si="234"/>
        <v>123.06127738554019</v>
      </c>
      <c r="G500" s="11">
        <f t="shared" si="220"/>
        <v>262.07583115233234</v>
      </c>
      <c r="H500" s="11">
        <f t="shared" si="221"/>
        <v>183.73695666264072</v>
      </c>
      <c r="I500" s="24">
        <f t="shared" si="235"/>
        <v>123.06127738554019</v>
      </c>
      <c r="J500" s="12">
        <f t="shared" si="222"/>
        <v>0.23182676790063911</v>
      </c>
      <c r="K500" s="24">
        <f t="shared" si="223"/>
        <v>498.67017768607974</v>
      </c>
      <c r="L500" s="12">
        <f t="shared" si="236"/>
        <v>0.25302847808271023</v>
      </c>
      <c r="M500" s="24">
        <f t="shared" si="237"/>
        <v>262.07583115233234</v>
      </c>
      <c r="N500" s="12">
        <f t="shared" si="224"/>
        <v>0.69876948937467276</v>
      </c>
      <c r="O500" s="24">
        <f t="shared" si="225"/>
        <v>551.46986857738545</v>
      </c>
      <c r="P500" s="12">
        <f t="shared" si="238"/>
        <v>0.53808421854534605</v>
      </c>
      <c r="Q500" s="24">
        <f t="shared" si="239"/>
        <v>183.73695666264072</v>
      </c>
      <c r="R500" s="12">
        <f t="shared" si="226"/>
        <v>0.40466708341900481</v>
      </c>
      <c r="S500" s="24">
        <f t="shared" si="227"/>
        <v>523.74577484421604</v>
      </c>
      <c r="T500" s="12">
        <f t="shared" si="240"/>
        <v>0.38416828767446815</v>
      </c>
      <c r="W500" s="24">
        <f t="shared" si="241"/>
        <v>203.7158014465287</v>
      </c>
      <c r="X500" s="24">
        <f t="shared" si="242"/>
        <v>531.10549317161372</v>
      </c>
      <c r="Y500" s="13">
        <f t="shared" si="228"/>
        <v>0.41740851801292073</v>
      </c>
      <c r="Z500" s="24">
        <f t="shared" si="229"/>
        <v>8639.1668549689348</v>
      </c>
      <c r="AA500" s="24">
        <f t="shared" si="230"/>
        <v>11266.855961903933</v>
      </c>
      <c r="AB500" s="24">
        <f t="shared" si="243"/>
        <v>262.07583115233234</v>
      </c>
      <c r="AC500" s="24">
        <f t="shared" si="244"/>
        <v>183.73695666264072</v>
      </c>
      <c r="AE500" s="14">
        <f t="shared" si="245"/>
        <v>40.166666666666664</v>
      </c>
      <c r="AF500" s="24">
        <f t="shared" si="249"/>
        <v>400</v>
      </c>
      <c r="AG500" s="3">
        <f t="shared" si="246"/>
        <v>0.5</v>
      </c>
      <c r="AH500" s="3">
        <f>IF(AC500&lt;=450,AthetaR30_0,IF(AC500&gt;=650,AthetaR30_2,(IF(AC500&lt;=550,AthetaR30_0+(AthetaR30_1-AthetaR30_0)/100*(AC500-450),AthetaR30_1+(AthetaR30_2-AthetaR30_1)/100*(AC500-450)))))</f>
        <v>0</v>
      </c>
      <c r="AI500" s="3">
        <f>IF(AD500&lt;=450,AthetaR60_0,IF(AD500&gt;=650,AthetaR60_2,(IF(AD500&lt;=550,AthetaR60_0+(AthetaR60_1-AthetaR60_0)/100*(AD500-450),AthetaR60_1+(AthetaR60_2-AthetaR60_1)/100*(AD500-450)))))</f>
        <v>0.5</v>
      </c>
      <c r="AJ500" s="3">
        <f>IF(AE500&lt;=450,AthetaR90_0,IF(AE500&gt;=650,AthetaR90_2,(IF(AE500&lt;=550,AthetaR90_0+(AthetaR90_1-AthetaR90_0)/100*(AE500-450),AthetaR90_1+(AthetaR90_2-AthetaR90_1)/100*(AE500-450)))))</f>
        <v>1.3</v>
      </c>
      <c r="AK500" s="3">
        <f>IF(AF500&lt;=450,AthetaR120_0,IF(AF500&gt;=650,AthetaR120_2,(IF(AF500&lt;=550,AthetaR120_0+(AthetaR120_1-AthetaR120_0)/100*(AF500-450),AthetaR120_1+(AthetaR120_2-AthetaR120_1)/100*(AF500-450)))))</f>
        <v>1.9</v>
      </c>
      <c r="AL500" s="24">
        <f t="shared" si="247"/>
        <v>262.07583115233234</v>
      </c>
      <c r="AM500" s="14">
        <f t="shared" si="248"/>
        <v>183.73695666264072</v>
      </c>
    </row>
    <row r="501" spans="2:39" x14ac:dyDescent="0.25">
      <c r="B501" s="3">
        <f t="shared" si="231"/>
        <v>2415</v>
      </c>
      <c r="C501" s="14">
        <f t="shared" si="232"/>
        <v>40.25</v>
      </c>
      <c r="D501" s="11">
        <f t="shared" si="233"/>
        <v>885.67487020423039</v>
      </c>
      <c r="E501" s="11">
        <f t="shared" si="219"/>
        <v>549.49627399393819</v>
      </c>
      <c r="F501" s="11">
        <f t="shared" si="234"/>
        <v>123.31430586362291</v>
      </c>
      <c r="G501" s="11">
        <f t="shared" si="220"/>
        <v>262.61391537087769</v>
      </c>
      <c r="H501" s="11">
        <f t="shared" si="221"/>
        <v>184.12112495031519</v>
      </c>
      <c r="I501" s="24">
        <f t="shared" si="235"/>
        <v>123.31430586362291</v>
      </c>
      <c r="J501" s="12">
        <f t="shared" si="222"/>
        <v>0.2317729418657222</v>
      </c>
      <c r="K501" s="24">
        <f t="shared" si="223"/>
        <v>498.78598688356448</v>
      </c>
      <c r="L501" s="12">
        <f t="shared" si="236"/>
        <v>0.25300841491640946</v>
      </c>
      <c r="M501" s="24">
        <f t="shared" si="237"/>
        <v>262.61391537087769</v>
      </c>
      <c r="N501" s="12">
        <f t="shared" si="224"/>
        <v>0.69853458452502004</v>
      </c>
      <c r="O501" s="24">
        <f t="shared" si="225"/>
        <v>551.65531815917586</v>
      </c>
      <c r="P501" s="12">
        <f t="shared" si="238"/>
        <v>0.53778010761631678</v>
      </c>
      <c r="Q501" s="24">
        <f t="shared" si="239"/>
        <v>184.12112495031519</v>
      </c>
      <c r="R501" s="12">
        <f t="shared" si="226"/>
        <v>0.40455532239936831</v>
      </c>
      <c r="S501" s="24">
        <f t="shared" si="227"/>
        <v>523.89046299583822</v>
      </c>
      <c r="T501" s="12">
        <f t="shared" si="240"/>
        <v>0.38405955144602383</v>
      </c>
      <c r="W501" s="24">
        <f t="shared" si="241"/>
        <v>204.13320996454163</v>
      </c>
      <c r="X501" s="24">
        <f t="shared" si="242"/>
        <v>531.25604938792912</v>
      </c>
      <c r="Y501" s="13">
        <f t="shared" si="228"/>
        <v>0.41735506255157018</v>
      </c>
      <c r="Z501" s="24">
        <f t="shared" si="229"/>
        <v>8634.0766007349139</v>
      </c>
      <c r="AA501" s="24">
        <f t="shared" si="230"/>
        <v>11275.039127329614</v>
      </c>
      <c r="AB501" s="24">
        <f t="shared" si="243"/>
        <v>262.61391537087769</v>
      </c>
      <c r="AC501" s="24">
        <f t="shared" si="244"/>
        <v>184.12112495031519</v>
      </c>
      <c r="AE501" s="14">
        <f t="shared" si="245"/>
        <v>40.25</v>
      </c>
      <c r="AF501" s="24">
        <f t="shared" si="249"/>
        <v>400</v>
      </c>
      <c r="AG501" s="3">
        <f t="shared" si="246"/>
        <v>0.5</v>
      </c>
      <c r="AH501" s="3">
        <f>IF(AC501&lt;=450,AthetaR30_0,IF(AC501&gt;=650,AthetaR30_2,(IF(AC501&lt;=550,AthetaR30_0+(AthetaR30_1-AthetaR30_0)/100*(AC501-450),AthetaR30_1+(AthetaR30_2-AthetaR30_1)/100*(AC501-450)))))</f>
        <v>0</v>
      </c>
      <c r="AI501" s="3">
        <f>IF(AD501&lt;=450,AthetaR60_0,IF(AD501&gt;=650,AthetaR60_2,(IF(AD501&lt;=550,AthetaR60_0+(AthetaR60_1-AthetaR60_0)/100*(AD501-450),AthetaR60_1+(AthetaR60_2-AthetaR60_1)/100*(AD501-450)))))</f>
        <v>0.5</v>
      </c>
      <c r="AJ501" s="3">
        <f>IF(AE501&lt;=450,AthetaR90_0,IF(AE501&gt;=650,AthetaR90_2,(IF(AE501&lt;=550,AthetaR90_0+(AthetaR90_1-AthetaR90_0)/100*(AE501-450),AthetaR90_1+(AthetaR90_2-AthetaR90_1)/100*(AE501-450)))))</f>
        <v>1.3</v>
      </c>
      <c r="AK501" s="3">
        <f>IF(AF501&lt;=450,AthetaR120_0,IF(AF501&gt;=650,AthetaR120_2,(IF(AF501&lt;=550,AthetaR120_0+(AthetaR120_1-AthetaR120_0)/100*(AF501-450),AthetaR120_1+(AthetaR120_2-AthetaR120_1)/100*(AF501-450)))))</f>
        <v>1.9</v>
      </c>
      <c r="AL501" s="24">
        <f t="shared" si="247"/>
        <v>262.61391537087769</v>
      </c>
      <c r="AM501" s="14">
        <f t="shared" si="248"/>
        <v>184.12112495031519</v>
      </c>
    </row>
    <row r="502" spans="2:39" x14ac:dyDescent="0.25">
      <c r="B502" s="3">
        <f t="shared" si="231"/>
        <v>2420</v>
      </c>
      <c r="C502" s="14">
        <f t="shared" si="232"/>
        <v>40.333333333333336</v>
      </c>
      <c r="D502" s="11">
        <f t="shared" si="233"/>
        <v>885.98380143997804</v>
      </c>
      <c r="E502" s="11">
        <f t="shared" si="219"/>
        <v>549.71007234259037</v>
      </c>
      <c r="F502" s="11">
        <f t="shared" si="234"/>
        <v>123.56731427853931</v>
      </c>
      <c r="G502" s="11">
        <f t="shared" si="220"/>
        <v>263.15169547849399</v>
      </c>
      <c r="H502" s="11">
        <f t="shared" si="221"/>
        <v>184.50518450176122</v>
      </c>
      <c r="I502" s="24">
        <f t="shared" si="235"/>
        <v>123.56731427853931</v>
      </c>
      <c r="J502" s="12">
        <f t="shared" si="222"/>
        <v>0.23171919674405608</v>
      </c>
      <c r="K502" s="24">
        <f t="shared" si="223"/>
        <v>498.90167567382048</v>
      </c>
      <c r="L502" s="12">
        <f t="shared" si="236"/>
        <v>0.25298814330978475</v>
      </c>
      <c r="M502" s="24">
        <f t="shared" si="237"/>
        <v>263.15169547849399</v>
      </c>
      <c r="N502" s="12">
        <f t="shared" si="224"/>
        <v>0.69829992698432808</v>
      </c>
      <c r="O502" s="24">
        <f t="shared" si="225"/>
        <v>551.84069707053823</v>
      </c>
      <c r="P502" s="12">
        <f t="shared" si="238"/>
        <v>0.53747571799632565</v>
      </c>
      <c r="Q502" s="24">
        <f t="shared" si="239"/>
        <v>184.50518450176122</v>
      </c>
      <c r="R502" s="12">
        <f t="shared" si="226"/>
        <v>0.40444376030440082</v>
      </c>
      <c r="S502" s="24">
        <f t="shared" si="227"/>
        <v>524.03497336618318</v>
      </c>
      <c r="T502" s="12">
        <f t="shared" si="240"/>
        <v>0.38395057144033623</v>
      </c>
      <c r="W502" s="24">
        <f t="shared" si="241"/>
        <v>204.5505650270932</v>
      </c>
      <c r="X502" s="24">
        <f t="shared" si="242"/>
        <v>531.40647118885352</v>
      </c>
      <c r="Y502" s="13">
        <f t="shared" si="228"/>
        <v>0.41730172341935634</v>
      </c>
      <c r="Z502" s="24">
        <f t="shared" si="229"/>
        <v>8628.9876828874294</v>
      </c>
      <c r="AA502" s="24">
        <f t="shared" si="230"/>
        <v>11283.220025232891</v>
      </c>
      <c r="AB502" s="24">
        <f t="shared" si="243"/>
        <v>263.15169547849399</v>
      </c>
      <c r="AC502" s="24">
        <f t="shared" si="244"/>
        <v>184.50518450176122</v>
      </c>
      <c r="AE502" s="14">
        <f t="shared" si="245"/>
        <v>40.333333333333336</v>
      </c>
      <c r="AF502" s="24">
        <f t="shared" si="249"/>
        <v>400</v>
      </c>
      <c r="AG502" s="3">
        <f t="shared" si="246"/>
        <v>0.5</v>
      </c>
      <c r="AH502" s="3">
        <f>IF(AC502&lt;=450,AthetaR30_0,IF(AC502&gt;=650,AthetaR30_2,(IF(AC502&lt;=550,AthetaR30_0+(AthetaR30_1-AthetaR30_0)/100*(AC502-450),AthetaR30_1+(AthetaR30_2-AthetaR30_1)/100*(AC502-450)))))</f>
        <v>0</v>
      </c>
      <c r="AI502" s="3">
        <f>IF(AD502&lt;=450,AthetaR60_0,IF(AD502&gt;=650,AthetaR60_2,(IF(AD502&lt;=550,AthetaR60_0+(AthetaR60_1-AthetaR60_0)/100*(AD502-450),AthetaR60_1+(AthetaR60_2-AthetaR60_1)/100*(AD502-450)))))</f>
        <v>0.5</v>
      </c>
      <c r="AJ502" s="3">
        <f>IF(AE502&lt;=450,AthetaR90_0,IF(AE502&gt;=650,AthetaR90_2,(IF(AE502&lt;=550,AthetaR90_0+(AthetaR90_1-AthetaR90_0)/100*(AE502-450),AthetaR90_1+(AthetaR90_2-AthetaR90_1)/100*(AE502-450)))))</f>
        <v>1.3</v>
      </c>
      <c r="AK502" s="3">
        <f>IF(AF502&lt;=450,AthetaR120_0,IF(AF502&gt;=650,AthetaR120_2,(IF(AF502&lt;=550,AthetaR120_0+(AthetaR120_1-AthetaR120_0)/100*(AF502-450),AthetaR120_1+(AthetaR120_2-AthetaR120_1)/100*(AF502-450)))))</f>
        <v>1.9</v>
      </c>
      <c r="AL502" s="24">
        <f t="shared" si="247"/>
        <v>263.15169547849399</v>
      </c>
      <c r="AM502" s="14">
        <f t="shared" si="248"/>
        <v>184.50518450176122</v>
      </c>
    </row>
    <row r="503" spans="2:39" x14ac:dyDescent="0.25">
      <c r="B503" s="3">
        <f t="shared" si="231"/>
        <v>2425</v>
      </c>
      <c r="C503" s="14">
        <f t="shared" si="232"/>
        <v>40.416666666666664</v>
      </c>
      <c r="D503" s="11">
        <f t="shared" si="233"/>
        <v>886.29209701429761</v>
      </c>
      <c r="E503" s="11">
        <f t="shared" si="219"/>
        <v>549.92387069124243</v>
      </c>
      <c r="F503" s="11">
        <f t="shared" si="234"/>
        <v>123.82030242184909</v>
      </c>
      <c r="G503" s="11">
        <f t="shared" si="220"/>
        <v>263.68917119649029</v>
      </c>
      <c r="H503" s="11">
        <f t="shared" si="221"/>
        <v>184.88913507320154</v>
      </c>
      <c r="I503" s="24">
        <f t="shared" si="235"/>
        <v>123.82030242184909</v>
      </c>
      <c r="J503" s="12">
        <f t="shared" si="222"/>
        <v>0.23166553237222245</v>
      </c>
      <c r="K503" s="24">
        <f t="shared" si="223"/>
        <v>499.01724420383715</v>
      </c>
      <c r="L503" s="12">
        <f t="shared" si="236"/>
        <v>0.25296766466980203</v>
      </c>
      <c r="M503" s="24">
        <f t="shared" si="237"/>
        <v>263.68917119649029</v>
      </c>
      <c r="N503" s="12">
        <f t="shared" si="224"/>
        <v>0.69806551399056516</v>
      </c>
      <c r="O503" s="24">
        <f t="shared" si="225"/>
        <v>552.02600722737589</v>
      </c>
      <c r="P503" s="12">
        <f t="shared" si="238"/>
        <v>0.53717105217045458</v>
      </c>
      <c r="Q503" s="24">
        <f t="shared" si="239"/>
        <v>184.88913507320154</v>
      </c>
      <c r="R503" s="12">
        <f t="shared" si="226"/>
        <v>0.40433239625528589</v>
      </c>
      <c r="S503" s="24">
        <f t="shared" si="227"/>
        <v>524.17930673410626</v>
      </c>
      <c r="T503" s="12">
        <f t="shared" si="240"/>
        <v>0.38384134955272803</v>
      </c>
      <c r="W503" s="24">
        <f t="shared" si="241"/>
        <v>204.96786675051254</v>
      </c>
      <c r="X503" s="24">
        <f t="shared" si="242"/>
        <v>531.55675962864223</v>
      </c>
      <c r="Y503" s="13">
        <f t="shared" si="228"/>
        <v>0.41724849929305668</v>
      </c>
      <c r="Z503" s="24">
        <f t="shared" si="229"/>
        <v>8623.9000985182465</v>
      </c>
      <c r="AA503" s="24">
        <f t="shared" si="230"/>
        <v>11291.398641508265</v>
      </c>
      <c r="AB503" s="24">
        <f t="shared" si="243"/>
        <v>263.68917119649029</v>
      </c>
      <c r="AC503" s="24">
        <f t="shared" si="244"/>
        <v>184.88913507320154</v>
      </c>
      <c r="AE503" s="14">
        <f t="shared" si="245"/>
        <v>40.416666666666664</v>
      </c>
      <c r="AF503" s="24">
        <f t="shared" si="249"/>
        <v>400</v>
      </c>
      <c r="AG503" s="3">
        <f t="shared" si="246"/>
        <v>0.5</v>
      </c>
      <c r="AH503" s="3">
        <f>IF(AC503&lt;=450,AthetaR30_0,IF(AC503&gt;=650,AthetaR30_2,(IF(AC503&lt;=550,AthetaR30_0+(AthetaR30_1-AthetaR30_0)/100*(AC503-450),AthetaR30_1+(AthetaR30_2-AthetaR30_1)/100*(AC503-450)))))</f>
        <v>0</v>
      </c>
      <c r="AI503" s="3">
        <f>IF(AD503&lt;=450,AthetaR60_0,IF(AD503&gt;=650,AthetaR60_2,(IF(AD503&lt;=550,AthetaR60_0+(AthetaR60_1-AthetaR60_0)/100*(AD503-450),AthetaR60_1+(AthetaR60_2-AthetaR60_1)/100*(AD503-450)))))</f>
        <v>0.5</v>
      </c>
      <c r="AJ503" s="3">
        <f>IF(AE503&lt;=450,AthetaR90_0,IF(AE503&gt;=650,AthetaR90_2,(IF(AE503&lt;=550,AthetaR90_0+(AthetaR90_1-AthetaR90_0)/100*(AE503-450),AthetaR90_1+(AthetaR90_2-AthetaR90_1)/100*(AE503-450)))))</f>
        <v>1.3</v>
      </c>
      <c r="AK503" s="3">
        <f>IF(AF503&lt;=450,AthetaR120_0,IF(AF503&gt;=650,AthetaR120_2,(IF(AF503&lt;=550,AthetaR120_0+(AthetaR120_1-AthetaR120_0)/100*(AF503-450),AthetaR120_1+(AthetaR120_2-AthetaR120_1)/100*(AF503-450)))))</f>
        <v>1.9</v>
      </c>
      <c r="AL503" s="24">
        <f t="shared" si="247"/>
        <v>263.68917119649029</v>
      </c>
      <c r="AM503" s="14">
        <f t="shared" si="248"/>
        <v>184.88913507320154</v>
      </c>
    </row>
    <row r="504" spans="2:39" x14ac:dyDescent="0.25">
      <c r="B504" s="3">
        <f t="shared" si="231"/>
        <v>2430</v>
      </c>
      <c r="C504" s="14">
        <f t="shared" si="232"/>
        <v>40.5</v>
      </c>
      <c r="D504" s="11">
        <f t="shared" si="233"/>
        <v>886.59975953771152</v>
      </c>
      <c r="E504" s="11">
        <f t="shared" si="219"/>
        <v>550.13766903989449</v>
      </c>
      <c r="F504" s="11">
        <f t="shared" si="234"/>
        <v>124.07327008651889</v>
      </c>
      <c r="G504" s="11">
        <f t="shared" si="220"/>
        <v>264.22634224866073</v>
      </c>
      <c r="H504" s="11">
        <f t="shared" si="221"/>
        <v>185.27297642275428</v>
      </c>
      <c r="I504" s="24">
        <f t="shared" si="235"/>
        <v>124.07327008651889</v>
      </c>
      <c r="J504" s="12">
        <f t="shared" si="222"/>
        <v>0.23161194858671591</v>
      </c>
      <c r="K504" s="24">
        <f t="shared" si="223"/>
        <v>499.13269262150584</v>
      </c>
      <c r="L504" s="12">
        <f t="shared" si="236"/>
        <v>0.25294698039235464</v>
      </c>
      <c r="M504" s="24">
        <f t="shared" si="237"/>
        <v>264.22634224866073</v>
      </c>
      <c r="N504" s="12">
        <f t="shared" si="224"/>
        <v>0.69783134279669679</v>
      </c>
      <c r="O504" s="24">
        <f t="shared" si="225"/>
        <v>552.2112505393784</v>
      </c>
      <c r="P504" s="12">
        <f t="shared" si="238"/>
        <v>0.53686611260207395</v>
      </c>
      <c r="Q504" s="24">
        <f t="shared" si="239"/>
        <v>185.27297642275428</v>
      </c>
      <c r="R504" s="12">
        <f t="shared" si="226"/>
        <v>0.40422122937543992</v>
      </c>
      <c r="S504" s="24">
        <f t="shared" si="227"/>
        <v>524.32346387820144</v>
      </c>
      <c r="T504" s="12">
        <f t="shared" si="240"/>
        <v>0.38373188766105898</v>
      </c>
      <c r="W504" s="24">
        <f t="shared" si="241"/>
        <v>205.38511524980561</v>
      </c>
      <c r="X504" s="24">
        <f t="shared" si="242"/>
        <v>531.70691576019954</v>
      </c>
      <c r="Y504" s="13">
        <f t="shared" si="228"/>
        <v>0.41719538885328605</v>
      </c>
      <c r="Z504" s="24">
        <f t="shared" si="229"/>
        <v>8618.8138447522215</v>
      </c>
      <c r="AA504" s="24">
        <f t="shared" si="230"/>
        <v>11299.574962049854</v>
      </c>
      <c r="AB504" s="24">
        <f t="shared" si="243"/>
        <v>264.22634224866073</v>
      </c>
      <c r="AC504" s="24">
        <f t="shared" si="244"/>
        <v>185.27297642275428</v>
      </c>
      <c r="AE504" s="14">
        <f t="shared" si="245"/>
        <v>40.5</v>
      </c>
      <c r="AF504" s="24">
        <f t="shared" si="249"/>
        <v>400</v>
      </c>
      <c r="AG504" s="3">
        <f t="shared" si="246"/>
        <v>0.5</v>
      </c>
      <c r="AH504" s="3">
        <f>IF(AC504&lt;=450,AthetaR30_0,IF(AC504&gt;=650,AthetaR30_2,(IF(AC504&lt;=550,AthetaR30_0+(AthetaR30_1-AthetaR30_0)/100*(AC504-450),AthetaR30_1+(AthetaR30_2-AthetaR30_1)/100*(AC504-450)))))</f>
        <v>0</v>
      </c>
      <c r="AI504" s="3">
        <f>IF(AD504&lt;=450,AthetaR60_0,IF(AD504&gt;=650,AthetaR60_2,(IF(AD504&lt;=550,AthetaR60_0+(AthetaR60_1-AthetaR60_0)/100*(AD504-450),AthetaR60_1+(AthetaR60_2-AthetaR60_1)/100*(AD504-450)))))</f>
        <v>0.5</v>
      </c>
      <c r="AJ504" s="3">
        <f>IF(AE504&lt;=450,AthetaR90_0,IF(AE504&gt;=650,AthetaR90_2,(IF(AE504&lt;=550,AthetaR90_0+(AthetaR90_1-AthetaR90_0)/100*(AE504-450),AthetaR90_1+(AthetaR90_2-AthetaR90_1)/100*(AE504-450)))))</f>
        <v>1.3</v>
      </c>
      <c r="AK504" s="3">
        <f>IF(AF504&lt;=450,AthetaR120_0,IF(AF504&gt;=650,AthetaR120_2,(IF(AF504&lt;=550,AthetaR120_0+(AthetaR120_1-AthetaR120_0)/100*(AF504-450),AthetaR120_1+(AthetaR120_2-AthetaR120_1)/100*(AF504-450)))))</f>
        <v>1.9</v>
      </c>
      <c r="AL504" s="24">
        <f t="shared" si="247"/>
        <v>264.22634224866073</v>
      </c>
      <c r="AM504" s="14">
        <f t="shared" si="248"/>
        <v>185.27297642275428</v>
      </c>
    </row>
    <row r="505" spans="2:39" x14ac:dyDescent="0.25">
      <c r="B505" s="3">
        <f t="shared" si="231"/>
        <v>2435</v>
      </c>
      <c r="C505" s="14">
        <f t="shared" si="232"/>
        <v>40.583333333333336</v>
      </c>
      <c r="D505" s="11">
        <f t="shared" si="233"/>
        <v>886.90679160469313</v>
      </c>
      <c r="E505" s="11">
        <f t="shared" si="219"/>
        <v>550.35146738854655</v>
      </c>
      <c r="F505" s="11">
        <f t="shared" si="234"/>
        <v>124.32621706691124</v>
      </c>
      <c r="G505" s="11">
        <f t="shared" si="220"/>
        <v>264.7632083612628</v>
      </c>
      <c r="H505" s="11">
        <f t="shared" si="221"/>
        <v>185.65670831041535</v>
      </c>
      <c r="I505" s="24">
        <f t="shared" si="235"/>
        <v>124.32621706691124</v>
      </c>
      <c r="J505" s="12">
        <f t="shared" si="222"/>
        <v>0.23155844522394853</v>
      </c>
      <c r="K505" s="24">
        <f t="shared" si="223"/>
        <v>499.24802107560964</v>
      </c>
      <c r="L505" s="12">
        <f t="shared" si="236"/>
        <v>0.25292609186239212</v>
      </c>
      <c r="M505" s="24">
        <f t="shared" si="237"/>
        <v>264.7632083612628</v>
      </c>
      <c r="N505" s="12">
        <f t="shared" si="224"/>
        <v>0.69759741067064851</v>
      </c>
      <c r="O505" s="24">
        <f t="shared" si="225"/>
        <v>552.39642891001233</v>
      </c>
      <c r="P505" s="12">
        <f t="shared" si="238"/>
        <v>0.53656090173320214</v>
      </c>
      <c r="Q505" s="24">
        <f t="shared" si="239"/>
        <v>185.65670831041535</v>
      </c>
      <c r="R505" s="12">
        <f t="shared" si="226"/>
        <v>0.40411025879051332</v>
      </c>
      <c r="S505" s="24">
        <f t="shared" si="227"/>
        <v>524.46744557678903</v>
      </c>
      <c r="T505" s="12">
        <f t="shared" si="240"/>
        <v>0.38362218762595118</v>
      </c>
      <c r="W505" s="24">
        <f t="shared" si="241"/>
        <v>205.80231063865889</v>
      </c>
      <c r="X505" s="24">
        <f t="shared" si="242"/>
        <v>531.85694063508436</v>
      </c>
      <c r="Y505" s="13">
        <f t="shared" si="228"/>
        <v>0.41714239078448084</v>
      </c>
      <c r="Z505" s="24">
        <f t="shared" si="229"/>
        <v>8613.7289187471906</v>
      </c>
      <c r="AA505" s="24">
        <f t="shared" si="230"/>
        <v>11307.748972751499</v>
      </c>
      <c r="AB505" s="24">
        <f t="shared" si="243"/>
        <v>264.7632083612628</v>
      </c>
      <c r="AC505" s="24">
        <f t="shared" si="244"/>
        <v>185.65670831041535</v>
      </c>
      <c r="AE505" s="14">
        <f t="shared" si="245"/>
        <v>40.583333333333336</v>
      </c>
      <c r="AF505" s="24">
        <f t="shared" si="249"/>
        <v>400</v>
      </c>
      <c r="AG505" s="3">
        <f t="shared" si="246"/>
        <v>0.5</v>
      </c>
      <c r="AH505" s="3">
        <f>IF(AC505&lt;=450,AthetaR30_0,IF(AC505&gt;=650,AthetaR30_2,(IF(AC505&lt;=550,AthetaR30_0+(AthetaR30_1-AthetaR30_0)/100*(AC505-450),AthetaR30_1+(AthetaR30_2-AthetaR30_1)/100*(AC505-450)))))</f>
        <v>0</v>
      </c>
      <c r="AI505" s="3">
        <f>IF(AD505&lt;=450,AthetaR60_0,IF(AD505&gt;=650,AthetaR60_2,(IF(AD505&lt;=550,AthetaR60_0+(AthetaR60_1-AthetaR60_0)/100*(AD505-450),AthetaR60_1+(AthetaR60_2-AthetaR60_1)/100*(AD505-450)))))</f>
        <v>0.5</v>
      </c>
      <c r="AJ505" s="3">
        <f>IF(AE505&lt;=450,AthetaR90_0,IF(AE505&gt;=650,AthetaR90_2,(IF(AE505&lt;=550,AthetaR90_0+(AthetaR90_1-AthetaR90_0)/100*(AE505-450),AthetaR90_1+(AthetaR90_2-AthetaR90_1)/100*(AE505-450)))))</f>
        <v>1.3</v>
      </c>
      <c r="AK505" s="3">
        <f>IF(AF505&lt;=450,AthetaR120_0,IF(AF505&gt;=650,AthetaR120_2,(IF(AF505&lt;=550,AthetaR120_0+(AthetaR120_1-AthetaR120_0)/100*(AF505-450),AthetaR120_1+(AthetaR120_2-AthetaR120_1)/100*(AF505-450)))))</f>
        <v>1.9</v>
      </c>
      <c r="AL505" s="24">
        <f t="shared" si="247"/>
        <v>264.7632083612628</v>
      </c>
      <c r="AM505" s="14">
        <f t="shared" si="248"/>
        <v>185.65670831041535</v>
      </c>
    </row>
    <row r="506" spans="2:39" x14ac:dyDescent="0.25">
      <c r="B506" s="3">
        <f t="shared" si="231"/>
        <v>2440</v>
      </c>
      <c r="C506" s="14">
        <f t="shared" si="232"/>
        <v>40.666666666666664</v>
      </c>
      <c r="D506" s="11">
        <f t="shared" si="233"/>
        <v>887.21319579379895</v>
      </c>
      <c r="E506" s="11">
        <f t="shared" si="219"/>
        <v>550.56526573719862</v>
      </c>
      <c r="F506" s="11">
        <f t="shared" si="234"/>
        <v>124.57914315877363</v>
      </c>
      <c r="G506" s="11">
        <f t="shared" si="220"/>
        <v>265.29976926299599</v>
      </c>
      <c r="H506" s="11">
        <f t="shared" si="221"/>
        <v>186.0403304980413</v>
      </c>
      <c r="I506" s="24">
        <f t="shared" si="235"/>
        <v>124.57914315877363</v>
      </c>
      <c r="J506" s="12">
        <f t="shared" si="222"/>
        <v>0.23150502212025467</v>
      </c>
      <c r="K506" s="24">
        <f t="shared" si="223"/>
        <v>499.36322971581376</v>
      </c>
      <c r="L506" s="12">
        <f t="shared" si="236"/>
        <v>0.25290500045397069</v>
      </c>
      <c r="M506" s="24">
        <f t="shared" si="237"/>
        <v>265.29976926299599</v>
      </c>
      <c r="N506" s="12">
        <f t="shared" si="224"/>
        <v>0.69736371489526217</v>
      </c>
      <c r="O506" s="24">
        <f t="shared" si="225"/>
        <v>552.58154423651627</v>
      </c>
      <c r="P506" s="12">
        <f t="shared" si="238"/>
        <v>0.53625542198462106</v>
      </c>
      <c r="Q506" s="24">
        <f t="shared" si="239"/>
        <v>186.0403304980413</v>
      </c>
      <c r="R506" s="12">
        <f t="shared" si="226"/>
        <v>0.40399948362839144</v>
      </c>
      <c r="S506" s="24">
        <f t="shared" si="227"/>
        <v>524.61125260790118</v>
      </c>
      <c r="T506" s="12">
        <f t="shared" si="240"/>
        <v>0.38351225129088284</v>
      </c>
      <c r="W506" s="24">
        <f t="shared" si="241"/>
        <v>206.21945302944337</v>
      </c>
      <c r="X506" s="24">
        <f t="shared" si="242"/>
        <v>532.00683530351682</v>
      </c>
      <c r="Y506" s="13">
        <f t="shared" si="228"/>
        <v>0.4170895037748828</v>
      </c>
      <c r="Z506" s="24">
        <f t="shared" si="229"/>
        <v>8608.6453176938812</v>
      </c>
      <c r="AA506" s="24">
        <f t="shared" si="230"/>
        <v>11315.92065950689</v>
      </c>
      <c r="AB506" s="24">
        <f t="shared" si="243"/>
        <v>265.29976926299599</v>
      </c>
      <c r="AC506" s="24">
        <f t="shared" si="244"/>
        <v>186.0403304980413</v>
      </c>
      <c r="AE506" s="14">
        <f t="shared" si="245"/>
        <v>40.666666666666664</v>
      </c>
      <c r="AF506" s="24">
        <f t="shared" si="249"/>
        <v>400</v>
      </c>
      <c r="AG506" s="3">
        <f t="shared" si="246"/>
        <v>0.5</v>
      </c>
      <c r="AH506" s="3">
        <f>IF(AC506&lt;=450,AthetaR30_0,IF(AC506&gt;=650,AthetaR30_2,(IF(AC506&lt;=550,AthetaR30_0+(AthetaR30_1-AthetaR30_0)/100*(AC506-450),AthetaR30_1+(AthetaR30_2-AthetaR30_1)/100*(AC506-450)))))</f>
        <v>0</v>
      </c>
      <c r="AI506" s="3">
        <f>IF(AD506&lt;=450,AthetaR60_0,IF(AD506&gt;=650,AthetaR60_2,(IF(AD506&lt;=550,AthetaR60_0+(AthetaR60_1-AthetaR60_0)/100*(AD506-450),AthetaR60_1+(AthetaR60_2-AthetaR60_1)/100*(AD506-450)))))</f>
        <v>0.5</v>
      </c>
      <c r="AJ506" s="3">
        <f>IF(AE506&lt;=450,AthetaR90_0,IF(AE506&gt;=650,AthetaR90_2,(IF(AE506&lt;=550,AthetaR90_0+(AthetaR90_1-AthetaR90_0)/100*(AE506-450),AthetaR90_1+(AthetaR90_2-AthetaR90_1)/100*(AE506-450)))))</f>
        <v>1.3</v>
      </c>
      <c r="AK506" s="3">
        <f>IF(AF506&lt;=450,AthetaR120_0,IF(AF506&gt;=650,AthetaR120_2,(IF(AF506&lt;=550,AthetaR120_0+(AthetaR120_1-AthetaR120_0)/100*(AF506-450),AthetaR120_1+(AthetaR120_2-AthetaR120_1)/100*(AF506-450)))))</f>
        <v>1.9</v>
      </c>
      <c r="AL506" s="24">
        <f t="shared" si="247"/>
        <v>265.29976926299599</v>
      </c>
      <c r="AM506" s="14">
        <f t="shared" si="248"/>
        <v>186.0403304980413</v>
      </c>
    </row>
    <row r="507" spans="2:39" x14ac:dyDescent="0.25">
      <c r="B507" s="3">
        <f t="shared" si="231"/>
        <v>2445</v>
      </c>
      <c r="C507" s="14">
        <f t="shared" si="232"/>
        <v>40.75</v>
      </c>
      <c r="D507" s="11">
        <f t="shared" si="233"/>
        <v>887.5189746677986</v>
      </c>
      <c r="E507" s="11">
        <f t="shared" si="219"/>
        <v>550.77906408585068</v>
      </c>
      <c r="F507" s="11">
        <f t="shared" si="234"/>
        <v>124.8320481592276</v>
      </c>
      <c r="G507" s="11">
        <f t="shared" si="220"/>
        <v>265.8360246849806</v>
      </c>
      <c r="H507" s="11">
        <f t="shared" si="221"/>
        <v>186.42384274933218</v>
      </c>
      <c r="I507" s="24">
        <f t="shared" si="235"/>
        <v>124.8320481592276</v>
      </c>
      <c r="J507" s="12">
        <f t="shared" si="222"/>
        <v>0.23145167911189507</v>
      </c>
      <c r="K507" s="24">
        <f t="shared" si="223"/>
        <v>499.47831869265514</v>
      </c>
      <c r="L507" s="12">
        <f t="shared" si="236"/>
        <v>0.2528837075303752</v>
      </c>
      <c r="M507" s="24">
        <f t="shared" si="237"/>
        <v>265.8360246849806</v>
      </c>
      <c r="N507" s="12">
        <f t="shared" si="224"/>
        <v>0.69713025276825558</v>
      </c>
      <c r="O507" s="24">
        <f t="shared" si="225"/>
        <v>552.76659840989305</v>
      </c>
      <c r="P507" s="12">
        <f t="shared" si="238"/>
        <v>0.53594967575621599</v>
      </c>
      <c r="Q507" s="24">
        <f t="shared" si="239"/>
        <v>186.42384274933218</v>
      </c>
      <c r="R507" s="12">
        <f t="shared" si="226"/>
        <v>0.40388890301919644</v>
      </c>
      <c r="S507" s="24">
        <f t="shared" si="227"/>
        <v>524.75488574926817</v>
      </c>
      <c r="T507" s="12">
        <f t="shared" si="240"/>
        <v>0.38340208048240348</v>
      </c>
      <c r="W507" s="24">
        <f t="shared" si="241"/>
        <v>206.63654253321826</v>
      </c>
      <c r="X507" s="24">
        <f t="shared" si="242"/>
        <v>532.15660081438386</v>
      </c>
      <c r="Y507" s="13">
        <f t="shared" si="228"/>
        <v>0.41703672651652346</v>
      </c>
      <c r="Z507" s="24">
        <f t="shared" si="229"/>
        <v>8603.5630388158097</v>
      </c>
      <c r="AA507" s="24">
        <f t="shared" si="230"/>
        <v>11324.090008209689</v>
      </c>
      <c r="AB507" s="24">
        <f t="shared" si="243"/>
        <v>265.8360246849806</v>
      </c>
      <c r="AC507" s="24">
        <f t="shared" si="244"/>
        <v>186.42384274933218</v>
      </c>
      <c r="AE507" s="14">
        <f t="shared" si="245"/>
        <v>40.75</v>
      </c>
      <c r="AF507" s="24">
        <f t="shared" si="249"/>
        <v>400</v>
      </c>
      <c r="AG507" s="3">
        <f t="shared" si="246"/>
        <v>0.5</v>
      </c>
      <c r="AH507" s="3">
        <f>IF(AC507&lt;=450,AthetaR30_0,IF(AC507&gt;=650,AthetaR30_2,(IF(AC507&lt;=550,AthetaR30_0+(AthetaR30_1-AthetaR30_0)/100*(AC507-450),AthetaR30_1+(AthetaR30_2-AthetaR30_1)/100*(AC507-450)))))</f>
        <v>0</v>
      </c>
      <c r="AI507" s="3">
        <f>IF(AD507&lt;=450,AthetaR60_0,IF(AD507&gt;=650,AthetaR60_2,(IF(AD507&lt;=550,AthetaR60_0+(AthetaR60_1-AthetaR60_0)/100*(AD507-450),AthetaR60_1+(AthetaR60_2-AthetaR60_1)/100*(AD507-450)))))</f>
        <v>0.5</v>
      </c>
      <c r="AJ507" s="3">
        <f>IF(AE507&lt;=450,AthetaR90_0,IF(AE507&gt;=650,AthetaR90_2,(IF(AE507&lt;=550,AthetaR90_0+(AthetaR90_1-AthetaR90_0)/100*(AE507-450),AthetaR90_1+(AthetaR90_2-AthetaR90_1)/100*(AE507-450)))))</f>
        <v>1.3</v>
      </c>
      <c r="AK507" s="3">
        <f>IF(AF507&lt;=450,AthetaR120_0,IF(AF507&gt;=650,AthetaR120_2,(IF(AF507&lt;=550,AthetaR120_0+(AthetaR120_1-AthetaR120_0)/100*(AF507-450),AthetaR120_1+(AthetaR120_2-AthetaR120_1)/100*(AF507-450)))))</f>
        <v>1.9</v>
      </c>
      <c r="AL507" s="24">
        <f t="shared" si="247"/>
        <v>265.8360246849806</v>
      </c>
      <c r="AM507" s="14">
        <f t="shared" si="248"/>
        <v>186.42384274933218</v>
      </c>
    </row>
    <row r="508" spans="2:39" x14ac:dyDescent="0.25">
      <c r="B508" s="3">
        <f t="shared" si="231"/>
        <v>2450</v>
      </c>
      <c r="C508" s="14">
        <f t="shared" si="232"/>
        <v>40.833333333333336</v>
      </c>
      <c r="D508" s="11">
        <f t="shared" si="233"/>
        <v>887.82413077380329</v>
      </c>
      <c r="E508" s="11">
        <f t="shared" si="219"/>
        <v>550.99286243450274</v>
      </c>
      <c r="F508" s="11">
        <f t="shared" si="234"/>
        <v>125.08493186675797</v>
      </c>
      <c r="G508" s="11">
        <f t="shared" si="220"/>
        <v>266.37197436073683</v>
      </c>
      <c r="H508" s="11">
        <f t="shared" si="221"/>
        <v>186.80724482981458</v>
      </c>
      <c r="I508" s="24">
        <f t="shared" si="235"/>
        <v>125.08493186675797</v>
      </c>
      <c r="J508" s="12">
        <f t="shared" si="222"/>
        <v>0.23139841603506128</v>
      </c>
      <c r="K508" s="24">
        <f t="shared" si="223"/>
        <v>499.59328815753389</v>
      </c>
      <c r="L508" s="12">
        <f t="shared" si="236"/>
        <v>0.25286221444422097</v>
      </c>
      <c r="M508" s="24">
        <f t="shared" si="237"/>
        <v>266.37197436073683</v>
      </c>
      <c r="N508" s="12">
        <f t="shared" si="224"/>
        <v>0.69689702160218203</v>
      </c>
      <c r="O508" s="24">
        <f t="shared" si="225"/>
        <v>552.9515933149039</v>
      </c>
      <c r="P508" s="12">
        <f t="shared" si="238"/>
        <v>0.53564366542725184</v>
      </c>
      <c r="Q508" s="24">
        <f t="shared" si="239"/>
        <v>186.80724482981458</v>
      </c>
      <c r="R508" s="12">
        <f t="shared" si="226"/>
        <v>0.40377851609528859</v>
      </c>
      <c r="S508" s="24">
        <f t="shared" si="227"/>
        <v>524.89834577830493</v>
      </c>
      <c r="T508" s="12">
        <f t="shared" si="240"/>
        <v>0.3832916770103168</v>
      </c>
      <c r="W508" s="24">
        <f t="shared" si="241"/>
        <v>207.05357925973479</v>
      </c>
      <c r="X508" s="24">
        <f t="shared" si="242"/>
        <v>532.30623821524478</v>
      </c>
      <c r="Y508" s="13">
        <f t="shared" si="228"/>
        <v>0.41698405770520991</v>
      </c>
      <c r="Z508" s="24">
        <f t="shared" si="229"/>
        <v>8598.4820793691997</v>
      </c>
      <c r="AA508" s="24">
        <f t="shared" si="230"/>
        <v>11332.257004753674</v>
      </c>
      <c r="AB508" s="24">
        <f t="shared" si="243"/>
        <v>266.37197436073683</v>
      </c>
      <c r="AC508" s="24">
        <f t="shared" si="244"/>
        <v>186.80724482981458</v>
      </c>
      <c r="AE508" s="14">
        <f t="shared" si="245"/>
        <v>40.833333333333336</v>
      </c>
      <c r="AF508" s="24">
        <f t="shared" si="249"/>
        <v>400</v>
      </c>
      <c r="AG508" s="3">
        <f t="shared" si="246"/>
        <v>0.5</v>
      </c>
      <c r="AH508" s="3">
        <f>IF(AC508&lt;=450,AthetaR30_0,IF(AC508&gt;=650,AthetaR30_2,(IF(AC508&lt;=550,AthetaR30_0+(AthetaR30_1-AthetaR30_0)/100*(AC508-450),AthetaR30_1+(AthetaR30_2-AthetaR30_1)/100*(AC508-450)))))</f>
        <v>0</v>
      </c>
      <c r="AI508" s="3">
        <f>IF(AD508&lt;=450,AthetaR60_0,IF(AD508&gt;=650,AthetaR60_2,(IF(AD508&lt;=550,AthetaR60_0+(AthetaR60_1-AthetaR60_0)/100*(AD508-450),AthetaR60_1+(AthetaR60_2-AthetaR60_1)/100*(AD508-450)))))</f>
        <v>0.5</v>
      </c>
      <c r="AJ508" s="3">
        <f>IF(AE508&lt;=450,AthetaR90_0,IF(AE508&gt;=650,AthetaR90_2,(IF(AE508&lt;=550,AthetaR90_0+(AthetaR90_1-AthetaR90_0)/100*(AE508-450),AthetaR90_1+(AthetaR90_2-AthetaR90_1)/100*(AE508-450)))))</f>
        <v>1.3</v>
      </c>
      <c r="AK508" s="3">
        <f>IF(AF508&lt;=450,AthetaR120_0,IF(AF508&gt;=650,AthetaR120_2,(IF(AF508&lt;=550,AthetaR120_0+(AthetaR120_1-AthetaR120_0)/100*(AF508-450),AthetaR120_1+(AthetaR120_2-AthetaR120_1)/100*(AF508-450)))))</f>
        <v>1.9</v>
      </c>
      <c r="AL508" s="24">
        <f t="shared" si="247"/>
        <v>266.37197436073683</v>
      </c>
      <c r="AM508" s="14">
        <f t="shared" si="248"/>
        <v>186.80724482981458</v>
      </c>
    </row>
    <row r="509" spans="2:39" x14ac:dyDescent="0.25">
      <c r="B509" s="3">
        <f t="shared" si="231"/>
        <v>2455</v>
      </c>
      <c r="C509" s="14">
        <f t="shared" si="232"/>
        <v>40.916666666666664</v>
      </c>
      <c r="D509" s="11">
        <f t="shared" si="233"/>
        <v>888.12866664339242</v>
      </c>
      <c r="E509" s="11">
        <f t="shared" si="219"/>
        <v>551.2066607831548</v>
      </c>
      <c r="F509" s="11">
        <f t="shared" si="234"/>
        <v>125.33779408120219</v>
      </c>
      <c r="G509" s="11">
        <f t="shared" si="220"/>
        <v>266.90761802616407</v>
      </c>
      <c r="H509" s="11">
        <f t="shared" si="221"/>
        <v>187.19053650682488</v>
      </c>
      <c r="I509" s="24">
        <f t="shared" si="235"/>
        <v>125.33779408120219</v>
      </c>
      <c r="J509" s="12">
        <f t="shared" si="222"/>
        <v>0.23134523272588026</v>
      </c>
      <c r="K509" s="24">
        <f t="shared" si="223"/>
        <v>499.70813826270256</v>
      </c>
      <c r="L509" s="12">
        <f t="shared" si="236"/>
        <v>0.25284052253756389</v>
      </c>
      <c r="M509" s="24">
        <f t="shared" si="237"/>
        <v>266.90761802616407</v>
      </c>
      <c r="N509" s="12">
        <f t="shared" si="224"/>
        <v>0.6966640187243891</v>
      </c>
      <c r="O509" s="24">
        <f t="shared" si="225"/>
        <v>553.13653083006147</v>
      </c>
      <c r="P509" s="12">
        <f t="shared" si="238"/>
        <v>0.53533739335667208</v>
      </c>
      <c r="Q509" s="24">
        <f t="shared" si="239"/>
        <v>187.19053650682488</v>
      </c>
      <c r="R509" s="12">
        <f t="shared" si="226"/>
        <v>0.40366832199126684</v>
      </c>
      <c r="S509" s="24">
        <f t="shared" si="227"/>
        <v>525.04163347209828</v>
      </c>
      <c r="T509" s="12">
        <f t="shared" si="240"/>
        <v>0.38318104266787456</v>
      </c>
      <c r="W509" s="24">
        <f t="shared" si="241"/>
        <v>207.47056331744</v>
      </c>
      <c r="X509" s="24">
        <f t="shared" si="242"/>
        <v>532.45574855233826</v>
      </c>
      <c r="Y509" s="13">
        <f t="shared" si="228"/>
        <v>0.41693149604050778</v>
      </c>
      <c r="Z509" s="24">
        <f t="shared" si="229"/>
        <v>8593.4024366428694</v>
      </c>
      <c r="AA509" s="24">
        <f t="shared" si="230"/>
        <v>11340.421635032826</v>
      </c>
      <c r="AB509" s="24">
        <f t="shared" si="243"/>
        <v>266.90761802616407</v>
      </c>
      <c r="AC509" s="24">
        <f t="shared" si="244"/>
        <v>187.19053650682488</v>
      </c>
      <c r="AE509" s="14">
        <f t="shared" si="245"/>
        <v>40.916666666666664</v>
      </c>
      <c r="AF509" s="24">
        <f t="shared" si="249"/>
        <v>400</v>
      </c>
      <c r="AG509" s="3">
        <f t="shared" si="246"/>
        <v>0.5</v>
      </c>
      <c r="AH509" s="3">
        <f>IF(AC509&lt;=450,AthetaR30_0,IF(AC509&gt;=650,AthetaR30_2,(IF(AC509&lt;=550,AthetaR30_0+(AthetaR30_1-AthetaR30_0)/100*(AC509-450),AthetaR30_1+(AthetaR30_2-AthetaR30_1)/100*(AC509-450)))))</f>
        <v>0</v>
      </c>
      <c r="AI509" s="3">
        <f>IF(AD509&lt;=450,AthetaR60_0,IF(AD509&gt;=650,AthetaR60_2,(IF(AD509&lt;=550,AthetaR60_0+(AthetaR60_1-AthetaR60_0)/100*(AD509-450),AthetaR60_1+(AthetaR60_2-AthetaR60_1)/100*(AD509-450)))))</f>
        <v>0.5</v>
      </c>
      <c r="AJ509" s="3">
        <f>IF(AE509&lt;=450,AthetaR90_0,IF(AE509&gt;=650,AthetaR90_2,(IF(AE509&lt;=550,AthetaR90_0+(AthetaR90_1-AthetaR90_0)/100*(AE509-450),AthetaR90_1+(AthetaR90_2-AthetaR90_1)/100*(AE509-450)))))</f>
        <v>1.3</v>
      </c>
      <c r="AK509" s="3">
        <f>IF(AF509&lt;=450,AthetaR120_0,IF(AF509&gt;=650,AthetaR120_2,(IF(AF509&lt;=550,AthetaR120_0+(AthetaR120_1-AthetaR120_0)/100*(AF509-450),AthetaR120_1+(AthetaR120_2-AthetaR120_1)/100*(AF509-450)))))</f>
        <v>1.9</v>
      </c>
      <c r="AL509" s="24">
        <f t="shared" si="247"/>
        <v>266.90761802616407</v>
      </c>
      <c r="AM509" s="14">
        <f t="shared" si="248"/>
        <v>187.19053650682488</v>
      </c>
    </row>
    <row r="510" spans="2:39" x14ac:dyDescent="0.25">
      <c r="B510" s="3">
        <f t="shared" si="231"/>
        <v>2460</v>
      </c>
      <c r="C510" s="14">
        <f t="shared" si="232"/>
        <v>41</v>
      </c>
      <c r="D510" s="11">
        <f t="shared" si="233"/>
        <v>888.43258479274107</v>
      </c>
      <c r="E510" s="11">
        <f t="shared" si="219"/>
        <v>551.42045913180687</v>
      </c>
      <c r="F510" s="11">
        <f t="shared" si="234"/>
        <v>125.59063460373976</v>
      </c>
      <c r="G510" s="11">
        <f t="shared" si="220"/>
        <v>267.44295541952073</v>
      </c>
      <c r="H510" s="11">
        <f t="shared" si="221"/>
        <v>187.57371754949276</v>
      </c>
      <c r="I510" s="24">
        <f t="shared" si="235"/>
        <v>125.59063460373976</v>
      </c>
      <c r="J510" s="12">
        <f t="shared" si="222"/>
        <v>0.23129212902041835</v>
      </c>
      <c r="K510" s="24">
        <f t="shared" si="223"/>
        <v>499.82286916125753</v>
      </c>
      <c r="L510" s="12">
        <f t="shared" si="236"/>
        <v>0.25281863314194797</v>
      </c>
      <c r="M510" s="24">
        <f t="shared" si="237"/>
        <v>267.44295541952073</v>
      </c>
      <c r="N510" s="12">
        <f t="shared" si="224"/>
        <v>0.69643124147697688</v>
      </c>
      <c r="O510" s="24">
        <f t="shared" si="225"/>
        <v>553.32141282762473</v>
      </c>
      <c r="P510" s="12">
        <f t="shared" si="238"/>
        <v>0.53503086188320881</v>
      </c>
      <c r="Q510" s="24">
        <f t="shared" si="239"/>
        <v>187.57371754949276</v>
      </c>
      <c r="R510" s="12">
        <f t="shared" si="226"/>
        <v>0.40355831984397</v>
      </c>
      <c r="S510" s="24">
        <f t="shared" si="227"/>
        <v>525.1847496073932</v>
      </c>
      <c r="T510" s="12">
        <f t="shared" si="240"/>
        <v>0.38307017923186343</v>
      </c>
      <c r="W510" s="24">
        <f t="shared" si="241"/>
        <v>207.88749481348052</v>
      </c>
      <c r="X510" s="24">
        <f t="shared" si="242"/>
        <v>532.605132870587</v>
      </c>
      <c r="Y510" s="13">
        <f t="shared" si="228"/>
        <v>0.41687904022572797</v>
      </c>
      <c r="Z510" s="24">
        <f t="shared" si="229"/>
        <v>8588.3241079581585</v>
      </c>
      <c r="AA510" s="24">
        <f t="shared" si="230"/>
        <v>11348.583884941503</v>
      </c>
      <c r="AB510" s="24">
        <f t="shared" si="243"/>
        <v>267.44295541952073</v>
      </c>
      <c r="AC510" s="24">
        <f t="shared" si="244"/>
        <v>187.57371754949276</v>
      </c>
      <c r="AE510" s="14">
        <f t="shared" si="245"/>
        <v>41</v>
      </c>
      <c r="AF510" s="24">
        <f t="shared" si="249"/>
        <v>400</v>
      </c>
      <c r="AG510" s="3">
        <f t="shared" si="246"/>
        <v>0.5</v>
      </c>
      <c r="AH510" s="3">
        <f>IF(AC510&lt;=450,AthetaR30_0,IF(AC510&gt;=650,AthetaR30_2,(IF(AC510&lt;=550,AthetaR30_0+(AthetaR30_1-AthetaR30_0)/100*(AC510-450),AthetaR30_1+(AthetaR30_2-AthetaR30_1)/100*(AC510-450)))))</f>
        <v>0</v>
      </c>
      <c r="AI510" s="3">
        <f>IF(AD510&lt;=450,AthetaR60_0,IF(AD510&gt;=650,AthetaR60_2,(IF(AD510&lt;=550,AthetaR60_0+(AthetaR60_1-AthetaR60_0)/100*(AD510-450),AthetaR60_1+(AthetaR60_2-AthetaR60_1)/100*(AD510-450)))))</f>
        <v>0.5</v>
      </c>
      <c r="AJ510" s="3">
        <f>IF(AE510&lt;=450,AthetaR90_0,IF(AE510&gt;=650,AthetaR90_2,(IF(AE510&lt;=550,AthetaR90_0+(AthetaR90_1-AthetaR90_0)/100*(AE510-450),AthetaR90_1+(AthetaR90_2-AthetaR90_1)/100*(AE510-450)))))</f>
        <v>1.3</v>
      </c>
      <c r="AK510" s="3">
        <f>IF(AF510&lt;=450,AthetaR120_0,IF(AF510&gt;=650,AthetaR120_2,(IF(AF510&lt;=550,AthetaR120_0+(AthetaR120_1-AthetaR120_0)/100*(AF510-450),AthetaR120_1+(AthetaR120_2-AthetaR120_1)/100*(AF510-450)))))</f>
        <v>1.9</v>
      </c>
      <c r="AL510" s="24">
        <f t="shared" si="247"/>
        <v>267.44295541952073</v>
      </c>
      <c r="AM510" s="14">
        <f t="shared" si="248"/>
        <v>187.57371754949276</v>
      </c>
    </row>
    <row r="511" spans="2:39" x14ac:dyDescent="0.25">
      <c r="B511" s="3">
        <f t="shared" si="231"/>
        <v>2465</v>
      </c>
      <c r="C511" s="14">
        <f t="shared" si="232"/>
        <v>41.083333333333336</v>
      </c>
      <c r="D511" s="11">
        <f t="shared" si="233"/>
        <v>888.7358877227432</v>
      </c>
      <c r="E511" s="11">
        <f t="shared" si="219"/>
        <v>551.63425748045904</v>
      </c>
      <c r="F511" s="11">
        <f t="shared" si="234"/>
        <v>125.8434532368817</v>
      </c>
      <c r="G511" s="11">
        <f t="shared" si="220"/>
        <v>267.97798628140396</v>
      </c>
      <c r="H511" s="11">
        <f t="shared" si="221"/>
        <v>187.95678772872461</v>
      </c>
      <c r="I511" s="24">
        <f t="shared" si="235"/>
        <v>125.8434532368817</v>
      </c>
      <c r="J511" s="12">
        <f t="shared" si="222"/>
        <v>0.2312391047546859</v>
      </c>
      <c r="K511" s="24">
        <f t="shared" si="223"/>
        <v>499.93748100712895</v>
      </c>
      <c r="L511" s="12">
        <f t="shared" si="236"/>
        <v>0.25279654757856979</v>
      </c>
      <c r="M511" s="24">
        <f t="shared" si="237"/>
        <v>267.97798628140396</v>
      </c>
      <c r="N511" s="12">
        <f t="shared" si="224"/>
        <v>0.69619868721675782</v>
      </c>
      <c r="O511" s="24">
        <f t="shared" si="225"/>
        <v>553.50624117359303</v>
      </c>
      <c r="P511" s="12">
        <f t="shared" si="238"/>
        <v>0.53472407332584804</v>
      </c>
      <c r="Q511" s="24">
        <f t="shared" si="239"/>
        <v>187.95678772872461</v>
      </c>
      <c r="R511" s="12">
        <f t="shared" si="226"/>
        <v>0.40344850879247796</v>
      </c>
      <c r="S511" s="24">
        <f t="shared" si="227"/>
        <v>525.32769496057983</v>
      </c>
      <c r="T511" s="12">
        <f t="shared" si="240"/>
        <v>0.38295908846289539</v>
      </c>
      <c r="W511" s="24">
        <f t="shared" si="241"/>
        <v>208.30437385370624</v>
      </c>
      <c r="X511" s="24">
        <f t="shared" si="242"/>
        <v>532.75439221360443</v>
      </c>
      <c r="Y511" s="13">
        <f t="shared" si="228"/>
        <v>0.41682668896791047</v>
      </c>
      <c r="Z511" s="24">
        <f t="shared" si="229"/>
        <v>8583.2470906688195</v>
      </c>
      <c r="AA511" s="24">
        <f t="shared" si="230"/>
        <v>11356.743740374533</v>
      </c>
      <c r="AB511" s="24">
        <f t="shared" si="243"/>
        <v>267.97798628140396</v>
      </c>
      <c r="AC511" s="24">
        <f t="shared" si="244"/>
        <v>187.95678772872461</v>
      </c>
      <c r="AE511" s="14">
        <f t="shared" si="245"/>
        <v>41.083333333333336</v>
      </c>
      <c r="AF511" s="24">
        <f t="shared" si="249"/>
        <v>400</v>
      </c>
      <c r="AG511" s="3">
        <f t="shared" si="246"/>
        <v>0.5</v>
      </c>
      <c r="AH511" s="3">
        <f>IF(AC511&lt;=450,AthetaR30_0,IF(AC511&gt;=650,AthetaR30_2,(IF(AC511&lt;=550,AthetaR30_0+(AthetaR30_1-AthetaR30_0)/100*(AC511-450),AthetaR30_1+(AthetaR30_2-AthetaR30_1)/100*(AC511-450)))))</f>
        <v>0</v>
      </c>
      <c r="AI511" s="3">
        <f>IF(AD511&lt;=450,AthetaR60_0,IF(AD511&gt;=650,AthetaR60_2,(IF(AD511&lt;=550,AthetaR60_0+(AthetaR60_1-AthetaR60_0)/100*(AD511-450),AthetaR60_1+(AthetaR60_2-AthetaR60_1)/100*(AD511-450)))))</f>
        <v>0.5</v>
      </c>
      <c r="AJ511" s="3">
        <f>IF(AE511&lt;=450,AthetaR90_0,IF(AE511&gt;=650,AthetaR90_2,(IF(AE511&lt;=550,AthetaR90_0+(AthetaR90_1-AthetaR90_0)/100*(AE511-450),AthetaR90_1+(AthetaR90_2-AthetaR90_1)/100*(AE511-450)))))</f>
        <v>1.3</v>
      </c>
      <c r="AK511" s="3">
        <f>IF(AF511&lt;=450,AthetaR120_0,IF(AF511&gt;=650,AthetaR120_2,(IF(AF511&lt;=550,AthetaR120_0+(AthetaR120_1-AthetaR120_0)/100*(AF511-450),AthetaR120_1+(AthetaR120_2-AthetaR120_1)/100*(AF511-450)))))</f>
        <v>1.9</v>
      </c>
      <c r="AL511" s="24">
        <f t="shared" si="247"/>
        <v>267.97798628140396</v>
      </c>
      <c r="AM511" s="14">
        <f t="shared" si="248"/>
        <v>187.95678772872461</v>
      </c>
    </row>
    <row r="512" spans="2:39" x14ac:dyDescent="0.25">
      <c r="B512" s="3">
        <f t="shared" si="231"/>
        <v>2470</v>
      </c>
      <c r="C512" s="14">
        <f t="shared" si="232"/>
        <v>41.166666666666664</v>
      </c>
      <c r="D512" s="11">
        <f t="shared" si="233"/>
        <v>889.0385779191364</v>
      </c>
      <c r="E512" s="11">
        <f t="shared" si="219"/>
        <v>551.8480558291111</v>
      </c>
      <c r="F512" s="11">
        <f t="shared" si="234"/>
        <v>126.09624978446027</v>
      </c>
      <c r="G512" s="11">
        <f t="shared" si="220"/>
        <v>268.51271035472979</v>
      </c>
      <c r="H512" s="11">
        <f t="shared" si="221"/>
        <v>188.33974681718749</v>
      </c>
      <c r="I512" s="24">
        <f t="shared" si="235"/>
        <v>126.09624978446027</v>
      </c>
      <c r="J512" s="12">
        <f t="shared" si="222"/>
        <v>0.23118615976464088</v>
      </c>
      <c r="K512" s="24">
        <f t="shared" si="223"/>
        <v>500.05197395507179</v>
      </c>
      <c r="L512" s="12">
        <f t="shared" si="236"/>
        <v>0.25277426715830892</v>
      </c>
      <c r="M512" s="24">
        <f t="shared" si="237"/>
        <v>268.51271035472979</v>
      </c>
      <c r="N512" s="12">
        <f t="shared" si="224"/>
        <v>0.69596635331521484</v>
      </c>
      <c r="O512" s="24">
        <f t="shared" si="225"/>
        <v>553.69101772770034</v>
      </c>
      <c r="P512" s="12">
        <f t="shared" si="238"/>
        <v>0.53441702998388707</v>
      </c>
      <c r="Q512" s="24">
        <f t="shared" si="239"/>
        <v>188.33974681718749</v>
      </c>
      <c r="R512" s="12">
        <f t="shared" si="226"/>
        <v>0.40333888797811213</v>
      </c>
      <c r="S512" s="24">
        <f t="shared" si="227"/>
        <v>525.47047030768101</v>
      </c>
      <c r="T512" s="12">
        <f t="shared" si="240"/>
        <v>0.38284777210546272</v>
      </c>
      <c r="W512" s="24">
        <f t="shared" si="241"/>
        <v>208.72120054267415</v>
      </c>
      <c r="X512" s="24">
        <f t="shared" si="242"/>
        <v>532.90352762369957</v>
      </c>
      <c r="Y512" s="13">
        <f t="shared" si="228"/>
        <v>0.41677444097780997</v>
      </c>
      <c r="Z512" s="24">
        <f t="shared" si="229"/>
        <v>8578.1713821609228</v>
      </c>
      <c r="AA512" s="24">
        <f t="shared" si="230"/>
        <v>11364.901187227342</v>
      </c>
      <c r="AB512" s="24">
        <f t="shared" si="243"/>
        <v>268.51271035472979</v>
      </c>
      <c r="AC512" s="24">
        <f t="shared" si="244"/>
        <v>188.33974681718749</v>
      </c>
      <c r="AE512" s="14">
        <f t="shared" si="245"/>
        <v>41.166666666666664</v>
      </c>
      <c r="AF512" s="24">
        <f t="shared" si="249"/>
        <v>400</v>
      </c>
      <c r="AG512" s="3">
        <f t="shared" si="246"/>
        <v>0.5</v>
      </c>
      <c r="AH512" s="3">
        <f>IF(AC512&lt;=450,AthetaR30_0,IF(AC512&gt;=650,AthetaR30_2,(IF(AC512&lt;=550,AthetaR30_0+(AthetaR30_1-AthetaR30_0)/100*(AC512-450),AthetaR30_1+(AthetaR30_2-AthetaR30_1)/100*(AC512-450)))))</f>
        <v>0</v>
      </c>
      <c r="AI512" s="3">
        <f>IF(AD512&lt;=450,AthetaR60_0,IF(AD512&gt;=650,AthetaR60_2,(IF(AD512&lt;=550,AthetaR60_0+(AthetaR60_1-AthetaR60_0)/100*(AD512-450),AthetaR60_1+(AthetaR60_2-AthetaR60_1)/100*(AD512-450)))))</f>
        <v>0.5</v>
      </c>
      <c r="AJ512" s="3">
        <f>IF(AE512&lt;=450,AthetaR90_0,IF(AE512&gt;=650,AthetaR90_2,(IF(AE512&lt;=550,AthetaR90_0+(AthetaR90_1-AthetaR90_0)/100*(AE512-450),AthetaR90_1+(AthetaR90_2-AthetaR90_1)/100*(AE512-450)))))</f>
        <v>1.3</v>
      </c>
      <c r="AK512" s="3">
        <f>IF(AF512&lt;=450,AthetaR120_0,IF(AF512&gt;=650,AthetaR120_2,(IF(AF512&lt;=550,AthetaR120_0+(AthetaR120_1-AthetaR120_0)/100*(AF512-450),AthetaR120_1+(AthetaR120_2-AthetaR120_1)/100*(AF512-450)))))</f>
        <v>1.9</v>
      </c>
      <c r="AL512" s="24">
        <f t="shared" si="247"/>
        <v>268.51271035472979</v>
      </c>
      <c r="AM512" s="14">
        <f t="shared" si="248"/>
        <v>188.33974681718749</v>
      </c>
    </row>
    <row r="513" spans="2:39" x14ac:dyDescent="0.25">
      <c r="B513" s="3">
        <f t="shared" si="231"/>
        <v>2475</v>
      </c>
      <c r="C513" s="14">
        <f t="shared" si="232"/>
        <v>41.25</v>
      </c>
      <c r="D513" s="11">
        <f t="shared" si="233"/>
        <v>889.34065785262283</v>
      </c>
      <c r="E513" s="11">
        <f t="shared" si="219"/>
        <v>552.06185417776317</v>
      </c>
      <c r="F513" s="11">
        <f t="shared" si="234"/>
        <v>126.34902405161858</v>
      </c>
      <c r="G513" s="11">
        <f t="shared" si="220"/>
        <v>269.04712738471369</v>
      </c>
      <c r="H513" s="11">
        <f t="shared" si="221"/>
        <v>188.72259458929295</v>
      </c>
      <c r="I513" s="24">
        <f t="shared" si="235"/>
        <v>126.34902405161858</v>
      </c>
      <c r="J513" s="12">
        <f t="shared" si="222"/>
        <v>0.23113329388619352</v>
      </c>
      <c r="K513" s="24">
        <f t="shared" si="223"/>
        <v>500.16634816065675</v>
      </c>
      <c r="L513" s="12">
        <f t="shared" si="236"/>
        <v>0.25275179318187929</v>
      </c>
      <c r="M513" s="24">
        <f t="shared" si="237"/>
        <v>269.04712738471369</v>
      </c>
      <c r="N513" s="12">
        <f t="shared" si="224"/>
        <v>0.69573423715846183</v>
      </c>
      <c r="O513" s="24">
        <f t="shared" si="225"/>
        <v>553.87574434341002</v>
      </c>
      <c r="P513" s="12">
        <f t="shared" si="238"/>
        <v>0.53410973413736251</v>
      </c>
      <c r="Q513" s="24">
        <f t="shared" si="239"/>
        <v>188.72259458929295</v>
      </c>
      <c r="R513" s="12">
        <f t="shared" si="226"/>
        <v>0.40322945654443626</v>
      </c>
      <c r="S513" s="24">
        <f t="shared" si="227"/>
        <v>525.61307642433951</v>
      </c>
      <c r="T513" s="12">
        <f t="shared" si="240"/>
        <v>0.38273623188820644</v>
      </c>
      <c r="W513" s="24">
        <f t="shared" si="241"/>
        <v>209.13797498365196</v>
      </c>
      <c r="X513" s="24">
        <f t="shared" si="242"/>
        <v>533.05254014188347</v>
      </c>
      <c r="Y513" s="13">
        <f t="shared" si="228"/>
        <v>0.41672229496988195</v>
      </c>
      <c r="Z513" s="24">
        <f t="shared" si="229"/>
        <v>8573.0969798527804</v>
      </c>
      <c r="AA513" s="24">
        <f t="shared" si="230"/>
        <v>11373.056211396104</v>
      </c>
      <c r="AB513" s="24">
        <f t="shared" si="243"/>
        <v>269.04712738471369</v>
      </c>
      <c r="AC513" s="24">
        <f t="shared" si="244"/>
        <v>188.72259458929295</v>
      </c>
      <c r="AE513" s="14">
        <f t="shared" si="245"/>
        <v>41.25</v>
      </c>
      <c r="AF513" s="24">
        <f t="shared" si="249"/>
        <v>400</v>
      </c>
      <c r="AG513" s="3">
        <f t="shared" si="246"/>
        <v>0.5</v>
      </c>
      <c r="AH513" s="3">
        <f>IF(AC513&lt;=450,AthetaR30_0,IF(AC513&gt;=650,AthetaR30_2,(IF(AC513&lt;=550,AthetaR30_0+(AthetaR30_1-AthetaR30_0)/100*(AC513-450),AthetaR30_1+(AthetaR30_2-AthetaR30_1)/100*(AC513-450)))))</f>
        <v>0</v>
      </c>
      <c r="AI513" s="3">
        <f>IF(AD513&lt;=450,AthetaR60_0,IF(AD513&gt;=650,AthetaR60_2,(IF(AD513&lt;=550,AthetaR60_0+(AthetaR60_1-AthetaR60_0)/100*(AD513-450),AthetaR60_1+(AthetaR60_2-AthetaR60_1)/100*(AD513-450)))))</f>
        <v>0.5</v>
      </c>
      <c r="AJ513" s="3">
        <f>IF(AE513&lt;=450,AthetaR90_0,IF(AE513&gt;=650,AthetaR90_2,(IF(AE513&lt;=550,AthetaR90_0+(AthetaR90_1-AthetaR90_0)/100*(AE513-450),AthetaR90_1+(AthetaR90_2-AthetaR90_1)/100*(AE513-450)))))</f>
        <v>1.3</v>
      </c>
      <c r="AK513" s="3">
        <f>IF(AF513&lt;=450,AthetaR120_0,IF(AF513&gt;=650,AthetaR120_2,(IF(AF513&lt;=550,AthetaR120_0+(AthetaR120_1-AthetaR120_0)/100*(AF513-450),AthetaR120_1+(AthetaR120_2-AthetaR120_1)/100*(AF513-450)))))</f>
        <v>1.9</v>
      </c>
      <c r="AL513" s="24">
        <f t="shared" si="247"/>
        <v>269.04712738471369</v>
      </c>
      <c r="AM513" s="14">
        <f t="shared" si="248"/>
        <v>188.72259458929295</v>
      </c>
    </row>
    <row r="514" spans="2:39" x14ac:dyDescent="0.25">
      <c r="B514" s="3">
        <f t="shared" si="231"/>
        <v>2480</v>
      </c>
      <c r="C514" s="14">
        <f t="shared" si="232"/>
        <v>41.333333333333336</v>
      </c>
      <c r="D514" s="11">
        <f t="shared" si="233"/>
        <v>889.64212997899153</v>
      </c>
      <c r="E514" s="11">
        <f t="shared" si="219"/>
        <v>552.27565252641523</v>
      </c>
      <c r="F514" s="11">
        <f t="shared" si="234"/>
        <v>126.60177584480047</v>
      </c>
      <c r="G514" s="11">
        <f t="shared" si="220"/>
        <v>269.58123711885105</v>
      </c>
      <c r="H514" s="11">
        <f t="shared" si="221"/>
        <v>189.10533082118116</v>
      </c>
      <c r="I514" s="24">
        <f t="shared" si="235"/>
        <v>126.60177584480047</v>
      </c>
      <c r="J514" s="12">
        <f t="shared" si="222"/>
        <v>0.23108050695521012</v>
      </c>
      <c r="K514" s="24">
        <f t="shared" si="223"/>
        <v>500.28060378026083</v>
      </c>
      <c r="L514" s="12">
        <f t="shared" si="236"/>
        <v>0.25272912693986255</v>
      </c>
      <c r="M514" s="24">
        <f t="shared" si="237"/>
        <v>269.58123711885105</v>
      </c>
      <c r="N514" s="12">
        <f t="shared" si="224"/>
        <v>0.69550233614720069</v>
      </c>
      <c r="O514" s="24">
        <f t="shared" si="225"/>
        <v>554.06042286791035</v>
      </c>
      <c r="P514" s="12">
        <f t="shared" si="238"/>
        <v>0.53380218804710911</v>
      </c>
      <c r="Q514" s="24">
        <f t="shared" si="239"/>
        <v>189.10533082118116</v>
      </c>
      <c r="R514" s="12">
        <f t="shared" si="226"/>
        <v>0.40312021363725675</v>
      </c>
      <c r="S514" s="24">
        <f t="shared" si="227"/>
        <v>525.75551408580543</v>
      </c>
      <c r="T514" s="12">
        <f t="shared" si="240"/>
        <v>0.38262446952397544</v>
      </c>
      <c r="W514" s="24">
        <f t="shared" si="241"/>
        <v>209.55469727862183</v>
      </c>
      <c r="X514" s="24">
        <f t="shared" si="242"/>
        <v>533.20143080787398</v>
      </c>
      <c r="Y514" s="13">
        <f t="shared" si="228"/>
        <v>0.41667024966226729</v>
      </c>
      <c r="Z514" s="24">
        <f t="shared" si="229"/>
        <v>8568.0238811948366</v>
      </c>
      <c r="AA514" s="24">
        <f t="shared" si="230"/>
        <v>11381.20879877785</v>
      </c>
      <c r="AB514" s="24">
        <f t="shared" si="243"/>
        <v>269.58123711885105</v>
      </c>
      <c r="AC514" s="24">
        <f t="shared" si="244"/>
        <v>189.10533082118116</v>
      </c>
      <c r="AE514" s="14">
        <f t="shared" si="245"/>
        <v>41.333333333333336</v>
      </c>
      <c r="AF514" s="24">
        <f t="shared" si="249"/>
        <v>400</v>
      </c>
      <c r="AG514" s="3">
        <f t="shared" si="246"/>
        <v>0.5</v>
      </c>
      <c r="AH514" s="3">
        <f>IF(AC514&lt;=450,AthetaR30_0,IF(AC514&gt;=650,AthetaR30_2,(IF(AC514&lt;=550,AthetaR30_0+(AthetaR30_1-AthetaR30_0)/100*(AC514-450),AthetaR30_1+(AthetaR30_2-AthetaR30_1)/100*(AC514-450)))))</f>
        <v>0</v>
      </c>
      <c r="AI514" s="3">
        <f>IF(AD514&lt;=450,AthetaR60_0,IF(AD514&gt;=650,AthetaR60_2,(IF(AD514&lt;=550,AthetaR60_0+(AthetaR60_1-AthetaR60_0)/100*(AD514-450),AthetaR60_1+(AthetaR60_2-AthetaR60_1)/100*(AD514-450)))))</f>
        <v>0.5</v>
      </c>
      <c r="AJ514" s="3">
        <f>IF(AE514&lt;=450,AthetaR90_0,IF(AE514&gt;=650,AthetaR90_2,(IF(AE514&lt;=550,AthetaR90_0+(AthetaR90_1-AthetaR90_0)/100*(AE514-450),AthetaR90_1+(AthetaR90_2-AthetaR90_1)/100*(AE514-450)))))</f>
        <v>1.3</v>
      </c>
      <c r="AK514" s="3">
        <f>IF(AF514&lt;=450,AthetaR120_0,IF(AF514&gt;=650,AthetaR120_2,(IF(AF514&lt;=550,AthetaR120_0+(AthetaR120_1-AthetaR120_0)/100*(AF514-450),AthetaR120_1+(AthetaR120_2-AthetaR120_1)/100*(AF514-450)))))</f>
        <v>1.9</v>
      </c>
      <c r="AL514" s="24">
        <f t="shared" si="247"/>
        <v>269.58123711885105</v>
      </c>
      <c r="AM514" s="14">
        <f t="shared" si="248"/>
        <v>189.10533082118116</v>
      </c>
    </row>
    <row r="515" spans="2:39" x14ac:dyDescent="0.25">
      <c r="B515" s="3">
        <f t="shared" si="231"/>
        <v>2485</v>
      </c>
      <c r="C515" s="14">
        <f t="shared" si="232"/>
        <v>41.416666666666664</v>
      </c>
      <c r="D515" s="11">
        <f t="shared" si="233"/>
        <v>889.94299673923751</v>
      </c>
      <c r="E515" s="11">
        <f t="shared" si="219"/>
        <v>552.48945087506729</v>
      </c>
      <c r="F515" s="11">
        <f t="shared" si="234"/>
        <v>126.85450497174034</v>
      </c>
      <c r="G515" s="11">
        <f t="shared" si="220"/>
        <v>270.11503930689815</v>
      </c>
      <c r="H515" s="11">
        <f t="shared" si="221"/>
        <v>189.48795529070514</v>
      </c>
      <c r="I515" s="24">
        <f t="shared" si="235"/>
        <v>126.85450497174034</v>
      </c>
      <c r="J515" s="12">
        <f t="shared" si="222"/>
        <v>0.23102779880751706</v>
      </c>
      <c r="K515" s="24">
        <f t="shared" si="223"/>
        <v>500.3947409710583</v>
      </c>
      <c r="L515" s="12">
        <f t="shared" si="236"/>
        <v>0.2527062697128471</v>
      </c>
      <c r="M515" s="24">
        <f t="shared" si="237"/>
        <v>270.11503930689815</v>
      </c>
      <c r="N515" s="12">
        <f t="shared" si="224"/>
        <v>0.69527064769668168</v>
      </c>
      <c r="O515" s="24">
        <f t="shared" si="225"/>
        <v>554.24505514210955</v>
      </c>
      <c r="P515" s="12">
        <f t="shared" si="238"/>
        <v>0.5334943939551543</v>
      </c>
      <c r="Q515" s="24">
        <f t="shared" si="239"/>
        <v>189.48795529070514</v>
      </c>
      <c r="R515" s="12">
        <f t="shared" si="226"/>
        <v>0.40301115840462409</v>
      </c>
      <c r="S515" s="24">
        <f t="shared" si="227"/>
        <v>525.89778406692335</v>
      </c>
      <c r="T515" s="12">
        <f t="shared" si="240"/>
        <v>0.38251248671007276</v>
      </c>
      <c r="W515" s="24">
        <f t="shared" si="241"/>
        <v>209.97136752828411</v>
      </c>
      <c r="X515" s="24">
        <f t="shared" si="242"/>
        <v>533.35020066010259</v>
      </c>
      <c r="Y515" s="13">
        <f t="shared" si="228"/>
        <v>0.41661830377677816</v>
      </c>
      <c r="Z515" s="24">
        <f t="shared" si="229"/>
        <v>8562.952083669581</v>
      </c>
      <c r="AA515" s="24">
        <f t="shared" si="230"/>
        <v>11389.358935270604</v>
      </c>
      <c r="AB515" s="24">
        <f t="shared" si="243"/>
        <v>270.11503930689815</v>
      </c>
      <c r="AC515" s="24">
        <f t="shared" si="244"/>
        <v>189.48795529070514</v>
      </c>
      <c r="AE515" s="14">
        <f t="shared" si="245"/>
        <v>41.416666666666664</v>
      </c>
      <c r="AF515" s="24">
        <f t="shared" si="249"/>
        <v>400</v>
      </c>
      <c r="AG515" s="3">
        <f t="shared" si="246"/>
        <v>0.5</v>
      </c>
      <c r="AH515" s="3">
        <f>IF(AC515&lt;=450,AthetaR30_0,IF(AC515&gt;=650,AthetaR30_2,(IF(AC515&lt;=550,AthetaR30_0+(AthetaR30_1-AthetaR30_0)/100*(AC515-450),AthetaR30_1+(AthetaR30_2-AthetaR30_1)/100*(AC515-450)))))</f>
        <v>0</v>
      </c>
      <c r="AI515" s="3">
        <f>IF(AD515&lt;=450,AthetaR60_0,IF(AD515&gt;=650,AthetaR60_2,(IF(AD515&lt;=550,AthetaR60_0+(AthetaR60_1-AthetaR60_0)/100*(AD515-450),AthetaR60_1+(AthetaR60_2-AthetaR60_1)/100*(AD515-450)))))</f>
        <v>0.5</v>
      </c>
      <c r="AJ515" s="3">
        <f>IF(AE515&lt;=450,AthetaR90_0,IF(AE515&gt;=650,AthetaR90_2,(IF(AE515&lt;=550,AthetaR90_0+(AthetaR90_1-AthetaR90_0)/100*(AE515-450),AthetaR90_1+(AthetaR90_2-AthetaR90_1)/100*(AE515-450)))))</f>
        <v>1.3</v>
      </c>
      <c r="AK515" s="3">
        <f>IF(AF515&lt;=450,AthetaR120_0,IF(AF515&gt;=650,AthetaR120_2,(IF(AF515&lt;=550,AthetaR120_0+(AthetaR120_1-AthetaR120_0)/100*(AF515-450),AthetaR120_1+(AthetaR120_2-AthetaR120_1)/100*(AF515-450)))))</f>
        <v>1.9</v>
      </c>
      <c r="AL515" s="24">
        <f t="shared" si="247"/>
        <v>270.11503930689815</v>
      </c>
      <c r="AM515" s="14">
        <f t="shared" si="248"/>
        <v>189.48795529070514</v>
      </c>
    </row>
    <row r="516" spans="2:39" x14ac:dyDescent="0.25">
      <c r="B516" s="3">
        <f t="shared" si="231"/>
        <v>2490</v>
      </c>
      <c r="C516" s="14">
        <f t="shared" si="232"/>
        <v>41.5</v>
      </c>
      <c r="D516" s="11">
        <f t="shared" si="233"/>
        <v>890.24326055968027</v>
      </c>
      <c r="E516" s="11">
        <f t="shared" si="219"/>
        <v>552.70324922371935</v>
      </c>
      <c r="F516" s="11">
        <f t="shared" si="234"/>
        <v>127.10721124145319</v>
      </c>
      <c r="G516" s="11">
        <f t="shared" si="220"/>
        <v>270.64853370085331</v>
      </c>
      <c r="H516" s="11">
        <f t="shared" si="221"/>
        <v>189.87046777741523</v>
      </c>
      <c r="I516" s="24">
        <f t="shared" si="235"/>
        <v>127.10721124145319</v>
      </c>
      <c r="J516" s="12">
        <f t="shared" si="222"/>
        <v>0.23097516927890499</v>
      </c>
      <c r="K516" s="24">
        <f t="shared" si="223"/>
        <v>500.50875989101189</v>
      </c>
      <c r="L516" s="12">
        <f t="shared" si="236"/>
        <v>0.25268322277150129</v>
      </c>
      <c r="M516" s="24">
        <f t="shared" si="237"/>
        <v>270.64853370085331</v>
      </c>
      <c r="N516" s="12">
        <f t="shared" si="224"/>
        <v>0.69503916923666198</v>
      </c>
      <c r="O516" s="24">
        <f t="shared" si="225"/>
        <v>554.4296430006309</v>
      </c>
      <c r="P516" s="12">
        <f t="shared" si="238"/>
        <v>0.53318635408490112</v>
      </c>
      <c r="Q516" s="24">
        <f t="shared" si="239"/>
        <v>189.87046777741523</v>
      </c>
      <c r="R516" s="12">
        <f t="shared" si="226"/>
        <v>0.40290228999683148</v>
      </c>
      <c r="S516" s="24">
        <f t="shared" si="227"/>
        <v>526.03988714212176</v>
      </c>
      <c r="T516" s="12">
        <f t="shared" si="240"/>
        <v>0.38240028512838548</v>
      </c>
      <c r="W516" s="24">
        <f t="shared" si="241"/>
        <v>210.38798583206088</v>
      </c>
      <c r="X516" s="24">
        <f t="shared" si="242"/>
        <v>533.49885073571795</v>
      </c>
      <c r="Y516" s="13">
        <f t="shared" si="228"/>
        <v>0.41656645603888515</v>
      </c>
      <c r="Z516" s="24">
        <f t="shared" si="229"/>
        <v>8557.881584791463</v>
      </c>
      <c r="AA516" s="24">
        <f t="shared" si="230"/>
        <v>11397.506606773506</v>
      </c>
      <c r="AB516" s="24">
        <f t="shared" si="243"/>
        <v>270.64853370085331</v>
      </c>
      <c r="AC516" s="24">
        <f t="shared" si="244"/>
        <v>189.87046777741523</v>
      </c>
      <c r="AE516" s="14">
        <f t="shared" si="245"/>
        <v>41.5</v>
      </c>
      <c r="AF516" s="24">
        <f t="shared" si="249"/>
        <v>400</v>
      </c>
      <c r="AG516" s="3">
        <f t="shared" si="246"/>
        <v>0.5</v>
      </c>
      <c r="AH516" s="3">
        <f>IF(AC516&lt;=450,AthetaR30_0,IF(AC516&gt;=650,AthetaR30_2,(IF(AC516&lt;=550,AthetaR30_0+(AthetaR30_1-AthetaR30_0)/100*(AC516-450),AthetaR30_1+(AthetaR30_2-AthetaR30_1)/100*(AC516-450)))))</f>
        <v>0</v>
      </c>
      <c r="AI516" s="3">
        <f>IF(AD516&lt;=450,AthetaR60_0,IF(AD516&gt;=650,AthetaR60_2,(IF(AD516&lt;=550,AthetaR60_0+(AthetaR60_1-AthetaR60_0)/100*(AD516-450),AthetaR60_1+(AthetaR60_2-AthetaR60_1)/100*(AD516-450)))))</f>
        <v>0.5</v>
      </c>
      <c r="AJ516" s="3">
        <f>IF(AE516&lt;=450,AthetaR90_0,IF(AE516&gt;=650,AthetaR90_2,(IF(AE516&lt;=550,AthetaR90_0+(AthetaR90_1-AthetaR90_0)/100*(AE516-450),AthetaR90_1+(AthetaR90_2-AthetaR90_1)/100*(AE516-450)))))</f>
        <v>1.3</v>
      </c>
      <c r="AK516" s="3">
        <f>IF(AF516&lt;=450,AthetaR120_0,IF(AF516&gt;=650,AthetaR120_2,(IF(AF516&lt;=550,AthetaR120_0+(AthetaR120_1-AthetaR120_0)/100*(AF516-450),AthetaR120_1+(AthetaR120_2-AthetaR120_1)/100*(AF516-450)))))</f>
        <v>1.9</v>
      </c>
      <c r="AL516" s="24">
        <f t="shared" si="247"/>
        <v>270.64853370085331</v>
      </c>
      <c r="AM516" s="14">
        <f t="shared" si="248"/>
        <v>189.87046777741523</v>
      </c>
    </row>
    <row r="517" spans="2:39" x14ac:dyDescent="0.25">
      <c r="B517" s="3">
        <f t="shared" si="231"/>
        <v>2495</v>
      </c>
      <c r="C517" s="14">
        <f t="shared" si="232"/>
        <v>41.583333333333336</v>
      </c>
      <c r="D517" s="11">
        <f t="shared" si="233"/>
        <v>890.54292385208134</v>
      </c>
      <c r="E517" s="11">
        <f t="shared" si="219"/>
        <v>552.91704757237142</v>
      </c>
      <c r="F517" s="11">
        <f t="shared" si="234"/>
        <v>127.35989446422468</v>
      </c>
      <c r="G517" s="11">
        <f t="shared" si="220"/>
        <v>271.18172005493818</v>
      </c>
      <c r="H517" s="11">
        <f t="shared" si="221"/>
        <v>190.25286806254363</v>
      </c>
      <c r="I517" s="24">
        <f t="shared" si="235"/>
        <v>127.35989446422468</v>
      </c>
      <c r="J517" s="12">
        <f t="shared" si="222"/>
        <v>0.23092261820513235</v>
      </c>
      <c r="K517" s="24">
        <f t="shared" si="223"/>
        <v>500.62266069886391</v>
      </c>
      <c r="L517" s="12">
        <f t="shared" si="236"/>
        <v>0.25265998737666023</v>
      </c>
      <c r="M517" s="24">
        <f t="shared" si="237"/>
        <v>271.18172005493818</v>
      </c>
      <c r="N517" s="12">
        <f t="shared" si="224"/>
        <v>0.69480789821136502</v>
      </c>
      <c r="O517" s="24">
        <f t="shared" si="225"/>
        <v>554.61418827180853</v>
      </c>
      <c r="P517" s="12">
        <f t="shared" si="238"/>
        <v>0.53287807064135517</v>
      </c>
      <c r="Q517" s="24">
        <f t="shared" si="239"/>
        <v>190.25286806254363</v>
      </c>
      <c r="R517" s="12">
        <f t="shared" si="226"/>
        <v>0.40279360756641736</v>
      </c>
      <c r="S517" s="24">
        <f t="shared" si="227"/>
        <v>526.1818240853986</v>
      </c>
      <c r="T517" s="12">
        <f t="shared" si="240"/>
        <v>0.38228786644553781</v>
      </c>
      <c r="W517" s="24">
        <f t="shared" si="241"/>
        <v>210.80455228809976</v>
      </c>
      <c r="X517" s="24">
        <f t="shared" si="242"/>
        <v>533.64738207059327</v>
      </c>
      <c r="Y517" s="13">
        <f t="shared" si="228"/>
        <v>0.41651470517770139</v>
      </c>
      <c r="Z517" s="24">
        <f t="shared" si="229"/>
        <v>8552.8123821067911</v>
      </c>
      <c r="AA517" s="24">
        <f t="shared" si="230"/>
        <v>11405.65179918695</v>
      </c>
      <c r="AB517" s="24">
        <f t="shared" si="243"/>
        <v>271.18172005493818</v>
      </c>
      <c r="AC517" s="24">
        <f t="shared" si="244"/>
        <v>190.25286806254363</v>
      </c>
      <c r="AE517" s="14">
        <f t="shared" si="245"/>
        <v>41.583333333333336</v>
      </c>
      <c r="AF517" s="24">
        <f t="shared" si="249"/>
        <v>400</v>
      </c>
      <c r="AG517" s="3">
        <f t="shared" si="246"/>
        <v>0.5</v>
      </c>
      <c r="AH517" s="3">
        <f>IF(AC517&lt;=450,AthetaR30_0,IF(AC517&gt;=650,AthetaR30_2,(IF(AC517&lt;=550,AthetaR30_0+(AthetaR30_1-AthetaR30_0)/100*(AC517-450),AthetaR30_1+(AthetaR30_2-AthetaR30_1)/100*(AC517-450)))))</f>
        <v>0</v>
      </c>
      <c r="AI517" s="3">
        <f>IF(AD517&lt;=450,AthetaR60_0,IF(AD517&gt;=650,AthetaR60_2,(IF(AD517&lt;=550,AthetaR60_0+(AthetaR60_1-AthetaR60_0)/100*(AD517-450),AthetaR60_1+(AthetaR60_2-AthetaR60_1)/100*(AD517-450)))))</f>
        <v>0.5</v>
      </c>
      <c r="AJ517" s="3">
        <f>IF(AE517&lt;=450,AthetaR90_0,IF(AE517&gt;=650,AthetaR90_2,(IF(AE517&lt;=550,AthetaR90_0+(AthetaR90_1-AthetaR90_0)/100*(AE517-450),AthetaR90_1+(AthetaR90_2-AthetaR90_1)/100*(AE517-450)))))</f>
        <v>1.3</v>
      </c>
      <c r="AK517" s="3">
        <f>IF(AF517&lt;=450,AthetaR120_0,IF(AF517&gt;=650,AthetaR120_2,(IF(AF517&lt;=550,AthetaR120_0+(AthetaR120_1-AthetaR120_0)/100*(AF517-450),AthetaR120_1+(AthetaR120_2-AthetaR120_1)/100*(AF517-450)))))</f>
        <v>1.9</v>
      </c>
      <c r="AL517" s="24">
        <f t="shared" si="247"/>
        <v>271.18172005493818</v>
      </c>
      <c r="AM517" s="14">
        <f t="shared" si="248"/>
        <v>190.25286806254363</v>
      </c>
    </row>
    <row r="518" spans="2:39" x14ac:dyDescent="0.25">
      <c r="B518" s="3">
        <f t="shared" si="231"/>
        <v>2500</v>
      </c>
      <c r="C518" s="14">
        <f t="shared" si="232"/>
        <v>41.666666666666664</v>
      </c>
      <c r="D518" s="11">
        <f t="shared" si="233"/>
        <v>890.84198901376055</v>
      </c>
      <c r="E518" s="11">
        <f t="shared" si="219"/>
        <v>553.13084592102348</v>
      </c>
      <c r="F518" s="11">
        <f t="shared" si="234"/>
        <v>127.61255445160134</v>
      </c>
      <c r="G518" s="11">
        <f t="shared" si="220"/>
        <v>271.71459812557953</v>
      </c>
      <c r="H518" s="11">
        <f t="shared" si="221"/>
        <v>190.63515592898918</v>
      </c>
      <c r="I518" s="24">
        <f t="shared" si="235"/>
        <v>127.61255445160134</v>
      </c>
      <c r="J518" s="12">
        <f t="shared" si="222"/>
        <v>0.23087014542192974</v>
      </c>
      <c r="K518" s="24">
        <f t="shared" si="223"/>
        <v>500.73644355412728</v>
      </c>
      <c r="L518" s="12">
        <f t="shared" si="236"/>
        <v>0.25263656477941743</v>
      </c>
      <c r="M518" s="24">
        <f t="shared" si="237"/>
        <v>271.71459812557953</v>
      </c>
      <c r="N518" s="12">
        <f t="shared" si="224"/>
        <v>0.69457683207943921</v>
      </c>
      <c r="O518" s="24">
        <f t="shared" si="225"/>
        <v>554.79869277768375</v>
      </c>
      <c r="P518" s="12">
        <f t="shared" si="238"/>
        <v>0.53256954581137028</v>
      </c>
      <c r="Q518" s="24">
        <f t="shared" si="239"/>
        <v>190.63515592898918</v>
      </c>
      <c r="R518" s="12">
        <f t="shared" si="226"/>
        <v>0.40268511026816362</v>
      </c>
      <c r="S518" s="24">
        <f t="shared" si="227"/>
        <v>526.32359567031131</v>
      </c>
      <c r="T518" s="12">
        <f t="shared" si="240"/>
        <v>0.38217523231305406</v>
      </c>
      <c r="W518" s="24">
        <f t="shared" si="241"/>
        <v>211.22106699327745</v>
      </c>
      <c r="X518" s="24">
        <f t="shared" si="242"/>
        <v>533.79579569933026</v>
      </c>
      <c r="Y518" s="13">
        <f t="shared" si="228"/>
        <v>0.41646304992597011</v>
      </c>
      <c r="Z518" s="24">
        <f t="shared" si="229"/>
        <v>8547.7444731936521</v>
      </c>
      <c r="AA518" s="24">
        <f t="shared" si="230"/>
        <v>11413.794498412695</v>
      </c>
      <c r="AB518" s="24">
        <f t="shared" si="243"/>
        <v>271.71459812557953</v>
      </c>
      <c r="AC518" s="24">
        <f t="shared" si="244"/>
        <v>190.63515592898918</v>
      </c>
      <c r="AE518" s="14">
        <f t="shared" si="245"/>
        <v>41.666666666666664</v>
      </c>
      <c r="AF518" s="24">
        <f t="shared" si="249"/>
        <v>400</v>
      </c>
      <c r="AG518" s="3">
        <f t="shared" si="246"/>
        <v>0.5</v>
      </c>
      <c r="AH518" s="3">
        <f>IF(AC518&lt;=450,AthetaR30_0,IF(AC518&gt;=650,AthetaR30_2,(IF(AC518&lt;=550,AthetaR30_0+(AthetaR30_1-AthetaR30_0)/100*(AC518-450),AthetaR30_1+(AthetaR30_2-AthetaR30_1)/100*(AC518-450)))))</f>
        <v>0</v>
      </c>
      <c r="AI518" s="3">
        <f>IF(AD518&lt;=450,AthetaR60_0,IF(AD518&gt;=650,AthetaR60_2,(IF(AD518&lt;=550,AthetaR60_0+(AthetaR60_1-AthetaR60_0)/100*(AD518-450),AthetaR60_1+(AthetaR60_2-AthetaR60_1)/100*(AD518-450)))))</f>
        <v>0.5</v>
      </c>
      <c r="AJ518" s="3">
        <f>IF(AE518&lt;=450,AthetaR90_0,IF(AE518&gt;=650,AthetaR90_2,(IF(AE518&lt;=550,AthetaR90_0+(AthetaR90_1-AthetaR90_0)/100*(AE518-450),AthetaR90_1+(AthetaR90_2-AthetaR90_1)/100*(AE518-450)))))</f>
        <v>1.3</v>
      </c>
      <c r="AK518" s="3">
        <f>IF(AF518&lt;=450,AthetaR120_0,IF(AF518&gt;=650,AthetaR120_2,(IF(AF518&lt;=550,AthetaR120_0+(AthetaR120_1-AthetaR120_0)/100*(AF518-450),AthetaR120_1+(AthetaR120_2-AthetaR120_1)/100*(AF518-450)))))</f>
        <v>1.9</v>
      </c>
      <c r="AL518" s="24">
        <f t="shared" si="247"/>
        <v>271.71459812557953</v>
      </c>
      <c r="AM518" s="14">
        <f t="shared" si="248"/>
        <v>190.63515592898918</v>
      </c>
    </row>
    <row r="519" spans="2:39" x14ac:dyDescent="0.25">
      <c r="B519" s="3">
        <f t="shared" si="231"/>
        <v>2505</v>
      </c>
      <c r="C519" s="14">
        <f t="shared" si="232"/>
        <v>41.75</v>
      </c>
      <c r="D519" s="11">
        <f t="shared" si="233"/>
        <v>891.14045842771145</v>
      </c>
      <c r="E519" s="11">
        <f t="shared" si="219"/>
        <v>553.34464426967565</v>
      </c>
      <c r="F519" s="11">
        <f t="shared" si="234"/>
        <v>127.86519101638076</v>
      </c>
      <c r="G519" s="11">
        <f t="shared" si="220"/>
        <v>272.24716767139091</v>
      </c>
      <c r="H519" s="11">
        <f t="shared" si="221"/>
        <v>191.01733116130222</v>
      </c>
      <c r="I519" s="24">
        <f t="shared" si="235"/>
        <v>127.86519101638076</v>
      </c>
      <c r="J519" s="12">
        <f t="shared" si="222"/>
        <v>0.23081775076500324</v>
      </c>
      <c r="K519" s="24">
        <f t="shared" si="223"/>
        <v>500.85010861707701</v>
      </c>
      <c r="L519" s="12">
        <f t="shared" si="236"/>
        <v>0.25261295622120233</v>
      </c>
      <c r="M519" s="24">
        <f t="shared" si="237"/>
        <v>272.24716767139091</v>
      </c>
      <c r="N519" s="12">
        <f t="shared" si="224"/>
        <v>0.69434596831391671</v>
      </c>
      <c r="O519" s="24">
        <f t="shared" si="225"/>
        <v>554.9831583340009</v>
      </c>
      <c r="P519" s="12">
        <f t="shared" si="238"/>
        <v>0.53226078176384495</v>
      </c>
      <c r="Q519" s="24">
        <f t="shared" si="239"/>
        <v>191.01733116130222</v>
      </c>
      <c r="R519" s="12">
        <f t="shared" si="226"/>
        <v>0.40257679725909712</v>
      </c>
      <c r="S519" s="24">
        <f t="shared" si="227"/>
        <v>526.46520266996424</v>
      </c>
      <c r="T519" s="12">
        <f t="shared" si="240"/>
        <v>0.38206238436749546</v>
      </c>
      <c r="W519" s="24">
        <f t="shared" si="241"/>
        <v>211.63753004320341</v>
      </c>
      <c r="X519" s="24">
        <f t="shared" si="242"/>
        <v>533.94409265526531</v>
      </c>
      <c r="Y519" s="13">
        <f t="shared" si="228"/>
        <v>0.41641148902005093</v>
      </c>
      <c r="Z519" s="24">
        <f t="shared" si="229"/>
        <v>8542.6778556618065</v>
      </c>
      <c r="AA519" s="24">
        <f t="shared" si="230"/>
        <v>11421.934690354034</v>
      </c>
      <c r="AB519" s="24">
        <f t="shared" si="243"/>
        <v>272.24716767139091</v>
      </c>
      <c r="AC519" s="24">
        <f t="shared" si="244"/>
        <v>191.01733116130222</v>
      </c>
      <c r="AE519" s="14">
        <f t="shared" si="245"/>
        <v>41.75</v>
      </c>
      <c r="AF519" s="24">
        <f t="shared" si="249"/>
        <v>400</v>
      </c>
      <c r="AG519" s="3">
        <f t="shared" si="246"/>
        <v>0.5</v>
      </c>
      <c r="AH519" s="3">
        <f>IF(AC519&lt;=450,AthetaR30_0,IF(AC519&gt;=650,AthetaR30_2,(IF(AC519&lt;=550,AthetaR30_0+(AthetaR30_1-AthetaR30_0)/100*(AC519-450),AthetaR30_1+(AthetaR30_2-AthetaR30_1)/100*(AC519-450)))))</f>
        <v>0</v>
      </c>
      <c r="AI519" s="3">
        <f>IF(AD519&lt;=450,AthetaR60_0,IF(AD519&gt;=650,AthetaR60_2,(IF(AD519&lt;=550,AthetaR60_0+(AthetaR60_1-AthetaR60_0)/100*(AD519-450),AthetaR60_1+(AthetaR60_2-AthetaR60_1)/100*(AD519-450)))))</f>
        <v>0.5</v>
      </c>
      <c r="AJ519" s="3">
        <f>IF(AE519&lt;=450,AthetaR90_0,IF(AE519&gt;=650,AthetaR90_2,(IF(AE519&lt;=550,AthetaR90_0+(AthetaR90_1-AthetaR90_0)/100*(AE519-450),AthetaR90_1+(AthetaR90_2-AthetaR90_1)/100*(AE519-450)))))</f>
        <v>1.3</v>
      </c>
      <c r="AK519" s="3">
        <f>IF(AF519&lt;=450,AthetaR120_0,IF(AF519&gt;=650,AthetaR120_2,(IF(AF519&lt;=550,AthetaR120_0+(AthetaR120_1-AthetaR120_0)/100*(AF519-450),AthetaR120_1+(AthetaR120_2-AthetaR120_1)/100*(AF519-450)))))</f>
        <v>1.9</v>
      </c>
      <c r="AL519" s="24">
        <f t="shared" si="247"/>
        <v>272.24716767139091</v>
      </c>
      <c r="AM519" s="14">
        <f t="shared" si="248"/>
        <v>191.01733116130222</v>
      </c>
    </row>
    <row r="520" spans="2:39" x14ac:dyDescent="0.25">
      <c r="B520" s="3">
        <f t="shared" si="231"/>
        <v>2510</v>
      </c>
      <c r="C520" s="14">
        <f t="shared" si="232"/>
        <v>41.833333333333336</v>
      </c>
      <c r="D520" s="11">
        <f t="shared" si="233"/>
        <v>891.43833446271458</v>
      </c>
      <c r="E520" s="11">
        <f t="shared" si="219"/>
        <v>553.55844261832772</v>
      </c>
      <c r="F520" s="11">
        <f t="shared" si="234"/>
        <v>128.11780397260196</v>
      </c>
      <c r="G520" s="11">
        <f t="shared" si="220"/>
        <v>272.77942845315476</v>
      </c>
      <c r="H520" s="11">
        <f t="shared" si="221"/>
        <v>191.39939354566971</v>
      </c>
      <c r="I520" s="24">
        <f t="shared" si="235"/>
        <v>128.11780397260196</v>
      </c>
      <c r="J520" s="12">
        <f t="shared" si="222"/>
        <v>0.23076543407003847</v>
      </c>
      <c r="K520" s="24">
        <f t="shared" si="223"/>
        <v>500.96365604874143</v>
      </c>
      <c r="L520" s="12">
        <f t="shared" si="236"/>
        <v>0.25258916293389361</v>
      </c>
      <c r="M520" s="24">
        <f t="shared" si="237"/>
        <v>272.77942845315476</v>
      </c>
      <c r="N520" s="12">
        <f t="shared" si="224"/>
        <v>0.69411530440217384</v>
      </c>
      <c r="O520" s="24">
        <f t="shared" si="225"/>
        <v>555.16758675020321</v>
      </c>
      <c r="P520" s="12">
        <f t="shared" si="238"/>
        <v>0.53195178065003124</v>
      </c>
      <c r="Q520" s="24">
        <f t="shared" si="239"/>
        <v>191.39939354566971</v>
      </c>
      <c r="R520" s="12">
        <f t="shared" si="226"/>
        <v>0.4024686676984891</v>
      </c>
      <c r="S520" s="24">
        <f t="shared" si="227"/>
        <v>526.60664585699703</v>
      </c>
      <c r="T520" s="12">
        <f t="shared" si="240"/>
        <v>0.38194932423065897</v>
      </c>
      <c r="W520" s="24">
        <f t="shared" si="241"/>
        <v>212.05394153222346</v>
      </c>
      <c r="X520" s="24">
        <f t="shared" si="242"/>
        <v>534.09227397047437</v>
      </c>
      <c r="Y520" s="13">
        <f t="shared" si="228"/>
        <v>0.41636002119990456</v>
      </c>
      <c r="Z520" s="24">
        <f t="shared" si="229"/>
        <v>8537.6125271526071</v>
      </c>
      <c r="AA520" s="24">
        <f t="shared" si="230"/>
        <v>11430.072360915856</v>
      </c>
      <c r="AB520" s="24">
        <f t="shared" si="243"/>
        <v>272.77942845315476</v>
      </c>
      <c r="AC520" s="24">
        <f t="shared" si="244"/>
        <v>191.39939354566971</v>
      </c>
      <c r="AE520" s="14">
        <f t="shared" si="245"/>
        <v>41.833333333333336</v>
      </c>
      <c r="AF520" s="24">
        <f t="shared" si="249"/>
        <v>400</v>
      </c>
      <c r="AG520" s="3">
        <f t="shared" si="246"/>
        <v>0.5</v>
      </c>
      <c r="AH520" s="3">
        <f>IF(AC520&lt;=450,AthetaR30_0,IF(AC520&gt;=650,AthetaR30_2,(IF(AC520&lt;=550,AthetaR30_0+(AthetaR30_1-AthetaR30_0)/100*(AC520-450),AthetaR30_1+(AthetaR30_2-AthetaR30_1)/100*(AC520-450)))))</f>
        <v>0</v>
      </c>
      <c r="AI520" s="3">
        <f>IF(AD520&lt;=450,AthetaR60_0,IF(AD520&gt;=650,AthetaR60_2,(IF(AD520&lt;=550,AthetaR60_0+(AthetaR60_1-AthetaR60_0)/100*(AD520-450),AthetaR60_1+(AthetaR60_2-AthetaR60_1)/100*(AD520-450)))))</f>
        <v>0.5</v>
      </c>
      <c r="AJ520" s="3">
        <f>IF(AE520&lt;=450,AthetaR90_0,IF(AE520&gt;=650,AthetaR90_2,(IF(AE520&lt;=550,AthetaR90_0+(AthetaR90_1-AthetaR90_0)/100*(AE520-450),AthetaR90_1+(AthetaR90_2-AthetaR90_1)/100*(AE520-450)))))</f>
        <v>1.3</v>
      </c>
      <c r="AK520" s="3">
        <f>IF(AF520&lt;=450,AthetaR120_0,IF(AF520&gt;=650,AthetaR120_2,(IF(AF520&lt;=550,AthetaR120_0+(AthetaR120_1-AthetaR120_0)/100*(AF520-450),AthetaR120_1+(AthetaR120_2-AthetaR120_1)/100*(AF520-450)))))</f>
        <v>1.9</v>
      </c>
      <c r="AL520" s="24">
        <f t="shared" si="247"/>
        <v>272.77942845315476</v>
      </c>
      <c r="AM520" s="14">
        <f t="shared" si="248"/>
        <v>191.39939354566971</v>
      </c>
    </row>
    <row r="521" spans="2:39" x14ac:dyDescent="0.25">
      <c r="B521" s="3">
        <f t="shared" si="231"/>
        <v>2515</v>
      </c>
      <c r="C521" s="14">
        <f t="shared" si="232"/>
        <v>41.916666666666664</v>
      </c>
      <c r="D521" s="11">
        <f t="shared" si="233"/>
        <v>891.73561947345047</v>
      </c>
      <c r="E521" s="11">
        <f t="shared" si="219"/>
        <v>553.77224096697978</v>
      </c>
      <c r="F521" s="11">
        <f t="shared" si="234"/>
        <v>128.37039313553586</v>
      </c>
      <c r="G521" s="11">
        <f t="shared" si="220"/>
        <v>273.31138023380481</v>
      </c>
      <c r="H521" s="11">
        <f t="shared" si="221"/>
        <v>191.78134286990036</v>
      </c>
      <c r="I521" s="24">
        <f t="shared" si="235"/>
        <v>128.37039313553586</v>
      </c>
      <c r="J521" s="12">
        <f t="shared" si="222"/>
        <v>0.23071319517270433</v>
      </c>
      <c r="K521" s="24">
        <f t="shared" si="223"/>
        <v>501.07708601089371</v>
      </c>
      <c r="L521" s="12">
        <f t="shared" si="236"/>
        <v>0.25256518613988288</v>
      </c>
      <c r="M521" s="24">
        <f t="shared" si="237"/>
        <v>273.31138023380481</v>
      </c>
      <c r="N521" s="12">
        <f t="shared" si="224"/>
        <v>0.69388483784588884</v>
      </c>
      <c r="O521" s="24">
        <f t="shared" si="225"/>
        <v>555.35197982943032</v>
      </c>
      <c r="P521" s="12">
        <f t="shared" si="238"/>
        <v>0.53164254460369187</v>
      </c>
      <c r="Q521" s="24">
        <f t="shared" si="239"/>
        <v>191.78134286990036</v>
      </c>
      <c r="R521" s="12">
        <f t="shared" si="226"/>
        <v>0.40236072074785506</v>
      </c>
      <c r="S521" s="24">
        <f t="shared" si="227"/>
        <v>526.74792600357353</v>
      </c>
      <c r="T521" s="12">
        <f t="shared" si="240"/>
        <v>0.38183605350969207</v>
      </c>
      <c r="W521" s="24">
        <f t="shared" si="241"/>
        <v>212.47030155342335</v>
      </c>
      <c r="X521" s="24">
        <f t="shared" si="242"/>
        <v>534.24034067577793</v>
      </c>
      <c r="Y521" s="13">
        <f t="shared" si="228"/>
        <v>0.4163086452090824</v>
      </c>
      <c r="Z521" s="24">
        <f t="shared" si="229"/>
        <v>8532.5484853389098</v>
      </c>
      <c r="AA521" s="24">
        <f t="shared" si="230"/>
        <v>11438.20749600485</v>
      </c>
      <c r="AB521" s="24">
        <f t="shared" si="243"/>
        <v>273.31138023380481</v>
      </c>
      <c r="AC521" s="24">
        <f t="shared" si="244"/>
        <v>191.78134286990036</v>
      </c>
      <c r="AE521" s="14">
        <f t="shared" si="245"/>
        <v>41.916666666666664</v>
      </c>
      <c r="AF521" s="24">
        <f t="shared" si="249"/>
        <v>400</v>
      </c>
      <c r="AG521" s="3">
        <f t="shared" si="246"/>
        <v>0.5</v>
      </c>
      <c r="AH521" s="3">
        <f>IF(AC521&lt;=450,AthetaR30_0,IF(AC521&gt;=650,AthetaR30_2,(IF(AC521&lt;=550,AthetaR30_0+(AthetaR30_1-AthetaR30_0)/100*(AC521-450),AthetaR30_1+(AthetaR30_2-AthetaR30_1)/100*(AC521-450)))))</f>
        <v>0</v>
      </c>
      <c r="AI521" s="3">
        <f>IF(AD521&lt;=450,AthetaR60_0,IF(AD521&gt;=650,AthetaR60_2,(IF(AD521&lt;=550,AthetaR60_0+(AthetaR60_1-AthetaR60_0)/100*(AD521-450),AthetaR60_1+(AthetaR60_2-AthetaR60_1)/100*(AD521-450)))))</f>
        <v>0.5</v>
      </c>
      <c r="AJ521" s="3">
        <f>IF(AE521&lt;=450,AthetaR90_0,IF(AE521&gt;=650,AthetaR90_2,(IF(AE521&lt;=550,AthetaR90_0+(AthetaR90_1-AthetaR90_0)/100*(AE521-450),AthetaR90_1+(AthetaR90_2-AthetaR90_1)/100*(AE521-450)))))</f>
        <v>1.3</v>
      </c>
      <c r="AK521" s="3">
        <f>IF(AF521&lt;=450,AthetaR120_0,IF(AF521&gt;=650,AthetaR120_2,(IF(AF521&lt;=550,AthetaR120_0+(AthetaR120_1-AthetaR120_0)/100*(AF521-450),AthetaR120_1+(AthetaR120_2-AthetaR120_1)/100*(AF521-450)))))</f>
        <v>1.9</v>
      </c>
      <c r="AL521" s="24">
        <f t="shared" si="247"/>
        <v>273.31138023380481</v>
      </c>
      <c r="AM521" s="14">
        <f t="shared" si="248"/>
        <v>191.78134286990036</v>
      </c>
    </row>
    <row r="522" spans="2:39" x14ac:dyDescent="0.25">
      <c r="B522" s="3">
        <f t="shared" si="231"/>
        <v>2520</v>
      </c>
      <c r="C522" s="14">
        <f t="shared" si="232"/>
        <v>42</v>
      </c>
      <c r="D522" s="11">
        <f t="shared" si="233"/>
        <v>892.03231580061174</v>
      </c>
      <c r="E522" s="11">
        <f t="shared" si="219"/>
        <v>553.98603931563184</v>
      </c>
      <c r="F522" s="11">
        <f t="shared" si="234"/>
        <v>128.62295832167575</v>
      </c>
      <c r="G522" s="11">
        <f t="shared" si="220"/>
        <v>273.84302277840851</v>
      </c>
      <c r="H522" s="11">
        <f t="shared" si="221"/>
        <v>192.16317892341004</v>
      </c>
      <c r="I522" s="24">
        <f t="shared" si="235"/>
        <v>128.62295832167575</v>
      </c>
      <c r="J522" s="12">
        <f t="shared" si="222"/>
        <v>0.23066103390865647</v>
      </c>
      <c r="K522" s="24">
        <f t="shared" si="223"/>
        <v>501.19039866604339</v>
      </c>
      <c r="L522" s="12">
        <f t="shared" si="236"/>
        <v>0.25254102705215603</v>
      </c>
      <c r="M522" s="24">
        <f t="shared" si="237"/>
        <v>273.84302277840851</v>
      </c>
      <c r="N522" s="12">
        <f t="shared" si="224"/>
        <v>0.69365456616100163</v>
      </c>
      <c r="O522" s="24">
        <f t="shared" si="225"/>
        <v>555.53633936851406</v>
      </c>
      <c r="P522" s="12">
        <f t="shared" si="238"/>
        <v>0.53133307574130928</v>
      </c>
      <c r="Q522" s="24">
        <f t="shared" si="239"/>
        <v>192.16317892341004</v>
      </c>
      <c r="R522" s="12">
        <f t="shared" si="226"/>
        <v>0.4022529555709552</v>
      </c>
      <c r="S522" s="24">
        <f t="shared" si="227"/>
        <v>526.88904388136973</v>
      </c>
      <c r="T522" s="12">
        <f t="shared" si="240"/>
        <v>0.38172257379723407</v>
      </c>
      <c r="W522" s="24">
        <f t="shared" si="241"/>
        <v>212.88661019863244</v>
      </c>
      <c r="X522" s="24">
        <f t="shared" si="242"/>
        <v>534.38829380074662</v>
      </c>
      <c r="Y522" s="13">
        <f t="shared" si="228"/>
        <v>0.41625735979471129</v>
      </c>
      <c r="Z522" s="24">
        <f t="shared" si="229"/>
        <v>8527.4857279249863</v>
      </c>
      <c r="AA522" s="24">
        <f t="shared" si="230"/>
        <v>11446.340081529597</v>
      </c>
      <c r="AB522" s="24">
        <f t="shared" si="243"/>
        <v>273.84302277840851</v>
      </c>
      <c r="AC522" s="24">
        <f t="shared" si="244"/>
        <v>192.16317892341004</v>
      </c>
      <c r="AE522" s="14">
        <f t="shared" si="245"/>
        <v>42</v>
      </c>
      <c r="AF522" s="24">
        <f t="shared" si="249"/>
        <v>400</v>
      </c>
      <c r="AG522" s="3">
        <f t="shared" si="246"/>
        <v>0.5</v>
      </c>
      <c r="AH522" s="3">
        <f>IF(AC522&lt;=450,AthetaR30_0,IF(AC522&gt;=650,AthetaR30_2,(IF(AC522&lt;=550,AthetaR30_0+(AthetaR30_1-AthetaR30_0)/100*(AC522-450),AthetaR30_1+(AthetaR30_2-AthetaR30_1)/100*(AC522-450)))))</f>
        <v>0</v>
      </c>
      <c r="AI522" s="3">
        <f>IF(AD522&lt;=450,AthetaR60_0,IF(AD522&gt;=650,AthetaR60_2,(IF(AD522&lt;=550,AthetaR60_0+(AthetaR60_1-AthetaR60_0)/100*(AD522-450),AthetaR60_1+(AthetaR60_2-AthetaR60_1)/100*(AD522-450)))))</f>
        <v>0.5</v>
      </c>
      <c r="AJ522" s="3">
        <f>IF(AE522&lt;=450,AthetaR90_0,IF(AE522&gt;=650,AthetaR90_2,(IF(AE522&lt;=550,AthetaR90_0+(AthetaR90_1-AthetaR90_0)/100*(AE522-450),AthetaR90_1+(AthetaR90_2-AthetaR90_1)/100*(AE522-450)))))</f>
        <v>1.3</v>
      </c>
      <c r="AK522" s="3">
        <f>IF(AF522&lt;=450,AthetaR120_0,IF(AF522&gt;=650,AthetaR120_2,(IF(AF522&lt;=550,AthetaR120_0+(AthetaR120_1-AthetaR120_0)/100*(AF522-450),AthetaR120_1+(AthetaR120_2-AthetaR120_1)/100*(AF522-450)))))</f>
        <v>1.9</v>
      </c>
      <c r="AL522" s="24">
        <f t="shared" si="247"/>
        <v>273.84302277840851</v>
      </c>
      <c r="AM522" s="14">
        <f t="shared" si="248"/>
        <v>192.16317892341004</v>
      </c>
    </row>
    <row r="523" spans="2:39" x14ac:dyDescent="0.25">
      <c r="B523" s="3">
        <f t="shared" si="231"/>
        <v>2525</v>
      </c>
      <c r="C523" s="14">
        <f t="shared" si="232"/>
        <v>42.083333333333336</v>
      </c>
      <c r="D523" s="11">
        <f t="shared" si="233"/>
        <v>892.32842577101314</v>
      </c>
      <c r="E523" s="11">
        <f t="shared" si="219"/>
        <v>554.1998376642839</v>
      </c>
      <c r="F523" s="11">
        <f t="shared" si="234"/>
        <v>128.87549934872791</v>
      </c>
      <c r="G523" s="11">
        <f t="shared" si="220"/>
        <v>274.37435585414983</v>
      </c>
      <c r="H523" s="11">
        <f t="shared" si="221"/>
        <v>192.54490149720729</v>
      </c>
      <c r="I523" s="24">
        <f t="shared" si="235"/>
        <v>128.87549934872791</v>
      </c>
      <c r="J523" s="12">
        <f t="shared" si="222"/>
        <v>0.23060895011354104</v>
      </c>
      <c r="K523" s="24">
        <f t="shared" si="223"/>
        <v>501.30359417742778</v>
      </c>
      <c r="L523" s="12">
        <f t="shared" si="236"/>
        <v>0.25251668687439832</v>
      </c>
      <c r="M523" s="24">
        <f t="shared" si="237"/>
        <v>274.37435585414983</v>
      </c>
      <c r="N523" s="12">
        <f t="shared" si="224"/>
        <v>0.69342448687767277</v>
      </c>
      <c r="O523" s="24">
        <f t="shared" si="225"/>
        <v>555.7206671579761</v>
      </c>
      <c r="P523" s="12">
        <f t="shared" si="238"/>
        <v>0.53102337616237039</v>
      </c>
      <c r="Q523" s="24">
        <f t="shared" si="239"/>
        <v>192.54490149720729</v>
      </c>
      <c r="R523" s="12">
        <f t="shared" si="226"/>
        <v>0.40214537133379347</v>
      </c>
      <c r="S523" s="24">
        <f t="shared" si="227"/>
        <v>527.03000026156337</v>
      </c>
      <c r="T523" s="12">
        <f t="shared" si="240"/>
        <v>0.38160888667160286</v>
      </c>
      <c r="W523" s="24">
        <f t="shared" si="241"/>
        <v>213.30286755842715</v>
      </c>
      <c r="X523" s="24">
        <f t="shared" si="242"/>
        <v>534.53613437370609</v>
      </c>
      <c r="Y523" s="13">
        <f t="shared" si="228"/>
        <v>0.41620616370748048</v>
      </c>
      <c r="Z523" s="24">
        <f t="shared" si="229"/>
        <v>8522.4242526464186</v>
      </c>
      <c r="AA523" s="24">
        <f t="shared" si="230"/>
        <v>11454.470103400701</v>
      </c>
      <c r="AB523" s="24">
        <f t="shared" si="243"/>
        <v>274.37435585414983</v>
      </c>
      <c r="AC523" s="24">
        <f t="shared" si="244"/>
        <v>192.54490149720729</v>
      </c>
      <c r="AE523" s="14">
        <f t="shared" si="245"/>
        <v>42.083333333333336</v>
      </c>
      <c r="AF523" s="24">
        <f t="shared" si="249"/>
        <v>400</v>
      </c>
      <c r="AG523" s="3">
        <f t="shared" si="246"/>
        <v>0.5</v>
      </c>
      <c r="AH523" s="3">
        <f>IF(AC523&lt;=450,AthetaR30_0,IF(AC523&gt;=650,AthetaR30_2,(IF(AC523&lt;=550,AthetaR30_0+(AthetaR30_1-AthetaR30_0)/100*(AC523-450),AthetaR30_1+(AthetaR30_2-AthetaR30_1)/100*(AC523-450)))))</f>
        <v>0</v>
      </c>
      <c r="AI523" s="3">
        <f>IF(AD523&lt;=450,AthetaR60_0,IF(AD523&gt;=650,AthetaR60_2,(IF(AD523&lt;=550,AthetaR60_0+(AthetaR60_1-AthetaR60_0)/100*(AD523-450),AthetaR60_1+(AthetaR60_2-AthetaR60_1)/100*(AD523-450)))))</f>
        <v>0.5</v>
      </c>
      <c r="AJ523" s="3">
        <f>IF(AE523&lt;=450,AthetaR90_0,IF(AE523&gt;=650,AthetaR90_2,(IF(AE523&lt;=550,AthetaR90_0+(AthetaR90_1-AthetaR90_0)/100*(AE523-450),AthetaR90_1+(AthetaR90_2-AthetaR90_1)/100*(AE523-450)))))</f>
        <v>1.3</v>
      </c>
      <c r="AK523" s="3">
        <f>IF(AF523&lt;=450,AthetaR120_0,IF(AF523&gt;=650,AthetaR120_2,(IF(AF523&lt;=550,AthetaR120_0+(AthetaR120_1-AthetaR120_0)/100*(AF523-450),AthetaR120_1+(AthetaR120_2-AthetaR120_1)/100*(AF523-450)))))</f>
        <v>1.9</v>
      </c>
      <c r="AL523" s="24">
        <f t="shared" si="247"/>
        <v>274.37435585414983</v>
      </c>
      <c r="AM523" s="14">
        <f t="shared" si="248"/>
        <v>192.54490149720729</v>
      </c>
    </row>
    <row r="524" spans="2:39" x14ac:dyDescent="0.25">
      <c r="B524" s="3">
        <f t="shared" si="231"/>
        <v>2530</v>
      </c>
      <c r="C524" s="14">
        <f t="shared" si="232"/>
        <v>42.166666666666664</v>
      </c>
      <c r="D524" s="11">
        <f t="shared" si="233"/>
        <v>892.62395169770116</v>
      </c>
      <c r="E524" s="11">
        <f t="shared" si="219"/>
        <v>554.41363601293597</v>
      </c>
      <c r="F524" s="11">
        <f t="shared" si="234"/>
        <v>129.12801603560231</v>
      </c>
      <c r="G524" s="11">
        <f t="shared" si="220"/>
        <v>274.90537923031218</v>
      </c>
      <c r="H524" s="11">
        <f t="shared" si="221"/>
        <v>192.92651038387891</v>
      </c>
      <c r="I524" s="24">
        <f t="shared" si="235"/>
        <v>129.12801603560231</v>
      </c>
      <c r="J524" s="12">
        <f t="shared" si="222"/>
        <v>0.23055694362299831</v>
      </c>
      <c r="K524" s="24">
        <f t="shared" si="223"/>
        <v>501.41667270900427</v>
      </c>
      <c r="L524" s="12">
        <f t="shared" si="236"/>
        <v>0.2524921668010629</v>
      </c>
      <c r="M524" s="24">
        <f t="shared" si="237"/>
        <v>274.90537923031218</v>
      </c>
      <c r="N524" s="12">
        <f t="shared" si="224"/>
        <v>0.69319459754024304</v>
      </c>
      <c r="O524" s="24">
        <f t="shared" si="225"/>
        <v>555.90496498202481</v>
      </c>
      <c r="P524" s="12">
        <f t="shared" si="238"/>
        <v>0.53071344794953512</v>
      </c>
      <c r="Q524" s="24">
        <f t="shared" si="239"/>
        <v>192.92651038387891</v>
      </c>
      <c r="R524" s="12">
        <f t="shared" si="226"/>
        <v>0.40203796720461782</v>
      </c>
      <c r="S524" s="24">
        <f t="shared" si="227"/>
        <v>527.17079591482241</v>
      </c>
      <c r="T524" s="12">
        <f t="shared" si="240"/>
        <v>0.38149499369691481</v>
      </c>
      <c r="W524" s="24">
        <f t="shared" si="241"/>
        <v>213.71907372213462</v>
      </c>
      <c r="X524" s="24">
        <f t="shared" si="242"/>
        <v>534.68386342174199</v>
      </c>
      <c r="Y524" s="13">
        <f t="shared" si="228"/>
        <v>0.41615505570162975</v>
      </c>
      <c r="Z524" s="24">
        <f t="shared" si="229"/>
        <v>8517.3640572700333</v>
      </c>
      <c r="AA524" s="24">
        <f t="shared" si="230"/>
        <v>11462.597547530941</v>
      </c>
      <c r="AB524" s="24">
        <f t="shared" si="243"/>
        <v>274.90537923031218</v>
      </c>
      <c r="AC524" s="24">
        <f t="shared" si="244"/>
        <v>192.92651038387891</v>
      </c>
      <c r="AE524" s="14">
        <f t="shared" si="245"/>
        <v>42.166666666666664</v>
      </c>
      <c r="AF524" s="24">
        <f t="shared" si="249"/>
        <v>400</v>
      </c>
      <c r="AG524" s="3">
        <f t="shared" si="246"/>
        <v>0.5</v>
      </c>
      <c r="AH524" s="3">
        <f>IF(AC524&lt;=450,AthetaR30_0,IF(AC524&gt;=650,AthetaR30_2,(IF(AC524&lt;=550,AthetaR30_0+(AthetaR30_1-AthetaR30_0)/100*(AC524-450),AthetaR30_1+(AthetaR30_2-AthetaR30_1)/100*(AC524-450)))))</f>
        <v>0</v>
      </c>
      <c r="AI524" s="3">
        <f>IF(AD524&lt;=450,AthetaR60_0,IF(AD524&gt;=650,AthetaR60_2,(IF(AD524&lt;=550,AthetaR60_0+(AthetaR60_1-AthetaR60_0)/100*(AD524-450),AthetaR60_1+(AthetaR60_2-AthetaR60_1)/100*(AD524-450)))))</f>
        <v>0.5</v>
      </c>
      <c r="AJ524" s="3">
        <f>IF(AE524&lt;=450,AthetaR90_0,IF(AE524&gt;=650,AthetaR90_2,(IF(AE524&lt;=550,AthetaR90_0+(AthetaR90_1-AthetaR90_0)/100*(AE524-450),AthetaR90_1+(AthetaR90_2-AthetaR90_1)/100*(AE524-450)))))</f>
        <v>1.3</v>
      </c>
      <c r="AK524" s="3">
        <f>IF(AF524&lt;=450,AthetaR120_0,IF(AF524&gt;=650,AthetaR120_2,(IF(AF524&lt;=550,AthetaR120_0+(AthetaR120_1-AthetaR120_0)/100*(AF524-450),AthetaR120_1+(AthetaR120_2-AthetaR120_1)/100*(AF524-450)))))</f>
        <v>1.9</v>
      </c>
      <c r="AL524" s="24">
        <f t="shared" si="247"/>
        <v>274.90537923031218</v>
      </c>
      <c r="AM524" s="14">
        <f t="shared" si="248"/>
        <v>192.92651038387891</v>
      </c>
    </row>
    <row r="525" spans="2:39" x14ac:dyDescent="0.25">
      <c r="B525" s="3">
        <f t="shared" si="231"/>
        <v>2535</v>
      </c>
      <c r="C525" s="14">
        <f t="shared" si="232"/>
        <v>42.25</v>
      </c>
      <c r="D525" s="11">
        <f t="shared" si="233"/>
        <v>892.91889588006313</v>
      </c>
      <c r="E525" s="11">
        <f t="shared" si="219"/>
        <v>554.62743436158803</v>
      </c>
      <c r="F525" s="11">
        <f t="shared" si="234"/>
        <v>129.38050820240338</v>
      </c>
      <c r="G525" s="11">
        <f t="shared" si="220"/>
        <v>275.43609267826173</v>
      </c>
      <c r="H525" s="11">
        <f t="shared" si="221"/>
        <v>193.30800537757582</v>
      </c>
      <c r="I525" s="24">
        <f t="shared" si="235"/>
        <v>129.38050820240338</v>
      </c>
      <c r="J525" s="12">
        <f t="shared" si="222"/>
        <v>0.23050501427266609</v>
      </c>
      <c r="K525" s="24">
        <f t="shared" si="223"/>
        <v>501.52963442544092</v>
      </c>
      <c r="L525" s="12">
        <f t="shared" si="236"/>
        <v>0.25246746801743913</v>
      </c>
      <c r="M525" s="24">
        <f t="shared" si="237"/>
        <v>275.43609267826173</v>
      </c>
      <c r="N525" s="12">
        <f t="shared" si="224"/>
        <v>0.69296489570719189</v>
      </c>
      <c r="O525" s="24">
        <f t="shared" si="225"/>
        <v>556.08923461855272</v>
      </c>
      <c r="P525" s="12">
        <f t="shared" si="238"/>
        <v>0.53040329316880719</v>
      </c>
      <c r="Q525" s="24">
        <f t="shared" si="239"/>
        <v>193.30800537757582</v>
      </c>
      <c r="R525" s="12">
        <f t="shared" si="226"/>
        <v>0.40193074235392001</v>
      </c>
      <c r="S525" s="24">
        <f t="shared" si="227"/>
        <v>527.31143161129398</v>
      </c>
      <c r="T525" s="12">
        <f t="shared" si="240"/>
        <v>0.38138089642320505</v>
      </c>
      <c r="W525" s="24">
        <f t="shared" si="241"/>
        <v>214.13522877783626</v>
      </c>
      <c r="X525" s="24">
        <f t="shared" si="242"/>
        <v>534.83148197070489</v>
      </c>
      <c r="Y525" s="13">
        <f t="shared" si="228"/>
        <v>0.41610403453493572</v>
      </c>
      <c r="Z525" s="24">
        <f t="shared" si="229"/>
        <v>8512.3051395937946</v>
      </c>
      <c r="AA525" s="24">
        <f t="shared" si="230"/>
        <v>11470.722399835371</v>
      </c>
      <c r="AB525" s="24">
        <f t="shared" si="243"/>
        <v>275.43609267826173</v>
      </c>
      <c r="AC525" s="24">
        <f t="shared" si="244"/>
        <v>193.30800537757582</v>
      </c>
      <c r="AE525" s="14">
        <f t="shared" si="245"/>
        <v>42.25</v>
      </c>
      <c r="AF525" s="24">
        <f t="shared" si="249"/>
        <v>400</v>
      </c>
      <c r="AG525" s="3">
        <f t="shared" si="246"/>
        <v>0.5</v>
      </c>
      <c r="AH525" s="3">
        <f>IF(AC525&lt;=450,AthetaR30_0,IF(AC525&gt;=650,AthetaR30_2,(IF(AC525&lt;=550,AthetaR30_0+(AthetaR30_1-AthetaR30_0)/100*(AC525-450),AthetaR30_1+(AthetaR30_2-AthetaR30_1)/100*(AC525-450)))))</f>
        <v>0</v>
      </c>
      <c r="AI525" s="3">
        <f>IF(AD525&lt;=450,AthetaR60_0,IF(AD525&gt;=650,AthetaR60_2,(IF(AD525&lt;=550,AthetaR60_0+(AthetaR60_1-AthetaR60_0)/100*(AD525-450),AthetaR60_1+(AthetaR60_2-AthetaR60_1)/100*(AD525-450)))))</f>
        <v>0.5</v>
      </c>
      <c r="AJ525" s="3">
        <f>IF(AE525&lt;=450,AthetaR90_0,IF(AE525&gt;=650,AthetaR90_2,(IF(AE525&lt;=550,AthetaR90_0+(AthetaR90_1-AthetaR90_0)/100*(AE525-450),AthetaR90_1+(AthetaR90_2-AthetaR90_1)/100*(AE525-450)))))</f>
        <v>1.3</v>
      </c>
      <c r="AK525" s="3">
        <f>IF(AF525&lt;=450,AthetaR120_0,IF(AF525&gt;=650,AthetaR120_2,(IF(AF525&lt;=550,AthetaR120_0+(AthetaR120_1-AthetaR120_0)/100*(AF525-450),AthetaR120_1+(AthetaR120_2-AthetaR120_1)/100*(AF525-450)))))</f>
        <v>1.9</v>
      </c>
      <c r="AL525" s="24">
        <f t="shared" si="247"/>
        <v>275.43609267826173</v>
      </c>
      <c r="AM525" s="14">
        <f t="shared" si="248"/>
        <v>193.30800537757582</v>
      </c>
    </row>
    <row r="526" spans="2:39" x14ac:dyDescent="0.25">
      <c r="B526" s="3">
        <f t="shared" si="231"/>
        <v>2540</v>
      </c>
      <c r="C526" s="14">
        <f t="shared" si="232"/>
        <v>42.333333333333336</v>
      </c>
      <c r="D526" s="11">
        <f t="shared" si="233"/>
        <v>893.21326060393358</v>
      </c>
      <c r="E526" s="11">
        <f t="shared" si="219"/>
        <v>554.84123271024021</v>
      </c>
      <c r="F526" s="11">
        <f t="shared" si="234"/>
        <v>129.63297567042082</v>
      </c>
      <c r="G526" s="11">
        <f t="shared" si="220"/>
        <v>275.96649597143056</v>
      </c>
      <c r="H526" s="11">
        <f t="shared" si="221"/>
        <v>193.68938627399902</v>
      </c>
      <c r="I526" s="24">
        <f t="shared" si="235"/>
        <v>129.63297567042082</v>
      </c>
      <c r="J526" s="12">
        <f t="shared" si="222"/>
        <v>0.2304531618981833</v>
      </c>
      <c r="K526" s="24">
        <f t="shared" si="223"/>
        <v>501.64247949210983</v>
      </c>
      <c r="L526" s="12">
        <f t="shared" si="236"/>
        <v>0.25244259169977473</v>
      </c>
      <c r="M526" s="24">
        <f t="shared" si="237"/>
        <v>275.96649597143056</v>
      </c>
      <c r="N526" s="12">
        <f t="shared" si="224"/>
        <v>0.69273537895109794</v>
      </c>
      <c r="O526" s="24">
        <f t="shared" si="225"/>
        <v>556.27347783913388</v>
      </c>
      <c r="P526" s="12">
        <f t="shared" si="238"/>
        <v>0.53009291386986901</v>
      </c>
      <c r="Q526" s="24">
        <f t="shared" si="239"/>
        <v>193.68938627399902</v>
      </c>
      <c r="R526" s="12">
        <f t="shared" si="226"/>
        <v>0.4018236959544339</v>
      </c>
      <c r="S526" s="24">
        <f t="shared" si="227"/>
        <v>527.45190812059423</v>
      </c>
      <c r="T526" s="12">
        <f t="shared" si="240"/>
        <v>0.38126659638664268</v>
      </c>
      <c r="W526" s="24">
        <f t="shared" si="241"/>
        <v>214.55133281237119</v>
      </c>
      <c r="X526" s="24">
        <f t="shared" si="242"/>
        <v>534.97899104521537</v>
      </c>
      <c r="Y526" s="13">
        <f t="shared" si="228"/>
        <v>0.41605309896869996</v>
      </c>
      <c r="Z526" s="24">
        <f t="shared" si="229"/>
        <v>8507.2474974467259</v>
      </c>
      <c r="AA526" s="24">
        <f t="shared" si="230"/>
        <v>11478.844646231495</v>
      </c>
      <c r="AB526" s="24">
        <f t="shared" si="243"/>
        <v>275.96649597143056</v>
      </c>
      <c r="AC526" s="24">
        <f t="shared" si="244"/>
        <v>193.68938627399902</v>
      </c>
      <c r="AE526" s="14">
        <f t="shared" si="245"/>
        <v>42.333333333333336</v>
      </c>
      <c r="AF526" s="24">
        <f t="shared" si="249"/>
        <v>400</v>
      </c>
      <c r="AG526" s="3">
        <f t="shared" si="246"/>
        <v>0.5</v>
      </c>
      <c r="AH526" s="3">
        <f>IF(AC526&lt;=450,AthetaR30_0,IF(AC526&gt;=650,AthetaR30_2,(IF(AC526&lt;=550,AthetaR30_0+(AthetaR30_1-AthetaR30_0)/100*(AC526-450),AthetaR30_1+(AthetaR30_2-AthetaR30_1)/100*(AC526-450)))))</f>
        <v>0</v>
      </c>
      <c r="AI526" s="3">
        <f>IF(AD526&lt;=450,AthetaR60_0,IF(AD526&gt;=650,AthetaR60_2,(IF(AD526&lt;=550,AthetaR60_0+(AthetaR60_1-AthetaR60_0)/100*(AD526-450),AthetaR60_1+(AthetaR60_2-AthetaR60_1)/100*(AD526-450)))))</f>
        <v>0.5</v>
      </c>
      <c r="AJ526" s="3">
        <f>IF(AE526&lt;=450,AthetaR90_0,IF(AE526&gt;=650,AthetaR90_2,(IF(AE526&lt;=550,AthetaR90_0+(AthetaR90_1-AthetaR90_0)/100*(AE526-450),AthetaR90_1+(AthetaR90_2-AthetaR90_1)/100*(AE526-450)))))</f>
        <v>1.3</v>
      </c>
      <c r="AK526" s="3">
        <f>IF(AF526&lt;=450,AthetaR120_0,IF(AF526&gt;=650,AthetaR120_2,(IF(AF526&lt;=550,AthetaR120_0+(AthetaR120_1-AthetaR120_0)/100*(AF526-450),AthetaR120_1+(AthetaR120_2-AthetaR120_1)/100*(AF526-450)))))</f>
        <v>1.9</v>
      </c>
      <c r="AL526" s="24">
        <f t="shared" si="247"/>
        <v>275.96649597143056</v>
      </c>
      <c r="AM526" s="14">
        <f t="shared" si="248"/>
        <v>193.68938627399902</v>
      </c>
    </row>
    <row r="527" spans="2:39" x14ac:dyDescent="0.25">
      <c r="B527" s="3">
        <f t="shared" si="231"/>
        <v>2545</v>
      </c>
      <c r="C527" s="14">
        <f t="shared" si="232"/>
        <v>42.416666666666664</v>
      </c>
      <c r="D527" s="11">
        <f t="shared" si="233"/>
        <v>893.50704814170047</v>
      </c>
      <c r="E527" s="11">
        <f t="shared" si="219"/>
        <v>555.05503105889227</v>
      </c>
      <c r="F527" s="11">
        <f t="shared" si="234"/>
        <v>129.8854182621206</v>
      </c>
      <c r="G527" s="11">
        <f t="shared" si="220"/>
        <v>276.49658888530041</v>
      </c>
      <c r="H527" s="11">
        <f t="shared" si="221"/>
        <v>194.07065287038566</v>
      </c>
      <c r="I527" s="24">
        <f t="shared" si="235"/>
        <v>129.8854182621206</v>
      </c>
      <c r="J527" s="12">
        <f t="shared" si="222"/>
        <v>0.2304013863351933</v>
      </c>
      <c r="K527" s="24">
        <f t="shared" si="223"/>
        <v>501.75520807507763</v>
      </c>
      <c r="L527" s="12">
        <f t="shared" si="236"/>
        <v>0.2524175390153317</v>
      </c>
      <c r="M527" s="24">
        <f t="shared" si="237"/>
        <v>276.49658888530041</v>
      </c>
      <c r="N527" s="12">
        <f t="shared" si="224"/>
        <v>0.69250604485859668</v>
      </c>
      <c r="O527" s="24">
        <f t="shared" si="225"/>
        <v>556.45769640902199</v>
      </c>
      <c r="P527" s="12">
        <f t="shared" si="238"/>
        <v>0.52978231208621385</v>
      </c>
      <c r="Q527" s="24">
        <f t="shared" si="239"/>
        <v>194.07065287038566</v>
      </c>
      <c r="R527" s="12">
        <f t="shared" si="226"/>
        <v>0.40171682718113705</v>
      </c>
      <c r="S527" s="24">
        <f t="shared" si="227"/>
        <v>527.59222621179663</v>
      </c>
      <c r="T527" s="12">
        <f t="shared" si="240"/>
        <v>0.38115209510962927</v>
      </c>
      <c r="W527" s="24">
        <f t="shared" si="241"/>
        <v>214.96738591133987</v>
      </c>
      <c r="X527" s="24">
        <f t="shared" si="242"/>
        <v>535.12639166866882</v>
      </c>
      <c r="Y527" s="13">
        <f t="shared" si="228"/>
        <v>0.41600224776773487</v>
      </c>
      <c r="Z527" s="24">
        <f t="shared" si="229"/>
        <v>8502.1911286888098</v>
      </c>
      <c r="AA527" s="24">
        <f t="shared" si="230"/>
        <v>11486.964272639343</v>
      </c>
      <c r="AB527" s="24">
        <f t="shared" si="243"/>
        <v>276.49658888530041</v>
      </c>
      <c r="AC527" s="24">
        <f t="shared" si="244"/>
        <v>194.07065287038566</v>
      </c>
      <c r="AE527" s="14">
        <f t="shared" si="245"/>
        <v>42.416666666666664</v>
      </c>
      <c r="AF527" s="24">
        <f t="shared" si="249"/>
        <v>400</v>
      </c>
      <c r="AG527" s="3">
        <f t="shared" si="246"/>
        <v>0.5</v>
      </c>
      <c r="AH527" s="3">
        <f>IF(AC527&lt;=450,AthetaR30_0,IF(AC527&gt;=650,AthetaR30_2,(IF(AC527&lt;=550,AthetaR30_0+(AthetaR30_1-AthetaR30_0)/100*(AC527-450),AthetaR30_1+(AthetaR30_2-AthetaR30_1)/100*(AC527-450)))))</f>
        <v>0</v>
      </c>
      <c r="AI527" s="3">
        <f>IF(AD527&lt;=450,AthetaR60_0,IF(AD527&gt;=650,AthetaR60_2,(IF(AD527&lt;=550,AthetaR60_0+(AthetaR60_1-AthetaR60_0)/100*(AD527-450),AthetaR60_1+(AthetaR60_2-AthetaR60_1)/100*(AD527-450)))))</f>
        <v>0.5</v>
      </c>
      <c r="AJ527" s="3">
        <f>IF(AE527&lt;=450,AthetaR90_0,IF(AE527&gt;=650,AthetaR90_2,(IF(AE527&lt;=550,AthetaR90_0+(AthetaR90_1-AthetaR90_0)/100*(AE527-450),AthetaR90_1+(AthetaR90_2-AthetaR90_1)/100*(AE527-450)))))</f>
        <v>1.3</v>
      </c>
      <c r="AK527" s="3">
        <f>IF(AF527&lt;=450,AthetaR120_0,IF(AF527&gt;=650,AthetaR120_2,(IF(AF527&lt;=550,AthetaR120_0+(AthetaR120_1-AthetaR120_0)/100*(AF527-450),AthetaR120_1+(AthetaR120_2-AthetaR120_1)/100*(AF527-450)))))</f>
        <v>1.9</v>
      </c>
      <c r="AL527" s="24">
        <f t="shared" si="247"/>
        <v>276.49658888530041</v>
      </c>
      <c r="AM527" s="14">
        <f t="shared" si="248"/>
        <v>194.07065287038566</v>
      </c>
    </row>
    <row r="528" spans="2:39" x14ac:dyDescent="0.25">
      <c r="B528" s="3">
        <f t="shared" si="231"/>
        <v>2550</v>
      </c>
      <c r="C528" s="14">
        <f t="shared" si="232"/>
        <v>42.5</v>
      </c>
      <c r="D528" s="11">
        <f t="shared" si="233"/>
        <v>893.80026075241165</v>
      </c>
      <c r="E528" s="11">
        <f t="shared" si="219"/>
        <v>555.26882940754433</v>
      </c>
      <c r="F528" s="11">
        <f t="shared" si="234"/>
        <v>130.13783580113594</v>
      </c>
      <c r="G528" s="11">
        <f t="shared" si="220"/>
        <v>277.02637119738665</v>
      </c>
      <c r="H528" s="11">
        <f t="shared" si="221"/>
        <v>194.45180496549528</v>
      </c>
      <c r="I528" s="24">
        <f t="shared" si="235"/>
        <v>130.13783580113594</v>
      </c>
      <c r="J528" s="12">
        <f t="shared" si="222"/>
        <v>0.23034968741934753</v>
      </c>
      <c r="K528" s="24">
        <f t="shared" si="223"/>
        <v>501.86782034109837</v>
      </c>
      <c r="L528" s="12">
        <f t="shared" si="236"/>
        <v>0.25239231112243987</v>
      </c>
      <c r="M528" s="24">
        <f t="shared" si="237"/>
        <v>277.02637119738665</v>
      </c>
      <c r="N528" s="12">
        <f t="shared" si="224"/>
        <v>0.6922768910303414</v>
      </c>
      <c r="O528" s="24">
        <f t="shared" si="225"/>
        <v>556.64189208714799</v>
      </c>
      <c r="P528" s="12">
        <f t="shared" si="238"/>
        <v>0.52947148983526815</v>
      </c>
      <c r="Q528" s="24">
        <f t="shared" si="239"/>
        <v>194.45180496549528</v>
      </c>
      <c r="R528" s="12">
        <f t="shared" si="226"/>
        <v>0.40161013521124805</v>
      </c>
      <c r="S528" s="24">
        <f t="shared" si="227"/>
        <v>527.73238665342262</v>
      </c>
      <c r="T528" s="12">
        <f t="shared" si="240"/>
        <v>0.38103739410089194</v>
      </c>
      <c r="W528" s="24">
        <f t="shared" si="241"/>
        <v>215.3833881591076</v>
      </c>
      <c r="X528" s="24">
        <f t="shared" si="242"/>
        <v>535.27368486324008</v>
      </c>
      <c r="Y528" s="13">
        <f t="shared" si="228"/>
        <v>0.41595147970035412</v>
      </c>
      <c r="Z528" s="24">
        <f t="shared" si="229"/>
        <v>8497.1360312109191</v>
      </c>
      <c r="AA528" s="24">
        <f t="shared" si="230"/>
        <v>11495.081264981665</v>
      </c>
      <c r="AB528" s="24">
        <f t="shared" si="243"/>
        <v>277.02637119738665</v>
      </c>
      <c r="AC528" s="24">
        <f t="shared" si="244"/>
        <v>194.45180496549528</v>
      </c>
      <c r="AE528" s="14">
        <f t="shared" si="245"/>
        <v>42.5</v>
      </c>
      <c r="AF528" s="24">
        <f t="shared" si="249"/>
        <v>400</v>
      </c>
      <c r="AG528" s="3">
        <f t="shared" si="246"/>
        <v>0.5</v>
      </c>
      <c r="AH528" s="3">
        <f>IF(AC528&lt;=450,AthetaR30_0,IF(AC528&gt;=650,AthetaR30_2,(IF(AC528&lt;=550,AthetaR30_0+(AthetaR30_1-AthetaR30_0)/100*(AC528-450),AthetaR30_1+(AthetaR30_2-AthetaR30_1)/100*(AC528-450)))))</f>
        <v>0</v>
      </c>
      <c r="AI528" s="3">
        <f>IF(AD528&lt;=450,AthetaR60_0,IF(AD528&gt;=650,AthetaR60_2,(IF(AD528&lt;=550,AthetaR60_0+(AthetaR60_1-AthetaR60_0)/100*(AD528-450),AthetaR60_1+(AthetaR60_2-AthetaR60_1)/100*(AD528-450)))))</f>
        <v>0.5</v>
      </c>
      <c r="AJ528" s="3">
        <f>IF(AE528&lt;=450,AthetaR90_0,IF(AE528&gt;=650,AthetaR90_2,(IF(AE528&lt;=550,AthetaR90_0+(AthetaR90_1-AthetaR90_0)/100*(AE528-450),AthetaR90_1+(AthetaR90_2-AthetaR90_1)/100*(AE528-450)))))</f>
        <v>1.3</v>
      </c>
      <c r="AK528" s="3">
        <f>IF(AF528&lt;=450,AthetaR120_0,IF(AF528&gt;=650,AthetaR120_2,(IF(AF528&lt;=550,AthetaR120_0+(AthetaR120_1-AthetaR120_0)/100*(AF528-450),AthetaR120_1+(AthetaR120_2-AthetaR120_1)/100*(AF528-450)))))</f>
        <v>1.9</v>
      </c>
      <c r="AL528" s="24">
        <f t="shared" si="247"/>
        <v>277.02637119738665</v>
      </c>
      <c r="AM528" s="14">
        <f t="shared" si="248"/>
        <v>194.45180496549528</v>
      </c>
    </row>
    <row r="529" spans="2:39" x14ac:dyDescent="0.25">
      <c r="B529" s="3">
        <f t="shared" si="231"/>
        <v>2555</v>
      </c>
      <c r="C529" s="14">
        <f t="shared" si="232"/>
        <v>42.583333333333336</v>
      </c>
      <c r="D529" s="11">
        <f t="shared" si="233"/>
        <v>894.09290068187806</v>
      </c>
      <c r="E529" s="11">
        <f t="shared" si="219"/>
        <v>555.48262775619639</v>
      </c>
      <c r="F529" s="11">
        <f t="shared" si="234"/>
        <v>130.39022811225837</v>
      </c>
      <c r="G529" s="11">
        <f t="shared" si="220"/>
        <v>277.55584268722191</v>
      </c>
      <c r="H529" s="11">
        <f t="shared" si="221"/>
        <v>194.83284235959619</v>
      </c>
      <c r="I529" s="24">
        <f t="shared" si="235"/>
        <v>130.39022811225837</v>
      </c>
      <c r="J529" s="12">
        <f t="shared" si="222"/>
        <v>0.23029806498630853</v>
      </c>
      <c r="K529" s="24">
        <f t="shared" si="223"/>
        <v>501.98031645760511</v>
      </c>
      <c r="L529" s="12">
        <f t="shared" si="236"/>
        <v>0.25236690917062549</v>
      </c>
      <c r="M529" s="24">
        <f t="shared" si="237"/>
        <v>277.55584268722191</v>
      </c>
      <c r="N529" s="12">
        <f t="shared" si="224"/>
        <v>0.6920479150809612</v>
      </c>
      <c r="O529" s="24">
        <f t="shared" si="225"/>
        <v>556.82606662611829</v>
      </c>
      <c r="P529" s="12">
        <f t="shared" si="238"/>
        <v>0.52916044911874793</v>
      </c>
      <c r="Q529" s="24">
        <f t="shared" si="239"/>
        <v>194.83284235959619</v>
      </c>
      <c r="R529" s="12">
        <f t="shared" si="226"/>
        <v>0.40150361922422684</v>
      </c>
      <c r="S529" s="24">
        <f t="shared" si="227"/>
        <v>527.87239021343055</v>
      </c>
      <c r="T529" s="12">
        <f t="shared" si="240"/>
        <v>0.38092249485570984</v>
      </c>
      <c r="W529" s="24">
        <f t="shared" si="241"/>
        <v>215.79933963880796</v>
      </c>
      <c r="X529" s="24">
        <f t="shared" si="242"/>
        <v>535.42087164988857</v>
      </c>
      <c r="Y529" s="13">
        <f t="shared" si="228"/>
        <v>0.41590079353835746</v>
      </c>
      <c r="Z529" s="24">
        <f t="shared" si="229"/>
        <v>8492.0822029347109</v>
      </c>
      <c r="AA529" s="24">
        <f t="shared" si="230"/>
        <v>11503.195609184027</v>
      </c>
      <c r="AB529" s="24">
        <f t="shared" si="243"/>
        <v>277.55584268722191</v>
      </c>
      <c r="AC529" s="24">
        <f t="shared" si="244"/>
        <v>194.83284235959619</v>
      </c>
      <c r="AE529" s="14">
        <f t="shared" si="245"/>
        <v>42.583333333333336</v>
      </c>
      <c r="AF529" s="24">
        <f t="shared" si="249"/>
        <v>400</v>
      </c>
      <c r="AG529" s="3">
        <f t="shared" si="246"/>
        <v>0.5</v>
      </c>
      <c r="AH529" s="3">
        <f>IF(AC529&lt;=450,AthetaR30_0,IF(AC529&gt;=650,AthetaR30_2,(IF(AC529&lt;=550,AthetaR30_0+(AthetaR30_1-AthetaR30_0)/100*(AC529-450),AthetaR30_1+(AthetaR30_2-AthetaR30_1)/100*(AC529-450)))))</f>
        <v>0</v>
      </c>
      <c r="AI529" s="3">
        <f>IF(AD529&lt;=450,AthetaR60_0,IF(AD529&gt;=650,AthetaR60_2,(IF(AD529&lt;=550,AthetaR60_0+(AthetaR60_1-AthetaR60_0)/100*(AD529-450),AthetaR60_1+(AthetaR60_2-AthetaR60_1)/100*(AD529-450)))))</f>
        <v>0.5</v>
      </c>
      <c r="AJ529" s="3">
        <f>IF(AE529&lt;=450,AthetaR90_0,IF(AE529&gt;=650,AthetaR90_2,(IF(AE529&lt;=550,AthetaR90_0+(AthetaR90_1-AthetaR90_0)/100*(AE529-450),AthetaR90_1+(AthetaR90_2-AthetaR90_1)/100*(AE529-450)))))</f>
        <v>1.3</v>
      </c>
      <c r="AK529" s="3">
        <f>IF(AF529&lt;=450,AthetaR120_0,IF(AF529&gt;=650,AthetaR120_2,(IF(AF529&lt;=550,AthetaR120_0+(AthetaR120_1-AthetaR120_0)/100*(AF529-450),AthetaR120_1+(AthetaR120_2-AthetaR120_1)/100*(AF529-450)))))</f>
        <v>1.9</v>
      </c>
      <c r="AL529" s="24">
        <f t="shared" si="247"/>
        <v>277.55584268722191</v>
      </c>
      <c r="AM529" s="14">
        <f t="shared" si="248"/>
        <v>194.83284235959619</v>
      </c>
    </row>
    <row r="530" spans="2:39" x14ac:dyDescent="0.25">
      <c r="B530" s="3">
        <f t="shared" si="231"/>
        <v>2560</v>
      </c>
      <c r="C530" s="14">
        <f t="shared" si="232"/>
        <v>42.666666666666664</v>
      </c>
      <c r="D530" s="11">
        <f t="shared" si="233"/>
        <v>894.38497016277745</v>
      </c>
      <c r="E530" s="11">
        <f t="shared" ref="E530:E593" si="250">IF(B530&lt;=40*60,20+345*CRed_1*LOG(8*C530+1,10),ThetaG40+(ThetaG120-ThetaG40)/80*(C530-40))</f>
        <v>555.69642610484846</v>
      </c>
      <c r="F530" s="11">
        <f t="shared" si="234"/>
        <v>130.642595021429</v>
      </c>
      <c r="G530" s="11">
        <f t="shared" ref="G530:G593" si="251">M530</f>
        <v>278.08500313634067</v>
      </c>
      <c r="H530" s="11">
        <f t="shared" ref="H530:H593" si="252">Q530</f>
        <v>195.21376485445188</v>
      </c>
      <c r="I530" s="24">
        <f t="shared" si="235"/>
        <v>130.642595021429</v>
      </c>
      <c r="J530" s="12">
        <f t="shared" ref="J530:J593" si="253">Cp*RhoP/(K530*RhoA)*dP/1000*MassivSS</f>
        <v>0.23024651887175346</v>
      </c>
      <c r="K530" s="24">
        <f t="shared" ref="K530:K593" si="254">IF(I530&lt;600,425+0.773*I530-1.69/1000*I530^2+2.22/1000^2*I530^3,IF(I530&lt;735,666+13002/(738-I530),IF(I530&lt;900,545+17820/(I530-731),650)))</f>
        <v>502.09269659270251</v>
      </c>
      <c r="L530" s="12">
        <f t="shared" si="236"/>
        <v>0.25234133430065497</v>
      </c>
      <c r="M530" s="24">
        <f t="shared" si="237"/>
        <v>278.08500313634067</v>
      </c>
      <c r="N530" s="12">
        <f t="shared" ref="N530:N593" si="255">Cp*RhoP/(O530*RhoA)*dP/1000*MassivW</f>
        <v>0.69181911463902168</v>
      </c>
      <c r="O530" s="24">
        <f t="shared" ref="O530:O593" si="256">IF(M530&lt;600,425+0.773*M530-1.69/1000*M530^2+2.22/1000^2*M530^3,IF(M530&lt;735,666+13002/(738-M530),IF(M530&lt;900,545+17820/(M530-731),650)))</f>
        <v>557.01022177221319</v>
      </c>
      <c r="P530" s="12">
        <f t="shared" si="238"/>
        <v>0.5288491919227517</v>
      </c>
      <c r="Q530" s="24">
        <f t="shared" si="239"/>
        <v>195.21376485445188</v>
      </c>
      <c r="R530" s="12">
        <f t="shared" ref="R530:R593" si="257">Cp*RhoP/(S530*RhoA)*dP/1000*MassivSI</f>
        <v>0.40139727840177419</v>
      </c>
      <c r="S530" s="24">
        <f t="shared" ref="S530:S593" si="258">IF(Q530&lt;600,425+0.773*Q530-1.69/1000*Q530^2+2.22/1000^2*Q530^3,IF(Q530&lt;735,666+13002/(738-Q530),IF(Q530&lt;900,545+17820/(Q530-731),650)))</f>
        <v>528.01223765920508</v>
      </c>
      <c r="T530" s="12">
        <f t="shared" si="240"/>
        <v>0.38080739885599119</v>
      </c>
      <c r="W530" s="24">
        <f t="shared" si="241"/>
        <v>216.21524043234632</v>
      </c>
      <c r="X530" s="24">
        <f t="shared" si="242"/>
        <v>535.56795304836271</v>
      </c>
      <c r="Y530" s="13">
        <f t="shared" ref="Y530:Y593" si="259">MAX(MassivSSCO/(X530*RhoA)*DeltaT*(Z530+AA530),L530)</f>
        <v>0.41585018805702112</v>
      </c>
      <c r="Z530" s="24">
        <f t="shared" ref="Z530:Z593" si="260">AlphaC*(E530-W530)</f>
        <v>8487.0296418125527</v>
      </c>
      <c r="AA530" s="24">
        <f t="shared" ref="AA530:AA593" si="261">Phi*EpsilonF*0.7*Botzman/10^8*EpsilonA*((E530+273)^4-(W530+273)^4)</f>
        <v>11511.307291174953</v>
      </c>
      <c r="AB530" s="24">
        <f t="shared" si="243"/>
        <v>278.08500313634067</v>
      </c>
      <c r="AC530" s="24">
        <f t="shared" si="244"/>
        <v>195.21376485445188</v>
      </c>
      <c r="AE530" s="14">
        <f t="shared" si="245"/>
        <v>42.666666666666664</v>
      </c>
      <c r="AF530" s="24">
        <f t="shared" si="249"/>
        <v>400</v>
      </c>
      <c r="AG530" s="3">
        <f t="shared" si="246"/>
        <v>0.5</v>
      </c>
      <c r="AH530" s="3">
        <f>IF(AC530&lt;=450,AthetaR30_0,IF(AC530&gt;=650,AthetaR30_2,(IF(AC530&lt;=550,AthetaR30_0+(AthetaR30_1-AthetaR30_0)/100*(AC530-450),AthetaR30_1+(AthetaR30_2-AthetaR30_1)/100*(AC530-450)))))</f>
        <v>0</v>
      </c>
      <c r="AI530" s="3">
        <f>IF(AD530&lt;=450,AthetaR60_0,IF(AD530&gt;=650,AthetaR60_2,(IF(AD530&lt;=550,AthetaR60_0+(AthetaR60_1-AthetaR60_0)/100*(AD530-450),AthetaR60_1+(AthetaR60_2-AthetaR60_1)/100*(AD530-450)))))</f>
        <v>0.5</v>
      </c>
      <c r="AJ530" s="3">
        <f>IF(AE530&lt;=450,AthetaR90_0,IF(AE530&gt;=650,AthetaR90_2,(IF(AE530&lt;=550,AthetaR90_0+(AthetaR90_1-AthetaR90_0)/100*(AE530-450),AthetaR90_1+(AthetaR90_2-AthetaR90_1)/100*(AE530-450)))))</f>
        <v>1.3</v>
      </c>
      <c r="AK530" s="3">
        <f>IF(AF530&lt;=450,AthetaR120_0,IF(AF530&gt;=650,AthetaR120_2,(IF(AF530&lt;=550,AthetaR120_0+(AthetaR120_1-AthetaR120_0)/100*(AF530-450),AthetaR120_1+(AthetaR120_2-AthetaR120_1)/100*(AF530-450)))))</f>
        <v>1.9</v>
      </c>
      <c r="AL530" s="24">
        <f t="shared" si="247"/>
        <v>278.08500313634067</v>
      </c>
      <c r="AM530" s="14">
        <f t="shared" si="248"/>
        <v>195.21376485445188</v>
      </c>
    </row>
    <row r="531" spans="2:39" x14ac:dyDescent="0.25">
      <c r="B531" s="3">
        <f t="shared" ref="B531:B594" si="262">B530+DeltaT</f>
        <v>2565</v>
      </c>
      <c r="C531" s="14">
        <f t="shared" ref="C531:C594" si="263">B531/60</f>
        <v>42.75</v>
      </c>
      <c r="D531" s="11">
        <f t="shared" ref="D531:D594" si="264">20+345*LOG(8*C531+1,10)</f>
        <v>894.67647141475561</v>
      </c>
      <c r="E531" s="11">
        <f t="shared" si="250"/>
        <v>555.91022445350052</v>
      </c>
      <c r="F531" s="11">
        <f t="shared" ref="F531:F594" si="265">I531</f>
        <v>130.89493635572967</v>
      </c>
      <c r="G531" s="11">
        <f t="shared" si="251"/>
        <v>278.61385232826342</v>
      </c>
      <c r="H531" s="11">
        <f t="shared" si="252"/>
        <v>195.59457225330786</v>
      </c>
      <c r="I531" s="24">
        <f t="shared" ref="I531:I594" si="266">I530+IF(Limit=Oui,MAX(0,L530),L530)</f>
        <v>130.89493635572967</v>
      </c>
      <c r="J531" s="12">
        <f t="shared" si="253"/>
        <v>0.23019504891137738</v>
      </c>
      <c r="K531" s="24">
        <f t="shared" si="254"/>
        <v>502.20496091515844</v>
      </c>
      <c r="L531" s="12">
        <f t="shared" ref="L531:L594" si="267">LambdaP*MassivSS/(dP/1000)/(K531*RhoA)/(1+J531/3)*(D531-I531)*DeltaT-(EXP(J531/10)-1)*(D531-D530)</f>
        <v>0.25231558764464423</v>
      </c>
      <c r="M531" s="24">
        <f t="shared" ref="M531:M594" si="268">M530+IF(Limit=Oui,MAX(0,P530),P530)</f>
        <v>278.61385232826342</v>
      </c>
      <c r="N531" s="12">
        <f t="shared" si="255"/>
        <v>0.69159048734698203</v>
      </c>
      <c r="O531" s="24">
        <f t="shared" si="256"/>
        <v>557.19435926538574</v>
      </c>
      <c r="P531" s="12">
        <f t="shared" ref="P531:P594" si="269">LambdaP*MassivW/(dP/1000)/(O531*RhoA)/(1+N531/3)*(D531-M531)*DeltaT-(EXP(N531/10)-1)*(D531-D530)</f>
        <v>0.52853772021805556</v>
      </c>
      <c r="Q531" s="24">
        <f t="shared" ref="Q531:Q594" si="270">Q530+IF(Limit=Oui,MAX(0,T530),T530)</f>
        <v>195.59457225330786</v>
      </c>
      <c r="R531" s="12">
        <f t="shared" si="257"/>
        <v>0.40129111192783029</v>
      </c>
      <c r="S531" s="24">
        <f t="shared" si="258"/>
        <v>528.1519297575478</v>
      </c>
      <c r="T531" s="12">
        <f t="shared" ref="T531:T594" si="271">LambdaP*MassivSI/(dP/1000)/(S531*RhoA)/(1+R531/3)*(D531-Q531)*DeltaT-(EXP(R531/10)-1)*(D531-D530)</f>
        <v>0.38069210757046462</v>
      </c>
      <c r="W531" s="24">
        <f t="shared" ref="W531:W594" si="272">W530+IF(Limit=Oui,MAX(0,Y530),Y530)</f>
        <v>216.63109062040334</v>
      </c>
      <c r="X531" s="24">
        <f t="shared" ref="X531:X594" si="273">IF(W531&lt;600,425+0.773*W531-1.69/1000*W531^2+2.22/1000^2*W531^3,IF(W531&lt;735,666+13002/(738-W531),IF(W531&lt;900,545+17820/(W531-731),650)))</f>
        <v>535.71493007720426</v>
      </c>
      <c r="Y531" s="13">
        <f t="shared" si="259"/>
        <v>0.41579966203508378</v>
      </c>
      <c r="Z531" s="24">
        <f t="shared" si="260"/>
        <v>8481.9783458274287</v>
      </c>
      <c r="AA531" s="24">
        <f t="shared" si="261"/>
        <v>11519.41629688606</v>
      </c>
      <c r="AB531" s="24">
        <f t="shared" ref="AB531:AB594" si="274">MAX(M531,AVERAGE(W531,AC531))</f>
        <v>278.61385232826342</v>
      </c>
      <c r="AC531" s="24">
        <f t="shared" ref="AC531:AC594" si="275">Q531</f>
        <v>195.59457225330786</v>
      </c>
      <c r="AE531" s="14">
        <f t="shared" ref="AE531:AE594" si="276">C531</f>
        <v>42.75</v>
      </c>
      <c r="AF531" s="24">
        <f t="shared" si="249"/>
        <v>400</v>
      </c>
      <c r="AG531" s="3">
        <f t="shared" ref="AG531:AG594" si="277">IF(C531&lt;=30,AH531,IF(C531&lt;=60,AI531,IF(C531&lt;=90,AJ531,IF(C531&lt;=120,AK531,-1))))</f>
        <v>0.5</v>
      </c>
      <c r="AH531" s="3">
        <f>IF(AC531&lt;=450,AthetaR30_0,IF(AC531&gt;=650,AthetaR30_2,(IF(AC531&lt;=550,AthetaR30_0+(AthetaR30_1-AthetaR30_0)/100*(AC531-450),AthetaR30_1+(AthetaR30_2-AthetaR30_1)/100*(AC531-450)))))</f>
        <v>0</v>
      </c>
      <c r="AI531" s="3">
        <f>IF(AD531&lt;=450,AthetaR60_0,IF(AD531&gt;=650,AthetaR60_2,(IF(AD531&lt;=550,AthetaR60_0+(AthetaR60_1-AthetaR60_0)/100*(AD531-450),AthetaR60_1+(AthetaR60_2-AthetaR60_1)/100*(AD531-450)))))</f>
        <v>0.5</v>
      </c>
      <c r="AJ531" s="3">
        <f>IF(AE531&lt;=450,AthetaR90_0,IF(AE531&gt;=650,AthetaR90_2,(IF(AE531&lt;=550,AthetaR90_0+(AthetaR90_1-AthetaR90_0)/100*(AE531-450),AthetaR90_1+(AthetaR90_2-AthetaR90_1)/100*(AE531-450)))))</f>
        <v>1.3</v>
      </c>
      <c r="AK531" s="3">
        <f>IF(AF531&lt;=450,AthetaR120_0,IF(AF531&gt;=650,AthetaR120_2,(IF(AF531&lt;=550,AthetaR120_0+(AthetaR120_1-AthetaR120_0)/100*(AF531-450),AthetaR120_1+(AthetaR120_2-AthetaR120_1)/100*(AF531-450)))))</f>
        <v>1.9</v>
      </c>
      <c r="AL531" s="24">
        <f t="shared" ref="AL531:AL594" si="278">MAX(M531,AVERAGE(W531,AM531))</f>
        <v>278.61385232826342</v>
      </c>
      <c r="AM531" s="14">
        <f t="shared" ref="AM531:AM594" si="279">IF(W531&gt;=AF531,(1+(W531-AF531)*AG531/10000)*AC531,AC531)</f>
        <v>195.59457225330786</v>
      </c>
    </row>
    <row r="532" spans="2:39" x14ac:dyDescent="0.25">
      <c r="B532" s="3">
        <f t="shared" si="262"/>
        <v>2570</v>
      </c>
      <c r="C532" s="14">
        <f t="shared" si="263"/>
        <v>42.833333333333336</v>
      </c>
      <c r="D532" s="11">
        <f t="shared" si="264"/>
        <v>894.96740664452955</v>
      </c>
      <c r="E532" s="11">
        <f t="shared" si="250"/>
        <v>556.12402280215258</v>
      </c>
      <c r="F532" s="11">
        <f t="shared" si="265"/>
        <v>131.1472519433743</v>
      </c>
      <c r="G532" s="11">
        <f t="shared" si="251"/>
        <v>279.1423900484815</v>
      </c>
      <c r="H532" s="11">
        <f t="shared" si="252"/>
        <v>195.97526436087833</v>
      </c>
      <c r="I532" s="24">
        <f t="shared" si="266"/>
        <v>131.1472519433743</v>
      </c>
      <c r="J532" s="12">
        <f t="shared" si="253"/>
        <v>0.23014365494089634</v>
      </c>
      <c r="K532" s="24">
        <f t="shared" si="254"/>
        <v>502.31710959439687</v>
      </c>
      <c r="L532" s="12">
        <f t="shared" si="267"/>
        <v>0.25228967032607058</v>
      </c>
      <c r="M532" s="24">
        <f t="shared" si="268"/>
        <v>279.1423900484815</v>
      </c>
      <c r="N532" s="12">
        <f t="shared" si="255"/>
        <v>0.69136203086115811</v>
      </c>
      <c r="O532" s="24">
        <f t="shared" si="256"/>
        <v>557.37848083925951</v>
      </c>
      <c r="P532" s="12">
        <f t="shared" si="269"/>
        <v>0.52822603596010831</v>
      </c>
      <c r="Q532" s="24">
        <f t="shared" si="270"/>
        <v>195.97526436087833</v>
      </c>
      <c r="R532" s="12">
        <f t="shared" si="257"/>
        <v>0.40118511898857423</v>
      </c>
      <c r="S532" s="24">
        <f t="shared" si="258"/>
        <v>528.29146727466684</v>
      </c>
      <c r="T532" s="12">
        <f t="shared" si="271"/>
        <v>0.38057662245469892</v>
      </c>
      <c r="W532" s="24">
        <f t="shared" si="272"/>
        <v>217.04689028243843</v>
      </c>
      <c r="X532" s="24">
        <f t="shared" si="273"/>
        <v>535.86180375375386</v>
      </c>
      <c r="Y532" s="13">
        <f t="shared" si="259"/>
        <v>0.41574921425473677</v>
      </c>
      <c r="Z532" s="24">
        <f t="shared" si="260"/>
        <v>8476.9283129928535</v>
      </c>
      <c r="AA532" s="24">
        <f t="shared" si="261"/>
        <v>11527.5226122522</v>
      </c>
      <c r="AB532" s="24">
        <f t="shared" si="274"/>
        <v>279.1423900484815</v>
      </c>
      <c r="AC532" s="24">
        <f t="shared" si="275"/>
        <v>195.97526436087833</v>
      </c>
      <c r="AE532" s="14">
        <f t="shared" si="276"/>
        <v>42.833333333333336</v>
      </c>
      <c r="AF532" s="24">
        <f t="shared" si="249"/>
        <v>400</v>
      </c>
      <c r="AG532" s="3">
        <f t="shared" si="277"/>
        <v>0.5</v>
      </c>
      <c r="AH532" s="3">
        <f>IF(AC532&lt;=450,AthetaR30_0,IF(AC532&gt;=650,AthetaR30_2,(IF(AC532&lt;=550,AthetaR30_0+(AthetaR30_1-AthetaR30_0)/100*(AC532-450),AthetaR30_1+(AthetaR30_2-AthetaR30_1)/100*(AC532-450)))))</f>
        <v>0</v>
      </c>
      <c r="AI532" s="3">
        <f>IF(AD532&lt;=450,AthetaR60_0,IF(AD532&gt;=650,AthetaR60_2,(IF(AD532&lt;=550,AthetaR60_0+(AthetaR60_1-AthetaR60_0)/100*(AD532-450),AthetaR60_1+(AthetaR60_2-AthetaR60_1)/100*(AD532-450)))))</f>
        <v>0.5</v>
      </c>
      <c r="AJ532" s="3">
        <f>IF(AE532&lt;=450,AthetaR90_0,IF(AE532&gt;=650,AthetaR90_2,(IF(AE532&lt;=550,AthetaR90_0+(AthetaR90_1-AthetaR90_0)/100*(AE532-450),AthetaR90_1+(AthetaR90_2-AthetaR90_1)/100*(AE532-450)))))</f>
        <v>1.3</v>
      </c>
      <c r="AK532" s="3">
        <f>IF(AF532&lt;=450,AthetaR120_0,IF(AF532&gt;=650,AthetaR120_2,(IF(AF532&lt;=550,AthetaR120_0+(AthetaR120_1-AthetaR120_0)/100*(AF532-450),AthetaR120_1+(AthetaR120_2-AthetaR120_1)/100*(AF532-450)))))</f>
        <v>1.9</v>
      </c>
      <c r="AL532" s="24">
        <f t="shared" si="278"/>
        <v>279.1423900484815</v>
      </c>
      <c r="AM532" s="14">
        <f t="shared" si="279"/>
        <v>195.97526436087833</v>
      </c>
    </row>
    <row r="533" spans="2:39" x14ac:dyDescent="0.25">
      <c r="B533" s="3">
        <f t="shared" si="262"/>
        <v>2575</v>
      </c>
      <c r="C533" s="14">
        <f t="shared" si="263"/>
        <v>42.916666666666664</v>
      </c>
      <c r="D533" s="11">
        <f t="shared" si="264"/>
        <v>895.25777804598545</v>
      </c>
      <c r="E533" s="11">
        <f t="shared" si="250"/>
        <v>556.33782115080464</v>
      </c>
      <c r="F533" s="11">
        <f t="shared" si="265"/>
        <v>131.39954161370036</v>
      </c>
      <c r="G533" s="11">
        <f t="shared" si="251"/>
        <v>279.67061608444163</v>
      </c>
      <c r="H533" s="11">
        <f t="shared" si="252"/>
        <v>196.35584098333302</v>
      </c>
      <c r="I533" s="24">
        <f t="shared" si="266"/>
        <v>131.39954161370036</v>
      </c>
      <c r="J533" s="12">
        <f t="shared" si="253"/>
        <v>0.23009233679605062</v>
      </c>
      <c r="K533" s="24">
        <f t="shared" si="254"/>
        <v>502.42914280048961</v>
      </c>
      <c r="L533" s="12">
        <f t="shared" si="267"/>
        <v>0.25226358345994343</v>
      </c>
      <c r="M533" s="24">
        <f t="shared" si="268"/>
        <v>279.67061608444163</v>
      </c>
      <c r="N533" s="12">
        <f t="shared" si="255"/>
        <v>0.6911337428516785</v>
      </c>
      <c r="O533" s="24">
        <f t="shared" si="256"/>
        <v>557.56258822112841</v>
      </c>
      <c r="P533" s="12">
        <f t="shared" si="269"/>
        <v>0.5279141410895154</v>
      </c>
      <c r="Q533" s="24">
        <f t="shared" si="270"/>
        <v>196.35584098333302</v>
      </c>
      <c r="R533" s="12">
        <f t="shared" si="257"/>
        <v>0.40107929877242304</v>
      </c>
      <c r="S533" s="24">
        <f t="shared" si="258"/>
        <v>528.43085097616665</v>
      </c>
      <c r="T533" s="12">
        <f t="shared" si="271"/>
        <v>0.38046094495140387</v>
      </c>
      <c r="W533" s="24">
        <f t="shared" si="272"/>
        <v>217.46263949669316</v>
      </c>
      <c r="X533" s="24">
        <f t="shared" si="273"/>
        <v>536.00857509415482</v>
      </c>
      <c r="Y533" s="13">
        <f t="shared" si="259"/>
        <v>0.4156988435016104</v>
      </c>
      <c r="Z533" s="24">
        <f t="shared" si="260"/>
        <v>8471.8795413527878</v>
      </c>
      <c r="AA533" s="24">
        <f t="shared" si="261"/>
        <v>11535.626223211581</v>
      </c>
      <c r="AB533" s="24">
        <f t="shared" si="274"/>
        <v>279.67061608444163</v>
      </c>
      <c r="AC533" s="24">
        <f t="shared" si="275"/>
        <v>196.35584098333302</v>
      </c>
      <c r="AE533" s="14">
        <f t="shared" si="276"/>
        <v>42.916666666666664</v>
      </c>
      <c r="AF533" s="24">
        <f t="shared" si="249"/>
        <v>400</v>
      </c>
      <c r="AG533" s="3">
        <f t="shared" si="277"/>
        <v>0.5</v>
      </c>
      <c r="AH533" s="3">
        <f>IF(AC533&lt;=450,AthetaR30_0,IF(AC533&gt;=650,AthetaR30_2,(IF(AC533&lt;=550,AthetaR30_0+(AthetaR30_1-AthetaR30_0)/100*(AC533-450),AthetaR30_1+(AthetaR30_2-AthetaR30_1)/100*(AC533-450)))))</f>
        <v>0</v>
      </c>
      <c r="AI533" s="3">
        <f>IF(AD533&lt;=450,AthetaR60_0,IF(AD533&gt;=650,AthetaR60_2,(IF(AD533&lt;=550,AthetaR60_0+(AthetaR60_1-AthetaR60_0)/100*(AD533-450),AthetaR60_1+(AthetaR60_2-AthetaR60_1)/100*(AD533-450)))))</f>
        <v>0.5</v>
      </c>
      <c r="AJ533" s="3">
        <f>IF(AE533&lt;=450,AthetaR90_0,IF(AE533&gt;=650,AthetaR90_2,(IF(AE533&lt;=550,AthetaR90_0+(AthetaR90_1-AthetaR90_0)/100*(AE533-450),AthetaR90_1+(AthetaR90_2-AthetaR90_1)/100*(AE533-450)))))</f>
        <v>1.3</v>
      </c>
      <c r="AK533" s="3">
        <f>IF(AF533&lt;=450,AthetaR120_0,IF(AF533&gt;=650,AthetaR120_2,(IF(AF533&lt;=550,AthetaR120_0+(AthetaR120_1-AthetaR120_0)/100*(AF533-450),AthetaR120_1+(AthetaR120_2-AthetaR120_1)/100*(AF533-450)))))</f>
        <v>1.9</v>
      </c>
      <c r="AL533" s="24">
        <f t="shared" si="278"/>
        <v>279.67061608444163</v>
      </c>
      <c r="AM533" s="14">
        <f t="shared" si="279"/>
        <v>196.35584098333302</v>
      </c>
    </row>
    <row r="534" spans="2:39" x14ac:dyDescent="0.25">
      <c r="B534" s="3">
        <f t="shared" si="262"/>
        <v>2580</v>
      </c>
      <c r="C534" s="14">
        <f t="shared" si="263"/>
        <v>43</v>
      </c>
      <c r="D534" s="11">
        <f t="shared" si="264"/>
        <v>895.54758780027953</v>
      </c>
      <c r="E534" s="11">
        <f t="shared" si="250"/>
        <v>556.55161949945671</v>
      </c>
      <c r="F534" s="11">
        <f t="shared" si="265"/>
        <v>131.65180519716031</v>
      </c>
      <c r="G534" s="11">
        <f t="shared" si="251"/>
        <v>280.19853022553116</v>
      </c>
      <c r="H534" s="11">
        <f t="shared" si="252"/>
        <v>196.73630192828443</v>
      </c>
      <c r="I534" s="24">
        <f t="shared" si="266"/>
        <v>131.65180519716031</v>
      </c>
      <c r="J534" s="12">
        <f t="shared" si="253"/>
        <v>0.23004109431260797</v>
      </c>
      <c r="K534" s="24">
        <f t="shared" si="254"/>
        <v>502.5410607041494</v>
      </c>
      <c r="L534" s="12">
        <f t="shared" si="267"/>
        <v>0.25223732815279065</v>
      </c>
      <c r="M534" s="24">
        <f t="shared" si="268"/>
        <v>280.19853022553116</v>
      </c>
      <c r="N534" s="12">
        <f t="shared" si="255"/>
        <v>0.69090562100244568</v>
      </c>
      <c r="O534" s="24">
        <f t="shared" si="256"/>
        <v>557.74668313195502</v>
      </c>
      <c r="P534" s="12">
        <f t="shared" si="269"/>
        <v>0.52760203753195856</v>
      </c>
      <c r="Q534" s="24">
        <f t="shared" si="270"/>
        <v>196.73630192828443</v>
      </c>
      <c r="R534" s="12">
        <f t="shared" si="257"/>
        <v>0.4009736504700302</v>
      </c>
      <c r="S534" s="24">
        <f t="shared" si="258"/>
        <v>528.57008162703903</v>
      </c>
      <c r="T534" s="12">
        <f t="shared" si="271"/>
        <v>0.38034507649040522</v>
      </c>
      <c r="W534" s="24">
        <f t="shared" si="272"/>
        <v>217.87833834019477</v>
      </c>
      <c r="X534" s="24">
        <f t="shared" si="273"/>
        <v>536.1552451133573</v>
      </c>
      <c r="Y534" s="13">
        <f t="shared" si="259"/>
        <v>0.41564854856476408</v>
      </c>
      <c r="Z534" s="24">
        <f t="shared" si="260"/>
        <v>8466.8320289815492</v>
      </c>
      <c r="AA534" s="24">
        <f t="shared" si="261"/>
        <v>11543.727115705909</v>
      </c>
      <c r="AB534" s="24">
        <f t="shared" si="274"/>
        <v>280.19853022553116</v>
      </c>
      <c r="AC534" s="24">
        <f t="shared" si="275"/>
        <v>196.73630192828443</v>
      </c>
      <c r="AE534" s="14">
        <f t="shared" si="276"/>
        <v>43</v>
      </c>
      <c r="AF534" s="24">
        <f t="shared" si="249"/>
        <v>400</v>
      </c>
      <c r="AG534" s="3">
        <f t="shared" si="277"/>
        <v>0.5</v>
      </c>
      <c r="AH534" s="3">
        <f>IF(AC534&lt;=450,AthetaR30_0,IF(AC534&gt;=650,AthetaR30_2,(IF(AC534&lt;=550,AthetaR30_0+(AthetaR30_1-AthetaR30_0)/100*(AC534-450),AthetaR30_1+(AthetaR30_2-AthetaR30_1)/100*(AC534-450)))))</f>
        <v>0</v>
      </c>
      <c r="AI534" s="3">
        <f>IF(AD534&lt;=450,AthetaR60_0,IF(AD534&gt;=650,AthetaR60_2,(IF(AD534&lt;=550,AthetaR60_0+(AthetaR60_1-AthetaR60_0)/100*(AD534-450),AthetaR60_1+(AthetaR60_2-AthetaR60_1)/100*(AD534-450)))))</f>
        <v>0.5</v>
      </c>
      <c r="AJ534" s="3">
        <f>IF(AE534&lt;=450,AthetaR90_0,IF(AE534&gt;=650,AthetaR90_2,(IF(AE534&lt;=550,AthetaR90_0+(AthetaR90_1-AthetaR90_0)/100*(AE534-450),AthetaR90_1+(AthetaR90_2-AthetaR90_1)/100*(AE534-450)))))</f>
        <v>1.3</v>
      </c>
      <c r="AK534" s="3">
        <f>IF(AF534&lt;=450,AthetaR120_0,IF(AF534&gt;=650,AthetaR120_2,(IF(AF534&lt;=550,AthetaR120_0+(AthetaR120_1-AthetaR120_0)/100*(AF534-450),AthetaR120_1+(AthetaR120_2-AthetaR120_1)/100*(AF534-450)))))</f>
        <v>1.9</v>
      </c>
      <c r="AL534" s="24">
        <f t="shared" si="278"/>
        <v>280.19853022553116</v>
      </c>
      <c r="AM534" s="14">
        <f t="shared" si="279"/>
        <v>196.73630192828443</v>
      </c>
    </row>
    <row r="535" spans="2:39" x14ac:dyDescent="0.25">
      <c r="B535" s="3">
        <f t="shared" si="262"/>
        <v>2585</v>
      </c>
      <c r="C535" s="14">
        <f t="shared" si="263"/>
        <v>43.083333333333336</v>
      </c>
      <c r="D535" s="11">
        <f t="shared" si="264"/>
        <v>895.83683807593547</v>
      </c>
      <c r="E535" s="11">
        <f t="shared" si="250"/>
        <v>556.76541784810888</v>
      </c>
      <c r="F535" s="11">
        <f t="shared" si="265"/>
        <v>131.90404252531312</v>
      </c>
      <c r="G535" s="11">
        <f t="shared" si="251"/>
        <v>280.72613226306311</v>
      </c>
      <c r="H535" s="11">
        <f t="shared" si="252"/>
        <v>197.11664700477485</v>
      </c>
      <c r="I535" s="24">
        <f t="shared" si="266"/>
        <v>131.90404252531312</v>
      </c>
      <c r="J535" s="12">
        <f t="shared" si="253"/>
        <v>0.22998992732636658</v>
      </c>
      <c r="K535" s="24">
        <f t="shared" si="254"/>
        <v>502.65286347672168</v>
      </c>
      <c r="L535" s="12">
        <f t="shared" si="267"/>
        <v>0.25221090550279096</v>
      </c>
      <c r="M535" s="24">
        <f t="shared" si="268"/>
        <v>280.72613226306311</v>
      </c>
      <c r="N535" s="12">
        <f t="shared" si="255"/>
        <v>0.69067766301109523</v>
      </c>
      <c r="O535" s="24">
        <f t="shared" si="256"/>
        <v>557.9307672863705</v>
      </c>
      <c r="P535" s="12">
        <f t="shared" si="269"/>
        <v>0.52728972719855438</v>
      </c>
      <c r="Q535" s="24">
        <f t="shared" si="270"/>
        <v>197.11664700477485</v>
      </c>
      <c r="R535" s="12">
        <f t="shared" si="257"/>
        <v>0.40086817327428537</v>
      </c>
      <c r="S535" s="24">
        <f t="shared" si="258"/>
        <v>528.70915999165254</v>
      </c>
      <c r="T535" s="12">
        <f t="shared" si="271"/>
        <v>0.38022901848887519</v>
      </c>
      <c r="W535" s="24">
        <f t="shared" si="272"/>
        <v>218.29398688875955</v>
      </c>
      <c r="X535" s="24">
        <f t="shared" si="273"/>
        <v>536.30181482512376</v>
      </c>
      <c r="Y535" s="13">
        <f t="shared" si="259"/>
        <v>0.41559832823667375</v>
      </c>
      <c r="Z535" s="24">
        <f t="shared" si="260"/>
        <v>8461.7857739837327</v>
      </c>
      <c r="AA535" s="24">
        <f t="shared" si="261"/>
        <v>11551.825275680529</v>
      </c>
      <c r="AB535" s="24">
        <f t="shared" si="274"/>
        <v>280.72613226306311</v>
      </c>
      <c r="AC535" s="24">
        <f t="shared" si="275"/>
        <v>197.11664700477485</v>
      </c>
      <c r="AE535" s="14">
        <f t="shared" si="276"/>
        <v>43.083333333333336</v>
      </c>
      <c r="AF535" s="24">
        <f t="shared" si="249"/>
        <v>400</v>
      </c>
      <c r="AG535" s="3">
        <f t="shared" si="277"/>
        <v>0.5</v>
      </c>
      <c r="AH535" s="3">
        <f>IF(AC535&lt;=450,AthetaR30_0,IF(AC535&gt;=650,AthetaR30_2,(IF(AC535&lt;=550,AthetaR30_0+(AthetaR30_1-AthetaR30_0)/100*(AC535-450),AthetaR30_1+(AthetaR30_2-AthetaR30_1)/100*(AC535-450)))))</f>
        <v>0</v>
      </c>
      <c r="AI535" s="3">
        <f>IF(AD535&lt;=450,AthetaR60_0,IF(AD535&gt;=650,AthetaR60_2,(IF(AD535&lt;=550,AthetaR60_0+(AthetaR60_1-AthetaR60_0)/100*(AD535-450),AthetaR60_1+(AthetaR60_2-AthetaR60_1)/100*(AD535-450)))))</f>
        <v>0.5</v>
      </c>
      <c r="AJ535" s="3">
        <f>IF(AE535&lt;=450,AthetaR90_0,IF(AE535&gt;=650,AthetaR90_2,(IF(AE535&lt;=550,AthetaR90_0+(AthetaR90_1-AthetaR90_0)/100*(AE535-450),AthetaR90_1+(AthetaR90_2-AthetaR90_1)/100*(AE535-450)))))</f>
        <v>1.3</v>
      </c>
      <c r="AK535" s="3">
        <f>IF(AF535&lt;=450,AthetaR120_0,IF(AF535&gt;=650,AthetaR120_2,(IF(AF535&lt;=550,AthetaR120_0+(AthetaR120_1-AthetaR120_0)/100*(AF535-450),AthetaR120_1+(AthetaR120_2-AthetaR120_1)/100*(AF535-450)))))</f>
        <v>1.9</v>
      </c>
      <c r="AL535" s="24">
        <f t="shared" si="278"/>
        <v>280.72613226306311</v>
      </c>
      <c r="AM535" s="14">
        <f t="shared" si="279"/>
        <v>197.11664700477485</v>
      </c>
    </row>
    <row r="536" spans="2:39" x14ac:dyDescent="0.25">
      <c r="B536" s="3">
        <f t="shared" si="262"/>
        <v>2590</v>
      </c>
      <c r="C536" s="14">
        <f t="shared" si="263"/>
        <v>43.166666666666664</v>
      </c>
      <c r="D536" s="11">
        <f t="shared" si="264"/>
        <v>896.12553102894253</v>
      </c>
      <c r="E536" s="11">
        <f t="shared" si="250"/>
        <v>556.97921619676094</v>
      </c>
      <c r="F536" s="11">
        <f t="shared" si="265"/>
        <v>132.15625343081589</v>
      </c>
      <c r="G536" s="11">
        <f t="shared" si="251"/>
        <v>281.25342199026164</v>
      </c>
      <c r="H536" s="11">
        <f t="shared" si="252"/>
        <v>197.49687602326372</v>
      </c>
      <c r="I536" s="24">
        <f t="shared" si="266"/>
        <v>132.15625343081589</v>
      </c>
      <c r="J536" s="12">
        <f t="shared" si="253"/>
        <v>0.22993883567315812</v>
      </c>
      <c r="K536" s="24">
        <f t="shared" si="254"/>
        <v>502.76455129017779</v>
      </c>
      <c r="L536" s="12">
        <f t="shared" si="267"/>
        <v>0.25218431659980739</v>
      </c>
      <c r="M536" s="24">
        <f t="shared" si="268"/>
        <v>281.25342199026164</v>
      </c>
      <c r="N536" s="12">
        <f t="shared" si="255"/>
        <v>0.6904498665889558</v>
      </c>
      <c r="O536" s="24">
        <f t="shared" si="256"/>
        <v>558.11484239267361</v>
      </c>
      <c r="P536" s="12">
        <f t="shared" si="269"/>
        <v>0.52697721198592518</v>
      </c>
      <c r="Q536" s="24">
        <f t="shared" si="270"/>
        <v>197.49687602326372</v>
      </c>
      <c r="R536" s="12">
        <f t="shared" si="257"/>
        <v>0.40076286638031261</v>
      </c>
      <c r="S536" s="24">
        <f t="shared" si="258"/>
        <v>528.84808683374388</v>
      </c>
      <c r="T536" s="12">
        <f t="shared" si="271"/>
        <v>0.38011277235139351</v>
      </c>
      <c r="W536" s="24">
        <f t="shared" si="272"/>
        <v>218.70958521699623</v>
      </c>
      <c r="X536" s="24">
        <f t="shared" si="273"/>
        <v>536.44828524203285</v>
      </c>
      <c r="Y536" s="13">
        <f t="shared" si="259"/>
        <v>0.41554818131322135</v>
      </c>
      <c r="Z536" s="24">
        <f t="shared" si="260"/>
        <v>8456.7407744941174</v>
      </c>
      <c r="AA536" s="24">
        <f t="shared" si="261"/>
        <v>11559.920689084543</v>
      </c>
      <c r="AB536" s="24">
        <f t="shared" si="274"/>
        <v>281.25342199026164</v>
      </c>
      <c r="AC536" s="24">
        <f t="shared" si="275"/>
        <v>197.49687602326372</v>
      </c>
      <c r="AE536" s="14">
        <f t="shared" si="276"/>
        <v>43.166666666666664</v>
      </c>
      <c r="AF536" s="24">
        <f t="shared" si="249"/>
        <v>400</v>
      </c>
      <c r="AG536" s="3">
        <f t="shared" si="277"/>
        <v>0.5</v>
      </c>
      <c r="AH536" s="3">
        <f>IF(AC536&lt;=450,AthetaR30_0,IF(AC536&gt;=650,AthetaR30_2,(IF(AC536&lt;=550,AthetaR30_0+(AthetaR30_1-AthetaR30_0)/100*(AC536-450),AthetaR30_1+(AthetaR30_2-AthetaR30_1)/100*(AC536-450)))))</f>
        <v>0</v>
      </c>
      <c r="AI536" s="3">
        <f>IF(AD536&lt;=450,AthetaR60_0,IF(AD536&gt;=650,AthetaR60_2,(IF(AD536&lt;=550,AthetaR60_0+(AthetaR60_1-AthetaR60_0)/100*(AD536-450),AthetaR60_1+(AthetaR60_2-AthetaR60_1)/100*(AD536-450)))))</f>
        <v>0.5</v>
      </c>
      <c r="AJ536" s="3">
        <f>IF(AE536&lt;=450,AthetaR90_0,IF(AE536&gt;=650,AthetaR90_2,(IF(AE536&lt;=550,AthetaR90_0+(AthetaR90_1-AthetaR90_0)/100*(AE536-450),AthetaR90_1+(AthetaR90_2-AthetaR90_1)/100*(AE536-450)))))</f>
        <v>1.3</v>
      </c>
      <c r="AK536" s="3">
        <f>IF(AF536&lt;=450,AthetaR120_0,IF(AF536&gt;=650,AthetaR120_2,(IF(AF536&lt;=550,AthetaR120_0+(AthetaR120_1-AthetaR120_0)/100*(AF536-450),AthetaR120_1+(AthetaR120_2-AthetaR120_1)/100*(AF536-450)))))</f>
        <v>1.9</v>
      </c>
      <c r="AL536" s="24">
        <f t="shared" si="278"/>
        <v>281.25342199026164</v>
      </c>
      <c r="AM536" s="14">
        <f t="shared" si="279"/>
        <v>197.49687602326372</v>
      </c>
    </row>
    <row r="537" spans="2:39" x14ac:dyDescent="0.25">
      <c r="B537" s="3">
        <f t="shared" si="262"/>
        <v>2595</v>
      </c>
      <c r="C537" s="14">
        <f t="shared" si="263"/>
        <v>43.25</v>
      </c>
      <c r="D537" s="11">
        <f t="shared" si="264"/>
        <v>896.41366880285136</v>
      </c>
      <c r="E537" s="11">
        <f t="shared" si="250"/>
        <v>557.19301454541301</v>
      </c>
      <c r="F537" s="11">
        <f t="shared" si="265"/>
        <v>132.40843774741569</v>
      </c>
      <c r="G537" s="11">
        <f t="shared" si="251"/>
        <v>281.78039920224757</v>
      </c>
      <c r="H537" s="11">
        <f t="shared" si="252"/>
        <v>197.87698879561512</v>
      </c>
      <c r="I537" s="24">
        <f t="shared" si="266"/>
        <v>132.40843774741569</v>
      </c>
      <c r="J537" s="12">
        <f t="shared" si="253"/>
        <v>0.22988781918885101</v>
      </c>
      <c r="K537" s="24">
        <f t="shared" si="254"/>
        <v>502.8761243171071</v>
      </c>
      <c r="L537" s="12">
        <f t="shared" si="267"/>
        <v>0.25215756252549271</v>
      </c>
      <c r="M537" s="24">
        <f t="shared" si="268"/>
        <v>281.78039920224757</v>
      </c>
      <c r="N537" s="12">
        <f t="shared" si="255"/>
        <v>0.69022222946100809</v>
      </c>
      <c r="O537" s="24">
        <f t="shared" si="256"/>
        <v>558.29891015283044</v>
      </c>
      <c r="P537" s="12">
        <f t="shared" si="269"/>
        <v>0.5266644937764734</v>
      </c>
      <c r="Q537" s="24">
        <f t="shared" si="270"/>
        <v>197.87698879561512</v>
      </c>
      <c r="R537" s="12">
        <f t="shared" si="257"/>
        <v>0.40065772898546959</v>
      </c>
      <c r="S537" s="24">
        <f t="shared" si="258"/>
        <v>528.98686291640729</v>
      </c>
      <c r="T537" s="12">
        <f t="shared" si="271"/>
        <v>0.37999633947012834</v>
      </c>
      <c r="W537" s="24">
        <f t="shared" si="272"/>
        <v>219.12513339830946</v>
      </c>
      <c r="X537" s="24">
        <f t="shared" si="273"/>
        <v>536.59465737548339</v>
      </c>
      <c r="Y537" s="13">
        <f t="shared" si="259"/>
        <v>0.41549810659368347</v>
      </c>
      <c r="Z537" s="24">
        <f t="shared" si="260"/>
        <v>8451.6970286775886</v>
      </c>
      <c r="AA537" s="24">
        <f t="shared" si="261"/>
        <v>11568.013341870974</v>
      </c>
      <c r="AB537" s="24">
        <f t="shared" si="274"/>
        <v>281.78039920224757</v>
      </c>
      <c r="AC537" s="24">
        <f t="shared" si="275"/>
        <v>197.87698879561512</v>
      </c>
      <c r="AE537" s="14">
        <f t="shared" si="276"/>
        <v>43.25</v>
      </c>
      <c r="AF537" s="24">
        <f t="shared" si="249"/>
        <v>400</v>
      </c>
      <c r="AG537" s="3">
        <f t="shared" si="277"/>
        <v>0.5</v>
      </c>
      <c r="AH537" s="3">
        <f>IF(AC537&lt;=450,AthetaR30_0,IF(AC537&gt;=650,AthetaR30_2,(IF(AC537&lt;=550,AthetaR30_0+(AthetaR30_1-AthetaR30_0)/100*(AC537-450),AthetaR30_1+(AthetaR30_2-AthetaR30_1)/100*(AC537-450)))))</f>
        <v>0</v>
      </c>
      <c r="AI537" s="3">
        <f>IF(AD537&lt;=450,AthetaR60_0,IF(AD537&gt;=650,AthetaR60_2,(IF(AD537&lt;=550,AthetaR60_0+(AthetaR60_1-AthetaR60_0)/100*(AD537-450),AthetaR60_1+(AthetaR60_2-AthetaR60_1)/100*(AD537-450)))))</f>
        <v>0.5</v>
      </c>
      <c r="AJ537" s="3">
        <f>IF(AE537&lt;=450,AthetaR90_0,IF(AE537&gt;=650,AthetaR90_2,(IF(AE537&lt;=550,AthetaR90_0+(AthetaR90_1-AthetaR90_0)/100*(AE537-450),AthetaR90_1+(AthetaR90_2-AthetaR90_1)/100*(AE537-450)))))</f>
        <v>1.3</v>
      </c>
      <c r="AK537" s="3">
        <f>IF(AF537&lt;=450,AthetaR120_0,IF(AF537&gt;=650,AthetaR120_2,(IF(AF537&lt;=550,AthetaR120_0+(AthetaR120_1-AthetaR120_0)/100*(AF537-450),AthetaR120_1+(AthetaR120_2-AthetaR120_1)/100*(AF537-450)))))</f>
        <v>1.9</v>
      </c>
      <c r="AL537" s="24">
        <f t="shared" si="278"/>
        <v>281.78039920224757</v>
      </c>
      <c r="AM537" s="14">
        <f t="shared" si="279"/>
        <v>197.87698879561512</v>
      </c>
    </row>
    <row r="538" spans="2:39" x14ac:dyDescent="0.25">
      <c r="B538" s="3">
        <f t="shared" si="262"/>
        <v>2600</v>
      </c>
      <c r="C538" s="14">
        <f t="shared" si="263"/>
        <v>43.333333333333336</v>
      </c>
      <c r="D538" s="11">
        <f t="shared" si="264"/>
        <v>896.70125352886953</v>
      </c>
      <c r="E538" s="11">
        <f t="shared" si="250"/>
        <v>557.40681289406507</v>
      </c>
      <c r="F538" s="11">
        <f t="shared" si="265"/>
        <v>132.66059530994119</v>
      </c>
      <c r="G538" s="11">
        <f t="shared" si="251"/>
        <v>282.30706369602404</v>
      </c>
      <c r="H538" s="11">
        <f t="shared" si="252"/>
        <v>198.25698513508524</v>
      </c>
      <c r="I538" s="24">
        <f t="shared" si="266"/>
        <v>132.66059530994119</v>
      </c>
      <c r="J538" s="12">
        <f t="shared" si="253"/>
        <v>0.2298368777093529</v>
      </c>
      <c r="K538" s="24">
        <f t="shared" si="254"/>
        <v>502.98758273071024</v>
      </c>
      <c r="L538" s="12">
        <f t="shared" si="267"/>
        <v>0.25213064435334637</v>
      </c>
      <c r="M538" s="24">
        <f t="shared" si="268"/>
        <v>282.30706369602404</v>
      </c>
      <c r="N538" s="12">
        <f t="shared" si="255"/>
        <v>0.68999474936584493</v>
      </c>
      <c r="O538" s="24">
        <f t="shared" si="256"/>
        <v>558.4829722624736</v>
      </c>
      <c r="P538" s="12">
        <f t="shared" si="269"/>
        <v>0.52635157443852032</v>
      </c>
      <c r="Q538" s="24">
        <f t="shared" si="270"/>
        <v>198.25698513508524</v>
      </c>
      <c r="R538" s="12">
        <f t="shared" si="257"/>
        <v>0.40055276028934556</v>
      </c>
      <c r="S538" s="24">
        <f t="shared" si="258"/>
        <v>529.12548900208685</v>
      </c>
      <c r="T538" s="12">
        <f t="shared" si="271"/>
        <v>0.37987972122493852</v>
      </c>
      <c r="W538" s="24">
        <f t="shared" si="272"/>
        <v>219.54063150490313</v>
      </c>
      <c r="X538" s="24">
        <f t="shared" si="273"/>
        <v>536.74093223569923</v>
      </c>
      <c r="Y538" s="13">
        <f t="shared" si="259"/>
        <v>0.41544810288072032</v>
      </c>
      <c r="Z538" s="24">
        <f t="shared" si="260"/>
        <v>8446.6545347290485</v>
      </c>
      <c r="AA538" s="24">
        <f t="shared" si="261"/>
        <v>11576.103219996883</v>
      </c>
      <c r="AB538" s="24">
        <f t="shared" si="274"/>
        <v>282.30706369602404</v>
      </c>
      <c r="AC538" s="24">
        <f t="shared" si="275"/>
        <v>198.25698513508524</v>
      </c>
      <c r="AE538" s="14">
        <f t="shared" si="276"/>
        <v>43.333333333333336</v>
      </c>
      <c r="AF538" s="24">
        <f t="shared" si="249"/>
        <v>400</v>
      </c>
      <c r="AG538" s="3">
        <f t="shared" si="277"/>
        <v>0.5</v>
      </c>
      <c r="AH538" s="3">
        <f>IF(AC538&lt;=450,AthetaR30_0,IF(AC538&gt;=650,AthetaR30_2,(IF(AC538&lt;=550,AthetaR30_0+(AthetaR30_1-AthetaR30_0)/100*(AC538-450),AthetaR30_1+(AthetaR30_2-AthetaR30_1)/100*(AC538-450)))))</f>
        <v>0</v>
      </c>
      <c r="AI538" s="3">
        <f>IF(AD538&lt;=450,AthetaR60_0,IF(AD538&gt;=650,AthetaR60_2,(IF(AD538&lt;=550,AthetaR60_0+(AthetaR60_1-AthetaR60_0)/100*(AD538-450),AthetaR60_1+(AthetaR60_2-AthetaR60_1)/100*(AD538-450)))))</f>
        <v>0.5</v>
      </c>
      <c r="AJ538" s="3">
        <f>IF(AE538&lt;=450,AthetaR90_0,IF(AE538&gt;=650,AthetaR90_2,(IF(AE538&lt;=550,AthetaR90_0+(AthetaR90_1-AthetaR90_0)/100*(AE538-450),AthetaR90_1+(AthetaR90_2-AthetaR90_1)/100*(AE538-450)))))</f>
        <v>1.3</v>
      </c>
      <c r="AK538" s="3">
        <f>IF(AF538&lt;=450,AthetaR120_0,IF(AF538&gt;=650,AthetaR120_2,(IF(AF538&lt;=550,AthetaR120_0+(AthetaR120_1-AthetaR120_0)/100*(AF538-450),AthetaR120_1+(AthetaR120_2-AthetaR120_1)/100*(AF538-450)))))</f>
        <v>1.9</v>
      </c>
      <c r="AL538" s="24">
        <f t="shared" si="278"/>
        <v>282.30706369602404</v>
      </c>
      <c r="AM538" s="14">
        <f t="shared" si="279"/>
        <v>198.25698513508524</v>
      </c>
    </row>
    <row r="539" spans="2:39" x14ac:dyDescent="0.25">
      <c r="B539" s="3">
        <f t="shared" si="262"/>
        <v>2605</v>
      </c>
      <c r="C539" s="14">
        <f t="shared" si="263"/>
        <v>43.416666666666664</v>
      </c>
      <c r="D539" s="11">
        <f t="shared" si="264"/>
        <v>896.98828732595643</v>
      </c>
      <c r="E539" s="11">
        <f t="shared" si="250"/>
        <v>557.62061124271713</v>
      </c>
      <c r="F539" s="11">
        <f t="shared" si="265"/>
        <v>132.91272595429453</v>
      </c>
      <c r="G539" s="11">
        <f t="shared" si="251"/>
        <v>282.83341527046258</v>
      </c>
      <c r="H539" s="11">
        <f t="shared" si="252"/>
        <v>198.63686485631018</v>
      </c>
      <c r="I539" s="24">
        <f t="shared" si="266"/>
        <v>132.91272595429453</v>
      </c>
      <c r="J539" s="12">
        <f t="shared" si="253"/>
        <v>0.22978601107061417</v>
      </c>
      <c r="K539" s="24">
        <f t="shared" si="254"/>
        <v>503.09892670479121</v>
      </c>
      <c r="L539" s="12">
        <f t="shared" si="267"/>
        <v>0.25210356314877835</v>
      </c>
      <c r="M539" s="24">
        <f t="shared" si="268"/>
        <v>282.83341527046258</v>
      </c>
      <c r="N539" s="12">
        <f t="shared" si="255"/>
        <v>0.68976742405563063</v>
      </c>
      <c r="O539" s="24">
        <f t="shared" si="256"/>
        <v>558.66703041090352</v>
      </c>
      <c r="P539" s="12">
        <f t="shared" si="269"/>
        <v>0.52603845582645847</v>
      </c>
      <c r="Q539" s="24">
        <f t="shared" si="270"/>
        <v>198.63686485631018</v>
      </c>
      <c r="R539" s="12">
        <f t="shared" si="257"/>
        <v>0.40044795949376139</v>
      </c>
      <c r="S539" s="24">
        <f t="shared" si="258"/>
        <v>529.26396585256555</v>
      </c>
      <c r="T539" s="12">
        <f t="shared" si="271"/>
        <v>0.37976291898348219</v>
      </c>
      <c r="W539" s="24">
        <f t="shared" si="272"/>
        <v>219.95607960778386</v>
      </c>
      <c r="X539" s="24">
        <f t="shared" si="273"/>
        <v>536.8871108317328</v>
      </c>
      <c r="Y539" s="13">
        <f t="shared" si="259"/>
        <v>0.41539816898036502</v>
      </c>
      <c r="Z539" s="24">
        <f t="shared" si="260"/>
        <v>8441.6132908733325</v>
      </c>
      <c r="AA539" s="24">
        <f t="shared" si="261"/>
        <v>11584.190309423511</v>
      </c>
      <c r="AB539" s="24">
        <f t="shared" si="274"/>
        <v>282.83341527046258</v>
      </c>
      <c r="AC539" s="24">
        <f t="shared" si="275"/>
        <v>198.63686485631018</v>
      </c>
      <c r="AE539" s="14">
        <f t="shared" si="276"/>
        <v>43.416666666666664</v>
      </c>
      <c r="AF539" s="24">
        <f t="shared" si="249"/>
        <v>400</v>
      </c>
      <c r="AG539" s="3">
        <f t="shared" si="277"/>
        <v>0.5</v>
      </c>
      <c r="AH539" s="3">
        <f>IF(AC539&lt;=450,AthetaR30_0,IF(AC539&gt;=650,AthetaR30_2,(IF(AC539&lt;=550,AthetaR30_0+(AthetaR30_1-AthetaR30_0)/100*(AC539-450),AthetaR30_1+(AthetaR30_2-AthetaR30_1)/100*(AC539-450)))))</f>
        <v>0</v>
      </c>
      <c r="AI539" s="3">
        <f>IF(AD539&lt;=450,AthetaR60_0,IF(AD539&gt;=650,AthetaR60_2,(IF(AD539&lt;=550,AthetaR60_0+(AthetaR60_1-AthetaR60_0)/100*(AD539-450),AthetaR60_1+(AthetaR60_2-AthetaR60_1)/100*(AD539-450)))))</f>
        <v>0.5</v>
      </c>
      <c r="AJ539" s="3">
        <f>IF(AE539&lt;=450,AthetaR90_0,IF(AE539&gt;=650,AthetaR90_2,(IF(AE539&lt;=550,AthetaR90_0+(AthetaR90_1-AthetaR90_0)/100*(AE539-450),AthetaR90_1+(AthetaR90_2-AthetaR90_1)/100*(AE539-450)))))</f>
        <v>1.3</v>
      </c>
      <c r="AK539" s="3">
        <f>IF(AF539&lt;=450,AthetaR120_0,IF(AF539&gt;=650,AthetaR120_2,(IF(AF539&lt;=550,AthetaR120_0+(AthetaR120_1-AthetaR120_0)/100*(AF539-450),AthetaR120_1+(AthetaR120_2-AthetaR120_1)/100*(AF539-450)))))</f>
        <v>1.9</v>
      </c>
      <c r="AL539" s="24">
        <f t="shared" si="278"/>
        <v>282.83341527046258</v>
      </c>
      <c r="AM539" s="14">
        <f t="shared" si="279"/>
        <v>198.63686485631018</v>
      </c>
    </row>
    <row r="540" spans="2:39" x14ac:dyDescent="0.25">
      <c r="B540" s="3">
        <f t="shared" si="262"/>
        <v>2610</v>
      </c>
      <c r="C540" s="14">
        <f t="shared" si="263"/>
        <v>43.5</v>
      </c>
      <c r="D540" s="11">
        <f t="shared" si="264"/>
        <v>897.27477230091699</v>
      </c>
      <c r="E540" s="11">
        <f t="shared" si="250"/>
        <v>557.83440959136919</v>
      </c>
      <c r="F540" s="11">
        <f t="shared" si="265"/>
        <v>133.16482951744331</v>
      </c>
      <c r="G540" s="11">
        <f t="shared" si="251"/>
        <v>283.35945372628902</v>
      </c>
      <c r="H540" s="11">
        <f t="shared" si="252"/>
        <v>199.01662777529367</v>
      </c>
      <c r="I540" s="24">
        <f t="shared" si="266"/>
        <v>133.16482951744331</v>
      </c>
      <c r="J540" s="12">
        <f t="shared" si="253"/>
        <v>0.22973521910863062</v>
      </c>
      <c r="K540" s="24">
        <f t="shared" si="254"/>
        <v>503.21015641375061</v>
      </c>
      <c r="L540" s="12">
        <f t="shared" si="267"/>
        <v>0.25207631996918733</v>
      </c>
      <c r="M540" s="24">
        <f t="shared" si="268"/>
        <v>283.35945372628902</v>
      </c>
      <c r="N540" s="12">
        <f t="shared" si="255"/>
        <v>0.68954025129606178</v>
      </c>
      <c r="O540" s="24">
        <f t="shared" si="256"/>
        <v>558.85108628108674</v>
      </c>
      <c r="P540" s="12">
        <f t="shared" si="269"/>
        <v>0.52572513978095126</v>
      </c>
      <c r="Q540" s="24">
        <f t="shared" si="270"/>
        <v>199.01662777529367</v>
      </c>
      <c r="R540" s="12">
        <f t="shared" si="257"/>
        <v>0.40034332580276644</v>
      </c>
      <c r="S540" s="24">
        <f t="shared" si="258"/>
        <v>529.40229422895777</v>
      </c>
      <c r="T540" s="12">
        <f t="shared" si="271"/>
        <v>0.37964593410135478</v>
      </c>
      <c r="W540" s="24">
        <f t="shared" si="272"/>
        <v>220.37147777676424</v>
      </c>
      <c r="X540" s="24">
        <f t="shared" si="273"/>
        <v>537.03319417147054</v>
      </c>
      <c r="Y540" s="13">
        <f t="shared" si="259"/>
        <v>0.41534830370201226</v>
      </c>
      <c r="Z540" s="24">
        <f t="shared" si="260"/>
        <v>8436.5732953651241</v>
      </c>
      <c r="AA540" s="24">
        <f t="shared" si="261"/>
        <v>11592.274596116418</v>
      </c>
      <c r="AB540" s="24">
        <f t="shared" si="274"/>
        <v>283.35945372628902</v>
      </c>
      <c r="AC540" s="24">
        <f t="shared" si="275"/>
        <v>199.01662777529367</v>
      </c>
      <c r="AE540" s="14">
        <f t="shared" si="276"/>
        <v>43.5</v>
      </c>
      <c r="AF540" s="24">
        <f t="shared" si="249"/>
        <v>400</v>
      </c>
      <c r="AG540" s="3">
        <f t="shared" si="277"/>
        <v>0.5</v>
      </c>
      <c r="AH540" s="3">
        <f>IF(AC540&lt;=450,AthetaR30_0,IF(AC540&gt;=650,AthetaR30_2,(IF(AC540&lt;=550,AthetaR30_0+(AthetaR30_1-AthetaR30_0)/100*(AC540-450),AthetaR30_1+(AthetaR30_2-AthetaR30_1)/100*(AC540-450)))))</f>
        <v>0</v>
      </c>
      <c r="AI540" s="3">
        <f>IF(AD540&lt;=450,AthetaR60_0,IF(AD540&gt;=650,AthetaR60_2,(IF(AD540&lt;=550,AthetaR60_0+(AthetaR60_1-AthetaR60_0)/100*(AD540-450),AthetaR60_1+(AthetaR60_2-AthetaR60_1)/100*(AD540-450)))))</f>
        <v>0.5</v>
      </c>
      <c r="AJ540" s="3">
        <f>IF(AE540&lt;=450,AthetaR90_0,IF(AE540&gt;=650,AthetaR90_2,(IF(AE540&lt;=550,AthetaR90_0+(AthetaR90_1-AthetaR90_0)/100*(AE540-450),AthetaR90_1+(AthetaR90_2-AthetaR90_1)/100*(AE540-450)))))</f>
        <v>1.3</v>
      </c>
      <c r="AK540" s="3">
        <f>IF(AF540&lt;=450,AthetaR120_0,IF(AF540&gt;=650,AthetaR120_2,(IF(AF540&lt;=550,AthetaR120_0+(AthetaR120_1-AthetaR120_0)/100*(AF540-450),AthetaR120_1+(AthetaR120_2-AthetaR120_1)/100*(AF540-450)))))</f>
        <v>1.9</v>
      </c>
      <c r="AL540" s="24">
        <f t="shared" si="278"/>
        <v>283.35945372628902</v>
      </c>
      <c r="AM540" s="14">
        <f t="shared" si="279"/>
        <v>199.01662777529367</v>
      </c>
    </row>
    <row r="541" spans="2:39" x14ac:dyDescent="0.25">
      <c r="B541" s="3">
        <f t="shared" si="262"/>
        <v>2615</v>
      </c>
      <c r="C541" s="14">
        <f t="shared" si="263"/>
        <v>43.583333333333336</v>
      </c>
      <c r="D541" s="11">
        <f t="shared" si="264"/>
        <v>897.56071054849372</v>
      </c>
      <c r="E541" s="11">
        <f t="shared" si="250"/>
        <v>558.04820794002126</v>
      </c>
      <c r="F541" s="11">
        <f t="shared" si="265"/>
        <v>133.41690583741249</v>
      </c>
      <c r="G541" s="11">
        <f t="shared" si="251"/>
        <v>283.88517886606996</v>
      </c>
      <c r="H541" s="11">
        <f t="shared" si="252"/>
        <v>199.39627370939502</v>
      </c>
      <c r="I541" s="24">
        <f t="shared" si="266"/>
        <v>133.41690583741249</v>
      </c>
      <c r="J541" s="12">
        <f t="shared" si="253"/>
        <v>0.22968450165944601</v>
      </c>
      <c r="K541" s="24">
        <f t="shared" si="254"/>
        <v>503.32127203257858</v>
      </c>
      <c r="L541" s="12">
        <f t="shared" si="267"/>
        <v>0.25204891586404626</v>
      </c>
      <c r="M541" s="24">
        <f t="shared" si="268"/>
        <v>283.88517886606996</v>
      </c>
      <c r="N541" s="12">
        <f t="shared" si="255"/>
        <v>0.68931322886632473</v>
      </c>
      <c r="O541" s="24">
        <f t="shared" si="256"/>
        <v>559.03514154965785</v>
      </c>
      <c r="P541" s="12">
        <f t="shared" si="269"/>
        <v>0.52541162812915332</v>
      </c>
      <c r="Q541" s="24">
        <f t="shared" si="270"/>
        <v>199.39627370939502</v>
      </c>
      <c r="R541" s="12">
        <f t="shared" si="257"/>
        <v>0.40023885842263873</v>
      </c>
      <c r="S541" s="24">
        <f t="shared" si="258"/>
        <v>529.54047489169909</v>
      </c>
      <c r="T541" s="12">
        <f t="shared" si="271"/>
        <v>0.37952876792223778</v>
      </c>
      <c r="W541" s="24">
        <f t="shared" si="272"/>
        <v>220.78682608046626</v>
      </c>
      <c r="X541" s="24">
        <f t="shared" si="273"/>
        <v>537.17918326163544</v>
      </c>
      <c r="Y541" s="13">
        <f t="shared" si="259"/>
        <v>0.41529850585840827</v>
      </c>
      <c r="Z541" s="24">
        <f t="shared" si="260"/>
        <v>8431.5345464888742</v>
      </c>
      <c r="AA541" s="24">
        <f t="shared" si="261"/>
        <v>11600.356066045613</v>
      </c>
      <c r="AB541" s="24">
        <f t="shared" si="274"/>
        <v>283.88517886606996</v>
      </c>
      <c r="AC541" s="24">
        <f t="shared" si="275"/>
        <v>199.39627370939502</v>
      </c>
      <c r="AE541" s="14">
        <f t="shared" si="276"/>
        <v>43.583333333333336</v>
      </c>
      <c r="AF541" s="24">
        <f t="shared" si="249"/>
        <v>400</v>
      </c>
      <c r="AG541" s="3">
        <f t="shared" si="277"/>
        <v>0.5</v>
      </c>
      <c r="AH541" s="3">
        <f>IF(AC541&lt;=450,AthetaR30_0,IF(AC541&gt;=650,AthetaR30_2,(IF(AC541&lt;=550,AthetaR30_0+(AthetaR30_1-AthetaR30_0)/100*(AC541-450),AthetaR30_1+(AthetaR30_2-AthetaR30_1)/100*(AC541-450)))))</f>
        <v>0</v>
      </c>
      <c r="AI541" s="3">
        <f>IF(AD541&lt;=450,AthetaR60_0,IF(AD541&gt;=650,AthetaR60_2,(IF(AD541&lt;=550,AthetaR60_0+(AthetaR60_1-AthetaR60_0)/100*(AD541-450),AthetaR60_1+(AthetaR60_2-AthetaR60_1)/100*(AD541-450)))))</f>
        <v>0.5</v>
      </c>
      <c r="AJ541" s="3">
        <f>IF(AE541&lt;=450,AthetaR90_0,IF(AE541&gt;=650,AthetaR90_2,(IF(AE541&lt;=550,AthetaR90_0+(AthetaR90_1-AthetaR90_0)/100*(AE541-450),AthetaR90_1+(AthetaR90_2-AthetaR90_1)/100*(AE541-450)))))</f>
        <v>1.3</v>
      </c>
      <c r="AK541" s="3">
        <f>IF(AF541&lt;=450,AthetaR120_0,IF(AF541&gt;=650,AthetaR120_2,(IF(AF541&lt;=550,AthetaR120_0+(AthetaR120_1-AthetaR120_0)/100*(AF541-450),AthetaR120_1+(AthetaR120_2-AthetaR120_1)/100*(AF541-450)))))</f>
        <v>1.9</v>
      </c>
      <c r="AL541" s="24">
        <f t="shared" si="278"/>
        <v>283.88517886606996</v>
      </c>
      <c r="AM541" s="14">
        <f t="shared" si="279"/>
        <v>199.39627370939502</v>
      </c>
    </row>
    <row r="542" spans="2:39" x14ac:dyDescent="0.25">
      <c r="B542" s="3">
        <f t="shared" si="262"/>
        <v>2620</v>
      </c>
      <c r="C542" s="14">
        <f t="shared" si="263"/>
        <v>43.666666666666664</v>
      </c>
      <c r="D542" s="11">
        <f t="shared" si="264"/>
        <v>897.84610415145994</v>
      </c>
      <c r="E542" s="11">
        <f t="shared" si="250"/>
        <v>558.26200628867332</v>
      </c>
      <c r="F542" s="11">
        <f t="shared" si="265"/>
        <v>133.66895475327652</v>
      </c>
      <c r="G542" s="11">
        <f t="shared" si="251"/>
        <v>284.41059049419914</v>
      </c>
      <c r="H542" s="11">
        <f t="shared" si="252"/>
        <v>199.77580247731726</v>
      </c>
      <c r="I542" s="24">
        <f t="shared" si="266"/>
        <v>133.66895475327652</v>
      </c>
      <c r="J542" s="12">
        <f t="shared" si="253"/>
        <v>0.22963385855915536</v>
      </c>
      <c r="K542" s="24">
        <f t="shared" si="254"/>
        <v>503.43227373684766</v>
      </c>
      <c r="L542" s="12">
        <f t="shared" si="267"/>
        <v>0.25202135187492469</v>
      </c>
      <c r="M542" s="24">
        <f t="shared" si="268"/>
        <v>284.41059049419914</v>
      </c>
      <c r="N542" s="12">
        <f t="shared" si="255"/>
        <v>0.68908635455905887</v>
      </c>
      <c r="O542" s="24">
        <f t="shared" si="256"/>
        <v>559.21919788691844</v>
      </c>
      <c r="P542" s="12">
        <f t="shared" si="269"/>
        <v>0.52509792268473887</v>
      </c>
      <c r="Q542" s="24">
        <f t="shared" si="270"/>
        <v>199.77580247731726</v>
      </c>
      <c r="R542" s="12">
        <f t="shared" si="257"/>
        <v>0.40013455656188257</v>
      </c>
      <c r="S542" s="24">
        <f t="shared" si="258"/>
        <v>529.67850860053818</v>
      </c>
      <c r="T542" s="12">
        <f t="shared" si="271"/>
        <v>0.37941142177793619</v>
      </c>
      <c r="W542" s="24">
        <f t="shared" si="272"/>
        <v>221.20212458632466</v>
      </c>
      <c r="X542" s="24">
        <f t="shared" si="273"/>
        <v>537.32507910779248</v>
      </c>
      <c r="Y542" s="13">
        <f t="shared" si="259"/>
        <v>0.4152487742656405</v>
      </c>
      <c r="Z542" s="24">
        <f t="shared" si="260"/>
        <v>8426.4970425587162</v>
      </c>
      <c r="AA542" s="24">
        <f t="shared" si="261"/>
        <v>11608.434705185713</v>
      </c>
      <c r="AB542" s="24">
        <f t="shared" si="274"/>
        <v>284.41059049419914</v>
      </c>
      <c r="AC542" s="24">
        <f t="shared" si="275"/>
        <v>199.77580247731726</v>
      </c>
      <c r="AE542" s="14">
        <f t="shared" si="276"/>
        <v>43.666666666666664</v>
      </c>
      <c r="AF542" s="24">
        <f t="shared" si="249"/>
        <v>400</v>
      </c>
      <c r="AG542" s="3">
        <f t="shared" si="277"/>
        <v>0.5</v>
      </c>
      <c r="AH542" s="3">
        <f>IF(AC542&lt;=450,AthetaR30_0,IF(AC542&gt;=650,AthetaR30_2,(IF(AC542&lt;=550,AthetaR30_0+(AthetaR30_1-AthetaR30_0)/100*(AC542-450),AthetaR30_1+(AthetaR30_2-AthetaR30_1)/100*(AC542-450)))))</f>
        <v>0</v>
      </c>
      <c r="AI542" s="3">
        <f>IF(AD542&lt;=450,AthetaR60_0,IF(AD542&gt;=650,AthetaR60_2,(IF(AD542&lt;=550,AthetaR60_0+(AthetaR60_1-AthetaR60_0)/100*(AD542-450),AthetaR60_1+(AthetaR60_2-AthetaR60_1)/100*(AD542-450)))))</f>
        <v>0.5</v>
      </c>
      <c r="AJ542" s="3">
        <f>IF(AE542&lt;=450,AthetaR90_0,IF(AE542&gt;=650,AthetaR90_2,(IF(AE542&lt;=550,AthetaR90_0+(AthetaR90_1-AthetaR90_0)/100*(AE542-450),AthetaR90_1+(AthetaR90_2-AthetaR90_1)/100*(AE542-450)))))</f>
        <v>1.3</v>
      </c>
      <c r="AK542" s="3">
        <f>IF(AF542&lt;=450,AthetaR120_0,IF(AF542&gt;=650,AthetaR120_2,(IF(AF542&lt;=550,AthetaR120_0+(AthetaR120_1-AthetaR120_0)/100*(AF542-450),AthetaR120_1+(AthetaR120_2-AthetaR120_1)/100*(AF542-450)))))</f>
        <v>1.9</v>
      </c>
      <c r="AL542" s="24">
        <f t="shared" si="278"/>
        <v>284.41059049419914</v>
      </c>
      <c r="AM542" s="14">
        <f t="shared" si="279"/>
        <v>199.77580247731726</v>
      </c>
    </row>
    <row r="543" spans="2:39" x14ac:dyDescent="0.25">
      <c r="B543" s="3">
        <f t="shared" si="262"/>
        <v>2625</v>
      </c>
      <c r="C543" s="14">
        <f t="shared" si="263"/>
        <v>43.75</v>
      </c>
      <c r="D543" s="11">
        <f t="shared" si="264"/>
        <v>898.13095518070918</v>
      </c>
      <c r="E543" s="11">
        <f t="shared" si="250"/>
        <v>558.4758046373255</v>
      </c>
      <c r="F543" s="11">
        <f t="shared" si="265"/>
        <v>133.92097610515145</v>
      </c>
      <c r="G543" s="11">
        <f t="shared" si="251"/>
        <v>284.93568841688386</v>
      </c>
      <c r="H543" s="11">
        <f t="shared" si="252"/>
        <v>200.1552138990952</v>
      </c>
      <c r="I543" s="24">
        <f t="shared" si="266"/>
        <v>133.92097610515145</v>
      </c>
      <c r="J543" s="12">
        <f t="shared" si="253"/>
        <v>0.22958328964390762</v>
      </c>
      <c r="K543" s="24">
        <f t="shared" si="254"/>
        <v>503.54316170270556</v>
      </c>
      <c r="L543" s="12">
        <f t="shared" si="267"/>
        <v>0.25199362903562622</v>
      </c>
      <c r="M543" s="24">
        <f t="shared" si="268"/>
        <v>284.93568841688386</v>
      </c>
      <c r="N543" s="12">
        <f t="shared" si="255"/>
        <v>0.68885962618031293</v>
      </c>
      <c r="O543" s="24">
        <f t="shared" si="256"/>
        <v>559.40325695683885</v>
      </c>
      <c r="P543" s="12">
        <f t="shared" si="269"/>
        <v>0.52478402524828072</v>
      </c>
      <c r="Q543" s="24">
        <f t="shared" si="270"/>
        <v>200.1552138990952</v>
      </c>
      <c r="R543" s="12">
        <f t="shared" si="257"/>
        <v>0.40003041943122719</v>
      </c>
      <c r="S543" s="24">
        <f t="shared" si="258"/>
        <v>529.81639611452749</v>
      </c>
      <c r="T543" s="12">
        <f t="shared" si="271"/>
        <v>0.37929389698861937</v>
      </c>
      <c r="W543" s="24">
        <f t="shared" si="272"/>
        <v>221.61737336059031</v>
      </c>
      <c r="X543" s="24">
        <f t="shared" si="273"/>
        <v>537.47088271435143</v>
      </c>
      <c r="Y543" s="13">
        <f t="shared" si="259"/>
        <v>0.41519910774312663</v>
      </c>
      <c r="Z543" s="24">
        <f t="shared" si="260"/>
        <v>8421.4607819183802</v>
      </c>
      <c r="AA543" s="24">
        <f t="shared" si="261"/>
        <v>11616.510499516051</v>
      </c>
      <c r="AB543" s="24">
        <f t="shared" si="274"/>
        <v>284.93568841688386</v>
      </c>
      <c r="AC543" s="24">
        <f t="shared" si="275"/>
        <v>200.1552138990952</v>
      </c>
      <c r="AE543" s="14">
        <f t="shared" si="276"/>
        <v>43.75</v>
      </c>
      <c r="AF543" s="24">
        <f t="shared" si="249"/>
        <v>400</v>
      </c>
      <c r="AG543" s="3">
        <f t="shared" si="277"/>
        <v>0.5</v>
      </c>
      <c r="AH543" s="3">
        <f>IF(AC543&lt;=450,AthetaR30_0,IF(AC543&gt;=650,AthetaR30_2,(IF(AC543&lt;=550,AthetaR30_0+(AthetaR30_1-AthetaR30_0)/100*(AC543-450),AthetaR30_1+(AthetaR30_2-AthetaR30_1)/100*(AC543-450)))))</f>
        <v>0</v>
      </c>
      <c r="AI543" s="3">
        <f>IF(AD543&lt;=450,AthetaR60_0,IF(AD543&gt;=650,AthetaR60_2,(IF(AD543&lt;=550,AthetaR60_0+(AthetaR60_1-AthetaR60_0)/100*(AD543-450),AthetaR60_1+(AthetaR60_2-AthetaR60_1)/100*(AD543-450)))))</f>
        <v>0.5</v>
      </c>
      <c r="AJ543" s="3">
        <f>IF(AE543&lt;=450,AthetaR90_0,IF(AE543&gt;=650,AthetaR90_2,(IF(AE543&lt;=550,AthetaR90_0+(AthetaR90_1-AthetaR90_0)/100*(AE543-450),AthetaR90_1+(AthetaR90_2-AthetaR90_1)/100*(AE543-450)))))</f>
        <v>1.3</v>
      </c>
      <c r="AK543" s="3">
        <f>IF(AF543&lt;=450,AthetaR120_0,IF(AF543&gt;=650,AthetaR120_2,(IF(AF543&lt;=550,AthetaR120_0+(AthetaR120_1-AthetaR120_0)/100*(AF543-450),AthetaR120_1+(AthetaR120_2-AthetaR120_1)/100*(AF543-450)))))</f>
        <v>1.9</v>
      </c>
      <c r="AL543" s="24">
        <f t="shared" si="278"/>
        <v>284.93568841688386</v>
      </c>
      <c r="AM543" s="14">
        <f t="shared" si="279"/>
        <v>200.1552138990952</v>
      </c>
    </row>
    <row r="544" spans="2:39" x14ac:dyDescent="0.25">
      <c r="B544" s="3">
        <f t="shared" si="262"/>
        <v>2630</v>
      </c>
      <c r="C544" s="14">
        <f t="shared" si="263"/>
        <v>43.833333333333336</v>
      </c>
      <c r="D544" s="11">
        <f t="shared" si="264"/>
        <v>898.41526569534687</v>
      </c>
      <c r="E544" s="11">
        <f t="shared" si="250"/>
        <v>558.68960298597756</v>
      </c>
      <c r="F544" s="11">
        <f t="shared" si="265"/>
        <v>134.17296973418709</v>
      </c>
      <c r="G544" s="11">
        <f t="shared" si="251"/>
        <v>285.46047244213213</v>
      </c>
      <c r="H544" s="11">
        <f t="shared" si="252"/>
        <v>200.53450779608383</v>
      </c>
      <c r="I544" s="24">
        <f t="shared" si="266"/>
        <v>134.17296973418709</v>
      </c>
      <c r="J544" s="12">
        <f t="shared" si="253"/>
        <v>0.22953279474990823</v>
      </c>
      <c r="K544" s="24">
        <f t="shared" si="254"/>
        <v>503.65393610686863</v>
      </c>
      <c r="L544" s="12">
        <f t="shared" si="267"/>
        <v>0.25196574837218105</v>
      </c>
      <c r="M544" s="24">
        <f t="shared" si="268"/>
        <v>285.46047244213213</v>
      </c>
      <c r="N544" s="12">
        <f t="shared" si="255"/>
        <v>0.68863304154950744</v>
      </c>
      <c r="O544" s="24">
        <f t="shared" si="256"/>
        <v>559.58732041705821</v>
      </c>
      <c r="P544" s="12">
        <f t="shared" si="269"/>
        <v>0.52446993760718674</v>
      </c>
      <c r="Q544" s="24">
        <f t="shared" si="270"/>
        <v>200.53450779608383</v>
      </c>
      <c r="R544" s="12">
        <f t="shared" si="257"/>
        <v>0.39992644624362467</v>
      </c>
      <c r="S544" s="24">
        <f t="shared" si="258"/>
        <v>529.95413819201588</v>
      </c>
      <c r="T544" s="12">
        <f t="shared" si="271"/>
        <v>0.37917619486280552</v>
      </c>
      <c r="W544" s="24">
        <f t="shared" si="272"/>
        <v>222.03257246833343</v>
      </c>
      <c r="X544" s="24">
        <f t="shared" si="273"/>
        <v>537.61659508457228</v>
      </c>
      <c r="Y544" s="13">
        <f t="shared" si="259"/>
        <v>0.41514950511360443</v>
      </c>
      <c r="Z544" s="24">
        <f t="shared" si="260"/>
        <v>8416.4257629411022</v>
      </c>
      <c r="AA544" s="24">
        <f t="shared" si="261"/>
        <v>11624.583435020833</v>
      </c>
      <c r="AB544" s="24">
        <f t="shared" si="274"/>
        <v>285.46047244213213</v>
      </c>
      <c r="AC544" s="24">
        <f t="shared" si="275"/>
        <v>200.53450779608383</v>
      </c>
      <c r="AE544" s="14">
        <f t="shared" si="276"/>
        <v>43.833333333333336</v>
      </c>
      <c r="AF544" s="24">
        <f t="shared" si="249"/>
        <v>400</v>
      </c>
      <c r="AG544" s="3">
        <f t="shared" si="277"/>
        <v>0.5</v>
      </c>
      <c r="AH544" s="3">
        <f>IF(AC544&lt;=450,AthetaR30_0,IF(AC544&gt;=650,AthetaR30_2,(IF(AC544&lt;=550,AthetaR30_0+(AthetaR30_1-AthetaR30_0)/100*(AC544-450),AthetaR30_1+(AthetaR30_2-AthetaR30_1)/100*(AC544-450)))))</f>
        <v>0</v>
      </c>
      <c r="AI544" s="3">
        <f>IF(AD544&lt;=450,AthetaR60_0,IF(AD544&gt;=650,AthetaR60_2,(IF(AD544&lt;=550,AthetaR60_0+(AthetaR60_1-AthetaR60_0)/100*(AD544-450),AthetaR60_1+(AthetaR60_2-AthetaR60_1)/100*(AD544-450)))))</f>
        <v>0.5</v>
      </c>
      <c r="AJ544" s="3">
        <f>IF(AE544&lt;=450,AthetaR90_0,IF(AE544&gt;=650,AthetaR90_2,(IF(AE544&lt;=550,AthetaR90_0+(AthetaR90_1-AthetaR90_0)/100*(AE544-450),AthetaR90_1+(AthetaR90_2-AthetaR90_1)/100*(AE544-450)))))</f>
        <v>1.3</v>
      </c>
      <c r="AK544" s="3">
        <f>IF(AF544&lt;=450,AthetaR120_0,IF(AF544&gt;=650,AthetaR120_2,(IF(AF544&lt;=550,AthetaR120_0+(AthetaR120_1-AthetaR120_0)/100*(AF544-450),AthetaR120_1+(AthetaR120_2-AthetaR120_1)/100*(AF544-450)))))</f>
        <v>1.9</v>
      </c>
      <c r="AL544" s="24">
        <f t="shared" si="278"/>
        <v>285.46047244213213</v>
      </c>
      <c r="AM544" s="14">
        <f t="shared" si="279"/>
        <v>200.53450779608383</v>
      </c>
    </row>
    <row r="545" spans="2:39" x14ac:dyDescent="0.25">
      <c r="B545" s="3">
        <f t="shared" si="262"/>
        <v>2635</v>
      </c>
      <c r="C545" s="14">
        <f t="shared" si="263"/>
        <v>43.916666666666664</v>
      </c>
      <c r="D545" s="11">
        <f t="shared" si="264"/>
        <v>898.69903774277839</v>
      </c>
      <c r="E545" s="11">
        <f t="shared" si="250"/>
        <v>558.90340133462962</v>
      </c>
      <c r="F545" s="11">
        <f t="shared" si="265"/>
        <v>134.42493548255928</v>
      </c>
      <c r="G545" s="11">
        <f t="shared" si="251"/>
        <v>285.98494237973932</v>
      </c>
      <c r="H545" s="11">
        <f t="shared" si="252"/>
        <v>200.91368399094662</v>
      </c>
      <c r="I545" s="24">
        <f t="shared" si="266"/>
        <v>134.42493548255928</v>
      </c>
      <c r="J545" s="12">
        <f t="shared" si="253"/>
        <v>0.22948237371342198</v>
      </c>
      <c r="K545" s="24">
        <f t="shared" si="254"/>
        <v>503.76459712661477</v>
      </c>
      <c r="L545" s="12">
        <f t="shared" si="267"/>
        <v>0.25193771090297906</v>
      </c>
      <c r="M545" s="24">
        <f t="shared" si="268"/>
        <v>285.98494237973932</v>
      </c>
      <c r="N545" s="12">
        <f t="shared" si="255"/>
        <v>0.68840659849939279</v>
      </c>
      <c r="O545" s="24">
        <f t="shared" si="256"/>
        <v>559.77138991888592</v>
      </c>
      <c r="P545" s="12">
        <f t="shared" si="269"/>
        <v>0.52415566153606641</v>
      </c>
      <c r="Q545" s="24">
        <f t="shared" si="270"/>
        <v>200.91368399094662</v>
      </c>
      <c r="R545" s="12">
        <f t="shared" si="257"/>
        <v>0.39982263621424935</v>
      </c>
      <c r="S545" s="24">
        <f t="shared" si="258"/>
        <v>530.09173559063788</v>
      </c>
      <c r="T545" s="12">
        <f t="shared" si="271"/>
        <v>0.37905831669759621</v>
      </c>
      <c r="W545" s="24">
        <f t="shared" si="272"/>
        <v>222.44772197344705</v>
      </c>
      <c r="X545" s="24">
        <f t="shared" si="273"/>
        <v>537.76221722056755</v>
      </c>
      <c r="Y545" s="13">
        <f t="shared" si="259"/>
        <v>0.41509996520312226</v>
      </c>
      <c r="Z545" s="24">
        <f t="shared" si="260"/>
        <v>8411.3919840295639</v>
      </c>
      <c r="AA545" s="24">
        <f t="shared" si="261"/>
        <v>11632.653497689282</v>
      </c>
      <c r="AB545" s="24">
        <f t="shared" si="274"/>
        <v>285.98494237973932</v>
      </c>
      <c r="AC545" s="24">
        <f t="shared" si="275"/>
        <v>200.91368399094662</v>
      </c>
      <c r="AE545" s="14">
        <f t="shared" si="276"/>
        <v>43.916666666666664</v>
      </c>
      <c r="AF545" s="24">
        <f t="shared" si="249"/>
        <v>400</v>
      </c>
      <c r="AG545" s="3">
        <f t="shared" si="277"/>
        <v>0.5</v>
      </c>
      <c r="AH545" s="3">
        <f>IF(AC545&lt;=450,AthetaR30_0,IF(AC545&gt;=650,AthetaR30_2,(IF(AC545&lt;=550,AthetaR30_0+(AthetaR30_1-AthetaR30_0)/100*(AC545-450),AthetaR30_1+(AthetaR30_2-AthetaR30_1)/100*(AC545-450)))))</f>
        <v>0</v>
      </c>
      <c r="AI545" s="3">
        <f>IF(AD545&lt;=450,AthetaR60_0,IF(AD545&gt;=650,AthetaR60_2,(IF(AD545&lt;=550,AthetaR60_0+(AthetaR60_1-AthetaR60_0)/100*(AD545-450),AthetaR60_1+(AthetaR60_2-AthetaR60_1)/100*(AD545-450)))))</f>
        <v>0.5</v>
      </c>
      <c r="AJ545" s="3">
        <f>IF(AE545&lt;=450,AthetaR90_0,IF(AE545&gt;=650,AthetaR90_2,(IF(AE545&lt;=550,AthetaR90_0+(AthetaR90_1-AthetaR90_0)/100*(AE545-450),AthetaR90_1+(AthetaR90_2-AthetaR90_1)/100*(AE545-450)))))</f>
        <v>1.3</v>
      </c>
      <c r="AK545" s="3">
        <f>IF(AF545&lt;=450,AthetaR120_0,IF(AF545&gt;=650,AthetaR120_2,(IF(AF545&lt;=550,AthetaR120_0+(AthetaR120_1-AthetaR120_0)/100*(AF545-450),AthetaR120_1+(AthetaR120_2-AthetaR120_1)/100*(AF545-450)))))</f>
        <v>1.9</v>
      </c>
      <c r="AL545" s="24">
        <f t="shared" si="278"/>
        <v>285.98494237973932</v>
      </c>
      <c r="AM545" s="14">
        <f t="shared" si="279"/>
        <v>200.91368399094662</v>
      </c>
    </row>
    <row r="546" spans="2:39" x14ac:dyDescent="0.25">
      <c r="B546" s="3">
        <f t="shared" si="262"/>
        <v>2640</v>
      </c>
      <c r="C546" s="14">
        <f t="shared" si="263"/>
        <v>44</v>
      </c>
      <c r="D546" s="11">
        <f t="shared" si="264"/>
        <v>898.98227335879869</v>
      </c>
      <c r="E546" s="11">
        <f t="shared" si="250"/>
        <v>559.11719968328168</v>
      </c>
      <c r="F546" s="11">
        <f t="shared" si="265"/>
        <v>134.67687319346226</v>
      </c>
      <c r="G546" s="11">
        <f t="shared" si="251"/>
        <v>286.50909804127537</v>
      </c>
      <c r="H546" s="11">
        <f t="shared" si="252"/>
        <v>201.29274230764423</v>
      </c>
      <c r="I546" s="24">
        <f t="shared" si="266"/>
        <v>134.67687319346226</v>
      </c>
      <c r="J546" s="12">
        <f t="shared" si="253"/>
        <v>0.22943202637077564</v>
      </c>
      <c r="K546" s="24">
        <f t="shared" si="254"/>
        <v>503.87514493977682</v>
      </c>
      <c r="L546" s="12">
        <f t="shared" si="267"/>
        <v>0.25190951763877817</v>
      </c>
      <c r="M546" s="24">
        <f t="shared" si="268"/>
        <v>286.50909804127537</v>
      </c>
      <c r="N546" s="12">
        <f t="shared" si="255"/>
        <v>0.68818029487601129</v>
      </c>
      <c r="O546" s="24">
        <f t="shared" si="256"/>
        <v>559.95546710730184</v>
      </c>
      <c r="P546" s="12">
        <f t="shared" si="269"/>
        <v>0.52384119879671476</v>
      </c>
      <c r="Q546" s="24">
        <f t="shared" si="270"/>
        <v>201.29274230764423</v>
      </c>
      <c r="R546" s="12">
        <f t="shared" si="257"/>
        <v>0.39971898856049493</v>
      </c>
      <c r="S546" s="24">
        <f t="shared" si="258"/>
        <v>530.22918906730763</v>
      </c>
      <c r="T546" s="12">
        <f t="shared" si="271"/>
        <v>0.37894026377868667</v>
      </c>
      <c r="W546" s="24">
        <f t="shared" si="272"/>
        <v>222.86282193865017</v>
      </c>
      <c r="X546" s="24">
        <f t="shared" si="273"/>
        <v>537.90775012330801</v>
      </c>
      <c r="Y546" s="13">
        <f t="shared" si="259"/>
        <v>0.41505048684102819</v>
      </c>
      <c r="Z546" s="24">
        <f t="shared" si="260"/>
        <v>8406.3594436157873</v>
      </c>
      <c r="AA546" s="24">
        <f t="shared" si="261"/>
        <v>11640.720673515772</v>
      </c>
      <c r="AB546" s="24">
        <f t="shared" si="274"/>
        <v>286.50909804127537</v>
      </c>
      <c r="AC546" s="24">
        <f t="shared" si="275"/>
        <v>201.29274230764423</v>
      </c>
      <c r="AE546" s="14">
        <f t="shared" si="276"/>
        <v>44</v>
      </c>
      <c r="AF546" s="24">
        <f t="shared" si="249"/>
        <v>400</v>
      </c>
      <c r="AG546" s="3">
        <f t="shared" si="277"/>
        <v>0.5</v>
      </c>
      <c r="AH546" s="3">
        <f>IF(AC546&lt;=450,AthetaR30_0,IF(AC546&gt;=650,AthetaR30_2,(IF(AC546&lt;=550,AthetaR30_0+(AthetaR30_1-AthetaR30_0)/100*(AC546-450),AthetaR30_1+(AthetaR30_2-AthetaR30_1)/100*(AC546-450)))))</f>
        <v>0</v>
      </c>
      <c r="AI546" s="3">
        <f>IF(AD546&lt;=450,AthetaR60_0,IF(AD546&gt;=650,AthetaR60_2,(IF(AD546&lt;=550,AthetaR60_0+(AthetaR60_1-AthetaR60_0)/100*(AD546-450),AthetaR60_1+(AthetaR60_2-AthetaR60_1)/100*(AD546-450)))))</f>
        <v>0.5</v>
      </c>
      <c r="AJ546" s="3">
        <f>IF(AE546&lt;=450,AthetaR90_0,IF(AE546&gt;=650,AthetaR90_2,(IF(AE546&lt;=550,AthetaR90_0+(AthetaR90_1-AthetaR90_0)/100*(AE546-450),AthetaR90_1+(AthetaR90_2-AthetaR90_1)/100*(AE546-450)))))</f>
        <v>1.3</v>
      </c>
      <c r="AK546" s="3">
        <f>IF(AF546&lt;=450,AthetaR120_0,IF(AF546&gt;=650,AthetaR120_2,(IF(AF546&lt;=550,AthetaR120_0+(AthetaR120_1-AthetaR120_0)/100*(AF546-450),AthetaR120_1+(AthetaR120_2-AthetaR120_1)/100*(AF546-450)))))</f>
        <v>1.9</v>
      </c>
      <c r="AL546" s="24">
        <f t="shared" si="278"/>
        <v>286.50909804127537</v>
      </c>
      <c r="AM546" s="14">
        <f t="shared" si="279"/>
        <v>201.29274230764423</v>
      </c>
    </row>
    <row r="547" spans="2:39" x14ac:dyDescent="0.25">
      <c r="B547" s="3">
        <f t="shared" si="262"/>
        <v>2645</v>
      </c>
      <c r="C547" s="14">
        <f t="shared" si="263"/>
        <v>44.083333333333336</v>
      </c>
      <c r="D547" s="11">
        <f t="shared" si="264"/>
        <v>899.26497456767902</v>
      </c>
      <c r="E547" s="11">
        <f t="shared" si="250"/>
        <v>559.33099803193375</v>
      </c>
      <c r="F547" s="11">
        <f t="shared" si="265"/>
        <v>134.92878271110104</v>
      </c>
      <c r="G547" s="11">
        <f t="shared" si="251"/>
        <v>287.0329392400721</v>
      </c>
      <c r="H547" s="11">
        <f t="shared" si="252"/>
        <v>201.67168257142291</v>
      </c>
      <c r="I547" s="24">
        <f t="shared" si="266"/>
        <v>134.92878271110104</v>
      </c>
      <c r="J547" s="12">
        <f t="shared" si="253"/>
        <v>0.2293817525583606</v>
      </c>
      <c r="K547" s="24">
        <f t="shared" si="254"/>
        <v>503.98557972473577</v>
      </c>
      <c r="L547" s="12">
        <f t="shared" si="267"/>
        <v>0.25188116958282036</v>
      </c>
      <c r="M547" s="24">
        <f t="shared" si="268"/>
        <v>287.0329392400721</v>
      </c>
      <c r="N547" s="12">
        <f t="shared" si="255"/>
        <v>0.68795412853865501</v>
      </c>
      <c r="O547" s="24">
        <f t="shared" si="256"/>
        <v>560.13955362095828</v>
      </c>
      <c r="P547" s="12">
        <f t="shared" si="269"/>
        <v>0.5235265511384275</v>
      </c>
      <c r="Q547" s="24">
        <f t="shared" si="270"/>
        <v>201.67168257142291</v>
      </c>
      <c r="R547" s="12">
        <f t="shared" si="257"/>
        <v>0.3996155025019737</v>
      </c>
      <c r="S547" s="24">
        <f t="shared" si="258"/>
        <v>530.36649937820891</v>
      </c>
      <c r="T547" s="12">
        <f t="shared" si="271"/>
        <v>0.37882203738057052</v>
      </c>
      <c r="W547" s="24">
        <f t="shared" si="272"/>
        <v>223.27787242549121</v>
      </c>
      <c r="X547" s="24">
        <f t="shared" si="273"/>
        <v>538.05319479262471</v>
      </c>
      <c r="Y547" s="13">
        <f t="shared" si="259"/>
        <v>0.41500106885996091</v>
      </c>
      <c r="Z547" s="24">
        <f t="shared" si="260"/>
        <v>8401.3281401610639</v>
      </c>
      <c r="AA547" s="24">
        <f t="shared" si="261"/>
        <v>11648.784948499957</v>
      </c>
      <c r="AB547" s="24">
        <f t="shared" si="274"/>
        <v>287.0329392400721</v>
      </c>
      <c r="AC547" s="24">
        <f t="shared" si="275"/>
        <v>201.67168257142291</v>
      </c>
      <c r="AE547" s="14">
        <f t="shared" si="276"/>
        <v>44.083333333333336</v>
      </c>
      <c r="AF547" s="24">
        <f t="shared" si="249"/>
        <v>400</v>
      </c>
      <c r="AG547" s="3">
        <f t="shared" si="277"/>
        <v>0.5</v>
      </c>
      <c r="AH547" s="3">
        <f>IF(AC547&lt;=450,AthetaR30_0,IF(AC547&gt;=650,AthetaR30_2,(IF(AC547&lt;=550,AthetaR30_0+(AthetaR30_1-AthetaR30_0)/100*(AC547-450),AthetaR30_1+(AthetaR30_2-AthetaR30_1)/100*(AC547-450)))))</f>
        <v>0</v>
      </c>
      <c r="AI547" s="3">
        <f>IF(AD547&lt;=450,AthetaR60_0,IF(AD547&gt;=650,AthetaR60_2,(IF(AD547&lt;=550,AthetaR60_0+(AthetaR60_1-AthetaR60_0)/100*(AD547-450),AthetaR60_1+(AthetaR60_2-AthetaR60_1)/100*(AD547-450)))))</f>
        <v>0.5</v>
      </c>
      <c r="AJ547" s="3">
        <f>IF(AE547&lt;=450,AthetaR90_0,IF(AE547&gt;=650,AthetaR90_2,(IF(AE547&lt;=550,AthetaR90_0+(AthetaR90_1-AthetaR90_0)/100*(AE547-450),AthetaR90_1+(AthetaR90_2-AthetaR90_1)/100*(AE547-450)))))</f>
        <v>1.3</v>
      </c>
      <c r="AK547" s="3">
        <f>IF(AF547&lt;=450,AthetaR120_0,IF(AF547&gt;=650,AthetaR120_2,(IF(AF547&lt;=550,AthetaR120_0+(AthetaR120_1-AthetaR120_0)/100*(AF547-450),AthetaR120_1+(AthetaR120_2-AthetaR120_1)/100*(AF547-450)))))</f>
        <v>1.9</v>
      </c>
      <c r="AL547" s="24">
        <f t="shared" si="278"/>
        <v>287.0329392400721</v>
      </c>
      <c r="AM547" s="14">
        <f t="shared" si="279"/>
        <v>201.67168257142291</v>
      </c>
    </row>
    <row r="548" spans="2:39" x14ac:dyDescent="0.25">
      <c r="B548" s="3">
        <f t="shared" si="262"/>
        <v>2650</v>
      </c>
      <c r="C548" s="14">
        <f t="shared" si="263"/>
        <v>44.166666666666664</v>
      </c>
      <c r="D548" s="11">
        <f t="shared" si="264"/>
        <v>899.54714338225358</v>
      </c>
      <c r="E548" s="11">
        <f t="shared" si="250"/>
        <v>559.54479638058581</v>
      </c>
      <c r="F548" s="11">
        <f t="shared" si="265"/>
        <v>135.18066388068385</v>
      </c>
      <c r="G548" s="11">
        <f t="shared" si="251"/>
        <v>287.55646579121054</v>
      </c>
      <c r="H548" s="11">
        <f t="shared" si="252"/>
        <v>202.05050460880346</v>
      </c>
      <c r="I548" s="24">
        <f t="shared" si="266"/>
        <v>135.18066388068385</v>
      </c>
      <c r="J548" s="12">
        <f t="shared" si="253"/>
        <v>0.22933155211263578</v>
      </c>
      <c r="K548" s="24">
        <f t="shared" si="254"/>
        <v>504.09590166041369</v>
      </c>
      <c r="L548" s="12">
        <f t="shared" si="267"/>
        <v>0.2518526677308755</v>
      </c>
      <c r="M548" s="24">
        <f t="shared" si="268"/>
        <v>287.55646579121054</v>
      </c>
      <c r="N548" s="12">
        <f t="shared" si="255"/>
        <v>0.68772809735982787</v>
      </c>
      <c r="O548" s="24">
        <f t="shared" si="256"/>
        <v>560.32365109218085</v>
      </c>
      <c r="P548" s="12">
        <f t="shared" si="269"/>
        <v>0.52321172029809249</v>
      </c>
      <c r="Q548" s="24">
        <f t="shared" si="270"/>
        <v>202.05050460880346</v>
      </c>
      <c r="R548" s="12">
        <f t="shared" si="257"/>
        <v>0.39951217726051386</v>
      </c>
      <c r="S548" s="24">
        <f t="shared" si="258"/>
        <v>530.50366727878759</v>
      </c>
      <c r="T548" s="12">
        <f t="shared" si="271"/>
        <v>0.37870363876661362</v>
      </c>
      <c r="W548" s="24">
        <f t="shared" si="272"/>
        <v>223.69287349435118</v>
      </c>
      <c r="X548" s="24">
        <f t="shared" si="273"/>
        <v>538.19855222721344</v>
      </c>
      <c r="Y548" s="13">
        <f t="shared" si="259"/>
        <v>0.41495171009583992</v>
      </c>
      <c r="Z548" s="24">
        <f t="shared" si="260"/>
        <v>8396.298072155867</v>
      </c>
      <c r="AA548" s="24">
        <f t="shared" si="261"/>
        <v>11656.846308646929</v>
      </c>
      <c r="AB548" s="24">
        <f t="shared" si="274"/>
        <v>287.55646579121054</v>
      </c>
      <c r="AC548" s="24">
        <f t="shared" si="275"/>
        <v>202.05050460880346</v>
      </c>
      <c r="AE548" s="14">
        <f t="shared" si="276"/>
        <v>44.166666666666664</v>
      </c>
      <c r="AF548" s="24">
        <f t="shared" si="249"/>
        <v>400</v>
      </c>
      <c r="AG548" s="3">
        <f t="shared" si="277"/>
        <v>0.5</v>
      </c>
      <c r="AH548" s="3">
        <f>IF(AC548&lt;=450,AthetaR30_0,IF(AC548&gt;=650,AthetaR30_2,(IF(AC548&lt;=550,AthetaR30_0+(AthetaR30_1-AthetaR30_0)/100*(AC548-450),AthetaR30_1+(AthetaR30_2-AthetaR30_1)/100*(AC548-450)))))</f>
        <v>0</v>
      </c>
      <c r="AI548" s="3">
        <f>IF(AD548&lt;=450,AthetaR60_0,IF(AD548&gt;=650,AthetaR60_2,(IF(AD548&lt;=550,AthetaR60_0+(AthetaR60_1-AthetaR60_0)/100*(AD548-450),AthetaR60_1+(AthetaR60_2-AthetaR60_1)/100*(AD548-450)))))</f>
        <v>0.5</v>
      </c>
      <c r="AJ548" s="3">
        <f>IF(AE548&lt;=450,AthetaR90_0,IF(AE548&gt;=650,AthetaR90_2,(IF(AE548&lt;=550,AthetaR90_0+(AthetaR90_1-AthetaR90_0)/100*(AE548-450),AthetaR90_1+(AthetaR90_2-AthetaR90_1)/100*(AE548-450)))))</f>
        <v>1.3</v>
      </c>
      <c r="AK548" s="3">
        <f>IF(AF548&lt;=450,AthetaR120_0,IF(AF548&gt;=650,AthetaR120_2,(IF(AF548&lt;=550,AthetaR120_0+(AthetaR120_1-AthetaR120_0)/100*(AF548-450),AthetaR120_1+(AthetaR120_2-AthetaR120_1)/100*(AF548-450)))))</f>
        <v>1.9</v>
      </c>
      <c r="AL548" s="24">
        <f t="shared" si="278"/>
        <v>287.55646579121054</v>
      </c>
      <c r="AM548" s="14">
        <f t="shared" si="279"/>
        <v>202.05050460880346</v>
      </c>
    </row>
    <row r="549" spans="2:39" x14ac:dyDescent="0.25">
      <c r="B549" s="3">
        <f t="shared" si="262"/>
        <v>2655</v>
      </c>
      <c r="C549" s="14">
        <f t="shared" si="263"/>
        <v>44.25</v>
      </c>
      <c r="D549" s="11">
        <f t="shared" si="264"/>
        <v>899.82878180400735</v>
      </c>
      <c r="E549" s="11">
        <f t="shared" si="250"/>
        <v>559.75859472923787</v>
      </c>
      <c r="F549" s="11">
        <f t="shared" si="265"/>
        <v>135.43251654841472</v>
      </c>
      <c r="G549" s="11">
        <f t="shared" si="251"/>
        <v>288.07967751150863</v>
      </c>
      <c r="H549" s="11">
        <f t="shared" si="252"/>
        <v>202.42920824757007</v>
      </c>
      <c r="I549" s="24">
        <f t="shared" si="266"/>
        <v>135.43251654841472</v>
      </c>
      <c r="J549" s="12">
        <f t="shared" si="253"/>
        <v>0.22928142487012951</v>
      </c>
      <c r="K549" s="24">
        <f t="shared" si="254"/>
        <v>504.20611092626785</v>
      </c>
      <c r="L549" s="12">
        <f t="shared" si="267"/>
        <v>0.25182401307126306</v>
      </c>
      <c r="M549" s="24">
        <f t="shared" si="268"/>
        <v>288.07967751150863</v>
      </c>
      <c r="N549" s="12">
        <f t="shared" si="255"/>
        <v>0.68750219922520417</v>
      </c>
      <c r="O549" s="24">
        <f t="shared" si="256"/>
        <v>560.50776114697044</v>
      </c>
      <c r="P549" s="12">
        <f t="shared" si="269"/>
        <v>0.52289670800021537</v>
      </c>
      <c r="Q549" s="24">
        <f t="shared" si="270"/>
        <v>202.42920824757007</v>
      </c>
      <c r="R549" s="12">
        <f t="shared" si="257"/>
        <v>0.39940901206015833</v>
      </c>
      <c r="S549" s="24">
        <f t="shared" si="258"/>
        <v>530.64069352374349</v>
      </c>
      <c r="T549" s="12">
        <f t="shared" si="271"/>
        <v>0.37858506918909157</v>
      </c>
      <c r="W549" s="24">
        <f t="shared" si="272"/>
        <v>224.10782520444701</v>
      </c>
      <c r="X549" s="24">
        <f t="shared" si="273"/>
        <v>538.34382342463948</v>
      </c>
      <c r="Y549" s="13">
        <f t="shared" si="259"/>
        <v>0.41490240938785461</v>
      </c>
      <c r="Z549" s="24">
        <f t="shared" si="260"/>
        <v>8391.2692381197721</v>
      </c>
      <c r="AA549" s="24">
        <f t="shared" si="261"/>
        <v>11664.904739967344</v>
      </c>
      <c r="AB549" s="24">
        <f t="shared" si="274"/>
        <v>288.07967751150863</v>
      </c>
      <c r="AC549" s="24">
        <f t="shared" si="275"/>
        <v>202.42920824757007</v>
      </c>
      <c r="AE549" s="14">
        <f t="shared" si="276"/>
        <v>44.25</v>
      </c>
      <c r="AF549" s="24">
        <f t="shared" ref="AF549:AF612" si="280">IF(AC549&lt;=450,Thetha0_0,IF(AC549&gt;=650,Thetha0_2,(IF(AC549&lt;=550,Thetha0_0+(Thetha0_1-Thetha0_0)/100*(AC549-450),Thetha0_1+(Thetha0_2-Thetha0_1)/100*(AC549-450)))))</f>
        <v>400</v>
      </c>
      <c r="AG549" s="3">
        <f t="shared" si="277"/>
        <v>0.5</v>
      </c>
      <c r="AH549" s="3">
        <f>IF(AC549&lt;=450,AthetaR30_0,IF(AC549&gt;=650,AthetaR30_2,(IF(AC549&lt;=550,AthetaR30_0+(AthetaR30_1-AthetaR30_0)/100*(AC549-450),AthetaR30_1+(AthetaR30_2-AthetaR30_1)/100*(AC549-450)))))</f>
        <v>0</v>
      </c>
      <c r="AI549" s="3">
        <f>IF(AD549&lt;=450,AthetaR60_0,IF(AD549&gt;=650,AthetaR60_2,(IF(AD549&lt;=550,AthetaR60_0+(AthetaR60_1-AthetaR60_0)/100*(AD549-450),AthetaR60_1+(AthetaR60_2-AthetaR60_1)/100*(AD549-450)))))</f>
        <v>0.5</v>
      </c>
      <c r="AJ549" s="3">
        <f>IF(AE549&lt;=450,AthetaR90_0,IF(AE549&gt;=650,AthetaR90_2,(IF(AE549&lt;=550,AthetaR90_0+(AthetaR90_1-AthetaR90_0)/100*(AE549-450),AthetaR90_1+(AthetaR90_2-AthetaR90_1)/100*(AE549-450)))))</f>
        <v>1.3</v>
      </c>
      <c r="AK549" s="3">
        <f>IF(AF549&lt;=450,AthetaR120_0,IF(AF549&gt;=650,AthetaR120_2,(IF(AF549&lt;=550,AthetaR120_0+(AthetaR120_1-AthetaR120_0)/100*(AF549-450),AthetaR120_1+(AthetaR120_2-AthetaR120_1)/100*(AF549-450)))))</f>
        <v>1.9</v>
      </c>
      <c r="AL549" s="24">
        <f t="shared" si="278"/>
        <v>288.07967751150863</v>
      </c>
      <c r="AM549" s="14">
        <f t="shared" si="279"/>
        <v>202.42920824757007</v>
      </c>
    </row>
    <row r="550" spans="2:39" x14ac:dyDescent="0.25">
      <c r="B550" s="3">
        <f t="shared" si="262"/>
        <v>2660</v>
      </c>
      <c r="C550" s="14">
        <f t="shared" si="263"/>
        <v>44.333333333333336</v>
      </c>
      <c r="D550" s="11">
        <f t="shared" si="264"/>
        <v>900.10989182315848</v>
      </c>
      <c r="E550" s="11">
        <f t="shared" si="250"/>
        <v>559.97239307789005</v>
      </c>
      <c r="F550" s="11">
        <f t="shared" si="265"/>
        <v>135.68434056148598</v>
      </c>
      <c r="G550" s="11">
        <f t="shared" si="251"/>
        <v>288.60257421950882</v>
      </c>
      <c r="H550" s="11">
        <f t="shared" si="252"/>
        <v>202.80779331675916</v>
      </c>
      <c r="I550" s="24">
        <f t="shared" si="266"/>
        <v>135.68434056148598</v>
      </c>
      <c r="J550" s="12">
        <f t="shared" si="253"/>
        <v>0.22923137066744292</v>
      </c>
      <c r="K550" s="24">
        <f t="shared" si="254"/>
        <v>504.31620770228352</v>
      </c>
      <c r="L550" s="12">
        <f t="shared" si="267"/>
        <v>0.25179520658502036</v>
      </c>
      <c r="M550" s="24">
        <f t="shared" si="268"/>
        <v>288.60257421950882</v>
      </c>
      <c r="N550" s="12">
        <f t="shared" si="255"/>
        <v>0.68727643203358946</v>
      </c>
      <c r="O550" s="24">
        <f t="shared" si="256"/>
        <v>560.69188540500431</v>
      </c>
      <c r="P550" s="12">
        <f t="shared" si="269"/>
        <v>0.52258151595739344</v>
      </c>
      <c r="Q550" s="24">
        <f t="shared" si="270"/>
        <v>202.80779331675916</v>
      </c>
      <c r="R550" s="12">
        <f t="shared" si="257"/>
        <v>0.39930600612716244</v>
      </c>
      <c r="S550" s="24">
        <f t="shared" si="258"/>
        <v>530.77757886702238</v>
      </c>
      <c r="T550" s="12">
        <f t="shared" si="271"/>
        <v>0.37846632988948148</v>
      </c>
      <c r="W550" s="24">
        <f t="shared" si="272"/>
        <v>224.52272761383486</v>
      </c>
      <c r="X550" s="24">
        <f t="shared" si="273"/>
        <v>538.48900938133977</v>
      </c>
      <c r="Y550" s="13">
        <f t="shared" si="259"/>
        <v>0.41485316557845731</v>
      </c>
      <c r="Z550" s="24">
        <f t="shared" si="260"/>
        <v>8386.2416366013804</v>
      </c>
      <c r="AA550" s="24">
        <f t="shared" si="261"/>
        <v>11672.960228477583</v>
      </c>
      <c r="AB550" s="24">
        <f t="shared" si="274"/>
        <v>288.60257421950882</v>
      </c>
      <c r="AC550" s="24">
        <f t="shared" si="275"/>
        <v>202.80779331675916</v>
      </c>
      <c r="AE550" s="14">
        <f t="shared" si="276"/>
        <v>44.333333333333336</v>
      </c>
      <c r="AF550" s="24">
        <f t="shared" si="280"/>
        <v>400</v>
      </c>
      <c r="AG550" s="3">
        <f t="shared" si="277"/>
        <v>0.5</v>
      </c>
      <c r="AH550" s="3">
        <f>IF(AC550&lt;=450,AthetaR30_0,IF(AC550&gt;=650,AthetaR30_2,(IF(AC550&lt;=550,AthetaR30_0+(AthetaR30_1-AthetaR30_0)/100*(AC550-450),AthetaR30_1+(AthetaR30_2-AthetaR30_1)/100*(AC550-450)))))</f>
        <v>0</v>
      </c>
      <c r="AI550" s="3">
        <f>IF(AD550&lt;=450,AthetaR60_0,IF(AD550&gt;=650,AthetaR60_2,(IF(AD550&lt;=550,AthetaR60_0+(AthetaR60_1-AthetaR60_0)/100*(AD550-450),AthetaR60_1+(AthetaR60_2-AthetaR60_1)/100*(AD550-450)))))</f>
        <v>0.5</v>
      </c>
      <c r="AJ550" s="3">
        <f>IF(AE550&lt;=450,AthetaR90_0,IF(AE550&gt;=650,AthetaR90_2,(IF(AE550&lt;=550,AthetaR90_0+(AthetaR90_1-AthetaR90_0)/100*(AE550-450),AthetaR90_1+(AthetaR90_2-AthetaR90_1)/100*(AE550-450)))))</f>
        <v>1.3</v>
      </c>
      <c r="AK550" s="3">
        <f>IF(AF550&lt;=450,AthetaR120_0,IF(AF550&gt;=650,AthetaR120_2,(IF(AF550&lt;=550,AthetaR120_0+(AthetaR120_1-AthetaR120_0)/100*(AF550-450),AthetaR120_1+(AthetaR120_2-AthetaR120_1)/100*(AF550-450)))))</f>
        <v>1.9</v>
      </c>
      <c r="AL550" s="24">
        <f t="shared" si="278"/>
        <v>288.60257421950882</v>
      </c>
      <c r="AM550" s="14">
        <f t="shared" si="279"/>
        <v>202.80779331675916</v>
      </c>
    </row>
    <row r="551" spans="2:39" x14ac:dyDescent="0.25">
      <c r="B551" s="3">
        <f t="shared" si="262"/>
        <v>2665</v>
      </c>
      <c r="C551" s="14">
        <f t="shared" si="263"/>
        <v>44.416666666666664</v>
      </c>
      <c r="D551" s="11">
        <f t="shared" si="264"/>
        <v>900.39047541874481</v>
      </c>
      <c r="E551" s="11">
        <f t="shared" si="250"/>
        <v>560.18619142654211</v>
      </c>
      <c r="F551" s="11">
        <f t="shared" si="265"/>
        <v>135.93613576807101</v>
      </c>
      <c r="G551" s="11">
        <f t="shared" si="251"/>
        <v>289.12515573546619</v>
      </c>
      <c r="H551" s="11">
        <f t="shared" si="252"/>
        <v>203.18625964664864</v>
      </c>
      <c r="I551" s="24">
        <f t="shared" si="266"/>
        <v>135.93613576807101</v>
      </c>
      <c r="J551" s="12">
        <f t="shared" si="253"/>
        <v>0.22918138934125157</v>
      </c>
      <c r="K551" s="24">
        <f t="shared" si="254"/>
        <v>504.42619216896816</v>
      </c>
      <c r="L551" s="12">
        <f t="shared" si="267"/>
        <v>0.25176624924585173</v>
      </c>
      <c r="M551" s="24">
        <f t="shared" si="268"/>
        <v>289.12515573546619</v>
      </c>
      <c r="N551" s="12">
        <f t="shared" si="255"/>
        <v>0.68705079369688105</v>
      </c>
      <c r="O551" s="24">
        <f t="shared" si="256"/>
        <v>560.87602547963832</v>
      </c>
      <c r="P551" s="12">
        <f t="shared" si="269"/>
        <v>0.52226614587011999</v>
      </c>
      <c r="Q551" s="24">
        <f t="shared" si="270"/>
        <v>203.18625964664864</v>
      </c>
      <c r="R551" s="12">
        <f t="shared" si="257"/>
        <v>0.39920315868999168</v>
      </c>
      <c r="S551" s="24">
        <f t="shared" si="258"/>
        <v>530.91432406180809</v>
      </c>
      <c r="T551" s="12">
        <f t="shared" si="271"/>
        <v>0.37834742209837391</v>
      </c>
      <c r="W551" s="24">
        <f t="shared" si="272"/>
        <v>224.93758077941331</v>
      </c>
      <c r="X551" s="24">
        <f t="shared" si="273"/>
        <v>538.63411109262734</v>
      </c>
      <c r="Y551" s="13">
        <f t="shared" si="259"/>
        <v>0.41480397751335069</v>
      </c>
      <c r="Z551" s="24">
        <f t="shared" si="260"/>
        <v>8381.2152661782202</v>
      </c>
      <c r="AA551" s="24">
        <f t="shared" si="261"/>
        <v>11681.012760199847</v>
      </c>
      <c r="AB551" s="24">
        <f t="shared" si="274"/>
        <v>289.12515573546619</v>
      </c>
      <c r="AC551" s="24">
        <f t="shared" si="275"/>
        <v>203.18625964664864</v>
      </c>
      <c r="AE551" s="14">
        <f t="shared" si="276"/>
        <v>44.416666666666664</v>
      </c>
      <c r="AF551" s="24">
        <f t="shared" si="280"/>
        <v>400</v>
      </c>
      <c r="AG551" s="3">
        <f t="shared" si="277"/>
        <v>0.5</v>
      </c>
      <c r="AH551" s="3">
        <f>IF(AC551&lt;=450,AthetaR30_0,IF(AC551&gt;=650,AthetaR30_2,(IF(AC551&lt;=550,AthetaR30_0+(AthetaR30_1-AthetaR30_0)/100*(AC551-450),AthetaR30_1+(AthetaR30_2-AthetaR30_1)/100*(AC551-450)))))</f>
        <v>0</v>
      </c>
      <c r="AI551" s="3">
        <f>IF(AD551&lt;=450,AthetaR60_0,IF(AD551&gt;=650,AthetaR60_2,(IF(AD551&lt;=550,AthetaR60_0+(AthetaR60_1-AthetaR60_0)/100*(AD551-450),AthetaR60_1+(AthetaR60_2-AthetaR60_1)/100*(AD551-450)))))</f>
        <v>0.5</v>
      </c>
      <c r="AJ551" s="3">
        <f>IF(AE551&lt;=450,AthetaR90_0,IF(AE551&gt;=650,AthetaR90_2,(IF(AE551&lt;=550,AthetaR90_0+(AthetaR90_1-AthetaR90_0)/100*(AE551-450),AthetaR90_1+(AthetaR90_2-AthetaR90_1)/100*(AE551-450)))))</f>
        <v>1.3</v>
      </c>
      <c r="AK551" s="3">
        <f>IF(AF551&lt;=450,AthetaR120_0,IF(AF551&gt;=650,AthetaR120_2,(IF(AF551&lt;=550,AthetaR120_0+(AthetaR120_1-AthetaR120_0)/100*(AF551-450),AthetaR120_1+(AthetaR120_2-AthetaR120_1)/100*(AF551-450)))))</f>
        <v>1.9</v>
      </c>
      <c r="AL551" s="24">
        <f t="shared" si="278"/>
        <v>289.12515573546619</v>
      </c>
      <c r="AM551" s="14">
        <f t="shared" si="279"/>
        <v>203.18625964664864</v>
      </c>
    </row>
    <row r="552" spans="2:39" x14ac:dyDescent="0.25">
      <c r="B552" s="3">
        <f t="shared" si="262"/>
        <v>2670</v>
      </c>
      <c r="C552" s="14">
        <f t="shared" si="263"/>
        <v>44.5</v>
      </c>
      <c r="D552" s="11">
        <f t="shared" si="264"/>
        <v>900.67053455870655</v>
      </c>
      <c r="E552" s="11">
        <f t="shared" si="250"/>
        <v>560.39998977519417</v>
      </c>
      <c r="F552" s="11">
        <f t="shared" si="265"/>
        <v>136.18790201731687</v>
      </c>
      <c r="G552" s="11">
        <f t="shared" si="251"/>
        <v>289.6474218813363</v>
      </c>
      <c r="H552" s="11">
        <f t="shared" si="252"/>
        <v>203.56460706874702</v>
      </c>
      <c r="I552" s="24">
        <f t="shared" si="266"/>
        <v>136.18790201731687</v>
      </c>
      <c r="J552" s="12">
        <f t="shared" si="253"/>
        <v>0.22913148072830875</v>
      </c>
      <c r="K552" s="24">
        <f t="shared" si="254"/>
        <v>504.53606450734418</v>
      </c>
      <c r="L552" s="12">
        <f t="shared" si="267"/>
        <v>0.25173714202026298</v>
      </c>
      <c r="M552" s="24">
        <f t="shared" si="268"/>
        <v>289.6474218813363</v>
      </c>
      <c r="N552" s="12">
        <f t="shared" si="255"/>
        <v>0.68682528214002769</v>
      </c>
      <c r="O552" s="24">
        <f t="shared" si="256"/>
        <v>561.06018297790854</v>
      </c>
      <c r="P552" s="12">
        <f t="shared" si="269"/>
        <v>0.52195059942715261</v>
      </c>
      <c r="Q552" s="24">
        <f t="shared" si="270"/>
        <v>203.56460706874702</v>
      </c>
      <c r="R552" s="12">
        <f t="shared" si="257"/>
        <v>0.39910046897932094</v>
      </c>
      <c r="S552" s="24">
        <f t="shared" si="258"/>
        <v>531.0509298605142</v>
      </c>
      <c r="T552" s="12">
        <f t="shared" si="271"/>
        <v>0.37822834703570479</v>
      </c>
      <c r="W552" s="24">
        <f t="shared" si="272"/>
        <v>225.35238475692665</v>
      </c>
      <c r="X552" s="24">
        <f t="shared" si="273"/>
        <v>538.7791295526946</v>
      </c>
      <c r="Y552" s="13">
        <f t="shared" si="259"/>
        <v>0.41475484404148166</v>
      </c>
      <c r="Z552" s="24">
        <f t="shared" si="260"/>
        <v>8376.1901254566874</v>
      </c>
      <c r="AA552" s="24">
        <f t="shared" si="261"/>
        <v>11689.062321162372</v>
      </c>
      <c r="AB552" s="24">
        <f t="shared" si="274"/>
        <v>289.6474218813363</v>
      </c>
      <c r="AC552" s="24">
        <f t="shared" si="275"/>
        <v>203.56460706874702</v>
      </c>
      <c r="AE552" s="14">
        <f t="shared" si="276"/>
        <v>44.5</v>
      </c>
      <c r="AF552" s="24">
        <f t="shared" si="280"/>
        <v>400</v>
      </c>
      <c r="AG552" s="3">
        <f t="shared" si="277"/>
        <v>0.5</v>
      </c>
      <c r="AH552" s="3">
        <f>IF(AC552&lt;=450,AthetaR30_0,IF(AC552&gt;=650,AthetaR30_2,(IF(AC552&lt;=550,AthetaR30_0+(AthetaR30_1-AthetaR30_0)/100*(AC552-450),AthetaR30_1+(AthetaR30_2-AthetaR30_1)/100*(AC552-450)))))</f>
        <v>0</v>
      </c>
      <c r="AI552" s="3">
        <f>IF(AD552&lt;=450,AthetaR60_0,IF(AD552&gt;=650,AthetaR60_2,(IF(AD552&lt;=550,AthetaR60_0+(AthetaR60_1-AthetaR60_0)/100*(AD552-450),AthetaR60_1+(AthetaR60_2-AthetaR60_1)/100*(AD552-450)))))</f>
        <v>0.5</v>
      </c>
      <c r="AJ552" s="3">
        <f>IF(AE552&lt;=450,AthetaR90_0,IF(AE552&gt;=650,AthetaR90_2,(IF(AE552&lt;=550,AthetaR90_0+(AthetaR90_1-AthetaR90_0)/100*(AE552-450),AthetaR90_1+(AthetaR90_2-AthetaR90_1)/100*(AE552-450)))))</f>
        <v>1.3</v>
      </c>
      <c r="AK552" s="3">
        <f>IF(AF552&lt;=450,AthetaR120_0,IF(AF552&gt;=650,AthetaR120_2,(IF(AF552&lt;=550,AthetaR120_0+(AthetaR120_1-AthetaR120_0)/100*(AF552-450),AthetaR120_1+(AthetaR120_2-AthetaR120_1)/100*(AF552-450)))))</f>
        <v>1.9</v>
      </c>
      <c r="AL552" s="24">
        <f t="shared" si="278"/>
        <v>289.6474218813363</v>
      </c>
      <c r="AM552" s="14">
        <f t="shared" si="279"/>
        <v>203.56460706874702</v>
      </c>
    </row>
    <row r="553" spans="2:39" x14ac:dyDescent="0.25">
      <c r="B553" s="3">
        <f t="shared" si="262"/>
        <v>2675</v>
      </c>
      <c r="C553" s="14">
        <f t="shared" si="263"/>
        <v>44.583333333333336</v>
      </c>
      <c r="D553" s="11">
        <f t="shared" si="264"/>
        <v>900.95007119996956</v>
      </c>
      <c r="E553" s="11">
        <f t="shared" si="250"/>
        <v>560.61378812384623</v>
      </c>
      <c r="F553" s="11">
        <f t="shared" si="265"/>
        <v>136.43963915933713</v>
      </c>
      <c r="G553" s="11">
        <f t="shared" si="251"/>
        <v>290.16937248076346</v>
      </c>
      <c r="H553" s="11">
        <f t="shared" si="252"/>
        <v>203.94283541578272</v>
      </c>
      <c r="I553" s="24">
        <f t="shared" si="266"/>
        <v>136.43963915933713</v>
      </c>
      <c r="J553" s="12">
        <f t="shared" si="253"/>
        <v>0.22908164466544736</v>
      </c>
      <c r="K553" s="24">
        <f t="shared" si="254"/>
        <v>504.6458248989432</v>
      </c>
      <c r="L553" s="12">
        <f t="shared" si="267"/>
        <v>0.25170788586758897</v>
      </c>
      <c r="M553" s="24">
        <f t="shared" si="268"/>
        <v>290.16937248076346</v>
      </c>
      <c r="N553" s="12">
        <f t="shared" si="255"/>
        <v>0.68659989530099019</v>
      </c>
      <c r="O553" s="24">
        <f t="shared" si="256"/>
        <v>561.24435950053362</v>
      </c>
      <c r="P553" s="12">
        <f t="shared" si="269"/>
        <v>0.52163487830555622</v>
      </c>
      <c r="Q553" s="24">
        <f t="shared" si="270"/>
        <v>203.94283541578272</v>
      </c>
      <c r="R553" s="12">
        <f t="shared" si="257"/>
        <v>0.39899793622803065</v>
      </c>
      <c r="S553" s="24">
        <f t="shared" si="258"/>
        <v>531.18739701477716</v>
      </c>
      <c r="T553" s="12">
        <f t="shared" si="271"/>
        <v>0.37810910591080255</v>
      </c>
      <c r="W553" s="24">
        <f t="shared" si="272"/>
        <v>225.76713960096814</v>
      </c>
      <c r="X553" s="24">
        <f t="shared" si="273"/>
        <v>538.92406575461735</v>
      </c>
      <c r="Y553" s="13">
        <f t="shared" si="259"/>
        <v>0.41470576401502957</v>
      </c>
      <c r="Z553" s="24">
        <f t="shared" si="260"/>
        <v>8371.1662130719524</v>
      </c>
      <c r="AA553" s="24">
        <f t="shared" si="261"/>
        <v>11697.108897399496</v>
      </c>
      <c r="AB553" s="24">
        <f t="shared" si="274"/>
        <v>290.16937248076346</v>
      </c>
      <c r="AC553" s="24">
        <f t="shared" si="275"/>
        <v>203.94283541578272</v>
      </c>
      <c r="AE553" s="14">
        <f t="shared" si="276"/>
        <v>44.583333333333336</v>
      </c>
      <c r="AF553" s="24">
        <f t="shared" si="280"/>
        <v>400</v>
      </c>
      <c r="AG553" s="3">
        <f t="shared" si="277"/>
        <v>0.5</v>
      </c>
      <c r="AH553" s="3">
        <f>IF(AC553&lt;=450,AthetaR30_0,IF(AC553&gt;=650,AthetaR30_2,(IF(AC553&lt;=550,AthetaR30_0+(AthetaR30_1-AthetaR30_0)/100*(AC553-450),AthetaR30_1+(AthetaR30_2-AthetaR30_1)/100*(AC553-450)))))</f>
        <v>0</v>
      </c>
      <c r="AI553" s="3">
        <f>IF(AD553&lt;=450,AthetaR60_0,IF(AD553&gt;=650,AthetaR60_2,(IF(AD553&lt;=550,AthetaR60_0+(AthetaR60_1-AthetaR60_0)/100*(AD553-450),AthetaR60_1+(AthetaR60_2-AthetaR60_1)/100*(AD553-450)))))</f>
        <v>0.5</v>
      </c>
      <c r="AJ553" s="3">
        <f>IF(AE553&lt;=450,AthetaR90_0,IF(AE553&gt;=650,AthetaR90_2,(IF(AE553&lt;=550,AthetaR90_0+(AthetaR90_1-AthetaR90_0)/100*(AE553-450),AthetaR90_1+(AthetaR90_2-AthetaR90_1)/100*(AE553-450)))))</f>
        <v>1.3</v>
      </c>
      <c r="AK553" s="3">
        <f>IF(AF553&lt;=450,AthetaR120_0,IF(AF553&gt;=650,AthetaR120_2,(IF(AF553&lt;=550,AthetaR120_0+(AthetaR120_1-AthetaR120_0)/100*(AF553-450),AthetaR120_1+(AthetaR120_2-AthetaR120_1)/100*(AF553-450)))))</f>
        <v>1.9</v>
      </c>
      <c r="AL553" s="24">
        <f t="shared" si="278"/>
        <v>290.16937248076346</v>
      </c>
      <c r="AM553" s="14">
        <f t="shared" si="279"/>
        <v>203.94283541578272</v>
      </c>
    </row>
    <row r="554" spans="2:39" x14ac:dyDescent="0.25">
      <c r="B554" s="3">
        <f t="shared" si="262"/>
        <v>2680</v>
      </c>
      <c r="C554" s="14">
        <f t="shared" si="263"/>
        <v>44.666666666666664</v>
      </c>
      <c r="D554" s="11">
        <f t="shared" si="264"/>
        <v>901.22908728852678</v>
      </c>
      <c r="E554" s="11">
        <f t="shared" si="250"/>
        <v>560.8275864724983</v>
      </c>
      <c r="F554" s="11">
        <f t="shared" si="265"/>
        <v>136.69134704520474</v>
      </c>
      <c r="G554" s="11">
        <f t="shared" si="251"/>
        <v>290.69100735906903</v>
      </c>
      <c r="H554" s="11">
        <f t="shared" si="252"/>
        <v>204.32094452169352</v>
      </c>
      <c r="I554" s="24">
        <f t="shared" si="266"/>
        <v>136.69134704520474</v>
      </c>
      <c r="J554" s="12">
        <f t="shared" si="253"/>
        <v>0.22903188098958263</v>
      </c>
      <c r="K554" s="24">
        <f t="shared" si="254"/>
        <v>504.75547352579929</v>
      </c>
      <c r="L554" s="12">
        <f t="shared" si="267"/>
        <v>0.25167848174008084</v>
      </c>
      <c r="M554" s="24">
        <f t="shared" si="268"/>
        <v>290.69100735906903</v>
      </c>
      <c r="N554" s="12">
        <f t="shared" si="255"/>
        <v>0.68637463113070096</v>
      </c>
      <c r="O554" s="24">
        <f t="shared" si="256"/>
        <v>561.428556641917</v>
      </c>
      <c r="P554" s="12">
        <f t="shared" si="269"/>
        <v>0.52131898417092992</v>
      </c>
      <c r="Q554" s="24">
        <f t="shared" si="270"/>
        <v>204.32094452169352</v>
      </c>
      <c r="R554" s="12">
        <f t="shared" si="257"/>
        <v>0.39889555967120649</v>
      </c>
      <c r="S554" s="24">
        <f t="shared" si="258"/>
        <v>531.32372627544783</v>
      </c>
      <c r="T554" s="12">
        <f t="shared" si="271"/>
        <v>0.37798969992253972</v>
      </c>
      <c r="W554" s="24">
        <f t="shared" si="272"/>
        <v>226.18184536498316</v>
      </c>
      <c r="X554" s="24">
        <f t="shared" si="273"/>
        <v>539.06892069035757</v>
      </c>
      <c r="Y554" s="13">
        <f t="shared" si="259"/>
        <v>0.41465673628939909</v>
      </c>
      <c r="Z554" s="24">
        <f t="shared" si="260"/>
        <v>8366.1435276878783</v>
      </c>
      <c r="AA554" s="24">
        <f t="shared" si="261"/>
        <v>11705.152474951861</v>
      </c>
      <c r="AB554" s="24">
        <f t="shared" si="274"/>
        <v>290.69100735906903</v>
      </c>
      <c r="AC554" s="24">
        <f t="shared" si="275"/>
        <v>204.32094452169352</v>
      </c>
      <c r="AE554" s="14">
        <f t="shared" si="276"/>
        <v>44.666666666666664</v>
      </c>
      <c r="AF554" s="24">
        <f t="shared" si="280"/>
        <v>400</v>
      </c>
      <c r="AG554" s="3">
        <f t="shared" si="277"/>
        <v>0.5</v>
      </c>
      <c r="AH554" s="3">
        <f>IF(AC554&lt;=450,AthetaR30_0,IF(AC554&gt;=650,AthetaR30_2,(IF(AC554&lt;=550,AthetaR30_0+(AthetaR30_1-AthetaR30_0)/100*(AC554-450),AthetaR30_1+(AthetaR30_2-AthetaR30_1)/100*(AC554-450)))))</f>
        <v>0</v>
      </c>
      <c r="AI554" s="3">
        <f>IF(AD554&lt;=450,AthetaR60_0,IF(AD554&gt;=650,AthetaR60_2,(IF(AD554&lt;=550,AthetaR60_0+(AthetaR60_1-AthetaR60_0)/100*(AD554-450),AthetaR60_1+(AthetaR60_2-AthetaR60_1)/100*(AD554-450)))))</f>
        <v>0.5</v>
      </c>
      <c r="AJ554" s="3">
        <f>IF(AE554&lt;=450,AthetaR90_0,IF(AE554&gt;=650,AthetaR90_2,(IF(AE554&lt;=550,AthetaR90_0+(AthetaR90_1-AthetaR90_0)/100*(AE554-450),AthetaR90_1+(AthetaR90_2-AthetaR90_1)/100*(AE554-450)))))</f>
        <v>1.3</v>
      </c>
      <c r="AK554" s="3">
        <f>IF(AF554&lt;=450,AthetaR120_0,IF(AF554&gt;=650,AthetaR120_2,(IF(AF554&lt;=550,AthetaR120_0+(AthetaR120_1-AthetaR120_0)/100*(AF554-450),AthetaR120_1+(AthetaR120_2-AthetaR120_1)/100*(AF554-450)))))</f>
        <v>1.9</v>
      </c>
      <c r="AL554" s="24">
        <f t="shared" si="278"/>
        <v>290.69100735906903</v>
      </c>
      <c r="AM554" s="14">
        <f t="shared" si="279"/>
        <v>204.32094452169352</v>
      </c>
    </row>
    <row r="555" spans="2:39" x14ac:dyDescent="0.25">
      <c r="B555" s="3">
        <f t="shared" si="262"/>
        <v>2685</v>
      </c>
      <c r="C555" s="14">
        <f t="shared" si="263"/>
        <v>44.75</v>
      </c>
      <c r="D555" s="11">
        <f t="shared" si="264"/>
        <v>901.50758475952</v>
      </c>
      <c r="E555" s="11">
        <f t="shared" si="250"/>
        <v>561.04138482115036</v>
      </c>
      <c r="F555" s="11">
        <f t="shared" si="265"/>
        <v>136.94302552694481</v>
      </c>
      <c r="G555" s="11">
        <f t="shared" si="251"/>
        <v>291.21232634323997</v>
      </c>
      <c r="H555" s="11">
        <f t="shared" si="252"/>
        <v>204.69893422161607</v>
      </c>
      <c r="I555" s="24">
        <f t="shared" si="266"/>
        <v>136.94302552694481</v>
      </c>
      <c r="J555" s="12">
        <f t="shared" si="253"/>
        <v>0.22898218953771421</v>
      </c>
      <c r="K555" s="24">
        <f t="shared" si="254"/>
        <v>504.86501057044302</v>
      </c>
      <c r="L555" s="12">
        <f t="shared" si="267"/>
        <v>0.25164893058294174</v>
      </c>
      <c r="M555" s="24">
        <f t="shared" si="268"/>
        <v>291.21232634323997</v>
      </c>
      <c r="N555" s="12">
        <f t="shared" si="255"/>
        <v>0.68614948759302619</v>
      </c>
      <c r="O555" s="24">
        <f t="shared" si="256"/>
        <v>561.61277599014875</v>
      </c>
      <c r="P555" s="12">
        <f t="shared" si="269"/>
        <v>0.52100291867747417</v>
      </c>
      <c r="Q555" s="24">
        <f t="shared" si="270"/>
        <v>204.69893422161607</v>
      </c>
      <c r="R555" s="12">
        <f t="shared" si="257"/>
        <v>0.39879333854613558</v>
      </c>
      <c r="S555" s="24">
        <f t="shared" si="258"/>
        <v>531.45991839258488</v>
      </c>
      <c r="T555" s="12">
        <f t="shared" si="271"/>
        <v>0.37787013025939292</v>
      </c>
      <c r="W555" s="24">
        <f t="shared" si="272"/>
        <v>226.59650210127256</v>
      </c>
      <c r="X555" s="24">
        <f t="shared" si="273"/>
        <v>539.21369535076803</v>
      </c>
      <c r="Y555" s="13">
        <f t="shared" si="259"/>
        <v>0.41460775972321001</v>
      </c>
      <c r="Z555" s="24">
        <f t="shared" si="260"/>
        <v>8361.1220679969447</v>
      </c>
      <c r="AA555" s="24">
        <f t="shared" si="261"/>
        <v>11713.193039866508</v>
      </c>
      <c r="AB555" s="24">
        <f t="shared" si="274"/>
        <v>291.21232634323997</v>
      </c>
      <c r="AC555" s="24">
        <f t="shared" si="275"/>
        <v>204.69893422161607</v>
      </c>
      <c r="AE555" s="14">
        <f t="shared" si="276"/>
        <v>44.75</v>
      </c>
      <c r="AF555" s="24">
        <f t="shared" si="280"/>
        <v>400</v>
      </c>
      <c r="AG555" s="3">
        <f t="shared" si="277"/>
        <v>0.5</v>
      </c>
      <c r="AH555" s="3">
        <f>IF(AC555&lt;=450,AthetaR30_0,IF(AC555&gt;=650,AthetaR30_2,(IF(AC555&lt;=550,AthetaR30_0+(AthetaR30_1-AthetaR30_0)/100*(AC555-450),AthetaR30_1+(AthetaR30_2-AthetaR30_1)/100*(AC555-450)))))</f>
        <v>0</v>
      </c>
      <c r="AI555" s="3">
        <f>IF(AD555&lt;=450,AthetaR60_0,IF(AD555&gt;=650,AthetaR60_2,(IF(AD555&lt;=550,AthetaR60_0+(AthetaR60_1-AthetaR60_0)/100*(AD555-450),AthetaR60_1+(AthetaR60_2-AthetaR60_1)/100*(AD555-450)))))</f>
        <v>0.5</v>
      </c>
      <c r="AJ555" s="3">
        <f>IF(AE555&lt;=450,AthetaR90_0,IF(AE555&gt;=650,AthetaR90_2,(IF(AE555&lt;=550,AthetaR90_0+(AthetaR90_1-AthetaR90_0)/100*(AE555-450),AthetaR90_1+(AthetaR90_2-AthetaR90_1)/100*(AE555-450)))))</f>
        <v>1.3</v>
      </c>
      <c r="AK555" s="3">
        <f>IF(AF555&lt;=450,AthetaR120_0,IF(AF555&gt;=650,AthetaR120_2,(IF(AF555&lt;=550,AthetaR120_0+(AthetaR120_1-AthetaR120_0)/100*(AF555-450),AthetaR120_1+(AthetaR120_2-AthetaR120_1)/100*(AF555-450)))))</f>
        <v>1.9</v>
      </c>
      <c r="AL555" s="24">
        <f t="shared" si="278"/>
        <v>291.21232634323997</v>
      </c>
      <c r="AM555" s="14">
        <f t="shared" si="279"/>
        <v>204.69893422161607</v>
      </c>
    </row>
    <row r="556" spans="2:39" x14ac:dyDescent="0.25">
      <c r="B556" s="3">
        <f t="shared" si="262"/>
        <v>2690</v>
      </c>
      <c r="C556" s="14">
        <f t="shared" si="263"/>
        <v>44.833333333333336</v>
      </c>
      <c r="D556" s="11">
        <f t="shared" si="264"/>
        <v>901.78556553732062</v>
      </c>
      <c r="E556" s="11">
        <f t="shared" si="250"/>
        <v>561.25518316980242</v>
      </c>
      <c r="F556" s="11">
        <f t="shared" si="265"/>
        <v>137.19467445752775</v>
      </c>
      <c r="G556" s="11">
        <f t="shared" si="251"/>
        <v>291.73332926191745</v>
      </c>
      <c r="H556" s="11">
        <f t="shared" si="252"/>
        <v>205.07680435187547</v>
      </c>
      <c r="I556" s="24">
        <f t="shared" si="266"/>
        <v>137.19467445752775</v>
      </c>
      <c r="J556" s="12">
        <f t="shared" si="253"/>
        <v>0.22893257014692878</v>
      </c>
      <c r="K556" s="24">
        <f t="shared" si="254"/>
        <v>504.97443621589542</v>
      </c>
      <c r="L556" s="12">
        <f t="shared" si="267"/>
        <v>0.25161923333438979</v>
      </c>
      <c r="M556" s="24">
        <f t="shared" si="268"/>
        <v>291.73332926191745</v>
      </c>
      <c r="N556" s="12">
        <f t="shared" si="255"/>
        <v>0.68592446266472473</v>
      </c>
      <c r="O556" s="24">
        <f t="shared" si="256"/>
        <v>561.79701912700875</v>
      </c>
      <c r="P556" s="12">
        <f t="shared" si="269"/>
        <v>0.52068668346814173</v>
      </c>
      <c r="Q556" s="24">
        <f t="shared" si="270"/>
        <v>205.07680435187547</v>
      </c>
      <c r="R556" s="12">
        <f t="shared" si="257"/>
        <v>0.39869127209230543</v>
      </c>
      <c r="S556" s="24">
        <f t="shared" si="258"/>
        <v>531.59597411544667</v>
      </c>
      <c r="T556" s="12">
        <f t="shared" si="271"/>
        <v>0.37775039809955169</v>
      </c>
      <c r="W556" s="24">
        <f t="shared" si="272"/>
        <v>227.01110986099576</v>
      </c>
      <c r="X556" s="24">
        <f t="shared" si="273"/>
        <v>539.35839072559418</v>
      </c>
      <c r="Y556" s="13">
        <f t="shared" si="259"/>
        <v>0.41455883317828907</v>
      </c>
      <c r="Z556" s="24">
        <f t="shared" si="260"/>
        <v>8356.1018327201673</v>
      </c>
      <c r="AA556" s="24">
        <f t="shared" si="261"/>
        <v>11721.230578197052</v>
      </c>
      <c r="AB556" s="24">
        <f t="shared" si="274"/>
        <v>291.73332926191745</v>
      </c>
      <c r="AC556" s="24">
        <f t="shared" si="275"/>
        <v>205.07680435187547</v>
      </c>
      <c r="AE556" s="14">
        <f t="shared" si="276"/>
        <v>44.833333333333336</v>
      </c>
      <c r="AF556" s="24">
        <f t="shared" si="280"/>
        <v>400</v>
      </c>
      <c r="AG556" s="3">
        <f t="shared" si="277"/>
        <v>0.5</v>
      </c>
      <c r="AH556" s="3">
        <f>IF(AC556&lt;=450,AthetaR30_0,IF(AC556&gt;=650,AthetaR30_2,(IF(AC556&lt;=550,AthetaR30_0+(AthetaR30_1-AthetaR30_0)/100*(AC556-450),AthetaR30_1+(AthetaR30_2-AthetaR30_1)/100*(AC556-450)))))</f>
        <v>0</v>
      </c>
      <c r="AI556" s="3">
        <f>IF(AD556&lt;=450,AthetaR60_0,IF(AD556&gt;=650,AthetaR60_2,(IF(AD556&lt;=550,AthetaR60_0+(AthetaR60_1-AthetaR60_0)/100*(AD556-450),AthetaR60_1+(AthetaR60_2-AthetaR60_1)/100*(AD556-450)))))</f>
        <v>0.5</v>
      </c>
      <c r="AJ556" s="3">
        <f>IF(AE556&lt;=450,AthetaR90_0,IF(AE556&gt;=650,AthetaR90_2,(IF(AE556&lt;=550,AthetaR90_0+(AthetaR90_1-AthetaR90_0)/100*(AE556-450),AthetaR90_1+(AthetaR90_2-AthetaR90_1)/100*(AE556-450)))))</f>
        <v>1.3</v>
      </c>
      <c r="AK556" s="3">
        <f>IF(AF556&lt;=450,AthetaR120_0,IF(AF556&gt;=650,AthetaR120_2,(IF(AF556&lt;=550,AthetaR120_0+(AthetaR120_1-AthetaR120_0)/100*(AF556-450),AthetaR120_1+(AthetaR120_2-AthetaR120_1)/100*(AF556-450)))))</f>
        <v>1.9</v>
      </c>
      <c r="AL556" s="24">
        <f t="shared" si="278"/>
        <v>291.73332926191745</v>
      </c>
      <c r="AM556" s="14">
        <f t="shared" si="279"/>
        <v>205.07680435187547</v>
      </c>
    </row>
    <row r="557" spans="2:39" x14ac:dyDescent="0.25">
      <c r="B557" s="3">
        <f t="shared" si="262"/>
        <v>2695</v>
      </c>
      <c r="C557" s="14">
        <f t="shared" si="263"/>
        <v>44.916666666666664</v>
      </c>
      <c r="D557" s="11">
        <f t="shared" si="264"/>
        <v>902.06303153560839</v>
      </c>
      <c r="E557" s="11">
        <f t="shared" si="250"/>
        <v>561.46898151845448</v>
      </c>
      <c r="F557" s="11">
        <f t="shared" si="265"/>
        <v>137.44629369086215</v>
      </c>
      <c r="G557" s="11">
        <f t="shared" si="251"/>
        <v>292.25401594538556</v>
      </c>
      <c r="H557" s="11">
        <f t="shared" si="252"/>
        <v>205.45455474997502</v>
      </c>
      <c r="I557" s="24">
        <f t="shared" si="266"/>
        <v>137.44629369086215</v>
      </c>
      <c r="J557" s="12">
        <f t="shared" si="253"/>
        <v>0.22888302265440216</v>
      </c>
      <c r="K557" s="24">
        <f t="shared" si="254"/>
        <v>505.08375064566115</v>
      </c>
      <c r="L557" s="12">
        <f t="shared" si="267"/>
        <v>0.25158939092574995</v>
      </c>
      <c r="M557" s="24">
        <f t="shared" si="268"/>
        <v>292.25401594538556</v>
      </c>
      <c r="N557" s="12">
        <f t="shared" si="255"/>
        <v>0.68569955433540886</v>
      </c>
      <c r="O557" s="24">
        <f t="shared" si="256"/>
        <v>561.98128762796898</v>
      </c>
      <c r="P557" s="12">
        <f t="shared" si="269"/>
        <v>0.52037028017487841</v>
      </c>
      <c r="Q557" s="24">
        <f t="shared" si="270"/>
        <v>205.45455474997502</v>
      </c>
      <c r="R557" s="12">
        <f t="shared" si="257"/>
        <v>0.3985893595514014</v>
      </c>
      <c r="S557" s="24">
        <f t="shared" si="258"/>
        <v>531.73189419248388</v>
      </c>
      <c r="T557" s="12">
        <f t="shared" si="271"/>
        <v>0.37763050461107833</v>
      </c>
      <c r="W557" s="24">
        <f t="shared" si="272"/>
        <v>227.42566869417405</v>
      </c>
      <c r="X557" s="24">
        <f t="shared" si="273"/>
        <v>539.50300780347834</v>
      </c>
      <c r="Y557" s="13">
        <f t="shared" si="259"/>
        <v>0.4145099555196618</v>
      </c>
      <c r="Z557" s="24">
        <f t="shared" si="260"/>
        <v>8351.0828206070109</v>
      </c>
      <c r="AA557" s="24">
        <f t="shared" si="261"/>
        <v>11729.265076003825</v>
      </c>
      <c r="AB557" s="24">
        <f t="shared" si="274"/>
        <v>292.25401594538556</v>
      </c>
      <c r="AC557" s="24">
        <f t="shared" si="275"/>
        <v>205.45455474997502</v>
      </c>
      <c r="AE557" s="14">
        <f t="shared" si="276"/>
        <v>44.916666666666664</v>
      </c>
      <c r="AF557" s="24">
        <f t="shared" si="280"/>
        <v>400</v>
      </c>
      <c r="AG557" s="3">
        <f t="shared" si="277"/>
        <v>0.5</v>
      </c>
      <c r="AH557" s="3">
        <f>IF(AC557&lt;=450,AthetaR30_0,IF(AC557&gt;=650,AthetaR30_2,(IF(AC557&lt;=550,AthetaR30_0+(AthetaR30_1-AthetaR30_0)/100*(AC557-450),AthetaR30_1+(AthetaR30_2-AthetaR30_1)/100*(AC557-450)))))</f>
        <v>0</v>
      </c>
      <c r="AI557" s="3">
        <f>IF(AD557&lt;=450,AthetaR60_0,IF(AD557&gt;=650,AthetaR60_2,(IF(AD557&lt;=550,AthetaR60_0+(AthetaR60_1-AthetaR60_0)/100*(AD557-450),AthetaR60_1+(AthetaR60_2-AthetaR60_1)/100*(AD557-450)))))</f>
        <v>0.5</v>
      </c>
      <c r="AJ557" s="3">
        <f>IF(AE557&lt;=450,AthetaR90_0,IF(AE557&gt;=650,AthetaR90_2,(IF(AE557&lt;=550,AthetaR90_0+(AthetaR90_1-AthetaR90_0)/100*(AE557-450),AthetaR90_1+(AthetaR90_2-AthetaR90_1)/100*(AE557-450)))))</f>
        <v>1.3</v>
      </c>
      <c r="AK557" s="3">
        <f>IF(AF557&lt;=450,AthetaR120_0,IF(AF557&gt;=650,AthetaR120_2,(IF(AF557&lt;=550,AthetaR120_0+(AthetaR120_1-AthetaR120_0)/100*(AF557-450),AthetaR120_1+(AthetaR120_2-AthetaR120_1)/100*(AF557-450)))))</f>
        <v>1.9</v>
      </c>
      <c r="AL557" s="24">
        <f t="shared" si="278"/>
        <v>292.25401594538556</v>
      </c>
      <c r="AM557" s="14">
        <f t="shared" si="279"/>
        <v>205.45455474997502</v>
      </c>
    </row>
    <row r="558" spans="2:39" x14ac:dyDescent="0.25">
      <c r="B558" s="3">
        <f t="shared" si="262"/>
        <v>2700</v>
      </c>
      <c r="C558" s="14">
        <f t="shared" si="263"/>
        <v>45</v>
      </c>
      <c r="D558" s="11">
        <f t="shared" si="264"/>
        <v>902.33998465745196</v>
      </c>
      <c r="E558" s="11">
        <f t="shared" si="250"/>
        <v>561.68277986710655</v>
      </c>
      <c r="F558" s="11">
        <f t="shared" si="265"/>
        <v>137.69788308178789</v>
      </c>
      <c r="G558" s="11">
        <f t="shared" si="251"/>
        <v>292.77438622556042</v>
      </c>
      <c r="H558" s="11">
        <f t="shared" si="252"/>
        <v>205.83218525458611</v>
      </c>
      <c r="I558" s="24">
        <f t="shared" si="266"/>
        <v>137.69788308178789</v>
      </c>
      <c r="J558" s="12">
        <f t="shared" si="253"/>
        <v>0.22883354689740171</v>
      </c>
      <c r="K558" s="24">
        <f t="shared" si="254"/>
        <v>505.19295404372332</v>
      </c>
      <c r="L558" s="12">
        <f t="shared" si="267"/>
        <v>0.25155940428145129</v>
      </c>
      <c r="M558" s="24">
        <f t="shared" si="268"/>
        <v>292.77438622556042</v>
      </c>
      <c r="N558" s="12">
        <f t="shared" si="255"/>
        <v>0.68547476060750523</v>
      </c>
      <c r="O558" s="24">
        <f t="shared" si="256"/>
        <v>562.16558306219622</v>
      </c>
      <c r="P558" s="12">
        <f t="shared" si="269"/>
        <v>0.52005371041857185</v>
      </c>
      <c r="Q558" s="24">
        <f t="shared" si="270"/>
        <v>205.83218525458611</v>
      </c>
      <c r="R558" s="12">
        <f t="shared" si="257"/>
        <v>0.39848760016730439</v>
      </c>
      <c r="S558" s="24">
        <f t="shared" si="258"/>
        <v>531.86767937133266</v>
      </c>
      <c r="T558" s="12">
        <f t="shared" si="271"/>
        <v>0.37751045095189961</v>
      </c>
      <c r="W558" s="24">
        <f t="shared" si="272"/>
        <v>227.84017864969371</v>
      </c>
      <c r="X558" s="24">
        <f t="shared" si="273"/>
        <v>539.64754757196363</v>
      </c>
      <c r="Y558" s="13">
        <f t="shared" si="259"/>
        <v>0.41446112561554183</v>
      </c>
      <c r="Z558" s="24">
        <f t="shared" si="260"/>
        <v>8346.0650304353203</v>
      </c>
      <c r="AA558" s="24">
        <f t="shared" si="261"/>
        <v>11737.296519353982</v>
      </c>
      <c r="AB558" s="24">
        <f t="shared" si="274"/>
        <v>292.77438622556042</v>
      </c>
      <c r="AC558" s="24">
        <f t="shared" si="275"/>
        <v>205.83218525458611</v>
      </c>
      <c r="AE558" s="14">
        <f t="shared" si="276"/>
        <v>45</v>
      </c>
      <c r="AF558" s="24">
        <f t="shared" si="280"/>
        <v>400</v>
      </c>
      <c r="AG558" s="3">
        <f t="shared" si="277"/>
        <v>0.5</v>
      </c>
      <c r="AH558" s="3">
        <f>IF(AC558&lt;=450,AthetaR30_0,IF(AC558&gt;=650,AthetaR30_2,(IF(AC558&lt;=550,AthetaR30_0+(AthetaR30_1-AthetaR30_0)/100*(AC558-450),AthetaR30_1+(AthetaR30_2-AthetaR30_1)/100*(AC558-450)))))</f>
        <v>0</v>
      </c>
      <c r="AI558" s="3">
        <f>IF(AD558&lt;=450,AthetaR60_0,IF(AD558&gt;=650,AthetaR60_2,(IF(AD558&lt;=550,AthetaR60_0+(AthetaR60_1-AthetaR60_0)/100*(AD558-450),AthetaR60_1+(AthetaR60_2-AthetaR60_1)/100*(AD558-450)))))</f>
        <v>0.5</v>
      </c>
      <c r="AJ558" s="3">
        <f>IF(AE558&lt;=450,AthetaR90_0,IF(AE558&gt;=650,AthetaR90_2,(IF(AE558&lt;=550,AthetaR90_0+(AthetaR90_1-AthetaR90_0)/100*(AE558-450),AthetaR90_1+(AthetaR90_2-AthetaR90_1)/100*(AE558-450)))))</f>
        <v>1.3</v>
      </c>
      <c r="AK558" s="3">
        <f>IF(AF558&lt;=450,AthetaR120_0,IF(AF558&gt;=650,AthetaR120_2,(IF(AF558&lt;=550,AthetaR120_0+(AthetaR120_1-AthetaR120_0)/100*(AF558-450),AthetaR120_1+(AthetaR120_2-AthetaR120_1)/100*(AF558-450)))))</f>
        <v>1.9</v>
      </c>
      <c r="AL558" s="24">
        <f t="shared" si="278"/>
        <v>292.77438622556042</v>
      </c>
      <c r="AM558" s="14">
        <f t="shared" si="279"/>
        <v>205.83218525458611</v>
      </c>
    </row>
    <row r="559" spans="2:39" x14ac:dyDescent="0.25">
      <c r="B559" s="3">
        <f t="shared" si="262"/>
        <v>2705</v>
      </c>
      <c r="C559" s="14">
        <f t="shared" si="263"/>
        <v>45.083333333333336</v>
      </c>
      <c r="D559" s="11">
        <f t="shared" si="264"/>
        <v>902.61642679538556</v>
      </c>
      <c r="E559" s="11">
        <f t="shared" si="250"/>
        <v>561.89657821575872</v>
      </c>
      <c r="F559" s="11">
        <f t="shared" si="265"/>
        <v>137.94944248606936</v>
      </c>
      <c r="G559" s="11">
        <f t="shared" si="251"/>
        <v>293.29443993597897</v>
      </c>
      <c r="H559" s="11">
        <f t="shared" si="252"/>
        <v>206.209695705538</v>
      </c>
      <c r="I559" s="24">
        <f t="shared" si="266"/>
        <v>137.94944248606936</v>
      </c>
      <c r="J559" s="12">
        <f t="shared" si="253"/>
        <v>0.22878414271328876</v>
      </c>
      <c r="K559" s="24">
        <f t="shared" si="254"/>
        <v>505.30204659453631</v>
      </c>
      <c r="L559" s="12">
        <f t="shared" si="267"/>
        <v>0.25152927431915972</v>
      </c>
      <c r="M559" s="24">
        <f t="shared" si="268"/>
        <v>293.29443993597897</v>
      </c>
      <c r="N559" s="12">
        <f t="shared" si="255"/>
        <v>0.6852500794962153</v>
      </c>
      <c r="O559" s="24">
        <f t="shared" si="256"/>
        <v>562.34990699255491</v>
      </c>
      <c r="P559" s="12">
        <f t="shared" si="269"/>
        <v>0.51973697580941691</v>
      </c>
      <c r="Q559" s="24">
        <f t="shared" si="270"/>
        <v>206.209695705538</v>
      </c>
      <c r="R559" s="12">
        <f t="shared" si="257"/>
        <v>0.39838599318608858</v>
      </c>
      <c r="S559" s="24">
        <f t="shared" si="258"/>
        <v>532.00333039880729</v>
      </c>
      <c r="T559" s="12">
        <f t="shared" si="271"/>
        <v>0.37739023827003809</v>
      </c>
      <c r="W559" s="24">
        <f t="shared" si="272"/>
        <v>228.25463977530924</v>
      </c>
      <c r="X559" s="24">
        <f t="shared" si="273"/>
        <v>539.79201101749572</v>
      </c>
      <c r="Y559" s="13">
        <f t="shared" si="259"/>
        <v>0.41441234233732538</v>
      </c>
      <c r="Z559" s="24">
        <f t="shared" si="260"/>
        <v>8341.048461011238</v>
      </c>
      <c r="AA559" s="24">
        <f t="shared" si="261"/>
        <v>11745.324894321708</v>
      </c>
      <c r="AB559" s="24">
        <f t="shared" si="274"/>
        <v>293.29443993597897</v>
      </c>
      <c r="AC559" s="24">
        <f t="shared" si="275"/>
        <v>206.209695705538</v>
      </c>
      <c r="AE559" s="14">
        <f t="shared" si="276"/>
        <v>45.083333333333336</v>
      </c>
      <c r="AF559" s="24">
        <f t="shared" si="280"/>
        <v>400</v>
      </c>
      <c r="AG559" s="3">
        <f t="shared" si="277"/>
        <v>0.5</v>
      </c>
      <c r="AH559" s="3">
        <f>IF(AC559&lt;=450,AthetaR30_0,IF(AC559&gt;=650,AthetaR30_2,(IF(AC559&lt;=550,AthetaR30_0+(AthetaR30_1-AthetaR30_0)/100*(AC559-450),AthetaR30_1+(AthetaR30_2-AthetaR30_1)/100*(AC559-450)))))</f>
        <v>0</v>
      </c>
      <c r="AI559" s="3">
        <f>IF(AD559&lt;=450,AthetaR60_0,IF(AD559&gt;=650,AthetaR60_2,(IF(AD559&lt;=550,AthetaR60_0+(AthetaR60_1-AthetaR60_0)/100*(AD559-450),AthetaR60_1+(AthetaR60_2-AthetaR60_1)/100*(AD559-450)))))</f>
        <v>0.5</v>
      </c>
      <c r="AJ559" s="3">
        <f>IF(AE559&lt;=450,AthetaR90_0,IF(AE559&gt;=650,AthetaR90_2,(IF(AE559&lt;=550,AthetaR90_0+(AthetaR90_1-AthetaR90_0)/100*(AE559-450),AthetaR90_1+(AthetaR90_2-AthetaR90_1)/100*(AE559-450)))))</f>
        <v>1.3</v>
      </c>
      <c r="AK559" s="3">
        <f>IF(AF559&lt;=450,AthetaR120_0,IF(AF559&gt;=650,AthetaR120_2,(IF(AF559&lt;=550,AthetaR120_0+(AthetaR120_1-AthetaR120_0)/100*(AF559-450),AthetaR120_1+(AthetaR120_2-AthetaR120_1)/100*(AF559-450)))))</f>
        <v>1.9</v>
      </c>
      <c r="AL559" s="24">
        <f t="shared" si="278"/>
        <v>293.29443993597897</v>
      </c>
      <c r="AM559" s="14">
        <f t="shared" si="279"/>
        <v>206.209695705538</v>
      </c>
    </row>
    <row r="560" spans="2:39" x14ac:dyDescent="0.25">
      <c r="B560" s="3">
        <f t="shared" si="262"/>
        <v>2710</v>
      </c>
      <c r="C560" s="14">
        <f t="shared" si="263"/>
        <v>45.166666666666664</v>
      </c>
      <c r="D560" s="11">
        <f t="shared" si="264"/>
        <v>902.89235983148797</v>
      </c>
      <c r="E560" s="11">
        <f t="shared" si="250"/>
        <v>562.11037656441079</v>
      </c>
      <c r="F560" s="11">
        <f t="shared" si="265"/>
        <v>138.20097176038851</v>
      </c>
      <c r="G560" s="11">
        <f t="shared" si="251"/>
        <v>293.81417691178837</v>
      </c>
      <c r="H560" s="11">
        <f t="shared" si="252"/>
        <v>206.58708594380803</v>
      </c>
      <c r="I560" s="24">
        <f t="shared" si="266"/>
        <v>138.20097176038851</v>
      </c>
      <c r="J560" s="12">
        <f t="shared" si="253"/>
        <v>0.22873480993952011</v>
      </c>
      <c r="K560" s="24">
        <f t="shared" si="254"/>
        <v>505.41102848302125</v>
      </c>
      <c r="L560" s="12">
        <f t="shared" si="267"/>
        <v>0.25149900194976404</v>
      </c>
      <c r="M560" s="24">
        <f t="shared" si="268"/>
        <v>293.81417691178837</v>
      </c>
      <c r="N560" s="12">
        <f t="shared" si="255"/>
        <v>0.68502550902947534</v>
      </c>
      <c r="O560" s="24">
        <f t="shared" si="256"/>
        <v>562.53426097561089</v>
      </c>
      <c r="P560" s="12">
        <f t="shared" si="269"/>
        <v>0.51942007794683098</v>
      </c>
      <c r="Q560" s="24">
        <f t="shared" si="270"/>
        <v>206.58708594380803</v>
      </c>
      <c r="R560" s="12">
        <f t="shared" si="257"/>
        <v>0.39828453785601869</v>
      </c>
      <c r="S560" s="24">
        <f t="shared" si="258"/>
        <v>532.13884802089331</v>
      </c>
      <c r="T560" s="12">
        <f t="shared" si="271"/>
        <v>0.37726986770358589</v>
      </c>
      <c r="W560" s="24">
        <f t="shared" si="272"/>
        <v>228.66905211764657</v>
      </c>
      <c r="X560" s="24">
        <f t="shared" si="273"/>
        <v>539.93639912542744</v>
      </c>
      <c r="Y560" s="13">
        <f t="shared" si="259"/>
        <v>0.41436360455958032</v>
      </c>
      <c r="Z560" s="24">
        <f t="shared" si="260"/>
        <v>8336.0331111691048</v>
      </c>
      <c r="AA560" s="24">
        <f t="shared" si="261"/>
        <v>11753.350186988286</v>
      </c>
      <c r="AB560" s="24">
        <f t="shared" si="274"/>
        <v>293.81417691178837</v>
      </c>
      <c r="AC560" s="24">
        <f t="shared" si="275"/>
        <v>206.58708594380803</v>
      </c>
      <c r="AE560" s="14">
        <f t="shared" si="276"/>
        <v>45.166666666666664</v>
      </c>
      <c r="AF560" s="24">
        <f t="shared" si="280"/>
        <v>400</v>
      </c>
      <c r="AG560" s="3">
        <f t="shared" si="277"/>
        <v>0.5</v>
      </c>
      <c r="AH560" s="3">
        <f>IF(AC560&lt;=450,AthetaR30_0,IF(AC560&gt;=650,AthetaR30_2,(IF(AC560&lt;=550,AthetaR30_0+(AthetaR30_1-AthetaR30_0)/100*(AC560-450),AthetaR30_1+(AthetaR30_2-AthetaR30_1)/100*(AC560-450)))))</f>
        <v>0</v>
      </c>
      <c r="AI560" s="3">
        <f>IF(AD560&lt;=450,AthetaR60_0,IF(AD560&gt;=650,AthetaR60_2,(IF(AD560&lt;=550,AthetaR60_0+(AthetaR60_1-AthetaR60_0)/100*(AD560-450),AthetaR60_1+(AthetaR60_2-AthetaR60_1)/100*(AD560-450)))))</f>
        <v>0.5</v>
      </c>
      <c r="AJ560" s="3">
        <f>IF(AE560&lt;=450,AthetaR90_0,IF(AE560&gt;=650,AthetaR90_2,(IF(AE560&lt;=550,AthetaR90_0+(AthetaR90_1-AthetaR90_0)/100*(AE560-450),AthetaR90_1+(AthetaR90_2-AthetaR90_1)/100*(AE560-450)))))</f>
        <v>1.3</v>
      </c>
      <c r="AK560" s="3">
        <f>IF(AF560&lt;=450,AthetaR120_0,IF(AF560&gt;=650,AthetaR120_2,(IF(AF560&lt;=550,AthetaR120_0+(AthetaR120_1-AthetaR120_0)/100*(AF560-450),AthetaR120_1+(AthetaR120_2-AthetaR120_1)/100*(AF560-450)))))</f>
        <v>1.9</v>
      </c>
      <c r="AL560" s="24">
        <f t="shared" si="278"/>
        <v>293.81417691178837</v>
      </c>
      <c r="AM560" s="14">
        <f t="shared" si="279"/>
        <v>206.58708594380803</v>
      </c>
    </row>
    <row r="561" spans="2:39" x14ac:dyDescent="0.25">
      <c r="B561" s="3">
        <f t="shared" si="262"/>
        <v>2715</v>
      </c>
      <c r="C561" s="14">
        <f t="shared" si="263"/>
        <v>45.25</v>
      </c>
      <c r="D561" s="11">
        <f t="shared" si="264"/>
        <v>903.16778563745868</v>
      </c>
      <c r="E561" s="11">
        <f t="shared" si="250"/>
        <v>562.32417491306285</v>
      </c>
      <c r="F561" s="11">
        <f t="shared" si="265"/>
        <v>138.45247076233827</v>
      </c>
      <c r="G561" s="11">
        <f t="shared" si="251"/>
        <v>294.33359698973521</v>
      </c>
      <c r="H561" s="11">
        <f t="shared" si="252"/>
        <v>206.96435581151161</v>
      </c>
      <c r="I561" s="24">
        <f t="shared" si="266"/>
        <v>138.45247076233827</v>
      </c>
      <c r="J561" s="12">
        <f t="shared" si="253"/>
        <v>0.22868554841365135</v>
      </c>
      <c r="K561" s="24">
        <f t="shared" si="254"/>
        <v>505.51989989455865</v>
      </c>
      <c r="L561" s="12">
        <f t="shared" si="267"/>
        <v>0.25146858807748179</v>
      </c>
      <c r="M561" s="24">
        <f t="shared" si="268"/>
        <v>294.33359698973521</v>
      </c>
      <c r="N561" s="12">
        <f t="shared" si="255"/>
        <v>0.68480104724791802</v>
      </c>
      <c r="O561" s="24">
        <f t="shared" si="256"/>
        <v>562.71864656163336</v>
      </c>
      <c r="P561" s="12">
        <f t="shared" si="269"/>
        <v>0.51910301841973705</v>
      </c>
      <c r="Q561" s="24">
        <f t="shared" si="270"/>
        <v>206.96435581151161</v>
      </c>
      <c r="R561" s="12">
        <f t="shared" si="257"/>
        <v>0.39818323342754836</v>
      </c>
      <c r="S561" s="24">
        <f t="shared" si="258"/>
        <v>532.27423298274016</v>
      </c>
      <c r="T561" s="12">
        <f t="shared" si="271"/>
        <v>0.37714934038088738</v>
      </c>
      <c r="W561" s="24">
        <f t="shared" si="272"/>
        <v>229.08341572220615</v>
      </c>
      <c r="X561" s="24">
        <f t="shared" si="273"/>
        <v>540.08071288002134</v>
      </c>
      <c r="Y561" s="13">
        <f t="shared" si="259"/>
        <v>0.41431491116003916</v>
      </c>
      <c r="Z561" s="24">
        <f t="shared" si="260"/>
        <v>8331.0189797714174</v>
      </c>
      <c r="AA561" s="24">
        <f t="shared" si="261"/>
        <v>11761.372383442311</v>
      </c>
      <c r="AB561" s="24">
        <f t="shared" si="274"/>
        <v>294.33359698973521</v>
      </c>
      <c r="AC561" s="24">
        <f t="shared" si="275"/>
        <v>206.96435581151161</v>
      </c>
      <c r="AE561" s="14">
        <f t="shared" si="276"/>
        <v>45.25</v>
      </c>
      <c r="AF561" s="24">
        <f t="shared" si="280"/>
        <v>400</v>
      </c>
      <c r="AG561" s="3">
        <f t="shared" si="277"/>
        <v>0.5</v>
      </c>
      <c r="AH561" s="3">
        <f>IF(AC561&lt;=450,AthetaR30_0,IF(AC561&gt;=650,AthetaR30_2,(IF(AC561&lt;=550,AthetaR30_0+(AthetaR30_1-AthetaR30_0)/100*(AC561-450),AthetaR30_1+(AthetaR30_2-AthetaR30_1)/100*(AC561-450)))))</f>
        <v>0</v>
      </c>
      <c r="AI561" s="3">
        <f>IF(AD561&lt;=450,AthetaR60_0,IF(AD561&gt;=650,AthetaR60_2,(IF(AD561&lt;=550,AthetaR60_0+(AthetaR60_1-AthetaR60_0)/100*(AD561-450),AthetaR60_1+(AthetaR60_2-AthetaR60_1)/100*(AD561-450)))))</f>
        <v>0.5</v>
      </c>
      <c r="AJ561" s="3">
        <f>IF(AE561&lt;=450,AthetaR90_0,IF(AE561&gt;=650,AthetaR90_2,(IF(AE561&lt;=550,AthetaR90_0+(AthetaR90_1-AthetaR90_0)/100*(AE561-450),AthetaR90_1+(AthetaR90_2-AthetaR90_1)/100*(AE561-450)))))</f>
        <v>1.3</v>
      </c>
      <c r="AK561" s="3">
        <f>IF(AF561&lt;=450,AthetaR120_0,IF(AF561&gt;=650,AthetaR120_2,(IF(AF561&lt;=550,AthetaR120_0+(AthetaR120_1-AthetaR120_0)/100*(AF561-450),AthetaR120_1+(AthetaR120_2-AthetaR120_1)/100*(AF561-450)))))</f>
        <v>1.9</v>
      </c>
      <c r="AL561" s="24">
        <f t="shared" si="278"/>
        <v>294.33359698973521</v>
      </c>
      <c r="AM561" s="14">
        <f t="shared" si="279"/>
        <v>206.96435581151161</v>
      </c>
    </row>
    <row r="562" spans="2:39" x14ac:dyDescent="0.25">
      <c r="B562" s="3">
        <f t="shared" si="262"/>
        <v>2720</v>
      </c>
      <c r="C562" s="14">
        <f t="shared" si="263"/>
        <v>45.333333333333336</v>
      </c>
      <c r="D562" s="11">
        <f t="shared" si="264"/>
        <v>903.44270607469434</v>
      </c>
      <c r="E562" s="11">
        <f t="shared" si="250"/>
        <v>562.53797326171491</v>
      </c>
      <c r="F562" s="11">
        <f t="shared" si="265"/>
        <v>138.70393935041574</v>
      </c>
      <c r="G562" s="11">
        <f t="shared" si="251"/>
        <v>294.85270000815495</v>
      </c>
      <c r="H562" s="11">
        <f t="shared" si="252"/>
        <v>207.34150515189251</v>
      </c>
      <c r="I562" s="24">
        <f t="shared" si="266"/>
        <v>138.70393935041574</v>
      </c>
      <c r="J562" s="12">
        <f t="shared" si="253"/>
        <v>0.22863635797333798</v>
      </c>
      <c r="K562" s="24">
        <f t="shared" si="254"/>
        <v>505.62866101498332</v>
      </c>
      <c r="L562" s="12">
        <f t="shared" si="267"/>
        <v>0.2514380335998942</v>
      </c>
      <c r="M562" s="24">
        <f t="shared" si="268"/>
        <v>294.85270000815495</v>
      </c>
      <c r="N562" s="12">
        <f t="shared" si="255"/>
        <v>0.68457669220483319</v>
      </c>
      <c r="O562" s="24">
        <f t="shared" si="256"/>
        <v>562.90306529459872</v>
      </c>
      <c r="P562" s="12">
        <f t="shared" si="269"/>
        <v>0.51878579880662856</v>
      </c>
      <c r="Q562" s="24">
        <f t="shared" si="270"/>
        <v>207.34150515189251</v>
      </c>
      <c r="R562" s="12">
        <f t="shared" si="257"/>
        <v>0.39808207915331684</v>
      </c>
      <c r="S562" s="24">
        <f t="shared" si="258"/>
        <v>532.40948602865467</v>
      </c>
      <c r="T562" s="12">
        <f t="shared" si="271"/>
        <v>0.3770286574205981</v>
      </c>
      <c r="W562" s="24">
        <f t="shared" si="272"/>
        <v>229.49773063336619</v>
      </c>
      <c r="X562" s="24">
        <f t="shared" si="273"/>
        <v>540.22495326445278</v>
      </c>
      <c r="Y562" s="13">
        <f t="shared" si="259"/>
        <v>0.41426626101959096</v>
      </c>
      <c r="Z562" s="24">
        <f t="shared" si="260"/>
        <v>8326.0060657087179</v>
      </c>
      <c r="AA562" s="24">
        <f t="shared" si="261"/>
        <v>11769.391469779792</v>
      </c>
      <c r="AB562" s="24">
        <f t="shared" si="274"/>
        <v>294.85270000815495</v>
      </c>
      <c r="AC562" s="24">
        <f t="shared" si="275"/>
        <v>207.34150515189251</v>
      </c>
      <c r="AE562" s="14">
        <f t="shared" si="276"/>
        <v>45.333333333333336</v>
      </c>
      <c r="AF562" s="24">
        <f t="shared" si="280"/>
        <v>400</v>
      </c>
      <c r="AG562" s="3">
        <f t="shared" si="277"/>
        <v>0.5</v>
      </c>
      <c r="AH562" s="3">
        <f>IF(AC562&lt;=450,AthetaR30_0,IF(AC562&gt;=650,AthetaR30_2,(IF(AC562&lt;=550,AthetaR30_0+(AthetaR30_1-AthetaR30_0)/100*(AC562-450),AthetaR30_1+(AthetaR30_2-AthetaR30_1)/100*(AC562-450)))))</f>
        <v>0</v>
      </c>
      <c r="AI562" s="3">
        <f>IF(AD562&lt;=450,AthetaR60_0,IF(AD562&gt;=650,AthetaR60_2,(IF(AD562&lt;=550,AthetaR60_0+(AthetaR60_1-AthetaR60_0)/100*(AD562-450),AthetaR60_1+(AthetaR60_2-AthetaR60_1)/100*(AD562-450)))))</f>
        <v>0.5</v>
      </c>
      <c r="AJ562" s="3">
        <f>IF(AE562&lt;=450,AthetaR90_0,IF(AE562&gt;=650,AthetaR90_2,(IF(AE562&lt;=550,AthetaR90_0+(AthetaR90_1-AthetaR90_0)/100*(AE562-450),AthetaR90_1+(AthetaR90_2-AthetaR90_1)/100*(AE562-450)))))</f>
        <v>1.3</v>
      </c>
      <c r="AK562" s="3">
        <f>IF(AF562&lt;=450,AthetaR120_0,IF(AF562&gt;=650,AthetaR120_2,(IF(AF562&lt;=550,AthetaR120_0+(AthetaR120_1-AthetaR120_0)/100*(AF562-450),AthetaR120_1+(AthetaR120_2-AthetaR120_1)/100*(AF562-450)))))</f>
        <v>1.9</v>
      </c>
      <c r="AL562" s="24">
        <f t="shared" si="278"/>
        <v>294.85270000815495</v>
      </c>
      <c r="AM562" s="14">
        <f t="shared" si="279"/>
        <v>207.34150515189251</v>
      </c>
    </row>
    <row r="563" spans="2:39" x14ac:dyDescent="0.25">
      <c r="B563" s="3">
        <f t="shared" si="262"/>
        <v>2725</v>
      </c>
      <c r="C563" s="14">
        <f t="shared" si="263"/>
        <v>45.416666666666664</v>
      </c>
      <c r="D563" s="11">
        <f t="shared" si="264"/>
        <v>903.71712299436388</v>
      </c>
      <c r="E563" s="11">
        <f t="shared" si="250"/>
        <v>562.75177161036697</v>
      </c>
      <c r="F563" s="11">
        <f t="shared" si="265"/>
        <v>138.95537738401563</v>
      </c>
      <c r="G563" s="11">
        <f t="shared" si="251"/>
        <v>295.37148580696157</v>
      </c>
      <c r="H563" s="11">
        <f t="shared" si="252"/>
        <v>207.7185338093131</v>
      </c>
      <c r="I563" s="24">
        <f t="shared" si="266"/>
        <v>138.95537738401563</v>
      </c>
      <c r="J563" s="12">
        <f t="shared" si="253"/>
        <v>0.22858723845633802</v>
      </c>
      <c r="K563" s="24">
        <f t="shared" si="254"/>
        <v>505.73731203057855</v>
      </c>
      <c r="L563" s="12">
        <f t="shared" si="267"/>
        <v>0.2514073394080143</v>
      </c>
      <c r="M563" s="24">
        <f t="shared" si="268"/>
        <v>295.37148580696157</v>
      </c>
      <c r="N563" s="12">
        <f t="shared" si="255"/>
        <v>0.68435244196612688</v>
      </c>
      <c r="O563" s="24">
        <f t="shared" si="256"/>
        <v>563.08751871219465</v>
      </c>
      <c r="P563" s="12">
        <f t="shared" si="269"/>
        <v>0.51846842067573684</v>
      </c>
      <c r="Q563" s="24">
        <f t="shared" si="270"/>
        <v>207.7185338093131</v>
      </c>
      <c r="R563" s="12">
        <f t="shared" si="257"/>
        <v>0.39798107428814755</v>
      </c>
      <c r="S563" s="24">
        <f t="shared" si="258"/>
        <v>532.54460790209396</v>
      </c>
      <c r="T563" s="12">
        <f t="shared" si="271"/>
        <v>0.37690781993180333</v>
      </c>
      <c r="W563" s="24">
        <f t="shared" si="272"/>
        <v>229.91199689438577</v>
      </c>
      <c r="X563" s="24">
        <f t="shared" si="273"/>
        <v>540.36912126081302</v>
      </c>
      <c r="Y563" s="13">
        <f t="shared" si="259"/>
        <v>0.41421765302227287</v>
      </c>
      <c r="Z563" s="24">
        <f t="shared" si="260"/>
        <v>8320.9943678995296</v>
      </c>
      <c r="AA563" s="24">
        <f t="shared" si="261"/>
        <v>11777.407432104321</v>
      </c>
      <c r="AB563" s="24">
        <f t="shared" si="274"/>
        <v>295.37148580696157</v>
      </c>
      <c r="AC563" s="24">
        <f t="shared" si="275"/>
        <v>207.7185338093131</v>
      </c>
      <c r="AE563" s="14">
        <f t="shared" si="276"/>
        <v>45.416666666666664</v>
      </c>
      <c r="AF563" s="24">
        <f t="shared" si="280"/>
        <v>400</v>
      </c>
      <c r="AG563" s="3">
        <f t="shared" si="277"/>
        <v>0.5</v>
      </c>
      <c r="AH563" s="3">
        <f>IF(AC563&lt;=450,AthetaR30_0,IF(AC563&gt;=650,AthetaR30_2,(IF(AC563&lt;=550,AthetaR30_0+(AthetaR30_1-AthetaR30_0)/100*(AC563-450),AthetaR30_1+(AthetaR30_2-AthetaR30_1)/100*(AC563-450)))))</f>
        <v>0</v>
      </c>
      <c r="AI563" s="3">
        <f>IF(AD563&lt;=450,AthetaR60_0,IF(AD563&gt;=650,AthetaR60_2,(IF(AD563&lt;=550,AthetaR60_0+(AthetaR60_1-AthetaR60_0)/100*(AD563-450),AthetaR60_1+(AthetaR60_2-AthetaR60_1)/100*(AD563-450)))))</f>
        <v>0.5</v>
      </c>
      <c r="AJ563" s="3">
        <f>IF(AE563&lt;=450,AthetaR90_0,IF(AE563&gt;=650,AthetaR90_2,(IF(AE563&lt;=550,AthetaR90_0+(AthetaR90_1-AthetaR90_0)/100*(AE563-450),AthetaR90_1+(AthetaR90_2-AthetaR90_1)/100*(AE563-450)))))</f>
        <v>1.3</v>
      </c>
      <c r="AK563" s="3">
        <f>IF(AF563&lt;=450,AthetaR120_0,IF(AF563&gt;=650,AthetaR120_2,(IF(AF563&lt;=550,AthetaR120_0+(AthetaR120_1-AthetaR120_0)/100*(AF563-450),AthetaR120_1+(AthetaR120_2-AthetaR120_1)/100*(AF563-450)))))</f>
        <v>1.9</v>
      </c>
      <c r="AL563" s="24">
        <f t="shared" si="278"/>
        <v>295.37148580696157</v>
      </c>
      <c r="AM563" s="14">
        <f t="shared" si="279"/>
        <v>207.7185338093131</v>
      </c>
    </row>
    <row r="564" spans="2:39" x14ac:dyDescent="0.25">
      <c r="B564" s="3">
        <f t="shared" si="262"/>
        <v>2730</v>
      </c>
      <c r="C564" s="14">
        <f t="shared" si="263"/>
        <v>45.5</v>
      </c>
      <c r="D564" s="11">
        <f t="shared" si="264"/>
        <v>903.99103823748374</v>
      </c>
      <c r="E564" s="11">
        <f t="shared" si="250"/>
        <v>562.96556995901904</v>
      </c>
      <c r="F564" s="11">
        <f t="shared" si="265"/>
        <v>139.20678472342365</v>
      </c>
      <c r="G564" s="11">
        <f t="shared" si="251"/>
        <v>295.8899542276373</v>
      </c>
      <c r="H564" s="11">
        <f t="shared" si="252"/>
        <v>208.0954416292449</v>
      </c>
      <c r="I564" s="24">
        <f t="shared" si="266"/>
        <v>139.20678472342365</v>
      </c>
      <c r="J564" s="12">
        <f t="shared" si="253"/>
        <v>0.22853818970051415</v>
      </c>
      <c r="K564" s="24">
        <f t="shared" si="254"/>
        <v>505.84585312807002</v>
      </c>
      <c r="L564" s="12">
        <f t="shared" si="267"/>
        <v>0.25137650638632447</v>
      </c>
      <c r="M564" s="24">
        <f t="shared" si="268"/>
        <v>295.8899542276373</v>
      </c>
      <c r="N564" s="12">
        <f t="shared" si="255"/>
        <v>0.68412829461028524</v>
      </c>
      <c r="O564" s="24">
        <f t="shared" si="256"/>
        <v>563.27200834582209</v>
      </c>
      <c r="P564" s="12">
        <f t="shared" si="269"/>
        <v>0.51815088558510347</v>
      </c>
      <c r="Q564" s="24">
        <f t="shared" si="270"/>
        <v>208.0954416292449</v>
      </c>
      <c r="R564" s="12">
        <f t="shared" si="257"/>
        <v>0.3978802180890445</v>
      </c>
      <c r="S564" s="24">
        <f t="shared" si="258"/>
        <v>532.67959934565908</v>
      </c>
      <c r="T564" s="12">
        <f t="shared" si="271"/>
        <v>0.37678682901407878</v>
      </c>
      <c r="W564" s="24">
        <f t="shared" si="272"/>
        <v>230.32621454740803</v>
      </c>
      <c r="X564" s="24">
        <f t="shared" si="273"/>
        <v>540.51321785011271</v>
      </c>
      <c r="Y564" s="13">
        <f t="shared" si="259"/>
        <v>0.41416908605526287</v>
      </c>
      <c r="Z564" s="24">
        <f t="shared" si="260"/>
        <v>8315.9838852902758</v>
      </c>
      <c r="AA564" s="24">
        <f t="shared" si="261"/>
        <v>11785.420256527203</v>
      </c>
      <c r="AB564" s="24">
        <f t="shared" si="274"/>
        <v>295.8899542276373</v>
      </c>
      <c r="AC564" s="24">
        <f t="shared" si="275"/>
        <v>208.0954416292449</v>
      </c>
      <c r="AE564" s="14">
        <f t="shared" si="276"/>
        <v>45.5</v>
      </c>
      <c r="AF564" s="24">
        <f t="shared" si="280"/>
        <v>400</v>
      </c>
      <c r="AG564" s="3">
        <f t="shared" si="277"/>
        <v>0.5</v>
      </c>
      <c r="AH564" s="3">
        <f>IF(AC564&lt;=450,AthetaR30_0,IF(AC564&gt;=650,AthetaR30_2,(IF(AC564&lt;=550,AthetaR30_0+(AthetaR30_1-AthetaR30_0)/100*(AC564-450),AthetaR30_1+(AthetaR30_2-AthetaR30_1)/100*(AC564-450)))))</f>
        <v>0</v>
      </c>
      <c r="AI564" s="3">
        <f>IF(AD564&lt;=450,AthetaR60_0,IF(AD564&gt;=650,AthetaR60_2,(IF(AD564&lt;=550,AthetaR60_0+(AthetaR60_1-AthetaR60_0)/100*(AD564-450),AthetaR60_1+(AthetaR60_2-AthetaR60_1)/100*(AD564-450)))))</f>
        <v>0.5</v>
      </c>
      <c r="AJ564" s="3">
        <f>IF(AE564&lt;=450,AthetaR90_0,IF(AE564&gt;=650,AthetaR90_2,(IF(AE564&lt;=550,AthetaR90_0+(AthetaR90_1-AthetaR90_0)/100*(AE564-450),AthetaR90_1+(AthetaR90_2-AthetaR90_1)/100*(AE564-450)))))</f>
        <v>1.3</v>
      </c>
      <c r="AK564" s="3">
        <f>IF(AF564&lt;=450,AthetaR120_0,IF(AF564&gt;=650,AthetaR120_2,(IF(AF564&lt;=550,AthetaR120_0+(AthetaR120_1-AthetaR120_0)/100*(AF564-450),AthetaR120_1+(AthetaR120_2-AthetaR120_1)/100*(AF564-450)))))</f>
        <v>1.9</v>
      </c>
      <c r="AL564" s="24">
        <f t="shared" si="278"/>
        <v>295.8899542276373</v>
      </c>
      <c r="AM564" s="14">
        <f t="shared" si="279"/>
        <v>208.0954416292449</v>
      </c>
    </row>
    <row r="565" spans="2:39" x14ac:dyDescent="0.25">
      <c r="B565" s="3">
        <f t="shared" si="262"/>
        <v>2735</v>
      </c>
      <c r="C565" s="14">
        <f t="shared" si="263"/>
        <v>45.583333333333336</v>
      </c>
      <c r="D565" s="11">
        <f t="shared" si="264"/>
        <v>904.26445363499181</v>
      </c>
      <c r="E565" s="11">
        <f t="shared" si="250"/>
        <v>563.1793683076711</v>
      </c>
      <c r="F565" s="11">
        <f t="shared" si="265"/>
        <v>139.45816122980997</v>
      </c>
      <c r="G565" s="11">
        <f t="shared" si="251"/>
        <v>296.4081051132224</v>
      </c>
      <c r="H565" s="11">
        <f t="shared" si="252"/>
        <v>208.47222845825897</v>
      </c>
      <c r="I565" s="24">
        <f t="shared" si="266"/>
        <v>139.45816122980997</v>
      </c>
      <c r="J565" s="12">
        <f t="shared" si="253"/>
        <v>0.22848921154383559</v>
      </c>
      <c r="K565" s="24">
        <f t="shared" si="254"/>
        <v>505.95428449462031</v>
      </c>
      <c r="L565" s="12">
        <f t="shared" si="267"/>
        <v>0.25134553541284615</v>
      </c>
      <c r="M565" s="24">
        <f t="shared" si="268"/>
        <v>296.4081051132224</v>
      </c>
      <c r="N565" s="12">
        <f t="shared" si="255"/>
        <v>0.68390424822833162</v>
      </c>
      <c r="O565" s="24">
        <f t="shared" si="256"/>
        <v>563.45653572060087</v>
      </c>
      <c r="P565" s="12">
        <f t="shared" si="269"/>
        <v>0.51783319508275205</v>
      </c>
      <c r="Q565" s="24">
        <f t="shared" si="270"/>
        <v>208.47222845825897</v>
      </c>
      <c r="R565" s="12">
        <f t="shared" si="257"/>
        <v>0.39777950981519056</v>
      </c>
      <c r="S565" s="24">
        <f t="shared" si="258"/>
        <v>532.81446110108789</v>
      </c>
      <c r="T565" s="12">
        <f t="shared" si="271"/>
        <v>0.3766656857576135</v>
      </c>
      <c r="W565" s="24">
        <f t="shared" si="272"/>
        <v>230.7403836334633</v>
      </c>
      <c r="X565" s="24">
        <f t="shared" si="273"/>
        <v>540.6572440122842</v>
      </c>
      <c r="Y565" s="13">
        <f t="shared" si="259"/>
        <v>0.41412055900887068</v>
      </c>
      <c r="Z565" s="24">
        <f t="shared" si="260"/>
        <v>8310.9746168551956</v>
      </c>
      <c r="AA565" s="24">
        <f t="shared" si="261"/>
        <v>11793.429929167598</v>
      </c>
      <c r="AB565" s="24">
        <f t="shared" si="274"/>
        <v>296.4081051132224</v>
      </c>
      <c r="AC565" s="24">
        <f t="shared" si="275"/>
        <v>208.47222845825897</v>
      </c>
      <c r="AE565" s="14">
        <f t="shared" si="276"/>
        <v>45.583333333333336</v>
      </c>
      <c r="AF565" s="24">
        <f t="shared" si="280"/>
        <v>400</v>
      </c>
      <c r="AG565" s="3">
        <f t="shared" si="277"/>
        <v>0.5</v>
      </c>
      <c r="AH565" s="3">
        <f>IF(AC565&lt;=450,AthetaR30_0,IF(AC565&gt;=650,AthetaR30_2,(IF(AC565&lt;=550,AthetaR30_0+(AthetaR30_1-AthetaR30_0)/100*(AC565-450),AthetaR30_1+(AthetaR30_2-AthetaR30_1)/100*(AC565-450)))))</f>
        <v>0</v>
      </c>
      <c r="AI565" s="3">
        <f>IF(AD565&lt;=450,AthetaR60_0,IF(AD565&gt;=650,AthetaR60_2,(IF(AD565&lt;=550,AthetaR60_0+(AthetaR60_1-AthetaR60_0)/100*(AD565-450),AthetaR60_1+(AthetaR60_2-AthetaR60_1)/100*(AD565-450)))))</f>
        <v>0.5</v>
      </c>
      <c r="AJ565" s="3">
        <f>IF(AE565&lt;=450,AthetaR90_0,IF(AE565&gt;=650,AthetaR90_2,(IF(AE565&lt;=550,AthetaR90_0+(AthetaR90_1-AthetaR90_0)/100*(AE565-450),AthetaR90_1+(AthetaR90_2-AthetaR90_1)/100*(AE565-450)))))</f>
        <v>1.3</v>
      </c>
      <c r="AK565" s="3">
        <f>IF(AF565&lt;=450,AthetaR120_0,IF(AF565&gt;=650,AthetaR120_2,(IF(AF565&lt;=550,AthetaR120_0+(AthetaR120_1-AthetaR120_0)/100*(AF565-450),AthetaR120_1+(AthetaR120_2-AthetaR120_1)/100*(AF565-450)))))</f>
        <v>1.9</v>
      </c>
      <c r="AL565" s="24">
        <f t="shared" si="278"/>
        <v>296.4081051132224</v>
      </c>
      <c r="AM565" s="14">
        <f t="shared" si="279"/>
        <v>208.47222845825897</v>
      </c>
    </row>
    <row r="566" spans="2:39" x14ac:dyDescent="0.25">
      <c r="B566" s="3">
        <f t="shared" si="262"/>
        <v>2740</v>
      </c>
      <c r="C566" s="14">
        <f t="shared" si="263"/>
        <v>45.666666666666664</v>
      </c>
      <c r="D566" s="11">
        <f t="shared" si="264"/>
        <v>904.53737100782064</v>
      </c>
      <c r="E566" s="11">
        <f t="shared" si="250"/>
        <v>563.39316665632316</v>
      </c>
      <c r="F566" s="11">
        <f t="shared" si="265"/>
        <v>139.70950676522281</v>
      </c>
      <c r="G566" s="11">
        <f t="shared" si="251"/>
        <v>296.92593830830515</v>
      </c>
      <c r="H566" s="11">
        <f t="shared" si="252"/>
        <v>208.84889414401658</v>
      </c>
      <c r="I566" s="24">
        <f t="shared" si="266"/>
        <v>139.70950676522281</v>
      </c>
      <c r="J566" s="12">
        <f t="shared" si="253"/>
        <v>0.22844030382438044</v>
      </c>
      <c r="K566" s="24">
        <f t="shared" si="254"/>
        <v>506.06260631782294</v>
      </c>
      <c r="L566" s="12">
        <f t="shared" si="267"/>
        <v>0.25131442735919446</v>
      </c>
      <c r="M566" s="24">
        <f t="shared" si="268"/>
        <v>296.92593830830515</v>
      </c>
      <c r="N566" s="12">
        <f t="shared" si="255"/>
        <v>0.68368030092379084</v>
      </c>
      <c r="O566" s="24">
        <f t="shared" si="256"/>
        <v>563.64110235537146</v>
      </c>
      <c r="P566" s="12">
        <f t="shared" si="269"/>
        <v>0.51751535070681542</v>
      </c>
      <c r="Q566" s="24">
        <f t="shared" si="270"/>
        <v>208.84889414401658</v>
      </c>
      <c r="R566" s="12">
        <f t="shared" si="257"/>
        <v>0.39767894872794463</v>
      </c>
      <c r="S566" s="24">
        <f t="shared" si="258"/>
        <v>532.94919390924906</v>
      </c>
      <c r="T566" s="12">
        <f t="shared" si="271"/>
        <v>0.37654439124330086</v>
      </c>
      <c r="W566" s="24">
        <f t="shared" si="272"/>
        <v>231.15450419247216</v>
      </c>
      <c r="X566" s="24">
        <f t="shared" si="273"/>
        <v>540.80120072618502</v>
      </c>
      <c r="Y566" s="13">
        <f t="shared" si="259"/>
        <v>0.41407207077653113</v>
      </c>
      <c r="Z566" s="24">
        <f t="shared" si="260"/>
        <v>8305.9665615962749</v>
      </c>
      <c r="AA566" s="24">
        <f t="shared" si="261"/>
        <v>11801.43643615269</v>
      </c>
      <c r="AB566" s="24">
        <f t="shared" si="274"/>
        <v>296.92593830830515</v>
      </c>
      <c r="AC566" s="24">
        <f t="shared" si="275"/>
        <v>208.84889414401658</v>
      </c>
      <c r="AE566" s="14">
        <f t="shared" si="276"/>
        <v>45.666666666666664</v>
      </c>
      <c r="AF566" s="24">
        <f t="shared" si="280"/>
        <v>400</v>
      </c>
      <c r="AG566" s="3">
        <f t="shared" si="277"/>
        <v>0.5</v>
      </c>
      <c r="AH566" s="3">
        <f>IF(AC566&lt;=450,AthetaR30_0,IF(AC566&gt;=650,AthetaR30_2,(IF(AC566&lt;=550,AthetaR30_0+(AthetaR30_1-AthetaR30_0)/100*(AC566-450),AthetaR30_1+(AthetaR30_2-AthetaR30_1)/100*(AC566-450)))))</f>
        <v>0</v>
      </c>
      <c r="AI566" s="3">
        <f>IF(AD566&lt;=450,AthetaR60_0,IF(AD566&gt;=650,AthetaR60_2,(IF(AD566&lt;=550,AthetaR60_0+(AthetaR60_1-AthetaR60_0)/100*(AD566-450),AthetaR60_1+(AthetaR60_2-AthetaR60_1)/100*(AD566-450)))))</f>
        <v>0.5</v>
      </c>
      <c r="AJ566" s="3">
        <f>IF(AE566&lt;=450,AthetaR90_0,IF(AE566&gt;=650,AthetaR90_2,(IF(AE566&lt;=550,AthetaR90_0+(AthetaR90_1-AthetaR90_0)/100*(AE566-450),AthetaR90_1+(AthetaR90_2-AthetaR90_1)/100*(AE566-450)))))</f>
        <v>1.3</v>
      </c>
      <c r="AK566" s="3">
        <f>IF(AF566&lt;=450,AthetaR120_0,IF(AF566&gt;=650,AthetaR120_2,(IF(AF566&lt;=550,AthetaR120_0+(AthetaR120_1-AthetaR120_0)/100*(AF566-450),AthetaR120_1+(AthetaR120_2-AthetaR120_1)/100*(AF566-450)))))</f>
        <v>1.9</v>
      </c>
      <c r="AL566" s="24">
        <f t="shared" si="278"/>
        <v>296.92593830830515</v>
      </c>
      <c r="AM566" s="14">
        <f t="shared" si="279"/>
        <v>208.84889414401658</v>
      </c>
    </row>
    <row r="567" spans="2:39" x14ac:dyDescent="0.25">
      <c r="B567" s="3">
        <f t="shared" si="262"/>
        <v>2745</v>
      </c>
      <c r="C567" s="14">
        <f t="shared" si="263"/>
        <v>45.75</v>
      </c>
      <c r="D567" s="11">
        <f t="shared" si="264"/>
        <v>904.80979216697085</v>
      </c>
      <c r="E567" s="11">
        <f t="shared" si="250"/>
        <v>563.60696500497534</v>
      </c>
      <c r="F567" s="11">
        <f t="shared" si="265"/>
        <v>139.96082119258202</v>
      </c>
      <c r="G567" s="11">
        <f t="shared" si="251"/>
        <v>297.44345365901194</v>
      </c>
      <c r="H567" s="11">
        <f t="shared" si="252"/>
        <v>209.22543853525988</v>
      </c>
      <c r="I567" s="24">
        <f t="shared" si="266"/>
        <v>139.96082119258202</v>
      </c>
      <c r="J567" s="12">
        <f t="shared" si="253"/>
        <v>0.228391466380337</v>
      </c>
      <c r="K567" s="24">
        <f t="shared" si="254"/>
        <v>506.17081878569741</v>
      </c>
      <c r="L567" s="12">
        <f t="shared" si="267"/>
        <v>0.25128318309061115</v>
      </c>
      <c r="M567" s="24">
        <f t="shared" si="268"/>
        <v>297.44345365901194</v>
      </c>
      <c r="N567" s="12">
        <f t="shared" si="255"/>
        <v>0.68345645081264805</v>
      </c>
      <c r="O567" s="24">
        <f t="shared" si="256"/>
        <v>563.82570976270051</v>
      </c>
      <c r="P567" s="12">
        <f t="shared" si="269"/>
        <v>0.51719735398559297</v>
      </c>
      <c r="Q567" s="24">
        <f t="shared" si="270"/>
        <v>209.22543853525988</v>
      </c>
      <c r="R567" s="12">
        <f t="shared" si="257"/>
        <v>0.39757853409083843</v>
      </c>
      <c r="S567" s="24">
        <f t="shared" si="258"/>
        <v>533.08379851013569</v>
      </c>
      <c r="T567" s="12">
        <f t="shared" si="271"/>
        <v>0.37642294654279435</v>
      </c>
      <c r="W567" s="24">
        <f t="shared" si="272"/>
        <v>231.5685762632487</v>
      </c>
      <c r="X567" s="24">
        <f t="shared" si="273"/>
        <v>540.94508896960087</v>
      </c>
      <c r="Y567" s="13">
        <f t="shared" si="259"/>
        <v>0.41402362025479672</v>
      </c>
      <c r="Z567" s="24">
        <f t="shared" si="260"/>
        <v>8300.9597185431667</v>
      </c>
      <c r="AA567" s="24">
        <f t="shared" si="261"/>
        <v>11809.439763617818</v>
      </c>
      <c r="AB567" s="24">
        <f t="shared" si="274"/>
        <v>297.44345365901194</v>
      </c>
      <c r="AC567" s="24">
        <f t="shared" si="275"/>
        <v>209.22543853525988</v>
      </c>
      <c r="AE567" s="14">
        <f t="shared" si="276"/>
        <v>45.75</v>
      </c>
      <c r="AF567" s="24">
        <f t="shared" si="280"/>
        <v>400</v>
      </c>
      <c r="AG567" s="3">
        <f t="shared" si="277"/>
        <v>0.5</v>
      </c>
      <c r="AH567" s="3">
        <f>IF(AC567&lt;=450,AthetaR30_0,IF(AC567&gt;=650,AthetaR30_2,(IF(AC567&lt;=550,AthetaR30_0+(AthetaR30_1-AthetaR30_0)/100*(AC567-450),AthetaR30_1+(AthetaR30_2-AthetaR30_1)/100*(AC567-450)))))</f>
        <v>0</v>
      </c>
      <c r="AI567" s="3">
        <f>IF(AD567&lt;=450,AthetaR60_0,IF(AD567&gt;=650,AthetaR60_2,(IF(AD567&lt;=550,AthetaR60_0+(AthetaR60_1-AthetaR60_0)/100*(AD567-450),AthetaR60_1+(AthetaR60_2-AthetaR60_1)/100*(AD567-450)))))</f>
        <v>0.5</v>
      </c>
      <c r="AJ567" s="3">
        <f>IF(AE567&lt;=450,AthetaR90_0,IF(AE567&gt;=650,AthetaR90_2,(IF(AE567&lt;=550,AthetaR90_0+(AthetaR90_1-AthetaR90_0)/100*(AE567-450),AthetaR90_1+(AthetaR90_2-AthetaR90_1)/100*(AE567-450)))))</f>
        <v>1.3</v>
      </c>
      <c r="AK567" s="3">
        <f>IF(AF567&lt;=450,AthetaR120_0,IF(AF567&gt;=650,AthetaR120_2,(IF(AF567&lt;=550,AthetaR120_0+(AthetaR120_1-AthetaR120_0)/100*(AF567-450),AthetaR120_1+(AthetaR120_2-AthetaR120_1)/100*(AF567-450)))))</f>
        <v>1.9</v>
      </c>
      <c r="AL567" s="24">
        <f t="shared" si="278"/>
        <v>297.44345365901194</v>
      </c>
      <c r="AM567" s="14">
        <f t="shared" si="279"/>
        <v>209.22543853525988</v>
      </c>
    </row>
    <row r="568" spans="2:39" x14ac:dyDescent="0.25">
      <c r="B568" s="3">
        <f t="shared" si="262"/>
        <v>2750</v>
      </c>
      <c r="C568" s="14">
        <f t="shared" si="263"/>
        <v>45.833333333333336</v>
      </c>
      <c r="D568" s="11">
        <f t="shared" si="264"/>
        <v>905.08171891358211</v>
      </c>
      <c r="E568" s="11">
        <f t="shared" si="250"/>
        <v>563.8207633536274</v>
      </c>
      <c r="F568" s="11">
        <f t="shared" si="265"/>
        <v>140.21210437567262</v>
      </c>
      <c r="G568" s="11">
        <f t="shared" si="251"/>
        <v>297.96065101299752</v>
      </c>
      <c r="H568" s="11">
        <f t="shared" si="252"/>
        <v>209.60186148180267</v>
      </c>
      <c r="I568" s="24">
        <f t="shared" si="266"/>
        <v>140.21210437567262</v>
      </c>
      <c r="J568" s="12">
        <f t="shared" si="253"/>
        <v>0.2283426990500069</v>
      </c>
      <c r="K568" s="24">
        <f t="shared" si="254"/>
        <v>506.27892208668266</v>
      </c>
      <c r="L568" s="12">
        <f t="shared" si="267"/>
        <v>0.25125180346606024</v>
      </c>
      <c r="M568" s="24">
        <f t="shared" si="268"/>
        <v>297.96065101299752</v>
      </c>
      <c r="N568" s="12">
        <f t="shared" si="255"/>
        <v>0.68323269602331105</v>
      </c>
      <c r="O568" s="24">
        <f t="shared" si="256"/>
        <v>564.01035944888372</v>
      </c>
      <c r="P568" s="12">
        <f t="shared" si="269"/>
        <v>0.51687920643780216</v>
      </c>
      <c r="Q568" s="24">
        <f t="shared" si="270"/>
        <v>209.60186148180267</v>
      </c>
      <c r="R568" s="12">
        <f t="shared" si="257"/>
        <v>0.39747826516957568</v>
      </c>
      <c r="S568" s="24">
        <f t="shared" si="258"/>
        <v>533.21827564285763</v>
      </c>
      <c r="T568" s="12">
        <f t="shared" si="271"/>
        <v>0.37630135271867388</v>
      </c>
      <c r="W568" s="24">
        <f t="shared" si="272"/>
        <v>231.9825998835035</v>
      </c>
      <c r="X568" s="24">
        <f t="shared" si="273"/>
        <v>541.08890971924779</v>
      </c>
      <c r="Y568" s="13">
        <f t="shared" si="259"/>
        <v>0.41397520634332874</v>
      </c>
      <c r="Z568" s="24">
        <f t="shared" si="260"/>
        <v>8295.9540867530977</v>
      </c>
      <c r="AA568" s="24">
        <f t="shared" si="261"/>
        <v>11817.43989770661</v>
      </c>
      <c r="AB568" s="24">
        <f t="shared" si="274"/>
        <v>297.96065101299752</v>
      </c>
      <c r="AC568" s="24">
        <f t="shared" si="275"/>
        <v>209.60186148180267</v>
      </c>
      <c r="AE568" s="14">
        <f t="shared" si="276"/>
        <v>45.833333333333336</v>
      </c>
      <c r="AF568" s="24">
        <f t="shared" si="280"/>
        <v>400</v>
      </c>
      <c r="AG568" s="3">
        <f t="shared" si="277"/>
        <v>0.5</v>
      </c>
      <c r="AH568" s="3">
        <f>IF(AC568&lt;=450,AthetaR30_0,IF(AC568&gt;=650,AthetaR30_2,(IF(AC568&lt;=550,AthetaR30_0+(AthetaR30_1-AthetaR30_0)/100*(AC568-450),AthetaR30_1+(AthetaR30_2-AthetaR30_1)/100*(AC568-450)))))</f>
        <v>0</v>
      </c>
      <c r="AI568" s="3">
        <f>IF(AD568&lt;=450,AthetaR60_0,IF(AD568&gt;=650,AthetaR60_2,(IF(AD568&lt;=550,AthetaR60_0+(AthetaR60_1-AthetaR60_0)/100*(AD568-450),AthetaR60_1+(AthetaR60_2-AthetaR60_1)/100*(AD568-450)))))</f>
        <v>0.5</v>
      </c>
      <c r="AJ568" s="3">
        <f>IF(AE568&lt;=450,AthetaR90_0,IF(AE568&gt;=650,AthetaR90_2,(IF(AE568&lt;=550,AthetaR90_0+(AthetaR90_1-AthetaR90_0)/100*(AE568-450),AthetaR90_1+(AthetaR90_2-AthetaR90_1)/100*(AE568-450)))))</f>
        <v>1.3</v>
      </c>
      <c r="AK568" s="3">
        <f>IF(AF568&lt;=450,AthetaR120_0,IF(AF568&gt;=650,AthetaR120_2,(IF(AF568&lt;=550,AthetaR120_0+(AthetaR120_1-AthetaR120_0)/100*(AF568-450),AthetaR120_1+(AthetaR120_2-AthetaR120_1)/100*(AF568-450)))))</f>
        <v>1.9</v>
      </c>
      <c r="AL568" s="24">
        <f t="shared" si="278"/>
        <v>297.96065101299752</v>
      </c>
      <c r="AM568" s="14">
        <f t="shared" si="279"/>
        <v>209.60186148180267</v>
      </c>
    </row>
    <row r="569" spans="2:39" x14ac:dyDescent="0.25">
      <c r="B569" s="3">
        <f t="shared" si="262"/>
        <v>2755</v>
      </c>
      <c r="C569" s="14">
        <f t="shared" si="263"/>
        <v>45.916666666666664</v>
      </c>
      <c r="D569" s="11">
        <f t="shared" si="264"/>
        <v>905.3531530390062</v>
      </c>
      <c r="E569" s="11">
        <f t="shared" si="250"/>
        <v>564.03456170227946</v>
      </c>
      <c r="F569" s="11">
        <f t="shared" si="265"/>
        <v>140.46335617913869</v>
      </c>
      <c r="G569" s="11">
        <f t="shared" si="251"/>
        <v>298.47753021943532</v>
      </c>
      <c r="H569" s="11">
        <f t="shared" si="252"/>
        <v>209.97816283452136</v>
      </c>
      <c r="I569" s="24">
        <f t="shared" si="266"/>
        <v>140.46335617913869</v>
      </c>
      <c r="J569" s="12">
        <f t="shared" si="253"/>
        <v>0.22829400167180586</v>
      </c>
      <c r="K569" s="24">
        <f t="shared" si="254"/>
        <v>506.38691640963253</v>
      </c>
      <c r="L569" s="12">
        <f t="shared" si="267"/>
        <v>0.25122028933821566</v>
      </c>
      <c r="M569" s="24">
        <f t="shared" si="268"/>
        <v>298.47753021943532</v>
      </c>
      <c r="N569" s="12">
        <f t="shared" si="255"/>
        <v>0.68300903469656971</v>
      </c>
      <c r="O569" s="24">
        <f t="shared" si="256"/>
        <v>564.19505291395069</v>
      </c>
      <c r="P569" s="12">
        <f t="shared" si="269"/>
        <v>0.51656090957249967</v>
      </c>
      <c r="Q569" s="24">
        <f t="shared" si="270"/>
        <v>209.97816283452136</v>
      </c>
      <c r="R569" s="12">
        <f t="shared" si="257"/>
        <v>0.39737814123202708</v>
      </c>
      <c r="S569" s="24">
        <f t="shared" si="258"/>
        <v>533.35262604563707</v>
      </c>
      <c r="T569" s="12">
        <f t="shared" si="271"/>
        <v>0.37617961082441942</v>
      </c>
      <c r="W569" s="24">
        <f t="shared" si="272"/>
        <v>232.39657508984683</v>
      </c>
      <c r="X569" s="24">
        <f t="shared" si="273"/>
        <v>541.23266395077553</v>
      </c>
      <c r="Y569" s="13">
        <f t="shared" si="259"/>
        <v>0.41392682794489166</v>
      </c>
      <c r="Z569" s="24">
        <f t="shared" si="260"/>
        <v>8290.9496653108163</v>
      </c>
      <c r="AA569" s="24">
        <f t="shared" si="261"/>
        <v>11825.43682457115</v>
      </c>
      <c r="AB569" s="24">
        <f t="shared" si="274"/>
        <v>298.47753021943532</v>
      </c>
      <c r="AC569" s="24">
        <f t="shared" si="275"/>
        <v>209.97816283452136</v>
      </c>
      <c r="AE569" s="14">
        <f t="shared" si="276"/>
        <v>45.916666666666664</v>
      </c>
      <c r="AF569" s="24">
        <f t="shared" si="280"/>
        <v>400</v>
      </c>
      <c r="AG569" s="3">
        <f t="shared" si="277"/>
        <v>0.5</v>
      </c>
      <c r="AH569" s="3">
        <f>IF(AC569&lt;=450,AthetaR30_0,IF(AC569&gt;=650,AthetaR30_2,(IF(AC569&lt;=550,AthetaR30_0+(AthetaR30_1-AthetaR30_0)/100*(AC569-450),AthetaR30_1+(AthetaR30_2-AthetaR30_1)/100*(AC569-450)))))</f>
        <v>0</v>
      </c>
      <c r="AI569" s="3">
        <f>IF(AD569&lt;=450,AthetaR60_0,IF(AD569&gt;=650,AthetaR60_2,(IF(AD569&lt;=550,AthetaR60_0+(AthetaR60_1-AthetaR60_0)/100*(AD569-450),AthetaR60_1+(AthetaR60_2-AthetaR60_1)/100*(AD569-450)))))</f>
        <v>0.5</v>
      </c>
      <c r="AJ569" s="3">
        <f>IF(AE569&lt;=450,AthetaR90_0,IF(AE569&gt;=650,AthetaR90_2,(IF(AE569&lt;=550,AthetaR90_0+(AthetaR90_1-AthetaR90_0)/100*(AE569-450),AthetaR90_1+(AthetaR90_2-AthetaR90_1)/100*(AE569-450)))))</f>
        <v>1.3</v>
      </c>
      <c r="AK569" s="3">
        <f>IF(AF569&lt;=450,AthetaR120_0,IF(AF569&gt;=650,AthetaR120_2,(IF(AF569&lt;=550,AthetaR120_0+(AthetaR120_1-AthetaR120_0)/100*(AF569-450),AthetaR120_1+(AthetaR120_2-AthetaR120_1)/100*(AF569-450)))))</f>
        <v>1.9</v>
      </c>
      <c r="AL569" s="24">
        <f t="shared" si="278"/>
        <v>298.47753021943532</v>
      </c>
      <c r="AM569" s="14">
        <f t="shared" si="279"/>
        <v>209.97816283452136</v>
      </c>
    </row>
    <row r="570" spans="2:39" x14ac:dyDescent="0.25">
      <c r="B570" s="3">
        <f t="shared" si="262"/>
        <v>2760</v>
      </c>
      <c r="C570" s="14">
        <f t="shared" si="263"/>
        <v>46</v>
      </c>
      <c r="D570" s="11">
        <f t="shared" si="264"/>
        <v>905.62409632487572</v>
      </c>
      <c r="E570" s="11">
        <f t="shared" si="250"/>
        <v>564.24836005093152</v>
      </c>
      <c r="F570" s="11">
        <f t="shared" si="265"/>
        <v>140.71457646847691</v>
      </c>
      <c r="G570" s="11">
        <f t="shared" si="251"/>
        <v>298.99409112900781</v>
      </c>
      <c r="H570" s="11">
        <f t="shared" si="252"/>
        <v>210.35434244534576</v>
      </c>
      <c r="I570" s="24">
        <f t="shared" si="266"/>
        <v>140.71457646847691</v>
      </c>
      <c r="J570" s="12">
        <f t="shared" si="253"/>
        <v>0.22824537408426665</v>
      </c>
      <c r="K570" s="24">
        <f t="shared" si="254"/>
        <v>506.49480194380931</v>
      </c>
      <c r="L570" s="12">
        <f t="shared" si="267"/>
        <v>0.25118864155360071</v>
      </c>
      <c r="M570" s="24">
        <f t="shared" si="268"/>
        <v>298.99409112900781</v>
      </c>
      <c r="N570" s="12">
        <f t="shared" si="255"/>
        <v>0.68278546498555914</v>
      </c>
      <c r="O570" s="24">
        <f t="shared" si="256"/>
        <v>564.3797916516686</v>
      </c>
      <c r="P570" s="12">
        <f t="shared" si="269"/>
        <v>0.51624246488946623</v>
      </c>
      <c r="Q570" s="24">
        <f t="shared" si="270"/>
        <v>210.35434244534576</v>
      </c>
      <c r="R570" s="12">
        <f t="shared" si="257"/>
        <v>0.39727816154822909</v>
      </c>
      <c r="S570" s="24">
        <f t="shared" si="258"/>
        <v>533.48685045580112</v>
      </c>
      <c r="T570" s="12">
        <f t="shared" si="271"/>
        <v>0.37605772190465475</v>
      </c>
      <c r="W570" s="24">
        <f t="shared" si="272"/>
        <v>232.81050191779173</v>
      </c>
      <c r="X570" s="24">
        <f t="shared" si="273"/>
        <v>541.37635263877041</v>
      </c>
      <c r="Y570" s="13">
        <f t="shared" si="259"/>
        <v>0.41387848396534455</v>
      </c>
      <c r="Z570" s="24">
        <f t="shared" si="260"/>
        <v>8285.9464533284954</v>
      </c>
      <c r="AA570" s="24">
        <f t="shared" si="261"/>
        <v>11833.430530372136</v>
      </c>
      <c r="AB570" s="24">
        <f t="shared" si="274"/>
        <v>298.99409112900781</v>
      </c>
      <c r="AC570" s="24">
        <f t="shared" si="275"/>
        <v>210.35434244534576</v>
      </c>
      <c r="AE570" s="14">
        <f t="shared" si="276"/>
        <v>46</v>
      </c>
      <c r="AF570" s="24">
        <f t="shared" si="280"/>
        <v>400</v>
      </c>
      <c r="AG570" s="3">
        <f t="shared" si="277"/>
        <v>0.5</v>
      </c>
      <c r="AH570" s="3">
        <f>IF(AC570&lt;=450,AthetaR30_0,IF(AC570&gt;=650,AthetaR30_2,(IF(AC570&lt;=550,AthetaR30_0+(AthetaR30_1-AthetaR30_0)/100*(AC570-450),AthetaR30_1+(AthetaR30_2-AthetaR30_1)/100*(AC570-450)))))</f>
        <v>0</v>
      </c>
      <c r="AI570" s="3">
        <f>IF(AD570&lt;=450,AthetaR60_0,IF(AD570&gt;=650,AthetaR60_2,(IF(AD570&lt;=550,AthetaR60_0+(AthetaR60_1-AthetaR60_0)/100*(AD570-450),AthetaR60_1+(AthetaR60_2-AthetaR60_1)/100*(AD570-450)))))</f>
        <v>0.5</v>
      </c>
      <c r="AJ570" s="3">
        <f>IF(AE570&lt;=450,AthetaR90_0,IF(AE570&gt;=650,AthetaR90_2,(IF(AE570&lt;=550,AthetaR90_0+(AthetaR90_1-AthetaR90_0)/100*(AE570-450),AthetaR90_1+(AthetaR90_2-AthetaR90_1)/100*(AE570-450)))))</f>
        <v>1.3</v>
      </c>
      <c r="AK570" s="3">
        <f>IF(AF570&lt;=450,AthetaR120_0,IF(AF570&gt;=650,AthetaR120_2,(IF(AF570&lt;=550,AthetaR120_0+(AthetaR120_1-AthetaR120_0)/100*(AF570-450),AthetaR120_1+(AthetaR120_2-AthetaR120_1)/100*(AF570-450)))))</f>
        <v>1.9</v>
      </c>
      <c r="AL570" s="24">
        <f t="shared" si="278"/>
        <v>298.99409112900781</v>
      </c>
      <c r="AM570" s="14">
        <f t="shared" si="279"/>
        <v>210.35434244534576</v>
      </c>
    </row>
    <row r="571" spans="2:39" x14ac:dyDescent="0.25">
      <c r="B571" s="3">
        <f t="shared" si="262"/>
        <v>2765</v>
      </c>
      <c r="C571" s="14">
        <f t="shared" si="263"/>
        <v>46.083333333333336</v>
      </c>
      <c r="D571" s="11">
        <f t="shared" si="264"/>
        <v>905.89455054317671</v>
      </c>
      <c r="E571" s="11">
        <f t="shared" si="250"/>
        <v>564.46215839958359</v>
      </c>
      <c r="F571" s="11">
        <f t="shared" si="265"/>
        <v>140.9657651100305</v>
      </c>
      <c r="G571" s="11">
        <f t="shared" si="251"/>
        <v>299.51033359389726</v>
      </c>
      <c r="H571" s="11">
        <f t="shared" si="252"/>
        <v>210.73040016725042</v>
      </c>
      <c r="I571" s="24">
        <f t="shared" si="266"/>
        <v>140.9657651100305</v>
      </c>
      <c r="J571" s="12">
        <f t="shared" si="253"/>
        <v>0.22819681612603984</v>
      </c>
      <c r="K571" s="24">
        <f t="shared" si="254"/>
        <v>506.60257887887946</v>
      </c>
      <c r="L571" s="12">
        <f t="shared" si="267"/>
        <v>0.25115686095253315</v>
      </c>
      <c r="M571" s="24">
        <f t="shared" si="268"/>
        <v>299.51033359389726</v>
      </c>
      <c r="N571" s="12">
        <f t="shared" si="255"/>
        <v>0.68256198505571897</v>
      </c>
      <c r="O571" s="24">
        <f t="shared" si="256"/>
        <v>564.56457714954729</v>
      </c>
      <c r="P571" s="12">
        <f t="shared" si="269"/>
        <v>0.51592387387899774</v>
      </c>
      <c r="Q571" s="24">
        <f t="shared" si="270"/>
        <v>210.73040016725042</v>
      </c>
      <c r="R571" s="12">
        <f t="shared" si="257"/>
        <v>0.39717832539038095</v>
      </c>
      <c r="S571" s="24">
        <f t="shared" si="258"/>
        <v>533.62094960977595</v>
      </c>
      <c r="T571" s="12">
        <f t="shared" si="271"/>
        <v>0.37593568699504765</v>
      </c>
      <c r="W571" s="24">
        <f t="shared" si="272"/>
        <v>233.22438040175706</v>
      </c>
      <c r="X571" s="24">
        <f t="shared" si="273"/>
        <v>541.5199767567575</v>
      </c>
      <c r="Y571" s="13">
        <f t="shared" si="259"/>
        <v>0.41383017331363448</v>
      </c>
      <c r="Z571" s="24">
        <f t="shared" si="260"/>
        <v>8280.944449945664</v>
      </c>
      <c r="AA571" s="24">
        <f t="shared" si="261"/>
        <v>11841.42100127899</v>
      </c>
      <c r="AB571" s="24">
        <f t="shared" si="274"/>
        <v>299.51033359389726</v>
      </c>
      <c r="AC571" s="24">
        <f t="shared" si="275"/>
        <v>210.73040016725042</v>
      </c>
      <c r="AE571" s="14">
        <f t="shared" si="276"/>
        <v>46.083333333333336</v>
      </c>
      <c r="AF571" s="24">
        <f t="shared" si="280"/>
        <v>400</v>
      </c>
      <c r="AG571" s="3">
        <f t="shared" si="277"/>
        <v>0.5</v>
      </c>
      <c r="AH571" s="3">
        <f>IF(AC571&lt;=450,AthetaR30_0,IF(AC571&gt;=650,AthetaR30_2,(IF(AC571&lt;=550,AthetaR30_0+(AthetaR30_1-AthetaR30_0)/100*(AC571-450),AthetaR30_1+(AthetaR30_2-AthetaR30_1)/100*(AC571-450)))))</f>
        <v>0</v>
      </c>
      <c r="AI571" s="3">
        <f>IF(AD571&lt;=450,AthetaR60_0,IF(AD571&gt;=650,AthetaR60_2,(IF(AD571&lt;=550,AthetaR60_0+(AthetaR60_1-AthetaR60_0)/100*(AD571-450),AthetaR60_1+(AthetaR60_2-AthetaR60_1)/100*(AD571-450)))))</f>
        <v>0.5</v>
      </c>
      <c r="AJ571" s="3">
        <f>IF(AE571&lt;=450,AthetaR90_0,IF(AE571&gt;=650,AthetaR90_2,(IF(AE571&lt;=550,AthetaR90_0+(AthetaR90_1-AthetaR90_0)/100*(AE571-450),AthetaR90_1+(AthetaR90_2-AthetaR90_1)/100*(AE571-450)))))</f>
        <v>1.3</v>
      </c>
      <c r="AK571" s="3">
        <f>IF(AF571&lt;=450,AthetaR120_0,IF(AF571&gt;=650,AthetaR120_2,(IF(AF571&lt;=550,AthetaR120_0+(AthetaR120_1-AthetaR120_0)/100*(AF571-450),AthetaR120_1+(AthetaR120_2-AthetaR120_1)/100*(AF571-450)))))</f>
        <v>1.9</v>
      </c>
      <c r="AL571" s="24">
        <f t="shared" si="278"/>
        <v>299.51033359389726</v>
      </c>
      <c r="AM571" s="14">
        <f t="shared" si="279"/>
        <v>210.73040016725042</v>
      </c>
    </row>
    <row r="572" spans="2:39" x14ac:dyDescent="0.25">
      <c r="B572" s="3">
        <f t="shared" si="262"/>
        <v>2770</v>
      </c>
      <c r="C572" s="14">
        <f t="shared" si="263"/>
        <v>46.166666666666664</v>
      </c>
      <c r="D572" s="11">
        <f t="shared" si="264"/>
        <v>906.16451745631571</v>
      </c>
      <c r="E572" s="11">
        <f t="shared" si="250"/>
        <v>564.67595674823565</v>
      </c>
      <c r="F572" s="11">
        <f t="shared" si="265"/>
        <v>141.21692197098304</v>
      </c>
      <c r="G572" s="11">
        <f t="shared" si="251"/>
        <v>300.02625746777625</v>
      </c>
      <c r="H572" s="11">
        <f t="shared" si="252"/>
        <v>211.10633585424546</v>
      </c>
      <c r="I572" s="24">
        <f t="shared" si="266"/>
        <v>141.21692197098304</v>
      </c>
      <c r="J572" s="12">
        <f t="shared" si="253"/>
        <v>0.22814832763589721</v>
      </c>
      <c r="K572" s="24">
        <f t="shared" si="254"/>
        <v>506.71024740490714</v>
      </c>
      <c r="L572" s="12">
        <f t="shared" si="267"/>
        <v>0.25112494836929017</v>
      </c>
      <c r="M572" s="24">
        <f t="shared" si="268"/>
        <v>300.02625746777625</v>
      </c>
      <c r="N572" s="12">
        <f t="shared" si="255"/>
        <v>0.6823385930847552</v>
      </c>
      <c r="O572" s="24">
        <f t="shared" si="256"/>
        <v>564.74941088884327</v>
      </c>
      <c r="P572" s="12">
        <f t="shared" si="269"/>
        <v>0.51560513802236585</v>
      </c>
      <c r="Q572" s="24">
        <f t="shared" si="270"/>
        <v>211.10633585424546</v>
      </c>
      <c r="R572" s="12">
        <f t="shared" si="257"/>
        <v>0.39707863203284166</v>
      </c>
      <c r="S572" s="24">
        <f t="shared" si="258"/>
        <v>533.75492424308106</v>
      </c>
      <c r="T572" s="12">
        <f t="shared" si="271"/>
        <v>0.37581350712259581</v>
      </c>
      <c r="W572" s="24">
        <f t="shared" si="272"/>
        <v>233.6382105750707</v>
      </c>
      <c r="X572" s="24">
        <f t="shared" si="273"/>
        <v>541.66353727720445</v>
      </c>
      <c r="Y572" s="13">
        <f t="shared" si="259"/>
        <v>0.41378189490178874</v>
      </c>
      <c r="Z572" s="24">
        <f t="shared" si="260"/>
        <v>8275.9436543291231</v>
      </c>
      <c r="AA572" s="24">
        <f t="shared" si="261"/>
        <v>11849.408223470031</v>
      </c>
      <c r="AB572" s="24">
        <f t="shared" si="274"/>
        <v>300.02625746777625</v>
      </c>
      <c r="AC572" s="24">
        <f t="shared" si="275"/>
        <v>211.10633585424546</v>
      </c>
      <c r="AE572" s="14">
        <f t="shared" si="276"/>
        <v>46.166666666666664</v>
      </c>
      <c r="AF572" s="24">
        <f t="shared" si="280"/>
        <v>400</v>
      </c>
      <c r="AG572" s="3">
        <f t="shared" si="277"/>
        <v>0.5</v>
      </c>
      <c r="AH572" s="3">
        <f>IF(AC572&lt;=450,AthetaR30_0,IF(AC572&gt;=650,AthetaR30_2,(IF(AC572&lt;=550,AthetaR30_0+(AthetaR30_1-AthetaR30_0)/100*(AC572-450),AthetaR30_1+(AthetaR30_2-AthetaR30_1)/100*(AC572-450)))))</f>
        <v>0</v>
      </c>
      <c r="AI572" s="3">
        <f>IF(AD572&lt;=450,AthetaR60_0,IF(AD572&gt;=650,AthetaR60_2,(IF(AD572&lt;=550,AthetaR60_0+(AthetaR60_1-AthetaR60_0)/100*(AD572-450),AthetaR60_1+(AthetaR60_2-AthetaR60_1)/100*(AD572-450)))))</f>
        <v>0.5</v>
      </c>
      <c r="AJ572" s="3">
        <f>IF(AE572&lt;=450,AthetaR90_0,IF(AE572&gt;=650,AthetaR90_2,(IF(AE572&lt;=550,AthetaR90_0+(AthetaR90_1-AthetaR90_0)/100*(AE572-450),AthetaR90_1+(AthetaR90_2-AthetaR90_1)/100*(AE572-450)))))</f>
        <v>1.3</v>
      </c>
      <c r="AK572" s="3">
        <f>IF(AF572&lt;=450,AthetaR120_0,IF(AF572&gt;=650,AthetaR120_2,(IF(AF572&lt;=550,AthetaR120_0+(AthetaR120_1-AthetaR120_0)/100*(AF572-450),AthetaR120_1+(AthetaR120_2-AthetaR120_1)/100*(AF572-450)))))</f>
        <v>1.9</v>
      </c>
      <c r="AL572" s="24">
        <f t="shared" si="278"/>
        <v>300.02625746777625</v>
      </c>
      <c r="AM572" s="14">
        <f t="shared" si="279"/>
        <v>211.10633585424546</v>
      </c>
    </row>
    <row r="573" spans="2:39" x14ac:dyDescent="0.25">
      <c r="B573" s="3">
        <f t="shared" si="262"/>
        <v>2775</v>
      </c>
      <c r="C573" s="14">
        <f t="shared" si="263"/>
        <v>46.25</v>
      </c>
      <c r="D573" s="11">
        <f t="shared" si="264"/>
        <v>906.43399881719074</v>
      </c>
      <c r="E573" s="11">
        <f t="shared" si="250"/>
        <v>564.88975509688771</v>
      </c>
      <c r="F573" s="11">
        <f t="shared" si="265"/>
        <v>141.46804691935233</v>
      </c>
      <c r="G573" s="11">
        <f t="shared" si="251"/>
        <v>300.5418626057986</v>
      </c>
      <c r="H573" s="11">
        <f t="shared" si="252"/>
        <v>211.48214936136804</v>
      </c>
      <c r="I573" s="24">
        <f t="shared" si="266"/>
        <v>141.46804691935233</v>
      </c>
      <c r="J573" s="12">
        <f t="shared" si="253"/>
        <v>0.22809990845273206</v>
      </c>
      <c r="K573" s="24">
        <f t="shared" si="254"/>
        <v>506.81780771234946</v>
      </c>
      <c r="L573" s="12">
        <f t="shared" si="267"/>
        <v>0.25109290463205547</v>
      </c>
      <c r="M573" s="24">
        <f t="shared" si="268"/>
        <v>300.5418626057986</v>
      </c>
      <c r="N573" s="12">
        <f t="shared" si="255"/>
        <v>0.68211528726260195</v>
      </c>
      <c r="O573" s="24">
        <f t="shared" si="256"/>
        <v>564.93429434456391</v>
      </c>
      <c r="P573" s="12">
        <f t="shared" si="269"/>
        <v>0.51528625879161871</v>
      </c>
      <c r="Q573" s="24">
        <f t="shared" si="270"/>
        <v>211.48214936136804</v>
      </c>
      <c r="R573" s="12">
        <f t="shared" si="257"/>
        <v>0.39697908075212796</v>
      </c>
      <c r="S573" s="24">
        <f t="shared" si="258"/>
        <v>533.88877509032216</v>
      </c>
      <c r="T573" s="12">
        <f t="shared" si="271"/>
        <v>0.37569118330553258</v>
      </c>
      <c r="W573" s="24">
        <f t="shared" si="272"/>
        <v>234.0519924699725</v>
      </c>
      <c r="X573" s="24">
        <f t="shared" si="273"/>
        <v>541.80703517152233</v>
      </c>
      <c r="Y573" s="13">
        <f t="shared" si="259"/>
        <v>0.41373364764490916</v>
      </c>
      <c r="Z573" s="24">
        <f t="shared" si="260"/>
        <v>8270.9440656728802</v>
      </c>
      <c r="AA573" s="24">
        <f t="shared" si="261"/>
        <v>11857.39218313263</v>
      </c>
      <c r="AB573" s="24">
        <f t="shared" si="274"/>
        <v>300.5418626057986</v>
      </c>
      <c r="AC573" s="24">
        <f t="shared" si="275"/>
        <v>211.48214936136804</v>
      </c>
      <c r="AE573" s="14">
        <f t="shared" si="276"/>
        <v>46.25</v>
      </c>
      <c r="AF573" s="24">
        <f t="shared" si="280"/>
        <v>400</v>
      </c>
      <c r="AG573" s="3">
        <f t="shared" si="277"/>
        <v>0.5</v>
      </c>
      <c r="AH573" s="3">
        <f>IF(AC573&lt;=450,AthetaR30_0,IF(AC573&gt;=650,AthetaR30_2,(IF(AC573&lt;=550,AthetaR30_0+(AthetaR30_1-AthetaR30_0)/100*(AC573-450),AthetaR30_1+(AthetaR30_2-AthetaR30_1)/100*(AC573-450)))))</f>
        <v>0</v>
      </c>
      <c r="AI573" s="3">
        <f>IF(AD573&lt;=450,AthetaR60_0,IF(AD573&gt;=650,AthetaR60_2,(IF(AD573&lt;=550,AthetaR60_0+(AthetaR60_1-AthetaR60_0)/100*(AD573-450),AthetaR60_1+(AthetaR60_2-AthetaR60_1)/100*(AD573-450)))))</f>
        <v>0.5</v>
      </c>
      <c r="AJ573" s="3">
        <f>IF(AE573&lt;=450,AthetaR90_0,IF(AE573&gt;=650,AthetaR90_2,(IF(AE573&lt;=550,AthetaR90_0+(AthetaR90_1-AthetaR90_0)/100*(AE573-450),AthetaR90_1+(AthetaR90_2-AthetaR90_1)/100*(AE573-450)))))</f>
        <v>1.3</v>
      </c>
      <c r="AK573" s="3">
        <f>IF(AF573&lt;=450,AthetaR120_0,IF(AF573&gt;=650,AthetaR120_2,(IF(AF573&lt;=550,AthetaR120_0+(AthetaR120_1-AthetaR120_0)/100*(AF573-450),AthetaR120_1+(AthetaR120_2-AthetaR120_1)/100*(AF573-450)))))</f>
        <v>1.9</v>
      </c>
      <c r="AL573" s="24">
        <f t="shared" si="278"/>
        <v>300.5418626057986</v>
      </c>
      <c r="AM573" s="14">
        <f t="shared" si="279"/>
        <v>211.48214936136804</v>
      </c>
    </row>
    <row r="574" spans="2:39" x14ac:dyDescent="0.25">
      <c r="B574" s="3">
        <f t="shared" si="262"/>
        <v>2780</v>
      </c>
      <c r="C574" s="14">
        <f t="shared" si="263"/>
        <v>46.333333333333336</v>
      </c>
      <c r="D574" s="11">
        <f t="shared" si="264"/>
        <v>906.70299636925824</v>
      </c>
      <c r="E574" s="11">
        <f t="shared" si="250"/>
        <v>565.10355344553977</v>
      </c>
      <c r="F574" s="11">
        <f t="shared" si="265"/>
        <v>141.71913982398439</v>
      </c>
      <c r="G574" s="11">
        <f t="shared" si="251"/>
        <v>301.0571488645902</v>
      </c>
      <c r="H574" s="11">
        <f t="shared" si="252"/>
        <v>211.85784054467356</v>
      </c>
      <c r="I574" s="24">
        <f t="shared" si="266"/>
        <v>141.71913982398439</v>
      </c>
      <c r="J574" s="12">
        <f t="shared" si="253"/>
        <v>0.22805155841556213</v>
      </c>
      <c r="K574" s="24">
        <f t="shared" si="254"/>
        <v>506.92525999205117</v>
      </c>
      <c r="L574" s="12">
        <f t="shared" si="267"/>
        <v>0.25106073056304684</v>
      </c>
      <c r="M574" s="24">
        <f t="shared" si="268"/>
        <v>301.0571488645902</v>
      </c>
      <c r="N574" s="12">
        <f t="shared" si="255"/>
        <v>0.68189206579138273</v>
      </c>
      <c r="O574" s="24">
        <f t="shared" si="256"/>
        <v>565.11922898547289</v>
      </c>
      <c r="P574" s="12">
        <f t="shared" si="269"/>
        <v>0.51496723764992591</v>
      </c>
      <c r="Q574" s="24">
        <f t="shared" si="270"/>
        <v>211.85784054467356</v>
      </c>
      <c r="R574" s="12">
        <f t="shared" si="257"/>
        <v>0.39687967082690978</v>
      </c>
      <c r="S574" s="24">
        <f t="shared" si="258"/>
        <v>534.02250288518746</v>
      </c>
      <c r="T574" s="12">
        <f t="shared" si="271"/>
        <v>0.37556871655354612</v>
      </c>
      <c r="W574" s="24">
        <f t="shared" si="272"/>
        <v>234.46572611761741</v>
      </c>
      <c r="X574" s="24">
        <f t="shared" si="273"/>
        <v>541.95047141007024</v>
      </c>
      <c r="Y574" s="13">
        <f t="shared" si="259"/>
        <v>0.41368543046116385</v>
      </c>
      <c r="Z574" s="24">
        <f t="shared" si="260"/>
        <v>8265.9456831980588</v>
      </c>
      <c r="AA574" s="24">
        <f t="shared" si="261"/>
        <v>11865.372866463336</v>
      </c>
      <c r="AB574" s="24">
        <f t="shared" si="274"/>
        <v>301.0571488645902</v>
      </c>
      <c r="AC574" s="24">
        <f t="shared" si="275"/>
        <v>211.85784054467356</v>
      </c>
      <c r="AE574" s="14">
        <f t="shared" si="276"/>
        <v>46.333333333333336</v>
      </c>
      <c r="AF574" s="24">
        <f t="shared" si="280"/>
        <v>400</v>
      </c>
      <c r="AG574" s="3">
        <f t="shared" si="277"/>
        <v>0.5</v>
      </c>
      <c r="AH574" s="3">
        <f>IF(AC574&lt;=450,AthetaR30_0,IF(AC574&gt;=650,AthetaR30_2,(IF(AC574&lt;=550,AthetaR30_0+(AthetaR30_1-AthetaR30_0)/100*(AC574-450),AthetaR30_1+(AthetaR30_2-AthetaR30_1)/100*(AC574-450)))))</f>
        <v>0</v>
      </c>
      <c r="AI574" s="3">
        <f>IF(AD574&lt;=450,AthetaR60_0,IF(AD574&gt;=650,AthetaR60_2,(IF(AD574&lt;=550,AthetaR60_0+(AthetaR60_1-AthetaR60_0)/100*(AD574-450),AthetaR60_1+(AthetaR60_2-AthetaR60_1)/100*(AD574-450)))))</f>
        <v>0.5</v>
      </c>
      <c r="AJ574" s="3">
        <f>IF(AE574&lt;=450,AthetaR90_0,IF(AE574&gt;=650,AthetaR90_2,(IF(AE574&lt;=550,AthetaR90_0+(AthetaR90_1-AthetaR90_0)/100*(AE574-450),AthetaR90_1+(AthetaR90_2-AthetaR90_1)/100*(AE574-450)))))</f>
        <v>1.3</v>
      </c>
      <c r="AK574" s="3">
        <f>IF(AF574&lt;=450,AthetaR120_0,IF(AF574&gt;=650,AthetaR120_2,(IF(AF574&lt;=550,AthetaR120_0+(AthetaR120_1-AthetaR120_0)/100*(AF574-450),AthetaR120_1+(AthetaR120_2-AthetaR120_1)/100*(AF574-450)))))</f>
        <v>1.9</v>
      </c>
      <c r="AL574" s="24">
        <f t="shared" si="278"/>
        <v>301.0571488645902</v>
      </c>
      <c r="AM574" s="14">
        <f t="shared" si="279"/>
        <v>211.85784054467356</v>
      </c>
    </row>
    <row r="575" spans="2:39" x14ac:dyDescent="0.25">
      <c r="B575" s="3">
        <f t="shared" si="262"/>
        <v>2785</v>
      </c>
      <c r="C575" s="14">
        <f t="shared" si="263"/>
        <v>46.416666666666664</v>
      </c>
      <c r="D575" s="11">
        <f t="shared" si="264"/>
        <v>906.97151184660152</v>
      </c>
      <c r="E575" s="11">
        <f t="shared" si="250"/>
        <v>565.31735179419184</v>
      </c>
      <c r="F575" s="11">
        <f t="shared" si="265"/>
        <v>141.97020055454743</v>
      </c>
      <c r="G575" s="11">
        <f t="shared" si="251"/>
        <v>301.5721161022401</v>
      </c>
      <c r="H575" s="11">
        <f t="shared" si="252"/>
        <v>212.23340926122711</v>
      </c>
      <c r="I575" s="24">
        <f t="shared" si="266"/>
        <v>141.97020055454743</v>
      </c>
      <c r="J575" s="12">
        <f t="shared" si="253"/>
        <v>0.22800327736353077</v>
      </c>
      <c r="K575" s="24">
        <f t="shared" si="254"/>
        <v>507.03260443523942</v>
      </c>
      <c r="L575" s="12">
        <f t="shared" si="267"/>
        <v>0.25102842697851763</v>
      </c>
      <c r="M575" s="24">
        <f t="shared" si="268"/>
        <v>301.5721161022401</v>
      </c>
      <c r="N575" s="12">
        <f t="shared" si="255"/>
        <v>0.68166892688537062</v>
      </c>
      <c r="O575" s="24">
        <f t="shared" si="256"/>
        <v>565.30421627409464</v>
      </c>
      <c r="P575" s="12">
        <f t="shared" si="269"/>
        <v>0.51464807605154306</v>
      </c>
      <c r="Q575" s="24">
        <f t="shared" si="270"/>
        <v>212.23340926122711</v>
      </c>
      <c r="R575" s="12">
        <f t="shared" si="257"/>
        <v>0.39678040153800975</v>
      </c>
      <c r="S575" s="24">
        <f t="shared" si="258"/>
        <v>534.15610836043913</v>
      </c>
      <c r="T575" s="12">
        <f t="shared" si="271"/>
        <v>0.37544610786778082</v>
      </c>
      <c r="W575" s="24">
        <f t="shared" si="272"/>
        <v>234.87941154807856</v>
      </c>
      <c r="X575" s="24">
        <f t="shared" si="273"/>
        <v>542.09384696215636</v>
      </c>
      <c r="Y575" s="13">
        <f t="shared" si="259"/>
        <v>0.41363724227178089</v>
      </c>
      <c r="Z575" s="24">
        <f t="shared" si="260"/>
        <v>8260.9485061528321</v>
      </c>
      <c r="AA575" s="24">
        <f t="shared" si="261"/>
        <v>11873.350259668034</v>
      </c>
      <c r="AB575" s="24">
        <f t="shared" si="274"/>
        <v>301.5721161022401</v>
      </c>
      <c r="AC575" s="24">
        <f t="shared" si="275"/>
        <v>212.23340926122711</v>
      </c>
      <c r="AE575" s="14">
        <f t="shared" si="276"/>
        <v>46.416666666666664</v>
      </c>
      <c r="AF575" s="24">
        <f t="shared" si="280"/>
        <v>400</v>
      </c>
      <c r="AG575" s="3">
        <f t="shared" si="277"/>
        <v>0.5</v>
      </c>
      <c r="AH575" s="3">
        <f>IF(AC575&lt;=450,AthetaR30_0,IF(AC575&gt;=650,AthetaR30_2,(IF(AC575&lt;=550,AthetaR30_0+(AthetaR30_1-AthetaR30_0)/100*(AC575-450),AthetaR30_1+(AthetaR30_2-AthetaR30_1)/100*(AC575-450)))))</f>
        <v>0</v>
      </c>
      <c r="AI575" s="3">
        <f>IF(AD575&lt;=450,AthetaR60_0,IF(AD575&gt;=650,AthetaR60_2,(IF(AD575&lt;=550,AthetaR60_0+(AthetaR60_1-AthetaR60_0)/100*(AD575-450),AthetaR60_1+(AthetaR60_2-AthetaR60_1)/100*(AD575-450)))))</f>
        <v>0.5</v>
      </c>
      <c r="AJ575" s="3">
        <f>IF(AE575&lt;=450,AthetaR90_0,IF(AE575&gt;=650,AthetaR90_2,(IF(AE575&lt;=550,AthetaR90_0+(AthetaR90_1-AthetaR90_0)/100*(AE575-450),AthetaR90_1+(AthetaR90_2-AthetaR90_1)/100*(AE575-450)))))</f>
        <v>1.3</v>
      </c>
      <c r="AK575" s="3">
        <f>IF(AF575&lt;=450,AthetaR120_0,IF(AF575&gt;=650,AthetaR120_2,(IF(AF575&lt;=550,AthetaR120_0+(AthetaR120_1-AthetaR120_0)/100*(AF575-450),AthetaR120_1+(AthetaR120_2-AthetaR120_1)/100*(AF575-450)))))</f>
        <v>1.9</v>
      </c>
      <c r="AL575" s="24">
        <f t="shared" si="278"/>
        <v>301.5721161022401</v>
      </c>
      <c r="AM575" s="14">
        <f t="shared" si="279"/>
        <v>212.23340926122711</v>
      </c>
    </row>
    <row r="576" spans="2:39" x14ac:dyDescent="0.25">
      <c r="B576" s="3">
        <f t="shared" si="262"/>
        <v>2790</v>
      </c>
      <c r="C576" s="14">
        <f t="shared" si="263"/>
        <v>46.5</v>
      </c>
      <c r="D576" s="11">
        <f t="shared" si="264"/>
        <v>907.23954697399711</v>
      </c>
      <c r="E576" s="11">
        <f t="shared" si="250"/>
        <v>565.53115014284401</v>
      </c>
      <c r="F576" s="11">
        <f t="shared" si="265"/>
        <v>142.22122898152594</v>
      </c>
      <c r="G576" s="11">
        <f t="shared" si="251"/>
        <v>302.08676417829167</v>
      </c>
      <c r="H576" s="11">
        <f t="shared" si="252"/>
        <v>212.6088553690949</v>
      </c>
      <c r="I576" s="24">
        <f t="shared" si="266"/>
        <v>142.22122898152594</v>
      </c>
      <c r="J576" s="12">
        <f t="shared" si="253"/>
        <v>0.22795506513590907</v>
      </c>
      <c r="K576" s="24">
        <f t="shared" si="254"/>
        <v>507.13984123351844</v>
      </c>
      <c r="L576" s="12">
        <f t="shared" si="267"/>
        <v>0.25099599468883871</v>
      </c>
      <c r="M576" s="24">
        <f t="shared" si="268"/>
        <v>302.08676417829167</v>
      </c>
      <c r="N576" s="12">
        <f t="shared" si="255"/>
        <v>0.68144586877095081</v>
      </c>
      <c r="O576" s="24">
        <f t="shared" si="256"/>
        <v>565.48925766671925</v>
      </c>
      <c r="P576" s="12">
        <f t="shared" si="269"/>
        <v>0.51432877544202205</v>
      </c>
      <c r="Q576" s="24">
        <f t="shared" si="270"/>
        <v>212.6088553690949</v>
      </c>
      <c r="R576" s="12">
        <f t="shared" si="257"/>
        <v>0.39668127216839821</v>
      </c>
      <c r="S576" s="24">
        <f t="shared" si="258"/>
        <v>534.28959224790992</v>
      </c>
      <c r="T576" s="12">
        <f t="shared" si="271"/>
        <v>0.37532335824097712</v>
      </c>
      <c r="W576" s="24">
        <f t="shared" si="272"/>
        <v>235.29304879035035</v>
      </c>
      <c r="X576" s="24">
        <f t="shared" si="273"/>
        <v>542.23716279604105</v>
      </c>
      <c r="Y576" s="13">
        <f t="shared" si="259"/>
        <v>0.41358908200104244</v>
      </c>
      <c r="Z576" s="24">
        <f t="shared" si="260"/>
        <v>8255.9525338123422</v>
      </c>
      <c r="AA576" s="24">
        <f t="shared" si="261"/>
        <v>11881.324348962115</v>
      </c>
      <c r="AB576" s="24">
        <f t="shared" si="274"/>
        <v>302.08676417829167</v>
      </c>
      <c r="AC576" s="24">
        <f t="shared" si="275"/>
        <v>212.6088553690949</v>
      </c>
      <c r="AE576" s="14">
        <f t="shared" si="276"/>
        <v>46.5</v>
      </c>
      <c r="AF576" s="24">
        <f t="shared" si="280"/>
        <v>400</v>
      </c>
      <c r="AG576" s="3">
        <f t="shared" si="277"/>
        <v>0.5</v>
      </c>
      <c r="AH576" s="3">
        <f>IF(AC576&lt;=450,AthetaR30_0,IF(AC576&gt;=650,AthetaR30_2,(IF(AC576&lt;=550,AthetaR30_0+(AthetaR30_1-AthetaR30_0)/100*(AC576-450),AthetaR30_1+(AthetaR30_2-AthetaR30_1)/100*(AC576-450)))))</f>
        <v>0</v>
      </c>
      <c r="AI576" s="3">
        <f>IF(AD576&lt;=450,AthetaR60_0,IF(AD576&gt;=650,AthetaR60_2,(IF(AD576&lt;=550,AthetaR60_0+(AthetaR60_1-AthetaR60_0)/100*(AD576-450),AthetaR60_1+(AthetaR60_2-AthetaR60_1)/100*(AD576-450)))))</f>
        <v>0.5</v>
      </c>
      <c r="AJ576" s="3">
        <f>IF(AE576&lt;=450,AthetaR90_0,IF(AE576&gt;=650,AthetaR90_2,(IF(AE576&lt;=550,AthetaR90_0+(AthetaR90_1-AthetaR90_0)/100*(AE576-450),AthetaR90_1+(AthetaR90_2-AthetaR90_1)/100*(AE576-450)))))</f>
        <v>1.3</v>
      </c>
      <c r="AK576" s="3">
        <f>IF(AF576&lt;=450,AthetaR120_0,IF(AF576&gt;=650,AthetaR120_2,(IF(AF576&lt;=550,AthetaR120_0+(AthetaR120_1-AthetaR120_0)/100*(AF576-450),AthetaR120_1+(AthetaR120_2-AthetaR120_1)/100*(AF576-450)))))</f>
        <v>1.9</v>
      </c>
      <c r="AL576" s="24">
        <f t="shared" si="278"/>
        <v>302.08676417829167</v>
      </c>
      <c r="AM576" s="14">
        <f t="shared" si="279"/>
        <v>212.6088553690949</v>
      </c>
    </row>
    <row r="577" spans="2:39" x14ac:dyDescent="0.25">
      <c r="B577" s="3">
        <f t="shared" si="262"/>
        <v>2795</v>
      </c>
      <c r="C577" s="14">
        <f t="shared" si="263"/>
        <v>46.583333333333336</v>
      </c>
      <c r="D577" s="11">
        <f t="shared" si="264"/>
        <v>907.50710346698213</v>
      </c>
      <c r="E577" s="11">
        <f t="shared" si="250"/>
        <v>565.74494849149607</v>
      </c>
      <c r="F577" s="11">
        <f t="shared" si="265"/>
        <v>142.47222497621479</v>
      </c>
      <c r="G577" s="11">
        <f t="shared" si="251"/>
        <v>302.60109295373371</v>
      </c>
      <c r="H577" s="11">
        <f t="shared" si="252"/>
        <v>212.98417872733589</v>
      </c>
      <c r="I577" s="24">
        <f t="shared" si="266"/>
        <v>142.47222497621479</v>
      </c>
      <c r="J577" s="12">
        <f t="shared" si="253"/>
        <v>0.22790692157209755</v>
      </c>
      <c r="K577" s="24">
        <f t="shared" si="254"/>
        <v>507.24697057886419</v>
      </c>
      <c r="L577" s="12">
        <f t="shared" si="267"/>
        <v>0.2509634344985131</v>
      </c>
      <c r="M577" s="24">
        <f t="shared" si="268"/>
        <v>302.60109295373371</v>
      </c>
      <c r="N577" s="12">
        <f t="shared" si="255"/>
        <v>0.68122288968658096</v>
      </c>
      <c r="O577" s="24">
        <f t="shared" si="256"/>
        <v>565.67435461340801</v>
      </c>
      <c r="P577" s="12">
        <f t="shared" si="269"/>
        <v>0.51400933725821252</v>
      </c>
      <c r="Q577" s="24">
        <f t="shared" si="270"/>
        <v>212.98417872733589</v>
      </c>
      <c r="R577" s="12">
        <f t="shared" si="257"/>
        <v>0.39658228200319184</v>
      </c>
      <c r="S577" s="24">
        <f t="shared" si="258"/>
        <v>534.42295527849592</v>
      </c>
      <c r="T577" s="12">
        <f t="shared" si="271"/>
        <v>0.37520046865749412</v>
      </c>
      <c r="W577" s="24">
        <f t="shared" si="272"/>
        <v>235.70663787235139</v>
      </c>
      <c r="X577" s="24">
        <f t="shared" si="273"/>
        <v>542.38041987893939</v>
      </c>
      <c r="Y577" s="13">
        <f t="shared" si="259"/>
        <v>0.41354094857627649</v>
      </c>
      <c r="Z577" s="24">
        <f t="shared" si="260"/>
        <v>8250.9577654786171</v>
      </c>
      <c r="AA577" s="24">
        <f t="shared" si="261"/>
        <v>11889.295120570576</v>
      </c>
      <c r="AB577" s="24">
        <f t="shared" si="274"/>
        <v>302.60109295373371</v>
      </c>
      <c r="AC577" s="24">
        <f t="shared" si="275"/>
        <v>212.98417872733589</v>
      </c>
      <c r="AE577" s="14">
        <f t="shared" si="276"/>
        <v>46.583333333333336</v>
      </c>
      <c r="AF577" s="24">
        <f t="shared" si="280"/>
        <v>400</v>
      </c>
      <c r="AG577" s="3">
        <f t="shared" si="277"/>
        <v>0.5</v>
      </c>
      <c r="AH577" s="3">
        <f>IF(AC577&lt;=450,AthetaR30_0,IF(AC577&gt;=650,AthetaR30_2,(IF(AC577&lt;=550,AthetaR30_0+(AthetaR30_1-AthetaR30_0)/100*(AC577-450),AthetaR30_1+(AthetaR30_2-AthetaR30_1)/100*(AC577-450)))))</f>
        <v>0</v>
      </c>
      <c r="AI577" s="3">
        <f>IF(AD577&lt;=450,AthetaR60_0,IF(AD577&gt;=650,AthetaR60_2,(IF(AD577&lt;=550,AthetaR60_0+(AthetaR60_1-AthetaR60_0)/100*(AD577-450),AthetaR60_1+(AthetaR60_2-AthetaR60_1)/100*(AD577-450)))))</f>
        <v>0.5</v>
      </c>
      <c r="AJ577" s="3">
        <f>IF(AE577&lt;=450,AthetaR90_0,IF(AE577&gt;=650,AthetaR90_2,(IF(AE577&lt;=550,AthetaR90_0+(AthetaR90_1-AthetaR90_0)/100*(AE577-450),AthetaR90_1+(AthetaR90_2-AthetaR90_1)/100*(AE577-450)))))</f>
        <v>1.3</v>
      </c>
      <c r="AK577" s="3">
        <f>IF(AF577&lt;=450,AthetaR120_0,IF(AF577&gt;=650,AthetaR120_2,(IF(AF577&lt;=550,AthetaR120_0+(AthetaR120_1-AthetaR120_0)/100*(AF577-450),AthetaR120_1+(AthetaR120_2-AthetaR120_1)/100*(AF577-450)))))</f>
        <v>1.9</v>
      </c>
      <c r="AL577" s="24">
        <f t="shared" si="278"/>
        <v>302.60109295373371</v>
      </c>
      <c r="AM577" s="14">
        <f t="shared" si="279"/>
        <v>212.98417872733589</v>
      </c>
    </row>
    <row r="578" spans="2:39" x14ac:dyDescent="0.25">
      <c r="B578" s="3">
        <f t="shared" si="262"/>
        <v>2800</v>
      </c>
      <c r="C578" s="14">
        <f t="shared" si="263"/>
        <v>46.666666666666664</v>
      </c>
      <c r="D578" s="11">
        <f t="shared" si="264"/>
        <v>907.77418303191939</v>
      </c>
      <c r="E578" s="11">
        <f t="shared" si="250"/>
        <v>565.95874684014814</v>
      </c>
      <c r="F578" s="11">
        <f t="shared" si="265"/>
        <v>142.72318841071331</v>
      </c>
      <c r="G578" s="11">
        <f t="shared" si="251"/>
        <v>303.1151022909919</v>
      </c>
      <c r="H578" s="11">
        <f t="shared" si="252"/>
        <v>213.35937919599337</v>
      </c>
      <c r="I578" s="24">
        <f t="shared" si="266"/>
        <v>142.72318841071331</v>
      </c>
      <c r="J578" s="12">
        <f t="shared" si="253"/>
        <v>0.22785884651162766</v>
      </c>
      <c r="K578" s="24">
        <f t="shared" si="254"/>
        <v>507.35399266362003</v>
      </c>
      <c r="L578" s="12">
        <f t="shared" si="267"/>
        <v>0.25093074720625974</v>
      </c>
      <c r="M578" s="24">
        <f t="shared" si="268"/>
        <v>303.1151022909919</v>
      </c>
      <c r="N578" s="12">
        <f t="shared" si="255"/>
        <v>0.68099998788275451</v>
      </c>
      <c r="O578" s="24">
        <f t="shared" si="256"/>
        <v>565.85950855799729</v>
      </c>
      <c r="P578" s="12">
        <f t="shared" si="269"/>
        <v>0.51368976292847712</v>
      </c>
      <c r="Q578" s="24">
        <f t="shared" si="270"/>
        <v>213.35937919599337</v>
      </c>
      <c r="R578" s="12">
        <f t="shared" si="257"/>
        <v>0.39648343032964978</v>
      </c>
      <c r="S578" s="24">
        <f t="shared" si="258"/>
        <v>534.55619818215177</v>
      </c>
      <c r="T578" s="12">
        <f t="shared" si="271"/>
        <v>0.37507744009345406</v>
      </c>
      <c r="W578" s="24">
        <f t="shared" si="272"/>
        <v>236.12017882092766</v>
      </c>
      <c r="X578" s="24">
        <f t="shared" si="273"/>
        <v>542.52361917702376</v>
      </c>
      <c r="Y578" s="13">
        <f t="shared" si="259"/>
        <v>0.41349284092785166</v>
      </c>
      <c r="Z578" s="24">
        <f t="shared" si="260"/>
        <v>8245.9642004805119</v>
      </c>
      <c r="AA578" s="24">
        <f t="shared" si="261"/>
        <v>11897.262560728228</v>
      </c>
      <c r="AB578" s="24">
        <f t="shared" si="274"/>
        <v>303.1151022909919</v>
      </c>
      <c r="AC578" s="24">
        <f t="shared" si="275"/>
        <v>213.35937919599337</v>
      </c>
      <c r="AE578" s="14">
        <f t="shared" si="276"/>
        <v>46.666666666666664</v>
      </c>
      <c r="AF578" s="24">
        <f t="shared" si="280"/>
        <v>400</v>
      </c>
      <c r="AG578" s="3">
        <f t="shared" si="277"/>
        <v>0.5</v>
      </c>
      <c r="AH578" s="3">
        <f>IF(AC578&lt;=450,AthetaR30_0,IF(AC578&gt;=650,AthetaR30_2,(IF(AC578&lt;=550,AthetaR30_0+(AthetaR30_1-AthetaR30_0)/100*(AC578-450),AthetaR30_1+(AthetaR30_2-AthetaR30_1)/100*(AC578-450)))))</f>
        <v>0</v>
      </c>
      <c r="AI578" s="3">
        <f>IF(AD578&lt;=450,AthetaR60_0,IF(AD578&gt;=650,AthetaR60_2,(IF(AD578&lt;=550,AthetaR60_0+(AthetaR60_1-AthetaR60_0)/100*(AD578-450),AthetaR60_1+(AthetaR60_2-AthetaR60_1)/100*(AD578-450)))))</f>
        <v>0.5</v>
      </c>
      <c r="AJ578" s="3">
        <f>IF(AE578&lt;=450,AthetaR90_0,IF(AE578&gt;=650,AthetaR90_2,(IF(AE578&lt;=550,AthetaR90_0+(AthetaR90_1-AthetaR90_0)/100*(AE578-450),AthetaR90_1+(AthetaR90_2-AthetaR90_1)/100*(AE578-450)))))</f>
        <v>1.3</v>
      </c>
      <c r="AK578" s="3">
        <f>IF(AF578&lt;=450,AthetaR120_0,IF(AF578&gt;=650,AthetaR120_2,(IF(AF578&lt;=550,AthetaR120_0+(AthetaR120_1-AthetaR120_0)/100*(AF578-450),AthetaR120_1+(AthetaR120_2-AthetaR120_1)/100*(AF578-450)))))</f>
        <v>1.9</v>
      </c>
      <c r="AL578" s="24">
        <f t="shared" si="278"/>
        <v>303.1151022909919</v>
      </c>
      <c r="AM578" s="14">
        <f t="shared" si="279"/>
        <v>213.35937919599337</v>
      </c>
    </row>
    <row r="579" spans="2:39" x14ac:dyDescent="0.25">
      <c r="B579" s="3">
        <f t="shared" si="262"/>
        <v>2805</v>
      </c>
      <c r="C579" s="14">
        <f t="shared" si="263"/>
        <v>46.75</v>
      </c>
      <c r="D579" s="11">
        <f t="shared" si="264"/>
        <v>908.04078736606289</v>
      </c>
      <c r="E579" s="11">
        <f t="shared" si="250"/>
        <v>566.1725451888002</v>
      </c>
      <c r="F579" s="11">
        <f t="shared" si="265"/>
        <v>142.97411915791957</v>
      </c>
      <c r="G579" s="11">
        <f t="shared" si="251"/>
        <v>303.62879205392039</v>
      </c>
      <c r="H579" s="11">
        <f t="shared" si="252"/>
        <v>213.73445663608683</v>
      </c>
      <c r="I579" s="24">
        <f t="shared" si="266"/>
        <v>142.97411915791957</v>
      </c>
      <c r="J579" s="12">
        <f t="shared" si="253"/>
        <v>0.22781083979416378</v>
      </c>
      <c r="K579" s="24">
        <f t="shared" si="254"/>
        <v>507.46090768049095</v>
      </c>
      <c r="L579" s="12">
        <f t="shared" si="267"/>
        <v>0.25089793360503976</v>
      </c>
      <c r="M579" s="24">
        <f t="shared" si="268"/>
        <v>303.62879205392039</v>
      </c>
      <c r="N579" s="12">
        <f t="shared" si="255"/>
        <v>0.68077716162196011</v>
      </c>
      <c r="O579" s="24">
        <f t="shared" si="256"/>
        <v>566.04472093810489</v>
      </c>
      <c r="P579" s="12">
        <f t="shared" si="269"/>
        <v>0.51337005387273249</v>
      </c>
      <c r="Q579" s="24">
        <f t="shared" si="270"/>
        <v>213.73445663608683</v>
      </c>
      <c r="R579" s="12">
        <f t="shared" si="257"/>
        <v>0.39638471643717127</v>
      </c>
      <c r="S579" s="24">
        <f t="shared" si="258"/>
        <v>534.68932168788479</v>
      </c>
      <c r="T579" s="12">
        <f t="shared" si="271"/>
        <v>0.37495427351678479</v>
      </c>
      <c r="W579" s="24">
        <f t="shared" si="272"/>
        <v>236.53367166185552</v>
      </c>
      <c r="X579" s="24">
        <f t="shared" si="273"/>
        <v>542.6667616554256</v>
      </c>
      <c r="Y579" s="13">
        <f t="shared" si="259"/>
        <v>0.4134447579891708</v>
      </c>
      <c r="Z579" s="24">
        <f t="shared" si="260"/>
        <v>8240.9718381736166</v>
      </c>
      <c r="AA579" s="24">
        <f t="shared" si="261"/>
        <v>11905.226655679806</v>
      </c>
      <c r="AB579" s="24">
        <f t="shared" si="274"/>
        <v>303.62879205392039</v>
      </c>
      <c r="AC579" s="24">
        <f t="shared" si="275"/>
        <v>213.73445663608683</v>
      </c>
      <c r="AE579" s="14">
        <f t="shared" si="276"/>
        <v>46.75</v>
      </c>
      <c r="AF579" s="24">
        <f t="shared" si="280"/>
        <v>400</v>
      </c>
      <c r="AG579" s="3">
        <f t="shared" si="277"/>
        <v>0.5</v>
      </c>
      <c r="AH579" s="3">
        <f>IF(AC579&lt;=450,AthetaR30_0,IF(AC579&gt;=650,AthetaR30_2,(IF(AC579&lt;=550,AthetaR30_0+(AthetaR30_1-AthetaR30_0)/100*(AC579-450),AthetaR30_1+(AthetaR30_2-AthetaR30_1)/100*(AC579-450)))))</f>
        <v>0</v>
      </c>
      <c r="AI579" s="3">
        <f>IF(AD579&lt;=450,AthetaR60_0,IF(AD579&gt;=650,AthetaR60_2,(IF(AD579&lt;=550,AthetaR60_0+(AthetaR60_1-AthetaR60_0)/100*(AD579-450),AthetaR60_1+(AthetaR60_2-AthetaR60_1)/100*(AD579-450)))))</f>
        <v>0.5</v>
      </c>
      <c r="AJ579" s="3">
        <f>IF(AE579&lt;=450,AthetaR90_0,IF(AE579&gt;=650,AthetaR90_2,(IF(AE579&lt;=550,AthetaR90_0+(AthetaR90_1-AthetaR90_0)/100*(AE579-450),AthetaR90_1+(AthetaR90_2-AthetaR90_1)/100*(AE579-450)))))</f>
        <v>1.3</v>
      </c>
      <c r="AK579" s="3">
        <f>IF(AF579&lt;=450,AthetaR120_0,IF(AF579&gt;=650,AthetaR120_2,(IF(AF579&lt;=550,AthetaR120_0+(AthetaR120_1-AthetaR120_0)/100*(AF579-450),AthetaR120_1+(AthetaR120_2-AthetaR120_1)/100*(AF579-450)))))</f>
        <v>1.9</v>
      </c>
      <c r="AL579" s="24">
        <f t="shared" si="278"/>
        <v>303.62879205392039</v>
      </c>
      <c r="AM579" s="14">
        <f t="shared" si="279"/>
        <v>213.73445663608683</v>
      </c>
    </row>
    <row r="580" spans="2:39" x14ac:dyDescent="0.25">
      <c r="B580" s="3">
        <f t="shared" si="262"/>
        <v>2810</v>
      </c>
      <c r="C580" s="14">
        <f t="shared" si="263"/>
        <v>46.833333333333336</v>
      </c>
      <c r="D580" s="11">
        <f t="shared" si="264"/>
        <v>908.30691815762316</v>
      </c>
      <c r="E580" s="11">
        <f t="shared" si="250"/>
        <v>566.38634353745226</v>
      </c>
      <c r="F580" s="11">
        <f t="shared" si="265"/>
        <v>143.22501709152462</v>
      </c>
      <c r="G580" s="11">
        <f t="shared" si="251"/>
        <v>304.14216210779313</v>
      </c>
      <c r="H580" s="11">
        <f t="shared" si="252"/>
        <v>214.10941090960361</v>
      </c>
      <c r="I580" s="24">
        <f t="shared" si="266"/>
        <v>143.22501709152462</v>
      </c>
      <c r="J580" s="12">
        <f t="shared" si="253"/>
        <v>0.22776290125950482</v>
      </c>
      <c r="K580" s="24">
        <f t="shared" si="254"/>
        <v>507.56771582253867</v>
      </c>
      <c r="L580" s="12">
        <f t="shared" si="267"/>
        <v>0.25086499448209398</v>
      </c>
      <c r="M580" s="24">
        <f t="shared" si="268"/>
        <v>304.14216210779313</v>
      </c>
      <c r="N580" s="12">
        <f t="shared" si="255"/>
        <v>0.68055440917864429</v>
      </c>
      <c r="O580" s="24">
        <f t="shared" si="256"/>
        <v>566.2299931851353</v>
      </c>
      <c r="P580" s="12">
        <f t="shared" si="269"/>
        <v>0.51305021150251784</v>
      </c>
      <c r="Q580" s="24">
        <f t="shared" si="270"/>
        <v>214.10941090960361</v>
      </c>
      <c r="R580" s="12">
        <f t="shared" si="257"/>
        <v>0.39628613961729214</v>
      </c>
      <c r="S580" s="24">
        <f t="shared" si="258"/>
        <v>534.82232652374967</v>
      </c>
      <c r="T580" s="12">
        <f t="shared" si="271"/>
        <v>0.37483096988728243</v>
      </c>
      <c r="W580" s="24">
        <f t="shared" si="272"/>
        <v>236.94711641984469</v>
      </c>
      <c r="X580" s="24">
        <f t="shared" si="273"/>
        <v>542.80984827823852</v>
      </c>
      <c r="Y580" s="13">
        <f t="shared" si="259"/>
        <v>0.41339669869666379</v>
      </c>
      <c r="Z580" s="24">
        <f t="shared" si="260"/>
        <v>8235.9806779401897</v>
      </c>
      <c r="AA580" s="24">
        <f t="shared" si="261"/>
        <v>11913.187391680127</v>
      </c>
      <c r="AB580" s="24">
        <f t="shared" si="274"/>
        <v>304.14216210779313</v>
      </c>
      <c r="AC580" s="24">
        <f t="shared" si="275"/>
        <v>214.10941090960361</v>
      </c>
      <c r="AE580" s="14">
        <f t="shared" si="276"/>
        <v>46.833333333333336</v>
      </c>
      <c r="AF580" s="24">
        <f t="shared" si="280"/>
        <v>400</v>
      </c>
      <c r="AG580" s="3">
        <f t="shared" si="277"/>
        <v>0.5</v>
      </c>
      <c r="AH580" s="3">
        <f>IF(AC580&lt;=450,AthetaR30_0,IF(AC580&gt;=650,AthetaR30_2,(IF(AC580&lt;=550,AthetaR30_0+(AthetaR30_1-AthetaR30_0)/100*(AC580-450),AthetaR30_1+(AthetaR30_2-AthetaR30_1)/100*(AC580-450)))))</f>
        <v>0</v>
      </c>
      <c r="AI580" s="3">
        <f>IF(AD580&lt;=450,AthetaR60_0,IF(AD580&gt;=650,AthetaR60_2,(IF(AD580&lt;=550,AthetaR60_0+(AthetaR60_1-AthetaR60_0)/100*(AD580-450),AthetaR60_1+(AthetaR60_2-AthetaR60_1)/100*(AD580-450)))))</f>
        <v>0.5</v>
      </c>
      <c r="AJ580" s="3">
        <f>IF(AE580&lt;=450,AthetaR90_0,IF(AE580&gt;=650,AthetaR90_2,(IF(AE580&lt;=550,AthetaR90_0+(AthetaR90_1-AthetaR90_0)/100*(AE580-450),AthetaR90_1+(AthetaR90_2-AthetaR90_1)/100*(AE580-450)))))</f>
        <v>1.3</v>
      </c>
      <c r="AK580" s="3">
        <f>IF(AF580&lt;=450,AthetaR120_0,IF(AF580&gt;=650,AthetaR120_2,(IF(AF580&lt;=550,AthetaR120_0+(AthetaR120_1-AthetaR120_0)/100*(AF580-450),AthetaR120_1+(AthetaR120_2-AthetaR120_1)/100*(AF580-450)))))</f>
        <v>1.9</v>
      </c>
      <c r="AL580" s="24">
        <f t="shared" si="278"/>
        <v>304.14216210779313</v>
      </c>
      <c r="AM580" s="14">
        <f t="shared" si="279"/>
        <v>214.10941090960361</v>
      </c>
    </row>
    <row r="581" spans="2:39" x14ac:dyDescent="0.25">
      <c r="B581" s="3">
        <f t="shared" si="262"/>
        <v>2815</v>
      </c>
      <c r="C581" s="14">
        <f t="shared" si="263"/>
        <v>46.916666666666664</v>
      </c>
      <c r="D581" s="11">
        <f t="shared" si="264"/>
        <v>908.57257708583029</v>
      </c>
      <c r="E581" s="11">
        <f t="shared" si="250"/>
        <v>566.60014188610432</v>
      </c>
      <c r="F581" s="11">
        <f t="shared" si="265"/>
        <v>143.47588208600672</v>
      </c>
      <c r="G581" s="11">
        <f t="shared" si="251"/>
        <v>304.65521231929563</v>
      </c>
      <c r="H581" s="11">
        <f t="shared" si="252"/>
        <v>214.4842418794909</v>
      </c>
      <c r="I581" s="24">
        <f t="shared" si="266"/>
        <v>143.47588208600672</v>
      </c>
      <c r="J581" s="12">
        <f t="shared" si="253"/>
        <v>0.2277150307475857</v>
      </c>
      <c r="K581" s="24">
        <f t="shared" si="254"/>
        <v>507.67441728317687</v>
      </c>
      <c r="L581" s="12">
        <f t="shared" si="267"/>
        <v>0.25083193061902997</v>
      </c>
      <c r="M581" s="24">
        <f t="shared" si="268"/>
        <v>304.65521231929563</v>
      </c>
      <c r="N581" s="12">
        <f t="shared" si="255"/>
        <v>0.68033172883917326</v>
      </c>
      <c r="O581" s="24">
        <f t="shared" si="256"/>
        <v>566.41532672428445</v>
      </c>
      <c r="P581" s="12">
        <f t="shared" si="269"/>
        <v>0.51273023722122635</v>
      </c>
      <c r="Q581" s="24">
        <f t="shared" si="270"/>
        <v>214.4842418794909</v>
      </c>
      <c r="R581" s="12">
        <f t="shared" si="257"/>
        <v>0.39618769916368241</v>
      </c>
      <c r="S581" s="24">
        <f t="shared" si="258"/>
        <v>534.95521341684298</v>
      </c>
      <c r="T581" s="12">
        <f t="shared" si="271"/>
        <v>0.37470753015676156</v>
      </c>
      <c r="W581" s="24">
        <f t="shared" si="272"/>
        <v>237.36051311854135</v>
      </c>
      <c r="X581" s="24">
        <f t="shared" si="273"/>
        <v>542.9528800085202</v>
      </c>
      <c r="Y581" s="13">
        <f t="shared" si="259"/>
        <v>0.41334866198978198</v>
      </c>
      <c r="Z581" s="24">
        <f t="shared" si="260"/>
        <v>8230.9907191890743</v>
      </c>
      <c r="AA581" s="24">
        <f t="shared" si="261"/>
        <v>11921.144754994253</v>
      </c>
      <c r="AB581" s="24">
        <f t="shared" si="274"/>
        <v>304.65521231929563</v>
      </c>
      <c r="AC581" s="24">
        <f t="shared" si="275"/>
        <v>214.4842418794909</v>
      </c>
      <c r="AE581" s="14">
        <f t="shared" si="276"/>
        <v>46.916666666666664</v>
      </c>
      <c r="AF581" s="24">
        <f t="shared" si="280"/>
        <v>400</v>
      </c>
      <c r="AG581" s="3">
        <f t="shared" si="277"/>
        <v>0.5</v>
      </c>
      <c r="AH581" s="3">
        <f>IF(AC581&lt;=450,AthetaR30_0,IF(AC581&gt;=650,AthetaR30_2,(IF(AC581&lt;=550,AthetaR30_0+(AthetaR30_1-AthetaR30_0)/100*(AC581-450),AthetaR30_1+(AthetaR30_2-AthetaR30_1)/100*(AC581-450)))))</f>
        <v>0</v>
      </c>
      <c r="AI581" s="3">
        <f>IF(AD581&lt;=450,AthetaR60_0,IF(AD581&gt;=650,AthetaR60_2,(IF(AD581&lt;=550,AthetaR60_0+(AthetaR60_1-AthetaR60_0)/100*(AD581-450),AthetaR60_1+(AthetaR60_2-AthetaR60_1)/100*(AD581-450)))))</f>
        <v>0.5</v>
      </c>
      <c r="AJ581" s="3">
        <f>IF(AE581&lt;=450,AthetaR90_0,IF(AE581&gt;=650,AthetaR90_2,(IF(AE581&lt;=550,AthetaR90_0+(AthetaR90_1-AthetaR90_0)/100*(AE581-450),AthetaR90_1+(AthetaR90_2-AthetaR90_1)/100*(AE581-450)))))</f>
        <v>1.3</v>
      </c>
      <c r="AK581" s="3">
        <f>IF(AF581&lt;=450,AthetaR120_0,IF(AF581&gt;=650,AthetaR120_2,(IF(AF581&lt;=550,AthetaR120_0+(AthetaR120_1-AthetaR120_0)/100*(AF581-450),AthetaR120_1+(AthetaR120_2-AthetaR120_1)/100*(AF581-450)))))</f>
        <v>1.9</v>
      </c>
      <c r="AL581" s="24">
        <f t="shared" si="278"/>
        <v>304.65521231929563</v>
      </c>
      <c r="AM581" s="14">
        <f t="shared" si="279"/>
        <v>214.4842418794909</v>
      </c>
    </row>
    <row r="582" spans="2:39" x14ac:dyDescent="0.25">
      <c r="B582" s="3">
        <f t="shared" si="262"/>
        <v>2820</v>
      </c>
      <c r="C582" s="14">
        <f t="shared" si="263"/>
        <v>47</v>
      </c>
      <c r="D582" s="11">
        <f t="shared" si="264"/>
        <v>908.83776582099847</v>
      </c>
      <c r="E582" s="11">
        <f t="shared" si="250"/>
        <v>566.81394023475639</v>
      </c>
      <c r="F582" s="11">
        <f t="shared" si="265"/>
        <v>143.72671401662575</v>
      </c>
      <c r="G582" s="11">
        <f t="shared" si="251"/>
        <v>305.16794255651683</v>
      </c>
      <c r="H582" s="11">
        <f t="shared" si="252"/>
        <v>214.85894940964766</v>
      </c>
      <c r="I582" s="24">
        <f t="shared" si="266"/>
        <v>143.72671401662575</v>
      </c>
      <c r="J582" s="12">
        <f t="shared" si="253"/>
        <v>0.2276672280984792</v>
      </c>
      <c r="K582" s="24">
        <f t="shared" si="254"/>
        <v>507.78101225616638</v>
      </c>
      <c r="L582" s="12">
        <f t="shared" si="267"/>
        <v>0.25079874279182024</v>
      </c>
      <c r="M582" s="24">
        <f t="shared" si="268"/>
        <v>305.16794255651683</v>
      </c>
      <c r="N582" s="12">
        <f t="shared" si="255"/>
        <v>0.68010911890179349</v>
      </c>
      <c r="O582" s="24">
        <f t="shared" si="256"/>
        <v>566.60072297454587</v>
      </c>
      <c r="P582" s="12">
        <f t="shared" si="269"/>
        <v>0.51241013242405242</v>
      </c>
      <c r="Q582" s="24">
        <f t="shared" si="270"/>
        <v>214.85894940964766</v>
      </c>
      <c r="R582" s="12">
        <f t="shared" si="257"/>
        <v>0.39608939437214263</v>
      </c>
      <c r="S582" s="24">
        <f t="shared" si="258"/>
        <v>535.08798309329791</v>
      </c>
      <c r="T582" s="12">
        <f t="shared" si="271"/>
        <v>0.37458395526904775</v>
      </c>
      <c r="W582" s="24">
        <f t="shared" si="272"/>
        <v>237.77386178053112</v>
      </c>
      <c r="X582" s="24">
        <f t="shared" si="273"/>
        <v>543.09585780829457</v>
      </c>
      <c r="Y582" s="13">
        <f t="shared" si="259"/>
        <v>0.41330064681099238</v>
      </c>
      <c r="Z582" s="24">
        <f t="shared" si="260"/>
        <v>8226.0019613556324</v>
      </c>
      <c r="AA582" s="24">
        <f t="shared" si="261"/>
        <v>11929.098731897639</v>
      </c>
      <c r="AB582" s="24">
        <f t="shared" si="274"/>
        <v>305.16794255651683</v>
      </c>
      <c r="AC582" s="24">
        <f t="shared" si="275"/>
        <v>214.85894940964766</v>
      </c>
      <c r="AE582" s="14">
        <f t="shared" si="276"/>
        <v>47</v>
      </c>
      <c r="AF582" s="24">
        <f t="shared" si="280"/>
        <v>400</v>
      </c>
      <c r="AG582" s="3">
        <f t="shared" si="277"/>
        <v>0.5</v>
      </c>
      <c r="AH582" s="3">
        <f>IF(AC582&lt;=450,AthetaR30_0,IF(AC582&gt;=650,AthetaR30_2,(IF(AC582&lt;=550,AthetaR30_0+(AthetaR30_1-AthetaR30_0)/100*(AC582-450),AthetaR30_1+(AthetaR30_2-AthetaR30_1)/100*(AC582-450)))))</f>
        <v>0</v>
      </c>
      <c r="AI582" s="3">
        <f>IF(AD582&lt;=450,AthetaR60_0,IF(AD582&gt;=650,AthetaR60_2,(IF(AD582&lt;=550,AthetaR60_0+(AthetaR60_1-AthetaR60_0)/100*(AD582-450),AthetaR60_1+(AthetaR60_2-AthetaR60_1)/100*(AD582-450)))))</f>
        <v>0.5</v>
      </c>
      <c r="AJ582" s="3">
        <f>IF(AE582&lt;=450,AthetaR90_0,IF(AE582&gt;=650,AthetaR90_2,(IF(AE582&lt;=550,AthetaR90_0+(AthetaR90_1-AthetaR90_0)/100*(AE582-450),AthetaR90_1+(AthetaR90_2-AthetaR90_1)/100*(AE582-450)))))</f>
        <v>1.3</v>
      </c>
      <c r="AK582" s="3">
        <f>IF(AF582&lt;=450,AthetaR120_0,IF(AF582&gt;=650,AthetaR120_2,(IF(AF582&lt;=550,AthetaR120_0+(AthetaR120_1-AthetaR120_0)/100*(AF582-450),AthetaR120_1+(AthetaR120_2-AthetaR120_1)/100*(AF582-450)))))</f>
        <v>1.9</v>
      </c>
      <c r="AL582" s="24">
        <f t="shared" si="278"/>
        <v>305.16794255651683</v>
      </c>
      <c r="AM582" s="14">
        <f t="shared" si="279"/>
        <v>214.85894940964766</v>
      </c>
    </row>
    <row r="583" spans="2:39" x14ac:dyDescent="0.25">
      <c r="B583" s="3">
        <f t="shared" si="262"/>
        <v>2825</v>
      </c>
      <c r="C583" s="14">
        <f t="shared" si="263"/>
        <v>47.083333333333336</v>
      </c>
      <c r="D583" s="11">
        <f t="shared" si="264"/>
        <v>909.1024860245883</v>
      </c>
      <c r="E583" s="11">
        <f t="shared" si="250"/>
        <v>567.02773858340856</v>
      </c>
      <c r="F583" s="11">
        <f t="shared" si="265"/>
        <v>143.97751275941758</v>
      </c>
      <c r="G583" s="11">
        <f t="shared" si="251"/>
        <v>305.6803526889409</v>
      </c>
      <c r="H583" s="11">
        <f t="shared" si="252"/>
        <v>215.23353336491672</v>
      </c>
      <c r="I583" s="24">
        <f t="shared" si="266"/>
        <v>143.97751275941758</v>
      </c>
      <c r="J583" s="12">
        <f t="shared" si="253"/>
        <v>0.22761949315239732</v>
      </c>
      <c r="K583" s="24">
        <f t="shared" si="254"/>
        <v>507.88750093560998</v>
      </c>
      <c r="L583" s="12">
        <f t="shared" si="267"/>
        <v>0.25076543177088662</v>
      </c>
      <c r="M583" s="24">
        <f t="shared" si="268"/>
        <v>305.6803526889409</v>
      </c>
      <c r="N583" s="12">
        <f t="shared" si="255"/>
        <v>0.67988657767659466</v>
      </c>
      <c r="O583" s="24">
        <f t="shared" si="256"/>
        <v>566.78618334871612</v>
      </c>
      <c r="P583" s="12">
        <f t="shared" si="269"/>
        <v>0.5120898984982114</v>
      </c>
      <c r="Q583" s="24">
        <f t="shared" si="270"/>
        <v>215.23353336491672</v>
      </c>
      <c r="R583" s="12">
        <f t="shared" si="257"/>
        <v>0.39599122454060154</v>
      </c>
      <c r="S583" s="24">
        <f t="shared" si="258"/>
        <v>535.22063627827913</v>
      </c>
      <c r="T583" s="12">
        <f t="shared" si="271"/>
        <v>0.37446024616012341</v>
      </c>
      <c r="W583" s="24">
        <f t="shared" si="272"/>
        <v>238.18716242734212</v>
      </c>
      <c r="X583" s="24">
        <f t="shared" si="273"/>
        <v>543.2387826385542</v>
      </c>
      <c r="Y583" s="13">
        <f t="shared" si="259"/>
        <v>0.41325265210577083</v>
      </c>
      <c r="Z583" s="24">
        <f t="shared" si="260"/>
        <v>8221.0144039016614</v>
      </c>
      <c r="AA583" s="24">
        <f t="shared" si="261"/>
        <v>11937.049308676267</v>
      </c>
      <c r="AB583" s="24">
        <f t="shared" si="274"/>
        <v>305.6803526889409</v>
      </c>
      <c r="AC583" s="24">
        <f t="shared" si="275"/>
        <v>215.23353336491672</v>
      </c>
      <c r="AE583" s="14">
        <f t="shared" si="276"/>
        <v>47.083333333333336</v>
      </c>
      <c r="AF583" s="24">
        <f t="shared" si="280"/>
        <v>400</v>
      </c>
      <c r="AG583" s="3">
        <f t="shared" si="277"/>
        <v>0.5</v>
      </c>
      <c r="AH583" s="3">
        <f>IF(AC583&lt;=450,AthetaR30_0,IF(AC583&gt;=650,AthetaR30_2,(IF(AC583&lt;=550,AthetaR30_0+(AthetaR30_1-AthetaR30_0)/100*(AC583-450),AthetaR30_1+(AthetaR30_2-AthetaR30_1)/100*(AC583-450)))))</f>
        <v>0</v>
      </c>
      <c r="AI583" s="3">
        <f>IF(AD583&lt;=450,AthetaR60_0,IF(AD583&gt;=650,AthetaR60_2,(IF(AD583&lt;=550,AthetaR60_0+(AthetaR60_1-AthetaR60_0)/100*(AD583-450),AthetaR60_1+(AthetaR60_2-AthetaR60_1)/100*(AD583-450)))))</f>
        <v>0.5</v>
      </c>
      <c r="AJ583" s="3">
        <f>IF(AE583&lt;=450,AthetaR90_0,IF(AE583&gt;=650,AthetaR90_2,(IF(AE583&lt;=550,AthetaR90_0+(AthetaR90_1-AthetaR90_0)/100*(AE583-450),AthetaR90_1+(AthetaR90_2-AthetaR90_1)/100*(AE583-450)))))</f>
        <v>1.3</v>
      </c>
      <c r="AK583" s="3">
        <f>IF(AF583&lt;=450,AthetaR120_0,IF(AF583&gt;=650,AthetaR120_2,(IF(AF583&lt;=550,AthetaR120_0+(AthetaR120_1-AthetaR120_0)/100*(AF583-450),AthetaR120_1+(AthetaR120_2-AthetaR120_1)/100*(AF583-450)))))</f>
        <v>1.9</v>
      </c>
      <c r="AL583" s="24">
        <f t="shared" si="278"/>
        <v>305.6803526889409</v>
      </c>
      <c r="AM583" s="14">
        <f t="shared" si="279"/>
        <v>215.23353336491672</v>
      </c>
    </row>
    <row r="584" spans="2:39" x14ac:dyDescent="0.25">
      <c r="B584" s="3">
        <f t="shared" si="262"/>
        <v>2830</v>
      </c>
      <c r="C584" s="14">
        <f t="shared" si="263"/>
        <v>47.166666666666664</v>
      </c>
      <c r="D584" s="11">
        <f t="shared" si="264"/>
        <v>909.36673934927012</v>
      </c>
      <c r="E584" s="11">
        <f t="shared" si="250"/>
        <v>567.24153693206063</v>
      </c>
      <c r="F584" s="11">
        <f t="shared" si="265"/>
        <v>144.22827819118845</v>
      </c>
      <c r="G584" s="11">
        <f t="shared" si="251"/>
        <v>306.19244258743913</v>
      </c>
      <c r="H584" s="11">
        <f t="shared" si="252"/>
        <v>215.60799361107684</v>
      </c>
      <c r="I584" s="24">
        <f t="shared" si="266"/>
        <v>144.22827819118845</v>
      </c>
      <c r="J584" s="12">
        <f t="shared" si="253"/>
        <v>0.22757182574969342</v>
      </c>
      <c r="K584" s="24">
        <f t="shared" si="254"/>
        <v>507.99388351594757</v>
      </c>
      <c r="L584" s="12">
        <f t="shared" si="267"/>
        <v>0.25073199832110976</v>
      </c>
      <c r="M584" s="24">
        <f t="shared" si="268"/>
        <v>306.19244258743913</v>
      </c>
      <c r="N584" s="12">
        <f t="shared" si="255"/>
        <v>0.67966410348547091</v>
      </c>
      <c r="O584" s="24">
        <f t="shared" si="256"/>
        <v>566.9717092534006</v>
      </c>
      <c r="P584" s="12">
        <f t="shared" si="269"/>
        <v>0.51176953682292725</v>
      </c>
      <c r="Q584" s="24">
        <f t="shared" si="270"/>
        <v>215.60799361107684</v>
      </c>
      <c r="R584" s="12">
        <f t="shared" si="257"/>
        <v>0.39589318896911269</v>
      </c>
      <c r="S584" s="24">
        <f t="shared" si="258"/>
        <v>535.35317369597726</v>
      </c>
      <c r="T584" s="12">
        <f t="shared" si="271"/>
        <v>0.37433640375814098</v>
      </c>
      <c r="W584" s="24">
        <f t="shared" si="272"/>
        <v>238.60041507944788</v>
      </c>
      <c r="X584" s="24">
        <f t="shared" si="273"/>
        <v>543.38165545926313</v>
      </c>
      <c r="Y584" s="13">
        <f t="shared" si="259"/>
        <v>0.41320467682259593</v>
      </c>
      <c r="Z584" s="24">
        <f t="shared" si="260"/>
        <v>8216.0280463153176</v>
      </c>
      <c r="AA584" s="24">
        <f t="shared" si="261"/>
        <v>11944.996471626802</v>
      </c>
      <c r="AB584" s="24">
        <f t="shared" si="274"/>
        <v>306.19244258743913</v>
      </c>
      <c r="AC584" s="24">
        <f t="shared" si="275"/>
        <v>215.60799361107684</v>
      </c>
      <c r="AE584" s="14">
        <f t="shared" si="276"/>
        <v>47.166666666666664</v>
      </c>
      <c r="AF584" s="24">
        <f t="shared" si="280"/>
        <v>400</v>
      </c>
      <c r="AG584" s="3">
        <f t="shared" si="277"/>
        <v>0.5</v>
      </c>
      <c r="AH584" s="3">
        <f>IF(AC584&lt;=450,AthetaR30_0,IF(AC584&gt;=650,AthetaR30_2,(IF(AC584&lt;=550,AthetaR30_0+(AthetaR30_1-AthetaR30_0)/100*(AC584-450),AthetaR30_1+(AthetaR30_2-AthetaR30_1)/100*(AC584-450)))))</f>
        <v>0</v>
      </c>
      <c r="AI584" s="3">
        <f>IF(AD584&lt;=450,AthetaR60_0,IF(AD584&gt;=650,AthetaR60_2,(IF(AD584&lt;=550,AthetaR60_0+(AthetaR60_1-AthetaR60_0)/100*(AD584-450),AthetaR60_1+(AthetaR60_2-AthetaR60_1)/100*(AD584-450)))))</f>
        <v>0.5</v>
      </c>
      <c r="AJ584" s="3">
        <f>IF(AE584&lt;=450,AthetaR90_0,IF(AE584&gt;=650,AthetaR90_2,(IF(AE584&lt;=550,AthetaR90_0+(AthetaR90_1-AthetaR90_0)/100*(AE584-450),AthetaR90_1+(AthetaR90_2-AthetaR90_1)/100*(AE584-450)))))</f>
        <v>1.3</v>
      </c>
      <c r="AK584" s="3">
        <f>IF(AF584&lt;=450,AthetaR120_0,IF(AF584&gt;=650,AthetaR120_2,(IF(AF584&lt;=550,AthetaR120_0+(AthetaR120_1-AthetaR120_0)/100*(AF584-450),AthetaR120_1+(AthetaR120_2-AthetaR120_1)/100*(AF584-450)))))</f>
        <v>1.9</v>
      </c>
      <c r="AL584" s="24">
        <f t="shared" si="278"/>
        <v>306.19244258743913</v>
      </c>
      <c r="AM584" s="14">
        <f t="shared" si="279"/>
        <v>215.60799361107684</v>
      </c>
    </row>
    <row r="585" spans="2:39" x14ac:dyDescent="0.25">
      <c r="B585" s="3">
        <f t="shared" si="262"/>
        <v>2835</v>
      </c>
      <c r="C585" s="14">
        <f t="shared" si="263"/>
        <v>47.25</v>
      </c>
      <c r="D585" s="11">
        <f t="shared" si="264"/>
        <v>909.63052743898493</v>
      </c>
      <c r="E585" s="11">
        <f t="shared" si="250"/>
        <v>567.45533528071269</v>
      </c>
      <c r="F585" s="11">
        <f t="shared" si="265"/>
        <v>144.47901018950955</v>
      </c>
      <c r="G585" s="11">
        <f t="shared" si="251"/>
        <v>306.70421212426209</v>
      </c>
      <c r="H585" s="11">
        <f t="shared" si="252"/>
        <v>215.98233001483499</v>
      </c>
      <c r="I585" s="24">
        <f t="shared" si="266"/>
        <v>144.47901018950955</v>
      </c>
      <c r="J585" s="12">
        <f t="shared" si="253"/>
        <v>0.22752422573086301</v>
      </c>
      <c r="K585" s="24">
        <f t="shared" si="254"/>
        <v>508.10016019195177</v>
      </c>
      <c r="L585" s="12">
        <f t="shared" si="267"/>
        <v>0.25069844320191687</v>
      </c>
      <c r="M585" s="24">
        <f t="shared" si="268"/>
        <v>306.70421212426209</v>
      </c>
      <c r="N585" s="12">
        <f t="shared" si="255"/>
        <v>0.67944169466208237</v>
      </c>
      <c r="O585" s="24">
        <f t="shared" si="256"/>
        <v>567.15730208901891</v>
      </c>
      <c r="P585" s="12">
        <f t="shared" si="269"/>
        <v>0.51144904876965835</v>
      </c>
      <c r="Q585" s="24">
        <f t="shared" si="270"/>
        <v>215.98233001483499</v>
      </c>
      <c r="R585" s="12">
        <f t="shared" si="257"/>
        <v>0.39579528695985061</v>
      </c>
      <c r="S585" s="24">
        <f t="shared" si="258"/>
        <v>535.48559606960418</v>
      </c>
      <c r="T585" s="12">
        <f t="shared" si="271"/>
        <v>0.37421242898357249</v>
      </c>
      <c r="W585" s="24">
        <f t="shared" si="272"/>
        <v>239.01361975627049</v>
      </c>
      <c r="X585" s="24">
        <f t="shared" si="273"/>
        <v>543.52447722935744</v>
      </c>
      <c r="Y585" s="13">
        <f t="shared" si="259"/>
        <v>0.41315671991294473</v>
      </c>
      <c r="Z585" s="24">
        <f t="shared" si="260"/>
        <v>8211.0428881110547</v>
      </c>
      <c r="AA585" s="24">
        <f t="shared" si="261"/>
        <v>11952.940207056768</v>
      </c>
      <c r="AB585" s="24">
        <f t="shared" si="274"/>
        <v>306.70421212426209</v>
      </c>
      <c r="AC585" s="24">
        <f t="shared" si="275"/>
        <v>215.98233001483499</v>
      </c>
      <c r="AE585" s="14">
        <f t="shared" si="276"/>
        <v>47.25</v>
      </c>
      <c r="AF585" s="24">
        <f t="shared" si="280"/>
        <v>400</v>
      </c>
      <c r="AG585" s="3">
        <f t="shared" si="277"/>
        <v>0.5</v>
      </c>
      <c r="AH585" s="3">
        <f>IF(AC585&lt;=450,AthetaR30_0,IF(AC585&gt;=650,AthetaR30_2,(IF(AC585&lt;=550,AthetaR30_0+(AthetaR30_1-AthetaR30_0)/100*(AC585-450),AthetaR30_1+(AthetaR30_2-AthetaR30_1)/100*(AC585-450)))))</f>
        <v>0</v>
      </c>
      <c r="AI585" s="3">
        <f>IF(AD585&lt;=450,AthetaR60_0,IF(AD585&gt;=650,AthetaR60_2,(IF(AD585&lt;=550,AthetaR60_0+(AthetaR60_1-AthetaR60_0)/100*(AD585-450),AthetaR60_1+(AthetaR60_2-AthetaR60_1)/100*(AD585-450)))))</f>
        <v>0.5</v>
      </c>
      <c r="AJ585" s="3">
        <f>IF(AE585&lt;=450,AthetaR90_0,IF(AE585&gt;=650,AthetaR90_2,(IF(AE585&lt;=550,AthetaR90_0+(AthetaR90_1-AthetaR90_0)/100*(AE585-450),AthetaR90_1+(AthetaR90_2-AthetaR90_1)/100*(AE585-450)))))</f>
        <v>1.3</v>
      </c>
      <c r="AK585" s="3">
        <f>IF(AF585&lt;=450,AthetaR120_0,IF(AF585&gt;=650,AthetaR120_2,(IF(AF585&lt;=550,AthetaR120_0+(AthetaR120_1-AthetaR120_0)/100*(AF585-450),AthetaR120_1+(AthetaR120_2-AthetaR120_1)/100*(AF585-450)))))</f>
        <v>1.9</v>
      </c>
      <c r="AL585" s="24">
        <f t="shared" si="278"/>
        <v>306.70421212426209</v>
      </c>
      <c r="AM585" s="14">
        <f t="shared" si="279"/>
        <v>215.98233001483499</v>
      </c>
    </row>
    <row r="586" spans="2:39" x14ac:dyDescent="0.25">
      <c r="B586" s="3">
        <f t="shared" si="262"/>
        <v>2840</v>
      </c>
      <c r="C586" s="14">
        <f t="shared" si="263"/>
        <v>47.333333333333336</v>
      </c>
      <c r="D586" s="11">
        <f t="shared" si="264"/>
        <v>909.89385192900613</v>
      </c>
      <c r="E586" s="11">
        <f t="shared" si="250"/>
        <v>567.66913362936475</v>
      </c>
      <c r="F586" s="11">
        <f t="shared" si="265"/>
        <v>144.72970863271146</v>
      </c>
      <c r="G586" s="11">
        <f t="shared" si="251"/>
        <v>307.21566117303172</v>
      </c>
      <c r="H586" s="11">
        <f t="shared" si="252"/>
        <v>216.35654244381857</v>
      </c>
      <c r="I586" s="24">
        <f t="shared" si="266"/>
        <v>144.72970863271146</v>
      </c>
      <c r="J586" s="12">
        <f t="shared" si="253"/>
        <v>0.22747669293654565</v>
      </c>
      <c r="K586" s="24">
        <f t="shared" si="254"/>
        <v>508.20633115872295</v>
      </c>
      <c r="L586" s="12">
        <f t="shared" si="267"/>
        <v>0.25066476716729436</v>
      </c>
      <c r="M586" s="24">
        <f t="shared" si="268"/>
        <v>307.21566117303172</v>
      </c>
      <c r="N586" s="12">
        <f t="shared" si="255"/>
        <v>0.67921934955181695</v>
      </c>
      <c r="O586" s="24">
        <f t="shared" si="256"/>
        <v>567.34296324981187</v>
      </c>
      <c r="P586" s="12">
        <f t="shared" si="269"/>
        <v>0.51112843570209732</v>
      </c>
      <c r="Q586" s="24">
        <f t="shared" si="270"/>
        <v>216.35654244381857</v>
      </c>
      <c r="R586" s="12">
        <f t="shared" si="257"/>
        <v>0.39569751781710943</v>
      </c>
      <c r="S586" s="24">
        <f t="shared" si="258"/>
        <v>535.61790412138794</v>
      </c>
      <c r="T586" s="12">
        <f t="shared" si="271"/>
        <v>0.37408832274923037</v>
      </c>
      <c r="W586" s="24">
        <f t="shared" si="272"/>
        <v>239.42677647618342</v>
      </c>
      <c r="X586" s="24">
        <f t="shared" si="273"/>
        <v>543.66724890674925</v>
      </c>
      <c r="Y586" s="13">
        <f t="shared" si="259"/>
        <v>0.41310878033128484</v>
      </c>
      <c r="Z586" s="24">
        <f t="shared" si="260"/>
        <v>8206.0589288295341</v>
      </c>
      <c r="AA586" s="24">
        <f t="shared" si="261"/>
        <v>11960.880501284666</v>
      </c>
      <c r="AB586" s="24">
        <f t="shared" si="274"/>
        <v>307.21566117303172</v>
      </c>
      <c r="AC586" s="24">
        <f t="shared" si="275"/>
        <v>216.35654244381857</v>
      </c>
      <c r="AE586" s="14">
        <f t="shared" si="276"/>
        <v>47.333333333333336</v>
      </c>
      <c r="AF586" s="24">
        <f t="shared" si="280"/>
        <v>400</v>
      </c>
      <c r="AG586" s="3">
        <f t="shared" si="277"/>
        <v>0.5</v>
      </c>
      <c r="AH586" s="3">
        <f>IF(AC586&lt;=450,AthetaR30_0,IF(AC586&gt;=650,AthetaR30_2,(IF(AC586&lt;=550,AthetaR30_0+(AthetaR30_1-AthetaR30_0)/100*(AC586-450),AthetaR30_1+(AthetaR30_2-AthetaR30_1)/100*(AC586-450)))))</f>
        <v>0</v>
      </c>
      <c r="AI586" s="3">
        <f>IF(AD586&lt;=450,AthetaR60_0,IF(AD586&gt;=650,AthetaR60_2,(IF(AD586&lt;=550,AthetaR60_0+(AthetaR60_1-AthetaR60_0)/100*(AD586-450),AthetaR60_1+(AthetaR60_2-AthetaR60_1)/100*(AD586-450)))))</f>
        <v>0.5</v>
      </c>
      <c r="AJ586" s="3">
        <f>IF(AE586&lt;=450,AthetaR90_0,IF(AE586&gt;=650,AthetaR90_2,(IF(AE586&lt;=550,AthetaR90_0+(AthetaR90_1-AthetaR90_0)/100*(AE586-450),AthetaR90_1+(AthetaR90_2-AthetaR90_1)/100*(AE586-450)))))</f>
        <v>1.3</v>
      </c>
      <c r="AK586" s="3">
        <f>IF(AF586&lt;=450,AthetaR120_0,IF(AF586&gt;=650,AthetaR120_2,(IF(AF586&lt;=550,AthetaR120_0+(AthetaR120_1-AthetaR120_0)/100*(AF586-450),AthetaR120_1+(AthetaR120_2-AthetaR120_1)/100*(AF586-450)))))</f>
        <v>1.9</v>
      </c>
      <c r="AL586" s="24">
        <f t="shared" si="278"/>
        <v>307.21566117303172</v>
      </c>
      <c r="AM586" s="14">
        <f t="shared" si="279"/>
        <v>216.35654244381857</v>
      </c>
    </row>
    <row r="587" spans="2:39" x14ac:dyDescent="0.25">
      <c r="B587" s="3">
        <f t="shared" si="262"/>
        <v>2845</v>
      </c>
      <c r="C587" s="14">
        <f t="shared" si="263"/>
        <v>47.416666666666664</v>
      </c>
      <c r="D587" s="11">
        <f t="shared" si="264"/>
        <v>910.15671444600048</v>
      </c>
      <c r="E587" s="11">
        <f t="shared" si="250"/>
        <v>567.88293197801681</v>
      </c>
      <c r="F587" s="11">
        <f t="shared" si="265"/>
        <v>144.98037339987877</v>
      </c>
      <c r="G587" s="11">
        <f t="shared" si="251"/>
        <v>307.72678960873384</v>
      </c>
      <c r="H587" s="11">
        <f t="shared" si="252"/>
        <v>216.7306307665678</v>
      </c>
      <c r="I587" s="24">
        <f t="shared" si="266"/>
        <v>144.98037339987877</v>
      </c>
      <c r="J587" s="12">
        <f t="shared" si="253"/>
        <v>0.22742922720752698</v>
      </c>
      <c r="K587" s="24">
        <f t="shared" si="254"/>
        <v>508.31239661168416</v>
      </c>
      <c r="L587" s="12">
        <f t="shared" si="267"/>
        <v>0.25063097096583919</v>
      </c>
      <c r="M587" s="24">
        <f t="shared" si="268"/>
        <v>307.72678960873384</v>
      </c>
      <c r="N587" s="12">
        <f t="shared" si="255"/>
        <v>0.6789970665117534</v>
      </c>
      <c r="O587" s="24">
        <f t="shared" si="256"/>
        <v>567.52869412384598</v>
      </c>
      <c r="P587" s="12">
        <f t="shared" si="269"/>
        <v>0.51080769897628409</v>
      </c>
      <c r="Q587" s="24">
        <f t="shared" si="270"/>
        <v>216.7306307665678</v>
      </c>
      <c r="R587" s="12">
        <f t="shared" si="257"/>
        <v>0.39559988084729791</v>
      </c>
      <c r="S587" s="24">
        <f t="shared" si="258"/>
        <v>535.75009857256714</v>
      </c>
      <c r="T587" s="12">
        <f t="shared" si="271"/>
        <v>0.37396408596035241</v>
      </c>
      <c r="W587" s="24">
        <f t="shared" si="272"/>
        <v>239.83988525651469</v>
      </c>
      <c r="X587" s="24">
        <f t="shared" si="273"/>
        <v>543.80997144832702</v>
      </c>
      <c r="Y587" s="13">
        <f t="shared" si="259"/>
        <v>0.41306085703507128</v>
      </c>
      <c r="Z587" s="24">
        <f t="shared" si="260"/>
        <v>8201.0761680375545</v>
      </c>
      <c r="AA587" s="24">
        <f t="shared" si="261"/>
        <v>11968.817340640169</v>
      </c>
      <c r="AB587" s="24">
        <f t="shared" si="274"/>
        <v>307.72678960873384</v>
      </c>
      <c r="AC587" s="24">
        <f t="shared" si="275"/>
        <v>216.7306307665678</v>
      </c>
      <c r="AE587" s="14">
        <f t="shared" si="276"/>
        <v>47.416666666666664</v>
      </c>
      <c r="AF587" s="24">
        <f t="shared" si="280"/>
        <v>400</v>
      </c>
      <c r="AG587" s="3">
        <f t="shared" si="277"/>
        <v>0.5</v>
      </c>
      <c r="AH587" s="3">
        <f>IF(AC587&lt;=450,AthetaR30_0,IF(AC587&gt;=650,AthetaR30_2,(IF(AC587&lt;=550,AthetaR30_0+(AthetaR30_1-AthetaR30_0)/100*(AC587-450),AthetaR30_1+(AthetaR30_2-AthetaR30_1)/100*(AC587-450)))))</f>
        <v>0</v>
      </c>
      <c r="AI587" s="3">
        <f>IF(AD587&lt;=450,AthetaR60_0,IF(AD587&gt;=650,AthetaR60_2,(IF(AD587&lt;=550,AthetaR60_0+(AthetaR60_1-AthetaR60_0)/100*(AD587-450),AthetaR60_1+(AthetaR60_2-AthetaR60_1)/100*(AD587-450)))))</f>
        <v>0.5</v>
      </c>
      <c r="AJ587" s="3">
        <f>IF(AE587&lt;=450,AthetaR90_0,IF(AE587&gt;=650,AthetaR90_2,(IF(AE587&lt;=550,AthetaR90_0+(AthetaR90_1-AthetaR90_0)/100*(AE587-450),AthetaR90_1+(AthetaR90_2-AthetaR90_1)/100*(AE587-450)))))</f>
        <v>1.3</v>
      </c>
      <c r="AK587" s="3">
        <f>IF(AF587&lt;=450,AthetaR120_0,IF(AF587&gt;=650,AthetaR120_2,(IF(AF587&lt;=550,AthetaR120_0+(AthetaR120_1-AthetaR120_0)/100*(AF587-450),AthetaR120_1+(AthetaR120_2-AthetaR120_1)/100*(AF587-450)))))</f>
        <v>1.9</v>
      </c>
      <c r="AL587" s="24">
        <f t="shared" si="278"/>
        <v>307.72678960873384</v>
      </c>
      <c r="AM587" s="14">
        <f t="shared" si="279"/>
        <v>216.7306307665678</v>
      </c>
    </row>
    <row r="588" spans="2:39" x14ac:dyDescent="0.25">
      <c r="B588" s="3">
        <f t="shared" si="262"/>
        <v>2850</v>
      </c>
      <c r="C588" s="14">
        <f t="shared" si="263"/>
        <v>47.5</v>
      </c>
      <c r="D588" s="11">
        <f t="shared" si="264"/>
        <v>910.41911660808853</v>
      </c>
      <c r="E588" s="11">
        <f t="shared" si="250"/>
        <v>568.09673032666888</v>
      </c>
      <c r="F588" s="11">
        <f t="shared" si="265"/>
        <v>145.2310043708446</v>
      </c>
      <c r="G588" s="11">
        <f t="shared" si="251"/>
        <v>308.23759730771013</v>
      </c>
      <c r="H588" s="11">
        <f t="shared" si="252"/>
        <v>217.10459485252815</v>
      </c>
      <c r="I588" s="24">
        <f t="shared" si="266"/>
        <v>145.2310043708446</v>
      </c>
      <c r="J588" s="12">
        <f t="shared" si="253"/>
        <v>0.22738182838473908</v>
      </c>
      <c r="K588" s="24">
        <f t="shared" si="254"/>
        <v>508.41835674657722</v>
      </c>
      <c r="L588" s="12">
        <f t="shared" si="267"/>
        <v>0.25059705534080062</v>
      </c>
      <c r="M588" s="24">
        <f t="shared" si="268"/>
        <v>308.23759730771013</v>
      </c>
      <c r="N588" s="12">
        <f t="shared" si="255"/>
        <v>0.67877484391062159</v>
      </c>
      <c r="O588" s="24">
        <f t="shared" si="256"/>
        <v>567.71449609302113</v>
      </c>
      <c r="P588" s="12">
        <f t="shared" si="269"/>
        <v>0.51048683994069399</v>
      </c>
      <c r="Q588" s="24">
        <f t="shared" si="270"/>
        <v>217.10459485252815</v>
      </c>
      <c r="R588" s="12">
        <f t="shared" si="257"/>
        <v>0.39550237535893767</v>
      </c>
      <c r="S588" s="24">
        <f t="shared" si="258"/>
        <v>535.8821801433869</v>
      </c>
      <c r="T588" s="12">
        <f t="shared" si="271"/>
        <v>0.37383971951467271</v>
      </c>
      <c r="W588" s="24">
        <f t="shared" si="272"/>
        <v>240.25294611354977</v>
      </c>
      <c r="X588" s="24">
        <f t="shared" si="273"/>
        <v>543.95264580995922</v>
      </c>
      <c r="Y588" s="13">
        <f t="shared" si="259"/>
        <v>0.41301294898473795</v>
      </c>
      <c r="Z588" s="24">
        <f t="shared" si="260"/>
        <v>8196.0946053279768</v>
      </c>
      <c r="AA588" s="24">
        <f t="shared" si="261"/>
        <v>11976.750711464216</v>
      </c>
      <c r="AB588" s="24">
        <f t="shared" si="274"/>
        <v>308.23759730771013</v>
      </c>
      <c r="AC588" s="24">
        <f t="shared" si="275"/>
        <v>217.10459485252815</v>
      </c>
      <c r="AE588" s="14">
        <f t="shared" si="276"/>
        <v>47.5</v>
      </c>
      <c r="AF588" s="24">
        <f t="shared" si="280"/>
        <v>400</v>
      </c>
      <c r="AG588" s="3">
        <f t="shared" si="277"/>
        <v>0.5</v>
      </c>
      <c r="AH588" s="3">
        <f>IF(AC588&lt;=450,AthetaR30_0,IF(AC588&gt;=650,AthetaR30_2,(IF(AC588&lt;=550,AthetaR30_0+(AthetaR30_1-AthetaR30_0)/100*(AC588-450),AthetaR30_1+(AthetaR30_2-AthetaR30_1)/100*(AC588-450)))))</f>
        <v>0</v>
      </c>
      <c r="AI588" s="3">
        <f>IF(AD588&lt;=450,AthetaR60_0,IF(AD588&gt;=650,AthetaR60_2,(IF(AD588&lt;=550,AthetaR60_0+(AthetaR60_1-AthetaR60_0)/100*(AD588-450),AthetaR60_1+(AthetaR60_2-AthetaR60_1)/100*(AD588-450)))))</f>
        <v>0.5</v>
      </c>
      <c r="AJ588" s="3">
        <f>IF(AE588&lt;=450,AthetaR90_0,IF(AE588&gt;=650,AthetaR90_2,(IF(AE588&lt;=550,AthetaR90_0+(AthetaR90_1-AthetaR90_0)/100*(AE588-450),AthetaR90_1+(AthetaR90_2-AthetaR90_1)/100*(AE588-450)))))</f>
        <v>1.3</v>
      </c>
      <c r="AK588" s="3">
        <f>IF(AF588&lt;=450,AthetaR120_0,IF(AF588&gt;=650,AthetaR120_2,(IF(AF588&lt;=550,AthetaR120_0+(AthetaR120_1-AthetaR120_0)/100*(AF588-450),AthetaR120_1+(AthetaR120_2-AthetaR120_1)/100*(AF588-450)))))</f>
        <v>1.9</v>
      </c>
      <c r="AL588" s="24">
        <f t="shared" si="278"/>
        <v>308.23759730771013</v>
      </c>
      <c r="AM588" s="14">
        <f t="shared" si="279"/>
        <v>217.10459485252815</v>
      </c>
    </row>
    <row r="589" spans="2:39" x14ac:dyDescent="0.25">
      <c r="B589" s="3">
        <f t="shared" si="262"/>
        <v>2855</v>
      </c>
      <c r="C589" s="14">
        <f t="shared" si="263"/>
        <v>47.583333333333336</v>
      </c>
      <c r="D589" s="11">
        <f t="shared" si="264"/>
        <v>910.68106002490424</v>
      </c>
      <c r="E589" s="11">
        <f t="shared" si="250"/>
        <v>568.31052867532094</v>
      </c>
      <c r="F589" s="11">
        <f t="shared" si="265"/>
        <v>145.48160142618539</v>
      </c>
      <c r="G589" s="11">
        <f t="shared" si="251"/>
        <v>308.74808414765084</v>
      </c>
      <c r="H589" s="11">
        <f t="shared" si="252"/>
        <v>217.47843457204283</v>
      </c>
      <c r="I589" s="24">
        <f t="shared" si="266"/>
        <v>145.48160142618539</v>
      </c>
      <c r="J589" s="12">
        <f t="shared" si="253"/>
        <v>0.227334496309263</v>
      </c>
      <c r="K589" s="24">
        <f t="shared" si="254"/>
        <v>508.52421175945744</v>
      </c>
      <c r="L589" s="12">
        <f t="shared" si="267"/>
        <v>0.25056302103013212</v>
      </c>
      <c r="M589" s="24">
        <f t="shared" si="268"/>
        <v>308.74808414765084</v>
      </c>
      <c r="N589" s="12">
        <f t="shared" si="255"/>
        <v>0.67855268012876579</v>
      </c>
      <c r="O589" s="24">
        <f t="shared" si="256"/>
        <v>567.90037053307572</v>
      </c>
      <c r="P589" s="12">
        <f t="shared" si="269"/>
        <v>0.51016585993635555</v>
      </c>
      <c r="Q589" s="24">
        <f t="shared" si="270"/>
        <v>217.47843457204283</v>
      </c>
      <c r="R589" s="12">
        <f t="shared" si="257"/>
        <v>0.39540500066265905</v>
      </c>
      <c r="S589" s="24">
        <f t="shared" si="258"/>
        <v>536.01414955309383</v>
      </c>
      <c r="T589" s="12">
        <f t="shared" si="271"/>
        <v>0.37371522430250798</v>
      </c>
      <c r="W589" s="24">
        <f t="shared" si="272"/>
        <v>240.66595906253451</v>
      </c>
      <c r="X589" s="24">
        <f t="shared" si="273"/>
        <v>544.09527294649502</v>
      </c>
      <c r="Y589" s="13">
        <f t="shared" si="259"/>
        <v>0.41296505514369497</v>
      </c>
      <c r="Z589" s="24">
        <f t="shared" si="260"/>
        <v>8191.1142403196609</v>
      </c>
      <c r="AA589" s="24">
        <f t="shared" si="261"/>
        <v>11984.68060010921</v>
      </c>
      <c r="AB589" s="24">
        <f t="shared" si="274"/>
        <v>308.74808414765084</v>
      </c>
      <c r="AC589" s="24">
        <f t="shared" si="275"/>
        <v>217.47843457204283</v>
      </c>
      <c r="AE589" s="14">
        <f t="shared" si="276"/>
        <v>47.583333333333336</v>
      </c>
      <c r="AF589" s="24">
        <f t="shared" si="280"/>
        <v>400</v>
      </c>
      <c r="AG589" s="3">
        <f t="shared" si="277"/>
        <v>0.5</v>
      </c>
      <c r="AH589" s="3">
        <f>IF(AC589&lt;=450,AthetaR30_0,IF(AC589&gt;=650,AthetaR30_2,(IF(AC589&lt;=550,AthetaR30_0+(AthetaR30_1-AthetaR30_0)/100*(AC589-450),AthetaR30_1+(AthetaR30_2-AthetaR30_1)/100*(AC589-450)))))</f>
        <v>0</v>
      </c>
      <c r="AI589" s="3">
        <f>IF(AD589&lt;=450,AthetaR60_0,IF(AD589&gt;=650,AthetaR60_2,(IF(AD589&lt;=550,AthetaR60_0+(AthetaR60_1-AthetaR60_0)/100*(AD589-450),AthetaR60_1+(AthetaR60_2-AthetaR60_1)/100*(AD589-450)))))</f>
        <v>0.5</v>
      </c>
      <c r="AJ589" s="3">
        <f>IF(AE589&lt;=450,AthetaR90_0,IF(AE589&gt;=650,AthetaR90_2,(IF(AE589&lt;=550,AthetaR90_0+(AthetaR90_1-AthetaR90_0)/100*(AE589-450),AthetaR90_1+(AthetaR90_2-AthetaR90_1)/100*(AE589-450)))))</f>
        <v>1.3</v>
      </c>
      <c r="AK589" s="3">
        <f>IF(AF589&lt;=450,AthetaR120_0,IF(AF589&gt;=650,AthetaR120_2,(IF(AF589&lt;=550,AthetaR120_0+(AthetaR120_1-AthetaR120_0)/100*(AF589-450),AthetaR120_1+(AthetaR120_2-AthetaR120_1)/100*(AF589-450)))))</f>
        <v>1.9</v>
      </c>
      <c r="AL589" s="24">
        <f t="shared" si="278"/>
        <v>308.74808414765084</v>
      </c>
      <c r="AM589" s="14">
        <f t="shared" si="279"/>
        <v>217.47843457204283</v>
      </c>
    </row>
    <row r="590" spans="2:39" x14ac:dyDescent="0.25">
      <c r="B590" s="3">
        <f t="shared" si="262"/>
        <v>2860</v>
      </c>
      <c r="C590" s="14">
        <f t="shared" si="263"/>
        <v>47.666666666666664</v>
      </c>
      <c r="D590" s="11">
        <f t="shared" si="264"/>
        <v>910.94254629765373</v>
      </c>
      <c r="E590" s="11">
        <f t="shared" si="250"/>
        <v>568.524327023973</v>
      </c>
      <c r="F590" s="11">
        <f t="shared" si="265"/>
        <v>145.73216444721552</v>
      </c>
      <c r="G590" s="11">
        <f t="shared" si="251"/>
        <v>309.25825000758721</v>
      </c>
      <c r="H590" s="11">
        <f t="shared" si="252"/>
        <v>217.85214979634534</v>
      </c>
      <c r="I590" s="24">
        <f t="shared" si="266"/>
        <v>145.73216444721552</v>
      </c>
      <c r="J590" s="12">
        <f t="shared" si="253"/>
        <v>0.22728723082232982</v>
      </c>
      <c r="K590" s="24">
        <f t="shared" si="254"/>
        <v>508.62996184668924</v>
      </c>
      <c r="L590" s="12">
        <f t="shared" si="267"/>
        <v>0.25052886876654074</v>
      </c>
      <c r="M590" s="24">
        <f t="shared" si="268"/>
        <v>309.25825000758721</v>
      </c>
      <c r="N590" s="12">
        <f t="shared" si="255"/>
        <v>0.67833057355810555</v>
      </c>
      <c r="O590" s="24">
        <f t="shared" si="256"/>
        <v>568.08631881359338</v>
      </c>
      <c r="P590" s="12">
        <f t="shared" si="269"/>
        <v>0.50984476029695913</v>
      </c>
      <c r="Q590" s="24">
        <f t="shared" si="270"/>
        <v>217.85214979634534</v>
      </c>
      <c r="R590" s="12">
        <f t="shared" si="257"/>
        <v>0.39530775607119856</v>
      </c>
      <c r="S590" s="24">
        <f t="shared" si="258"/>
        <v>536.14600751993055</v>
      </c>
      <c r="T590" s="12">
        <f t="shared" si="271"/>
        <v>0.37359060120684262</v>
      </c>
      <c r="W590" s="24">
        <f t="shared" si="272"/>
        <v>241.07892411767821</v>
      </c>
      <c r="X590" s="24">
        <f t="shared" si="273"/>
        <v>544.23785381176697</v>
      </c>
      <c r="Y590" s="13">
        <f t="shared" si="259"/>
        <v>0.41291717447832127</v>
      </c>
      <c r="Z590" s="24">
        <f t="shared" si="260"/>
        <v>8186.1350726573701</v>
      </c>
      <c r="AA590" s="24">
        <f t="shared" si="261"/>
        <v>11992.60699293916</v>
      </c>
      <c r="AB590" s="24">
        <f t="shared" si="274"/>
        <v>309.25825000758721</v>
      </c>
      <c r="AC590" s="24">
        <f t="shared" si="275"/>
        <v>217.85214979634534</v>
      </c>
      <c r="AE590" s="14">
        <f t="shared" si="276"/>
        <v>47.666666666666664</v>
      </c>
      <c r="AF590" s="24">
        <f t="shared" si="280"/>
        <v>400</v>
      </c>
      <c r="AG590" s="3">
        <f t="shared" si="277"/>
        <v>0.5</v>
      </c>
      <c r="AH590" s="3">
        <f>IF(AC590&lt;=450,AthetaR30_0,IF(AC590&gt;=650,AthetaR30_2,(IF(AC590&lt;=550,AthetaR30_0+(AthetaR30_1-AthetaR30_0)/100*(AC590-450),AthetaR30_1+(AthetaR30_2-AthetaR30_1)/100*(AC590-450)))))</f>
        <v>0</v>
      </c>
      <c r="AI590" s="3">
        <f>IF(AD590&lt;=450,AthetaR60_0,IF(AD590&gt;=650,AthetaR60_2,(IF(AD590&lt;=550,AthetaR60_0+(AthetaR60_1-AthetaR60_0)/100*(AD590-450),AthetaR60_1+(AthetaR60_2-AthetaR60_1)/100*(AD590-450)))))</f>
        <v>0.5</v>
      </c>
      <c r="AJ590" s="3">
        <f>IF(AE590&lt;=450,AthetaR90_0,IF(AE590&gt;=650,AthetaR90_2,(IF(AE590&lt;=550,AthetaR90_0+(AthetaR90_1-AthetaR90_0)/100*(AE590-450),AthetaR90_1+(AthetaR90_2-AthetaR90_1)/100*(AE590-450)))))</f>
        <v>1.3</v>
      </c>
      <c r="AK590" s="3">
        <f>IF(AF590&lt;=450,AthetaR120_0,IF(AF590&gt;=650,AthetaR120_2,(IF(AF590&lt;=550,AthetaR120_0+(AthetaR120_1-AthetaR120_0)/100*(AF590-450),AthetaR120_1+(AthetaR120_2-AthetaR120_1)/100*(AF590-450)))))</f>
        <v>1.9</v>
      </c>
      <c r="AL590" s="24">
        <f t="shared" si="278"/>
        <v>309.25825000758721</v>
      </c>
      <c r="AM590" s="14">
        <f t="shared" si="279"/>
        <v>217.85214979634534</v>
      </c>
    </row>
    <row r="591" spans="2:39" x14ac:dyDescent="0.25">
      <c r="B591" s="3">
        <f t="shared" si="262"/>
        <v>2865</v>
      </c>
      <c r="C591" s="14">
        <f t="shared" si="263"/>
        <v>47.75</v>
      </c>
      <c r="D591" s="11">
        <f t="shared" si="264"/>
        <v>911.20357701917476</v>
      </c>
      <c r="E591" s="11">
        <f t="shared" si="250"/>
        <v>568.73812537262518</v>
      </c>
      <c r="F591" s="11">
        <f t="shared" si="265"/>
        <v>145.98269331598206</v>
      </c>
      <c r="G591" s="11">
        <f t="shared" si="251"/>
        <v>309.76809476788418</v>
      </c>
      <c r="H591" s="11">
        <f t="shared" si="252"/>
        <v>218.22574039755219</v>
      </c>
      <c r="I591" s="24">
        <f t="shared" si="266"/>
        <v>145.98269331598206</v>
      </c>
      <c r="J591" s="12">
        <f t="shared" si="253"/>
        <v>0.22724003176532193</v>
      </c>
      <c r="K591" s="24">
        <f t="shared" si="254"/>
        <v>508.73560720494157</v>
      </c>
      <c r="L591" s="12">
        <f t="shared" si="267"/>
        <v>0.25049459927750223</v>
      </c>
      <c r="M591" s="24">
        <f t="shared" si="268"/>
        <v>309.76809476788418</v>
      </c>
      <c r="N591" s="12">
        <f t="shared" si="255"/>
        <v>0.67810852260209897</v>
      </c>
      <c r="O591" s="24">
        <f t="shared" si="256"/>
        <v>568.27234229800956</v>
      </c>
      <c r="P591" s="12">
        <f t="shared" si="269"/>
        <v>0.50952354234886366</v>
      </c>
      <c r="Q591" s="24">
        <f t="shared" si="270"/>
        <v>218.22574039755219</v>
      </c>
      <c r="R591" s="12">
        <f t="shared" si="257"/>
        <v>0.39521064089939517</v>
      </c>
      <c r="S591" s="24">
        <f t="shared" si="258"/>
        <v>536.27775476113197</v>
      </c>
      <c r="T591" s="12">
        <f t="shared" si="271"/>
        <v>0.37346585110334973</v>
      </c>
      <c r="W591" s="24">
        <f t="shared" si="272"/>
        <v>241.49184129215652</v>
      </c>
      <c r="X591" s="24">
        <f t="shared" si="273"/>
        <v>544.38038935859265</v>
      </c>
      <c r="Y591" s="13">
        <f t="shared" si="259"/>
        <v>0.41286930595796068</v>
      </c>
      <c r="Z591" s="24">
        <f t="shared" si="260"/>
        <v>8181.1571020117153</v>
      </c>
      <c r="AA591" s="24">
        <f t="shared" si="261"/>
        <v>12000.529876329836</v>
      </c>
      <c r="AB591" s="24">
        <f t="shared" si="274"/>
        <v>309.76809476788418</v>
      </c>
      <c r="AC591" s="24">
        <f t="shared" si="275"/>
        <v>218.22574039755219</v>
      </c>
      <c r="AE591" s="14">
        <f t="shared" si="276"/>
        <v>47.75</v>
      </c>
      <c r="AF591" s="24">
        <f t="shared" si="280"/>
        <v>400</v>
      </c>
      <c r="AG591" s="3">
        <f t="shared" si="277"/>
        <v>0.5</v>
      </c>
      <c r="AH591" s="3">
        <f>IF(AC591&lt;=450,AthetaR30_0,IF(AC591&gt;=650,AthetaR30_2,(IF(AC591&lt;=550,AthetaR30_0+(AthetaR30_1-AthetaR30_0)/100*(AC591-450),AthetaR30_1+(AthetaR30_2-AthetaR30_1)/100*(AC591-450)))))</f>
        <v>0</v>
      </c>
      <c r="AI591" s="3">
        <f>IF(AD591&lt;=450,AthetaR60_0,IF(AD591&gt;=650,AthetaR60_2,(IF(AD591&lt;=550,AthetaR60_0+(AthetaR60_1-AthetaR60_0)/100*(AD591-450),AthetaR60_1+(AthetaR60_2-AthetaR60_1)/100*(AD591-450)))))</f>
        <v>0.5</v>
      </c>
      <c r="AJ591" s="3">
        <f>IF(AE591&lt;=450,AthetaR90_0,IF(AE591&gt;=650,AthetaR90_2,(IF(AE591&lt;=550,AthetaR90_0+(AthetaR90_1-AthetaR90_0)/100*(AE591-450),AthetaR90_1+(AthetaR90_2-AthetaR90_1)/100*(AE591-450)))))</f>
        <v>1.3</v>
      </c>
      <c r="AK591" s="3">
        <f>IF(AF591&lt;=450,AthetaR120_0,IF(AF591&gt;=650,AthetaR120_2,(IF(AF591&lt;=550,AthetaR120_0+(AthetaR120_1-AthetaR120_0)/100*(AF591-450),AthetaR120_1+(AthetaR120_2-AthetaR120_1)/100*(AF591-450)))))</f>
        <v>1.9</v>
      </c>
      <c r="AL591" s="24">
        <f t="shared" si="278"/>
        <v>309.76809476788418</v>
      </c>
      <c r="AM591" s="14">
        <f t="shared" si="279"/>
        <v>218.22574039755219</v>
      </c>
    </row>
    <row r="592" spans="2:39" x14ac:dyDescent="0.25">
      <c r="B592" s="3">
        <f t="shared" si="262"/>
        <v>2870</v>
      </c>
      <c r="C592" s="14">
        <f t="shared" si="263"/>
        <v>47.833333333333336</v>
      </c>
      <c r="D592" s="11">
        <f t="shared" si="264"/>
        <v>911.46415377399455</v>
      </c>
      <c r="E592" s="11">
        <f t="shared" si="250"/>
        <v>568.95192372127724</v>
      </c>
      <c r="F592" s="11">
        <f t="shared" si="265"/>
        <v>146.23318791525958</v>
      </c>
      <c r="G592" s="11">
        <f t="shared" si="251"/>
        <v>310.27761831023304</v>
      </c>
      <c r="H592" s="11">
        <f t="shared" si="252"/>
        <v>218.59920624865555</v>
      </c>
      <c r="I592" s="24">
        <f t="shared" si="266"/>
        <v>146.23318791525958</v>
      </c>
      <c r="J592" s="12">
        <f t="shared" si="253"/>
        <v>0.22719289897977452</v>
      </c>
      <c r="K592" s="24">
        <f t="shared" si="254"/>
        <v>508.84114803118399</v>
      </c>
      <c r="L592" s="12">
        <f t="shared" si="267"/>
        <v>0.25046021328532797</v>
      </c>
      <c r="M592" s="24">
        <f t="shared" si="268"/>
        <v>310.27761831023304</v>
      </c>
      <c r="N592" s="12">
        <f t="shared" si="255"/>
        <v>0.67788652567570462</v>
      </c>
      <c r="O592" s="24">
        <f t="shared" si="256"/>
        <v>568.45844234361721</v>
      </c>
      <c r="P592" s="12">
        <f t="shared" si="269"/>
        <v>0.50920220741126032</v>
      </c>
      <c r="Q592" s="24">
        <f t="shared" si="270"/>
        <v>218.59920624865555</v>
      </c>
      <c r="R592" s="12">
        <f t="shared" si="257"/>
        <v>0.39511365446418817</v>
      </c>
      <c r="S592" s="24">
        <f t="shared" si="258"/>
        <v>536.4093919929195</v>
      </c>
      <c r="T592" s="12">
        <f t="shared" si="271"/>
        <v>0.37334097486050721</v>
      </c>
      <c r="W592" s="24">
        <f t="shared" si="272"/>
        <v>241.90471059811449</v>
      </c>
      <c r="X592" s="24">
        <f t="shared" si="273"/>
        <v>544.5228805387768</v>
      </c>
      <c r="Y592" s="13">
        <f t="shared" si="259"/>
        <v>0.41282144855491526</v>
      </c>
      <c r="Z592" s="24">
        <f t="shared" si="260"/>
        <v>8176.1803280790691</v>
      </c>
      <c r="AA592" s="24">
        <f t="shared" si="261"/>
        <v>12008.449236668899</v>
      </c>
      <c r="AB592" s="24">
        <f t="shared" si="274"/>
        <v>310.27761831023304</v>
      </c>
      <c r="AC592" s="24">
        <f t="shared" si="275"/>
        <v>218.59920624865555</v>
      </c>
      <c r="AE592" s="14">
        <f t="shared" si="276"/>
        <v>47.833333333333336</v>
      </c>
      <c r="AF592" s="24">
        <f t="shared" si="280"/>
        <v>400</v>
      </c>
      <c r="AG592" s="3">
        <f t="shared" si="277"/>
        <v>0.5</v>
      </c>
      <c r="AH592" s="3">
        <f>IF(AC592&lt;=450,AthetaR30_0,IF(AC592&gt;=650,AthetaR30_2,(IF(AC592&lt;=550,AthetaR30_0+(AthetaR30_1-AthetaR30_0)/100*(AC592-450),AthetaR30_1+(AthetaR30_2-AthetaR30_1)/100*(AC592-450)))))</f>
        <v>0</v>
      </c>
      <c r="AI592" s="3">
        <f>IF(AD592&lt;=450,AthetaR60_0,IF(AD592&gt;=650,AthetaR60_2,(IF(AD592&lt;=550,AthetaR60_0+(AthetaR60_1-AthetaR60_0)/100*(AD592-450),AthetaR60_1+(AthetaR60_2-AthetaR60_1)/100*(AD592-450)))))</f>
        <v>0.5</v>
      </c>
      <c r="AJ592" s="3">
        <f>IF(AE592&lt;=450,AthetaR90_0,IF(AE592&gt;=650,AthetaR90_2,(IF(AE592&lt;=550,AthetaR90_0+(AthetaR90_1-AthetaR90_0)/100*(AE592-450),AthetaR90_1+(AthetaR90_2-AthetaR90_1)/100*(AE592-450)))))</f>
        <v>1.3</v>
      </c>
      <c r="AK592" s="3">
        <f>IF(AF592&lt;=450,AthetaR120_0,IF(AF592&gt;=650,AthetaR120_2,(IF(AF592&lt;=550,AthetaR120_0+(AthetaR120_1-AthetaR120_0)/100*(AF592-450),AthetaR120_1+(AthetaR120_2-AthetaR120_1)/100*(AF592-450)))))</f>
        <v>1.9</v>
      </c>
      <c r="AL592" s="24">
        <f t="shared" si="278"/>
        <v>310.27761831023304</v>
      </c>
      <c r="AM592" s="14">
        <f t="shared" si="279"/>
        <v>218.59920624865555</v>
      </c>
    </row>
    <row r="593" spans="2:39" x14ac:dyDescent="0.25">
      <c r="B593" s="3">
        <f t="shared" si="262"/>
        <v>2875</v>
      </c>
      <c r="C593" s="14">
        <f t="shared" si="263"/>
        <v>47.916666666666664</v>
      </c>
      <c r="D593" s="11">
        <f t="shared" si="264"/>
        <v>911.72427813838749</v>
      </c>
      <c r="E593" s="11">
        <f t="shared" si="250"/>
        <v>569.1657220699293</v>
      </c>
      <c r="F593" s="11">
        <f t="shared" si="265"/>
        <v>146.4836481285449</v>
      </c>
      <c r="G593" s="11">
        <f t="shared" si="251"/>
        <v>310.78682051764429</v>
      </c>
      <c r="H593" s="11">
        <f t="shared" si="252"/>
        <v>218.97254722351605</v>
      </c>
      <c r="I593" s="24">
        <f t="shared" si="266"/>
        <v>146.4836481285449</v>
      </c>
      <c r="J593" s="12">
        <f t="shared" si="253"/>
        <v>0.22714583230737709</v>
      </c>
      <c r="K593" s="24">
        <f t="shared" si="254"/>
        <v>508.94658452268123</v>
      </c>
      <c r="L593" s="12">
        <f t="shared" si="267"/>
        <v>0.25042571150720044</v>
      </c>
      <c r="M593" s="24">
        <f t="shared" si="268"/>
        <v>310.78682051764429</v>
      </c>
      <c r="N593" s="12">
        <f t="shared" si="255"/>
        <v>0.67766458120534279</v>
      </c>
      <c r="O593" s="24">
        <f t="shared" si="256"/>
        <v>568.64462030157438</v>
      </c>
      <c r="P593" s="12">
        <f t="shared" si="269"/>
        <v>0.5088807567962379</v>
      </c>
      <c r="Q593" s="24">
        <f t="shared" si="270"/>
        <v>218.97254722351605</v>
      </c>
      <c r="R593" s="12">
        <f t="shared" si="257"/>
        <v>0.39501679608461227</v>
      </c>
      <c r="S593" s="24">
        <f t="shared" si="258"/>
        <v>536.54091993049769</v>
      </c>
      <c r="T593" s="12">
        <f t="shared" si="271"/>
        <v>0.37321597333965484</v>
      </c>
      <c r="W593" s="24">
        <f t="shared" si="272"/>
        <v>242.31753204666941</v>
      </c>
      <c r="X593" s="24">
        <f t="shared" si="273"/>
        <v>544.66532830311269</v>
      </c>
      <c r="Y593" s="13">
        <f t="shared" si="259"/>
        <v>0.41277360124444135</v>
      </c>
      <c r="Z593" s="24">
        <f t="shared" si="260"/>
        <v>8171.204750581498</v>
      </c>
      <c r="AA593" s="24">
        <f t="shared" si="261"/>
        <v>12016.365060356084</v>
      </c>
      <c r="AB593" s="24">
        <f t="shared" si="274"/>
        <v>310.78682051764429</v>
      </c>
      <c r="AC593" s="24">
        <f t="shared" si="275"/>
        <v>218.97254722351605</v>
      </c>
      <c r="AE593" s="14">
        <f t="shared" si="276"/>
        <v>47.916666666666664</v>
      </c>
      <c r="AF593" s="24">
        <f t="shared" si="280"/>
        <v>400</v>
      </c>
      <c r="AG593" s="3">
        <f t="shared" si="277"/>
        <v>0.5</v>
      </c>
      <c r="AH593" s="3">
        <f>IF(AC593&lt;=450,AthetaR30_0,IF(AC593&gt;=650,AthetaR30_2,(IF(AC593&lt;=550,AthetaR30_0+(AthetaR30_1-AthetaR30_0)/100*(AC593-450),AthetaR30_1+(AthetaR30_2-AthetaR30_1)/100*(AC593-450)))))</f>
        <v>0</v>
      </c>
      <c r="AI593" s="3">
        <f>IF(AD593&lt;=450,AthetaR60_0,IF(AD593&gt;=650,AthetaR60_2,(IF(AD593&lt;=550,AthetaR60_0+(AthetaR60_1-AthetaR60_0)/100*(AD593-450),AthetaR60_1+(AthetaR60_2-AthetaR60_1)/100*(AD593-450)))))</f>
        <v>0.5</v>
      </c>
      <c r="AJ593" s="3">
        <f>IF(AE593&lt;=450,AthetaR90_0,IF(AE593&gt;=650,AthetaR90_2,(IF(AE593&lt;=550,AthetaR90_0+(AthetaR90_1-AthetaR90_0)/100*(AE593-450),AthetaR90_1+(AthetaR90_2-AthetaR90_1)/100*(AE593-450)))))</f>
        <v>1.3</v>
      </c>
      <c r="AK593" s="3">
        <f>IF(AF593&lt;=450,AthetaR120_0,IF(AF593&gt;=650,AthetaR120_2,(IF(AF593&lt;=550,AthetaR120_0+(AthetaR120_1-AthetaR120_0)/100*(AF593-450),AthetaR120_1+(AthetaR120_2-AthetaR120_1)/100*(AF593-450)))))</f>
        <v>1.9</v>
      </c>
      <c r="AL593" s="24">
        <f t="shared" si="278"/>
        <v>310.78682051764429</v>
      </c>
      <c r="AM593" s="14">
        <f t="shared" si="279"/>
        <v>218.97254722351605</v>
      </c>
    </row>
    <row r="594" spans="2:39" x14ac:dyDescent="0.25">
      <c r="B594" s="3">
        <f t="shared" si="262"/>
        <v>2880</v>
      </c>
      <c r="C594" s="14">
        <f t="shared" si="263"/>
        <v>48</v>
      </c>
      <c r="D594" s="11">
        <f t="shared" si="264"/>
        <v>911.98395168043271</v>
      </c>
      <c r="E594" s="11">
        <f t="shared" ref="E594:E657" si="281">IF(B594&lt;=40*60,20+345*CRed_1*LOG(8*C594+1,10),ThetaG40+(ThetaG120-ThetaG40)/80*(C594-40))</f>
        <v>569.37952041858136</v>
      </c>
      <c r="F594" s="11">
        <f t="shared" si="265"/>
        <v>146.7340738400521</v>
      </c>
      <c r="G594" s="11">
        <f t="shared" ref="G594:G657" si="282">M594</f>
        <v>311.29570127444055</v>
      </c>
      <c r="H594" s="11">
        <f t="shared" ref="H594:H657" si="283">Q594</f>
        <v>219.3457631968557</v>
      </c>
      <c r="I594" s="24">
        <f t="shared" si="266"/>
        <v>146.7340738400521</v>
      </c>
      <c r="J594" s="12">
        <f t="shared" ref="J594:J657" si="284">Cp*RhoP/(K594*RhoA)*dP/1000*MassivSS</f>
        <v>0.22709883158997496</v>
      </c>
      <c r="K594" s="24">
        <f t="shared" ref="K594:K657" si="285">IF(I594&lt;600,425+0.773*I594-1.69/1000*I594^2+2.22/1000^2*I594^3,IF(I594&lt;735,666+13002/(738-I594),IF(I594&lt;900,545+17820/(I594-731),650)))</f>
        <v>509.05191687698908</v>
      </c>
      <c r="L594" s="12">
        <f t="shared" si="267"/>
        <v>0.25039109465520348</v>
      </c>
      <c r="M594" s="24">
        <f t="shared" si="268"/>
        <v>311.29570127444055</v>
      </c>
      <c r="N594" s="12">
        <f t="shared" ref="N594:N657" si="286">Cp*RhoP/(O594*RhoA)*dP/1000*MassivW</f>
        <v>0.6774426876288584</v>
      </c>
      <c r="O594" s="24">
        <f t="shared" ref="O594:O657" si="287">IF(M594&lt;600,425+0.773*M594-1.69/1000*M594^2+2.22/1000^2*M594^3,IF(M594&lt;735,666+13002/(738-M594),IF(M594&lt;900,545+17820/(M594-731),650)))</f>
        <v>568.83087751691028</v>
      </c>
      <c r="P594" s="12">
        <f t="shared" si="269"/>
        <v>0.50855919180883657</v>
      </c>
      <c r="Q594" s="24">
        <f t="shared" si="270"/>
        <v>219.3457631968557</v>
      </c>
      <c r="R594" s="12">
        <f t="shared" ref="R594:R657" si="288">Cp*RhoP/(S594*RhoA)*dP/1000*MassivSI</f>
        <v>0.39492006508179534</v>
      </c>
      <c r="S594" s="24">
        <f t="shared" ref="S594:S657" si="289">IF(Q594&lt;600,425+0.773*Q594-1.69/1000*Q594^2+2.22/1000^2*Q594^3,IF(Q594&lt;735,666+13002/(738-Q594),IF(Q594&lt;900,545+17820/(Q594-731),650)))</f>
        <v>536.67233928804899</v>
      </c>
      <c r="T594" s="12">
        <f t="shared" si="271"/>
        <v>0.37309084739504328</v>
      </c>
      <c r="W594" s="24">
        <f t="shared" si="272"/>
        <v>242.73030564791387</v>
      </c>
      <c r="X594" s="24">
        <f t="shared" si="273"/>
        <v>544.80773360138448</v>
      </c>
      <c r="Y594" s="13">
        <f t="shared" ref="Y594:Y657" si="290">MAX(MassivSSCO/(X594*RhoA)*DeltaT*(Z594+AA594),L594)</f>
        <v>0.41272576300474445</v>
      </c>
      <c r="Z594" s="24">
        <f t="shared" ref="Z594:Z657" si="291">AlphaC*(E594-W594)</f>
        <v>8166.2303692666883</v>
      </c>
      <c r="AA594" s="24">
        <f t="shared" ref="AA594:AA657" si="292">Phi*EpsilonF*0.7*Botzman/10^8*EpsilonA*((E594+273)^4-(W594+273)^4)</f>
        <v>12024.277333803349</v>
      </c>
      <c r="AB594" s="24">
        <f t="shared" si="274"/>
        <v>311.29570127444055</v>
      </c>
      <c r="AC594" s="24">
        <f t="shared" si="275"/>
        <v>219.3457631968557</v>
      </c>
      <c r="AE594" s="14">
        <f t="shared" si="276"/>
        <v>48</v>
      </c>
      <c r="AF594" s="24">
        <f t="shared" si="280"/>
        <v>400</v>
      </c>
      <c r="AG594" s="3">
        <f t="shared" si="277"/>
        <v>0.5</v>
      </c>
      <c r="AH594" s="3">
        <f>IF(AC594&lt;=450,AthetaR30_0,IF(AC594&gt;=650,AthetaR30_2,(IF(AC594&lt;=550,AthetaR30_0+(AthetaR30_1-AthetaR30_0)/100*(AC594-450),AthetaR30_1+(AthetaR30_2-AthetaR30_1)/100*(AC594-450)))))</f>
        <v>0</v>
      </c>
      <c r="AI594" s="3">
        <f>IF(AD594&lt;=450,AthetaR60_0,IF(AD594&gt;=650,AthetaR60_2,(IF(AD594&lt;=550,AthetaR60_0+(AthetaR60_1-AthetaR60_0)/100*(AD594-450),AthetaR60_1+(AthetaR60_2-AthetaR60_1)/100*(AD594-450)))))</f>
        <v>0.5</v>
      </c>
      <c r="AJ594" s="3">
        <f>IF(AE594&lt;=450,AthetaR90_0,IF(AE594&gt;=650,AthetaR90_2,(IF(AE594&lt;=550,AthetaR90_0+(AthetaR90_1-AthetaR90_0)/100*(AE594-450),AthetaR90_1+(AthetaR90_2-AthetaR90_1)/100*(AE594-450)))))</f>
        <v>1.3</v>
      </c>
      <c r="AK594" s="3">
        <f>IF(AF594&lt;=450,AthetaR120_0,IF(AF594&gt;=650,AthetaR120_2,(IF(AF594&lt;=550,AthetaR120_0+(AthetaR120_1-AthetaR120_0)/100*(AF594-450),AthetaR120_1+(AthetaR120_2-AthetaR120_1)/100*(AF594-450)))))</f>
        <v>1.9</v>
      </c>
      <c r="AL594" s="24">
        <f t="shared" si="278"/>
        <v>311.29570127444055</v>
      </c>
      <c r="AM594" s="14">
        <f t="shared" si="279"/>
        <v>219.3457631968557</v>
      </c>
    </row>
    <row r="595" spans="2:39" x14ac:dyDescent="0.25">
      <c r="B595" s="3">
        <f t="shared" ref="B595:B658" si="293">B594+DeltaT</f>
        <v>2885</v>
      </c>
      <c r="C595" s="14">
        <f t="shared" ref="C595:C658" si="294">B595/60</f>
        <v>48.083333333333336</v>
      </c>
      <c r="D595" s="11">
        <f t="shared" ref="D595:D658" si="295">20+345*LOG(8*C595+1,10)</f>
        <v>912.24317596006995</v>
      </c>
      <c r="E595" s="11">
        <f t="shared" si="281"/>
        <v>569.59331876723343</v>
      </c>
      <c r="F595" s="11">
        <f t="shared" ref="F595:F658" si="296">I595</f>
        <v>146.98446493470732</v>
      </c>
      <c r="G595" s="11">
        <f t="shared" si="282"/>
        <v>311.80426046624939</v>
      </c>
      <c r="H595" s="11">
        <f t="shared" si="283"/>
        <v>219.71885404425075</v>
      </c>
      <c r="I595" s="24">
        <f t="shared" ref="I595:I658" si="297">I594+IF(Limit=Oui,MAX(0,L594),L594)</f>
        <v>146.98446493470732</v>
      </c>
      <c r="J595" s="12">
        <f t="shared" si="284"/>
        <v>0.22705189666957018</v>
      </c>
      <c r="K595" s="24">
        <f t="shared" si="285"/>
        <v>509.15714529195054</v>
      </c>
      <c r="L595" s="12">
        <f t="shared" ref="L595:L658" si="298">LambdaP*MassivSS/(dP/1000)/(K595*RhoA)/(1+J595/3)*(D595-I595)*DeltaT-(EXP(J595/10)-1)*(D595-D594)</f>
        <v>0.25035636343639278</v>
      </c>
      <c r="M595" s="24">
        <f t="shared" ref="M595:M658" si="299">M594+IF(Limit=Oui,MAX(0,P594),P594)</f>
        <v>311.80426046624939</v>
      </c>
      <c r="N595" s="12">
        <f t="shared" si="286"/>
        <v>0.67722084339548294</v>
      </c>
      <c r="O595" s="24">
        <f t="shared" si="287"/>
        <v>569.01721532853207</v>
      </c>
      <c r="P595" s="12">
        <f t="shared" ref="P595:P658" si="300">LambdaP*MassivW/(dP/1000)/(O595*RhoA)/(1+N595/3)*(D595-M595)*DeltaT-(EXP(N595/10)-1)*(D595-D594)</f>
        <v>0.50823751374722204</v>
      </c>
      <c r="Q595" s="24">
        <f t="shared" ref="Q595:Q658" si="301">Q594+IF(Limit=Oui,MAX(0,T594),T594)</f>
        <v>219.71885404425075</v>
      </c>
      <c r="R595" s="12">
        <f t="shared" si="288"/>
        <v>0.39482346077895525</v>
      </c>
      <c r="S595" s="24">
        <f t="shared" si="289"/>
        <v>536.80365077872943</v>
      </c>
      <c r="T595" s="12">
        <f t="shared" ref="T595:T658" si="302">LambdaP*MassivSI/(dP/1000)/(S595*RhoA)/(1+R595/3)*(D595-Q595)*DeltaT-(EXP(R595/10)-1)*(D595-D594)</f>
        <v>0.37296559787395595</v>
      </c>
      <c r="W595" s="24">
        <f t="shared" ref="W595:W658" si="303">W594+IF(Limit=Oui,MAX(0,Y594),Y594)</f>
        <v>243.14303141091861</v>
      </c>
      <c r="X595" s="24">
        <f t="shared" ref="X595:X658" si="304">IF(W595&lt;600,425+0.773*W595-1.69/1000*W595^2+2.22/1000^2*W595^3,IF(W595&lt;735,666+13002/(738-W595),IF(W595&lt;900,545+17820/(W595-731),650)))</f>
        <v>544.95009738236843</v>
      </c>
      <c r="Y595" s="13">
        <f t="shared" si="290"/>
        <v>0.41267793281697374</v>
      </c>
      <c r="Z595" s="24">
        <f t="shared" si="291"/>
        <v>8161.2571839078701</v>
      </c>
      <c r="AA595" s="24">
        <f t="shared" si="292"/>
        <v>12032.186043435013</v>
      </c>
      <c r="AB595" s="24">
        <f t="shared" ref="AB595:AB658" si="305">MAX(M595,AVERAGE(W595,AC595))</f>
        <v>311.80426046624939</v>
      </c>
      <c r="AC595" s="24">
        <f t="shared" ref="AC595:AC658" si="306">Q595</f>
        <v>219.71885404425075</v>
      </c>
      <c r="AE595" s="14">
        <f t="shared" ref="AE595:AE658" si="307">C595</f>
        <v>48.083333333333336</v>
      </c>
      <c r="AF595" s="24">
        <f t="shared" si="280"/>
        <v>400</v>
      </c>
      <c r="AG595" s="3">
        <f t="shared" ref="AG595:AG658" si="308">IF(C595&lt;=30,AH595,IF(C595&lt;=60,AI595,IF(C595&lt;=90,AJ595,IF(C595&lt;=120,AK595,-1))))</f>
        <v>0.5</v>
      </c>
      <c r="AH595" s="3">
        <f>IF(AC595&lt;=450,AthetaR30_0,IF(AC595&gt;=650,AthetaR30_2,(IF(AC595&lt;=550,AthetaR30_0+(AthetaR30_1-AthetaR30_0)/100*(AC595-450),AthetaR30_1+(AthetaR30_2-AthetaR30_1)/100*(AC595-450)))))</f>
        <v>0</v>
      </c>
      <c r="AI595" s="3">
        <f>IF(AD595&lt;=450,AthetaR60_0,IF(AD595&gt;=650,AthetaR60_2,(IF(AD595&lt;=550,AthetaR60_0+(AthetaR60_1-AthetaR60_0)/100*(AD595-450),AthetaR60_1+(AthetaR60_2-AthetaR60_1)/100*(AD595-450)))))</f>
        <v>0.5</v>
      </c>
      <c r="AJ595" s="3">
        <f>IF(AE595&lt;=450,AthetaR90_0,IF(AE595&gt;=650,AthetaR90_2,(IF(AE595&lt;=550,AthetaR90_0+(AthetaR90_1-AthetaR90_0)/100*(AE595-450),AthetaR90_1+(AthetaR90_2-AthetaR90_1)/100*(AE595-450)))))</f>
        <v>1.3</v>
      </c>
      <c r="AK595" s="3">
        <f>IF(AF595&lt;=450,AthetaR120_0,IF(AF595&gt;=650,AthetaR120_2,(IF(AF595&lt;=550,AthetaR120_0+(AthetaR120_1-AthetaR120_0)/100*(AF595-450),AthetaR120_1+(AthetaR120_2-AthetaR120_1)/100*(AF595-450)))))</f>
        <v>1.9</v>
      </c>
      <c r="AL595" s="24">
        <f t="shared" ref="AL595:AL658" si="309">MAX(M595,AVERAGE(W595,AM595))</f>
        <v>311.80426046624939</v>
      </c>
      <c r="AM595" s="14">
        <f t="shared" ref="AM595:AM658" si="310">IF(W595&gt;=AF595,(1+(W595-AF595)*AG595/10000)*AC595,AC595)</f>
        <v>219.71885404425075</v>
      </c>
    </row>
    <row r="596" spans="2:39" x14ac:dyDescent="0.25">
      <c r="B596" s="3">
        <f t="shared" si="293"/>
        <v>2890</v>
      </c>
      <c r="C596" s="14">
        <f t="shared" si="294"/>
        <v>48.166666666666664</v>
      </c>
      <c r="D596" s="11">
        <f t="shared" si="295"/>
        <v>912.50195252915682</v>
      </c>
      <c r="E596" s="11">
        <f t="shared" si="281"/>
        <v>569.80711711588549</v>
      </c>
      <c r="F596" s="11">
        <f t="shared" si="296"/>
        <v>147.23482129814371</v>
      </c>
      <c r="G596" s="11">
        <f t="shared" si="282"/>
        <v>312.31249797999664</v>
      </c>
      <c r="H596" s="11">
        <f t="shared" si="283"/>
        <v>220.0918196421247</v>
      </c>
      <c r="I596" s="24">
        <f t="shared" si="297"/>
        <v>147.23482129814371</v>
      </c>
      <c r="J596" s="12">
        <f t="shared" si="284"/>
        <v>0.22700502738832312</v>
      </c>
      <c r="K596" s="24">
        <f t="shared" si="285"/>
        <v>509.26226996569096</v>
      </c>
      <c r="L596" s="12">
        <f t="shared" si="298"/>
        <v>0.2503215185527925</v>
      </c>
      <c r="M596" s="24">
        <f t="shared" si="299"/>
        <v>312.31249797999664</v>
      </c>
      <c r="N596" s="12">
        <f t="shared" si="286"/>
        <v>0.67699904696579716</v>
      </c>
      <c r="O596" s="24">
        <f t="shared" si="287"/>
        <v>569.20363506923218</v>
      </c>
      <c r="P596" s="12">
        <f t="shared" si="300"/>
        <v>0.50791572390263351</v>
      </c>
      <c r="Q596" s="24">
        <f t="shared" si="301"/>
        <v>220.0918196421247</v>
      </c>
      <c r="R596" s="12">
        <f t="shared" si="288"/>
        <v>0.39472698250139637</v>
      </c>
      <c r="S596" s="24">
        <f t="shared" si="289"/>
        <v>536.93485511466372</v>
      </c>
      <c r="T596" s="12">
        <f t="shared" si="302"/>
        <v>0.3728402256166985</v>
      </c>
      <c r="W596" s="24">
        <f t="shared" si="303"/>
        <v>243.55570934373557</v>
      </c>
      <c r="X596" s="24">
        <f t="shared" si="304"/>
        <v>545.09242059383507</v>
      </c>
      <c r="Y596" s="13">
        <f t="shared" si="290"/>
        <v>0.41263010966521763</v>
      </c>
      <c r="Z596" s="24">
        <f t="shared" si="291"/>
        <v>8156.2851943037485</v>
      </c>
      <c r="AA596" s="24">
        <f t="shared" si="292"/>
        <v>12040.091175687934</v>
      </c>
      <c r="AB596" s="24">
        <f t="shared" si="305"/>
        <v>312.31249797999664</v>
      </c>
      <c r="AC596" s="24">
        <f t="shared" si="306"/>
        <v>220.0918196421247</v>
      </c>
      <c r="AE596" s="14">
        <f t="shared" si="307"/>
        <v>48.166666666666664</v>
      </c>
      <c r="AF596" s="24">
        <f t="shared" si="280"/>
        <v>400</v>
      </c>
      <c r="AG596" s="3">
        <f t="shared" si="308"/>
        <v>0.5</v>
      </c>
      <c r="AH596" s="3">
        <f>IF(AC596&lt;=450,AthetaR30_0,IF(AC596&gt;=650,AthetaR30_2,(IF(AC596&lt;=550,AthetaR30_0+(AthetaR30_1-AthetaR30_0)/100*(AC596-450),AthetaR30_1+(AthetaR30_2-AthetaR30_1)/100*(AC596-450)))))</f>
        <v>0</v>
      </c>
      <c r="AI596" s="3">
        <f>IF(AD596&lt;=450,AthetaR60_0,IF(AD596&gt;=650,AthetaR60_2,(IF(AD596&lt;=550,AthetaR60_0+(AthetaR60_1-AthetaR60_0)/100*(AD596-450),AthetaR60_1+(AthetaR60_2-AthetaR60_1)/100*(AD596-450)))))</f>
        <v>0.5</v>
      </c>
      <c r="AJ596" s="3">
        <f>IF(AE596&lt;=450,AthetaR90_0,IF(AE596&gt;=650,AthetaR90_2,(IF(AE596&lt;=550,AthetaR90_0+(AthetaR90_1-AthetaR90_0)/100*(AE596-450),AthetaR90_1+(AthetaR90_2-AthetaR90_1)/100*(AE596-450)))))</f>
        <v>1.3</v>
      </c>
      <c r="AK596" s="3">
        <f>IF(AF596&lt;=450,AthetaR120_0,IF(AF596&gt;=650,AthetaR120_2,(IF(AF596&lt;=550,AthetaR120_0+(AthetaR120_1-AthetaR120_0)/100*(AF596-450),AthetaR120_1+(AthetaR120_2-AthetaR120_1)/100*(AF596-450)))))</f>
        <v>1.9</v>
      </c>
      <c r="AL596" s="24">
        <f t="shared" si="309"/>
        <v>312.31249797999664</v>
      </c>
      <c r="AM596" s="14">
        <f t="shared" si="310"/>
        <v>220.0918196421247</v>
      </c>
    </row>
    <row r="597" spans="2:39" x14ac:dyDescent="0.25">
      <c r="B597" s="3">
        <f t="shared" si="293"/>
        <v>2895</v>
      </c>
      <c r="C597" s="14">
        <f t="shared" si="294"/>
        <v>48.25</v>
      </c>
      <c r="D597" s="11">
        <f t="shared" si="295"/>
        <v>912.76028293152444</v>
      </c>
      <c r="E597" s="11">
        <f t="shared" si="281"/>
        <v>570.02091546453755</v>
      </c>
      <c r="F597" s="11">
        <f t="shared" si="296"/>
        <v>147.48514281669651</v>
      </c>
      <c r="G597" s="11">
        <f t="shared" si="282"/>
        <v>312.82041370389925</v>
      </c>
      <c r="H597" s="11">
        <f t="shared" si="283"/>
        <v>220.4646598677414</v>
      </c>
      <c r="I597" s="24">
        <f t="shared" si="297"/>
        <v>147.48514281669651</v>
      </c>
      <c r="J597" s="12">
        <f t="shared" si="284"/>
        <v>0.22695822358855394</v>
      </c>
      <c r="K597" s="24">
        <f t="shared" si="285"/>
        <v>509.36729109661366</v>
      </c>
      <c r="L597" s="12">
        <f t="shared" si="298"/>
        <v>0.25028656070146238</v>
      </c>
      <c r="M597" s="24">
        <f t="shared" si="299"/>
        <v>312.82041370389925</v>
      </c>
      <c r="N597" s="12">
        <f t="shared" si="286"/>
        <v>0.67677729681169385</v>
      </c>
      <c r="O597" s="24">
        <f t="shared" si="287"/>
        <v>569.39013806569403</v>
      </c>
      <c r="P597" s="12">
        <f t="shared" si="300"/>
        <v>0.50759382355955129</v>
      </c>
      <c r="Q597" s="24">
        <f t="shared" si="301"/>
        <v>220.4646598677414</v>
      </c>
      <c r="R597" s="12">
        <f t="shared" si="288"/>
        <v>0.39463062957650585</v>
      </c>
      <c r="S597" s="24">
        <f t="shared" si="289"/>
        <v>537.06595300694198</v>
      </c>
      <c r="T597" s="12">
        <f t="shared" si="302"/>
        <v>0.37271473145671341</v>
      </c>
      <c r="W597" s="24">
        <f t="shared" si="303"/>
        <v>243.9683394534008</v>
      </c>
      <c r="X597" s="24">
        <f t="shared" si="304"/>
        <v>545.23470418255079</v>
      </c>
      <c r="Y597" s="13">
        <f t="shared" si="290"/>
        <v>0.41258229253649831</v>
      </c>
      <c r="Z597" s="24">
        <f t="shared" si="291"/>
        <v>8151.3144002784184</v>
      </c>
      <c r="AA597" s="24">
        <f t="shared" si="292"/>
        <v>12047.992717011633</v>
      </c>
      <c r="AB597" s="24">
        <f t="shared" si="305"/>
        <v>312.82041370389925</v>
      </c>
      <c r="AC597" s="24">
        <f t="shared" si="306"/>
        <v>220.4646598677414</v>
      </c>
      <c r="AE597" s="14">
        <f t="shared" si="307"/>
        <v>48.25</v>
      </c>
      <c r="AF597" s="24">
        <f t="shared" si="280"/>
        <v>400</v>
      </c>
      <c r="AG597" s="3">
        <f t="shared" si="308"/>
        <v>0.5</v>
      </c>
      <c r="AH597" s="3">
        <f>IF(AC597&lt;=450,AthetaR30_0,IF(AC597&gt;=650,AthetaR30_2,(IF(AC597&lt;=550,AthetaR30_0+(AthetaR30_1-AthetaR30_0)/100*(AC597-450),AthetaR30_1+(AthetaR30_2-AthetaR30_1)/100*(AC597-450)))))</f>
        <v>0</v>
      </c>
      <c r="AI597" s="3">
        <f>IF(AD597&lt;=450,AthetaR60_0,IF(AD597&gt;=650,AthetaR60_2,(IF(AD597&lt;=550,AthetaR60_0+(AthetaR60_1-AthetaR60_0)/100*(AD597-450),AthetaR60_1+(AthetaR60_2-AthetaR60_1)/100*(AD597-450)))))</f>
        <v>0.5</v>
      </c>
      <c r="AJ597" s="3">
        <f>IF(AE597&lt;=450,AthetaR90_0,IF(AE597&gt;=650,AthetaR90_2,(IF(AE597&lt;=550,AthetaR90_0+(AthetaR90_1-AthetaR90_0)/100*(AE597-450),AthetaR90_1+(AthetaR90_2-AthetaR90_1)/100*(AE597-450)))))</f>
        <v>1.3</v>
      </c>
      <c r="AK597" s="3">
        <f>IF(AF597&lt;=450,AthetaR120_0,IF(AF597&gt;=650,AthetaR120_2,(IF(AF597&lt;=550,AthetaR120_0+(AthetaR120_1-AthetaR120_0)/100*(AF597-450),AthetaR120_1+(AthetaR120_2-AthetaR120_1)/100*(AF597-450)))))</f>
        <v>1.9</v>
      </c>
      <c r="AL597" s="24">
        <f t="shared" si="309"/>
        <v>312.82041370389925</v>
      </c>
      <c r="AM597" s="14">
        <f t="shared" si="310"/>
        <v>220.4646598677414</v>
      </c>
    </row>
    <row r="598" spans="2:39" x14ac:dyDescent="0.25">
      <c r="B598" s="3">
        <f t="shared" si="293"/>
        <v>2900</v>
      </c>
      <c r="C598" s="14">
        <f t="shared" si="294"/>
        <v>48.333333333333336</v>
      </c>
      <c r="D598" s="11">
        <f t="shared" si="295"/>
        <v>913.01816870303094</v>
      </c>
      <c r="E598" s="11">
        <f t="shared" si="281"/>
        <v>570.23471381318961</v>
      </c>
      <c r="F598" s="11">
        <f t="shared" si="296"/>
        <v>147.73542937739796</v>
      </c>
      <c r="G598" s="11">
        <f t="shared" si="282"/>
        <v>313.32800752745879</v>
      </c>
      <c r="H598" s="11">
        <f t="shared" si="283"/>
        <v>220.83737459919811</v>
      </c>
      <c r="I598" s="24">
        <f t="shared" si="297"/>
        <v>147.73542937739796</v>
      </c>
      <c r="J598" s="12">
        <f t="shared" si="284"/>
        <v>0.22691148511274345</v>
      </c>
      <c r="K598" s="24">
        <f t="shared" si="285"/>
        <v>509.47220888339609</v>
      </c>
      <c r="L598" s="12">
        <f t="shared" si="298"/>
        <v>0.25025149057457435</v>
      </c>
      <c r="M598" s="24">
        <f t="shared" si="299"/>
        <v>313.32800752745879</v>
      </c>
      <c r="N598" s="12">
        <f t="shared" si="286"/>
        <v>0.67655559141633903</v>
      </c>
      <c r="O598" s="24">
        <f t="shared" si="287"/>
        <v>569.57672563850053</v>
      </c>
      <c r="P598" s="12">
        <f t="shared" si="300"/>
        <v>0.50727181399588528</v>
      </c>
      <c r="Q598" s="24">
        <f t="shared" si="301"/>
        <v>220.83737459919811</v>
      </c>
      <c r="R598" s="12">
        <f t="shared" si="288"/>
        <v>0.39453440133375139</v>
      </c>
      <c r="S598" s="24">
        <f t="shared" si="289"/>
        <v>537.19694516561412</v>
      </c>
      <c r="T598" s="12">
        <f t="shared" si="302"/>
        <v>0.37258911622070973</v>
      </c>
      <c r="W598" s="24">
        <f t="shared" si="303"/>
        <v>244.38092174593729</v>
      </c>
      <c r="X598" s="24">
        <f t="shared" si="304"/>
        <v>545.37694909427955</v>
      </c>
      <c r="Y598" s="13">
        <f t="shared" si="290"/>
        <v>0.41253448042076762</v>
      </c>
      <c r="Z598" s="24">
        <f t="shared" si="291"/>
        <v>8146.344801681309</v>
      </c>
      <c r="AA598" s="24">
        <f t="shared" si="292"/>
        <v>12055.890653868488</v>
      </c>
      <c r="AB598" s="24">
        <f t="shared" si="305"/>
        <v>313.32800752745879</v>
      </c>
      <c r="AC598" s="24">
        <f t="shared" si="306"/>
        <v>220.83737459919811</v>
      </c>
      <c r="AE598" s="14">
        <f t="shared" si="307"/>
        <v>48.333333333333336</v>
      </c>
      <c r="AF598" s="24">
        <f t="shared" si="280"/>
        <v>400</v>
      </c>
      <c r="AG598" s="3">
        <f t="shared" si="308"/>
        <v>0.5</v>
      </c>
      <c r="AH598" s="3">
        <f>IF(AC598&lt;=450,AthetaR30_0,IF(AC598&gt;=650,AthetaR30_2,(IF(AC598&lt;=550,AthetaR30_0+(AthetaR30_1-AthetaR30_0)/100*(AC598-450),AthetaR30_1+(AthetaR30_2-AthetaR30_1)/100*(AC598-450)))))</f>
        <v>0</v>
      </c>
      <c r="AI598" s="3">
        <f>IF(AD598&lt;=450,AthetaR60_0,IF(AD598&gt;=650,AthetaR60_2,(IF(AD598&lt;=550,AthetaR60_0+(AthetaR60_1-AthetaR60_0)/100*(AD598-450),AthetaR60_1+(AthetaR60_2-AthetaR60_1)/100*(AD598-450)))))</f>
        <v>0.5</v>
      </c>
      <c r="AJ598" s="3">
        <f>IF(AE598&lt;=450,AthetaR90_0,IF(AE598&gt;=650,AthetaR90_2,(IF(AE598&lt;=550,AthetaR90_0+(AthetaR90_1-AthetaR90_0)/100*(AE598-450),AthetaR90_1+(AthetaR90_2-AthetaR90_1)/100*(AE598-450)))))</f>
        <v>1.3</v>
      </c>
      <c r="AK598" s="3">
        <f>IF(AF598&lt;=450,AthetaR120_0,IF(AF598&gt;=650,AthetaR120_2,(IF(AF598&lt;=550,AthetaR120_0+(AthetaR120_1-AthetaR120_0)/100*(AF598-450),AthetaR120_1+(AthetaR120_2-AthetaR120_1)/100*(AF598-450)))))</f>
        <v>1.9</v>
      </c>
      <c r="AL598" s="24">
        <f t="shared" si="309"/>
        <v>313.32800752745879</v>
      </c>
      <c r="AM598" s="14">
        <f t="shared" si="310"/>
        <v>220.83737459919811</v>
      </c>
    </row>
    <row r="599" spans="2:39" x14ac:dyDescent="0.25">
      <c r="B599" s="3">
        <f t="shared" si="293"/>
        <v>2905</v>
      </c>
      <c r="C599" s="14">
        <f t="shared" si="294"/>
        <v>48.416666666666664</v>
      </c>
      <c r="D599" s="11">
        <f t="shared" si="295"/>
        <v>913.27561137161933</v>
      </c>
      <c r="E599" s="11">
        <f t="shared" si="281"/>
        <v>570.44851216184168</v>
      </c>
      <c r="F599" s="11">
        <f t="shared" si="296"/>
        <v>147.98568086797255</v>
      </c>
      <c r="G599" s="11">
        <f t="shared" si="282"/>
        <v>313.83527934145468</v>
      </c>
      <c r="H599" s="11">
        <f t="shared" si="283"/>
        <v>221.20996371541884</v>
      </c>
      <c r="I599" s="24">
        <f t="shared" si="297"/>
        <v>147.98568086797255</v>
      </c>
      <c r="J599" s="12">
        <f t="shared" si="284"/>
        <v>0.22686481180353496</v>
      </c>
      <c r="K599" s="24">
        <f t="shared" si="285"/>
        <v>509.57702352498524</v>
      </c>
      <c r="L599" s="12">
        <f t="shared" si="298"/>
        <v>0.25021630885934215</v>
      </c>
      <c r="M599" s="24">
        <f t="shared" si="299"/>
        <v>313.83527934145468</v>
      </c>
      <c r="N599" s="12">
        <f t="shared" si="286"/>
        <v>0.67633392927413494</v>
      </c>
      <c r="O599" s="24">
        <f t="shared" si="287"/>
        <v>569.76339910214017</v>
      </c>
      <c r="P599" s="12">
        <f t="shared" si="300"/>
        <v>0.50694969648272237</v>
      </c>
      <c r="Q599" s="24">
        <f t="shared" si="301"/>
        <v>221.20996371541884</v>
      </c>
      <c r="R599" s="12">
        <f t="shared" si="288"/>
        <v>0.39443829710467632</v>
      </c>
      <c r="S599" s="24">
        <f t="shared" si="289"/>
        <v>537.32783229968709</v>
      </c>
      <c r="T599" s="12">
        <f t="shared" si="302"/>
        <v>0.37246338072853646</v>
      </c>
      <c r="W599" s="24">
        <f t="shared" si="303"/>
        <v>244.79345622635805</v>
      </c>
      <c r="X599" s="24">
        <f t="shared" si="304"/>
        <v>545.51915627378378</v>
      </c>
      <c r="Y599" s="13">
        <f t="shared" si="290"/>
        <v>0.4124866723109028</v>
      </c>
      <c r="Z599" s="24">
        <f t="shared" si="291"/>
        <v>8141.3763983870904</v>
      </c>
      <c r="AA599" s="24">
        <f t="shared" si="292"/>
        <v>12063.784972733845</v>
      </c>
      <c r="AB599" s="24">
        <f t="shared" si="305"/>
        <v>313.83527934145468</v>
      </c>
      <c r="AC599" s="24">
        <f t="shared" si="306"/>
        <v>221.20996371541884</v>
      </c>
      <c r="AE599" s="14">
        <f t="shared" si="307"/>
        <v>48.416666666666664</v>
      </c>
      <c r="AF599" s="24">
        <f t="shared" si="280"/>
        <v>400</v>
      </c>
      <c r="AG599" s="3">
        <f t="shared" si="308"/>
        <v>0.5</v>
      </c>
      <c r="AH599" s="3">
        <f>IF(AC599&lt;=450,AthetaR30_0,IF(AC599&gt;=650,AthetaR30_2,(IF(AC599&lt;=550,AthetaR30_0+(AthetaR30_1-AthetaR30_0)/100*(AC599-450),AthetaR30_1+(AthetaR30_2-AthetaR30_1)/100*(AC599-450)))))</f>
        <v>0</v>
      </c>
      <c r="AI599" s="3">
        <f>IF(AD599&lt;=450,AthetaR60_0,IF(AD599&gt;=650,AthetaR60_2,(IF(AD599&lt;=550,AthetaR60_0+(AthetaR60_1-AthetaR60_0)/100*(AD599-450),AthetaR60_1+(AthetaR60_2-AthetaR60_1)/100*(AD599-450)))))</f>
        <v>0.5</v>
      </c>
      <c r="AJ599" s="3">
        <f>IF(AE599&lt;=450,AthetaR90_0,IF(AE599&gt;=650,AthetaR90_2,(IF(AE599&lt;=550,AthetaR90_0+(AthetaR90_1-AthetaR90_0)/100*(AE599-450),AthetaR90_1+(AthetaR90_2-AthetaR90_1)/100*(AE599-450)))))</f>
        <v>1.3</v>
      </c>
      <c r="AK599" s="3">
        <f>IF(AF599&lt;=450,AthetaR120_0,IF(AF599&gt;=650,AthetaR120_2,(IF(AF599&lt;=550,AthetaR120_0+(AthetaR120_1-AthetaR120_0)/100*(AF599-450),AthetaR120_1+(AthetaR120_2-AthetaR120_1)/100*(AF599-450)))))</f>
        <v>1.9</v>
      </c>
      <c r="AL599" s="24">
        <f t="shared" si="309"/>
        <v>313.83527934145468</v>
      </c>
      <c r="AM599" s="14">
        <f t="shared" si="310"/>
        <v>221.20996371541884</v>
      </c>
    </row>
    <row r="600" spans="2:39" x14ac:dyDescent="0.25">
      <c r="B600" s="3">
        <f t="shared" si="293"/>
        <v>2910</v>
      </c>
      <c r="C600" s="14">
        <f t="shared" si="294"/>
        <v>48.5</v>
      </c>
      <c r="D600" s="11">
        <f t="shared" si="295"/>
        <v>913.53261245736905</v>
      </c>
      <c r="E600" s="11">
        <f t="shared" si="281"/>
        <v>570.66231051049385</v>
      </c>
      <c r="F600" s="11">
        <f t="shared" si="296"/>
        <v>148.23589717683188</v>
      </c>
      <c r="G600" s="11">
        <f t="shared" si="282"/>
        <v>314.34222903793739</v>
      </c>
      <c r="H600" s="11">
        <f t="shared" si="283"/>
        <v>221.58242709614737</v>
      </c>
      <c r="I600" s="24">
        <f t="shared" si="297"/>
        <v>148.23589717683188</v>
      </c>
      <c r="J600" s="12">
        <f t="shared" si="284"/>
        <v>0.22681820350373488</v>
      </c>
      <c r="K600" s="24">
        <f t="shared" si="285"/>
        <v>509.68173522059345</v>
      </c>
      <c r="L600" s="12">
        <f t="shared" si="298"/>
        <v>0.250181016238195</v>
      </c>
      <c r="M600" s="24">
        <f t="shared" si="299"/>
        <v>314.34222903793739</v>
      </c>
      <c r="N600" s="12">
        <f t="shared" si="286"/>
        <v>0.67611230889068286</v>
      </c>
      <c r="O600" s="24">
        <f t="shared" si="287"/>
        <v>569.95015976501463</v>
      </c>
      <c r="P600" s="12">
        <f t="shared" si="300"/>
        <v>0.50662747228481697</v>
      </c>
      <c r="Q600" s="24">
        <f t="shared" si="301"/>
        <v>221.58242709614737</v>
      </c>
      <c r="R600" s="12">
        <f t="shared" si="288"/>
        <v>0.39434231622289762</v>
      </c>
      <c r="S600" s="24">
        <f t="shared" si="289"/>
        <v>537.45861511711928</v>
      </c>
      <c r="T600" s="12">
        <f t="shared" si="302"/>
        <v>0.37233752579348373</v>
      </c>
      <c r="W600" s="24">
        <f t="shared" si="303"/>
        <v>245.20594289866895</v>
      </c>
      <c r="X600" s="24">
        <f t="shared" si="304"/>
        <v>545.66132666482747</v>
      </c>
      <c r="Y600" s="13">
        <f t="shared" si="290"/>
        <v>0.41243886720270095</v>
      </c>
      <c r="Z600" s="24">
        <f t="shared" si="291"/>
        <v>8136.4091902956234</v>
      </c>
      <c r="AA600" s="24">
        <f t="shared" si="292"/>
        <v>12071.67566009622</v>
      </c>
      <c r="AB600" s="24">
        <f t="shared" si="305"/>
        <v>314.34222903793739</v>
      </c>
      <c r="AC600" s="24">
        <f t="shared" si="306"/>
        <v>221.58242709614737</v>
      </c>
      <c r="AE600" s="14">
        <f t="shared" si="307"/>
        <v>48.5</v>
      </c>
      <c r="AF600" s="24">
        <f t="shared" si="280"/>
        <v>400</v>
      </c>
      <c r="AG600" s="3">
        <f t="shared" si="308"/>
        <v>0.5</v>
      </c>
      <c r="AH600" s="3">
        <f>IF(AC600&lt;=450,AthetaR30_0,IF(AC600&gt;=650,AthetaR30_2,(IF(AC600&lt;=550,AthetaR30_0+(AthetaR30_1-AthetaR30_0)/100*(AC600-450),AthetaR30_1+(AthetaR30_2-AthetaR30_1)/100*(AC600-450)))))</f>
        <v>0</v>
      </c>
      <c r="AI600" s="3">
        <f>IF(AD600&lt;=450,AthetaR60_0,IF(AD600&gt;=650,AthetaR60_2,(IF(AD600&lt;=550,AthetaR60_0+(AthetaR60_1-AthetaR60_0)/100*(AD600-450),AthetaR60_1+(AthetaR60_2-AthetaR60_1)/100*(AD600-450)))))</f>
        <v>0.5</v>
      </c>
      <c r="AJ600" s="3">
        <f>IF(AE600&lt;=450,AthetaR90_0,IF(AE600&gt;=650,AthetaR90_2,(IF(AE600&lt;=550,AthetaR90_0+(AthetaR90_1-AthetaR90_0)/100*(AE600-450),AthetaR90_1+(AthetaR90_2-AthetaR90_1)/100*(AE600-450)))))</f>
        <v>1.3</v>
      </c>
      <c r="AK600" s="3">
        <f>IF(AF600&lt;=450,AthetaR120_0,IF(AF600&gt;=650,AthetaR120_2,(IF(AF600&lt;=550,AthetaR120_0+(AthetaR120_1-AthetaR120_0)/100*(AF600-450),AthetaR120_1+(AthetaR120_2-AthetaR120_1)/100*(AF600-450)))))</f>
        <v>1.9</v>
      </c>
      <c r="AL600" s="24">
        <f t="shared" si="309"/>
        <v>314.34222903793739</v>
      </c>
      <c r="AM600" s="14">
        <f t="shared" si="310"/>
        <v>221.58242709614737</v>
      </c>
    </row>
    <row r="601" spans="2:39" x14ac:dyDescent="0.25">
      <c r="B601" s="3">
        <f t="shared" si="293"/>
        <v>2915</v>
      </c>
      <c r="C601" s="14">
        <f t="shared" si="294"/>
        <v>48.583333333333336</v>
      </c>
      <c r="D601" s="11">
        <f t="shared" si="295"/>
        <v>913.78917347255128</v>
      </c>
      <c r="E601" s="11">
        <f t="shared" si="281"/>
        <v>570.87610885914592</v>
      </c>
      <c r="F601" s="11">
        <f t="shared" si="296"/>
        <v>148.48607819307009</v>
      </c>
      <c r="G601" s="11">
        <f t="shared" si="282"/>
        <v>314.84885651022222</v>
      </c>
      <c r="H601" s="11">
        <f t="shared" si="283"/>
        <v>221.95476462194085</v>
      </c>
      <c r="I601" s="24">
        <f t="shared" si="297"/>
        <v>148.48607819307009</v>
      </c>
      <c r="J601" s="12">
        <f t="shared" si="284"/>
        <v>0.22677166005631438</v>
      </c>
      <c r="K601" s="24">
        <f t="shared" si="285"/>
        <v>509.78634416969464</v>
      </c>
      <c r="L601" s="12">
        <f t="shared" si="298"/>
        <v>0.25014561338871738</v>
      </c>
      <c r="M601" s="24">
        <f t="shared" si="299"/>
        <v>314.84885651022222</v>
      </c>
      <c r="N601" s="12">
        <f t="shared" si="286"/>
        <v>0.67589072878274514</v>
      </c>
      <c r="O601" s="24">
        <f t="shared" si="287"/>
        <v>570.13700892944576</v>
      </c>
      <c r="P601" s="12">
        <f t="shared" si="300"/>
        <v>0.50630514266036553</v>
      </c>
      <c r="Q601" s="24">
        <f t="shared" si="301"/>
        <v>221.95476462194085</v>
      </c>
      <c r="R601" s="12">
        <f t="shared" si="288"/>
        <v>0.39424645802410196</v>
      </c>
      <c r="S601" s="24">
        <f t="shared" si="289"/>
        <v>537.58929432481727</v>
      </c>
      <c r="T601" s="12">
        <f t="shared" si="302"/>
        <v>0.37221155222217411</v>
      </c>
      <c r="W601" s="24">
        <f t="shared" si="303"/>
        <v>245.61838176587165</v>
      </c>
      <c r="X601" s="24">
        <f t="shared" si="304"/>
        <v>545.80346121017567</v>
      </c>
      <c r="Y601" s="13">
        <f t="shared" si="290"/>
        <v>0.41239106409487503</v>
      </c>
      <c r="Z601" s="24">
        <f t="shared" si="291"/>
        <v>8131.4431773318574</v>
      </c>
      <c r="AA601" s="24">
        <f t="shared" si="292"/>
        <v>12079.562702457391</v>
      </c>
      <c r="AB601" s="24">
        <f t="shared" si="305"/>
        <v>314.84885651022222</v>
      </c>
      <c r="AC601" s="24">
        <f t="shared" si="306"/>
        <v>221.95476462194085</v>
      </c>
      <c r="AE601" s="14">
        <f t="shared" si="307"/>
        <v>48.583333333333336</v>
      </c>
      <c r="AF601" s="24">
        <f t="shared" si="280"/>
        <v>400</v>
      </c>
      <c r="AG601" s="3">
        <f t="shared" si="308"/>
        <v>0.5</v>
      </c>
      <c r="AH601" s="3">
        <f>IF(AC601&lt;=450,AthetaR30_0,IF(AC601&gt;=650,AthetaR30_2,(IF(AC601&lt;=550,AthetaR30_0+(AthetaR30_1-AthetaR30_0)/100*(AC601-450),AthetaR30_1+(AthetaR30_2-AthetaR30_1)/100*(AC601-450)))))</f>
        <v>0</v>
      </c>
      <c r="AI601" s="3">
        <f>IF(AD601&lt;=450,AthetaR60_0,IF(AD601&gt;=650,AthetaR60_2,(IF(AD601&lt;=550,AthetaR60_0+(AthetaR60_1-AthetaR60_0)/100*(AD601-450),AthetaR60_1+(AthetaR60_2-AthetaR60_1)/100*(AD601-450)))))</f>
        <v>0.5</v>
      </c>
      <c r="AJ601" s="3">
        <f>IF(AE601&lt;=450,AthetaR90_0,IF(AE601&gt;=650,AthetaR90_2,(IF(AE601&lt;=550,AthetaR90_0+(AthetaR90_1-AthetaR90_0)/100*(AE601-450),AthetaR90_1+(AthetaR90_2-AthetaR90_1)/100*(AE601-450)))))</f>
        <v>1.3</v>
      </c>
      <c r="AK601" s="3">
        <f>IF(AF601&lt;=450,AthetaR120_0,IF(AF601&gt;=650,AthetaR120_2,(IF(AF601&lt;=550,AthetaR120_0+(AthetaR120_1-AthetaR120_0)/100*(AF601-450),AthetaR120_1+(AthetaR120_2-AthetaR120_1)/100*(AF601-450)))))</f>
        <v>1.9</v>
      </c>
      <c r="AL601" s="24">
        <f t="shared" si="309"/>
        <v>314.84885651022222</v>
      </c>
      <c r="AM601" s="14">
        <f t="shared" si="310"/>
        <v>221.95476462194085</v>
      </c>
    </row>
    <row r="602" spans="2:39" x14ac:dyDescent="0.25">
      <c r="B602" s="3">
        <f t="shared" si="293"/>
        <v>2920</v>
      </c>
      <c r="C602" s="14">
        <f t="shared" si="294"/>
        <v>48.666666666666664</v>
      </c>
      <c r="D602" s="11">
        <f t="shared" si="295"/>
        <v>914.0452959216816</v>
      </c>
      <c r="E602" s="11">
        <f t="shared" si="281"/>
        <v>571.08990720779798</v>
      </c>
      <c r="F602" s="11">
        <f t="shared" si="296"/>
        <v>148.73622380645881</v>
      </c>
      <c r="G602" s="11">
        <f t="shared" si="282"/>
        <v>315.3551616528826</v>
      </c>
      <c r="H602" s="11">
        <f t="shared" si="283"/>
        <v>222.32697617416304</v>
      </c>
      <c r="I602" s="24">
        <f t="shared" si="297"/>
        <v>148.73622380645881</v>
      </c>
      <c r="J602" s="12">
        <f t="shared" si="284"/>
        <v>0.22672518130441066</v>
      </c>
      <c r="K602" s="24">
        <f t="shared" si="285"/>
        <v>509.89085057201942</v>
      </c>
      <c r="L602" s="12">
        <f t="shared" si="298"/>
        <v>0.25011010098373981</v>
      </c>
      <c r="M602" s="24">
        <f t="shared" si="299"/>
        <v>315.3551616528826</v>
      </c>
      <c r="N602" s="12">
        <f t="shared" si="286"/>
        <v>0.67566918747820848</v>
      </c>
      <c r="O602" s="24">
        <f t="shared" si="287"/>
        <v>570.32394789168302</v>
      </c>
      <c r="P602" s="12">
        <f t="shared" si="300"/>
        <v>0.50598270886124286</v>
      </c>
      <c r="Q602" s="24">
        <f t="shared" si="301"/>
        <v>222.32697617416304</v>
      </c>
      <c r="R602" s="12">
        <f t="shared" si="288"/>
        <v>0.39415072184604227</v>
      </c>
      <c r="S602" s="24">
        <f t="shared" si="289"/>
        <v>537.71987062863172</v>
      </c>
      <c r="T602" s="12">
        <f t="shared" si="302"/>
        <v>0.37208546081471555</v>
      </c>
      <c r="W602" s="24">
        <f t="shared" si="303"/>
        <v>246.03077282996651</v>
      </c>
      <c r="X602" s="24">
        <f t="shared" si="304"/>
        <v>545.94556085159797</v>
      </c>
      <c r="Y602" s="13">
        <f t="shared" si="290"/>
        <v>0.41234326198904958</v>
      </c>
      <c r="Z602" s="24">
        <f t="shared" si="291"/>
        <v>8126.4783594457867</v>
      </c>
      <c r="AA602" s="24">
        <f t="shared" si="292"/>
        <v>12087.44608633264</v>
      </c>
      <c r="AB602" s="24">
        <f t="shared" si="305"/>
        <v>315.3551616528826</v>
      </c>
      <c r="AC602" s="24">
        <f t="shared" si="306"/>
        <v>222.32697617416304</v>
      </c>
      <c r="AE602" s="14">
        <f t="shared" si="307"/>
        <v>48.666666666666664</v>
      </c>
      <c r="AF602" s="24">
        <f t="shared" si="280"/>
        <v>400</v>
      </c>
      <c r="AG602" s="3">
        <f t="shared" si="308"/>
        <v>0.5</v>
      </c>
      <c r="AH602" s="3">
        <f>IF(AC602&lt;=450,AthetaR30_0,IF(AC602&gt;=650,AthetaR30_2,(IF(AC602&lt;=550,AthetaR30_0+(AthetaR30_1-AthetaR30_0)/100*(AC602-450),AthetaR30_1+(AthetaR30_2-AthetaR30_1)/100*(AC602-450)))))</f>
        <v>0</v>
      </c>
      <c r="AI602" s="3">
        <f>IF(AD602&lt;=450,AthetaR60_0,IF(AD602&gt;=650,AthetaR60_2,(IF(AD602&lt;=550,AthetaR60_0+(AthetaR60_1-AthetaR60_0)/100*(AD602-450),AthetaR60_1+(AthetaR60_2-AthetaR60_1)/100*(AD602-450)))))</f>
        <v>0.5</v>
      </c>
      <c r="AJ602" s="3">
        <f>IF(AE602&lt;=450,AthetaR90_0,IF(AE602&gt;=650,AthetaR90_2,(IF(AE602&lt;=550,AthetaR90_0+(AthetaR90_1-AthetaR90_0)/100*(AE602-450),AthetaR90_1+(AthetaR90_2-AthetaR90_1)/100*(AE602-450)))))</f>
        <v>1.3</v>
      </c>
      <c r="AK602" s="3">
        <f>IF(AF602&lt;=450,AthetaR120_0,IF(AF602&gt;=650,AthetaR120_2,(IF(AF602&lt;=550,AthetaR120_0+(AthetaR120_1-AthetaR120_0)/100*(AF602-450),AthetaR120_1+(AthetaR120_2-AthetaR120_1)/100*(AF602-450)))))</f>
        <v>1.9</v>
      </c>
      <c r="AL602" s="24">
        <f t="shared" si="309"/>
        <v>315.3551616528826</v>
      </c>
      <c r="AM602" s="14">
        <f t="shared" si="310"/>
        <v>222.32697617416304</v>
      </c>
    </row>
    <row r="603" spans="2:39" x14ac:dyDescent="0.25">
      <c r="B603" s="3">
        <f t="shared" si="293"/>
        <v>2925</v>
      </c>
      <c r="C603" s="14">
        <f t="shared" si="294"/>
        <v>48.75</v>
      </c>
      <c r="D603" s="11">
        <f t="shared" si="295"/>
        <v>914.30098130157398</v>
      </c>
      <c r="E603" s="11">
        <f t="shared" si="281"/>
        <v>571.30370555645004</v>
      </c>
      <c r="F603" s="11">
        <f t="shared" si="296"/>
        <v>148.98633390744254</v>
      </c>
      <c r="G603" s="11">
        <f t="shared" si="282"/>
        <v>315.86114436174387</v>
      </c>
      <c r="H603" s="11">
        <f t="shared" si="283"/>
        <v>222.69906163497774</v>
      </c>
      <c r="I603" s="24">
        <f t="shared" si="297"/>
        <v>148.98633390744254</v>
      </c>
      <c r="J603" s="12">
        <f t="shared" si="284"/>
        <v>0.22667876709132787</v>
      </c>
      <c r="K603" s="24">
        <f t="shared" si="285"/>
        <v>509.99525462755184</v>
      </c>
      <c r="L603" s="12">
        <f t="shared" si="298"/>
        <v>0.25007447969133495</v>
      </c>
      <c r="M603" s="24">
        <f t="shared" si="299"/>
        <v>315.86114436174387</v>
      </c>
      <c r="N603" s="12">
        <f t="shared" si="286"/>
        <v>0.67544768351604589</v>
      </c>
      <c r="O603" s="24">
        <f t="shared" si="287"/>
        <v>570.51097794191082</v>
      </c>
      <c r="P603" s="12">
        <f t="shared" si="300"/>
        <v>0.505660172132951</v>
      </c>
      <c r="Q603" s="24">
        <f t="shared" si="301"/>
        <v>222.69906163497774</v>
      </c>
      <c r="R603" s="12">
        <f t="shared" si="288"/>
        <v>0.3940551070285348</v>
      </c>
      <c r="S603" s="24">
        <f t="shared" si="289"/>
        <v>537.8503447333527</v>
      </c>
      <c r="T603" s="12">
        <f t="shared" si="302"/>
        <v>0.3719592523646939</v>
      </c>
      <c r="W603" s="24">
        <f t="shared" si="303"/>
        <v>246.44311609195555</v>
      </c>
      <c r="X603" s="24">
        <f t="shared" si="304"/>
        <v>546.087626529869</v>
      </c>
      <c r="Y603" s="13">
        <f t="shared" si="290"/>
        <v>0.41229545988975663</v>
      </c>
      <c r="Z603" s="24">
        <f t="shared" si="291"/>
        <v>8121.5147366123629</v>
      </c>
      <c r="AA603" s="24">
        <f t="shared" si="292"/>
        <v>12095.325798250833</v>
      </c>
      <c r="AB603" s="24">
        <f t="shared" si="305"/>
        <v>315.86114436174387</v>
      </c>
      <c r="AC603" s="24">
        <f t="shared" si="306"/>
        <v>222.69906163497774</v>
      </c>
      <c r="AE603" s="14">
        <f t="shared" si="307"/>
        <v>48.75</v>
      </c>
      <c r="AF603" s="24">
        <f t="shared" si="280"/>
        <v>400</v>
      </c>
      <c r="AG603" s="3">
        <f t="shared" si="308"/>
        <v>0.5</v>
      </c>
      <c r="AH603" s="3">
        <f>IF(AC603&lt;=450,AthetaR30_0,IF(AC603&gt;=650,AthetaR30_2,(IF(AC603&lt;=550,AthetaR30_0+(AthetaR30_1-AthetaR30_0)/100*(AC603-450),AthetaR30_1+(AthetaR30_2-AthetaR30_1)/100*(AC603-450)))))</f>
        <v>0</v>
      </c>
      <c r="AI603" s="3">
        <f>IF(AD603&lt;=450,AthetaR60_0,IF(AD603&gt;=650,AthetaR60_2,(IF(AD603&lt;=550,AthetaR60_0+(AthetaR60_1-AthetaR60_0)/100*(AD603-450),AthetaR60_1+(AthetaR60_2-AthetaR60_1)/100*(AD603-450)))))</f>
        <v>0.5</v>
      </c>
      <c r="AJ603" s="3">
        <f>IF(AE603&lt;=450,AthetaR90_0,IF(AE603&gt;=650,AthetaR90_2,(IF(AE603&lt;=550,AthetaR90_0+(AthetaR90_1-AthetaR90_0)/100*(AE603-450),AthetaR90_1+(AthetaR90_2-AthetaR90_1)/100*(AE603-450)))))</f>
        <v>1.3</v>
      </c>
      <c r="AK603" s="3">
        <f>IF(AF603&lt;=450,AthetaR120_0,IF(AF603&gt;=650,AthetaR120_2,(IF(AF603&lt;=550,AthetaR120_0+(AthetaR120_1-AthetaR120_0)/100*(AF603-450),AthetaR120_1+(AthetaR120_2-AthetaR120_1)/100*(AF603-450)))))</f>
        <v>1.9</v>
      </c>
      <c r="AL603" s="24">
        <f t="shared" si="309"/>
        <v>315.86114436174387</v>
      </c>
      <c r="AM603" s="14">
        <f t="shared" si="310"/>
        <v>222.69906163497774</v>
      </c>
    </row>
    <row r="604" spans="2:39" x14ac:dyDescent="0.25">
      <c r="B604" s="3">
        <f t="shared" si="293"/>
        <v>2930</v>
      </c>
      <c r="C604" s="14">
        <f t="shared" si="294"/>
        <v>48.833333333333336</v>
      </c>
      <c r="D604" s="11">
        <f t="shared" si="295"/>
        <v>914.55623110139186</v>
      </c>
      <c r="E604" s="11">
        <f t="shared" si="281"/>
        <v>571.5175039051021</v>
      </c>
      <c r="F604" s="11">
        <f t="shared" si="296"/>
        <v>149.23640838713388</v>
      </c>
      <c r="G604" s="11">
        <f t="shared" si="282"/>
        <v>316.3668045338768</v>
      </c>
      <c r="H604" s="11">
        <f t="shared" si="283"/>
        <v>223.07102088734243</v>
      </c>
      <c r="I604" s="24">
        <f t="shared" si="297"/>
        <v>149.23640838713388</v>
      </c>
      <c r="J604" s="12">
        <f t="shared" si="284"/>
        <v>0.22663241726053843</v>
      </c>
      <c r="K604" s="24">
        <f t="shared" si="285"/>
        <v>510.09955653652474</v>
      </c>
      <c r="L604" s="12">
        <f t="shared" si="298"/>
        <v>0.25003875017491245</v>
      </c>
      <c r="M604" s="24">
        <f t="shared" si="299"/>
        <v>316.3668045338768</v>
      </c>
      <c r="N604" s="12">
        <f t="shared" si="286"/>
        <v>0.67522621544627892</v>
      </c>
      <c r="O604" s="24">
        <f t="shared" si="287"/>
        <v>570.69810036425656</v>
      </c>
      <c r="P604" s="12">
        <f t="shared" si="300"/>
        <v>0.505337533714868</v>
      </c>
      <c r="Q604" s="24">
        <f t="shared" si="301"/>
        <v>223.07102088734243</v>
      </c>
      <c r="R604" s="12">
        <f t="shared" si="288"/>
        <v>0.39395961291345521</v>
      </c>
      <c r="S604" s="24">
        <f t="shared" si="289"/>
        <v>537.98071734270661</v>
      </c>
      <c r="T604" s="12">
        <f t="shared" si="302"/>
        <v>0.37183292765933351</v>
      </c>
      <c r="W604" s="24">
        <f t="shared" si="303"/>
        <v>246.85541155184529</v>
      </c>
      <c r="X604" s="24">
        <f t="shared" si="304"/>
        <v>546.22965918476984</v>
      </c>
      <c r="Y604" s="13">
        <f t="shared" si="290"/>
        <v>0.41224765680443065</v>
      </c>
      <c r="Z604" s="24">
        <f t="shared" si="291"/>
        <v>8116.5523088314203</v>
      </c>
      <c r="AA604" s="24">
        <f t="shared" si="292"/>
        <v>12103.201824754617</v>
      </c>
      <c r="AB604" s="24">
        <f t="shared" si="305"/>
        <v>316.3668045338768</v>
      </c>
      <c r="AC604" s="24">
        <f t="shared" si="306"/>
        <v>223.07102088734243</v>
      </c>
      <c r="AE604" s="14">
        <f t="shared" si="307"/>
        <v>48.833333333333336</v>
      </c>
      <c r="AF604" s="24">
        <f t="shared" si="280"/>
        <v>400</v>
      </c>
      <c r="AG604" s="3">
        <f t="shared" si="308"/>
        <v>0.5</v>
      </c>
      <c r="AH604" s="3">
        <f>IF(AC604&lt;=450,AthetaR30_0,IF(AC604&gt;=650,AthetaR30_2,(IF(AC604&lt;=550,AthetaR30_0+(AthetaR30_1-AthetaR30_0)/100*(AC604-450),AthetaR30_1+(AthetaR30_2-AthetaR30_1)/100*(AC604-450)))))</f>
        <v>0</v>
      </c>
      <c r="AI604" s="3">
        <f>IF(AD604&lt;=450,AthetaR60_0,IF(AD604&gt;=650,AthetaR60_2,(IF(AD604&lt;=550,AthetaR60_0+(AthetaR60_1-AthetaR60_0)/100*(AD604-450),AthetaR60_1+(AthetaR60_2-AthetaR60_1)/100*(AD604-450)))))</f>
        <v>0.5</v>
      </c>
      <c r="AJ604" s="3">
        <f>IF(AE604&lt;=450,AthetaR90_0,IF(AE604&gt;=650,AthetaR90_2,(IF(AE604&lt;=550,AthetaR90_0+(AthetaR90_1-AthetaR90_0)/100*(AE604-450),AthetaR90_1+(AthetaR90_2-AthetaR90_1)/100*(AE604-450)))))</f>
        <v>1.3</v>
      </c>
      <c r="AK604" s="3">
        <f>IF(AF604&lt;=450,AthetaR120_0,IF(AF604&gt;=650,AthetaR120_2,(IF(AF604&lt;=550,AthetaR120_0+(AthetaR120_1-AthetaR120_0)/100*(AF604-450),AthetaR120_1+(AthetaR120_2-AthetaR120_1)/100*(AF604-450)))))</f>
        <v>1.9</v>
      </c>
      <c r="AL604" s="24">
        <f t="shared" si="309"/>
        <v>316.3668045338768</v>
      </c>
      <c r="AM604" s="14">
        <f t="shared" si="310"/>
        <v>223.07102088734243</v>
      </c>
    </row>
    <row r="605" spans="2:39" x14ac:dyDescent="0.25">
      <c r="B605" s="3">
        <f t="shared" si="293"/>
        <v>2935</v>
      </c>
      <c r="C605" s="14">
        <f t="shared" si="294"/>
        <v>48.916666666666664</v>
      </c>
      <c r="D605" s="11">
        <f t="shared" si="295"/>
        <v>914.8110468027013</v>
      </c>
      <c r="E605" s="11">
        <f t="shared" si="281"/>
        <v>571.73130225375417</v>
      </c>
      <c r="F605" s="11">
        <f t="shared" si="296"/>
        <v>149.4864471373088</v>
      </c>
      <c r="G605" s="11">
        <f t="shared" si="282"/>
        <v>316.87214206759165</v>
      </c>
      <c r="H605" s="11">
        <f t="shared" si="283"/>
        <v>223.44285381500177</v>
      </c>
      <c r="I605" s="24">
        <f t="shared" si="297"/>
        <v>149.4864471373088</v>
      </c>
      <c r="J605" s="12">
        <f t="shared" si="284"/>
        <v>0.22658613165568403</v>
      </c>
      <c r="K605" s="24">
        <f t="shared" si="285"/>
        <v>510.20375649941616</v>
      </c>
      <c r="L605" s="12">
        <f t="shared" si="298"/>
        <v>0.25000291309319689</v>
      </c>
      <c r="M605" s="24">
        <f t="shared" si="299"/>
        <v>316.87214206759165</v>
      </c>
      <c r="N605" s="12">
        <f t="shared" si="286"/>
        <v>0.67500478182994184</v>
      </c>
      <c r="O605" s="24">
        <f t="shared" si="287"/>
        <v>570.88531643679721</v>
      </c>
      <c r="P605" s="12">
        <f t="shared" si="300"/>
        <v>0.50501479484014133</v>
      </c>
      <c r="Q605" s="24">
        <f t="shared" si="301"/>
        <v>223.44285381500177</v>
      </c>
      <c r="R605" s="12">
        <f t="shared" si="288"/>
        <v>0.3938642388447352</v>
      </c>
      <c r="S605" s="24">
        <f t="shared" si="289"/>
        <v>538.11098915935179</v>
      </c>
      <c r="T605" s="12">
        <f t="shared" si="302"/>
        <v>0.37170648747945562</v>
      </c>
      <c r="W605" s="24">
        <f t="shared" si="303"/>
        <v>247.26765920864972</v>
      </c>
      <c r="X605" s="24">
        <f t="shared" si="304"/>
        <v>546.37165975508901</v>
      </c>
      <c r="Y605" s="13">
        <f t="shared" si="290"/>
        <v>0.4121998517434054</v>
      </c>
      <c r="Z605" s="24">
        <f t="shared" si="291"/>
        <v>8111.5910761276109</v>
      </c>
      <c r="AA605" s="24">
        <f t="shared" si="292"/>
        <v>12111.074152400555</v>
      </c>
      <c r="AB605" s="24">
        <f t="shared" si="305"/>
        <v>316.87214206759165</v>
      </c>
      <c r="AC605" s="24">
        <f t="shared" si="306"/>
        <v>223.44285381500177</v>
      </c>
      <c r="AE605" s="14">
        <f t="shared" si="307"/>
        <v>48.916666666666664</v>
      </c>
      <c r="AF605" s="24">
        <f t="shared" si="280"/>
        <v>400</v>
      </c>
      <c r="AG605" s="3">
        <f t="shared" si="308"/>
        <v>0.5</v>
      </c>
      <c r="AH605" s="3">
        <f>IF(AC605&lt;=450,AthetaR30_0,IF(AC605&gt;=650,AthetaR30_2,(IF(AC605&lt;=550,AthetaR30_0+(AthetaR30_1-AthetaR30_0)/100*(AC605-450),AthetaR30_1+(AthetaR30_2-AthetaR30_1)/100*(AC605-450)))))</f>
        <v>0</v>
      </c>
      <c r="AI605" s="3">
        <f>IF(AD605&lt;=450,AthetaR60_0,IF(AD605&gt;=650,AthetaR60_2,(IF(AD605&lt;=550,AthetaR60_0+(AthetaR60_1-AthetaR60_0)/100*(AD605-450),AthetaR60_1+(AthetaR60_2-AthetaR60_1)/100*(AD605-450)))))</f>
        <v>0.5</v>
      </c>
      <c r="AJ605" s="3">
        <f>IF(AE605&lt;=450,AthetaR90_0,IF(AE605&gt;=650,AthetaR90_2,(IF(AE605&lt;=550,AthetaR90_0+(AthetaR90_1-AthetaR90_0)/100*(AE605-450),AthetaR90_1+(AthetaR90_2-AthetaR90_1)/100*(AE605-450)))))</f>
        <v>1.3</v>
      </c>
      <c r="AK605" s="3">
        <f>IF(AF605&lt;=450,AthetaR120_0,IF(AF605&gt;=650,AthetaR120_2,(IF(AF605&lt;=550,AthetaR120_0+(AthetaR120_1-AthetaR120_0)/100*(AF605-450),AthetaR120_1+(AthetaR120_2-AthetaR120_1)/100*(AF605-450)))))</f>
        <v>1.9</v>
      </c>
      <c r="AL605" s="24">
        <f t="shared" si="309"/>
        <v>316.87214206759165</v>
      </c>
      <c r="AM605" s="14">
        <f t="shared" si="310"/>
        <v>223.44285381500177</v>
      </c>
    </row>
    <row r="606" spans="2:39" x14ac:dyDescent="0.25">
      <c r="B606" s="3">
        <f t="shared" si="293"/>
        <v>2940</v>
      </c>
      <c r="C606" s="14">
        <f t="shared" si="294"/>
        <v>49</v>
      </c>
      <c r="D606" s="11">
        <f t="shared" si="295"/>
        <v>915.06542987952218</v>
      </c>
      <c r="E606" s="11">
        <f t="shared" si="281"/>
        <v>571.94510060240623</v>
      </c>
      <c r="F606" s="11">
        <f t="shared" si="296"/>
        <v>149.736450050402</v>
      </c>
      <c r="G606" s="11">
        <f t="shared" si="282"/>
        <v>317.37715686243178</v>
      </c>
      <c r="H606" s="11">
        <f t="shared" si="283"/>
        <v>223.81456030248123</v>
      </c>
      <c r="I606" s="24">
        <f t="shared" si="297"/>
        <v>149.736450050402</v>
      </c>
      <c r="J606" s="12">
        <f t="shared" si="284"/>
        <v>0.22653991012057723</v>
      </c>
      <c r="K606" s="24">
        <f t="shared" si="285"/>
        <v>510.30785471694486</v>
      </c>
      <c r="L606" s="12">
        <f t="shared" si="298"/>
        <v>0.24996696910030167</v>
      </c>
      <c r="M606" s="24">
        <f t="shared" si="299"/>
        <v>317.37715686243178</v>
      </c>
      <c r="N606" s="12">
        <f t="shared" si="286"/>
        <v>0.67478338123904347</v>
      </c>
      <c r="O606" s="24">
        <f t="shared" si="287"/>
        <v>571.07262743156753</v>
      </c>
      <c r="P606" s="12">
        <f t="shared" si="300"/>
        <v>0.50469195673587164</v>
      </c>
      <c r="Q606" s="24">
        <f t="shared" si="301"/>
        <v>223.81456030248123</v>
      </c>
      <c r="R606" s="12">
        <f t="shared" si="288"/>
        <v>0.39376898416835965</v>
      </c>
      <c r="S606" s="24">
        <f t="shared" si="289"/>
        <v>538.2411608848746</v>
      </c>
      <c r="T606" s="12">
        <f t="shared" si="302"/>
        <v>0.37157993259960326</v>
      </c>
      <c r="W606" s="24">
        <f t="shared" si="303"/>
        <v>247.67985906039311</v>
      </c>
      <c r="X606" s="24">
        <f t="shared" si="304"/>
        <v>546.51362917862537</v>
      </c>
      <c r="Y606" s="13">
        <f t="shared" si="290"/>
        <v>0.41215204371990916</v>
      </c>
      <c r="Z606" s="24">
        <f t="shared" si="291"/>
        <v>8106.6310385503275</v>
      </c>
      <c r="AA606" s="24">
        <f t="shared" si="292"/>
        <v>12118.942767759312</v>
      </c>
      <c r="AB606" s="24">
        <f t="shared" si="305"/>
        <v>317.37715686243178</v>
      </c>
      <c r="AC606" s="24">
        <f t="shared" si="306"/>
        <v>223.81456030248123</v>
      </c>
      <c r="AE606" s="14">
        <f t="shared" si="307"/>
        <v>49</v>
      </c>
      <c r="AF606" s="24">
        <f t="shared" si="280"/>
        <v>400</v>
      </c>
      <c r="AG606" s="3">
        <f t="shared" si="308"/>
        <v>0.5</v>
      </c>
      <c r="AH606" s="3">
        <f>IF(AC606&lt;=450,AthetaR30_0,IF(AC606&gt;=650,AthetaR30_2,(IF(AC606&lt;=550,AthetaR30_0+(AthetaR30_1-AthetaR30_0)/100*(AC606-450),AthetaR30_1+(AthetaR30_2-AthetaR30_1)/100*(AC606-450)))))</f>
        <v>0</v>
      </c>
      <c r="AI606" s="3">
        <f>IF(AD606&lt;=450,AthetaR60_0,IF(AD606&gt;=650,AthetaR60_2,(IF(AD606&lt;=550,AthetaR60_0+(AthetaR60_1-AthetaR60_0)/100*(AD606-450),AthetaR60_1+(AthetaR60_2-AthetaR60_1)/100*(AD606-450)))))</f>
        <v>0.5</v>
      </c>
      <c r="AJ606" s="3">
        <f>IF(AE606&lt;=450,AthetaR90_0,IF(AE606&gt;=650,AthetaR90_2,(IF(AE606&lt;=550,AthetaR90_0+(AthetaR90_1-AthetaR90_0)/100*(AE606-450),AthetaR90_1+(AthetaR90_2-AthetaR90_1)/100*(AE606-450)))))</f>
        <v>1.3</v>
      </c>
      <c r="AK606" s="3">
        <f>IF(AF606&lt;=450,AthetaR120_0,IF(AF606&gt;=650,AthetaR120_2,(IF(AF606&lt;=550,AthetaR120_0+(AthetaR120_1-AthetaR120_0)/100*(AF606-450),AthetaR120_1+(AthetaR120_2-AthetaR120_1)/100*(AF606-450)))))</f>
        <v>1.9</v>
      </c>
      <c r="AL606" s="24">
        <f t="shared" si="309"/>
        <v>317.37715686243178</v>
      </c>
      <c r="AM606" s="14">
        <f t="shared" si="310"/>
        <v>223.81456030248123</v>
      </c>
    </row>
    <row r="607" spans="2:39" x14ac:dyDescent="0.25">
      <c r="B607" s="3">
        <f t="shared" si="293"/>
        <v>2945</v>
      </c>
      <c r="C607" s="14">
        <f t="shared" si="294"/>
        <v>49.083333333333336</v>
      </c>
      <c r="D607" s="11">
        <f t="shared" si="295"/>
        <v>915.31938179837903</v>
      </c>
      <c r="E607" s="11">
        <f t="shared" si="281"/>
        <v>572.1588989510584</v>
      </c>
      <c r="F607" s="11">
        <f t="shared" si="296"/>
        <v>149.98641701950231</v>
      </c>
      <c r="G607" s="11">
        <f t="shared" si="282"/>
        <v>317.88184881916766</v>
      </c>
      <c r="H607" s="11">
        <f t="shared" si="283"/>
        <v>224.18614023508084</v>
      </c>
      <c r="I607" s="24">
        <f t="shared" si="297"/>
        <v>149.98641701950231</v>
      </c>
      <c r="J607" s="12">
        <f t="shared" si="284"/>
        <v>0.22649375249920198</v>
      </c>
      <c r="K607" s="24">
        <f t="shared" si="285"/>
        <v>510.41185139006683</v>
      </c>
      <c r="L607" s="12">
        <f t="shared" si="298"/>
        <v>0.24993091884576329</v>
      </c>
      <c r="M607" s="24">
        <f t="shared" si="299"/>
        <v>317.88184881916766</v>
      </c>
      <c r="N607" s="12">
        <f t="shared" si="286"/>
        <v>0.67456201225652923</v>
      </c>
      <c r="O607" s="24">
        <f t="shared" si="287"/>
        <v>571.2600346145681</v>
      </c>
      <c r="P607" s="12">
        <f t="shared" si="300"/>
        <v>0.50436902062317812</v>
      </c>
      <c r="Q607" s="24">
        <f t="shared" si="301"/>
        <v>224.18614023508084</v>
      </c>
      <c r="R607" s="12">
        <f t="shared" si="288"/>
        <v>0.39367384823236212</v>
      </c>
      <c r="S607" s="24">
        <f t="shared" si="289"/>
        <v>538.37123321978595</v>
      </c>
      <c r="T607" s="12">
        <f t="shared" si="302"/>
        <v>0.37145326378809818</v>
      </c>
      <c r="W607" s="24">
        <f t="shared" si="303"/>
        <v>248.09201110411303</v>
      </c>
      <c r="X607" s="24">
        <f t="shared" si="304"/>
        <v>546.65556839218766</v>
      </c>
      <c r="Y607" s="13">
        <f t="shared" si="290"/>
        <v>0.41210423175006106</v>
      </c>
      <c r="Z607" s="24">
        <f t="shared" si="291"/>
        <v>8101.6721961736348</v>
      </c>
      <c r="AA607" s="24">
        <f t="shared" si="292"/>
        <v>12126.807657415777</v>
      </c>
      <c r="AB607" s="24">
        <f t="shared" si="305"/>
        <v>317.88184881916766</v>
      </c>
      <c r="AC607" s="24">
        <f t="shared" si="306"/>
        <v>224.18614023508084</v>
      </c>
      <c r="AE607" s="14">
        <f t="shared" si="307"/>
        <v>49.083333333333336</v>
      </c>
      <c r="AF607" s="24">
        <f t="shared" si="280"/>
        <v>400</v>
      </c>
      <c r="AG607" s="3">
        <f t="shared" si="308"/>
        <v>0.5</v>
      </c>
      <c r="AH607" s="3">
        <f>IF(AC607&lt;=450,AthetaR30_0,IF(AC607&gt;=650,AthetaR30_2,(IF(AC607&lt;=550,AthetaR30_0+(AthetaR30_1-AthetaR30_0)/100*(AC607-450),AthetaR30_1+(AthetaR30_2-AthetaR30_1)/100*(AC607-450)))))</f>
        <v>0</v>
      </c>
      <c r="AI607" s="3">
        <f>IF(AD607&lt;=450,AthetaR60_0,IF(AD607&gt;=650,AthetaR60_2,(IF(AD607&lt;=550,AthetaR60_0+(AthetaR60_1-AthetaR60_0)/100*(AD607-450),AthetaR60_1+(AthetaR60_2-AthetaR60_1)/100*(AD607-450)))))</f>
        <v>0.5</v>
      </c>
      <c r="AJ607" s="3">
        <f>IF(AE607&lt;=450,AthetaR90_0,IF(AE607&gt;=650,AthetaR90_2,(IF(AE607&lt;=550,AthetaR90_0+(AthetaR90_1-AthetaR90_0)/100*(AE607-450),AthetaR90_1+(AthetaR90_2-AthetaR90_1)/100*(AE607-450)))))</f>
        <v>1.3</v>
      </c>
      <c r="AK607" s="3">
        <f>IF(AF607&lt;=450,AthetaR120_0,IF(AF607&gt;=650,AthetaR120_2,(IF(AF607&lt;=550,AthetaR120_0+(AthetaR120_1-AthetaR120_0)/100*(AF607-450),AthetaR120_1+(AthetaR120_2-AthetaR120_1)/100*(AF607-450)))))</f>
        <v>1.9</v>
      </c>
      <c r="AL607" s="24">
        <f t="shared" si="309"/>
        <v>317.88184881916766</v>
      </c>
      <c r="AM607" s="14">
        <f t="shared" si="310"/>
        <v>224.18614023508084</v>
      </c>
    </row>
    <row r="608" spans="2:39" x14ac:dyDescent="0.25">
      <c r="B608" s="3">
        <f t="shared" si="293"/>
        <v>2950</v>
      </c>
      <c r="C608" s="14">
        <f t="shared" si="294"/>
        <v>49.166666666666664</v>
      </c>
      <c r="D608" s="11">
        <f t="shared" si="295"/>
        <v>915.57290401835235</v>
      </c>
      <c r="E608" s="11">
        <f t="shared" si="281"/>
        <v>572.37269729971047</v>
      </c>
      <c r="F608" s="11">
        <f t="shared" si="296"/>
        <v>150.23634793834808</v>
      </c>
      <c r="G608" s="11">
        <f t="shared" si="282"/>
        <v>318.38621783979085</v>
      </c>
      <c r="H608" s="11">
        <f t="shared" si="283"/>
        <v>224.55759349886895</v>
      </c>
      <c r="I608" s="24">
        <f t="shared" si="297"/>
        <v>150.23634793834808</v>
      </c>
      <c r="J608" s="12">
        <f t="shared" si="284"/>
        <v>0.22644765863571523</v>
      </c>
      <c r="K608" s="24">
        <f t="shared" si="285"/>
        <v>510.51574671997116</v>
      </c>
      <c r="L608" s="12">
        <f t="shared" si="298"/>
        <v>0.24989476297455473</v>
      </c>
      <c r="M608" s="24">
        <f t="shared" si="299"/>
        <v>318.38621783979085</v>
      </c>
      <c r="N608" s="12">
        <f t="shared" si="286"/>
        <v>0.67434067347624582</v>
      </c>
      <c r="O608" s="24">
        <f t="shared" si="287"/>
        <v>571.44753924577242</v>
      </c>
      <c r="P608" s="12">
        <f t="shared" si="300"/>
        <v>0.50404598771720022</v>
      </c>
      <c r="Q608" s="24">
        <f t="shared" si="301"/>
        <v>224.55759349886895</v>
      </c>
      <c r="R608" s="12">
        <f t="shared" si="288"/>
        <v>0.39357883038682284</v>
      </c>
      <c r="S608" s="24">
        <f t="shared" si="289"/>
        <v>538.50120686351727</v>
      </c>
      <c r="T608" s="12">
        <f t="shared" si="302"/>
        <v>0.37132648180706085</v>
      </c>
      <c r="W608" s="24">
        <f t="shared" si="303"/>
        <v>248.50411533586308</v>
      </c>
      <c r="X608" s="24">
        <f t="shared" si="304"/>
        <v>546.79747833159695</v>
      </c>
      <c r="Y608" s="13">
        <f t="shared" si="290"/>
        <v>0.41205641485286659</v>
      </c>
      <c r="Z608" s="24">
        <f t="shared" si="291"/>
        <v>8096.7145490961857</v>
      </c>
      <c r="AA608" s="24">
        <f t="shared" si="292"/>
        <v>12134.668807969229</v>
      </c>
      <c r="AB608" s="24">
        <f t="shared" si="305"/>
        <v>318.38621783979085</v>
      </c>
      <c r="AC608" s="24">
        <f t="shared" si="306"/>
        <v>224.55759349886895</v>
      </c>
      <c r="AE608" s="14">
        <f t="shared" si="307"/>
        <v>49.166666666666664</v>
      </c>
      <c r="AF608" s="24">
        <f t="shared" si="280"/>
        <v>400</v>
      </c>
      <c r="AG608" s="3">
        <f t="shared" si="308"/>
        <v>0.5</v>
      </c>
      <c r="AH608" s="3">
        <f>IF(AC608&lt;=450,AthetaR30_0,IF(AC608&gt;=650,AthetaR30_2,(IF(AC608&lt;=550,AthetaR30_0+(AthetaR30_1-AthetaR30_0)/100*(AC608-450),AthetaR30_1+(AthetaR30_2-AthetaR30_1)/100*(AC608-450)))))</f>
        <v>0</v>
      </c>
      <c r="AI608" s="3">
        <f>IF(AD608&lt;=450,AthetaR60_0,IF(AD608&gt;=650,AthetaR60_2,(IF(AD608&lt;=550,AthetaR60_0+(AthetaR60_1-AthetaR60_0)/100*(AD608-450),AthetaR60_1+(AthetaR60_2-AthetaR60_1)/100*(AD608-450)))))</f>
        <v>0.5</v>
      </c>
      <c r="AJ608" s="3">
        <f>IF(AE608&lt;=450,AthetaR90_0,IF(AE608&gt;=650,AthetaR90_2,(IF(AE608&lt;=550,AthetaR90_0+(AthetaR90_1-AthetaR90_0)/100*(AE608-450),AthetaR90_1+(AthetaR90_2-AthetaR90_1)/100*(AE608-450)))))</f>
        <v>1.3</v>
      </c>
      <c r="AK608" s="3">
        <f>IF(AF608&lt;=450,AthetaR120_0,IF(AF608&gt;=650,AthetaR120_2,(IF(AF608&lt;=550,AthetaR120_0+(AthetaR120_1-AthetaR120_0)/100*(AF608-450),AthetaR120_1+(AthetaR120_2-AthetaR120_1)/100*(AF608-450)))))</f>
        <v>1.9</v>
      </c>
      <c r="AL608" s="24">
        <f t="shared" si="309"/>
        <v>318.38621783979085</v>
      </c>
      <c r="AM608" s="14">
        <f t="shared" si="310"/>
        <v>224.55759349886895</v>
      </c>
    </row>
    <row r="609" spans="2:39" x14ac:dyDescent="0.25">
      <c r="B609" s="3">
        <f t="shared" si="293"/>
        <v>2955</v>
      </c>
      <c r="C609" s="14">
        <f t="shared" si="294"/>
        <v>49.25</v>
      </c>
      <c r="D609" s="11">
        <f t="shared" si="295"/>
        <v>915.8259979911287</v>
      </c>
      <c r="E609" s="11">
        <f t="shared" si="281"/>
        <v>572.58649564836253</v>
      </c>
      <c r="F609" s="11">
        <f t="shared" si="296"/>
        <v>150.48624270132262</v>
      </c>
      <c r="G609" s="11">
        <f t="shared" si="282"/>
        <v>318.89026382750802</v>
      </c>
      <c r="H609" s="11">
        <f t="shared" si="283"/>
        <v>224.92891998067603</v>
      </c>
      <c r="I609" s="24">
        <f t="shared" si="297"/>
        <v>150.48624270132262</v>
      </c>
      <c r="J609" s="12">
        <f t="shared" si="284"/>
        <v>0.22640162837444758</v>
      </c>
      <c r="K609" s="24">
        <f t="shared" si="285"/>
        <v>510.61954090807609</v>
      </c>
      <c r="L609" s="12">
        <f t="shared" si="298"/>
        <v>0.24985850212714292</v>
      </c>
      <c r="M609" s="24">
        <f t="shared" si="299"/>
        <v>318.89026382750802</v>
      </c>
      <c r="N609" s="12">
        <f t="shared" si="286"/>
        <v>0.6741193635029028</v>
      </c>
      <c r="O609" s="24">
        <f t="shared" si="287"/>
        <v>571.63514257913505</v>
      </c>
      <c r="P609" s="12">
        <f t="shared" si="300"/>
        <v>0.50372285922723237</v>
      </c>
      <c r="Q609" s="24">
        <f t="shared" si="301"/>
        <v>224.92891998067603</v>
      </c>
      <c r="R609" s="12">
        <f t="shared" si="288"/>
        <v>0.39348392998386378</v>
      </c>
      <c r="S609" s="24">
        <f t="shared" si="289"/>
        <v>538.63108251441713</v>
      </c>
      <c r="T609" s="12">
        <f t="shared" si="302"/>
        <v>0.37119958741250669</v>
      </c>
      <c r="W609" s="24">
        <f t="shared" si="303"/>
        <v>248.91617175071593</v>
      </c>
      <c r="X609" s="24">
        <f t="shared" si="304"/>
        <v>546.93935993168725</v>
      </c>
      <c r="Y609" s="13">
        <f t="shared" si="290"/>
        <v>0.41200859205021495</v>
      </c>
      <c r="Z609" s="24">
        <f t="shared" si="291"/>
        <v>8091.7580974411649</v>
      </c>
      <c r="AA609" s="24">
        <f t="shared" si="292"/>
        <v>12142.526206033517</v>
      </c>
      <c r="AB609" s="24">
        <f t="shared" si="305"/>
        <v>318.89026382750802</v>
      </c>
      <c r="AC609" s="24">
        <f t="shared" si="306"/>
        <v>224.92891998067603</v>
      </c>
      <c r="AE609" s="14">
        <f t="shared" si="307"/>
        <v>49.25</v>
      </c>
      <c r="AF609" s="24">
        <f t="shared" si="280"/>
        <v>400</v>
      </c>
      <c r="AG609" s="3">
        <f t="shared" si="308"/>
        <v>0.5</v>
      </c>
      <c r="AH609" s="3">
        <f>IF(AC609&lt;=450,AthetaR30_0,IF(AC609&gt;=650,AthetaR30_2,(IF(AC609&lt;=550,AthetaR30_0+(AthetaR30_1-AthetaR30_0)/100*(AC609-450),AthetaR30_1+(AthetaR30_2-AthetaR30_1)/100*(AC609-450)))))</f>
        <v>0</v>
      </c>
      <c r="AI609" s="3">
        <f>IF(AD609&lt;=450,AthetaR60_0,IF(AD609&gt;=650,AthetaR60_2,(IF(AD609&lt;=550,AthetaR60_0+(AthetaR60_1-AthetaR60_0)/100*(AD609-450),AthetaR60_1+(AthetaR60_2-AthetaR60_1)/100*(AD609-450)))))</f>
        <v>0.5</v>
      </c>
      <c r="AJ609" s="3">
        <f>IF(AE609&lt;=450,AthetaR90_0,IF(AE609&gt;=650,AthetaR90_2,(IF(AE609&lt;=550,AthetaR90_0+(AthetaR90_1-AthetaR90_0)/100*(AE609-450),AthetaR90_1+(AthetaR90_2-AthetaR90_1)/100*(AE609-450)))))</f>
        <v>1.3</v>
      </c>
      <c r="AK609" s="3">
        <f>IF(AF609&lt;=450,AthetaR120_0,IF(AF609&gt;=650,AthetaR120_2,(IF(AF609&lt;=550,AthetaR120_0+(AthetaR120_1-AthetaR120_0)/100*(AF609-450),AthetaR120_1+(AthetaR120_2-AthetaR120_1)/100*(AF609-450)))))</f>
        <v>1.9</v>
      </c>
      <c r="AL609" s="24">
        <f t="shared" si="309"/>
        <v>318.89026382750802</v>
      </c>
      <c r="AM609" s="14">
        <f t="shared" si="310"/>
        <v>224.92891998067603</v>
      </c>
    </row>
    <row r="610" spans="2:39" x14ac:dyDescent="0.25">
      <c r="B610" s="3">
        <f t="shared" si="293"/>
        <v>2960</v>
      </c>
      <c r="C610" s="14">
        <f t="shared" si="294"/>
        <v>49.333333333333336</v>
      </c>
      <c r="D610" s="11">
        <f t="shared" si="295"/>
        <v>916.07866516105037</v>
      </c>
      <c r="E610" s="11">
        <f t="shared" si="281"/>
        <v>572.80029399701459</v>
      </c>
      <c r="F610" s="11">
        <f t="shared" si="296"/>
        <v>150.73610120344978</v>
      </c>
      <c r="G610" s="11">
        <f t="shared" si="282"/>
        <v>319.39398668673527</v>
      </c>
      <c r="H610" s="11">
        <f t="shared" si="283"/>
        <v>225.30011956808855</v>
      </c>
      <c r="I610" s="24">
        <f t="shared" si="297"/>
        <v>150.73610120344978</v>
      </c>
      <c r="J610" s="12">
        <f t="shared" si="284"/>
        <v>0.22635566155990477</v>
      </c>
      <c r="K610" s="24">
        <f t="shared" si="285"/>
        <v>510.72323415602534</v>
      </c>
      <c r="L610" s="12">
        <f t="shared" si="298"/>
        <v>0.24982213693952288</v>
      </c>
      <c r="M610" s="24">
        <f t="shared" si="299"/>
        <v>319.39398668673527</v>
      </c>
      <c r="N610" s="12">
        <f t="shared" si="286"/>
        <v>0.67389808095203552</v>
      </c>
      <c r="O610" s="24">
        <f t="shared" si="287"/>
        <v>571.82284586259982</v>
      </c>
      <c r="P610" s="12">
        <f t="shared" si="300"/>
        <v>0.50339963635678742</v>
      </c>
      <c r="Q610" s="24">
        <f t="shared" si="301"/>
        <v>225.30011956808855</v>
      </c>
      <c r="R610" s="12">
        <f t="shared" si="288"/>
        <v>0.39338914637764621</v>
      </c>
      <c r="S610" s="24">
        <f t="shared" si="289"/>
        <v>538.76086086974726</v>
      </c>
      <c r="T610" s="12">
        <f t="shared" si="302"/>
        <v>0.37107258135440169</v>
      </c>
      <c r="W610" s="24">
        <f t="shared" si="303"/>
        <v>249.32818034276616</v>
      </c>
      <c r="X610" s="24">
        <f t="shared" si="304"/>
        <v>547.08121412630703</v>
      </c>
      <c r="Y610" s="13">
        <f t="shared" si="290"/>
        <v>0.41196076236687412</v>
      </c>
      <c r="Z610" s="24">
        <f t="shared" si="291"/>
        <v>8086.8028413562115</v>
      </c>
      <c r="AA610" s="24">
        <f t="shared" si="292"/>
        <v>12150.379838237197</v>
      </c>
      <c r="AB610" s="24">
        <f t="shared" si="305"/>
        <v>319.39398668673527</v>
      </c>
      <c r="AC610" s="24">
        <f t="shared" si="306"/>
        <v>225.30011956808855</v>
      </c>
      <c r="AE610" s="14">
        <f t="shared" si="307"/>
        <v>49.333333333333336</v>
      </c>
      <c r="AF610" s="24">
        <f t="shared" si="280"/>
        <v>400</v>
      </c>
      <c r="AG610" s="3">
        <f t="shared" si="308"/>
        <v>0.5</v>
      </c>
      <c r="AH610" s="3">
        <f>IF(AC610&lt;=450,AthetaR30_0,IF(AC610&gt;=650,AthetaR30_2,(IF(AC610&lt;=550,AthetaR30_0+(AthetaR30_1-AthetaR30_0)/100*(AC610-450),AthetaR30_1+(AthetaR30_2-AthetaR30_1)/100*(AC610-450)))))</f>
        <v>0</v>
      </c>
      <c r="AI610" s="3">
        <f>IF(AD610&lt;=450,AthetaR60_0,IF(AD610&gt;=650,AthetaR60_2,(IF(AD610&lt;=550,AthetaR60_0+(AthetaR60_1-AthetaR60_0)/100*(AD610-450),AthetaR60_1+(AthetaR60_2-AthetaR60_1)/100*(AD610-450)))))</f>
        <v>0.5</v>
      </c>
      <c r="AJ610" s="3">
        <f>IF(AE610&lt;=450,AthetaR90_0,IF(AE610&gt;=650,AthetaR90_2,(IF(AE610&lt;=550,AthetaR90_0+(AthetaR90_1-AthetaR90_0)/100*(AE610-450),AthetaR90_1+(AthetaR90_2-AthetaR90_1)/100*(AE610-450)))))</f>
        <v>1.3</v>
      </c>
      <c r="AK610" s="3">
        <f>IF(AF610&lt;=450,AthetaR120_0,IF(AF610&gt;=650,AthetaR120_2,(IF(AF610&lt;=550,AthetaR120_0+(AthetaR120_1-AthetaR120_0)/100*(AF610-450),AthetaR120_1+(AthetaR120_2-AthetaR120_1)/100*(AF610-450)))))</f>
        <v>1.9</v>
      </c>
      <c r="AL610" s="24">
        <f t="shared" si="309"/>
        <v>319.39398668673527</v>
      </c>
      <c r="AM610" s="14">
        <f t="shared" si="310"/>
        <v>225.30011956808855</v>
      </c>
    </row>
    <row r="611" spans="2:39" x14ac:dyDescent="0.25">
      <c r="B611" s="3">
        <f t="shared" si="293"/>
        <v>2965</v>
      </c>
      <c r="C611" s="14">
        <f t="shared" si="294"/>
        <v>49.416666666666664</v>
      </c>
      <c r="D611" s="11">
        <f t="shared" si="295"/>
        <v>916.33090696516501</v>
      </c>
      <c r="E611" s="11">
        <f t="shared" si="281"/>
        <v>573.01409234566665</v>
      </c>
      <c r="F611" s="11">
        <f t="shared" si="296"/>
        <v>150.98592334038929</v>
      </c>
      <c r="G611" s="11">
        <f t="shared" si="282"/>
        <v>319.89738632309206</v>
      </c>
      <c r="H611" s="11">
        <f t="shared" si="283"/>
        <v>225.67119214944296</v>
      </c>
      <c r="I611" s="24">
        <f t="shared" si="297"/>
        <v>150.98592334038929</v>
      </c>
      <c r="J611" s="12">
        <f t="shared" si="284"/>
        <v>0.22630975803676856</v>
      </c>
      <c r="K611" s="24">
        <f t="shared" si="285"/>
        <v>510.82682666568411</v>
      </c>
      <c r="L611" s="12">
        <f t="shared" si="298"/>
        <v>0.24978566804324315</v>
      </c>
      <c r="M611" s="24">
        <f t="shared" si="299"/>
        <v>319.89738632309206</v>
      </c>
      <c r="N611" s="12">
        <f t="shared" si="286"/>
        <v>0.67367682444996846</v>
      </c>
      <c r="O611" s="24">
        <f t="shared" si="287"/>
        <v>572.01065033810755</v>
      </c>
      <c r="P611" s="12">
        <f t="shared" si="300"/>
        <v>0.50307632030363503</v>
      </c>
      <c r="Q611" s="24">
        <f t="shared" si="301"/>
        <v>225.67119214944296</v>
      </c>
      <c r="R611" s="12">
        <f t="shared" si="288"/>
        <v>0.39329447892436648</v>
      </c>
      <c r="S611" s="24">
        <f t="shared" si="289"/>
        <v>538.89054262567936</v>
      </c>
      <c r="T611" s="12">
        <f t="shared" si="302"/>
        <v>0.37094546437670378</v>
      </c>
      <c r="W611" s="24">
        <f t="shared" si="303"/>
        <v>249.74014110513303</v>
      </c>
      <c r="X611" s="24">
        <f t="shared" si="304"/>
        <v>547.22304184832069</v>
      </c>
      <c r="Y611" s="13">
        <f t="shared" si="290"/>
        <v>0.41191292483048747</v>
      </c>
      <c r="Z611" s="24">
        <f t="shared" si="291"/>
        <v>8081.8487810133402</v>
      </c>
      <c r="AA611" s="24">
        <f t="shared" si="292"/>
        <v>12158.229691223692</v>
      </c>
      <c r="AB611" s="24">
        <f t="shared" si="305"/>
        <v>319.89738632309206</v>
      </c>
      <c r="AC611" s="24">
        <f t="shared" si="306"/>
        <v>225.67119214944296</v>
      </c>
      <c r="AE611" s="14">
        <f t="shared" si="307"/>
        <v>49.416666666666664</v>
      </c>
      <c r="AF611" s="24">
        <f t="shared" si="280"/>
        <v>400</v>
      </c>
      <c r="AG611" s="3">
        <f t="shared" si="308"/>
        <v>0.5</v>
      </c>
      <c r="AH611" s="3">
        <f>IF(AC611&lt;=450,AthetaR30_0,IF(AC611&gt;=650,AthetaR30_2,(IF(AC611&lt;=550,AthetaR30_0+(AthetaR30_1-AthetaR30_0)/100*(AC611-450),AthetaR30_1+(AthetaR30_2-AthetaR30_1)/100*(AC611-450)))))</f>
        <v>0</v>
      </c>
      <c r="AI611" s="3">
        <f>IF(AD611&lt;=450,AthetaR60_0,IF(AD611&gt;=650,AthetaR60_2,(IF(AD611&lt;=550,AthetaR60_0+(AthetaR60_1-AthetaR60_0)/100*(AD611-450),AthetaR60_1+(AthetaR60_2-AthetaR60_1)/100*(AD611-450)))))</f>
        <v>0.5</v>
      </c>
      <c r="AJ611" s="3">
        <f>IF(AE611&lt;=450,AthetaR90_0,IF(AE611&gt;=650,AthetaR90_2,(IF(AE611&lt;=550,AthetaR90_0+(AthetaR90_1-AthetaR90_0)/100*(AE611-450),AthetaR90_1+(AthetaR90_2-AthetaR90_1)/100*(AE611-450)))))</f>
        <v>1.3</v>
      </c>
      <c r="AK611" s="3">
        <f>IF(AF611&lt;=450,AthetaR120_0,IF(AF611&gt;=650,AthetaR120_2,(IF(AF611&lt;=550,AthetaR120_0+(AthetaR120_1-AthetaR120_0)/100*(AF611-450),AthetaR120_1+(AthetaR120_2-AthetaR120_1)/100*(AF611-450)))))</f>
        <v>1.9</v>
      </c>
      <c r="AL611" s="24">
        <f t="shared" si="309"/>
        <v>319.89738632309206</v>
      </c>
      <c r="AM611" s="14">
        <f t="shared" si="310"/>
        <v>225.67119214944296</v>
      </c>
    </row>
    <row r="612" spans="2:39" x14ac:dyDescent="0.25">
      <c r="B612" s="3">
        <f t="shared" si="293"/>
        <v>2970</v>
      </c>
      <c r="C612" s="14">
        <f t="shared" si="294"/>
        <v>49.5</v>
      </c>
      <c r="D612" s="11">
        <f t="shared" si="295"/>
        <v>916.58272483327471</v>
      </c>
      <c r="E612" s="11">
        <f t="shared" si="281"/>
        <v>573.22789069431872</v>
      </c>
      <c r="F612" s="11">
        <f t="shared" si="296"/>
        <v>151.23570900843254</v>
      </c>
      <c r="G612" s="11">
        <f t="shared" si="282"/>
        <v>320.40046264339571</v>
      </c>
      <c r="H612" s="11">
        <f t="shared" si="283"/>
        <v>226.04213761381968</v>
      </c>
      <c r="I612" s="24">
        <f t="shared" si="297"/>
        <v>151.23570900843254</v>
      </c>
      <c r="J612" s="12">
        <f t="shared" si="284"/>
        <v>0.22626391764989751</v>
      </c>
      <c r="K612" s="24">
        <f t="shared" si="285"/>
        <v>510.93031863913558</v>
      </c>
      <c r="L612" s="12">
        <f t="shared" si="298"/>
        <v>0.24974909606544662</v>
      </c>
      <c r="M612" s="24">
        <f t="shared" si="299"/>
        <v>320.40046264339571</v>
      </c>
      <c r="N612" s="12">
        <f t="shared" si="286"/>
        <v>0.67345559263377852</v>
      </c>
      <c r="O612" s="24">
        <f t="shared" si="287"/>
        <v>572.19855724160425</v>
      </c>
      <c r="P612" s="12">
        <f t="shared" si="300"/>
        <v>0.50275291225988838</v>
      </c>
      <c r="Q612" s="24">
        <f t="shared" si="301"/>
        <v>226.04213761381968</v>
      </c>
      <c r="R612" s="12">
        <f t="shared" si="288"/>
        <v>0.39319992698225359</v>
      </c>
      <c r="S612" s="24">
        <f t="shared" si="289"/>
        <v>539.02012847729077</v>
      </c>
      <c r="T612" s="12">
        <f t="shared" si="302"/>
        <v>0.37081823721743118</v>
      </c>
      <c r="W612" s="24">
        <f t="shared" si="303"/>
        <v>250.15205402996352</v>
      </c>
      <c r="X612" s="24">
        <f t="shared" si="304"/>
        <v>547.36484402960878</v>
      </c>
      <c r="Y612" s="13">
        <f t="shared" si="290"/>
        <v>0.41186507847157056</v>
      </c>
      <c r="Z612" s="24">
        <f t="shared" si="291"/>
        <v>8076.8959166088789</v>
      </c>
      <c r="AA612" s="24">
        <f t="shared" si="292"/>
        <v>12166.075751651453</v>
      </c>
      <c r="AB612" s="24">
        <f t="shared" si="305"/>
        <v>320.40046264339571</v>
      </c>
      <c r="AC612" s="24">
        <f t="shared" si="306"/>
        <v>226.04213761381968</v>
      </c>
      <c r="AE612" s="14">
        <f t="shared" si="307"/>
        <v>49.5</v>
      </c>
      <c r="AF612" s="24">
        <f t="shared" si="280"/>
        <v>400</v>
      </c>
      <c r="AG612" s="3">
        <f t="shared" si="308"/>
        <v>0.5</v>
      </c>
      <c r="AH612" s="3">
        <f>IF(AC612&lt;=450,AthetaR30_0,IF(AC612&gt;=650,AthetaR30_2,(IF(AC612&lt;=550,AthetaR30_0+(AthetaR30_1-AthetaR30_0)/100*(AC612-450),AthetaR30_1+(AthetaR30_2-AthetaR30_1)/100*(AC612-450)))))</f>
        <v>0</v>
      </c>
      <c r="AI612" s="3">
        <f>IF(AD612&lt;=450,AthetaR60_0,IF(AD612&gt;=650,AthetaR60_2,(IF(AD612&lt;=550,AthetaR60_0+(AthetaR60_1-AthetaR60_0)/100*(AD612-450),AthetaR60_1+(AthetaR60_2-AthetaR60_1)/100*(AD612-450)))))</f>
        <v>0.5</v>
      </c>
      <c r="AJ612" s="3">
        <f>IF(AE612&lt;=450,AthetaR90_0,IF(AE612&gt;=650,AthetaR90_2,(IF(AE612&lt;=550,AthetaR90_0+(AthetaR90_1-AthetaR90_0)/100*(AE612-450),AthetaR90_1+(AthetaR90_2-AthetaR90_1)/100*(AE612-450)))))</f>
        <v>1.3</v>
      </c>
      <c r="AK612" s="3">
        <f>IF(AF612&lt;=450,AthetaR120_0,IF(AF612&gt;=650,AthetaR120_2,(IF(AF612&lt;=550,AthetaR120_0+(AthetaR120_1-AthetaR120_0)/100*(AF612-450),AthetaR120_1+(AthetaR120_2-AthetaR120_1)/100*(AF612-450)))))</f>
        <v>1.9</v>
      </c>
      <c r="AL612" s="24">
        <f t="shared" si="309"/>
        <v>320.40046264339571</v>
      </c>
      <c r="AM612" s="14">
        <f t="shared" si="310"/>
        <v>226.04213761381968</v>
      </c>
    </row>
    <row r="613" spans="2:39" x14ac:dyDescent="0.25">
      <c r="B613" s="3">
        <f t="shared" si="293"/>
        <v>2975</v>
      </c>
      <c r="C613" s="14">
        <f t="shared" si="294"/>
        <v>49.583333333333336</v>
      </c>
      <c r="D613" s="11">
        <f t="shared" si="295"/>
        <v>916.83412018798447</v>
      </c>
      <c r="E613" s="11">
        <f t="shared" si="281"/>
        <v>573.44168904297078</v>
      </c>
      <c r="F613" s="11">
        <f t="shared" si="296"/>
        <v>151.48545810449798</v>
      </c>
      <c r="G613" s="11">
        <f t="shared" si="282"/>
        <v>320.90321555565561</v>
      </c>
      <c r="H613" s="11">
        <f t="shared" si="283"/>
        <v>226.41295585103711</v>
      </c>
      <c r="I613" s="24">
        <f t="shared" si="297"/>
        <v>151.48545810449798</v>
      </c>
      <c r="J613" s="12">
        <f t="shared" si="284"/>
        <v>0.22621814024432857</v>
      </c>
      <c r="K613" s="24">
        <f t="shared" si="285"/>
        <v>511.03371027867678</v>
      </c>
      <c r="L613" s="12">
        <f t="shared" si="298"/>
        <v>0.24971242162890678</v>
      </c>
      <c r="M613" s="24">
        <f t="shared" si="299"/>
        <v>320.90321555565561</v>
      </c>
      <c r="N613" s="12">
        <f t="shared" si="286"/>
        <v>0.67323438415125691</v>
      </c>
      <c r="O613" s="24">
        <f t="shared" si="287"/>
        <v>572.38656780304927</v>
      </c>
      <c r="P613" s="12">
        <f t="shared" si="300"/>
        <v>0.50242941341207237</v>
      </c>
      <c r="Q613" s="24">
        <f t="shared" si="301"/>
        <v>226.41295585103711</v>
      </c>
      <c r="R613" s="12">
        <f t="shared" si="288"/>
        <v>0.39310548991156419</v>
      </c>
      <c r="S613" s="24">
        <f t="shared" si="289"/>
        <v>539.14961911856233</v>
      </c>
      <c r="T613" s="12">
        <f t="shared" si="302"/>
        <v>0.37069090060872045</v>
      </c>
      <c r="W613" s="24">
        <f t="shared" si="303"/>
        <v>250.5639191084351</v>
      </c>
      <c r="X613" s="24">
        <f t="shared" si="304"/>
        <v>547.50662160107015</v>
      </c>
      <c r="Y613" s="13">
        <f t="shared" si="290"/>
        <v>0.41181722232350737</v>
      </c>
      <c r="Z613" s="24">
        <f t="shared" si="291"/>
        <v>8071.9442483633911</v>
      </c>
      <c r="AA613" s="24">
        <f t="shared" si="292"/>
        <v>12173.918006194124</v>
      </c>
      <c r="AB613" s="24">
        <f t="shared" si="305"/>
        <v>320.90321555565561</v>
      </c>
      <c r="AC613" s="24">
        <f t="shared" si="306"/>
        <v>226.41295585103711</v>
      </c>
      <c r="AE613" s="14">
        <f t="shared" si="307"/>
        <v>49.583333333333336</v>
      </c>
      <c r="AF613" s="24">
        <f t="shared" ref="AF613:AF676" si="311">IF(AC613&lt;=450,Thetha0_0,IF(AC613&gt;=650,Thetha0_2,(IF(AC613&lt;=550,Thetha0_0+(Thetha0_1-Thetha0_0)/100*(AC613-450),Thetha0_1+(Thetha0_2-Thetha0_1)/100*(AC613-450)))))</f>
        <v>400</v>
      </c>
      <c r="AG613" s="3">
        <f t="shared" si="308"/>
        <v>0.5</v>
      </c>
      <c r="AH613" s="3">
        <f>IF(AC613&lt;=450,AthetaR30_0,IF(AC613&gt;=650,AthetaR30_2,(IF(AC613&lt;=550,AthetaR30_0+(AthetaR30_1-AthetaR30_0)/100*(AC613-450),AthetaR30_1+(AthetaR30_2-AthetaR30_1)/100*(AC613-450)))))</f>
        <v>0</v>
      </c>
      <c r="AI613" s="3">
        <f>IF(AD613&lt;=450,AthetaR60_0,IF(AD613&gt;=650,AthetaR60_2,(IF(AD613&lt;=550,AthetaR60_0+(AthetaR60_1-AthetaR60_0)/100*(AD613-450),AthetaR60_1+(AthetaR60_2-AthetaR60_1)/100*(AD613-450)))))</f>
        <v>0.5</v>
      </c>
      <c r="AJ613" s="3">
        <f>IF(AE613&lt;=450,AthetaR90_0,IF(AE613&gt;=650,AthetaR90_2,(IF(AE613&lt;=550,AthetaR90_0+(AthetaR90_1-AthetaR90_0)/100*(AE613-450),AthetaR90_1+(AthetaR90_2-AthetaR90_1)/100*(AE613-450)))))</f>
        <v>1.3</v>
      </c>
      <c r="AK613" s="3">
        <f>IF(AF613&lt;=450,AthetaR120_0,IF(AF613&gt;=650,AthetaR120_2,(IF(AF613&lt;=550,AthetaR120_0+(AthetaR120_1-AthetaR120_0)/100*(AF613-450),AthetaR120_1+(AthetaR120_2-AthetaR120_1)/100*(AF613-450)))))</f>
        <v>1.9</v>
      </c>
      <c r="AL613" s="24">
        <f t="shared" si="309"/>
        <v>320.90321555565561</v>
      </c>
      <c r="AM613" s="14">
        <f t="shared" si="310"/>
        <v>226.41295585103711</v>
      </c>
    </row>
    <row r="614" spans="2:39" x14ac:dyDescent="0.25">
      <c r="B614" s="3">
        <f t="shared" si="293"/>
        <v>2980</v>
      </c>
      <c r="C614" s="14">
        <f t="shared" si="294"/>
        <v>49.666666666666664</v>
      </c>
      <c r="D614" s="11">
        <f t="shared" si="295"/>
        <v>917.08509444475033</v>
      </c>
      <c r="E614" s="11">
        <f t="shared" si="281"/>
        <v>573.65548739162284</v>
      </c>
      <c r="F614" s="11">
        <f t="shared" si="296"/>
        <v>151.73517052612689</v>
      </c>
      <c r="G614" s="11">
        <f t="shared" si="282"/>
        <v>321.40564496906768</v>
      </c>
      <c r="H614" s="11">
        <f t="shared" si="283"/>
        <v>226.78364675164582</v>
      </c>
      <c r="I614" s="24">
        <f t="shared" si="297"/>
        <v>151.73517052612689</v>
      </c>
      <c r="J614" s="12">
        <f t="shared" si="284"/>
        <v>0.22617242566527757</v>
      </c>
      <c r="K614" s="24">
        <f t="shared" si="285"/>
        <v>511.13700178681506</v>
      </c>
      <c r="L614" s="12">
        <f t="shared" si="298"/>
        <v>0.24967564535206319</v>
      </c>
      <c r="M614" s="24">
        <f t="shared" si="299"/>
        <v>321.40564496906768</v>
      </c>
      <c r="N614" s="12">
        <f t="shared" si="286"/>
        <v>0.67301319766087442</v>
      </c>
      <c r="O614" s="24">
        <f t="shared" si="287"/>
        <v>572.57468324642321</v>
      </c>
      <c r="P614" s="12">
        <f t="shared" si="300"/>
        <v>0.50210582494119294</v>
      </c>
      <c r="Q614" s="24">
        <f t="shared" si="301"/>
        <v>226.78364675164582</v>
      </c>
      <c r="R614" s="12">
        <f t="shared" si="288"/>
        <v>0.39301116707458034</v>
      </c>
      <c r="S614" s="24">
        <f t="shared" si="289"/>
        <v>539.27901524237359</v>
      </c>
      <c r="T614" s="12">
        <f t="shared" si="302"/>
        <v>0.37056345527688528</v>
      </c>
      <c r="W614" s="24">
        <f t="shared" si="303"/>
        <v>250.97573633075862</v>
      </c>
      <c r="X614" s="24">
        <f t="shared" si="304"/>
        <v>547.64837549262211</v>
      </c>
      <c r="Y614" s="13">
        <f t="shared" si="290"/>
        <v>0.4117693554225465</v>
      </c>
      <c r="Z614" s="24">
        <f t="shared" si="291"/>
        <v>8066.9937765216046</v>
      </c>
      <c r="AA614" s="24">
        <f t="shared" si="292"/>
        <v>12181.756441540681</v>
      </c>
      <c r="AB614" s="24">
        <f t="shared" si="305"/>
        <v>321.40564496906768</v>
      </c>
      <c r="AC614" s="24">
        <f t="shared" si="306"/>
        <v>226.78364675164582</v>
      </c>
      <c r="AE614" s="14">
        <f t="shared" si="307"/>
        <v>49.666666666666664</v>
      </c>
      <c r="AF614" s="24">
        <f t="shared" si="311"/>
        <v>400</v>
      </c>
      <c r="AG614" s="3">
        <f t="shared" si="308"/>
        <v>0.5</v>
      </c>
      <c r="AH614" s="3">
        <f>IF(AC614&lt;=450,AthetaR30_0,IF(AC614&gt;=650,AthetaR30_2,(IF(AC614&lt;=550,AthetaR30_0+(AthetaR30_1-AthetaR30_0)/100*(AC614-450),AthetaR30_1+(AthetaR30_2-AthetaR30_1)/100*(AC614-450)))))</f>
        <v>0</v>
      </c>
      <c r="AI614" s="3">
        <f>IF(AD614&lt;=450,AthetaR60_0,IF(AD614&gt;=650,AthetaR60_2,(IF(AD614&lt;=550,AthetaR60_0+(AthetaR60_1-AthetaR60_0)/100*(AD614-450),AthetaR60_1+(AthetaR60_2-AthetaR60_1)/100*(AD614-450)))))</f>
        <v>0.5</v>
      </c>
      <c r="AJ614" s="3">
        <f>IF(AE614&lt;=450,AthetaR90_0,IF(AE614&gt;=650,AthetaR90_2,(IF(AE614&lt;=550,AthetaR90_0+(AthetaR90_1-AthetaR90_0)/100*(AE614-450),AthetaR90_1+(AthetaR90_2-AthetaR90_1)/100*(AE614-450)))))</f>
        <v>1.3</v>
      </c>
      <c r="AK614" s="3">
        <f>IF(AF614&lt;=450,AthetaR120_0,IF(AF614&gt;=650,AthetaR120_2,(IF(AF614&lt;=550,AthetaR120_0+(AthetaR120_1-AthetaR120_0)/100*(AF614-450),AthetaR120_1+(AthetaR120_2-AthetaR120_1)/100*(AF614-450)))))</f>
        <v>1.9</v>
      </c>
      <c r="AL614" s="24">
        <f t="shared" si="309"/>
        <v>321.40564496906768</v>
      </c>
      <c r="AM614" s="14">
        <f t="shared" si="310"/>
        <v>226.78364675164582</v>
      </c>
    </row>
    <row r="615" spans="2:39" x14ac:dyDescent="0.25">
      <c r="B615" s="3">
        <f t="shared" si="293"/>
        <v>2985</v>
      </c>
      <c r="C615" s="14">
        <f t="shared" si="294"/>
        <v>49.75</v>
      </c>
      <c r="D615" s="11">
        <f t="shared" si="295"/>
        <v>917.33564901192801</v>
      </c>
      <c r="E615" s="11">
        <f t="shared" si="281"/>
        <v>573.86928574027502</v>
      </c>
      <c r="F615" s="11">
        <f t="shared" si="296"/>
        <v>151.98484617147895</v>
      </c>
      <c r="G615" s="11">
        <f t="shared" si="282"/>
        <v>321.90775079400885</v>
      </c>
      <c r="H615" s="11">
        <f t="shared" si="283"/>
        <v>227.1542102069227</v>
      </c>
      <c r="I615" s="24">
        <f t="shared" si="297"/>
        <v>151.98484617147895</v>
      </c>
      <c r="J615" s="12">
        <f t="shared" si="284"/>
        <v>0.2261267737581405</v>
      </c>
      <c r="K615" s="24">
        <f t="shared" si="285"/>
        <v>511.24019336626446</v>
      </c>
      <c r="L615" s="12">
        <f t="shared" si="298"/>
        <v>0.24963876784903308</v>
      </c>
      <c r="M615" s="24">
        <f t="shared" si="299"/>
        <v>321.90775079400885</v>
      </c>
      <c r="N615" s="12">
        <f t="shared" si="286"/>
        <v>0.67279203183174197</v>
      </c>
      <c r="O615" s="24">
        <f t="shared" si="287"/>
        <v>572.76290478973681</v>
      </c>
      <c r="P615" s="12">
        <f t="shared" si="300"/>
        <v>0.50178214802273424</v>
      </c>
      <c r="Q615" s="24">
        <f t="shared" si="301"/>
        <v>227.1542102069227</v>
      </c>
      <c r="R615" s="12">
        <f t="shared" si="288"/>
        <v>0.39291695783560582</v>
      </c>
      <c r="S615" s="24">
        <f t="shared" si="289"/>
        <v>539.40831754049998</v>
      </c>
      <c r="T615" s="12">
        <f t="shared" si="302"/>
        <v>0.37043590194243392</v>
      </c>
      <c r="W615" s="24">
        <f t="shared" si="303"/>
        <v>251.38750568618116</v>
      </c>
      <c r="X615" s="24">
        <f t="shared" si="304"/>
        <v>547.79010663320264</v>
      </c>
      <c r="Y615" s="13">
        <f t="shared" si="290"/>
        <v>0.41172147680779864</v>
      </c>
      <c r="Z615" s="24">
        <f t="shared" si="291"/>
        <v>8062.0445013523467</v>
      </c>
      <c r="AA615" s="24">
        <f t="shared" si="292"/>
        <v>12189.591044395625</v>
      </c>
      <c r="AB615" s="24">
        <f t="shared" si="305"/>
        <v>321.90775079400885</v>
      </c>
      <c r="AC615" s="24">
        <f t="shared" si="306"/>
        <v>227.1542102069227</v>
      </c>
      <c r="AE615" s="14">
        <f t="shared" si="307"/>
        <v>49.75</v>
      </c>
      <c r="AF615" s="24">
        <f t="shared" si="311"/>
        <v>400</v>
      </c>
      <c r="AG615" s="3">
        <f t="shared" si="308"/>
        <v>0.5</v>
      </c>
      <c r="AH615" s="3">
        <f>IF(AC615&lt;=450,AthetaR30_0,IF(AC615&gt;=650,AthetaR30_2,(IF(AC615&lt;=550,AthetaR30_0+(AthetaR30_1-AthetaR30_0)/100*(AC615-450),AthetaR30_1+(AthetaR30_2-AthetaR30_1)/100*(AC615-450)))))</f>
        <v>0</v>
      </c>
      <c r="AI615" s="3">
        <f>IF(AD615&lt;=450,AthetaR60_0,IF(AD615&gt;=650,AthetaR60_2,(IF(AD615&lt;=550,AthetaR60_0+(AthetaR60_1-AthetaR60_0)/100*(AD615-450),AthetaR60_1+(AthetaR60_2-AthetaR60_1)/100*(AD615-450)))))</f>
        <v>0.5</v>
      </c>
      <c r="AJ615" s="3">
        <f>IF(AE615&lt;=450,AthetaR90_0,IF(AE615&gt;=650,AthetaR90_2,(IF(AE615&lt;=550,AthetaR90_0+(AthetaR90_1-AthetaR90_0)/100*(AE615-450),AthetaR90_1+(AthetaR90_2-AthetaR90_1)/100*(AE615-450)))))</f>
        <v>1.3</v>
      </c>
      <c r="AK615" s="3">
        <f>IF(AF615&lt;=450,AthetaR120_0,IF(AF615&gt;=650,AthetaR120_2,(IF(AF615&lt;=550,AthetaR120_0+(AthetaR120_1-AthetaR120_0)/100*(AF615-450),AthetaR120_1+(AthetaR120_2-AthetaR120_1)/100*(AF615-450)))))</f>
        <v>1.9</v>
      </c>
      <c r="AL615" s="24">
        <f t="shared" si="309"/>
        <v>321.90775079400885</v>
      </c>
      <c r="AM615" s="14">
        <f t="shared" si="310"/>
        <v>227.1542102069227</v>
      </c>
    </row>
    <row r="616" spans="2:39" x14ac:dyDescent="0.25">
      <c r="B616" s="3">
        <f t="shared" si="293"/>
        <v>2990</v>
      </c>
      <c r="C616" s="14">
        <f t="shared" si="294"/>
        <v>49.833333333333336</v>
      </c>
      <c r="D616" s="11">
        <f t="shared" si="295"/>
        <v>917.58578529081922</v>
      </c>
      <c r="E616" s="11">
        <f t="shared" si="281"/>
        <v>574.08308408892708</v>
      </c>
      <c r="F616" s="11">
        <f t="shared" si="296"/>
        <v>152.23448493932798</v>
      </c>
      <c r="G616" s="11">
        <f t="shared" si="282"/>
        <v>322.4095329420316</v>
      </c>
      <c r="H616" s="11">
        <f t="shared" si="283"/>
        <v>227.52464610886514</v>
      </c>
      <c r="I616" s="24">
        <f t="shared" si="297"/>
        <v>152.23448493932798</v>
      </c>
      <c r="J616" s="12">
        <f t="shared" si="284"/>
        <v>0.22608118436849434</v>
      </c>
      <c r="K616" s="24">
        <f t="shared" si="285"/>
        <v>511.34328521994189</v>
      </c>
      <c r="L616" s="12">
        <f t="shared" si="298"/>
        <v>0.24960178972969069</v>
      </c>
      <c r="M616" s="24">
        <f t="shared" si="299"/>
        <v>322.4095329420316</v>
      </c>
      <c r="N616" s="12">
        <f t="shared" si="286"/>
        <v>0.67257088534357501</v>
      </c>
      <c r="O616" s="24">
        <f t="shared" si="287"/>
        <v>572.95123364503922</v>
      </c>
      <c r="P616" s="12">
        <f t="shared" si="300"/>
        <v>0.5014583838268597</v>
      </c>
      <c r="Q616" s="24">
        <f t="shared" si="301"/>
        <v>227.52464610886514</v>
      </c>
      <c r="R616" s="12">
        <f t="shared" si="288"/>
        <v>0.3928228615609613</v>
      </c>
      <c r="S616" s="24">
        <f t="shared" si="289"/>
        <v>539.53752670361007</v>
      </c>
      <c r="T616" s="12">
        <f t="shared" si="302"/>
        <v>0.37030824132020279</v>
      </c>
      <c r="W616" s="24">
        <f t="shared" si="303"/>
        <v>251.79922716298896</v>
      </c>
      <c r="X616" s="24">
        <f t="shared" si="304"/>
        <v>547.93181595076987</v>
      </c>
      <c r="Y616" s="13">
        <f t="shared" si="290"/>
        <v>0.41167358552123134</v>
      </c>
      <c r="Z616" s="24">
        <f t="shared" si="291"/>
        <v>8057.0964231484541</v>
      </c>
      <c r="AA616" s="24">
        <f t="shared" si="292"/>
        <v>12197.421801479079</v>
      </c>
      <c r="AB616" s="24">
        <f t="shared" si="305"/>
        <v>322.4095329420316</v>
      </c>
      <c r="AC616" s="24">
        <f t="shared" si="306"/>
        <v>227.52464610886514</v>
      </c>
      <c r="AE616" s="14">
        <f t="shared" si="307"/>
        <v>49.833333333333336</v>
      </c>
      <c r="AF616" s="24">
        <f t="shared" si="311"/>
        <v>400</v>
      </c>
      <c r="AG616" s="3">
        <f t="shared" si="308"/>
        <v>0.5</v>
      </c>
      <c r="AH616" s="3">
        <f>IF(AC616&lt;=450,AthetaR30_0,IF(AC616&gt;=650,AthetaR30_2,(IF(AC616&lt;=550,AthetaR30_0+(AthetaR30_1-AthetaR30_0)/100*(AC616-450),AthetaR30_1+(AthetaR30_2-AthetaR30_1)/100*(AC616-450)))))</f>
        <v>0</v>
      </c>
      <c r="AI616" s="3">
        <f>IF(AD616&lt;=450,AthetaR60_0,IF(AD616&gt;=650,AthetaR60_2,(IF(AD616&lt;=550,AthetaR60_0+(AthetaR60_1-AthetaR60_0)/100*(AD616-450),AthetaR60_1+(AthetaR60_2-AthetaR60_1)/100*(AD616-450)))))</f>
        <v>0.5</v>
      </c>
      <c r="AJ616" s="3">
        <f>IF(AE616&lt;=450,AthetaR90_0,IF(AE616&gt;=650,AthetaR90_2,(IF(AE616&lt;=550,AthetaR90_0+(AthetaR90_1-AthetaR90_0)/100*(AE616-450),AthetaR90_1+(AthetaR90_2-AthetaR90_1)/100*(AE616-450)))))</f>
        <v>1.3</v>
      </c>
      <c r="AK616" s="3">
        <f>IF(AF616&lt;=450,AthetaR120_0,IF(AF616&gt;=650,AthetaR120_2,(IF(AF616&lt;=550,AthetaR120_0+(AthetaR120_1-AthetaR120_0)/100*(AF616-450),AthetaR120_1+(AthetaR120_2-AthetaR120_1)/100*(AF616-450)))))</f>
        <v>1.9</v>
      </c>
      <c r="AL616" s="24">
        <f t="shared" si="309"/>
        <v>322.4095329420316</v>
      </c>
      <c r="AM616" s="14">
        <f t="shared" si="310"/>
        <v>227.52464610886514</v>
      </c>
    </row>
    <row r="617" spans="2:39" x14ac:dyDescent="0.25">
      <c r="B617" s="3">
        <f t="shared" si="293"/>
        <v>2995</v>
      </c>
      <c r="C617" s="14">
        <f t="shared" si="294"/>
        <v>49.916666666666664</v>
      </c>
      <c r="D617" s="11">
        <f t="shared" si="295"/>
        <v>917.83550467571899</v>
      </c>
      <c r="E617" s="11">
        <f t="shared" si="281"/>
        <v>574.29688243757914</v>
      </c>
      <c r="F617" s="11">
        <f t="shared" si="296"/>
        <v>152.48408672905768</v>
      </c>
      <c r="G617" s="11">
        <f t="shared" si="282"/>
        <v>322.91099132585845</v>
      </c>
      <c r="H617" s="11">
        <f t="shared" si="283"/>
        <v>227.89495435018534</v>
      </c>
      <c r="I617" s="24">
        <f t="shared" si="297"/>
        <v>152.48408672905768</v>
      </c>
      <c r="J617" s="12">
        <f t="shared" si="284"/>
        <v>0.22603565734209813</v>
      </c>
      <c r="K617" s="24">
        <f t="shared" si="285"/>
        <v>511.44627755096383</v>
      </c>
      <c r="L617" s="12">
        <f t="shared" si="298"/>
        <v>0.24956471159966565</v>
      </c>
      <c r="M617" s="24">
        <f t="shared" si="299"/>
        <v>322.91099132585845</v>
      </c>
      <c r="N617" s="12">
        <f t="shared" si="286"/>
        <v>0.67234975688665799</v>
      </c>
      <c r="O617" s="24">
        <f t="shared" si="287"/>
        <v>573.1396710184257</v>
      </c>
      <c r="P617" s="12">
        <f t="shared" si="300"/>
        <v>0.50113453351836845</v>
      </c>
      <c r="Q617" s="24">
        <f t="shared" si="301"/>
        <v>227.89495435018534</v>
      </c>
      <c r="R617" s="12">
        <f t="shared" si="288"/>
        <v>0.39272887761898267</v>
      </c>
      <c r="S617" s="24">
        <f t="shared" si="289"/>
        <v>539.66664342126126</v>
      </c>
      <c r="T617" s="12">
        <f t="shared" si="302"/>
        <v>0.37018047411935029</v>
      </c>
      <c r="W617" s="24">
        <f t="shared" si="303"/>
        <v>252.2109007485102</v>
      </c>
      <c r="X617" s="24">
        <f t="shared" si="304"/>
        <v>548.07350437230468</v>
      </c>
      <c r="Y617" s="13">
        <f t="shared" si="290"/>
        <v>0.41162568060766808</v>
      </c>
      <c r="Z617" s="24">
        <f t="shared" si="291"/>
        <v>8052.1495422267235</v>
      </c>
      <c r="AA617" s="24">
        <f t="shared" si="292"/>
        <v>12205.248699527019</v>
      </c>
      <c r="AB617" s="24">
        <f t="shared" si="305"/>
        <v>322.91099132585845</v>
      </c>
      <c r="AC617" s="24">
        <f t="shared" si="306"/>
        <v>227.89495435018534</v>
      </c>
      <c r="AE617" s="14">
        <f t="shared" si="307"/>
        <v>49.916666666666664</v>
      </c>
      <c r="AF617" s="24">
        <f t="shared" si="311"/>
        <v>400</v>
      </c>
      <c r="AG617" s="3">
        <f t="shared" si="308"/>
        <v>0.5</v>
      </c>
      <c r="AH617" s="3">
        <f>IF(AC617&lt;=450,AthetaR30_0,IF(AC617&gt;=650,AthetaR30_2,(IF(AC617&lt;=550,AthetaR30_0+(AthetaR30_1-AthetaR30_0)/100*(AC617-450),AthetaR30_1+(AthetaR30_2-AthetaR30_1)/100*(AC617-450)))))</f>
        <v>0</v>
      </c>
      <c r="AI617" s="3">
        <f>IF(AD617&lt;=450,AthetaR60_0,IF(AD617&gt;=650,AthetaR60_2,(IF(AD617&lt;=550,AthetaR60_0+(AthetaR60_1-AthetaR60_0)/100*(AD617-450),AthetaR60_1+(AthetaR60_2-AthetaR60_1)/100*(AD617-450)))))</f>
        <v>0.5</v>
      </c>
      <c r="AJ617" s="3">
        <f>IF(AE617&lt;=450,AthetaR90_0,IF(AE617&gt;=650,AthetaR90_2,(IF(AE617&lt;=550,AthetaR90_0+(AthetaR90_1-AthetaR90_0)/100*(AE617-450),AthetaR90_1+(AthetaR90_2-AthetaR90_1)/100*(AE617-450)))))</f>
        <v>1.3</v>
      </c>
      <c r="AK617" s="3">
        <f>IF(AF617&lt;=450,AthetaR120_0,IF(AF617&gt;=650,AthetaR120_2,(IF(AF617&lt;=550,AthetaR120_0+(AthetaR120_1-AthetaR120_0)/100*(AF617-450),AthetaR120_1+(AthetaR120_2-AthetaR120_1)/100*(AF617-450)))))</f>
        <v>1.9</v>
      </c>
      <c r="AL617" s="24">
        <f t="shared" si="309"/>
        <v>322.91099132585845</v>
      </c>
      <c r="AM617" s="14">
        <f t="shared" si="310"/>
        <v>227.89495435018534</v>
      </c>
    </row>
    <row r="618" spans="2:39" x14ac:dyDescent="0.25">
      <c r="B618" s="3">
        <f t="shared" si="293"/>
        <v>3000</v>
      </c>
      <c r="C618" s="14">
        <f t="shared" si="294"/>
        <v>50</v>
      </c>
      <c r="D618" s="11">
        <f t="shared" si="295"/>
        <v>918.08480855396283</v>
      </c>
      <c r="E618" s="11">
        <f t="shared" si="281"/>
        <v>574.51068078623121</v>
      </c>
      <c r="F618" s="11">
        <f t="shared" si="296"/>
        <v>152.73365144065735</v>
      </c>
      <c r="G618" s="11">
        <f t="shared" si="282"/>
        <v>323.41212585937683</v>
      </c>
      <c r="H618" s="11">
        <f t="shared" si="283"/>
        <v>228.26513482430468</v>
      </c>
      <c r="I618" s="24">
        <f t="shared" si="297"/>
        <v>152.73365144065735</v>
      </c>
      <c r="J618" s="12">
        <f t="shared" si="284"/>
        <v>0.22599019252489386</v>
      </c>
      <c r="K618" s="24">
        <f t="shared" si="285"/>
        <v>511.54917056264219</v>
      </c>
      <c r="L618" s="12">
        <f t="shared" si="298"/>
        <v>0.24952753406037553</v>
      </c>
      <c r="M618" s="24">
        <f t="shared" si="299"/>
        <v>323.41212585937683</v>
      </c>
      <c r="N618" s="12">
        <f t="shared" si="286"/>
        <v>0.67212864516180482</v>
      </c>
      <c r="O618" s="24">
        <f t="shared" si="287"/>
        <v>573.32821811004692</v>
      </c>
      <c r="P618" s="12">
        <f t="shared" si="300"/>
        <v>0.50081059825675434</v>
      </c>
      <c r="Q618" s="24">
        <f t="shared" si="301"/>
        <v>228.26513482430468</v>
      </c>
      <c r="R618" s="12">
        <f t="shared" si="288"/>
        <v>0.39263500538001656</v>
      </c>
      <c r="S618" s="24">
        <f t="shared" si="289"/>
        <v>539.79566838189669</v>
      </c>
      <c r="T618" s="12">
        <f t="shared" si="302"/>
        <v>0.37005260104341026</v>
      </c>
      <c r="W618" s="24">
        <f t="shared" si="303"/>
        <v>252.62252642911787</v>
      </c>
      <c r="X618" s="24">
        <f t="shared" si="304"/>
        <v>548.21517282381024</v>
      </c>
      <c r="Y618" s="13">
        <f t="shared" si="290"/>
        <v>0.41157776111478378</v>
      </c>
      <c r="Z618" s="24">
        <f t="shared" si="291"/>
        <v>8047.2038589278327</v>
      </c>
      <c r="AA618" s="24">
        <f t="shared" si="292"/>
        <v>12213.071725291391</v>
      </c>
      <c r="AB618" s="24">
        <f t="shared" si="305"/>
        <v>323.41212585937683</v>
      </c>
      <c r="AC618" s="24">
        <f t="shared" si="306"/>
        <v>228.26513482430468</v>
      </c>
      <c r="AE618" s="14">
        <f t="shared" si="307"/>
        <v>50</v>
      </c>
      <c r="AF618" s="24">
        <f t="shared" si="311"/>
        <v>400</v>
      </c>
      <c r="AG618" s="3">
        <f t="shared" si="308"/>
        <v>0.5</v>
      </c>
      <c r="AH618" s="3">
        <f>IF(AC618&lt;=450,AthetaR30_0,IF(AC618&gt;=650,AthetaR30_2,(IF(AC618&lt;=550,AthetaR30_0+(AthetaR30_1-AthetaR30_0)/100*(AC618-450),AthetaR30_1+(AthetaR30_2-AthetaR30_1)/100*(AC618-450)))))</f>
        <v>0</v>
      </c>
      <c r="AI618" s="3">
        <f>IF(AD618&lt;=450,AthetaR60_0,IF(AD618&gt;=650,AthetaR60_2,(IF(AD618&lt;=550,AthetaR60_0+(AthetaR60_1-AthetaR60_0)/100*(AD618-450),AthetaR60_1+(AthetaR60_2-AthetaR60_1)/100*(AD618-450)))))</f>
        <v>0.5</v>
      </c>
      <c r="AJ618" s="3">
        <f>IF(AE618&lt;=450,AthetaR90_0,IF(AE618&gt;=650,AthetaR90_2,(IF(AE618&lt;=550,AthetaR90_0+(AthetaR90_1-AthetaR90_0)/100*(AE618-450),AthetaR90_1+(AthetaR90_2-AthetaR90_1)/100*(AE618-450)))))</f>
        <v>1.3</v>
      </c>
      <c r="AK618" s="3">
        <f>IF(AF618&lt;=450,AthetaR120_0,IF(AF618&gt;=650,AthetaR120_2,(IF(AF618&lt;=550,AthetaR120_0+(AthetaR120_1-AthetaR120_0)/100*(AF618-450),AthetaR120_1+(AthetaR120_2-AthetaR120_1)/100*(AF618-450)))))</f>
        <v>1.9</v>
      </c>
      <c r="AL618" s="24">
        <f t="shared" si="309"/>
        <v>323.41212585937683</v>
      </c>
      <c r="AM618" s="14">
        <f t="shared" si="310"/>
        <v>228.26513482430468</v>
      </c>
    </row>
    <row r="619" spans="2:39" x14ac:dyDescent="0.25">
      <c r="B619" s="3">
        <f t="shared" si="293"/>
        <v>3005</v>
      </c>
      <c r="C619" s="14">
        <f t="shared" si="294"/>
        <v>50.083333333333336</v>
      </c>
      <c r="D619" s="11">
        <f t="shared" si="295"/>
        <v>918.33369830597258</v>
      </c>
      <c r="E619" s="11">
        <f t="shared" si="281"/>
        <v>574.72447913488327</v>
      </c>
      <c r="F619" s="11">
        <f t="shared" si="296"/>
        <v>152.98317897471773</v>
      </c>
      <c r="G619" s="11">
        <f t="shared" si="282"/>
        <v>323.91293645763358</v>
      </c>
      <c r="H619" s="11">
        <f t="shared" si="283"/>
        <v>228.63518742534808</v>
      </c>
      <c r="I619" s="24">
        <f t="shared" si="297"/>
        <v>152.98317897471773</v>
      </c>
      <c r="J619" s="12">
        <f t="shared" si="284"/>
        <v>0.22594478976300733</v>
      </c>
      <c r="K619" s="24">
        <f t="shared" si="285"/>
        <v>511.65196445848142</v>
      </c>
      <c r="L619" s="12">
        <f t="shared" si="298"/>
        <v>0.24949025770907493</v>
      </c>
      <c r="M619" s="24">
        <f t="shared" si="299"/>
        <v>323.91293645763358</v>
      </c>
      <c r="N619" s="12">
        <f t="shared" si="286"/>
        <v>0.67190754888032511</v>
      </c>
      <c r="O619" s="24">
        <f t="shared" si="287"/>
        <v>573.51687611411728</v>
      </c>
      <c r="P619" s="12">
        <f t="shared" si="300"/>
        <v>0.50048657919631812</v>
      </c>
      <c r="Q619" s="24">
        <f t="shared" si="301"/>
        <v>228.63518742534808</v>
      </c>
      <c r="R619" s="12">
        <f t="shared" si="288"/>
        <v>0.39254124421641656</v>
      </c>
      <c r="S619" s="24">
        <f t="shared" si="289"/>
        <v>539.92460227284312</v>
      </c>
      <c r="T619" s="12">
        <f t="shared" si="302"/>
        <v>0.36992462279037358</v>
      </c>
      <c r="W619" s="24">
        <f t="shared" si="303"/>
        <v>253.03410419023265</v>
      </c>
      <c r="X619" s="24">
        <f t="shared" si="304"/>
        <v>548.35682223031358</v>
      </c>
      <c r="Y619" s="13">
        <f t="shared" si="290"/>
        <v>0.41152982609310224</v>
      </c>
      <c r="Z619" s="24">
        <f t="shared" si="291"/>
        <v>8042.2593736162653</v>
      </c>
      <c r="AA619" s="24">
        <f t="shared" si="292"/>
        <v>12220.890865540288</v>
      </c>
      <c r="AB619" s="24">
        <f t="shared" si="305"/>
        <v>323.91293645763358</v>
      </c>
      <c r="AC619" s="24">
        <f t="shared" si="306"/>
        <v>228.63518742534808</v>
      </c>
      <c r="AE619" s="14">
        <f t="shared" si="307"/>
        <v>50.083333333333336</v>
      </c>
      <c r="AF619" s="24">
        <f t="shared" si="311"/>
        <v>400</v>
      </c>
      <c r="AG619" s="3">
        <f t="shared" si="308"/>
        <v>0.5</v>
      </c>
      <c r="AH619" s="3">
        <f>IF(AC619&lt;=450,AthetaR30_0,IF(AC619&gt;=650,AthetaR30_2,(IF(AC619&lt;=550,AthetaR30_0+(AthetaR30_1-AthetaR30_0)/100*(AC619-450),AthetaR30_1+(AthetaR30_2-AthetaR30_1)/100*(AC619-450)))))</f>
        <v>0</v>
      </c>
      <c r="AI619" s="3">
        <f>IF(AD619&lt;=450,AthetaR60_0,IF(AD619&gt;=650,AthetaR60_2,(IF(AD619&lt;=550,AthetaR60_0+(AthetaR60_1-AthetaR60_0)/100*(AD619-450),AthetaR60_1+(AthetaR60_2-AthetaR60_1)/100*(AD619-450)))))</f>
        <v>0.5</v>
      </c>
      <c r="AJ619" s="3">
        <f>IF(AE619&lt;=450,AthetaR90_0,IF(AE619&gt;=650,AthetaR90_2,(IF(AE619&lt;=550,AthetaR90_0+(AthetaR90_1-AthetaR90_0)/100*(AE619-450),AthetaR90_1+(AthetaR90_2-AthetaR90_1)/100*(AE619-450)))))</f>
        <v>1.3</v>
      </c>
      <c r="AK619" s="3">
        <f>IF(AF619&lt;=450,AthetaR120_0,IF(AF619&gt;=650,AthetaR120_2,(IF(AF619&lt;=550,AthetaR120_0+(AthetaR120_1-AthetaR120_0)/100*(AF619-450),AthetaR120_1+(AthetaR120_2-AthetaR120_1)/100*(AF619-450)))))</f>
        <v>1.9</v>
      </c>
      <c r="AL619" s="24">
        <f t="shared" si="309"/>
        <v>323.91293645763358</v>
      </c>
      <c r="AM619" s="14">
        <f t="shared" si="310"/>
        <v>228.63518742534808</v>
      </c>
    </row>
    <row r="620" spans="2:39" x14ac:dyDescent="0.25">
      <c r="B620" s="3">
        <f t="shared" si="293"/>
        <v>3010</v>
      </c>
      <c r="C620" s="14">
        <f t="shared" si="294"/>
        <v>50.166666666666664</v>
      </c>
      <c r="D620" s="11">
        <f t="shared" si="295"/>
        <v>918.5821753053018</v>
      </c>
      <c r="E620" s="11">
        <f t="shared" si="281"/>
        <v>574.93827748353533</v>
      </c>
      <c r="F620" s="11">
        <f t="shared" si="296"/>
        <v>153.23266923242682</v>
      </c>
      <c r="G620" s="11">
        <f t="shared" si="282"/>
        <v>324.4134230368299</v>
      </c>
      <c r="H620" s="11">
        <f t="shared" si="283"/>
        <v>229.00511204813844</v>
      </c>
      <c r="I620" s="24">
        <f t="shared" si="297"/>
        <v>153.23266923242682</v>
      </c>
      <c r="J620" s="12">
        <f t="shared" si="284"/>
        <v>0.22589944890274921</v>
      </c>
      <c r="K620" s="24">
        <f t="shared" si="285"/>
        <v>511.75465944217422</v>
      </c>
      <c r="L620" s="12">
        <f t="shared" si="298"/>
        <v>0.24945288313889319</v>
      </c>
      <c r="M620" s="24">
        <f t="shared" si="299"/>
        <v>324.4134230368299</v>
      </c>
      <c r="N620" s="12">
        <f t="shared" si="286"/>
        <v>0.67168646676398502</v>
      </c>
      <c r="O620" s="24">
        <f t="shared" si="287"/>
        <v>573.70564621892356</v>
      </c>
      <c r="P620" s="12">
        <f t="shared" si="300"/>
        <v>0.5001624774862411</v>
      </c>
      <c r="Q620" s="24">
        <f t="shared" si="301"/>
        <v>229.00511204813844</v>
      </c>
      <c r="R620" s="12">
        <f t="shared" si="288"/>
        <v>0.39244759350253988</v>
      </c>
      <c r="S620" s="24">
        <f t="shared" si="289"/>
        <v>540.05344578030645</v>
      </c>
      <c r="T620" s="12">
        <f t="shared" si="302"/>
        <v>0.36979654005274976</v>
      </c>
      <c r="W620" s="24">
        <f t="shared" si="303"/>
        <v>253.44563401632576</v>
      </c>
      <c r="X620" s="24">
        <f t="shared" si="304"/>
        <v>548.49845351586669</v>
      </c>
      <c r="Y620" s="13">
        <f t="shared" si="290"/>
        <v>0.41148187459599234</v>
      </c>
      <c r="Z620" s="24">
        <f t="shared" si="291"/>
        <v>8037.3160866802391</v>
      </c>
      <c r="AA620" s="24">
        <f t="shared" si="292"/>
        <v>12228.706107058089</v>
      </c>
      <c r="AB620" s="24">
        <f t="shared" si="305"/>
        <v>324.4134230368299</v>
      </c>
      <c r="AC620" s="24">
        <f t="shared" si="306"/>
        <v>229.00511204813844</v>
      </c>
      <c r="AE620" s="14">
        <f t="shared" si="307"/>
        <v>50.166666666666664</v>
      </c>
      <c r="AF620" s="24">
        <f t="shared" si="311"/>
        <v>400</v>
      </c>
      <c r="AG620" s="3">
        <f t="shared" si="308"/>
        <v>0.5</v>
      </c>
      <c r="AH620" s="3">
        <f>IF(AC620&lt;=450,AthetaR30_0,IF(AC620&gt;=650,AthetaR30_2,(IF(AC620&lt;=550,AthetaR30_0+(AthetaR30_1-AthetaR30_0)/100*(AC620-450),AthetaR30_1+(AthetaR30_2-AthetaR30_1)/100*(AC620-450)))))</f>
        <v>0</v>
      </c>
      <c r="AI620" s="3">
        <f>IF(AD620&lt;=450,AthetaR60_0,IF(AD620&gt;=650,AthetaR60_2,(IF(AD620&lt;=550,AthetaR60_0+(AthetaR60_1-AthetaR60_0)/100*(AD620-450),AthetaR60_1+(AthetaR60_2-AthetaR60_1)/100*(AD620-450)))))</f>
        <v>0.5</v>
      </c>
      <c r="AJ620" s="3">
        <f>IF(AE620&lt;=450,AthetaR90_0,IF(AE620&gt;=650,AthetaR90_2,(IF(AE620&lt;=550,AthetaR90_0+(AthetaR90_1-AthetaR90_0)/100*(AE620-450),AthetaR90_1+(AthetaR90_2-AthetaR90_1)/100*(AE620-450)))))</f>
        <v>1.3</v>
      </c>
      <c r="AK620" s="3">
        <f>IF(AF620&lt;=450,AthetaR120_0,IF(AF620&gt;=650,AthetaR120_2,(IF(AF620&lt;=550,AthetaR120_0+(AthetaR120_1-AthetaR120_0)/100*(AF620-450),AthetaR120_1+(AthetaR120_2-AthetaR120_1)/100*(AF620-450)))))</f>
        <v>1.9</v>
      </c>
      <c r="AL620" s="24">
        <f t="shared" si="309"/>
        <v>324.4134230368299</v>
      </c>
      <c r="AM620" s="14">
        <f t="shared" si="310"/>
        <v>229.00511204813844</v>
      </c>
    </row>
    <row r="621" spans="2:39" x14ac:dyDescent="0.25">
      <c r="B621" s="3">
        <f t="shared" si="293"/>
        <v>3015</v>
      </c>
      <c r="C621" s="14">
        <f t="shared" si="294"/>
        <v>50.25</v>
      </c>
      <c r="D621" s="11">
        <f t="shared" si="295"/>
        <v>918.83024091868265</v>
      </c>
      <c r="E621" s="11">
        <f t="shared" si="281"/>
        <v>575.15207583218739</v>
      </c>
      <c r="F621" s="11">
        <f t="shared" si="296"/>
        <v>153.48212211556572</v>
      </c>
      <c r="G621" s="11">
        <f t="shared" si="282"/>
        <v>324.91358551431614</v>
      </c>
      <c r="H621" s="11">
        <f t="shared" si="283"/>
        <v>229.3749085881912</v>
      </c>
      <c r="I621" s="24">
        <f t="shared" si="297"/>
        <v>153.48212211556572</v>
      </c>
      <c r="J621" s="12">
        <f t="shared" si="284"/>
        <v>0.2258541697906159</v>
      </c>
      <c r="K621" s="24">
        <f t="shared" si="285"/>
        <v>511.85725571759889</v>
      </c>
      <c r="L621" s="12">
        <f t="shared" si="298"/>
        <v>0.24941541093882358</v>
      </c>
      <c r="M621" s="24">
        <f t="shared" si="299"/>
        <v>324.91358551431614</v>
      </c>
      <c r="N621" s="12">
        <f t="shared" si="286"/>
        <v>0.6714653975449727</v>
      </c>
      <c r="O621" s="24">
        <f t="shared" si="287"/>
        <v>573.89452960683354</v>
      </c>
      <c r="P621" s="12">
        <f t="shared" si="300"/>
        <v>0.49983829427051563</v>
      </c>
      <c r="Q621" s="24">
        <f t="shared" si="301"/>
        <v>229.3749085881912</v>
      </c>
      <c r="R621" s="12">
        <f t="shared" si="288"/>
        <v>0.39235405261474454</v>
      </c>
      <c r="S621" s="24">
        <f t="shared" si="289"/>
        <v>540.18219958936891</v>
      </c>
      <c r="T621" s="12">
        <f t="shared" si="302"/>
        <v>0.36966835351754573</v>
      </c>
      <c r="W621" s="24">
        <f t="shared" si="303"/>
        <v>253.85711589092176</v>
      </c>
      <c r="X621" s="24">
        <f t="shared" si="304"/>
        <v>548.6400676035471</v>
      </c>
      <c r="Y621" s="13">
        <f t="shared" si="290"/>
        <v>0.4114339056796652</v>
      </c>
      <c r="Z621" s="24">
        <f t="shared" si="291"/>
        <v>8032.3739985316406</v>
      </c>
      <c r="AA621" s="24">
        <f t="shared" si="292"/>
        <v>12236.517436645638</v>
      </c>
      <c r="AB621" s="24">
        <f t="shared" si="305"/>
        <v>324.91358551431614</v>
      </c>
      <c r="AC621" s="24">
        <f t="shared" si="306"/>
        <v>229.3749085881912</v>
      </c>
      <c r="AE621" s="14">
        <f t="shared" si="307"/>
        <v>50.25</v>
      </c>
      <c r="AF621" s="24">
        <f t="shared" si="311"/>
        <v>400</v>
      </c>
      <c r="AG621" s="3">
        <f t="shared" si="308"/>
        <v>0.5</v>
      </c>
      <c r="AH621" s="3">
        <f>IF(AC621&lt;=450,AthetaR30_0,IF(AC621&gt;=650,AthetaR30_2,(IF(AC621&lt;=550,AthetaR30_0+(AthetaR30_1-AthetaR30_0)/100*(AC621-450),AthetaR30_1+(AthetaR30_2-AthetaR30_1)/100*(AC621-450)))))</f>
        <v>0</v>
      </c>
      <c r="AI621" s="3">
        <f>IF(AD621&lt;=450,AthetaR60_0,IF(AD621&gt;=650,AthetaR60_2,(IF(AD621&lt;=550,AthetaR60_0+(AthetaR60_1-AthetaR60_0)/100*(AD621-450),AthetaR60_1+(AthetaR60_2-AthetaR60_1)/100*(AD621-450)))))</f>
        <v>0.5</v>
      </c>
      <c r="AJ621" s="3">
        <f>IF(AE621&lt;=450,AthetaR90_0,IF(AE621&gt;=650,AthetaR90_2,(IF(AE621&lt;=550,AthetaR90_0+(AthetaR90_1-AthetaR90_0)/100*(AE621-450),AthetaR90_1+(AthetaR90_2-AthetaR90_1)/100*(AE621-450)))))</f>
        <v>1.3</v>
      </c>
      <c r="AK621" s="3">
        <f>IF(AF621&lt;=450,AthetaR120_0,IF(AF621&gt;=650,AthetaR120_2,(IF(AF621&lt;=550,AthetaR120_0+(AthetaR120_1-AthetaR120_0)/100*(AF621-450),AthetaR120_1+(AthetaR120_2-AthetaR120_1)/100*(AF621-450)))))</f>
        <v>1.9</v>
      </c>
      <c r="AL621" s="24">
        <f t="shared" si="309"/>
        <v>324.91358551431614</v>
      </c>
      <c r="AM621" s="14">
        <f t="shared" si="310"/>
        <v>229.3749085881912</v>
      </c>
    </row>
    <row r="622" spans="2:39" x14ac:dyDescent="0.25">
      <c r="B622" s="3">
        <f t="shared" si="293"/>
        <v>3020</v>
      </c>
      <c r="C622" s="14">
        <f t="shared" si="294"/>
        <v>50.333333333333336</v>
      </c>
      <c r="D622" s="11">
        <f t="shared" si="295"/>
        <v>919.07789650606946</v>
      </c>
      <c r="E622" s="11">
        <f t="shared" si="281"/>
        <v>575.36587418083946</v>
      </c>
      <c r="F622" s="11">
        <f t="shared" si="296"/>
        <v>153.73153752650455</v>
      </c>
      <c r="G622" s="11">
        <f t="shared" si="282"/>
        <v>325.41342380858663</v>
      </c>
      <c r="H622" s="11">
        <f t="shared" si="283"/>
        <v>229.74457694170874</v>
      </c>
      <c r="I622" s="24">
        <f t="shared" si="297"/>
        <v>153.73153752650455</v>
      </c>
      <c r="J622" s="12">
        <f t="shared" si="284"/>
        <v>0.2258089522732902</v>
      </c>
      <c r="K622" s="24">
        <f t="shared" si="285"/>
        <v>511.95975348881512</v>
      </c>
      <c r="L622" s="12">
        <f t="shared" si="298"/>
        <v>0.24937784169382002</v>
      </c>
      <c r="M622" s="24">
        <f t="shared" si="299"/>
        <v>325.41342380858663</v>
      </c>
      <c r="N622" s="12">
        <f t="shared" si="286"/>
        <v>0.67124433996586019</v>
      </c>
      <c r="O622" s="24">
        <f t="shared" si="287"/>
        <v>574.08352745430477</v>
      </c>
      <c r="P622" s="12">
        <f t="shared" si="300"/>
        <v>0.49951403068819761</v>
      </c>
      <c r="Q622" s="24">
        <f t="shared" si="301"/>
        <v>229.74457694170874</v>
      </c>
      <c r="R622" s="12">
        <f t="shared" si="288"/>
        <v>0.39226062093138425</v>
      </c>
      <c r="S622" s="24">
        <f t="shared" si="289"/>
        <v>540.310864383987</v>
      </c>
      <c r="T622" s="12">
        <f t="shared" si="302"/>
        <v>0.36954006386642879</v>
      </c>
      <c r="W622" s="24">
        <f t="shared" si="303"/>
        <v>254.26854979660143</v>
      </c>
      <c r="X622" s="24">
        <f t="shared" si="304"/>
        <v>548.78166541545818</v>
      </c>
      <c r="Y622" s="13">
        <f t="shared" si="290"/>
        <v>0.41138591840317251</v>
      </c>
      <c r="Z622" s="24">
        <f t="shared" si="291"/>
        <v>8027.4331096059514</v>
      </c>
      <c r="AA622" s="24">
        <f t="shared" si="292"/>
        <v>12244.324841120391</v>
      </c>
      <c r="AB622" s="24">
        <f t="shared" si="305"/>
        <v>325.41342380858663</v>
      </c>
      <c r="AC622" s="24">
        <f t="shared" si="306"/>
        <v>229.74457694170874</v>
      </c>
      <c r="AE622" s="14">
        <f t="shared" si="307"/>
        <v>50.333333333333336</v>
      </c>
      <c r="AF622" s="24">
        <f t="shared" si="311"/>
        <v>400</v>
      </c>
      <c r="AG622" s="3">
        <f t="shared" si="308"/>
        <v>0.5</v>
      </c>
      <c r="AH622" s="3">
        <f>IF(AC622&lt;=450,AthetaR30_0,IF(AC622&gt;=650,AthetaR30_2,(IF(AC622&lt;=550,AthetaR30_0+(AthetaR30_1-AthetaR30_0)/100*(AC622-450),AthetaR30_1+(AthetaR30_2-AthetaR30_1)/100*(AC622-450)))))</f>
        <v>0</v>
      </c>
      <c r="AI622" s="3">
        <f>IF(AD622&lt;=450,AthetaR60_0,IF(AD622&gt;=650,AthetaR60_2,(IF(AD622&lt;=550,AthetaR60_0+(AthetaR60_1-AthetaR60_0)/100*(AD622-450),AthetaR60_1+(AthetaR60_2-AthetaR60_1)/100*(AD622-450)))))</f>
        <v>0.5</v>
      </c>
      <c r="AJ622" s="3">
        <f>IF(AE622&lt;=450,AthetaR90_0,IF(AE622&gt;=650,AthetaR90_2,(IF(AE622&lt;=550,AthetaR90_0+(AthetaR90_1-AthetaR90_0)/100*(AE622-450),AthetaR90_1+(AthetaR90_2-AthetaR90_1)/100*(AE622-450)))))</f>
        <v>1.3</v>
      </c>
      <c r="AK622" s="3">
        <f>IF(AF622&lt;=450,AthetaR120_0,IF(AF622&gt;=650,AthetaR120_2,(IF(AF622&lt;=550,AthetaR120_0+(AthetaR120_1-AthetaR120_0)/100*(AF622-450),AthetaR120_1+(AthetaR120_2-AthetaR120_1)/100*(AF622-450)))))</f>
        <v>1.9</v>
      </c>
      <c r="AL622" s="24">
        <f t="shared" si="309"/>
        <v>325.41342380858663</v>
      </c>
      <c r="AM622" s="14">
        <f t="shared" si="310"/>
        <v>229.74457694170874</v>
      </c>
    </row>
    <row r="623" spans="2:39" x14ac:dyDescent="0.25">
      <c r="B623" s="3">
        <f t="shared" si="293"/>
        <v>3025</v>
      </c>
      <c r="C623" s="14">
        <f t="shared" si="294"/>
        <v>50.416666666666664</v>
      </c>
      <c r="D623" s="11">
        <f t="shared" si="295"/>
        <v>919.32514342068396</v>
      </c>
      <c r="E623" s="11">
        <f t="shared" si="281"/>
        <v>575.57967252949152</v>
      </c>
      <c r="F623" s="11">
        <f t="shared" si="296"/>
        <v>153.98091536819837</v>
      </c>
      <c r="G623" s="11">
        <f t="shared" si="282"/>
        <v>325.91293783927483</v>
      </c>
      <c r="H623" s="11">
        <f t="shared" si="283"/>
        <v>230.11411700557517</v>
      </c>
      <c r="I623" s="24">
        <f t="shared" si="297"/>
        <v>153.98091536819837</v>
      </c>
      <c r="J623" s="12">
        <f t="shared" si="284"/>
        <v>0.22576379619764264</v>
      </c>
      <c r="K623" s="24">
        <f t="shared" si="285"/>
        <v>512.06215296006076</v>
      </c>
      <c r="L623" s="12">
        <f t="shared" si="298"/>
        <v>0.24934017598478617</v>
      </c>
      <c r="M623" s="24">
        <f t="shared" si="299"/>
        <v>325.91293783927483</v>
      </c>
      <c r="N623" s="12">
        <f t="shared" si="286"/>
        <v>0.67102329277956774</v>
      </c>
      <c r="O623" s="24">
        <f t="shared" si="287"/>
        <v>574.27264093189353</v>
      </c>
      <c r="P623" s="12">
        <f t="shared" si="300"/>
        <v>0.49918968787333723</v>
      </c>
      <c r="Q623" s="24">
        <f t="shared" si="301"/>
        <v>230.11411700557517</v>
      </c>
      <c r="R623" s="12">
        <f t="shared" si="288"/>
        <v>0.39216729783280618</v>
      </c>
      <c r="S623" s="24">
        <f t="shared" si="289"/>
        <v>540.43944084698717</v>
      </c>
      <c r="T623" s="12">
        <f t="shared" si="302"/>
        <v>0.36941167177570483</v>
      </c>
      <c r="W623" s="24">
        <f t="shared" si="303"/>
        <v>254.6799357150046</v>
      </c>
      <c r="X623" s="24">
        <f t="shared" si="304"/>
        <v>548.92324787273094</v>
      </c>
      <c r="Y623" s="13">
        <f t="shared" si="290"/>
        <v>0.41133791182840196</v>
      </c>
      <c r="Z623" s="24">
        <f t="shared" si="291"/>
        <v>8022.4934203621724</v>
      </c>
      <c r="AA623" s="24">
        <f t="shared" si="292"/>
        <v>12252.128307316592</v>
      </c>
      <c r="AB623" s="24">
        <f t="shared" si="305"/>
        <v>325.91293783927483</v>
      </c>
      <c r="AC623" s="24">
        <f t="shared" si="306"/>
        <v>230.11411700557517</v>
      </c>
      <c r="AE623" s="14">
        <f t="shared" si="307"/>
        <v>50.416666666666664</v>
      </c>
      <c r="AF623" s="24">
        <f t="shared" si="311"/>
        <v>400</v>
      </c>
      <c r="AG623" s="3">
        <f t="shared" si="308"/>
        <v>0.5</v>
      </c>
      <c r="AH623" s="3">
        <f>IF(AC623&lt;=450,AthetaR30_0,IF(AC623&gt;=650,AthetaR30_2,(IF(AC623&lt;=550,AthetaR30_0+(AthetaR30_1-AthetaR30_0)/100*(AC623-450),AthetaR30_1+(AthetaR30_2-AthetaR30_1)/100*(AC623-450)))))</f>
        <v>0</v>
      </c>
      <c r="AI623" s="3">
        <f>IF(AD623&lt;=450,AthetaR60_0,IF(AD623&gt;=650,AthetaR60_2,(IF(AD623&lt;=550,AthetaR60_0+(AthetaR60_1-AthetaR60_0)/100*(AD623-450),AthetaR60_1+(AthetaR60_2-AthetaR60_1)/100*(AD623-450)))))</f>
        <v>0.5</v>
      </c>
      <c r="AJ623" s="3">
        <f>IF(AE623&lt;=450,AthetaR90_0,IF(AE623&gt;=650,AthetaR90_2,(IF(AE623&lt;=550,AthetaR90_0+(AthetaR90_1-AthetaR90_0)/100*(AE623-450),AthetaR90_1+(AthetaR90_2-AthetaR90_1)/100*(AE623-450)))))</f>
        <v>1.3</v>
      </c>
      <c r="AK623" s="3">
        <f>IF(AF623&lt;=450,AthetaR120_0,IF(AF623&gt;=650,AthetaR120_2,(IF(AF623&lt;=550,AthetaR120_0+(AthetaR120_1-AthetaR120_0)/100*(AF623-450),AthetaR120_1+(AthetaR120_2-AthetaR120_1)/100*(AF623-450)))))</f>
        <v>1.9</v>
      </c>
      <c r="AL623" s="24">
        <f t="shared" si="309"/>
        <v>325.91293783927483</v>
      </c>
      <c r="AM623" s="14">
        <f t="shared" si="310"/>
        <v>230.11411700557517</v>
      </c>
    </row>
    <row r="624" spans="2:39" x14ac:dyDescent="0.25">
      <c r="B624" s="3">
        <f t="shared" si="293"/>
        <v>3030</v>
      </c>
      <c r="C624" s="14">
        <f t="shared" si="294"/>
        <v>50.5</v>
      </c>
      <c r="D624" s="11">
        <f t="shared" si="295"/>
        <v>919.57198300906055</v>
      </c>
      <c r="E624" s="11">
        <f t="shared" si="281"/>
        <v>575.79347087814369</v>
      </c>
      <c r="F624" s="11">
        <f t="shared" si="296"/>
        <v>154.23025554418317</v>
      </c>
      <c r="G624" s="11">
        <f t="shared" si="282"/>
        <v>326.41212752714819</v>
      </c>
      <c r="H624" s="11">
        <f t="shared" si="283"/>
        <v>230.48352867735088</v>
      </c>
      <c r="I624" s="24">
        <f t="shared" si="297"/>
        <v>154.23025554418317</v>
      </c>
      <c r="J624" s="12">
        <f t="shared" si="284"/>
        <v>0.2257187014107318</v>
      </c>
      <c r="K624" s="24">
        <f t="shared" si="285"/>
        <v>512.16445433574881</v>
      </c>
      <c r="L624" s="12">
        <f t="shared" si="298"/>
        <v>0.24930241438859299</v>
      </c>
      <c r="M624" s="24">
        <f t="shared" si="299"/>
        <v>326.41212752714819</v>
      </c>
      <c r="N624" s="12">
        <f t="shared" si="286"/>
        <v>0.67080225474932731</v>
      </c>
      <c r="O624" s="24">
        <f t="shared" si="287"/>
        <v>574.4618712042635</v>
      </c>
      <c r="P624" s="12">
        <f t="shared" si="300"/>
        <v>0.49886526695499328</v>
      </c>
      <c r="Q624" s="24">
        <f t="shared" si="301"/>
        <v>230.48352867735088</v>
      </c>
      <c r="R624" s="12">
        <f t="shared" si="288"/>
        <v>0.39207408270134703</v>
      </c>
      <c r="S624" s="24">
        <f t="shared" si="289"/>
        <v>540.56792966006344</v>
      </c>
      <c r="T624" s="12">
        <f t="shared" si="302"/>
        <v>0.36928317791634652</v>
      </c>
      <c r="W624" s="24">
        <f t="shared" si="303"/>
        <v>255.09127362683301</v>
      </c>
      <c r="X624" s="24">
        <f t="shared" si="304"/>
        <v>549.06481589552379</v>
      </c>
      <c r="Y624" s="13">
        <f t="shared" si="290"/>
        <v>0.41128988502007574</v>
      </c>
      <c r="Z624" s="24">
        <f t="shared" si="291"/>
        <v>8017.554931282767</v>
      </c>
      <c r="AA624" s="24">
        <f t="shared" si="292"/>
        <v>12259.927822085427</v>
      </c>
      <c r="AB624" s="24">
        <f t="shared" si="305"/>
        <v>326.41212752714819</v>
      </c>
      <c r="AC624" s="24">
        <f t="shared" si="306"/>
        <v>230.48352867735088</v>
      </c>
      <c r="AE624" s="14">
        <f t="shared" si="307"/>
        <v>50.5</v>
      </c>
      <c r="AF624" s="24">
        <f t="shared" si="311"/>
        <v>400</v>
      </c>
      <c r="AG624" s="3">
        <f t="shared" si="308"/>
        <v>0.5</v>
      </c>
      <c r="AH624" s="3">
        <f>IF(AC624&lt;=450,AthetaR30_0,IF(AC624&gt;=650,AthetaR30_2,(IF(AC624&lt;=550,AthetaR30_0+(AthetaR30_1-AthetaR30_0)/100*(AC624-450),AthetaR30_1+(AthetaR30_2-AthetaR30_1)/100*(AC624-450)))))</f>
        <v>0</v>
      </c>
      <c r="AI624" s="3">
        <f>IF(AD624&lt;=450,AthetaR60_0,IF(AD624&gt;=650,AthetaR60_2,(IF(AD624&lt;=550,AthetaR60_0+(AthetaR60_1-AthetaR60_0)/100*(AD624-450),AthetaR60_1+(AthetaR60_2-AthetaR60_1)/100*(AD624-450)))))</f>
        <v>0.5</v>
      </c>
      <c r="AJ624" s="3">
        <f>IF(AE624&lt;=450,AthetaR90_0,IF(AE624&gt;=650,AthetaR90_2,(IF(AE624&lt;=550,AthetaR90_0+(AthetaR90_1-AthetaR90_0)/100*(AE624-450),AthetaR90_1+(AthetaR90_2-AthetaR90_1)/100*(AE624-450)))))</f>
        <v>1.3</v>
      </c>
      <c r="AK624" s="3">
        <f>IF(AF624&lt;=450,AthetaR120_0,IF(AF624&gt;=650,AthetaR120_2,(IF(AF624&lt;=550,AthetaR120_0+(AthetaR120_1-AthetaR120_0)/100*(AF624-450),AthetaR120_1+(AthetaR120_2-AthetaR120_1)/100*(AF624-450)))))</f>
        <v>1.9</v>
      </c>
      <c r="AL624" s="24">
        <f t="shared" si="309"/>
        <v>326.41212752714819</v>
      </c>
      <c r="AM624" s="14">
        <f t="shared" si="310"/>
        <v>230.48352867735088</v>
      </c>
    </row>
    <row r="625" spans="2:39" x14ac:dyDescent="0.25">
      <c r="B625" s="3">
        <f t="shared" si="293"/>
        <v>3035</v>
      </c>
      <c r="C625" s="14">
        <f t="shared" si="294"/>
        <v>50.583333333333336</v>
      </c>
      <c r="D625" s="11">
        <f t="shared" si="295"/>
        <v>919.81841661108876</v>
      </c>
      <c r="E625" s="11">
        <f t="shared" si="281"/>
        <v>576.00726922679576</v>
      </c>
      <c r="F625" s="11">
        <f t="shared" si="296"/>
        <v>154.47955795857175</v>
      </c>
      <c r="G625" s="11">
        <f t="shared" si="282"/>
        <v>326.91099279410315</v>
      </c>
      <c r="H625" s="11">
        <f t="shared" si="283"/>
        <v>230.85281185526722</v>
      </c>
      <c r="I625" s="24">
        <f t="shared" si="297"/>
        <v>154.47955795857175</v>
      </c>
      <c r="J625" s="12">
        <f t="shared" si="284"/>
        <v>0.22567366775980552</v>
      </c>
      <c r="K625" s="24">
        <f t="shared" si="285"/>
        <v>512.26665782046359</v>
      </c>
      <c r="L625" s="12">
        <f t="shared" si="298"/>
        <v>0.24926455747816986</v>
      </c>
      <c r="M625" s="24">
        <f t="shared" si="299"/>
        <v>326.91099279410315</v>
      </c>
      <c r="N625" s="12">
        <f t="shared" si="286"/>
        <v>0.67058122464864534</v>
      </c>
      <c r="O625" s="24">
        <f t="shared" si="287"/>
        <v>574.65121943019494</v>
      </c>
      <c r="P625" s="12">
        <f t="shared" si="300"/>
        <v>0.49854076905746975</v>
      </c>
      <c r="Q625" s="24">
        <f t="shared" si="301"/>
        <v>230.85281185526722</v>
      </c>
      <c r="R625" s="12">
        <f t="shared" si="288"/>
        <v>0.39198097492132883</v>
      </c>
      <c r="S625" s="24">
        <f t="shared" si="289"/>
        <v>540.69633150377479</v>
      </c>
      <c r="T625" s="12">
        <f t="shared" si="302"/>
        <v>0.36915458295414544</v>
      </c>
      <c r="W625" s="24">
        <f t="shared" si="303"/>
        <v>255.50256351185308</v>
      </c>
      <c r="X625" s="24">
        <f t="shared" si="304"/>
        <v>549.20637040302404</v>
      </c>
      <c r="Y625" s="13">
        <f t="shared" si="290"/>
        <v>0.41124183704574685</v>
      </c>
      <c r="Z625" s="24">
        <f t="shared" si="291"/>
        <v>8012.6176428735671</v>
      </c>
      <c r="AA625" s="24">
        <f t="shared" si="292"/>
        <v>12267.723372295155</v>
      </c>
      <c r="AB625" s="24">
        <f t="shared" si="305"/>
        <v>326.91099279410315</v>
      </c>
      <c r="AC625" s="24">
        <f t="shared" si="306"/>
        <v>230.85281185526722</v>
      </c>
      <c r="AE625" s="14">
        <f t="shared" si="307"/>
        <v>50.583333333333336</v>
      </c>
      <c r="AF625" s="24">
        <f t="shared" si="311"/>
        <v>400</v>
      </c>
      <c r="AG625" s="3">
        <f t="shared" si="308"/>
        <v>0.5</v>
      </c>
      <c r="AH625" s="3">
        <f>IF(AC625&lt;=450,AthetaR30_0,IF(AC625&gt;=650,AthetaR30_2,(IF(AC625&lt;=550,AthetaR30_0+(AthetaR30_1-AthetaR30_0)/100*(AC625-450),AthetaR30_1+(AthetaR30_2-AthetaR30_1)/100*(AC625-450)))))</f>
        <v>0</v>
      </c>
      <c r="AI625" s="3">
        <f>IF(AD625&lt;=450,AthetaR60_0,IF(AD625&gt;=650,AthetaR60_2,(IF(AD625&lt;=550,AthetaR60_0+(AthetaR60_1-AthetaR60_0)/100*(AD625-450),AthetaR60_1+(AthetaR60_2-AthetaR60_1)/100*(AD625-450)))))</f>
        <v>0.5</v>
      </c>
      <c r="AJ625" s="3">
        <f>IF(AE625&lt;=450,AthetaR90_0,IF(AE625&gt;=650,AthetaR90_2,(IF(AE625&lt;=550,AthetaR90_0+(AthetaR90_1-AthetaR90_0)/100*(AE625-450),AthetaR90_1+(AthetaR90_2-AthetaR90_1)/100*(AE625-450)))))</f>
        <v>1.3</v>
      </c>
      <c r="AK625" s="3">
        <f>IF(AF625&lt;=450,AthetaR120_0,IF(AF625&gt;=650,AthetaR120_2,(IF(AF625&lt;=550,AthetaR120_0+(AthetaR120_1-AthetaR120_0)/100*(AF625-450),AthetaR120_1+(AthetaR120_2-AthetaR120_1)/100*(AF625-450)))))</f>
        <v>1.9</v>
      </c>
      <c r="AL625" s="24">
        <f t="shared" si="309"/>
        <v>326.91099279410315</v>
      </c>
      <c r="AM625" s="14">
        <f t="shared" si="310"/>
        <v>230.85281185526722</v>
      </c>
    </row>
    <row r="626" spans="2:39" x14ac:dyDescent="0.25">
      <c r="B626" s="3">
        <f t="shared" si="293"/>
        <v>3040</v>
      </c>
      <c r="C626" s="14">
        <f t="shared" si="294"/>
        <v>50.666666666666664</v>
      </c>
      <c r="D626" s="11">
        <f t="shared" si="295"/>
        <v>920.06444556005806</v>
      </c>
      <c r="E626" s="11">
        <f t="shared" si="281"/>
        <v>576.22106757544782</v>
      </c>
      <c r="F626" s="11">
        <f t="shared" si="296"/>
        <v>154.72882251604992</v>
      </c>
      <c r="G626" s="11">
        <f t="shared" si="282"/>
        <v>327.40953356316061</v>
      </c>
      <c r="H626" s="11">
        <f t="shared" si="283"/>
        <v>231.22196643822136</v>
      </c>
      <c r="I626" s="24">
        <f t="shared" si="297"/>
        <v>154.72882251604992</v>
      </c>
      <c r="J626" s="12">
        <f t="shared" si="284"/>
        <v>0.22562869509230166</v>
      </c>
      <c r="K626" s="24">
        <f t="shared" si="285"/>
        <v>512.36876361895713</v>
      </c>
      <c r="L626" s="12">
        <f t="shared" si="298"/>
        <v>0.24922660582247216</v>
      </c>
      <c r="M626" s="24">
        <f t="shared" si="299"/>
        <v>327.40953356316061</v>
      </c>
      <c r="N626" s="12">
        <f t="shared" si="286"/>
        <v>0.6703602012612675</v>
      </c>
      <c r="O626" s="24">
        <f t="shared" si="287"/>
        <v>574.8406867625938</v>
      </c>
      <c r="P626" s="12">
        <f t="shared" si="300"/>
        <v>0.49821619530017991</v>
      </c>
      <c r="Q626" s="24">
        <f t="shared" si="301"/>
        <v>231.22196643822136</v>
      </c>
      <c r="R626" s="12">
        <f t="shared" si="288"/>
        <v>0.39188797387905638</v>
      </c>
      <c r="S626" s="24">
        <f t="shared" si="289"/>
        <v>540.82464705754148</v>
      </c>
      <c r="T626" s="12">
        <f t="shared" si="302"/>
        <v>0.36902588754965404</v>
      </c>
      <c r="W626" s="24">
        <f t="shared" si="303"/>
        <v>255.91380534889882</v>
      </c>
      <c r="X626" s="24">
        <f t="shared" si="304"/>
        <v>549.34791231344809</v>
      </c>
      <c r="Y626" s="13">
        <f t="shared" si="290"/>
        <v>0.41119376697579707</v>
      </c>
      <c r="Z626" s="24">
        <f t="shared" si="291"/>
        <v>8007.6815556637257</v>
      </c>
      <c r="AA626" s="24">
        <f t="shared" si="292"/>
        <v>12275.514944831319</v>
      </c>
      <c r="AB626" s="24">
        <f t="shared" si="305"/>
        <v>327.40953356316061</v>
      </c>
      <c r="AC626" s="24">
        <f t="shared" si="306"/>
        <v>231.22196643822136</v>
      </c>
      <c r="AE626" s="14">
        <f t="shared" si="307"/>
        <v>50.666666666666664</v>
      </c>
      <c r="AF626" s="24">
        <f t="shared" si="311"/>
        <v>400</v>
      </c>
      <c r="AG626" s="3">
        <f t="shared" si="308"/>
        <v>0.5</v>
      </c>
      <c r="AH626" s="3">
        <f>IF(AC626&lt;=450,AthetaR30_0,IF(AC626&gt;=650,AthetaR30_2,(IF(AC626&lt;=550,AthetaR30_0+(AthetaR30_1-AthetaR30_0)/100*(AC626-450),AthetaR30_1+(AthetaR30_2-AthetaR30_1)/100*(AC626-450)))))</f>
        <v>0</v>
      </c>
      <c r="AI626" s="3">
        <f>IF(AD626&lt;=450,AthetaR60_0,IF(AD626&gt;=650,AthetaR60_2,(IF(AD626&lt;=550,AthetaR60_0+(AthetaR60_1-AthetaR60_0)/100*(AD626-450),AthetaR60_1+(AthetaR60_2-AthetaR60_1)/100*(AD626-450)))))</f>
        <v>0.5</v>
      </c>
      <c r="AJ626" s="3">
        <f>IF(AE626&lt;=450,AthetaR90_0,IF(AE626&gt;=650,AthetaR90_2,(IF(AE626&lt;=550,AthetaR90_0+(AthetaR90_1-AthetaR90_0)/100*(AE626-450),AthetaR90_1+(AthetaR90_2-AthetaR90_1)/100*(AE626-450)))))</f>
        <v>1.3</v>
      </c>
      <c r="AK626" s="3">
        <f>IF(AF626&lt;=450,AthetaR120_0,IF(AF626&gt;=650,AthetaR120_2,(IF(AF626&lt;=550,AthetaR120_0+(AthetaR120_1-AthetaR120_0)/100*(AF626-450),AthetaR120_1+(AthetaR120_2-AthetaR120_1)/100*(AF626-450)))))</f>
        <v>1.9</v>
      </c>
      <c r="AL626" s="24">
        <f t="shared" si="309"/>
        <v>327.40953356316061</v>
      </c>
      <c r="AM626" s="14">
        <f t="shared" si="310"/>
        <v>231.22196643822136</v>
      </c>
    </row>
    <row r="627" spans="2:39" x14ac:dyDescent="0.25">
      <c r="B627" s="3">
        <f t="shared" si="293"/>
        <v>3045</v>
      </c>
      <c r="C627" s="14">
        <f t="shared" si="294"/>
        <v>50.75</v>
      </c>
      <c r="D627" s="11">
        <f t="shared" si="295"/>
        <v>920.31007118270077</v>
      </c>
      <c r="E627" s="11">
        <f t="shared" si="281"/>
        <v>576.43486592409988</v>
      </c>
      <c r="F627" s="11">
        <f t="shared" si="296"/>
        <v>154.9780491218724</v>
      </c>
      <c r="G627" s="11">
        <f t="shared" si="282"/>
        <v>327.9077497584608</v>
      </c>
      <c r="H627" s="11">
        <f t="shared" si="283"/>
        <v>231.59099232577103</v>
      </c>
      <c r="I627" s="24">
        <f t="shared" si="297"/>
        <v>154.9780491218724</v>
      </c>
      <c r="J627" s="12">
        <f t="shared" si="284"/>
        <v>0.22558378325584877</v>
      </c>
      <c r="K627" s="24">
        <f t="shared" si="285"/>
        <v>512.47077193614689</v>
      </c>
      <c r="L627" s="12">
        <f t="shared" si="298"/>
        <v>0.24918855998654491</v>
      </c>
      <c r="M627" s="24">
        <f t="shared" si="299"/>
        <v>327.9077497584608</v>
      </c>
      <c r="N627" s="12">
        <f t="shared" si="286"/>
        <v>0.67013918338114165</v>
      </c>
      <c r="O627" s="24">
        <f t="shared" si="287"/>
        <v>575.03027434849992</v>
      </c>
      <c r="P627" s="12">
        <f t="shared" si="300"/>
        <v>0.49789154679780356</v>
      </c>
      <c r="Q627" s="24">
        <f t="shared" si="301"/>
        <v>231.59099232577103</v>
      </c>
      <c r="R627" s="12">
        <f t="shared" si="288"/>
        <v>0.39179507896281235</v>
      </c>
      <c r="S627" s="24">
        <f t="shared" si="289"/>
        <v>540.95287699964297</v>
      </c>
      <c r="T627" s="12">
        <f t="shared" si="302"/>
        <v>0.36889709235829221</v>
      </c>
      <c r="W627" s="24">
        <f t="shared" si="303"/>
        <v>256.32499911587462</v>
      </c>
      <c r="X627" s="24">
        <f t="shared" si="304"/>
        <v>549.48944254404228</v>
      </c>
      <c r="Y627" s="13">
        <f t="shared" si="290"/>
        <v>0.4111456738834342</v>
      </c>
      <c r="Z627" s="24">
        <f t="shared" si="291"/>
        <v>8002.7466702056317</v>
      </c>
      <c r="AA627" s="24">
        <f t="shared" si="292"/>
        <v>12283.302526596874</v>
      </c>
      <c r="AB627" s="24">
        <f t="shared" si="305"/>
        <v>327.9077497584608</v>
      </c>
      <c r="AC627" s="24">
        <f t="shared" si="306"/>
        <v>231.59099232577103</v>
      </c>
      <c r="AE627" s="14">
        <f t="shared" si="307"/>
        <v>50.75</v>
      </c>
      <c r="AF627" s="24">
        <f t="shared" si="311"/>
        <v>400</v>
      </c>
      <c r="AG627" s="3">
        <f t="shared" si="308"/>
        <v>0.5</v>
      </c>
      <c r="AH627" s="3">
        <f>IF(AC627&lt;=450,AthetaR30_0,IF(AC627&gt;=650,AthetaR30_2,(IF(AC627&lt;=550,AthetaR30_0+(AthetaR30_1-AthetaR30_0)/100*(AC627-450),AthetaR30_1+(AthetaR30_2-AthetaR30_1)/100*(AC627-450)))))</f>
        <v>0</v>
      </c>
      <c r="AI627" s="3">
        <f>IF(AD627&lt;=450,AthetaR60_0,IF(AD627&gt;=650,AthetaR60_2,(IF(AD627&lt;=550,AthetaR60_0+(AthetaR60_1-AthetaR60_0)/100*(AD627-450),AthetaR60_1+(AthetaR60_2-AthetaR60_1)/100*(AD627-450)))))</f>
        <v>0.5</v>
      </c>
      <c r="AJ627" s="3">
        <f>IF(AE627&lt;=450,AthetaR90_0,IF(AE627&gt;=650,AthetaR90_2,(IF(AE627&lt;=550,AthetaR90_0+(AthetaR90_1-AthetaR90_0)/100*(AE627-450),AthetaR90_1+(AthetaR90_2-AthetaR90_1)/100*(AE627-450)))))</f>
        <v>1.3</v>
      </c>
      <c r="AK627" s="3">
        <f>IF(AF627&lt;=450,AthetaR120_0,IF(AF627&gt;=650,AthetaR120_2,(IF(AF627&lt;=550,AthetaR120_0+(AthetaR120_1-AthetaR120_0)/100*(AF627-450),AthetaR120_1+(AthetaR120_2-AthetaR120_1)/100*(AF627-450)))))</f>
        <v>1.9</v>
      </c>
      <c r="AL627" s="24">
        <f t="shared" si="309"/>
        <v>327.9077497584608</v>
      </c>
      <c r="AM627" s="14">
        <f t="shared" si="310"/>
        <v>231.59099232577103</v>
      </c>
    </row>
    <row r="628" spans="2:39" x14ac:dyDescent="0.25">
      <c r="B628" s="3">
        <f t="shared" si="293"/>
        <v>3050</v>
      </c>
      <c r="C628" s="14">
        <f t="shared" si="294"/>
        <v>50.833333333333336</v>
      </c>
      <c r="D628" s="11">
        <f t="shared" si="295"/>
        <v>920.55529479923473</v>
      </c>
      <c r="E628" s="11">
        <f t="shared" si="281"/>
        <v>576.64866427275194</v>
      </c>
      <c r="F628" s="11">
        <f t="shared" si="296"/>
        <v>155.22723768185895</v>
      </c>
      <c r="G628" s="11">
        <f t="shared" si="282"/>
        <v>328.4056413052586</v>
      </c>
      <c r="H628" s="11">
        <f t="shared" si="283"/>
        <v>231.95988941812931</v>
      </c>
      <c r="I628" s="24">
        <f t="shared" si="297"/>
        <v>155.22723768185895</v>
      </c>
      <c r="J628" s="12">
        <f t="shared" si="284"/>
        <v>0.22553893209826703</v>
      </c>
      <c r="K628" s="24">
        <f t="shared" si="285"/>
        <v>512.5726829771113</v>
      </c>
      <c r="L628" s="12">
        <f t="shared" si="298"/>
        <v>0.24915042053155365</v>
      </c>
      <c r="M628" s="24">
        <f t="shared" si="299"/>
        <v>328.4056413052586</v>
      </c>
      <c r="N628" s="12">
        <f t="shared" si="286"/>
        <v>0.66991816981238095</v>
      </c>
      <c r="O628" s="24">
        <f t="shared" si="287"/>
        <v>575.21998332909789</v>
      </c>
      <c r="P628" s="12">
        <f t="shared" si="300"/>
        <v>0.49756682466033786</v>
      </c>
      <c r="Q628" s="24">
        <f t="shared" si="301"/>
        <v>231.95988941812931</v>
      </c>
      <c r="R628" s="12">
        <f t="shared" si="288"/>
        <v>0.3917022895628553</v>
      </c>
      <c r="S628" s="24">
        <f t="shared" si="289"/>
        <v>541.08102200721464</v>
      </c>
      <c r="T628" s="12">
        <f t="shared" si="302"/>
        <v>0.36876819803039695</v>
      </c>
      <c r="W628" s="24">
        <f t="shared" si="303"/>
        <v>256.73614478975804</v>
      </c>
      <c r="X628" s="24">
        <f t="shared" si="304"/>
        <v>549.6309620110834</v>
      </c>
      <c r="Y628" s="13">
        <f t="shared" si="290"/>
        <v>0.41109755684468979</v>
      </c>
      <c r="Z628" s="24">
        <f t="shared" si="291"/>
        <v>7997.8129870748471</v>
      </c>
      <c r="AA628" s="24">
        <f t="shared" si="292"/>
        <v>12291.086104512357</v>
      </c>
      <c r="AB628" s="24">
        <f t="shared" si="305"/>
        <v>328.4056413052586</v>
      </c>
      <c r="AC628" s="24">
        <f t="shared" si="306"/>
        <v>231.95988941812931</v>
      </c>
      <c r="AE628" s="14">
        <f t="shared" si="307"/>
        <v>50.833333333333336</v>
      </c>
      <c r="AF628" s="24">
        <f t="shared" si="311"/>
        <v>400</v>
      </c>
      <c r="AG628" s="3">
        <f t="shared" si="308"/>
        <v>0.5</v>
      </c>
      <c r="AH628" s="3">
        <f>IF(AC628&lt;=450,AthetaR30_0,IF(AC628&gt;=650,AthetaR30_2,(IF(AC628&lt;=550,AthetaR30_0+(AthetaR30_1-AthetaR30_0)/100*(AC628-450),AthetaR30_1+(AthetaR30_2-AthetaR30_1)/100*(AC628-450)))))</f>
        <v>0</v>
      </c>
      <c r="AI628" s="3">
        <f>IF(AD628&lt;=450,AthetaR60_0,IF(AD628&gt;=650,AthetaR60_2,(IF(AD628&lt;=550,AthetaR60_0+(AthetaR60_1-AthetaR60_0)/100*(AD628-450),AthetaR60_1+(AthetaR60_2-AthetaR60_1)/100*(AD628-450)))))</f>
        <v>0.5</v>
      </c>
      <c r="AJ628" s="3">
        <f>IF(AE628&lt;=450,AthetaR90_0,IF(AE628&gt;=650,AthetaR90_2,(IF(AE628&lt;=550,AthetaR90_0+(AthetaR90_1-AthetaR90_0)/100*(AE628-450),AthetaR90_1+(AthetaR90_2-AthetaR90_1)/100*(AE628-450)))))</f>
        <v>1.3</v>
      </c>
      <c r="AK628" s="3">
        <f>IF(AF628&lt;=450,AthetaR120_0,IF(AF628&gt;=650,AthetaR120_2,(IF(AF628&lt;=550,AthetaR120_0+(AthetaR120_1-AthetaR120_0)/100*(AF628-450),AthetaR120_1+(AthetaR120_2-AthetaR120_1)/100*(AF628-450)))))</f>
        <v>1.9</v>
      </c>
      <c r="AL628" s="24">
        <f t="shared" si="309"/>
        <v>328.4056413052586</v>
      </c>
      <c r="AM628" s="14">
        <f t="shared" si="310"/>
        <v>231.95988941812931</v>
      </c>
    </row>
    <row r="629" spans="2:39" x14ac:dyDescent="0.25">
      <c r="B629" s="3">
        <f t="shared" si="293"/>
        <v>3055</v>
      </c>
      <c r="C629" s="14">
        <f t="shared" si="294"/>
        <v>50.916666666666664</v>
      </c>
      <c r="D629" s="11">
        <f t="shared" si="295"/>
        <v>920.80011772340663</v>
      </c>
      <c r="E629" s="11">
        <f t="shared" si="281"/>
        <v>576.86246262140401</v>
      </c>
      <c r="F629" s="11">
        <f t="shared" si="296"/>
        <v>155.4763881023905</v>
      </c>
      <c r="G629" s="11">
        <f t="shared" si="282"/>
        <v>328.90320812991894</v>
      </c>
      <c r="H629" s="11">
        <f t="shared" si="283"/>
        <v>232.32865761615972</v>
      </c>
      <c r="I629" s="24">
        <f t="shared" si="297"/>
        <v>155.4763881023905</v>
      </c>
      <c r="J629" s="12">
        <f t="shared" si="284"/>
        <v>0.22549414146756908</v>
      </c>
      <c r="K629" s="24">
        <f t="shared" si="285"/>
        <v>512.67449694708705</v>
      </c>
      <c r="L629" s="12">
        <f t="shared" si="298"/>
        <v>0.24911218801479054</v>
      </c>
      <c r="M629" s="24">
        <f t="shared" si="299"/>
        <v>328.90320812991894</v>
      </c>
      <c r="N629" s="12">
        <f t="shared" si="286"/>
        <v>0.66969715936922958</v>
      </c>
      <c r="O629" s="24">
        <f t="shared" si="287"/>
        <v>575.40981483972416</v>
      </c>
      <c r="P629" s="12">
        <f t="shared" si="300"/>
        <v>0.49724202999308159</v>
      </c>
      <c r="Q629" s="24">
        <f t="shared" si="301"/>
        <v>232.32865761615972</v>
      </c>
      <c r="R629" s="12">
        <f t="shared" si="288"/>
        <v>0.39160960507141457</v>
      </c>
      <c r="S629" s="24">
        <f t="shared" si="289"/>
        <v>541.20908275624515</v>
      </c>
      <c r="T629" s="12">
        <f t="shared" si="302"/>
        <v>0.36863920521122923</v>
      </c>
      <c r="W629" s="24">
        <f t="shared" si="303"/>
        <v>257.14724234660275</v>
      </c>
      <c r="X629" s="24">
        <f t="shared" si="304"/>
        <v>549.77247162987908</v>
      </c>
      <c r="Y629" s="13">
        <f t="shared" si="290"/>
        <v>0.41104941493841646</v>
      </c>
      <c r="Z629" s="24">
        <f t="shared" si="291"/>
        <v>7992.8805068700312</v>
      </c>
      <c r="AA629" s="24">
        <f t="shared" si="292"/>
        <v>12298.865665516056</v>
      </c>
      <c r="AB629" s="24">
        <f t="shared" si="305"/>
        <v>328.90320812991894</v>
      </c>
      <c r="AC629" s="24">
        <f t="shared" si="306"/>
        <v>232.32865761615972</v>
      </c>
      <c r="AE629" s="14">
        <f t="shared" si="307"/>
        <v>50.916666666666664</v>
      </c>
      <c r="AF629" s="24">
        <f t="shared" si="311"/>
        <v>400</v>
      </c>
      <c r="AG629" s="3">
        <f t="shared" si="308"/>
        <v>0.5</v>
      </c>
      <c r="AH629" s="3">
        <f>IF(AC629&lt;=450,AthetaR30_0,IF(AC629&gt;=650,AthetaR30_2,(IF(AC629&lt;=550,AthetaR30_0+(AthetaR30_1-AthetaR30_0)/100*(AC629-450),AthetaR30_1+(AthetaR30_2-AthetaR30_1)/100*(AC629-450)))))</f>
        <v>0</v>
      </c>
      <c r="AI629" s="3">
        <f>IF(AD629&lt;=450,AthetaR60_0,IF(AD629&gt;=650,AthetaR60_2,(IF(AD629&lt;=550,AthetaR60_0+(AthetaR60_1-AthetaR60_0)/100*(AD629-450),AthetaR60_1+(AthetaR60_2-AthetaR60_1)/100*(AD629-450)))))</f>
        <v>0.5</v>
      </c>
      <c r="AJ629" s="3">
        <f>IF(AE629&lt;=450,AthetaR90_0,IF(AE629&gt;=650,AthetaR90_2,(IF(AE629&lt;=550,AthetaR90_0+(AthetaR90_1-AthetaR90_0)/100*(AE629-450),AthetaR90_1+(AthetaR90_2-AthetaR90_1)/100*(AE629-450)))))</f>
        <v>1.3</v>
      </c>
      <c r="AK629" s="3">
        <f>IF(AF629&lt;=450,AthetaR120_0,IF(AF629&gt;=650,AthetaR120_2,(IF(AF629&lt;=550,AthetaR120_0+(AthetaR120_1-AthetaR120_0)/100*(AF629-450),AthetaR120_1+(AthetaR120_2-AthetaR120_1)/100*(AF629-450)))))</f>
        <v>1.9</v>
      </c>
      <c r="AL629" s="24">
        <f t="shared" si="309"/>
        <v>328.90320812991894</v>
      </c>
      <c r="AM629" s="14">
        <f t="shared" si="310"/>
        <v>232.32865761615972</v>
      </c>
    </row>
    <row r="630" spans="2:39" x14ac:dyDescent="0.25">
      <c r="B630" s="3">
        <f t="shared" si="293"/>
        <v>3060</v>
      </c>
      <c r="C630" s="14">
        <f t="shared" si="294"/>
        <v>51</v>
      </c>
      <c r="D630" s="11">
        <f t="shared" si="295"/>
        <v>921.0445412625329</v>
      </c>
      <c r="E630" s="11">
        <f t="shared" si="281"/>
        <v>577.07626097005607</v>
      </c>
      <c r="F630" s="11">
        <f t="shared" si="296"/>
        <v>155.72550029040528</v>
      </c>
      <c r="G630" s="11">
        <f t="shared" si="282"/>
        <v>329.400450159912</v>
      </c>
      <c r="H630" s="11">
        <f t="shared" si="283"/>
        <v>232.69729682137094</v>
      </c>
      <c r="I630" s="24">
        <f t="shared" si="297"/>
        <v>155.72550029040528</v>
      </c>
      <c r="J630" s="12">
        <f t="shared" si="284"/>
        <v>0.22544941121196055</v>
      </c>
      <c r="K630" s="24">
        <f t="shared" si="285"/>
        <v>512.77621405146613</v>
      </c>
      <c r="L630" s="12">
        <f t="shared" si="298"/>
        <v>0.24907386298975009</v>
      </c>
      <c r="M630" s="24">
        <f t="shared" si="299"/>
        <v>329.400450159912</v>
      </c>
      <c r="N630" s="12">
        <f t="shared" si="286"/>
        <v>0.6694761508760233</v>
      </c>
      <c r="O630" s="24">
        <f t="shared" si="287"/>
        <v>575.59977000987817</v>
      </c>
      <c r="P630" s="12">
        <f t="shared" si="300"/>
        <v>0.49691716389682589</v>
      </c>
      <c r="Q630" s="24">
        <f t="shared" si="301"/>
        <v>232.69729682137094</v>
      </c>
      <c r="R630" s="12">
        <f t="shared" si="288"/>
        <v>0.39151702488268714</v>
      </c>
      <c r="S630" s="24">
        <f t="shared" si="289"/>
        <v>541.33705992157422</v>
      </c>
      <c r="T630" s="12">
        <f t="shared" si="302"/>
        <v>0.36851011454110222</v>
      </c>
      <c r="W630" s="24">
        <f t="shared" si="303"/>
        <v>257.55829176154117</v>
      </c>
      <c r="X630" s="24">
        <f t="shared" si="304"/>
        <v>549.91397231476924</v>
      </c>
      <c r="Y630" s="13">
        <f t="shared" si="290"/>
        <v>0.41100124724628484</v>
      </c>
      <c r="Z630" s="24">
        <f t="shared" si="291"/>
        <v>7987.9492302128729</v>
      </c>
      <c r="AA630" s="24">
        <f t="shared" si="292"/>
        <v>12306.641196564144</v>
      </c>
      <c r="AB630" s="24">
        <f t="shared" si="305"/>
        <v>329.400450159912</v>
      </c>
      <c r="AC630" s="24">
        <f t="shared" si="306"/>
        <v>232.69729682137094</v>
      </c>
      <c r="AE630" s="14">
        <f t="shared" si="307"/>
        <v>51</v>
      </c>
      <c r="AF630" s="24">
        <f t="shared" si="311"/>
        <v>400</v>
      </c>
      <c r="AG630" s="3">
        <f t="shared" si="308"/>
        <v>0.5</v>
      </c>
      <c r="AH630" s="3">
        <f>IF(AC630&lt;=450,AthetaR30_0,IF(AC630&gt;=650,AthetaR30_2,(IF(AC630&lt;=550,AthetaR30_0+(AthetaR30_1-AthetaR30_0)/100*(AC630-450),AthetaR30_1+(AthetaR30_2-AthetaR30_1)/100*(AC630-450)))))</f>
        <v>0</v>
      </c>
      <c r="AI630" s="3">
        <f>IF(AD630&lt;=450,AthetaR60_0,IF(AD630&gt;=650,AthetaR60_2,(IF(AD630&lt;=550,AthetaR60_0+(AthetaR60_1-AthetaR60_0)/100*(AD630-450),AthetaR60_1+(AthetaR60_2-AthetaR60_1)/100*(AD630-450)))))</f>
        <v>0.5</v>
      </c>
      <c r="AJ630" s="3">
        <f>IF(AE630&lt;=450,AthetaR90_0,IF(AE630&gt;=650,AthetaR90_2,(IF(AE630&lt;=550,AthetaR90_0+(AthetaR90_1-AthetaR90_0)/100*(AE630-450),AthetaR90_1+(AthetaR90_2-AthetaR90_1)/100*(AE630-450)))))</f>
        <v>1.3</v>
      </c>
      <c r="AK630" s="3">
        <f>IF(AF630&lt;=450,AthetaR120_0,IF(AF630&gt;=650,AthetaR120_2,(IF(AF630&lt;=550,AthetaR120_0+(AthetaR120_1-AthetaR120_0)/100*(AF630-450),AthetaR120_1+(AthetaR120_2-AthetaR120_1)/100*(AF630-450)))))</f>
        <v>1.9</v>
      </c>
      <c r="AL630" s="24">
        <f t="shared" si="309"/>
        <v>329.400450159912</v>
      </c>
      <c r="AM630" s="14">
        <f t="shared" si="310"/>
        <v>232.69729682137094</v>
      </c>
    </row>
    <row r="631" spans="2:39" x14ac:dyDescent="0.25">
      <c r="B631" s="3">
        <f t="shared" si="293"/>
        <v>3065</v>
      </c>
      <c r="C631" s="14">
        <f t="shared" si="294"/>
        <v>51.083333333333336</v>
      </c>
      <c r="D631" s="11">
        <f t="shared" si="295"/>
        <v>921.28856671754295</v>
      </c>
      <c r="E631" s="11">
        <f t="shared" si="281"/>
        <v>577.29005931870824</v>
      </c>
      <c r="F631" s="11">
        <f t="shared" si="296"/>
        <v>155.97457415339503</v>
      </c>
      <c r="G631" s="11">
        <f t="shared" si="282"/>
        <v>329.89736732380885</v>
      </c>
      <c r="H631" s="11">
        <f t="shared" si="283"/>
        <v>233.06580693591204</v>
      </c>
      <c r="I631" s="24">
        <f t="shared" si="297"/>
        <v>155.97457415339503</v>
      </c>
      <c r="J631" s="12">
        <f t="shared" si="284"/>
        <v>0.22540474117984108</v>
      </c>
      <c r="K631" s="24">
        <f t="shared" si="285"/>
        <v>512.8778344957916</v>
      </c>
      <c r="L631" s="12">
        <f t="shared" si="298"/>
        <v>0.24903544600610011</v>
      </c>
      <c r="M631" s="24">
        <f t="shared" si="299"/>
        <v>329.89736732380885</v>
      </c>
      <c r="N631" s="12">
        <f t="shared" si="286"/>
        <v>0.66925514316715717</v>
      </c>
      <c r="O631" s="24">
        <f t="shared" si="287"/>
        <v>575.78984996323015</v>
      </c>
      <c r="P631" s="12">
        <f t="shared" si="300"/>
        <v>0.4965922274677263</v>
      </c>
      <c r="Q631" s="24">
        <f t="shared" si="301"/>
        <v>233.06580693591204</v>
      </c>
      <c r="R631" s="12">
        <f t="shared" si="288"/>
        <v>0.39142454839283475</v>
      </c>
      <c r="S631" s="24">
        <f t="shared" si="289"/>
        <v>541.4649541768888</v>
      </c>
      <c r="T631" s="12">
        <f t="shared" si="302"/>
        <v>0.36838092665532718</v>
      </c>
      <c r="W631" s="24">
        <f t="shared" si="303"/>
        <v>257.96929300878747</v>
      </c>
      <c r="X631" s="24">
        <f t="shared" si="304"/>
        <v>550.05546497912519</v>
      </c>
      <c r="Y631" s="13">
        <f t="shared" si="290"/>
        <v>0.41095305285278289</v>
      </c>
      <c r="Z631" s="24">
        <f t="shared" si="291"/>
        <v>7983.0191577480191</v>
      </c>
      <c r="AA631" s="24">
        <f t="shared" si="292"/>
        <v>12314.412684630877</v>
      </c>
      <c r="AB631" s="24">
        <f t="shared" si="305"/>
        <v>329.89736732380885</v>
      </c>
      <c r="AC631" s="24">
        <f t="shared" si="306"/>
        <v>233.06580693591204</v>
      </c>
      <c r="AE631" s="14">
        <f t="shared" si="307"/>
        <v>51.083333333333336</v>
      </c>
      <c r="AF631" s="24">
        <f t="shared" si="311"/>
        <v>400</v>
      </c>
      <c r="AG631" s="3">
        <f t="shared" si="308"/>
        <v>0.5</v>
      </c>
      <c r="AH631" s="3">
        <f>IF(AC631&lt;=450,AthetaR30_0,IF(AC631&gt;=650,AthetaR30_2,(IF(AC631&lt;=550,AthetaR30_0+(AthetaR30_1-AthetaR30_0)/100*(AC631-450),AthetaR30_1+(AthetaR30_2-AthetaR30_1)/100*(AC631-450)))))</f>
        <v>0</v>
      </c>
      <c r="AI631" s="3">
        <f>IF(AD631&lt;=450,AthetaR60_0,IF(AD631&gt;=650,AthetaR60_2,(IF(AD631&lt;=550,AthetaR60_0+(AthetaR60_1-AthetaR60_0)/100*(AD631-450),AthetaR60_1+(AthetaR60_2-AthetaR60_1)/100*(AD631-450)))))</f>
        <v>0.5</v>
      </c>
      <c r="AJ631" s="3">
        <f>IF(AE631&lt;=450,AthetaR90_0,IF(AE631&gt;=650,AthetaR90_2,(IF(AE631&lt;=550,AthetaR90_0+(AthetaR90_1-AthetaR90_0)/100*(AE631-450),AthetaR90_1+(AthetaR90_2-AthetaR90_1)/100*(AE631-450)))))</f>
        <v>1.3</v>
      </c>
      <c r="AK631" s="3">
        <f>IF(AF631&lt;=450,AthetaR120_0,IF(AF631&gt;=650,AthetaR120_2,(IF(AF631&lt;=550,AthetaR120_0+(AthetaR120_1-AthetaR120_0)/100*(AF631-450),AthetaR120_1+(AthetaR120_2-AthetaR120_1)/100*(AF631-450)))))</f>
        <v>1.9</v>
      </c>
      <c r="AL631" s="24">
        <f t="shared" si="309"/>
        <v>329.89736732380885</v>
      </c>
      <c r="AM631" s="14">
        <f t="shared" si="310"/>
        <v>233.06580693591204</v>
      </c>
    </row>
    <row r="632" spans="2:39" x14ac:dyDescent="0.25">
      <c r="B632" s="3">
        <f t="shared" si="293"/>
        <v>3070</v>
      </c>
      <c r="C632" s="14">
        <f t="shared" si="294"/>
        <v>51.166666666666664</v>
      </c>
      <c r="D632" s="11">
        <f t="shared" si="295"/>
        <v>921.53219538302051</v>
      </c>
      <c r="E632" s="11">
        <f t="shared" si="281"/>
        <v>577.50385766736031</v>
      </c>
      <c r="F632" s="11">
        <f t="shared" si="296"/>
        <v>156.22360959940113</v>
      </c>
      <c r="G632" s="11">
        <f t="shared" si="282"/>
        <v>330.39395955127657</v>
      </c>
      <c r="H632" s="11">
        <f t="shared" si="283"/>
        <v>233.43418786256737</v>
      </c>
      <c r="I632" s="24">
        <f t="shared" si="297"/>
        <v>156.22360959940113</v>
      </c>
      <c r="J632" s="12">
        <f t="shared" si="284"/>
        <v>0.22536013121980492</v>
      </c>
      <c r="K632" s="24">
        <f t="shared" si="285"/>
        <v>512.97935848575582</v>
      </c>
      <c r="L632" s="12">
        <f t="shared" si="298"/>
        <v>0.24899693760974398</v>
      </c>
      <c r="M632" s="24">
        <f t="shared" si="299"/>
        <v>330.39395955127657</v>
      </c>
      <c r="N632" s="12">
        <f t="shared" si="286"/>
        <v>0.6690341350870459</v>
      </c>
      <c r="O632" s="24">
        <f t="shared" si="287"/>
        <v>575.98005581763164</v>
      </c>
      <c r="P632" s="12">
        <f t="shared" si="300"/>
        <v>0.49626722179745708</v>
      </c>
      <c r="Q632" s="24">
        <f t="shared" si="301"/>
        <v>233.43418786256737</v>
      </c>
      <c r="R632" s="12">
        <f t="shared" si="288"/>
        <v>0.39133217499997924</v>
      </c>
      <c r="S632" s="24">
        <f t="shared" si="289"/>
        <v>541.59276619472166</v>
      </c>
      <c r="T632" s="12">
        <f t="shared" si="302"/>
        <v>0.36825164218431738</v>
      </c>
      <c r="W632" s="24">
        <f t="shared" si="303"/>
        <v>258.38024606164026</v>
      </c>
      <c r="X632" s="24">
        <f t="shared" si="304"/>
        <v>550.19695053535122</v>
      </c>
      <c r="Y632" s="13">
        <f t="shared" si="290"/>
        <v>0.41090483084521179</v>
      </c>
      <c r="Z632" s="24">
        <f t="shared" si="291"/>
        <v>7978.0902901430009</v>
      </c>
      <c r="AA632" s="24">
        <f t="shared" si="292"/>
        <v>12322.180116708721</v>
      </c>
      <c r="AB632" s="24">
        <f t="shared" si="305"/>
        <v>330.39395955127657</v>
      </c>
      <c r="AC632" s="24">
        <f t="shared" si="306"/>
        <v>233.43418786256737</v>
      </c>
      <c r="AE632" s="14">
        <f t="shared" si="307"/>
        <v>51.166666666666664</v>
      </c>
      <c r="AF632" s="24">
        <f t="shared" si="311"/>
        <v>400</v>
      </c>
      <c r="AG632" s="3">
        <f t="shared" si="308"/>
        <v>0.5</v>
      </c>
      <c r="AH632" s="3">
        <f>IF(AC632&lt;=450,AthetaR30_0,IF(AC632&gt;=650,AthetaR30_2,(IF(AC632&lt;=550,AthetaR30_0+(AthetaR30_1-AthetaR30_0)/100*(AC632-450),AthetaR30_1+(AthetaR30_2-AthetaR30_1)/100*(AC632-450)))))</f>
        <v>0</v>
      </c>
      <c r="AI632" s="3">
        <f>IF(AD632&lt;=450,AthetaR60_0,IF(AD632&gt;=650,AthetaR60_2,(IF(AD632&lt;=550,AthetaR60_0+(AthetaR60_1-AthetaR60_0)/100*(AD632-450),AthetaR60_1+(AthetaR60_2-AthetaR60_1)/100*(AD632-450)))))</f>
        <v>0.5</v>
      </c>
      <c r="AJ632" s="3">
        <f>IF(AE632&lt;=450,AthetaR90_0,IF(AE632&gt;=650,AthetaR90_2,(IF(AE632&lt;=550,AthetaR90_0+(AthetaR90_1-AthetaR90_0)/100*(AE632-450),AthetaR90_1+(AthetaR90_2-AthetaR90_1)/100*(AE632-450)))))</f>
        <v>1.3</v>
      </c>
      <c r="AK632" s="3">
        <f>IF(AF632&lt;=450,AthetaR120_0,IF(AF632&gt;=650,AthetaR120_2,(IF(AF632&lt;=550,AthetaR120_0+(AthetaR120_1-AthetaR120_0)/100*(AF632-450),AthetaR120_1+(AthetaR120_2-AthetaR120_1)/100*(AF632-450)))))</f>
        <v>1.9</v>
      </c>
      <c r="AL632" s="24">
        <f t="shared" si="309"/>
        <v>330.39395955127657</v>
      </c>
      <c r="AM632" s="14">
        <f t="shared" si="310"/>
        <v>233.43418786256737</v>
      </c>
    </row>
    <row r="633" spans="2:39" x14ac:dyDescent="0.25">
      <c r="B633" s="3">
        <f t="shared" si="293"/>
        <v>3075</v>
      </c>
      <c r="C633" s="14">
        <f t="shared" si="294"/>
        <v>51.25</v>
      </c>
      <c r="D633" s="11">
        <f t="shared" si="295"/>
        <v>921.77542854724379</v>
      </c>
      <c r="E633" s="11">
        <f t="shared" si="281"/>
        <v>577.71765601601237</v>
      </c>
      <c r="F633" s="11">
        <f t="shared" si="296"/>
        <v>156.47260653701088</v>
      </c>
      <c r="G633" s="11">
        <f t="shared" si="282"/>
        <v>330.890226773074</v>
      </c>
      <c r="H633" s="11">
        <f t="shared" si="283"/>
        <v>233.80243950475167</v>
      </c>
      <c r="I633" s="24">
        <f t="shared" si="297"/>
        <v>156.47260653701088</v>
      </c>
      <c r="J633" s="12">
        <f t="shared" si="284"/>
        <v>0.22531558118064177</v>
      </c>
      <c r="K633" s="24">
        <f t="shared" si="285"/>
        <v>513.08078622719597</v>
      </c>
      <c r="L633" s="12">
        <f t="shared" si="298"/>
        <v>0.24895833834287048</v>
      </c>
      <c r="M633" s="24">
        <f t="shared" si="299"/>
        <v>330.890226773074</v>
      </c>
      <c r="N633" s="12">
        <f t="shared" si="286"/>
        <v>0.6688131254900892</v>
      </c>
      <c r="O633" s="24">
        <f t="shared" si="287"/>
        <v>576.17038868512441</v>
      </c>
      <c r="P633" s="12">
        <f t="shared" si="300"/>
        <v>0.49594214797332131</v>
      </c>
      <c r="Q633" s="24">
        <f t="shared" si="301"/>
        <v>233.80243950475167</v>
      </c>
      <c r="R633" s="12">
        <f t="shared" si="288"/>
        <v>0.3912399041041994</v>
      </c>
      <c r="S633" s="24">
        <f t="shared" si="289"/>
        <v>541.72049664644817</v>
      </c>
      <c r="T633" s="12">
        <f t="shared" si="302"/>
        <v>0.36812226175367202</v>
      </c>
      <c r="W633" s="24">
        <f t="shared" si="303"/>
        <v>258.79115089248546</v>
      </c>
      <c r="X633" s="24">
        <f t="shared" si="304"/>
        <v>550.33842989488494</v>
      </c>
      <c r="Y633" s="13">
        <f t="shared" si="290"/>
        <v>0.41085658031368444</v>
      </c>
      <c r="Z633" s="24">
        <f t="shared" si="291"/>
        <v>7973.1626280881728</v>
      </c>
      <c r="AA633" s="24">
        <f t="shared" si="292"/>
        <v>12329.943479808539</v>
      </c>
      <c r="AB633" s="24">
        <f t="shared" si="305"/>
        <v>330.890226773074</v>
      </c>
      <c r="AC633" s="24">
        <f t="shared" si="306"/>
        <v>233.80243950475167</v>
      </c>
      <c r="AE633" s="14">
        <f t="shared" si="307"/>
        <v>51.25</v>
      </c>
      <c r="AF633" s="24">
        <f t="shared" si="311"/>
        <v>400</v>
      </c>
      <c r="AG633" s="3">
        <f t="shared" si="308"/>
        <v>0.5</v>
      </c>
      <c r="AH633" s="3">
        <f>IF(AC633&lt;=450,AthetaR30_0,IF(AC633&gt;=650,AthetaR30_2,(IF(AC633&lt;=550,AthetaR30_0+(AthetaR30_1-AthetaR30_0)/100*(AC633-450),AthetaR30_1+(AthetaR30_2-AthetaR30_1)/100*(AC633-450)))))</f>
        <v>0</v>
      </c>
      <c r="AI633" s="3">
        <f>IF(AD633&lt;=450,AthetaR60_0,IF(AD633&gt;=650,AthetaR60_2,(IF(AD633&lt;=550,AthetaR60_0+(AthetaR60_1-AthetaR60_0)/100*(AD633-450),AthetaR60_1+(AthetaR60_2-AthetaR60_1)/100*(AD633-450)))))</f>
        <v>0.5</v>
      </c>
      <c r="AJ633" s="3">
        <f>IF(AE633&lt;=450,AthetaR90_0,IF(AE633&gt;=650,AthetaR90_2,(IF(AE633&lt;=550,AthetaR90_0+(AthetaR90_1-AthetaR90_0)/100*(AE633-450),AthetaR90_1+(AthetaR90_2-AthetaR90_1)/100*(AE633-450)))))</f>
        <v>1.3</v>
      </c>
      <c r="AK633" s="3">
        <f>IF(AF633&lt;=450,AthetaR120_0,IF(AF633&gt;=650,AthetaR120_2,(IF(AF633&lt;=550,AthetaR120_0+(AthetaR120_1-AthetaR120_0)/100*(AF633-450),AthetaR120_1+(AthetaR120_2-AthetaR120_1)/100*(AF633-450)))))</f>
        <v>1.9</v>
      </c>
      <c r="AL633" s="24">
        <f t="shared" si="309"/>
        <v>330.890226773074</v>
      </c>
      <c r="AM633" s="14">
        <f t="shared" si="310"/>
        <v>233.80243950475167</v>
      </c>
    </row>
    <row r="634" spans="2:39" x14ac:dyDescent="0.25">
      <c r="B634" s="3">
        <f t="shared" si="293"/>
        <v>3080</v>
      </c>
      <c r="C634" s="14">
        <f t="shared" si="294"/>
        <v>51.333333333333336</v>
      </c>
      <c r="D634" s="11">
        <f t="shared" si="295"/>
        <v>922.01826749222755</v>
      </c>
      <c r="E634" s="11">
        <f t="shared" si="281"/>
        <v>577.93145436466443</v>
      </c>
      <c r="F634" s="11">
        <f t="shared" si="296"/>
        <v>156.72156487535375</v>
      </c>
      <c r="G634" s="11">
        <f t="shared" si="282"/>
        <v>331.38616892104733</v>
      </c>
      <c r="H634" s="11">
        <f t="shared" si="283"/>
        <v>234.17056176650536</v>
      </c>
      <c r="I634" s="24">
        <f t="shared" si="297"/>
        <v>156.72156487535375</v>
      </c>
      <c r="J634" s="12">
        <f t="shared" si="284"/>
        <v>0.22527109091133735</v>
      </c>
      <c r="K634" s="24">
        <f t="shared" si="285"/>
        <v>513.18211792609179</v>
      </c>
      <c r="L634" s="12">
        <f t="shared" si="298"/>
        <v>0.24891964874393094</v>
      </c>
      <c r="M634" s="24">
        <f t="shared" si="299"/>
        <v>331.38616892104733</v>
      </c>
      <c r="N634" s="12">
        <f t="shared" si="286"/>
        <v>0.66859211324063639</v>
      </c>
      <c r="O634" s="24">
        <f t="shared" si="287"/>
        <v>576.36084967194972</v>
      </c>
      <c r="P634" s="12">
        <f t="shared" si="300"/>
        <v>0.4956170070781466</v>
      </c>
      <c r="Q634" s="24">
        <f t="shared" si="301"/>
        <v>234.17056176650536</v>
      </c>
      <c r="R634" s="12">
        <f t="shared" si="288"/>
        <v>0.39114773510752743</v>
      </c>
      <c r="S634" s="24">
        <f t="shared" si="289"/>
        <v>541.84814620228383</v>
      </c>
      <c r="T634" s="12">
        <f t="shared" si="302"/>
        <v>0.36799278598413171</v>
      </c>
      <c r="W634" s="24">
        <f t="shared" si="303"/>
        <v>259.20200747279915</v>
      </c>
      <c r="X634" s="24">
        <f t="shared" si="304"/>
        <v>550.47990396819705</v>
      </c>
      <c r="Y634" s="13">
        <f t="shared" si="290"/>
        <v>0.4108083003511247</v>
      </c>
      <c r="Z634" s="24">
        <f t="shared" si="291"/>
        <v>7968.2361722966316</v>
      </c>
      <c r="AA634" s="24">
        <f t="shared" si="292"/>
        <v>12337.702760959748</v>
      </c>
      <c r="AB634" s="24">
        <f t="shared" si="305"/>
        <v>331.38616892104733</v>
      </c>
      <c r="AC634" s="24">
        <f t="shared" si="306"/>
        <v>234.17056176650536</v>
      </c>
      <c r="AE634" s="14">
        <f t="shared" si="307"/>
        <v>51.333333333333336</v>
      </c>
      <c r="AF634" s="24">
        <f t="shared" si="311"/>
        <v>400</v>
      </c>
      <c r="AG634" s="3">
        <f t="shared" si="308"/>
        <v>0.5</v>
      </c>
      <c r="AH634" s="3">
        <f>IF(AC634&lt;=450,AthetaR30_0,IF(AC634&gt;=650,AthetaR30_2,(IF(AC634&lt;=550,AthetaR30_0+(AthetaR30_1-AthetaR30_0)/100*(AC634-450),AthetaR30_1+(AthetaR30_2-AthetaR30_1)/100*(AC634-450)))))</f>
        <v>0</v>
      </c>
      <c r="AI634" s="3">
        <f>IF(AD634&lt;=450,AthetaR60_0,IF(AD634&gt;=650,AthetaR60_2,(IF(AD634&lt;=550,AthetaR60_0+(AthetaR60_1-AthetaR60_0)/100*(AD634-450),AthetaR60_1+(AthetaR60_2-AthetaR60_1)/100*(AD634-450)))))</f>
        <v>0.5</v>
      </c>
      <c r="AJ634" s="3">
        <f>IF(AE634&lt;=450,AthetaR90_0,IF(AE634&gt;=650,AthetaR90_2,(IF(AE634&lt;=550,AthetaR90_0+(AthetaR90_1-AthetaR90_0)/100*(AE634-450),AthetaR90_1+(AthetaR90_2-AthetaR90_1)/100*(AE634-450)))))</f>
        <v>1.3</v>
      </c>
      <c r="AK634" s="3">
        <f>IF(AF634&lt;=450,AthetaR120_0,IF(AF634&gt;=650,AthetaR120_2,(IF(AF634&lt;=550,AthetaR120_0+(AthetaR120_1-AthetaR120_0)/100*(AF634-450),AthetaR120_1+(AthetaR120_2-AthetaR120_1)/100*(AF634-450)))))</f>
        <v>1.9</v>
      </c>
      <c r="AL634" s="24">
        <f t="shared" si="309"/>
        <v>331.38616892104733</v>
      </c>
      <c r="AM634" s="14">
        <f t="shared" si="310"/>
        <v>234.17056176650536</v>
      </c>
    </row>
    <row r="635" spans="2:39" x14ac:dyDescent="0.25">
      <c r="B635" s="3">
        <f t="shared" si="293"/>
        <v>3085</v>
      </c>
      <c r="C635" s="14">
        <f t="shared" si="294"/>
        <v>51.416666666666664</v>
      </c>
      <c r="D635" s="11">
        <f t="shared" si="295"/>
        <v>922.26071349376298</v>
      </c>
      <c r="E635" s="11">
        <f t="shared" si="281"/>
        <v>578.14525271331649</v>
      </c>
      <c r="F635" s="11">
        <f t="shared" si="296"/>
        <v>156.97048452409769</v>
      </c>
      <c r="G635" s="11">
        <f t="shared" si="282"/>
        <v>331.88178592812545</v>
      </c>
      <c r="H635" s="11">
        <f t="shared" si="283"/>
        <v>234.5385545524895</v>
      </c>
      <c r="I635" s="24">
        <f t="shared" si="297"/>
        <v>156.97048452409769</v>
      </c>
      <c r="J635" s="12">
        <f t="shared" si="284"/>
        <v>0.22522666026107424</v>
      </c>
      <c r="K635" s="24">
        <f t="shared" si="285"/>
        <v>513.28335378856218</v>
      </c>
      <c r="L635" s="12">
        <f t="shared" si="298"/>
        <v>0.24888086934771017</v>
      </c>
      <c r="M635" s="24">
        <f t="shared" si="299"/>
        <v>331.88178592812545</v>
      </c>
      <c r="N635" s="12">
        <f t="shared" si="286"/>
        <v>0.66837109721294896</v>
      </c>
      <c r="O635" s="24">
        <f t="shared" si="287"/>
        <v>576.55143987855831</v>
      </c>
      <c r="P635" s="12">
        <f t="shared" si="300"/>
        <v>0.49529180019045893</v>
      </c>
      <c r="Q635" s="24">
        <f t="shared" si="301"/>
        <v>234.5385545524895</v>
      </c>
      <c r="R635" s="12">
        <f t="shared" si="288"/>
        <v>0.39105566741394454</v>
      </c>
      <c r="S635" s="24">
        <f t="shared" si="289"/>
        <v>541.97571553128205</v>
      </c>
      <c r="T635" s="12">
        <f t="shared" si="302"/>
        <v>0.36786321549169743</v>
      </c>
      <c r="W635" s="24">
        <f t="shared" si="303"/>
        <v>259.61281577315026</v>
      </c>
      <c r="X635" s="24">
        <f t="shared" si="304"/>
        <v>550.6213736647926</v>
      </c>
      <c r="Y635" s="13">
        <f t="shared" si="290"/>
        <v>0.41075999005326225</v>
      </c>
      <c r="Z635" s="24">
        <f t="shared" si="291"/>
        <v>7963.3109235041557</v>
      </c>
      <c r="AA635" s="24">
        <f t="shared" si="292"/>
        <v>12345.457947210461</v>
      </c>
      <c r="AB635" s="24">
        <f t="shared" si="305"/>
        <v>331.88178592812545</v>
      </c>
      <c r="AC635" s="24">
        <f t="shared" si="306"/>
        <v>234.5385545524895</v>
      </c>
      <c r="AE635" s="14">
        <f t="shared" si="307"/>
        <v>51.416666666666664</v>
      </c>
      <c r="AF635" s="24">
        <f t="shared" si="311"/>
        <v>400</v>
      </c>
      <c r="AG635" s="3">
        <f t="shared" si="308"/>
        <v>0.5</v>
      </c>
      <c r="AH635" s="3">
        <f>IF(AC635&lt;=450,AthetaR30_0,IF(AC635&gt;=650,AthetaR30_2,(IF(AC635&lt;=550,AthetaR30_0+(AthetaR30_1-AthetaR30_0)/100*(AC635-450),AthetaR30_1+(AthetaR30_2-AthetaR30_1)/100*(AC635-450)))))</f>
        <v>0</v>
      </c>
      <c r="AI635" s="3">
        <f>IF(AD635&lt;=450,AthetaR60_0,IF(AD635&gt;=650,AthetaR60_2,(IF(AD635&lt;=550,AthetaR60_0+(AthetaR60_1-AthetaR60_0)/100*(AD635-450),AthetaR60_1+(AthetaR60_2-AthetaR60_1)/100*(AD635-450)))))</f>
        <v>0.5</v>
      </c>
      <c r="AJ635" s="3">
        <f>IF(AE635&lt;=450,AthetaR90_0,IF(AE635&gt;=650,AthetaR90_2,(IF(AE635&lt;=550,AthetaR90_0+(AthetaR90_1-AthetaR90_0)/100*(AE635-450),AthetaR90_1+(AthetaR90_2-AthetaR90_1)/100*(AE635-450)))))</f>
        <v>1.3</v>
      </c>
      <c r="AK635" s="3">
        <f>IF(AF635&lt;=450,AthetaR120_0,IF(AF635&gt;=650,AthetaR120_2,(IF(AF635&lt;=550,AthetaR120_0+(AthetaR120_1-AthetaR120_0)/100*(AF635-450),AthetaR120_1+(AthetaR120_2-AthetaR120_1)/100*(AF635-450)))))</f>
        <v>1.9</v>
      </c>
      <c r="AL635" s="24">
        <f t="shared" si="309"/>
        <v>331.88178592812545</v>
      </c>
      <c r="AM635" s="14">
        <f t="shared" si="310"/>
        <v>234.5385545524895</v>
      </c>
    </row>
    <row r="636" spans="2:39" x14ac:dyDescent="0.25">
      <c r="B636" s="3">
        <f t="shared" si="293"/>
        <v>3090</v>
      </c>
      <c r="C636" s="14">
        <f t="shared" si="294"/>
        <v>51.5</v>
      </c>
      <c r="D636" s="11">
        <f t="shared" si="295"/>
        <v>922.50276782145841</v>
      </c>
      <c r="E636" s="11">
        <f t="shared" si="281"/>
        <v>578.35905106196856</v>
      </c>
      <c r="F636" s="11">
        <f t="shared" si="296"/>
        <v>157.2193653934454</v>
      </c>
      <c r="G636" s="11">
        <f t="shared" si="282"/>
        <v>332.3770777283159</v>
      </c>
      <c r="H636" s="11">
        <f t="shared" si="283"/>
        <v>234.9064177679812</v>
      </c>
      <c r="I636" s="24">
        <f t="shared" si="297"/>
        <v>157.2193653934454</v>
      </c>
      <c r="J636" s="12">
        <f t="shared" si="284"/>
        <v>0.2251822890792326</v>
      </c>
      <c r="K636" s="24">
        <f t="shared" si="285"/>
        <v>513.38449402086189</v>
      </c>
      <c r="L636" s="12">
        <f t="shared" si="298"/>
        <v>0.24884200068532772</v>
      </c>
      <c r="M636" s="24">
        <f t="shared" si="299"/>
        <v>332.3770777283159</v>
      </c>
      <c r="N636" s="12">
        <f t="shared" si="286"/>
        <v>0.66815007629116574</v>
      </c>
      <c r="O636" s="24">
        <f t="shared" si="287"/>
        <v>576.74216039961959</v>
      </c>
      <c r="P636" s="12">
        <f t="shared" si="300"/>
        <v>0.4949665283844541</v>
      </c>
      <c r="Q636" s="24">
        <f t="shared" si="301"/>
        <v>234.9064177679812</v>
      </c>
      <c r="R636" s="12">
        <f t="shared" si="288"/>
        <v>0.39096370042937889</v>
      </c>
      <c r="S636" s="24">
        <f t="shared" si="289"/>
        <v>542.10320530133095</v>
      </c>
      <c r="T636" s="12">
        <f t="shared" si="302"/>
        <v>0.36773355088763188</v>
      </c>
      <c r="W636" s="24">
        <f t="shared" si="303"/>
        <v>260.0235757632035</v>
      </c>
      <c r="X636" s="24">
        <f t="shared" si="304"/>
        <v>550.76283989321053</v>
      </c>
      <c r="Y636" s="13">
        <f t="shared" si="290"/>
        <v>0.41071164851863395</v>
      </c>
      <c r="Z636" s="24">
        <f t="shared" si="291"/>
        <v>7958.3868824691262</v>
      </c>
      <c r="AA636" s="24">
        <f t="shared" si="292"/>
        <v>12353.209025627684</v>
      </c>
      <c r="AB636" s="24">
        <f t="shared" si="305"/>
        <v>332.3770777283159</v>
      </c>
      <c r="AC636" s="24">
        <f t="shared" si="306"/>
        <v>234.9064177679812</v>
      </c>
      <c r="AE636" s="14">
        <f t="shared" si="307"/>
        <v>51.5</v>
      </c>
      <c r="AF636" s="24">
        <f t="shared" si="311"/>
        <v>400</v>
      </c>
      <c r="AG636" s="3">
        <f t="shared" si="308"/>
        <v>0.5</v>
      </c>
      <c r="AH636" s="3">
        <f>IF(AC636&lt;=450,AthetaR30_0,IF(AC636&gt;=650,AthetaR30_2,(IF(AC636&lt;=550,AthetaR30_0+(AthetaR30_1-AthetaR30_0)/100*(AC636-450),AthetaR30_1+(AthetaR30_2-AthetaR30_1)/100*(AC636-450)))))</f>
        <v>0</v>
      </c>
      <c r="AI636" s="3">
        <f>IF(AD636&lt;=450,AthetaR60_0,IF(AD636&gt;=650,AthetaR60_2,(IF(AD636&lt;=550,AthetaR60_0+(AthetaR60_1-AthetaR60_0)/100*(AD636-450),AthetaR60_1+(AthetaR60_2-AthetaR60_1)/100*(AD636-450)))))</f>
        <v>0.5</v>
      </c>
      <c r="AJ636" s="3">
        <f>IF(AE636&lt;=450,AthetaR90_0,IF(AE636&gt;=650,AthetaR90_2,(IF(AE636&lt;=550,AthetaR90_0+(AthetaR90_1-AthetaR90_0)/100*(AE636-450),AthetaR90_1+(AthetaR90_2-AthetaR90_1)/100*(AE636-450)))))</f>
        <v>1.3</v>
      </c>
      <c r="AK636" s="3">
        <f>IF(AF636&lt;=450,AthetaR120_0,IF(AF636&gt;=650,AthetaR120_2,(IF(AF636&lt;=550,AthetaR120_0+(AthetaR120_1-AthetaR120_0)/100*(AF636-450),AthetaR120_1+(AthetaR120_2-AthetaR120_1)/100*(AF636-450)))))</f>
        <v>1.9</v>
      </c>
      <c r="AL636" s="24">
        <f t="shared" si="309"/>
        <v>332.3770777283159</v>
      </c>
      <c r="AM636" s="14">
        <f t="shared" si="310"/>
        <v>234.9064177679812</v>
      </c>
    </row>
    <row r="637" spans="2:39" x14ac:dyDescent="0.25">
      <c r="B637" s="3">
        <f t="shared" si="293"/>
        <v>3095</v>
      </c>
      <c r="C637" s="14">
        <f t="shared" si="294"/>
        <v>51.583333333333336</v>
      </c>
      <c r="D637" s="11">
        <f t="shared" si="295"/>
        <v>922.7444317387783</v>
      </c>
      <c r="E637" s="11">
        <f t="shared" si="281"/>
        <v>578.57284941062062</v>
      </c>
      <c r="F637" s="11">
        <f t="shared" si="296"/>
        <v>157.46820739413073</v>
      </c>
      <c r="G637" s="11">
        <f t="shared" si="282"/>
        <v>332.87204425670035</v>
      </c>
      <c r="H637" s="11">
        <f t="shared" si="283"/>
        <v>235.27415131886883</v>
      </c>
      <c r="I637" s="24">
        <f t="shared" si="297"/>
        <v>157.46820739413073</v>
      </c>
      <c r="J637" s="12">
        <f t="shared" si="284"/>
        <v>0.22513797721539064</v>
      </c>
      <c r="K637" s="24">
        <f t="shared" si="285"/>
        <v>513.48553882937881</v>
      </c>
      <c r="L637" s="12">
        <f t="shared" si="298"/>
        <v>0.24880304328429853</v>
      </c>
      <c r="M637" s="24">
        <f t="shared" si="299"/>
        <v>332.87204425670035</v>
      </c>
      <c r="N637" s="12">
        <f t="shared" si="286"/>
        <v>0.66792904936926567</v>
      </c>
      <c r="O637" s="24">
        <f t="shared" si="287"/>
        <v>576.93301232403212</v>
      </c>
      <c r="P637" s="12">
        <f t="shared" si="300"/>
        <v>0.49464119273013818</v>
      </c>
      <c r="Q637" s="24">
        <f t="shared" si="301"/>
        <v>235.27415131886883</v>
      </c>
      <c r="R637" s="12">
        <f t="shared" si="288"/>
        <v>0.39087183356170041</v>
      </c>
      <c r="S637" s="24">
        <f t="shared" si="289"/>
        <v>542.23061617915164</v>
      </c>
      <c r="T637" s="12">
        <f t="shared" si="302"/>
        <v>0.36760379277855737</v>
      </c>
      <c r="W637" s="24">
        <f t="shared" si="303"/>
        <v>260.43428741172215</v>
      </c>
      <c r="X637" s="24">
        <f t="shared" si="304"/>
        <v>550.9043035610249</v>
      </c>
      <c r="Y637" s="13">
        <f t="shared" si="290"/>
        <v>0.41066327484857901</v>
      </c>
      <c r="Z637" s="24">
        <f t="shared" si="291"/>
        <v>7953.4640499724619</v>
      </c>
      <c r="AA637" s="24">
        <f t="shared" si="292"/>
        <v>12360.955983297448</v>
      </c>
      <c r="AB637" s="24">
        <f t="shared" si="305"/>
        <v>332.87204425670035</v>
      </c>
      <c r="AC637" s="24">
        <f t="shared" si="306"/>
        <v>235.27415131886883</v>
      </c>
      <c r="AE637" s="14">
        <f t="shared" si="307"/>
        <v>51.583333333333336</v>
      </c>
      <c r="AF637" s="24">
        <f t="shared" si="311"/>
        <v>400</v>
      </c>
      <c r="AG637" s="3">
        <f t="shared" si="308"/>
        <v>0.5</v>
      </c>
      <c r="AH637" s="3">
        <f>IF(AC637&lt;=450,AthetaR30_0,IF(AC637&gt;=650,AthetaR30_2,(IF(AC637&lt;=550,AthetaR30_0+(AthetaR30_1-AthetaR30_0)/100*(AC637-450),AthetaR30_1+(AthetaR30_2-AthetaR30_1)/100*(AC637-450)))))</f>
        <v>0</v>
      </c>
      <c r="AI637" s="3">
        <f>IF(AD637&lt;=450,AthetaR60_0,IF(AD637&gt;=650,AthetaR60_2,(IF(AD637&lt;=550,AthetaR60_0+(AthetaR60_1-AthetaR60_0)/100*(AD637-450),AthetaR60_1+(AthetaR60_2-AthetaR60_1)/100*(AD637-450)))))</f>
        <v>0.5</v>
      </c>
      <c r="AJ637" s="3">
        <f>IF(AE637&lt;=450,AthetaR90_0,IF(AE637&gt;=650,AthetaR90_2,(IF(AE637&lt;=550,AthetaR90_0+(AthetaR90_1-AthetaR90_0)/100*(AE637-450),AthetaR90_1+(AthetaR90_2-AthetaR90_1)/100*(AE637-450)))))</f>
        <v>1.3</v>
      </c>
      <c r="AK637" s="3">
        <f>IF(AF637&lt;=450,AthetaR120_0,IF(AF637&gt;=650,AthetaR120_2,(IF(AF637&lt;=550,AthetaR120_0+(AthetaR120_1-AthetaR120_0)/100*(AF637-450),AthetaR120_1+(AthetaR120_2-AthetaR120_1)/100*(AF637-450)))))</f>
        <v>1.9</v>
      </c>
      <c r="AL637" s="24">
        <f t="shared" si="309"/>
        <v>332.87204425670035</v>
      </c>
      <c r="AM637" s="14">
        <f t="shared" si="310"/>
        <v>235.27415131886883</v>
      </c>
    </row>
    <row r="638" spans="2:39" x14ac:dyDescent="0.25">
      <c r="B638" s="3">
        <f t="shared" si="293"/>
        <v>3100</v>
      </c>
      <c r="C638" s="14">
        <f t="shared" si="294"/>
        <v>51.666666666666664</v>
      </c>
      <c r="D638" s="11">
        <f t="shared" si="295"/>
        <v>922.98570650308386</v>
      </c>
      <c r="E638" s="11">
        <f t="shared" si="281"/>
        <v>578.78664775927268</v>
      </c>
      <c r="F638" s="11">
        <f t="shared" si="296"/>
        <v>157.71701043741504</v>
      </c>
      <c r="G638" s="11">
        <f t="shared" si="282"/>
        <v>333.36668544943046</v>
      </c>
      <c r="H638" s="11">
        <f t="shared" si="283"/>
        <v>235.6417551116474</v>
      </c>
      <c r="I638" s="24">
        <f t="shared" si="297"/>
        <v>157.71701043741504</v>
      </c>
      <c r="J638" s="12">
        <f t="shared" si="284"/>
        <v>0.22509372451932552</v>
      </c>
      <c r="K638" s="24">
        <f t="shared" si="285"/>
        <v>513.58648842063099</v>
      </c>
      <c r="L638" s="12">
        <f t="shared" si="298"/>
        <v>0.24876399766851648</v>
      </c>
      <c r="M638" s="24">
        <f t="shared" si="299"/>
        <v>333.36668544943046</v>
      </c>
      <c r="N638" s="12">
        <f t="shared" si="286"/>
        <v>0.66770801535103341</v>
      </c>
      <c r="O638" s="24">
        <f t="shared" si="287"/>
        <v>577.12399673493178</v>
      </c>
      <c r="P638" s="12">
        <f t="shared" si="300"/>
        <v>0.49431579429324563</v>
      </c>
      <c r="Q638" s="24">
        <f t="shared" si="301"/>
        <v>235.6417551116474</v>
      </c>
      <c r="R638" s="12">
        <f t="shared" si="288"/>
        <v>0.39078006622071776</v>
      </c>
      <c r="S638" s="24">
        <f t="shared" si="289"/>
        <v>542.35794883029587</v>
      </c>
      <c r="T638" s="12">
        <f t="shared" si="302"/>
        <v>0.367473941766426</v>
      </c>
      <c r="W638" s="24">
        <f t="shared" si="303"/>
        <v>260.84495068657071</v>
      </c>
      <c r="X638" s="24">
        <f t="shared" si="304"/>
        <v>551.04576557484415</v>
      </c>
      <c r="Y638" s="13">
        <f t="shared" si="290"/>
        <v>0.4106148681472393</v>
      </c>
      <c r="Z638" s="24">
        <f t="shared" si="291"/>
        <v>7948.5424268175493</v>
      </c>
      <c r="AA638" s="24">
        <f t="shared" si="292"/>
        <v>12368.698807324987</v>
      </c>
      <c r="AB638" s="24">
        <f t="shared" si="305"/>
        <v>333.36668544943046</v>
      </c>
      <c r="AC638" s="24">
        <f t="shared" si="306"/>
        <v>235.6417551116474</v>
      </c>
      <c r="AE638" s="14">
        <f t="shared" si="307"/>
        <v>51.666666666666664</v>
      </c>
      <c r="AF638" s="24">
        <f t="shared" si="311"/>
        <v>400</v>
      </c>
      <c r="AG638" s="3">
        <f t="shared" si="308"/>
        <v>0.5</v>
      </c>
      <c r="AH638" s="3">
        <f>IF(AC638&lt;=450,AthetaR30_0,IF(AC638&gt;=650,AthetaR30_2,(IF(AC638&lt;=550,AthetaR30_0+(AthetaR30_1-AthetaR30_0)/100*(AC638-450),AthetaR30_1+(AthetaR30_2-AthetaR30_1)/100*(AC638-450)))))</f>
        <v>0</v>
      </c>
      <c r="AI638" s="3">
        <f>IF(AD638&lt;=450,AthetaR60_0,IF(AD638&gt;=650,AthetaR60_2,(IF(AD638&lt;=550,AthetaR60_0+(AthetaR60_1-AthetaR60_0)/100*(AD638-450),AthetaR60_1+(AthetaR60_2-AthetaR60_1)/100*(AD638-450)))))</f>
        <v>0.5</v>
      </c>
      <c r="AJ638" s="3">
        <f>IF(AE638&lt;=450,AthetaR90_0,IF(AE638&gt;=650,AthetaR90_2,(IF(AE638&lt;=550,AthetaR90_0+(AthetaR90_1-AthetaR90_0)/100*(AE638-450),AthetaR90_1+(AthetaR90_2-AthetaR90_1)/100*(AE638-450)))))</f>
        <v>1.3</v>
      </c>
      <c r="AK638" s="3">
        <f>IF(AF638&lt;=450,AthetaR120_0,IF(AF638&gt;=650,AthetaR120_2,(IF(AF638&lt;=550,AthetaR120_0+(AthetaR120_1-AthetaR120_0)/100*(AF638-450),AthetaR120_1+(AthetaR120_2-AthetaR120_1)/100*(AF638-450)))))</f>
        <v>1.9</v>
      </c>
      <c r="AL638" s="24">
        <f t="shared" si="309"/>
        <v>333.36668544943046</v>
      </c>
      <c r="AM638" s="14">
        <f t="shared" si="310"/>
        <v>235.6417551116474</v>
      </c>
    </row>
    <row r="639" spans="2:39" x14ac:dyDescent="0.25">
      <c r="B639" s="3">
        <f t="shared" si="293"/>
        <v>3105</v>
      </c>
      <c r="C639" s="14">
        <f t="shared" si="294"/>
        <v>51.75</v>
      </c>
      <c r="D639" s="11">
        <f t="shared" si="295"/>
        <v>923.22659336567187</v>
      </c>
      <c r="E639" s="11">
        <f t="shared" si="281"/>
        <v>579.00044610792474</v>
      </c>
      <c r="F639" s="11">
        <f t="shared" si="296"/>
        <v>157.96577443508355</v>
      </c>
      <c r="G639" s="11">
        <f t="shared" si="282"/>
        <v>333.86100124372371</v>
      </c>
      <c r="H639" s="11">
        <f t="shared" si="283"/>
        <v>236.00922905341383</v>
      </c>
      <c r="I639" s="24">
        <f t="shared" si="297"/>
        <v>157.96577443508355</v>
      </c>
      <c r="J639" s="12">
        <f t="shared" si="284"/>
        <v>0.22504953084101395</v>
      </c>
      <c r="K639" s="24">
        <f t="shared" si="285"/>
        <v>513.68734300126312</v>
      </c>
      <c r="L639" s="12">
        <f t="shared" si="298"/>
        <v>0.24872486435831398</v>
      </c>
      <c r="M639" s="24">
        <f t="shared" si="299"/>
        <v>333.86100124372371</v>
      </c>
      <c r="N639" s="12">
        <f t="shared" si="286"/>
        <v>0.66748697315002237</v>
      </c>
      <c r="O639" s="24">
        <f t="shared" si="287"/>
        <v>577.31511470970304</v>
      </c>
      <c r="P639" s="12">
        <f t="shared" si="300"/>
        <v>0.49399033413537863</v>
      </c>
      <c r="Q639" s="24">
        <f t="shared" si="301"/>
        <v>236.00922905341383</v>
      </c>
      <c r="R639" s="12">
        <f t="shared" si="288"/>
        <v>0.39068839781817455</v>
      </c>
      <c r="S639" s="24">
        <f t="shared" si="289"/>
        <v>542.48520391914292</v>
      </c>
      <c r="T639" s="12">
        <f t="shared" si="302"/>
        <v>0.36734399844861815</v>
      </c>
      <c r="W639" s="24">
        <f t="shared" si="303"/>
        <v>261.25556555471798</v>
      </c>
      <c r="X639" s="24">
        <f t="shared" si="304"/>
        <v>551.18722684031229</v>
      </c>
      <c r="Y639" s="13">
        <f t="shared" si="290"/>
        <v>0.41056642752155581</v>
      </c>
      <c r="Z639" s="24">
        <f t="shared" si="291"/>
        <v>7943.6220138301696</v>
      </c>
      <c r="AA639" s="24">
        <f t="shared" si="292"/>
        <v>12376.437484834887</v>
      </c>
      <c r="AB639" s="24">
        <f t="shared" si="305"/>
        <v>333.86100124372371</v>
      </c>
      <c r="AC639" s="24">
        <f t="shared" si="306"/>
        <v>236.00922905341383</v>
      </c>
      <c r="AE639" s="14">
        <f t="shared" si="307"/>
        <v>51.75</v>
      </c>
      <c r="AF639" s="24">
        <f t="shared" si="311"/>
        <v>400</v>
      </c>
      <c r="AG639" s="3">
        <f t="shared" si="308"/>
        <v>0.5</v>
      </c>
      <c r="AH639" s="3">
        <f>IF(AC639&lt;=450,AthetaR30_0,IF(AC639&gt;=650,AthetaR30_2,(IF(AC639&lt;=550,AthetaR30_0+(AthetaR30_1-AthetaR30_0)/100*(AC639-450),AthetaR30_1+(AthetaR30_2-AthetaR30_1)/100*(AC639-450)))))</f>
        <v>0</v>
      </c>
      <c r="AI639" s="3">
        <f>IF(AD639&lt;=450,AthetaR60_0,IF(AD639&gt;=650,AthetaR60_2,(IF(AD639&lt;=550,AthetaR60_0+(AthetaR60_1-AthetaR60_0)/100*(AD639-450),AthetaR60_1+(AthetaR60_2-AthetaR60_1)/100*(AD639-450)))))</f>
        <v>0.5</v>
      </c>
      <c r="AJ639" s="3">
        <f>IF(AE639&lt;=450,AthetaR90_0,IF(AE639&gt;=650,AthetaR90_2,(IF(AE639&lt;=550,AthetaR90_0+(AthetaR90_1-AthetaR90_0)/100*(AE639-450),AthetaR90_1+(AthetaR90_2-AthetaR90_1)/100*(AE639-450)))))</f>
        <v>1.3</v>
      </c>
      <c r="AK639" s="3">
        <f>IF(AF639&lt;=450,AthetaR120_0,IF(AF639&gt;=650,AthetaR120_2,(IF(AF639&lt;=550,AthetaR120_0+(AthetaR120_1-AthetaR120_0)/100*(AF639-450),AthetaR120_1+(AthetaR120_2-AthetaR120_1)/100*(AF639-450)))))</f>
        <v>1.9</v>
      </c>
      <c r="AL639" s="24">
        <f t="shared" si="309"/>
        <v>333.86100124372371</v>
      </c>
      <c r="AM639" s="14">
        <f t="shared" si="310"/>
        <v>236.00922905341383</v>
      </c>
    </row>
    <row r="640" spans="2:39" x14ac:dyDescent="0.25">
      <c r="B640" s="3">
        <f t="shared" si="293"/>
        <v>3110</v>
      </c>
      <c r="C640" s="14">
        <f t="shared" si="294"/>
        <v>51.833333333333336</v>
      </c>
      <c r="D640" s="11">
        <f t="shared" si="295"/>
        <v>923.46709357181351</v>
      </c>
      <c r="E640" s="11">
        <f t="shared" si="281"/>
        <v>579.21424445657692</v>
      </c>
      <c r="F640" s="11">
        <f t="shared" si="296"/>
        <v>158.21449929944185</v>
      </c>
      <c r="G640" s="11">
        <f t="shared" si="282"/>
        <v>334.3549915778591</v>
      </c>
      <c r="H640" s="11">
        <f t="shared" si="283"/>
        <v>236.37657305186247</v>
      </c>
      <c r="I640" s="24">
        <f t="shared" si="297"/>
        <v>158.21449929944185</v>
      </c>
      <c r="J640" s="12">
        <f t="shared" si="284"/>
        <v>0.22500539603063277</v>
      </c>
      <c r="K640" s="24">
        <f t="shared" si="285"/>
        <v>513.78810277804416</v>
      </c>
      <c r="L640" s="12">
        <f t="shared" si="298"/>
        <v>0.24868564387048417</v>
      </c>
      <c r="M640" s="24">
        <f t="shared" si="299"/>
        <v>334.3549915778591</v>
      </c>
      <c r="N640" s="12">
        <f t="shared" si="286"/>
        <v>0.66726592168951837</v>
      </c>
      <c r="O640" s="24">
        <f t="shared" si="287"/>
        <v>577.50636731998827</v>
      </c>
      <c r="P640" s="12">
        <f t="shared" si="300"/>
        <v>0.49366481331403911</v>
      </c>
      <c r="Q640" s="24">
        <f t="shared" si="301"/>
        <v>236.37657305186247</v>
      </c>
      <c r="R640" s="12">
        <f t="shared" si="288"/>
        <v>0.39059682776774624</v>
      </c>
      <c r="S640" s="24">
        <f t="shared" si="289"/>
        <v>542.6123821088978</v>
      </c>
      <c r="T640" s="12">
        <f t="shared" si="302"/>
        <v>0.36721396341797818</v>
      </c>
      <c r="W640" s="24">
        <f t="shared" si="303"/>
        <v>261.66613198223951</v>
      </c>
      <c r="X640" s="24">
        <f t="shared" si="304"/>
        <v>551.32868826210881</v>
      </c>
      <c r="Y640" s="13">
        <f t="shared" si="290"/>
        <v>0.4105179520812684</v>
      </c>
      <c r="Z640" s="24">
        <f t="shared" si="291"/>
        <v>7938.7028118584358</v>
      </c>
      <c r="AA640" s="24">
        <f t="shared" si="292"/>
        <v>12384.17200297128</v>
      </c>
      <c r="AB640" s="24">
        <f t="shared" si="305"/>
        <v>334.3549915778591</v>
      </c>
      <c r="AC640" s="24">
        <f t="shared" si="306"/>
        <v>236.37657305186247</v>
      </c>
      <c r="AE640" s="14">
        <f t="shared" si="307"/>
        <v>51.833333333333336</v>
      </c>
      <c r="AF640" s="24">
        <f t="shared" si="311"/>
        <v>400</v>
      </c>
      <c r="AG640" s="3">
        <f t="shared" si="308"/>
        <v>0.5</v>
      </c>
      <c r="AH640" s="3">
        <f>IF(AC640&lt;=450,AthetaR30_0,IF(AC640&gt;=650,AthetaR30_2,(IF(AC640&lt;=550,AthetaR30_0+(AthetaR30_1-AthetaR30_0)/100*(AC640-450),AthetaR30_1+(AthetaR30_2-AthetaR30_1)/100*(AC640-450)))))</f>
        <v>0</v>
      </c>
      <c r="AI640" s="3">
        <f>IF(AD640&lt;=450,AthetaR60_0,IF(AD640&gt;=650,AthetaR60_2,(IF(AD640&lt;=550,AthetaR60_0+(AthetaR60_1-AthetaR60_0)/100*(AD640-450),AthetaR60_1+(AthetaR60_2-AthetaR60_1)/100*(AD640-450)))))</f>
        <v>0.5</v>
      </c>
      <c r="AJ640" s="3">
        <f>IF(AE640&lt;=450,AthetaR90_0,IF(AE640&gt;=650,AthetaR90_2,(IF(AE640&lt;=550,AthetaR90_0+(AthetaR90_1-AthetaR90_0)/100*(AE640-450),AthetaR90_1+(AthetaR90_2-AthetaR90_1)/100*(AE640-450)))))</f>
        <v>1.3</v>
      </c>
      <c r="AK640" s="3">
        <f>IF(AF640&lt;=450,AthetaR120_0,IF(AF640&gt;=650,AthetaR120_2,(IF(AF640&lt;=550,AthetaR120_0+(AthetaR120_1-AthetaR120_0)/100*(AF640-450),AthetaR120_1+(AthetaR120_2-AthetaR120_1)/100*(AF640-450)))))</f>
        <v>1.9</v>
      </c>
      <c r="AL640" s="24">
        <f t="shared" si="309"/>
        <v>334.3549915778591</v>
      </c>
      <c r="AM640" s="14">
        <f t="shared" si="310"/>
        <v>236.37657305186247</v>
      </c>
    </row>
    <row r="641" spans="2:39" x14ac:dyDescent="0.25">
      <c r="B641" s="3">
        <f t="shared" si="293"/>
        <v>3115</v>
      </c>
      <c r="C641" s="14">
        <f t="shared" si="294"/>
        <v>51.916666666666664</v>
      </c>
      <c r="D641" s="11">
        <f t="shared" si="295"/>
        <v>923.70720836079306</v>
      </c>
      <c r="E641" s="11">
        <f t="shared" si="281"/>
        <v>579.42804280522898</v>
      </c>
      <c r="F641" s="11">
        <f t="shared" si="296"/>
        <v>158.46318494331234</v>
      </c>
      <c r="G641" s="11">
        <f t="shared" si="282"/>
        <v>334.84865639117311</v>
      </c>
      <c r="H641" s="11">
        <f t="shared" si="283"/>
        <v>236.74378701528045</v>
      </c>
      <c r="I641" s="24">
        <f t="shared" si="297"/>
        <v>158.46318494331234</v>
      </c>
      <c r="J641" s="12">
        <f t="shared" si="284"/>
        <v>0.22496131993855958</v>
      </c>
      <c r="K641" s="24">
        <f t="shared" si="285"/>
        <v>513.88876795786405</v>
      </c>
      <c r="L641" s="12">
        <f t="shared" si="298"/>
        <v>0.24864633671830125</v>
      </c>
      <c r="M641" s="24">
        <f t="shared" si="299"/>
        <v>334.84865639117311</v>
      </c>
      <c r="N641" s="12">
        <f t="shared" si="286"/>
        <v>0.6670448599025065</v>
      </c>
      <c r="O641" s="24">
        <f t="shared" si="287"/>
        <v>577.69775563169674</v>
      </c>
      <c r="P641" s="12">
        <f t="shared" si="300"/>
        <v>0.49333923288265286</v>
      </c>
      <c r="Q641" s="24">
        <f t="shared" si="301"/>
        <v>236.74378701528045</v>
      </c>
      <c r="R641" s="12">
        <f t="shared" si="288"/>
        <v>0.3905053554850354</v>
      </c>
      <c r="S641" s="24">
        <f t="shared" si="289"/>
        <v>542.73948406158945</v>
      </c>
      <c r="T641" s="12">
        <f t="shared" si="302"/>
        <v>0.36708383726284477</v>
      </c>
      <c r="W641" s="24">
        <f t="shared" si="303"/>
        <v>262.07664993432076</v>
      </c>
      <c r="X641" s="24">
        <f t="shared" si="304"/>
        <v>551.47015074394881</v>
      </c>
      <c r="Y641" s="13">
        <f t="shared" si="290"/>
        <v>0.41046944093891163</v>
      </c>
      <c r="Z641" s="24">
        <f t="shared" si="291"/>
        <v>7933.784821772706</v>
      </c>
      <c r="AA641" s="24">
        <f t="shared" si="292"/>
        <v>12391.902348897946</v>
      </c>
      <c r="AB641" s="24">
        <f t="shared" si="305"/>
        <v>334.84865639117311</v>
      </c>
      <c r="AC641" s="24">
        <f t="shared" si="306"/>
        <v>236.74378701528045</v>
      </c>
      <c r="AE641" s="14">
        <f t="shared" si="307"/>
        <v>51.916666666666664</v>
      </c>
      <c r="AF641" s="24">
        <f t="shared" si="311"/>
        <v>400</v>
      </c>
      <c r="AG641" s="3">
        <f t="shared" si="308"/>
        <v>0.5</v>
      </c>
      <c r="AH641" s="3">
        <f>IF(AC641&lt;=450,AthetaR30_0,IF(AC641&gt;=650,AthetaR30_2,(IF(AC641&lt;=550,AthetaR30_0+(AthetaR30_1-AthetaR30_0)/100*(AC641-450),AthetaR30_1+(AthetaR30_2-AthetaR30_1)/100*(AC641-450)))))</f>
        <v>0</v>
      </c>
      <c r="AI641" s="3">
        <f>IF(AD641&lt;=450,AthetaR60_0,IF(AD641&gt;=650,AthetaR60_2,(IF(AD641&lt;=550,AthetaR60_0+(AthetaR60_1-AthetaR60_0)/100*(AD641-450),AthetaR60_1+(AthetaR60_2-AthetaR60_1)/100*(AD641-450)))))</f>
        <v>0.5</v>
      </c>
      <c r="AJ641" s="3">
        <f>IF(AE641&lt;=450,AthetaR90_0,IF(AE641&gt;=650,AthetaR90_2,(IF(AE641&lt;=550,AthetaR90_0+(AthetaR90_1-AthetaR90_0)/100*(AE641-450),AthetaR90_1+(AthetaR90_2-AthetaR90_1)/100*(AE641-450)))))</f>
        <v>1.3</v>
      </c>
      <c r="AK641" s="3">
        <f>IF(AF641&lt;=450,AthetaR120_0,IF(AF641&gt;=650,AthetaR120_2,(IF(AF641&lt;=550,AthetaR120_0+(AthetaR120_1-AthetaR120_0)/100*(AF641-450),AthetaR120_1+(AthetaR120_2-AthetaR120_1)/100*(AF641-450)))))</f>
        <v>1.9</v>
      </c>
      <c r="AL641" s="24">
        <f t="shared" si="309"/>
        <v>334.84865639117311</v>
      </c>
      <c r="AM641" s="14">
        <f t="shared" si="310"/>
        <v>236.74378701528045</v>
      </c>
    </row>
    <row r="642" spans="2:39" x14ac:dyDescent="0.25">
      <c r="B642" s="3">
        <f t="shared" si="293"/>
        <v>3120</v>
      </c>
      <c r="C642" s="14">
        <f t="shared" si="294"/>
        <v>52</v>
      </c>
      <c r="D642" s="11">
        <f t="shared" si="295"/>
        <v>923.94693896594617</v>
      </c>
      <c r="E642" s="11">
        <f t="shared" si="281"/>
        <v>579.64184115388105</v>
      </c>
      <c r="F642" s="11">
        <f t="shared" si="296"/>
        <v>158.71183128003065</v>
      </c>
      <c r="G642" s="11">
        <f t="shared" si="282"/>
        <v>335.34199562405576</v>
      </c>
      <c r="H642" s="11">
        <f t="shared" si="283"/>
        <v>237.11087085254329</v>
      </c>
      <c r="I642" s="24">
        <f t="shared" si="297"/>
        <v>158.71183128003065</v>
      </c>
      <c r="J642" s="12">
        <f t="shared" si="284"/>
        <v>0.22491730241537355</v>
      </c>
      <c r="K642" s="24">
        <f t="shared" si="285"/>
        <v>513.98933874773093</v>
      </c>
      <c r="L642" s="12">
        <f t="shared" si="298"/>
        <v>0.24860694341155282</v>
      </c>
      <c r="M642" s="24">
        <f t="shared" si="299"/>
        <v>335.34199562405576</v>
      </c>
      <c r="N642" s="12">
        <f t="shared" si="286"/>
        <v>0.66682378673163123</v>
      </c>
      <c r="O642" s="24">
        <f t="shared" si="287"/>
        <v>577.88928070501629</v>
      </c>
      <c r="P642" s="12">
        <f t="shared" si="300"/>
        <v>0.49301359389062993</v>
      </c>
      <c r="Q642" s="24">
        <f t="shared" si="301"/>
        <v>237.11087085254329</v>
      </c>
      <c r="R642" s="12">
        <f t="shared" si="288"/>
        <v>0.39041398038756919</v>
      </c>
      <c r="S642" s="24">
        <f t="shared" si="289"/>
        <v>542.86651043806717</v>
      </c>
      <c r="T642" s="12">
        <f t="shared" si="302"/>
        <v>0.36695362056710468</v>
      </c>
      <c r="W642" s="24">
        <f t="shared" si="303"/>
        <v>262.48711937525968</v>
      </c>
      <c r="X642" s="24">
        <f t="shared" si="304"/>
        <v>551.61161518858307</v>
      </c>
      <c r="Y642" s="13">
        <f t="shared" si="290"/>
        <v>0.41042089320981628</v>
      </c>
      <c r="Z642" s="24">
        <f t="shared" si="291"/>
        <v>7928.8680444655338</v>
      </c>
      <c r="AA642" s="24">
        <f t="shared" si="292"/>
        <v>12399.62850979854</v>
      </c>
      <c r="AB642" s="24">
        <f t="shared" si="305"/>
        <v>335.34199562405576</v>
      </c>
      <c r="AC642" s="24">
        <f t="shared" si="306"/>
        <v>237.11087085254329</v>
      </c>
      <c r="AE642" s="14">
        <f t="shared" si="307"/>
        <v>52</v>
      </c>
      <c r="AF642" s="24">
        <f t="shared" si="311"/>
        <v>400</v>
      </c>
      <c r="AG642" s="3">
        <f t="shared" si="308"/>
        <v>0.5</v>
      </c>
      <c r="AH642" s="3">
        <f>IF(AC642&lt;=450,AthetaR30_0,IF(AC642&gt;=650,AthetaR30_2,(IF(AC642&lt;=550,AthetaR30_0+(AthetaR30_1-AthetaR30_0)/100*(AC642-450),AthetaR30_1+(AthetaR30_2-AthetaR30_1)/100*(AC642-450)))))</f>
        <v>0</v>
      </c>
      <c r="AI642" s="3">
        <f>IF(AD642&lt;=450,AthetaR60_0,IF(AD642&gt;=650,AthetaR60_2,(IF(AD642&lt;=550,AthetaR60_0+(AthetaR60_1-AthetaR60_0)/100*(AD642-450),AthetaR60_1+(AthetaR60_2-AthetaR60_1)/100*(AD642-450)))))</f>
        <v>0.5</v>
      </c>
      <c r="AJ642" s="3">
        <f>IF(AE642&lt;=450,AthetaR90_0,IF(AE642&gt;=650,AthetaR90_2,(IF(AE642&lt;=550,AthetaR90_0+(AthetaR90_1-AthetaR90_0)/100*(AE642-450),AthetaR90_1+(AthetaR90_2-AthetaR90_1)/100*(AE642-450)))))</f>
        <v>1.3</v>
      </c>
      <c r="AK642" s="3">
        <f>IF(AF642&lt;=450,AthetaR120_0,IF(AF642&gt;=650,AthetaR120_2,(IF(AF642&lt;=550,AthetaR120_0+(AthetaR120_1-AthetaR120_0)/100*(AF642-450),AthetaR120_1+(AthetaR120_2-AthetaR120_1)/100*(AF642-450)))))</f>
        <v>1.9</v>
      </c>
      <c r="AL642" s="24">
        <f t="shared" si="309"/>
        <v>335.34199562405576</v>
      </c>
      <c r="AM642" s="14">
        <f t="shared" si="310"/>
        <v>237.11087085254329</v>
      </c>
    </row>
    <row r="643" spans="2:39" x14ac:dyDescent="0.25">
      <c r="B643" s="3">
        <f t="shared" si="293"/>
        <v>3125</v>
      </c>
      <c r="C643" s="14">
        <f t="shared" si="294"/>
        <v>52.083333333333336</v>
      </c>
      <c r="D643" s="11">
        <f t="shared" si="295"/>
        <v>924.18628661469813</v>
      </c>
      <c r="E643" s="11">
        <f t="shared" si="281"/>
        <v>579.85563950253311</v>
      </c>
      <c r="F643" s="11">
        <f t="shared" si="296"/>
        <v>158.9604382234422</v>
      </c>
      <c r="G643" s="11">
        <f t="shared" si="282"/>
        <v>335.83500921794638</v>
      </c>
      <c r="H643" s="11">
        <f t="shared" si="283"/>
        <v>237.47782447311039</v>
      </c>
      <c r="I643" s="24">
        <f t="shared" si="297"/>
        <v>158.9604382234422</v>
      </c>
      <c r="J643" s="12">
        <f t="shared" si="284"/>
        <v>0.22487334331185563</v>
      </c>
      <c r="K643" s="24">
        <f t="shared" si="285"/>
        <v>514.08981535476823</v>
      </c>
      <c r="L643" s="12">
        <f t="shared" si="298"/>
        <v>0.2485674644565572</v>
      </c>
      <c r="M643" s="24">
        <f t="shared" si="299"/>
        <v>335.83500921794638</v>
      </c>
      <c r="N643" s="12">
        <f t="shared" si="286"/>
        <v>0.66660270112916431</v>
      </c>
      <c r="O643" s="24">
        <f t="shared" si="287"/>
        <v>578.08094359442168</v>
      </c>
      <c r="P643" s="12">
        <f t="shared" si="300"/>
        <v>0.49268789738338098</v>
      </c>
      <c r="Q643" s="24">
        <f t="shared" si="301"/>
        <v>237.47782447311039</v>
      </c>
      <c r="R643" s="12">
        <f t="shared" si="288"/>
        <v>0.39032270189479507</v>
      </c>
      <c r="S643" s="24">
        <f t="shared" si="289"/>
        <v>542.99346189799962</v>
      </c>
      <c r="T643" s="12">
        <f t="shared" si="302"/>
        <v>0.36682331391021794</v>
      </c>
      <c r="W643" s="24">
        <f t="shared" si="303"/>
        <v>262.89754026846947</v>
      </c>
      <c r="X643" s="24">
        <f t="shared" si="304"/>
        <v>551.75308249779869</v>
      </c>
      <c r="Y643" s="13">
        <f t="shared" si="290"/>
        <v>0.41037230801210534</v>
      </c>
      <c r="Z643" s="24">
        <f t="shared" si="291"/>
        <v>7923.9524808515907</v>
      </c>
      <c r="AA643" s="24">
        <f t="shared" si="292"/>
        <v>12407.350472876735</v>
      </c>
      <c r="AB643" s="24">
        <f t="shared" si="305"/>
        <v>335.83500921794638</v>
      </c>
      <c r="AC643" s="24">
        <f t="shared" si="306"/>
        <v>237.47782447311039</v>
      </c>
      <c r="AE643" s="14">
        <f t="shared" si="307"/>
        <v>52.083333333333336</v>
      </c>
      <c r="AF643" s="24">
        <f t="shared" si="311"/>
        <v>400</v>
      </c>
      <c r="AG643" s="3">
        <f t="shared" si="308"/>
        <v>0.5</v>
      </c>
      <c r="AH643" s="3">
        <f>IF(AC643&lt;=450,AthetaR30_0,IF(AC643&gt;=650,AthetaR30_2,(IF(AC643&lt;=550,AthetaR30_0+(AthetaR30_1-AthetaR30_0)/100*(AC643-450),AthetaR30_1+(AthetaR30_2-AthetaR30_1)/100*(AC643-450)))))</f>
        <v>0</v>
      </c>
      <c r="AI643" s="3">
        <f>IF(AD643&lt;=450,AthetaR60_0,IF(AD643&gt;=650,AthetaR60_2,(IF(AD643&lt;=550,AthetaR60_0+(AthetaR60_1-AthetaR60_0)/100*(AD643-450),AthetaR60_1+(AthetaR60_2-AthetaR60_1)/100*(AD643-450)))))</f>
        <v>0.5</v>
      </c>
      <c r="AJ643" s="3">
        <f>IF(AE643&lt;=450,AthetaR90_0,IF(AE643&gt;=650,AthetaR90_2,(IF(AE643&lt;=550,AthetaR90_0+(AthetaR90_1-AthetaR90_0)/100*(AE643-450),AthetaR90_1+(AthetaR90_2-AthetaR90_1)/100*(AE643-450)))))</f>
        <v>1.3</v>
      </c>
      <c r="AK643" s="3">
        <f>IF(AF643&lt;=450,AthetaR120_0,IF(AF643&gt;=650,AthetaR120_2,(IF(AF643&lt;=550,AthetaR120_0+(AthetaR120_1-AthetaR120_0)/100*(AF643-450),AthetaR120_1+(AthetaR120_2-AthetaR120_1)/100*(AF643-450)))))</f>
        <v>1.9</v>
      </c>
      <c r="AL643" s="24">
        <f t="shared" si="309"/>
        <v>335.83500921794638</v>
      </c>
      <c r="AM643" s="14">
        <f t="shared" si="310"/>
        <v>237.47782447311039</v>
      </c>
    </row>
    <row r="644" spans="2:39" x14ac:dyDescent="0.25">
      <c r="B644" s="3">
        <f t="shared" si="293"/>
        <v>3130</v>
      </c>
      <c r="C644" s="14">
        <f t="shared" si="294"/>
        <v>52.166666666666664</v>
      </c>
      <c r="D644" s="11">
        <f t="shared" si="295"/>
        <v>924.42525252860116</v>
      </c>
      <c r="E644" s="11">
        <f t="shared" si="281"/>
        <v>580.06943785118517</v>
      </c>
      <c r="F644" s="11">
        <f t="shared" si="296"/>
        <v>159.20900568789875</v>
      </c>
      <c r="G644" s="11">
        <f t="shared" si="282"/>
        <v>336.32769711532978</v>
      </c>
      <c r="H644" s="11">
        <f t="shared" si="283"/>
        <v>237.84464778702062</v>
      </c>
      <c r="I644" s="24">
        <f t="shared" si="297"/>
        <v>159.20900568789875</v>
      </c>
      <c r="J644" s="12">
        <f t="shared" si="284"/>
        <v>0.22482944247898975</v>
      </c>
      <c r="K644" s="24">
        <f t="shared" si="285"/>
        <v>514.1901979862115</v>
      </c>
      <c r="L644" s="12">
        <f t="shared" si="298"/>
        <v>0.24852790035620634</v>
      </c>
      <c r="M644" s="24">
        <f t="shared" si="299"/>
        <v>336.32769711532978</v>
      </c>
      <c r="N644" s="12">
        <f t="shared" si="286"/>
        <v>0.66638160205696739</v>
      </c>
      <c r="O644" s="24">
        <f t="shared" si="287"/>
        <v>578.27274534868513</v>
      </c>
      <c r="P644" s="12">
        <f t="shared" si="300"/>
        <v>0.4923621444024085</v>
      </c>
      <c r="Q644" s="24">
        <f t="shared" si="301"/>
        <v>237.84464778702062</v>
      </c>
      <c r="R644" s="12">
        <f t="shared" si="288"/>
        <v>0.3902315194280771</v>
      </c>
      <c r="S644" s="24">
        <f t="shared" si="289"/>
        <v>543.12033909987247</v>
      </c>
      <c r="T644" s="12">
        <f t="shared" si="302"/>
        <v>0.36669291786728825</v>
      </c>
      <c r="W644" s="24">
        <f t="shared" si="303"/>
        <v>263.30791257648156</v>
      </c>
      <c r="X644" s="24">
        <f t="shared" si="304"/>
        <v>551.89455357241877</v>
      </c>
      <c r="Y644" s="13">
        <f t="shared" si="290"/>
        <v>0.41032368446669343</v>
      </c>
      <c r="Z644" s="24">
        <f t="shared" si="291"/>
        <v>7919.03813186759</v>
      </c>
      <c r="AA644" s="24">
        <f t="shared" si="292"/>
        <v>12415.068225356363</v>
      </c>
      <c r="AB644" s="24">
        <f t="shared" si="305"/>
        <v>336.32769711532978</v>
      </c>
      <c r="AC644" s="24">
        <f t="shared" si="306"/>
        <v>237.84464778702062</v>
      </c>
      <c r="AE644" s="14">
        <f t="shared" si="307"/>
        <v>52.166666666666664</v>
      </c>
      <c r="AF644" s="24">
        <f t="shared" si="311"/>
        <v>400</v>
      </c>
      <c r="AG644" s="3">
        <f t="shared" si="308"/>
        <v>0.5</v>
      </c>
      <c r="AH644" s="3">
        <f>IF(AC644&lt;=450,AthetaR30_0,IF(AC644&gt;=650,AthetaR30_2,(IF(AC644&lt;=550,AthetaR30_0+(AthetaR30_1-AthetaR30_0)/100*(AC644-450),AthetaR30_1+(AthetaR30_2-AthetaR30_1)/100*(AC644-450)))))</f>
        <v>0</v>
      </c>
      <c r="AI644" s="3">
        <f>IF(AD644&lt;=450,AthetaR60_0,IF(AD644&gt;=650,AthetaR60_2,(IF(AD644&lt;=550,AthetaR60_0+(AthetaR60_1-AthetaR60_0)/100*(AD644-450),AthetaR60_1+(AthetaR60_2-AthetaR60_1)/100*(AD644-450)))))</f>
        <v>0.5</v>
      </c>
      <c r="AJ644" s="3">
        <f>IF(AE644&lt;=450,AthetaR90_0,IF(AE644&gt;=650,AthetaR90_2,(IF(AE644&lt;=550,AthetaR90_0+(AthetaR90_1-AthetaR90_0)/100*(AE644-450),AthetaR90_1+(AthetaR90_2-AthetaR90_1)/100*(AE644-450)))))</f>
        <v>1.3</v>
      </c>
      <c r="AK644" s="3">
        <f>IF(AF644&lt;=450,AthetaR120_0,IF(AF644&gt;=650,AthetaR120_2,(IF(AF644&lt;=550,AthetaR120_0+(AthetaR120_1-AthetaR120_0)/100*(AF644-450),AthetaR120_1+(AthetaR120_2-AthetaR120_1)/100*(AF644-450)))))</f>
        <v>1.9</v>
      </c>
      <c r="AL644" s="24">
        <f t="shared" si="309"/>
        <v>336.32769711532978</v>
      </c>
      <c r="AM644" s="14">
        <f t="shared" si="310"/>
        <v>237.84464778702062</v>
      </c>
    </row>
    <row r="645" spans="2:39" x14ac:dyDescent="0.25">
      <c r="B645" s="3">
        <f t="shared" si="293"/>
        <v>3135</v>
      </c>
      <c r="C645" s="14">
        <f t="shared" si="294"/>
        <v>52.25</v>
      </c>
      <c r="D645" s="11">
        <f t="shared" si="295"/>
        <v>924.66383792337183</v>
      </c>
      <c r="E645" s="11">
        <f t="shared" si="281"/>
        <v>580.28323619983723</v>
      </c>
      <c r="F645" s="11">
        <f t="shared" si="296"/>
        <v>159.45753358825496</v>
      </c>
      <c r="G645" s="11">
        <f t="shared" si="282"/>
        <v>336.8200592597322</v>
      </c>
      <c r="H645" s="11">
        <f t="shared" si="283"/>
        <v>238.2113407048879</v>
      </c>
      <c r="I645" s="24">
        <f t="shared" si="297"/>
        <v>159.45753358825496</v>
      </c>
      <c r="J645" s="12">
        <f t="shared" si="284"/>
        <v>0.22478559976796275</v>
      </c>
      <c r="K645" s="24">
        <f t="shared" si="285"/>
        <v>514.29048684940597</v>
      </c>
      <c r="L645" s="12">
        <f t="shared" si="298"/>
        <v>0.24848825160998164</v>
      </c>
      <c r="M645" s="24">
        <f t="shared" si="299"/>
        <v>336.8200592597322</v>
      </c>
      <c r="N645" s="12">
        <f t="shared" si="286"/>
        <v>0.66616048848645648</v>
      </c>
      <c r="O645" s="24">
        <f t="shared" si="287"/>
        <v>578.46468701088679</v>
      </c>
      <c r="P645" s="12">
        <f t="shared" si="300"/>
        <v>0.49203633598532087</v>
      </c>
      <c r="Q645" s="24">
        <f t="shared" si="301"/>
        <v>238.2113407048879</v>
      </c>
      <c r="R645" s="12">
        <f t="shared" si="288"/>
        <v>0.39014043241069268</v>
      </c>
      <c r="S645" s="24">
        <f t="shared" si="289"/>
        <v>543.24714270098525</v>
      </c>
      <c r="T645" s="12">
        <f t="shared" si="302"/>
        <v>0.36656243300908853</v>
      </c>
      <c r="W645" s="24">
        <f t="shared" si="303"/>
        <v>263.71823626094823</v>
      </c>
      <c r="X645" s="24">
        <f t="shared" si="304"/>
        <v>552.03602931230273</v>
      </c>
      <c r="Y645" s="13">
        <f t="shared" si="290"/>
        <v>0.41027502169728514</v>
      </c>
      <c r="Z645" s="24">
        <f t="shared" si="291"/>
        <v>7914.1249984722253</v>
      </c>
      <c r="AA645" s="24">
        <f t="shared" si="292"/>
        <v>12422.781754481603</v>
      </c>
      <c r="AB645" s="24">
        <f t="shared" si="305"/>
        <v>336.8200592597322</v>
      </c>
      <c r="AC645" s="24">
        <f t="shared" si="306"/>
        <v>238.2113407048879</v>
      </c>
      <c r="AE645" s="14">
        <f t="shared" si="307"/>
        <v>52.25</v>
      </c>
      <c r="AF645" s="24">
        <f t="shared" si="311"/>
        <v>400</v>
      </c>
      <c r="AG645" s="3">
        <f t="shared" si="308"/>
        <v>0.5</v>
      </c>
      <c r="AH645" s="3">
        <f>IF(AC645&lt;=450,AthetaR30_0,IF(AC645&gt;=650,AthetaR30_2,(IF(AC645&lt;=550,AthetaR30_0+(AthetaR30_1-AthetaR30_0)/100*(AC645-450),AthetaR30_1+(AthetaR30_2-AthetaR30_1)/100*(AC645-450)))))</f>
        <v>0</v>
      </c>
      <c r="AI645" s="3">
        <f>IF(AD645&lt;=450,AthetaR60_0,IF(AD645&gt;=650,AthetaR60_2,(IF(AD645&lt;=550,AthetaR60_0+(AthetaR60_1-AthetaR60_0)/100*(AD645-450),AthetaR60_1+(AthetaR60_2-AthetaR60_1)/100*(AD645-450)))))</f>
        <v>0.5</v>
      </c>
      <c r="AJ645" s="3">
        <f>IF(AE645&lt;=450,AthetaR90_0,IF(AE645&gt;=650,AthetaR90_2,(IF(AE645&lt;=550,AthetaR90_0+(AthetaR90_1-AthetaR90_0)/100*(AE645-450),AthetaR90_1+(AthetaR90_2-AthetaR90_1)/100*(AE645-450)))))</f>
        <v>1.3</v>
      </c>
      <c r="AK645" s="3">
        <f>IF(AF645&lt;=450,AthetaR120_0,IF(AF645&gt;=650,AthetaR120_2,(IF(AF645&lt;=550,AthetaR120_0+(AthetaR120_1-AthetaR120_0)/100*(AF645-450),AthetaR120_1+(AthetaR120_2-AthetaR120_1)/100*(AF645-450)))))</f>
        <v>1.9</v>
      </c>
      <c r="AL645" s="24">
        <f t="shared" si="309"/>
        <v>336.8200592597322</v>
      </c>
      <c r="AM645" s="14">
        <f t="shared" si="310"/>
        <v>238.2113407048879</v>
      </c>
    </row>
    <row r="646" spans="2:39" x14ac:dyDescent="0.25">
      <c r="B646" s="3">
        <f t="shared" si="293"/>
        <v>3140</v>
      </c>
      <c r="C646" s="14">
        <f t="shared" si="294"/>
        <v>52.333333333333336</v>
      </c>
      <c r="D646" s="11">
        <f t="shared" si="295"/>
        <v>924.9020440089289</v>
      </c>
      <c r="E646" s="11">
        <f t="shared" si="281"/>
        <v>580.4970345484893</v>
      </c>
      <c r="F646" s="11">
        <f t="shared" si="296"/>
        <v>159.70602183986495</v>
      </c>
      <c r="G646" s="11">
        <f t="shared" si="282"/>
        <v>337.31209559571755</v>
      </c>
      <c r="H646" s="11">
        <f t="shared" si="283"/>
        <v>238.57790313789698</v>
      </c>
      <c r="I646" s="24">
        <f t="shared" si="297"/>
        <v>159.70602183986495</v>
      </c>
      <c r="J646" s="12">
        <f t="shared" si="284"/>
        <v>0.22474181503016549</v>
      </c>
      <c r="K646" s="24">
        <f t="shared" si="285"/>
        <v>514.3906821518035</v>
      </c>
      <c r="L646" s="12">
        <f t="shared" si="298"/>
        <v>0.24844851871396387</v>
      </c>
      <c r="M646" s="24">
        <f t="shared" si="299"/>
        <v>337.31209559571755</v>
      </c>
      <c r="N646" s="12">
        <f t="shared" si="286"/>
        <v>0.66593935939856652</v>
      </c>
      <c r="O646" s="24">
        <f t="shared" si="287"/>
        <v>578.65676961842462</v>
      </c>
      <c r="P646" s="12">
        <f t="shared" si="300"/>
        <v>0.491710473165823</v>
      </c>
      <c r="Q646" s="24">
        <f t="shared" si="301"/>
        <v>238.57790313789698</v>
      </c>
      <c r="R646" s="12">
        <f t="shared" si="288"/>
        <v>0.39004944026782867</v>
      </c>
      <c r="S646" s="24">
        <f t="shared" si="289"/>
        <v>543.37387335745075</v>
      </c>
      <c r="T646" s="12">
        <f t="shared" si="302"/>
        <v>0.36643185990207183</v>
      </c>
      <c r="W646" s="24">
        <f t="shared" si="303"/>
        <v>264.12851128264549</v>
      </c>
      <c r="X646" s="24">
        <f t="shared" si="304"/>
        <v>552.17751061634624</v>
      </c>
      <c r="Y646" s="13">
        <f t="shared" si="290"/>
        <v>0.41022631883037297</v>
      </c>
      <c r="Z646" s="24">
        <f t="shared" si="291"/>
        <v>7909.2130816460949</v>
      </c>
      <c r="AA646" s="24">
        <f t="shared" si="292"/>
        <v>12430.491047517131</v>
      </c>
      <c r="AB646" s="24">
        <f t="shared" si="305"/>
        <v>337.31209559571755</v>
      </c>
      <c r="AC646" s="24">
        <f t="shared" si="306"/>
        <v>238.57790313789698</v>
      </c>
      <c r="AE646" s="14">
        <f t="shared" si="307"/>
        <v>52.333333333333336</v>
      </c>
      <c r="AF646" s="24">
        <f t="shared" si="311"/>
        <v>400</v>
      </c>
      <c r="AG646" s="3">
        <f t="shared" si="308"/>
        <v>0.5</v>
      </c>
      <c r="AH646" s="3">
        <f>IF(AC646&lt;=450,AthetaR30_0,IF(AC646&gt;=650,AthetaR30_2,(IF(AC646&lt;=550,AthetaR30_0+(AthetaR30_1-AthetaR30_0)/100*(AC646-450),AthetaR30_1+(AthetaR30_2-AthetaR30_1)/100*(AC646-450)))))</f>
        <v>0</v>
      </c>
      <c r="AI646" s="3">
        <f>IF(AD646&lt;=450,AthetaR60_0,IF(AD646&gt;=650,AthetaR60_2,(IF(AD646&lt;=550,AthetaR60_0+(AthetaR60_1-AthetaR60_0)/100*(AD646-450),AthetaR60_1+(AthetaR60_2-AthetaR60_1)/100*(AD646-450)))))</f>
        <v>0.5</v>
      </c>
      <c r="AJ646" s="3">
        <f>IF(AE646&lt;=450,AthetaR90_0,IF(AE646&gt;=650,AthetaR90_2,(IF(AE646&lt;=550,AthetaR90_0+(AthetaR90_1-AthetaR90_0)/100*(AE646-450),AthetaR90_1+(AthetaR90_2-AthetaR90_1)/100*(AE646-450)))))</f>
        <v>1.3</v>
      </c>
      <c r="AK646" s="3">
        <f>IF(AF646&lt;=450,AthetaR120_0,IF(AF646&gt;=650,AthetaR120_2,(IF(AF646&lt;=550,AthetaR120_0+(AthetaR120_1-AthetaR120_0)/100*(AF646-450),AthetaR120_1+(AthetaR120_2-AthetaR120_1)/100*(AF646-450)))))</f>
        <v>1.9</v>
      </c>
      <c r="AL646" s="24">
        <f t="shared" si="309"/>
        <v>337.31209559571755</v>
      </c>
      <c r="AM646" s="14">
        <f t="shared" si="310"/>
        <v>238.57790313789698</v>
      </c>
    </row>
    <row r="647" spans="2:39" x14ac:dyDescent="0.25">
      <c r="B647" s="3">
        <f t="shared" si="293"/>
        <v>3145</v>
      </c>
      <c r="C647" s="14">
        <f t="shared" si="294"/>
        <v>52.416666666666664</v>
      </c>
      <c r="D647" s="11">
        <f t="shared" si="295"/>
        <v>925.13987198942959</v>
      </c>
      <c r="E647" s="11">
        <f t="shared" si="281"/>
        <v>580.71083289714136</v>
      </c>
      <c r="F647" s="11">
        <f t="shared" si="296"/>
        <v>159.9544703585789</v>
      </c>
      <c r="G647" s="11">
        <f t="shared" si="282"/>
        <v>337.80380606888338</v>
      </c>
      <c r="H647" s="11">
        <f t="shared" si="283"/>
        <v>238.94433499779905</v>
      </c>
      <c r="I647" s="24">
        <f t="shared" si="297"/>
        <v>159.9544703585789</v>
      </c>
      <c r="J647" s="12">
        <f t="shared" si="284"/>
        <v>0.22469808811719311</v>
      </c>
      <c r="K647" s="24">
        <f t="shared" si="285"/>
        <v>514.4907841009599</v>
      </c>
      <c r="L647" s="12">
        <f t="shared" si="298"/>
        <v>0.24840870216088742</v>
      </c>
      <c r="M647" s="24">
        <f t="shared" si="299"/>
        <v>337.80380606888338</v>
      </c>
      <c r="N647" s="12">
        <f t="shared" si="286"/>
        <v>0.66571821378371576</v>
      </c>
      <c r="O647" s="24">
        <f t="shared" si="287"/>
        <v>578.84899420302395</v>
      </c>
      <c r="P647" s="12">
        <f t="shared" si="300"/>
        <v>0.49138455697384531</v>
      </c>
      <c r="Q647" s="24">
        <f t="shared" si="301"/>
        <v>238.94433499779905</v>
      </c>
      <c r="R647" s="12">
        <f t="shared" si="288"/>
        <v>0.3899585424265774</v>
      </c>
      <c r="S647" s="24">
        <f t="shared" si="289"/>
        <v>543.50053172419189</v>
      </c>
      <c r="T647" s="12">
        <f t="shared" si="302"/>
        <v>0.36630119910846359</v>
      </c>
      <c r="W647" s="24">
        <f t="shared" si="303"/>
        <v>264.53873760147587</v>
      </c>
      <c r="X647" s="24">
        <f t="shared" si="304"/>
        <v>552.3189983824816</v>
      </c>
      <c r="Y647" s="13">
        <f t="shared" si="290"/>
        <v>0.41017757499523649</v>
      </c>
      <c r="Z647" s="24">
        <f t="shared" si="291"/>
        <v>7904.3023823916374</v>
      </c>
      <c r="AA647" s="24">
        <f t="shared" si="292"/>
        <v>12438.196091748287</v>
      </c>
      <c r="AB647" s="24">
        <f t="shared" si="305"/>
        <v>337.80380606888338</v>
      </c>
      <c r="AC647" s="24">
        <f t="shared" si="306"/>
        <v>238.94433499779905</v>
      </c>
      <c r="AE647" s="14">
        <f t="shared" si="307"/>
        <v>52.416666666666664</v>
      </c>
      <c r="AF647" s="24">
        <f t="shared" si="311"/>
        <v>400</v>
      </c>
      <c r="AG647" s="3">
        <f t="shared" si="308"/>
        <v>0.5</v>
      </c>
      <c r="AH647" s="3">
        <f>IF(AC647&lt;=450,AthetaR30_0,IF(AC647&gt;=650,AthetaR30_2,(IF(AC647&lt;=550,AthetaR30_0+(AthetaR30_1-AthetaR30_0)/100*(AC647-450),AthetaR30_1+(AthetaR30_2-AthetaR30_1)/100*(AC647-450)))))</f>
        <v>0</v>
      </c>
      <c r="AI647" s="3">
        <f>IF(AD647&lt;=450,AthetaR60_0,IF(AD647&gt;=650,AthetaR60_2,(IF(AD647&lt;=550,AthetaR60_0+(AthetaR60_1-AthetaR60_0)/100*(AD647-450),AthetaR60_1+(AthetaR60_2-AthetaR60_1)/100*(AD647-450)))))</f>
        <v>0.5</v>
      </c>
      <c r="AJ647" s="3">
        <f>IF(AE647&lt;=450,AthetaR90_0,IF(AE647&gt;=650,AthetaR90_2,(IF(AE647&lt;=550,AthetaR90_0+(AthetaR90_1-AthetaR90_0)/100*(AE647-450),AthetaR90_1+(AthetaR90_2-AthetaR90_1)/100*(AE647-450)))))</f>
        <v>1.3</v>
      </c>
      <c r="AK647" s="3">
        <f>IF(AF647&lt;=450,AthetaR120_0,IF(AF647&gt;=650,AthetaR120_2,(IF(AF647&lt;=550,AthetaR120_0+(AthetaR120_1-AthetaR120_0)/100*(AF647-450),AthetaR120_1+(AthetaR120_2-AthetaR120_1)/100*(AF647-450)))))</f>
        <v>1.9</v>
      </c>
      <c r="AL647" s="24">
        <f t="shared" si="309"/>
        <v>337.80380606888338</v>
      </c>
      <c r="AM647" s="14">
        <f t="shared" si="310"/>
        <v>238.94433499779905</v>
      </c>
    </row>
    <row r="648" spans="2:39" x14ac:dyDescent="0.25">
      <c r="B648" s="3">
        <f t="shared" si="293"/>
        <v>3150</v>
      </c>
      <c r="C648" s="14">
        <f t="shared" si="294"/>
        <v>52.5</v>
      </c>
      <c r="D648" s="11">
        <f t="shared" si="295"/>
        <v>925.37732306330543</v>
      </c>
      <c r="E648" s="11">
        <f t="shared" si="281"/>
        <v>580.92463124579353</v>
      </c>
      <c r="F648" s="11">
        <f t="shared" si="296"/>
        <v>160.2028790607398</v>
      </c>
      <c r="G648" s="11">
        <f t="shared" si="282"/>
        <v>338.29519062585723</v>
      </c>
      <c r="H648" s="11">
        <f t="shared" si="283"/>
        <v>239.31063619690752</v>
      </c>
      <c r="I648" s="24">
        <f t="shared" si="297"/>
        <v>160.2028790607398</v>
      </c>
      <c r="J648" s="12">
        <f t="shared" si="284"/>
        <v>0.2246544188808457</v>
      </c>
      <c r="K648" s="24">
        <f t="shared" si="285"/>
        <v>514.59079290453201</v>
      </c>
      <c r="L648" s="12">
        <f t="shared" si="298"/>
        <v>0.24836880244016993</v>
      </c>
      <c r="M648" s="24">
        <f t="shared" si="299"/>
        <v>338.29519062585723</v>
      </c>
      <c r="N648" s="12">
        <f t="shared" si="286"/>
        <v>0.66549705064177034</v>
      </c>
      <c r="O648" s="24">
        <f t="shared" si="287"/>
        <v>579.04136179074874</v>
      </c>
      <c r="P648" s="12">
        <f t="shared" si="300"/>
        <v>0.49105858843559635</v>
      </c>
      <c r="Q648" s="24">
        <f t="shared" si="301"/>
        <v>239.31063619690752</v>
      </c>
      <c r="R648" s="12">
        <f t="shared" si="288"/>
        <v>0.38986773831593396</v>
      </c>
      <c r="S648" s="24">
        <f t="shared" si="289"/>
        <v>543.6271184549397</v>
      </c>
      <c r="T648" s="12">
        <f t="shared" si="302"/>
        <v>0.36617045118630859</v>
      </c>
      <c r="W648" s="24">
        <f t="shared" si="303"/>
        <v>264.94891517647113</v>
      </c>
      <c r="X648" s="24">
        <f t="shared" si="304"/>
        <v>552.46049350767737</v>
      </c>
      <c r="Y648" s="13">
        <f t="shared" si="290"/>
        <v>0.41012878932394176</v>
      </c>
      <c r="Z648" s="24">
        <f t="shared" si="291"/>
        <v>7899.3929017330602</v>
      </c>
      <c r="AA648" s="24">
        <f t="shared" si="292"/>
        <v>12445.896874481256</v>
      </c>
      <c r="AB648" s="24">
        <f t="shared" si="305"/>
        <v>338.29519062585723</v>
      </c>
      <c r="AC648" s="24">
        <f t="shared" si="306"/>
        <v>239.31063619690752</v>
      </c>
      <c r="AE648" s="14">
        <f t="shared" si="307"/>
        <v>52.5</v>
      </c>
      <c r="AF648" s="24">
        <f t="shared" si="311"/>
        <v>400</v>
      </c>
      <c r="AG648" s="3">
        <f t="shared" si="308"/>
        <v>0.5</v>
      </c>
      <c r="AH648" s="3">
        <f>IF(AC648&lt;=450,AthetaR30_0,IF(AC648&gt;=650,AthetaR30_2,(IF(AC648&lt;=550,AthetaR30_0+(AthetaR30_1-AthetaR30_0)/100*(AC648-450),AthetaR30_1+(AthetaR30_2-AthetaR30_1)/100*(AC648-450)))))</f>
        <v>0</v>
      </c>
      <c r="AI648" s="3">
        <f>IF(AD648&lt;=450,AthetaR60_0,IF(AD648&gt;=650,AthetaR60_2,(IF(AD648&lt;=550,AthetaR60_0+(AthetaR60_1-AthetaR60_0)/100*(AD648-450),AthetaR60_1+(AthetaR60_2-AthetaR60_1)/100*(AD648-450)))))</f>
        <v>0.5</v>
      </c>
      <c r="AJ648" s="3">
        <f>IF(AE648&lt;=450,AthetaR90_0,IF(AE648&gt;=650,AthetaR90_2,(IF(AE648&lt;=550,AthetaR90_0+(AthetaR90_1-AthetaR90_0)/100*(AE648-450),AthetaR90_1+(AthetaR90_2-AthetaR90_1)/100*(AE648-450)))))</f>
        <v>1.3</v>
      </c>
      <c r="AK648" s="3">
        <f>IF(AF648&lt;=450,AthetaR120_0,IF(AF648&gt;=650,AthetaR120_2,(IF(AF648&lt;=550,AthetaR120_0+(AthetaR120_1-AthetaR120_0)/100*(AF648-450),AthetaR120_1+(AthetaR120_2-AthetaR120_1)/100*(AF648-450)))))</f>
        <v>1.9</v>
      </c>
      <c r="AL648" s="24">
        <f t="shared" si="309"/>
        <v>338.29519062585723</v>
      </c>
      <c r="AM648" s="14">
        <f t="shared" si="310"/>
        <v>239.31063619690752</v>
      </c>
    </row>
    <row r="649" spans="2:39" x14ac:dyDescent="0.25">
      <c r="B649" s="3">
        <f t="shared" si="293"/>
        <v>3155</v>
      </c>
      <c r="C649" s="14">
        <f t="shared" si="294"/>
        <v>52.583333333333336</v>
      </c>
      <c r="D649" s="11">
        <f t="shared" si="295"/>
        <v>925.61439842330003</v>
      </c>
      <c r="E649" s="11">
        <f t="shared" si="281"/>
        <v>581.1384295944456</v>
      </c>
      <c r="F649" s="11">
        <f t="shared" si="296"/>
        <v>160.45124786317999</v>
      </c>
      <c r="G649" s="11">
        <f t="shared" si="282"/>
        <v>338.78624921429281</v>
      </c>
      <c r="H649" s="11">
        <f t="shared" si="283"/>
        <v>239.67680664809384</v>
      </c>
      <c r="I649" s="24">
        <f t="shared" si="297"/>
        <v>160.45124786317999</v>
      </c>
      <c r="J649" s="12">
        <f t="shared" si="284"/>
        <v>0.22461080717312903</v>
      </c>
      <c r="K649" s="24">
        <f t="shared" si="285"/>
        <v>514.69070877027468</v>
      </c>
      <c r="L649" s="12">
        <f t="shared" si="298"/>
        <v>0.24832882003788462</v>
      </c>
      <c r="M649" s="24">
        <f t="shared" si="299"/>
        <v>338.78624921429281</v>
      </c>
      <c r="N649" s="12">
        <f t="shared" si="286"/>
        <v>0.66527586898200852</v>
      </c>
      <c r="O649" s="24">
        <f t="shared" si="287"/>
        <v>579.23387340201089</v>
      </c>
      <c r="P649" s="12">
        <f t="shared" si="300"/>
        <v>0.49073256857344177</v>
      </c>
      <c r="Q649" s="24">
        <f t="shared" si="301"/>
        <v>239.67680664809384</v>
      </c>
      <c r="R649" s="12">
        <f t="shared" si="288"/>
        <v>0.38977702736679115</v>
      </c>
      <c r="S649" s="24">
        <f t="shared" si="289"/>
        <v>543.75363420223232</v>
      </c>
      <c r="T649" s="12">
        <f t="shared" si="302"/>
        <v>0.36603961668941798</v>
      </c>
      <c r="W649" s="24">
        <f t="shared" si="303"/>
        <v>265.35904396579508</v>
      </c>
      <c r="X649" s="24">
        <f t="shared" si="304"/>
        <v>552.60199688793818</v>
      </c>
      <c r="Y649" s="13">
        <f t="shared" si="290"/>
        <v>0.41007996095133803</v>
      </c>
      <c r="Z649" s="24">
        <f t="shared" si="291"/>
        <v>7894.4846407162631</v>
      </c>
      <c r="AA649" s="24">
        <f t="shared" si="292"/>
        <v>12453.593383043179</v>
      </c>
      <c r="AB649" s="24">
        <f t="shared" si="305"/>
        <v>338.78624921429281</v>
      </c>
      <c r="AC649" s="24">
        <f t="shared" si="306"/>
        <v>239.67680664809384</v>
      </c>
      <c r="AE649" s="14">
        <f t="shared" si="307"/>
        <v>52.583333333333336</v>
      </c>
      <c r="AF649" s="24">
        <f t="shared" si="311"/>
        <v>400</v>
      </c>
      <c r="AG649" s="3">
        <f t="shared" si="308"/>
        <v>0.5</v>
      </c>
      <c r="AH649" s="3">
        <f>IF(AC649&lt;=450,AthetaR30_0,IF(AC649&gt;=650,AthetaR30_2,(IF(AC649&lt;=550,AthetaR30_0+(AthetaR30_1-AthetaR30_0)/100*(AC649-450),AthetaR30_1+(AthetaR30_2-AthetaR30_1)/100*(AC649-450)))))</f>
        <v>0</v>
      </c>
      <c r="AI649" s="3">
        <f>IF(AD649&lt;=450,AthetaR60_0,IF(AD649&gt;=650,AthetaR60_2,(IF(AD649&lt;=550,AthetaR60_0+(AthetaR60_1-AthetaR60_0)/100*(AD649-450),AthetaR60_1+(AthetaR60_2-AthetaR60_1)/100*(AD649-450)))))</f>
        <v>0.5</v>
      </c>
      <c r="AJ649" s="3">
        <f>IF(AE649&lt;=450,AthetaR90_0,IF(AE649&gt;=650,AthetaR90_2,(IF(AE649&lt;=550,AthetaR90_0+(AthetaR90_1-AthetaR90_0)/100*(AE649-450),AthetaR90_1+(AthetaR90_2-AthetaR90_1)/100*(AE649-450)))))</f>
        <v>1.3</v>
      </c>
      <c r="AK649" s="3">
        <f>IF(AF649&lt;=450,AthetaR120_0,IF(AF649&gt;=650,AthetaR120_2,(IF(AF649&lt;=550,AthetaR120_0+(AthetaR120_1-AthetaR120_0)/100*(AF649-450),AthetaR120_1+(AthetaR120_2-AthetaR120_1)/100*(AF649-450)))))</f>
        <v>1.9</v>
      </c>
      <c r="AL649" s="24">
        <f t="shared" si="309"/>
        <v>338.78624921429281</v>
      </c>
      <c r="AM649" s="14">
        <f t="shared" si="310"/>
        <v>239.67680664809384</v>
      </c>
    </row>
    <row r="650" spans="2:39" x14ac:dyDescent="0.25">
      <c r="B650" s="3">
        <f t="shared" si="293"/>
        <v>3160</v>
      </c>
      <c r="C650" s="14">
        <f t="shared" si="294"/>
        <v>52.666666666666664</v>
      </c>
      <c r="D650" s="11">
        <f t="shared" si="295"/>
        <v>925.85109925650374</v>
      </c>
      <c r="E650" s="11">
        <f t="shared" si="281"/>
        <v>581.35222794309766</v>
      </c>
      <c r="F650" s="11">
        <f t="shared" si="296"/>
        <v>160.69957668321788</v>
      </c>
      <c r="G650" s="11">
        <f t="shared" si="282"/>
        <v>339.27698178286624</v>
      </c>
      <c r="H650" s="11">
        <f t="shared" si="283"/>
        <v>240.04284626478326</v>
      </c>
      <c r="I650" s="24">
        <f t="shared" si="297"/>
        <v>160.69957668321788</v>
      </c>
      <c r="J650" s="12">
        <f t="shared" si="284"/>
        <v>0.22456725284625434</v>
      </c>
      <c r="K650" s="24">
        <f t="shared" si="285"/>
        <v>514.79053190603918</v>
      </c>
      <c r="L650" s="12">
        <f t="shared" si="298"/>
        <v>0.24828875543685283</v>
      </c>
      <c r="M650" s="24">
        <f t="shared" si="299"/>
        <v>339.27698178286624</v>
      </c>
      <c r="N650" s="12">
        <f t="shared" si="286"/>
        <v>0.66505466782308598</v>
      </c>
      <c r="O650" s="24">
        <f t="shared" si="287"/>
        <v>579.42653005158115</v>
      </c>
      <c r="P650" s="12">
        <f t="shared" si="300"/>
        <v>0.49040649840615058</v>
      </c>
      <c r="Q650" s="24">
        <f t="shared" si="301"/>
        <v>240.04284626478326</v>
      </c>
      <c r="R650" s="12">
        <f t="shared" si="288"/>
        <v>0.3896864090119373</v>
      </c>
      <c r="S650" s="24">
        <f t="shared" si="289"/>
        <v>543.88007961741152</v>
      </c>
      <c r="T650" s="12">
        <f t="shared" si="302"/>
        <v>0.3659086961675283</v>
      </c>
      <c r="W650" s="24">
        <f t="shared" si="303"/>
        <v>265.76912392674643</v>
      </c>
      <c r="X650" s="24">
        <f t="shared" si="304"/>
        <v>552.74350941830551</v>
      </c>
      <c r="Y650" s="13">
        <f t="shared" si="290"/>
        <v>0.4100310890150583</v>
      </c>
      <c r="Z650" s="24">
        <f t="shared" si="291"/>
        <v>7889.5776004087811</v>
      </c>
      <c r="AA650" s="24">
        <f t="shared" si="292"/>
        <v>12461.285604782384</v>
      </c>
      <c r="AB650" s="24">
        <f t="shared" si="305"/>
        <v>339.27698178286624</v>
      </c>
      <c r="AC650" s="24">
        <f t="shared" si="306"/>
        <v>240.04284626478326</v>
      </c>
      <c r="AE650" s="14">
        <f t="shared" si="307"/>
        <v>52.666666666666664</v>
      </c>
      <c r="AF650" s="24">
        <f t="shared" si="311"/>
        <v>400</v>
      </c>
      <c r="AG650" s="3">
        <f t="shared" si="308"/>
        <v>0.5</v>
      </c>
      <c r="AH650" s="3">
        <f>IF(AC650&lt;=450,AthetaR30_0,IF(AC650&gt;=650,AthetaR30_2,(IF(AC650&lt;=550,AthetaR30_0+(AthetaR30_1-AthetaR30_0)/100*(AC650-450),AthetaR30_1+(AthetaR30_2-AthetaR30_1)/100*(AC650-450)))))</f>
        <v>0</v>
      </c>
      <c r="AI650" s="3">
        <f>IF(AD650&lt;=450,AthetaR60_0,IF(AD650&gt;=650,AthetaR60_2,(IF(AD650&lt;=550,AthetaR60_0+(AthetaR60_1-AthetaR60_0)/100*(AD650-450),AthetaR60_1+(AthetaR60_2-AthetaR60_1)/100*(AD650-450)))))</f>
        <v>0.5</v>
      </c>
      <c r="AJ650" s="3">
        <f>IF(AE650&lt;=450,AthetaR90_0,IF(AE650&gt;=650,AthetaR90_2,(IF(AE650&lt;=550,AthetaR90_0+(AthetaR90_1-AthetaR90_0)/100*(AE650-450),AthetaR90_1+(AthetaR90_2-AthetaR90_1)/100*(AE650-450)))))</f>
        <v>1.3</v>
      </c>
      <c r="AK650" s="3">
        <f>IF(AF650&lt;=450,AthetaR120_0,IF(AF650&gt;=650,AthetaR120_2,(IF(AF650&lt;=550,AthetaR120_0+(AthetaR120_1-AthetaR120_0)/100*(AF650-450),AthetaR120_1+(AthetaR120_2-AthetaR120_1)/100*(AF650-450)))))</f>
        <v>1.9</v>
      </c>
      <c r="AL650" s="24">
        <f t="shared" si="309"/>
        <v>339.27698178286624</v>
      </c>
      <c r="AM650" s="14">
        <f t="shared" si="310"/>
        <v>240.04284626478326</v>
      </c>
    </row>
    <row r="651" spans="2:39" x14ac:dyDescent="0.25">
      <c r="B651" s="3">
        <f t="shared" si="293"/>
        <v>3165</v>
      </c>
      <c r="C651" s="14">
        <f t="shared" si="294"/>
        <v>52.75</v>
      </c>
      <c r="D651" s="11">
        <f t="shared" si="295"/>
        <v>926.0874267443894</v>
      </c>
      <c r="E651" s="11">
        <f t="shared" si="281"/>
        <v>581.56602629174972</v>
      </c>
      <c r="F651" s="11">
        <f t="shared" si="296"/>
        <v>160.94786543865473</v>
      </c>
      <c r="G651" s="11">
        <f t="shared" si="282"/>
        <v>339.76738828127242</v>
      </c>
      <c r="H651" s="11">
        <f t="shared" si="283"/>
        <v>240.4087549609508</v>
      </c>
      <c r="I651" s="24">
        <f t="shared" si="297"/>
        <v>160.94786543865473</v>
      </c>
      <c r="J651" s="12">
        <f t="shared" si="284"/>
        <v>0.22452375575264005</v>
      </c>
      <c r="K651" s="24">
        <f t="shared" si="285"/>
        <v>514.89026251976884</v>
      </c>
      <c r="L651" s="12">
        <f t="shared" si="298"/>
        <v>0.24824860911663482</v>
      </c>
      <c r="M651" s="24">
        <f t="shared" si="299"/>
        <v>339.76738828127242</v>
      </c>
      <c r="N651" s="12">
        <f t="shared" si="286"/>
        <v>0.66483344619299833</v>
      </c>
      <c r="O651" s="24">
        <f t="shared" si="287"/>
        <v>579.61933274859939</v>
      </c>
      <c r="P651" s="12">
        <f t="shared" si="300"/>
        <v>0.49008037894882783</v>
      </c>
      <c r="Q651" s="24">
        <f t="shared" si="301"/>
        <v>240.4087549609508</v>
      </c>
      <c r="R651" s="12">
        <f t="shared" si="288"/>
        <v>0.38959588268605139</v>
      </c>
      <c r="S651" s="24">
        <f t="shared" si="289"/>
        <v>544.0064553506221</v>
      </c>
      <c r="T651" s="12">
        <f t="shared" si="302"/>
        <v>0.36577769016627981</v>
      </c>
      <c r="W651" s="24">
        <f t="shared" si="303"/>
        <v>266.17915501576147</v>
      </c>
      <c r="X651" s="24">
        <f t="shared" si="304"/>
        <v>552.88503199285663</v>
      </c>
      <c r="Y651" s="13">
        <f t="shared" si="290"/>
        <v>0.40998217265551712</v>
      </c>
      <c r="Z651" s="24">
        <f t="shared" si="291"/>
        <v>7884.6717818997067</v>
      </c>
      <c r="AA651" s="24">
        <f t="shared" si="292"/>
        <v>12468.973527068516</v>
      </c>
      <c r="AB651" s="24">
        <f t="shared" si="305"/>
        <v>339.76738828127242</v>
      </c>
      <c r="AC651" s="24">
        <f t="shared" si="306"/>
        <v>240.4087549609508</v>
      </c>
      <c r="AE651" s="14">
        <f t="shared" si="307"/>
        <v>52.75</v>
      </c>
      <c r="AF651" s="24">
        <f t="shared" si="311"/>
        <v>400</v>
      </c>
      <c r="AG651" s="3">
        <f t="shared" si="308"/>
        <v>0.5</v>
      </c>
      <c r="AH651" s="3">
        <f>IF(AC651&lt;=450,AthetaR30_0,IF(AC651&gt;=650,AthetaR30_2,(IF(AC651&lt;=550,AthetaR30_0+(AthetaR30_1-AthetaR30_0)/100*(AC651-450),AthetaR30_1+(AthetaR30_2-AthetaR30_1)/100*(AC651-450)))))</f>
        <v>0</v>
      </c>
      <c r="AI651" s="3">
        <f>IF(AD651&lt;=450,AthetaR60_0,IF(AD651&gt;=650,AthetaR60_2,(IF(AD651&lt;=550,AthetaR60_0+(AthetaR60_1-AthetaR60_0)/100*(AD651-450),AthetaR60_1+(AthetaR60_2-AthetaR60_1)/100*(AD651-450)))))</f>
        <v>0.5</v>
      </c>
      <c r="AJ651" s="3">
        <f>IF(AE651&lt;=450,AthetaR90_0,IF(AE651&gt;=650,AthetaR90_2,(IF(AE651&lt;=550,AthetaR90_0+(AthetaR90_1-AthetaR90_0)/100*(AE651-450),AthetaR90_1+(AthetaR90_2-AthetaR90_1)/100*(AE651-450)))))</f>
        <v>1.3</v>
      </c>
      <c r="AK651" s="3">
        <f>IF(AF651&lt;=450,AthetaR120_0,IF(AF651&gt;=650,AthetaR120_2,(IF(AF651&lt;=550,AthetaR120_0+(AthetaR120_1-AthetaR120_0)/100*(AF651-450),AthetaR120_1+(AthetaR120_2-AthetaR120_1)/100*(AF651-450)))))</f>
        <v>1.9</v>
      </c>
      <c r="AL651" s="24">
        <f t="shared" si="309"/>
        <v>339.76738828127242</v>
      </c>
      <c r="AM651" s="14">
        <f t="shared" si="310"/>
        <v>240.4087549609508</v>
      </c>
    </row>
    <row r="652" spans="2:39" x14ac:dyDescent="0.25">
      <c r="B652" s="3">
        <f t="shared" si="293"/>
        <v>3170</v>
      </c>
      <c r="C652" s="14">
        <f t="shared" si="294"/>
        <v>52.833333333333336</v>
      </c>
      <c r="D652" s="11">
        <f t="shared" si="295"/>
        <v>926.32338206284919</v>
      </c>
      <c r="E652" s="11">
        <f t="shared" si="281"/>
        <v>581.77982464040178</v>
      </c>
      <c r="F652" s="11">
        <f t="shared" si="296"/>
        <v>161.19611404777137</v>
      </c>
      <c r="G652" s="11">
        <f t="shared" si="282"/>
        <v>340.25746866022126</v>
      </c>
      <c r="H652" s="11">
        <f t="shared" si="283"/>
        <v>240.77453265111708</v>
      </c>
      <c r="I652" s="24">
        <f t="shared" si="297"/>
        <v>161.19611404777137</v>
      </c>
      <c r="J652" s="12">
        <f t="shared" si="284"/>
        <v>0.22448031574491104</v>
      </c>
      <c r="K652" s="24">
        <f t="shared" si="285"/>
        <v>514.98990081949785</v>
      </c>
      <c r="L652" s="12">
        <f t="shared" si="298"/>
        <v>0.24820838155352432</v>
      </c>
      <c r="M652" s="24">
        <f t="shared" si="299"/>
        <v>340.25746866022126</v>
      </c>
      <c r="N652" s="12">
        <f t="shared" si="286"/>
        <v>0.66461220312904912</v>
      </c>
      <c r="O652" s="24">
        <f t="shared" si="287"/>
        <v>579.81228249658443</v>
      </c>
      <c r="P652" s="12">
        <f t="shared" si="300"/>
        <v>0.48975421121286511</v>
      </c>
      <c r="Q652" s="24">
        <f t="shared" si="301"/>
        <v>240.77453265111708</v>
      </c>
      <c r="R652" s="12">
        <f t="shared" si="288"/>
        <v>0.38950544782570007</v>
      </c>
      <c r="S652" s="24">
        <f t="shared" si="289"/>
        <v>544.13276205080945</v>
      </c>
      <c r="T652" s="12">
        <f t="shared" si="302"/>
        <v>0.36564659922720394</v>
      </c>
      <c r="W652" s="24">
        <f t="shared" si="303"/>
        <v>266.589137188417</v>
      </c>
      <c r="X652" s="24">
        <f t="shared" si="304"/>
        <v>553.02656550470567</v>
      </c>
      <c r="Y652" s="13">
        <f t="shared" si="290"/>
        <v>0.40993321101591002</v>
      </c>
      <c r="Z652" s="24">
        <f t="shared" si="291"/>
        <v>7879.7671862996194</v>
      </c>
      <c r="AA652" s="24">
        <f t="shared" si="292"/>
        <v>12476.657137292685</v>
      </c>
      <c r="AB652" s="24">
        <f t="shared" si="305"/>
        <v>340.25746866022126</v>
      </c>
      <c r="AC652" s="24">
        <f t="shared" si="306"/>
        <v>240.77453265111708</v>
      </c>
      <c r="AE652" s="14">
        <f t="shared" si="307"/>
        <v>52.833333333333336</v>
      </c>
      <c r="AF652" s="24">
        <f t="shared" si="311"/>
        <v>400</v>
      </c>
      <c r="AG652" s="3">
        <f t="shared" si="308"/>
        <v>0.5</v>
      </c>
      <c r="AH652" s="3">
        <f>IF(AC652&lt;=450,AthetaR30_0,IF(AC652&gt;=650,AthetaR30_2,(IF(AC652&lt;=550,AthetaR30_0+(AthetaR30_1-AthetaR30_0)/100*(AC652-450),AthetaR30_1+(AthetaR30_2-AthetaR30_1)/100*(AC652-450)))))</f>
        <v>0</v>
      </c>
      <c r="AI652" s="3">
        <f>IF(AD652&lt;=450,AthetaR60_0,IF(AD652&gt;=650,AthetaR60_2,(IF(AD652&lt;=550,AthetaR60_0+(AthetaR60_1-AthetaR60_0)/100*(AD652-450),AthetaR60_1+(AthetaR60_2-AthetaR60_1)/100*(AD652-450)))))</f>
        <v>0.5</v>
      </c>
      <c r="AJ652" s="3">
        <f>IF(AE652&lt;=450,AthetaR90_0,IF(AE652&gt;=650,AthetaR90_2,(IF(AE652&lt;=550,AthetaR90_0+(AthetaR90_1-AthetaR90_0)/100*(AE652-450),AthetaR90_1+(AthetaR90_2-AthetaR90_1)/100*(AE652-450)))))</f>
        <v>1.3</v>
      </c>
      <c r="AK652" s="3">
        <f>IF(AF652&lt;=450,AthetaR120_0,IF(AF652&gt;=650,AthetaR120_2,(IF(AF652&lt;=550,AthetaR120_0+(AthetaR120_1-AthetaR120_0)/100*(AF652-450),AthetaR120_1+(AthetaR120_2-AthetaR120_1)/100*(AF652-450)))))</f>
        <v>1.9</v>
      </c>
      <c r="AL652" s="24">
        <f t="shared" si="309"/>
        <v>340.25746866022126</v>
      </c>
      <c r="AM652" s="14">
        <f t="shared" si="310"/>
        <v>240.77453265111708</v>
      </c>
    </row>
    <row r="653" spans="2:39" x14ac:dyDescent="0.25">
      <c r="B653" s="3">
        <f t="shared" si="293"/>
        <v>3175</v>
      </c>
      <c r="C653" s="14">
        <f t="shared" si="294"/>
        <v>52.916666666666664</v>
      </c>
      <c r="D653" s="11">
        <f t="shared" si="295"/>
        <v>926.55896638222748</v>
      </c>
      <c r="E653" s="11">
        <f t="shared" si="281"/>
        <v>581.99362298905385</v>
      </c>
      <c r="F653" s="11">
        <f t="shared" si="296"/>
        <v>161.4443224293249</v>
      </c>
      <c r="G653" s="11">
        <f t="shared" si="282"/>
        <v>340.74722287143413</v>
      </c>
      <c r="H653" s="11">
        <f t="shared" si="283"/>
        <v>241.14017925034429</v>
      </c>
      <c r="I653" s="24">
        <f t="shared" si="297"/>
        <v>161.4443224293249</v>
      </c>
      <c r="J653" s="12">
        <f t="shared" si="284"/>
        <v>0.2244369326759002</v>
      </c>
      <c r="K653" s="24">
        <f t="shared" si="285"/>
        <v>515.08944701334724</v>
      </c>
      <c r="L653" s="12">
        <f t="shared" si="298"/>
        <v>0.24816807322065743</v>
      </c>
      <c r="M653" s="24">
        <f t="shared" si="299"/>
        <v>340.74722287143413</v>
      </c>
      <c r="N653" s="12">
        <f t="shared" si="286"/>
        <v>0.66439093767781099</v>
      </c>
      <c r="O653" s="24">
        <f t="shared" si="287"/>
        <v>580.00538029344534</v>
      </c>
      <c r="P653" s="12">
        <f t="shared" si="300"/>
        <v>0.48942799620622968</v>
      </c>
      <c r="Q653" s="24">
        <f t="shared" si="301"/>
        <v>241.14017925034429</v>
      </c>
      <c r="R653" s="12">
        <f t="shared" si="288"/>
        <v>0.38941510386933387</v>
      </c>
      <c r="S653" s="24">
        <f t="shared" si="289"/>
        <v>544.25900036571738</v>
      </c>
      <c r="T653" s="12">
        <f t="shared" si="302"/>
        <v>0.36551542388790792</v>
      </c>
      <c r="W653" s="24">
        <f t="shared" si="303"/>
        <v>266.99907039943292</v>
      </c>
      <c r="X653" s="24">
        <f t="shared" si="304"/>
        <v>553.16811084600215</v>
      </c>
      <c r="Y653" s="13">
        <f t="shared" si="290"/>
        <v>0.40988420324221175</v>
      </c>
      <c r="Z653" s="24">
        <f t="shared" si="291"/>
        <v>7874.8638147405227</v>
      </c>
      <c r="AA653" s="24">
        <f t="shared" si="292"/>
        <v>12484.336422867675</v>
      </c>
      <c r="AB653" s="24">
        <f t="shared" si="305"/>
        <v>340.74722287143413</v>
      </c>
      <c r="AC653" s="24">
        <f t="shared" si="306"/>
        <v>241.14017925034429</v>
      </c>
      <c r="AE653" s="14">
        <f t="shared" si="307"/>
        <v>52.916666666666664</v>
      </c>
      <c r="AF653" s="24">
        <f t="shared" si="311"/>
        <v>400</v>
      </c>
      <c r="AG653" s="3">
        <f t="shared" si="308"/>
        <v>0.5</v>
      </c>
      <c r="AH653" s="3">
        <f>IF(AC653&lt;=450,AthetaR30_0,IF(AC653&gt;=650,AthetaR30_2,(IF(AC653&lt;=550,AthetaR30_0+(AthetaR30_1-AthetaR30_0)/100*(AC653-450),AthetaR30_1+(AthetaR30_2-AthetaR30_1)/100*(AC653-450)))))</f>
        <v>0</v>
      </c>
      <c r="AI653" s="3">
        <f>IF(AD653&lt;=450,AthetaR60_0,IF(AD653&gt;=650,AthetaR60_2,(IF(AD653&lt;=550,AthetaR60_0+(AthetaR60_1-AthetaR60_0)/100*(AD653-450),AthetaR60_1+(AthetaR60_2-AthetaR60_1)/100*(AD653-450)))))</f>
        <v>0.5</v>
      </c>
      <c r="AJ653" s="3">
        <f>IF(AE653&lt;=450,AthetaR90_0,IF(AE653&gt;=650,AthetaR90_2,(IF(AE653&lt;=550,AthetaR90_0+(AthetaR90_1-AthetaR90_0)/100*(AE653-450),AthetaR90_1+(AthetaR90_2-AthetaR90_1)/100*(AE653-450)))))</f>
        <v>1.3</v>
      </c>
      <c r="AK653" s="3">
        <f>IF(AF653&lt;=450,AthetaR120_0,IF(AF653&gt;=650,AthetaR120_2,(IF(AF653&lt;=550,AthetaR120_0+(AthetaR120_1-AthetaR120_0)/100*(AF653-450),AthetaR120_1+(AthetaR120_2-AthetaR120_1)/100*(AF653-450)))))</f>
        <v>1.9</v>
      </c>
      <c r="AL653" s="24">
        <f t="shared" si="309"/>
        <v>340.74722287143413</v>
      </c>
      <c r="AM653" s="14">
        <f t="shared" si="310"/>
        <v>241.14017925034429</v>
      </c>
    </row>
    <row r="654" spans="2:39" x14ac:dyDescent="0.25">
      <c r="B654" s="3">
        <f t="shared" si="293"/>
        <v>3180</v>
      </c>
      <c r="C654" s="14">
        <f t="shared" si="294"/>
        <v>53</v>
      </c>
      <c r="D654" s="11">
        <f t="shared" si="295"/>
        <v>926.79418086735745</v>
      </c>
      <c r="E654" s="11">
        <f t="shared" si="281"/>
        <v>582.20742133770591</v>
      </c>
      <c r="F654" s="11">
        <f t="shared" si="296"/>
        <v>161.69249050254555</v>
      </c>
      <c r="G654" s="11">
        <f t="shared" si="282"/>
        <v>341.23665086764038</v>
      </c>
      <c r="H654" s="11">
        <f t="shared" si="283"/>
        <v>241.50569467423219</v>
      </c>
      <c r="I654" s="24">
        <f t="shared" si="297"/>
        <v>161.69249050254555</v>
      </c>
      <c r="J654" s="12">
        <f t="shared" si="284"/>
        <v>0.22439360639864825</v>
      </c>
      <c r="K654" s="24">
        <f t="shared" si="285"/>
        <v>515.18890130952354</v>
      </c>
      <c r="L654" s="12">
        <f t="shared" si="298"/>
        <v>0.24812768458794443</v>
      </c>
      <c r="M654" s="24">
        <f t="shared" si="299"/>
        <v>341.23665086764038</v>
      </c>
      <c r="N654" s="12">
        <f t="shared" si="286"/>
        <v>0.66416964889509278</v>
      </c>
      <c r="O654" s="24">
        <f t="shared" si="287"/>
        <v>580.19862713149155</v>
      </c>
      <c r="P654" s="12">
        <f t="shared" si="300"/>
        <v>0.48910173493322673</v>
      </c>
      <c r="Q654" s="24">
        <f t="shared" si="301"/>
        <v>241.50569467423219</v>
      </c>
      <c r="R654" s="12">
        <f t="shared" si="288"/>
        <v>0.38932485025728342</v>
      </c>
      <c r="S654" s="24">
        <f t="shared" si="289"/>
        <v>544.38517094188671</v>
      </c>
      <c r="T654" s="12">
        <f t="shared" si="302"/>
        <v>0.36538416468195306</v>
      </c>
      <c r="W654" s="24">
        <f t="shared" si="303"/>
        <v>267.40895460267512</v>
      </c>
      <c r="X654" s="24">
        <f t="shared" si="304"/>
        <v>553.30966890793184</v>
      </c>
      <c r="Y654" s="13">
        <f t="shared" si="290"/>
        <v>0.40983514848317587</v>
      </c>
      <c r="Z654" s="24">
        <f t="shared" si="291"/>
        <v>7869.9616683757695</v>
      </c>
      <c r="AA654" s="24">
        <f t="shared" si="292"/>
        <v>12492.011371228045</v>
      </c>
      <c r="AB654" s="24">
        <f t="shared" si="305"/>
        <v>341.23665086764038</v>
      </c>
      <c r="AC654" s="24">
        <f t="shared" si="306"/>
        <v>241.50569467423219</v>
      </c>
      <c r="AE654" s="14">
        <f t="shared" si="307"/>
        <v>53</v>
      </c>
      <c r="AF654" s="24">
        <f t="shared" si="311"/>
        <v>400</v>
      </c>
      <c r="AG654" s="3">
        <f t="shared" si="308"/>
        <v>0.5</v>
      </c>
      <c r="AH654" s="3">
        <f>IF(AC654&lt;=450,AthetaR30_0,IF(AC654&gt;=650,AthetaR30_2,(IF(AC654&lt;=550,AthetaR30_0+(AthetaR30_1-AthetaR30_0)/100*(AC654-450),AthetaR30_1+(AthetaR30_2-AthetaR30_1)/100*(AC654-450)))))</f>
        <v>0</v>
      </c>
      <c r="AI654" s="3">
        <f>IF(AD654&lt;=450,AthetaR60_0,IF(AD654&gt;=650,AthetaR60_2,(IF(AD654&lt;=550,AthetaR60_0+(AthetaR60_1-AthetaR60_0)/100*(AD654-450),AthetaR60_1+(AthetaR60_2-AthetaR60_1)/100*(AD654-450)))))</f>
        <v>0.5</v>
      </c>
      <c r="AJ654" s="3">
        <f>IF(AE654&lt;=450,AthetaR90_0,IF(AE654&gt;=650,AthetaR90_2,(IF(AE654&lt;=550,AthetaR90_0+(AthetaR90_1-AthetaR90_0)/100*(AE654-450),AthetaR90_1+(AthetaR90_2-AthetaR90_1)/100*(AE654-450)))))</f>
        <v>1.3</v>
      </c>
      <c r="AK654" s="3">
        <f>IF(AF654&lt;=450,AthetaR120_0,IF(AF654&gt;=650,AthetaR120_2,(IF(AF654&lt;=550,AthetaR120_0+(AthetaR120_1-AthetaR120_0)/100*(AF654-450),AthetaR120_1+(AthetaR120_2-AthetaR120_1)/100*(AF654-450)))))</f>
        <v>1.9</v>
      </c>
      <c r="AL654" s="24">
        <f t="shared" si="309"/>
        <v>341.23665086764038</v>
      </c>
      <c r="AM654" s="14">
        <f t="shared" si="310"/>
        <v>241.50569467423219</v>
      </c>
    </row>
    <row r="655" spans="2:39" x14ac:dyDescent="0.25">
      <c r="B655" s="3">
        <f t="shared" si="293"/>
        <v>3185</v>
      </c>
      <c r="C655" s="14">
        <f t="shared" si="294"/>
        <v>53.083333333333336</v>
      </c>
      <c r="D655" s="11">
        <f t="shared" si="295"/>
        <v>927.02902667759452</v>
      </c>
      <c r="E655" s="11">
        <f t="shared" si="281"/>
        <v>582.42121968635797</v>
      </c>
      <c r="F655" s="11">
        <f t="shared" si="296"/>
        <v>161.94061818713351</v>
      </c>
      <c r="G655" s="11">
        <f t="shared" si="282"/>
        <v>341.72575260257361</v>
      </c>
      <c r="H655" s="11">
        <f t="shared" si="283"/>
        <v>241.87107883891414</v>
      </c>
      <c r="I655" s="24">
        <f t="shared" si="297"/>
        <v>161.94061818713351</v>
      </c>
      <c r="J655" s="12">
        <f t="shared" si="284"/>
        <v>0.22435033676640459</v>
      </c>
      <c r="K655" s="24">
        <f t="shared" si="285"/>
        <v>515.28826391631526</v>
      </c>
      <c r="L655" s="12">
        <f t="shared" si="298"/>
        <v>0.24808721612216039</v>
      </c>
      <c r="M655" s="24">
        <f t="shared" si="299"/>
        <v>341.72575260257361</v>
      </c>
      <c r="N655" s="12">
        <f t="shared" si="286"/>
        <v>0.66394833584590307</v>
      </c>
      <c r="O655" s="24">
        <f t="shared" si="287"/>
        <v>580.39202399744283</v>
      </c>
      <c r="P655" s="12">
        <f t="shared" si="300"/>
        <v>0.48877542839473498</v>
      </c>
      <c r="Q655" s="24">
        <f t="shared" si="301"/>
        <v>241.87107883891414</v>
      </c>
      <c r="R655" s="12">
        <f t="shared" si="288"/>
        <v>0.38923468643175574</v>
      </c>
      <c r="S655" s="24">
        <f t="shared" si="289"/>
        <v>544.51127442465338</v>
      </c>
      <c r="T655" s="12">
        <f t="shared" si="302"/>
        <v>0.36525282213900867</v>
      </c>
      <c r="W655" s="24">
        <f t="shared" si="303"/>
        <v>267.81878975115831</v>
      </c>
      <c r="X655" s="24">
        <f t="shared" si="304"/>
        <v>553.4512405807161</v>
      </c>
      <c r="Y655" s="13">
        <f t="shared" si="290"/>
        <v>0.40978604589033379</v>
      </c>
      <c r="Z655" s="24">
        <f t="shared" si="291"/>
        <v>7865.0607483799913</v>
      </c>
      <c r="AA655" s="24">
        <f t="shared" si="292"/>
        <v>12499.681969830368</v>
      </c>
      <c r="AB655" s="24">
        <f t="shared" si="305"/>
        <v>341.72575260257361</v>
      </c>
      <c r="AC655" s="24">
        <f t="shared" si="306"/>
        <v>241.87107883891414</v>
      </c>
      <c r="AE655" s="14">
        <f t="shared" si="307"/>
        <v>53.083333333333336</v>
      </c>
      <c r="AF655" s="24">
        <f t="shared" si="311"/>
        <v>400</v>
      </c>
      <c r="AG655" s="3">
        <f t="shared" si="308"/>
        <v>0.5</v>
      </c>
      <c r="AH655" s="3">
        <f>IF(AC655&lt;=450,AthetaR30_0,IF(AC655&gt;=650,AthetaR30_2,(IF(AC655&lt;=550,AthetaR30_0+(AthetaR30_1-AthetaR30_0)/100*(AC655-450),AthetaR30_1+(AthetaR30_2-AthetaR30_1)/100*(AC655-450)))))</f>
        <v>0</v>
      </c>
      <c r="AI655" s="3">
        <f>IF(AD655&lt;=450,AthetaR60_0,IF(AD655&gt;=650,AthetaR60_2,(IF(AD655&lt;=550,AthetaR60_0+(AthetaR60_1-AthetaR60_0)/100*(AD655-450),AthetaR60_1+(AthetaR60_2-AthetaR60_1)/100*(AD655-450)))))</f>
        <v>0.5</v>
      </c>
      <c r="AJ655" s="3">
        <f>IF(AE655&lt;=450,AthetaR90_0,IF(AE655&gt;=650,AthetaR90_2,(IF(AE655&lt;=550,AthetaR90_0+(AthetaR90_1-AthetaR90_0)/100*(AE655-450),AthetaR90_1+(AthetaR90_2-AthetaR90_1)/100*(AE655-450)))))</f>
        <v>1.3</v>
      </c>
      <c r="AK655" s="3">
        <f>IF(AF655&lt;=450,AthetaR120_0,IF(AF655&gt;=650,AthetaR120_2,(IF(AF655&lt;=550,AthetaR120_0+(AthetaR120_1-AthetaR120_0)/100*(AF655-450),AthetaR120_1+(AthetaR120_2-AthetaR120_1)/100*(AF655-450)))))</f>
        <v>1.9</v>
      </c>
      <c r="AL655" s="24">
        <f t="shared" si="309"/>
        <v>341.72575260257361</v>
      </c>
      <c r="AM655" s="14">
        <f t="shared" si="310"/>
        <v>241.87107883891414</v>
      </c>
    </row>
    <row r="656" spans="2:39" x14ac:dyDescent="0.25">
      <c r="B656" s="3">
        <f t="shared" si="293"/>
        <v>3190</v>
      </c>
      <c r="C656" s="14">
        <f t="shared" si="294"/>
        <v>53.166666666666664</v>
      </c>
      <c r="D656" s="11">
        <f t="shared" si="295"/>
        <v>927.263504966852</v>
      </c>
      <c r="E656" s="11">
        <f t="shared" si="281"/>
        <v>582.63501803501015</v>
      </c>
      <c r="F656" s="11">
        <f t="shared" si="296"/>
        <v>162.18870540325568</v>
      </c>
      <c r="G656" s="11">
        <f t="shared" si="282"/>
        <v>342.21452803096832</v>
      </c>
      <c r="H656" s="11">
        <f t="shared" si="283"/>
        <v>242.23633166105316</v>
      </c>
      <c r="I656" s="24">
        <f t="shared" si="297"/>
        <v>162.18870540325568</v>
      </c>
      <c r="J656" s="12">
        <f t="shared" si="284"/>
        <v>0.22430712363262728</v>
      </c>
      <c r="K656" s="24">
        <f t="shared" si="285"/>
        <v>515.3875350420908</v>
      </c>
      <c r="L656" s="12">
        <f t="shared" si="298"/>
        <v>0.24804666828691138</v>
      </c>
      <c r="M656" s="24">
        <f t="shared" si="299"/>
        <v>342.21452803096832</v>
      </c>
      <c r="N656" s="12">
        <f t="shared" si="286"/>
        <v>0.66372699760441489</v>
      </c>
      <c r="O656" s="24">
        <f t="shared" si="287"/>
        <v>580.58557187244116</v>
      </c>
      <c r="P656" s="12">
        <f t="shared" si="300"/>
        <v>0.4884490775880686</v>
      </c>
      <c r="Q656" s="24">
        <f t="shared" si="301"/>
        <v>242.23633166105316</v>
      </c>
      <c r="R656" s="12">
        <f t="shared" si="288"/>
        <v>0.3891446118368308</v>
      </c>
      <c r="S656" s="24">
        <f t="shared" si="289"/>
        <v>544.63731145814688</v>
      </c>
      <c r="T656" s="12">
        <f t="shared" si="302"/>
        <v>0.36512139678478767</v>
      </c>
      <c r="W656" s="24">
        <f t="shared" si="303"/>
        <v>268.22857579704862</v>
      </c>
      <c r="X656" s="24">
        <f t="shared" si="304"/>
        <v>553.59282675361192</v>
      </c>
      <c r="Y656" s="13">
        <f t="shared" si="290"/>
        <v>0.40973689461799279</v>
      </c>
      <c r="Z656" s="24">
        <f t="shared" si="291"/>
        <v>7860.1610559490382</v>
      </c>
      <c r="AA656" s="24">
        <f t="shared" si="292"/>
        <v>12507.348206153336</v>
      </c>
      <c r="AB656" s="24">
        <f t="shared" si="305"/>
        <v>342.21452803096832</v>
      </c>
      <c r="AC656" s="24">
        <f t="shared" si="306"/>
        <v>242.23633166105316</v>
      </c>
      <c r="AE656" s="14">
        <f t="shared" si="307"/>
        <v>53.166666666666664</v>
      </c>
      <c r="AF656" s="24">
        <f t="shared" si="311"/>
        <v>400</v>
      </c>
      <c r="AG656" s="3">
        <f t="shared" si="308"/>
        <v>0.5</v>
      </c>
      <c r="AH656" s="3">
        <f>IF(AC656&lt;=450,AthetaR30_0,IF(AC656&gt;=650,AthetaR30_2,(IF(AC656&lt;=550,AthetaR30_0+(AthetaR30_1-AthetaR30_0)/100*(AC656-450),AthetaR30_1+(AthetaR30_2-AthetaR30_1)/100*(AC656-450)))))</f>
        <v>0</v>
      </c>
      <c r="AI656" s="3">
        <f>IF(AD656&lt;=450,AthetaR60_0,IF(AD656&gt;=650,AthetaR60_2,(IF(AD656&lt;=550,AthetaR60_0+(AthetaR60_1-AthetaR60_0)/100*(AD656-450),AthetaR60_1+(AthetaR60_2-AthetaR60_1)/100*(AD656-450)))))</f>
        <v>0.5</v>
      </c>
      <c r="AJ656" s="3">
        <f>IF(AE656&lt;=450,AthetaR90_0,IF(AE656&gt;=650,AthetaR90_2,(IF(AE656&lt;=550,AthetaR90_0+(AthetaR90_1-AthetaR90_0)/100*(AE656-450),AthetaR90_1+(AthetaR90_2-AthetaR90_1)/100*(AE656-450)))))</f>
        <v>1.3</v>
      </c>
      <c r="AK656" s="3">
        <f>IF(AF656&lt;=450,AthetaR120_0,IF(AF656&gt;=650,AthetaR120_2,(IF(AF656&lt;=550,AthetaR120_0+(AthetaR120_1-AthetaR120_0)/100*(AF656-450),AthetaR120_1+(AthetaR120_2-AthetaR120_1)/100*(AF656-450)))))</f>
        <v>1.9</v>
      </c>
      <c r="AL656" s="24">
        <f t="shared" si="309"/>
        <v>342.21452803096832</v>
      </c>
      <c r="AM656" s="14">
        <f t="shared" si="310"/>
        <v>242.23633166105316</v>
      </c>
    </row>
    <row r="657" spans="2:39" x14ac:dyDescent="0.25">
      <c r="B657" s="3">
        <f t="shared" si="293"/>
        <v>3195</v>
      </c>
      <c r="C657" s="14">
        <f t="shared" si="294"/>
        <v>53.25</v>
      </c>
      <c r="D657" s="11">
        <f t="shared" si="295"/>
        <v>927.4976168836331</v>
      </c>
      <c r="E657" s="11">
        <f t="shared" si="281"/>
        <v>582.84881638366221</v>
      </c>
      <c r="F657" s="11">
        <f t="shared" si="296"/>
        <v>162.4367520715426</v>
      </c>
      <c r="G657" s="11">
        <f t="shared" si="282"/>
        <v>342.70297710855641</v>
      </c>
      <c r="H657" s="11">
        <f t="shared" si="283"/>
        <v>242.60145305783794</v>
      </c>
      <c r="I657" s="24">
        <f t="shared" si="297"/>
        <v>162.4367520715426</v>
      </c>
      <c r="J657" s="12">
        <f t="shared" si="284"/>
        <v>0.22426396685098426</v>
      </c>
      <c r="K657" s="24">
        <f t="shared" si="285"/>
        <v>515.48671489529522</v>
      </c>
      <c r="L657" s="12">
        <f t="shared" si="298"/>
        <v>0.24800604154273664</v>
      </c>
      <c r="M657" s="24">
        <f t="shared" si="299"/>
        <v>342.70297710855641</v>
      </c>
      <c r="N657" s="12">
        <f t="shared" si="286"/>
        <v>0.66350563325393186</v>
      </c>
      <c r="O657" s="24">
        <f t="shared" si="287"/>
        <v>580.77927173205967</v>
      </c>
      <c r="P657" s="12">
        <f t="shared" si="300"/>
        <v>0.4881226835072508</v>
      </c>
      <c r="Q657" s="24">
        <f t="shared" si="301"/>
        <v>242.60145305783794</v>
      </c>
      <c r="R657" s="12">
        <f t="shared" si="288"/>
        <v>0.38905462591845763</v>
      </c>
      <c r="S657" s="24">
        <f t="shared" si="289"/>
        <v>544.76328268528789</v>
      </c>
      <c r="T657" s="12">
        <f t="shared" si="302"/>
        <v>0.36498988914122149</v>
      </c>
      <c r="W657" s="24">
        <f t="shared" si="303"/>
        <v>268.63831269166661</v>
      </c>
      <c r="X657" s="24">
        <f t="shared" si="304"/>
        <v>553.73442831491184</v>
      </c>
      <c r="Y657" s="13">
        <f t="shared" si="290"/>
        <v>0.40968769382323594</v>
      </c>
      <c r="Z657" s="24">
        <f t="shared" si="291"/>
        <v>7855.2625922998895</v>
      </c>
      <c r="AA657" s="24">
        <f t="shared" si="292"/>
        <v>12515.010067697942</v>
      </c>
      <c r="AB657" s="24">
        <f t="shared" si="305"/>
        <v>342.70297710855641</v>
      </c>
      <c r="AC657" s="24">
        <f t="shared" si="306"/>
        <v>242.60145305783794</v>
      </c>
      <c r="AE657" s="14">
        <f t="shared" si="307"/>
        <v>53.25</v>
      </c>
      <c r="AF657" s="24">
        <f t="shared" si="311"/>
        <v>400</v>
      </c>
      <c r="AG657" s="3">
        <f t="shared" si="308"/>
        <v>0.5</v>
      </c>
      <c r="AH657" s="3">
        <f>IF(AC657&lt;=450,AthetaR30_0,IF(AC657&gt;=650,AthetaR30_2,(IF(AC657&lt;=550,AthetaR30_0+(AthetaR30_1-AthetaR30_0)/100*(AC657-450),AthetaR30_1+(AthetaR30_2-AthetaR30_1)/100*(AC657-450)))))</f>
        <v>0</v>
      </c>
      <c r="AI657" s="3">
        <f>IF(AD657&lt;=450,AthetaR60_0,IF(AD657&gt;=650,AthetaR60_2,(IF(AD657&lt;=550,AthetaR60_0+(AthetaR60_1-AthetaR60_0)/100*(AD657-450),AthetaR60_1+(AthetaR60_2-AthetaR60_1)/100*(AD657-450)))))</f>
        <v>0.5</v>
      </c>
      <c r="AJ657" s="3">
        <f>IF(AE657&lt;=450,AthetaR90_0,IF(AE657&gt;=650,AthetaR90_2,(IF(AE657&lt;=550,AthetaR90_0+(AthetaR90_1-AthetaR90_0)/100*(AE657-450),AthetaR90_1+(AthetaR90_2-AthetaR90_1)/100*(AE657-450)))))</f>
        <v>1.3</v>
      </c>
      <c r="AK657" s="3">
        <f>IF(AF657&lt;=450,AthetaR120_0,IF(AF657&gt;=650,AthetaR120_2,(IF(AF657&lt;=550,AthetaR120_0+(AthetaR120_1-AthetaR120_0)/100*(AF657-450),AthetaR120_1+(AthetaR120_2-AthetaR120_1)/100*(AF657-450)))))</f>
        <v>1.9</v>
      </c>
      <c r="AL657" s="24">
        <f t="shared" si="309"/>
        <v>342.70297710855641</v>
      </c>
      <c r="AM657" s="14">
        <f t="shared" si="310"/>
        <v>242.60145305783794</v>
      </c>
    </row>
    <row r="658" spans="2:39" x14ac:dyDescent="0.25">
      <c r="B658" s="3">
        <f t="shared" si="293"/>
        <v>3200</v>
      </c>
      <c r="C658" s="14">
        <f t="shared" si="294"/>
        <v>53.333333333333336</v>
      </c>
      <c r="D658" s="11">
        <f t="shared" si="295"/>
        <v>927.73136357106671</v>
      </c>
      <c r="E658" s="11">
        <f t="shared" ref="E658:E721" si="312">IF(B658&lt;=40*60,20+345*CRed_1*LOG(8*C658+1,10),ThetaG40+(ThetaG120-ThetaG40)/80*(C658-40))</f>
        <v>583.06261473231427</v>
      </c>
      <c r="F658" s="11">
        <f t="shared" si="296"/>
        <v>162.68475811308534</v>
      </c>
      <c r="G658" s="11">
        <f t="shared" ref="G658:G721" si="313">M658</f>
        <v>343.19109979206365</v>
      </c>
      <c r="H658" s="11">
        <f t="shared" ref="H658:H721" si="314">Q658</f>
        <v>242.96644294697916</v>
      </c>
      <c r="I658" s="24">
        <f t="shared" si="297"/>
        <v>162.68475811308534</v>
      </c>
      <c r="J658" s="12">
        <f t="shared" ref="J658:J721" si="315">Cp*RhoP/(K658*RhoA)*dP/1000*MassivSS</f>
        <v>0.22422086627535315</v>
      </c>
      <c r="K658" s="24">
        <f t="shared" ref="K658:K721" si="316">IF(I658&lt;600,425+0.773*I658-1.69/1000*I658^2+2.22/1000^2*I658^3,IF(I658&lt;735,666+13002/(738-I658),IF(I658&lt;900,545+17820/(I658-731),650)))</f>
        <v>515.58580368444882</v>
      </c>
      <c r="L658" s="12">
        <f t="shared" si="298"/>
        <v>0.24796533634703821</v>
      </c>
      <c r="M658" s="24">
        <f t="shared" si="299"/>
        <v>343.19109979206365</v>
      </c>
      <c r="N658" s="12">
        <f t="shared" ref="N658:N721" si="317">Cp*RhoP/(O658*RhoA)*dP/1000*MassivW</f>
        <v>0.66328424188685109</v>
      </c>
      <c r="O658" s="24">
        <f t="shared" ref="O658:O721" si="318">IF(M658&lt;600,425+0.773*M658-1.69/1000*M658^2+2.22/1000^2*M658^3,IF(M658&lt;735,666+13002/(738-M658),IF(M658&lt;900,545+17820/(M658-731),650)))</f>
        <v>580.97312454631492</v>
      </c>
      <c r="P658" s="12">
        <f t="shared" si="300"/>
        <v>0.48779624714276604</v>
      </c>
      <c r="Q658" s="24">
        <f t="shared" si="301"/>
        <v>242.96644294697916</v>
      </c>
      <c r="R658" s="12">
        <f t="shared" ref="R658:R721" si="319">Cp*RhoP/(S658*RhoA)*dP/1000*MassivSI</f>
        <v>0.38896472812445115</v>
      </c>
      <c r="S658" s="24">
        <f t="shared" ref="S658:S721" si="320">IF(Q658&lt;600,425+0.773*Q658-1.69/1000*Q658^2+2.22/1000^2*Q658^3,IF(Q658&lt;735,666+13002/(738-Q658),IF(Q658&lt;900,545+17820/(Q658-731),650)))</f>
        <v>544.88918874778687</v>
      </c>
      <c r="T658" s="12">
        <f t="shared" si="302"/>
        <v>0.36485829972633449</v>
      </c>
      <c r="W658" s="24">
        <f t="shared" si="303"/>
        <v>269.04800038548984</v>
      </c>
      <c r="X658" s="24">
        <f t="shared" si="304"/>
        <v>553.876046151943</v>
      </c>
      <c r="Y658" s="13">
        <f t="shared" ref="Y658:Y721" si="321">MAX(MassivSSCO/(X658*RhoA)*DeltaT*(Z658+AA658),L658)</f>
        <v>0.4096384426659217</v>
      </c>
      <c r="Z658" s="24">
        <f t="shared" ref="Z658:Z721" si="322">AlphaC*(E658-W658)</f>
        <v>7850.3653586706105</v>
      </c>
      <c r="AA658" s="24">
        <f t="shared" ref="AA658:AA721" si="323">Phi*EpsilonF*0.7*Botzman/10^8*EpsilonA*((E658+273)^4-(W658+273)^4)</f>
        <v>12522.667541987656</v>
      </c>
      <c r="AB658" s="24">
        <f t="shared" si="305"/>
        <v>343.19109979206365</v>
      </c>
      <c r="AC658" s="24">
        <f t="shared" si="306"/>
        <v>242.96644294697916</v>
      </c>
      <c r="AE658" s="14">
        <f t="shared" si="307"/>
        <v>53.333333333333336</v>
      </c>
      <c r="AF658" s="24">
        <f t="shared" si="311"/>
        <v>400</v>
      </c>
      <c r="AG658" s="3">
        <f t="shared" si="308"/>
        <v>0.5</v>
      </c>
      <c r="AH658" s="3">
        <f>IF(AC658&lt;=450,AthetaR30_0,IF(AC658&gt;=650,AthetaR30_2,(IF(AC658&lt;=550,AthetaR30_0+(AthetaR30_1-AthetaR30_0)/100*(AC658-450),AthetaR30_1+(AthetaR30_2-AthetaR30_1)/100*(AC658-450)))))</f>
        <v>0</v>
      </c>
      <c r="AI658" s="3">
        <f>IF(AD658&lt;=450,AthetaR60_0,IF(AD658&gt;=650,AthetaR60_2,(IF(AD658&lt;=550,AthetaR60_0+(AthetaR60_1-AthetaR60_0)/100*(AD658-450),AthetaR60_1+(AthetaR60_2-AthetaR60_1)/100*(AD658-450)))))</f>
        <v>0.5</v>
      </c>
      <c r="AJ658" s="3">
        <f>IF(AE658&lt;=450,AthetaR90_0,IF(AE658&gt;=650,AthetaR90_2,(IF(AE658&lt;=550,AthetaR90_0+(AthetaR90_1-AthetaR90_0)/100*(AE658-450),AthetaR90_1+(AthetaR90_2-AthetaR90_1)/100*(AE658-450)))))</f>
        <v>1.3</v>
      </c>
      <c r="AK658" s="3">
        <f>IF(AF658&lt;=450,AthetaR120_0,IF(AF658&gt;=650,AthetaR120_2,(IF(AF658&lt;=550,AthetaR120_0+(AthetaR120_1-AthetaR120_0)/100*(AF658-450),AthetaR120_1+(AthetaR120_2-AthetaR120_1)/100*(AF658-450)))))</f>
        <v>1.9</v>
      </c>
      <c r="AL658" s="24">
        <f t="shared" si="309"/>
        <v>343.19109979206365</v>
      </c>
      <c r="AM658" s="14">
        <f t="shared" si="310"/>
        <v>242.96644294697916</v>
      </c>
    </row>
    <row r="659" spans="2:39" x14ac:dyDescent="0.25">
      <c r="B659" s="3">
        <f t="shared" ref="B659:B722" si="324">B658+DeltaT</f>
        <v>3205</v>
      </c>
      <c r="C659" s="14">
        <f t="shared" ref="C659:C722" si="325">B659/60</f>
        <v>53.416666666666664</v>
      </c>
      <c r="D659" s="11">
        <f t="shared" ref="D659:D722" si="326">20+345*LOG(8*C659+1,10)</f>
        <v>927.96474616693956</v>
      </c>
      <c r="E659" s="11">
        <f t="shared" si="312"/>
        <v>583.27641308096634</v>
      </c>
      <c r="F659" s="11">
        <f t="shared" ref="F659:F722" si="327">I659</f>
        <v>162.93272344943239</v>
      </c>
      <c r="G659" s="11">
        <f t="shared" si="313"/>
        <v>343.67889603920639</v>
      </c>
      <c r="H659" s="11">
        <f t="shared" si="314"/>
        <v>243.33130124670549</v>
      </c>
      <c r="I659" s="24">
        <f t="shared" ref="I659:I722" si="328">I658+IF(Limit=Oui,MAX(0,L658),L658)</f>
        <v>162.93272344943239</v>
      </c>
      <c r="J659" s="12">
        <f t="shared" si="315"/>
        <v>0.22417782175982204</v>
      </c>
      <c r="K659" s="24">
        <f t="shared" si="316"/>
        <v>515.68480161814318</v>
      </c>
      <c r="L659" s="12">
        <f t="shared" ref="L659:L722" si="329">LambdaP*MassivSS/(dP/1000)/(K659*RhoA)/(1+J659/3)*(D659-I659)*DeltaT-(EXP(J659/10)-1)*(D659-D658)</f>
        <v>0.24792455315418097</v>
      </c>
      <c r="M659" s="24">
        <f t="shared" ref="M659:M722" si="330">M658+IF(Limit=Oui,MAX(0,P658),P658)</f>
        <v>343.67889603920639</v>
      </c>
      <c r="N659" s="12">
        <f t="shared" si="317"/>
        <v>0.66306282260462934</v>
      </c>
      <c r="O659" s="24">
        <f t="shared" si="318"/>
        <v>581.1671312796766</v>
      </c>
      <c r="P659" s="12">
        <f t="shared" ref="P659:P722" si="331">LambdaP*MassivW/(dP/1000)/(O659*RhoA)/(1+N659/3)*(D659-M659)*DeltaT-(EXP(N659/10)-1)*(D659-D658)</f>
        <v>0.48746976948182569</v>
      </c>
      <c r="Q659" s="24">
        <f t="shared" ref="Q659:Q722" si="332">Q658+IF(Limit=Oui,MAX(0,T658),T658)</f>
        <v>243.33130124670549</v>
      </c>
      <c r="R659" s="12">
        <f t="shared" si="319"/>
        <v>0.38887491790448764</v>
      </c>
      <c r="S659" s="24">
        <f t="shared" si="320"/>
        <v>545.01503028614297</v>
      </c>
      <c r="T659" s="12">
        <f t="shared" ref="T659:T722" si="333">LambdaP*MassivSI/(dP/1000)/(S659*RhoA)/(1+R659/3)*(D659-Q659)*DeltaT-(EXP(R659/10)-1)*(D659-D658)</f>
        <v>0.3647266290544115</v>
      </c>
      <c r="W659" s="24">
        <f t="shared" ref="W659:W722" si="334">W658+IF(Limit=Oui,MAX(0,Y658),Y658)</f>
        <v>269.45763882815578</v>
      </c>
      <c r="X659" s="24">
        <f t="shared" ref="X659:X722" si="335">IF(W659&lt;600,425+0.773*W659-1.69/1000*W659^2+2.22/1000^2*W659^3,IF(W659&lt;735,666+13002/(738-W659),IF(W659&lt;900,545+17820/(W659-731),650)))</f>
        <v>554.01768115106734</v>
      </c>
      <c r="Y659" s="13">
        <f t="shared" si="321"/>
        <v>0.40958914030868193</v>
      </c>
      <c r="Z659" s="24">
        <f t="shared" si="322"/>
        <v>7845.4693563202636</v>
      </c>
      <c r="AA659" s="24">
        <f t="shared" si="323"/>
        <v>12530.320616568568</v>
      </c>
      <c r="AB659" s="24">
        <f t="shared" ref="AB659:AB722" si="336">MAX(M659,AVERAGE(W659,AC659))</f>
        <v>343.67889603920639</v>
      </c>
      <c r="AC659" s="24">
        <f t="shared" ref="AC659:AC722" si="337">Q659</f>
        <v>243.33130124670549</v>
      </c>
      <c r="AE659" s="14">
        <f t="shared" ref="AE659:AE722" si="338">C659</f>
        <v>53.416666666666664</v>
      </c>
      <c r="AF659" s="24">
        <f t="shared" si="311"/>
        <v>400</v>
      </c>
      <c r="AG659" s="3">
        <f t="shared" ref="AG659:AG722" si="339">IF(C659&lt;=30,AH659,IF(C659&lt;=60,AI659,IF(C659&lt;=90,AJ659,IF(C659&lt;=120,AK659,-1))))</f>
        <v>0.5</v>
      </c>
      <c r="AH659" s="3">
        <f>IF(AC659&lt;=450,AthetaR30_0,IF(AC659&gt;=650,AthetaR30_2,(IF(AC659&lt;=550,AthetaR30_0+(AthetaR30_1-AthetaR30_0)/100*(AC659-450),AthetaR30_1+(AthetaR30_2-AthetaR30_1)/100*(AC659-450)))))</f>
        <v>0</v>
      </c>
      <c r="AI659" s="3">
        <f>IF(AD659&lt;=450,AthetaR60_0,IF(AD659&gt;=650,AthetaR60_2,(IF(AD659&lt;=550,AthetaR60_0+(AthetaR60_1-AthetaR60_0)/100*(AD659-450),AthetaR60_1+(AthetaR60_2-AthetaR60_1)/100*(AD659-450)))))</f>
        <v>0.5</v>
      </c>
      <c r="AJ659" s="3">
        <f>IF(AE659&lt;=450,AthetaR90_0,IF(AE659&gt;=650,AthetaR90_2,(IF(AE659&lt;=550,AthetaR90_0+(AthetaR90_1-AthetaR90_0)/100*(AE659-450),AthetaR90_1+(AthetaR90_2-AthetaR90_1)/100*(AE659-450)))))</f>
        <v>1.3</v>
      </c>
      <c r="AK659" s="3">
        <f>IF(AF659&lt;=450,AthetaR120_0,IF(AF659&gt;=650,AthetaR120_2,(IF(AF659&lt;=550,AthetaR120_0+(AthetaR120_1-AthetaR120_0)/100*(AF659-450),AthetaR120_1+(AthetaR120_2-AthetaR120_1)/100*(AF659-450)))))</f>
        <v>1.9</v>
      </c>
      <c r="AL659" s="24">
        <f t="shared" ref="AL659:AL722" si="340">MAX(M659,AVERAGE(W659,AM659))</f>
        <v>343.67889603920639</v>
      </c>
      <c r="AM659" s="14">
        <f t="shared" ref="AM659:AM722" si="341">IF(W659&gt;=AF659,(1+(W659-AF659)*AG659/10000)*AC659,AC659)</f>
        <v>243.33130124670549</v>
      </c>
    </row>
    <row r="660" spans="2:39" x14ac:dyDescent="0.25">
      <c r="B660" s="3">
        <f t="shared" si="324"/>
        <v>3210</v>
      </c>
      <c r="C660" s="14">
        <f t="shared" si="325"/>
        <v>53.5</v>
      </c>
      <c r="D660" s="11">
        <f t="shared" si="326"/>
        <v>928.19776580372979</v>
      </c>
      <c r="E660" s="11">
        <f t="shared" si="312"/>
        <v>583.4902114296184</v>
      </c>
      <c r="F660" s="11">
        <f t="shared" si="327"/>
        <v>163.18064800258657</v>
      </c>
      <c r="G660" s="11">
        <f t="shared" si="313"/>
        <v>344.16636580868823</v>
      </c>
      <c r="H660" s="11">
        <f t="shared" si="314"/>
        <v>243.69602787575991</v>
      </c>
      <c r="I660" s="24">
        <f t="shared" si="328"/>
        <v>163.18064800258657</v>
      </c>
      <c r="J660" s="12">
        <f t="shared" si="315"/>
        <v>0.22413483315868973</v>
      </c>
      <c r="K660" s="24">
        <f t="shared" si="316"/>
        <v>515.78370890503982</v>
      </c>
      <c r="L660" s="12">
        <f t="shared" si="329"/>
        <v>0.2478836924154785</v>
      </c>
      <c r="M660" s="24">
        <f t="shared" si="330"/>
        <v>344.16636580868823</v>
      </c>
      <c r="N660" s="12">
        <f t="shared" si="317"/>
        <v>0.66284137451774816</v>
      </c>
      <c r="O660" s="24">
        <f t="shared" si="318"/>
        <v>581.36129289107839</v>
      </c>
      <c r="P660" s="12">
        <f t="shared" si="331"/>
        <v>0.48714325150828974</v>
      </c>
      <c r="Q660" s="24">
        <f t="shared" si="332"/>
        <v>243.69602787575991</v>
      </c>
      <c r="R660" s="12">
        <f t="shared" si="319"/>
        <v>0.38878519471010164</v>
      </c>
      <c r="S660" s="24">
        <f t="shared" si="320"/>
        <v>545.14080793964149</v>
      </c>
      <c r="T660" s="12">
        <f t="shared" si="333"/>
        <v>0.36459487763597176</v>
      </c>
      <c r="W660" s="24">
        <f t="shared" si="334"/>
        <v>269.86722796846448</v>
      </c>
      <c r="X660" s="24">
        <f t="shared" si="335"/>
        <v>554.15933419768157</v>
      </c>
      <c r="Y660" s="13">
        <f t="shared" si="321"/>
        <v>0.40953978591692219</v>
      </c>
      <c r="Z660" s="24">
        <f t="shared" si="322"/>
        <v>7840.5745865288482</v>
      </c>
      <c r="AA660" s="24">
        <f t="shared" si="323"/>
        <v>12537.969279009591</v>
      </c>
      <c r="AB660" s="24">
        <f t="shared" si="336"/>
        <v>344.16636580868823</v>
      </c>
      <c r="AC660" s="24">
        <f t="shared" si="337"/>
        <v>243.69602787575991</v>
      </c>
      <c r="AE660" s="14">
        <f t="shared" si="338"/>
        <v>53.5</v>
      </c>
      <c r="AF660" s="24">
        <f t="shared" si="311"/>
        <v>400</v>
      </c>
      <c r="AG660" s="3">
        <f t="shared" si="339"/>
        <v>0.5</v>
      </c>
      <c r="AH660" s="3">
        <f>IF(AC660&lt;=450,AthetaR30_0,IF(AC660&gt;=650,AthetaR30_2,(IF(AC660&lt;=550,AthetaR30_0+(AthetaR30_1-AthetaR30_0)/100*(AC660-450),AthetaR30_1+(AthetaR30_2-AthetaR30_1)/100*(AC660-450)))))</f>
        <v>0</v>
      </c>
      <c r="AI660" s="3">
        <f>IF(AD660&lt;=450,AthetaR60_0,IF(AD660&gt;=650,AthetaR60_2,(IF(AD660&lt;=550,AthetaR60_0+(AthetaR60_1-AthetaR60_0)/100*(AD660-450),AthetaR60_1+(AthetaR60_2-AthetaR60_1)/100*(AD660-450)))))</f>
        <v>0.5</v>
      </c>
      <c r="AJ660" s="3">
        <f>IF(AE660&lt;=450,AthetaR90_0,IF(AE660&gt;=650,AthetaR90_2,(IF(AE660&lt;=550,AthetaR90_0+(AthetaR90_1-AthetaR90_0)/100*(AE660-450),AthetaR90_1+(AthetaR90_2-AthetaR90_1)/100*(AE660-450)))))</f>
        <v>1.3</v>
      </c>
      <c r="AK660" s="3">
        <f>IF(AF660&lt;=450,AthetaR120_0,IF(AF660&gt;=650,AthetaR120_2,(IF(AF660&lt;=550,AthetaR120_0+(AthetaR120_1-AthetaR120_0)/100*(AF660-450),AthetaR120_1+(AthetaR120_2-AthetaR120_1)/100*(AF660-450)))))</f>
        <v>1.9</v>
      </c>
      <c r="AL660" s="24">
        <f t="shared" si="340"/>
        <v>344.16636580868823</v>
      </c>
      <c r="AM660" s="14">
        <f t="shared" si="341"/>
        <v>243.69602787575991</v>
      </c>
    </row>
    <row r="661" spans="2:39" x14ac:dyDescent="0.25">
      <c r="B661" s="3">
        <f t="shared" si="324"/>
        <v>3215</v>
      </c>
      <c r="C661" s="14">
        <f t="shared" si="325"/>
        <v>53.583333333333336</v>
      </c>
      <c r="D661" s="11">
        <f t="shared" si="326"/>
        <v>928.43042360864047</v>
      </c>
      <c r="E661" s="11">
        <f t="shared" si="312"/>
        <v>583.70400977827046</v>
      </c>
      <c r="F661" s="11">
        <f t="shared" si="327"/>
        <v>163.42853169500205</v>
      </c>
      <c r="G661" s="11">
        <f t="shared" si="313"/>
        <v>344.65350906019654</v>
      </c>
      <c r="H661" s="11">
        <f t="shared" si="314"/>
        <v>244.06062275339588</v>
      </c>
      <c r="I661" s="24">
        <f t="shared" si="328"/>
        <v>163.42853169500205</v>
      </c>
      <c r="J661" s="12">
        <f t="shared" si="315"/>
        <v>0.22409190032646623</v>
      </c>
      <c r="K661" s="24">
        <f t="shared" si="316"/>
        <v>515.8825257538673</v>
      </c>
      <c r="L661" s="12">
        <f t="shared" si="329"/>
        <v>0.24784275457920982</v>
      </c>
      <c r="M661" s="24">
        <f t="shared" si="330"/>
        <v>344.65350906019654</v>
      </c>
      <c r="N661" s="12">
        <f t="shared" si="317"/>
        <v>0.66261989674567756</v>
      </c>
      <c r="O661" s="24">
        <f t="shared" si="318"/>
        <v>581.55561033392905</v>
      </c>
      <c r="P661" s="12">
        <f t="shared" si="331"/>
        <v>0.48681669420268442</v>
      </c>
      <c r="Q661" s="24">
        <f t="shared" si="332"/>
        <v>244.06062275339588</v>
      </c>
      <c r="R661" s="12">
        <f t="shared" si="319"/>
        <v>0.38869555799468253</v>
      </c>
      <c r="S661" s="24">
        <f t="shared" si="320"/>
        <v>545.26652234635287</v>
      </c>
      <c r="T661" s="12">
        <f t="shared" si="333"/>
        <v>0.36446304597779267</v>
      </c>
      <c r="W661" s="24">
        <f t="shared" si="334"/>
        <v>270.27676775438141</v>
      </c>
      <c r="X661" s="24">
        <f t="shared" si="335"/>
        <v>554.30100617621645</v>
      </c>
      <c r="Y661" s="13">
        <f t="shared" si="321"/>
        <v>0.40949037865881999</v>
      </c>
      <c r="Z661" s="24">
        <f t="shared" si="322"/>
        <v>7835.6810505972262</v>
      </c>
      <c r="AA661" s="24">
        <f t="shared" si="323"/>
        <v>12545.613516902573</v>
      </c>
      <c r="AB661" s="24">
        <f t="shared" si="336"/>
        <v>344.65350906019654</v>
      </c>
      <c r="AC661" s="24">
        <f t="shared" si="337"/>
        <v>244.06062275339588</v>
      </c>
      <c r="AE661" s="14">
        <f t="shared" si="338"/>
        <v>53.583333333333336</v>
      </c>
      <c r="AF661" s="24">
        <f t="shared" si="311"/>
        <v>400</v>
      </c>
      <c r="AG661" s="3">
        <f t="shared" si="339"/>
        <v>0.5</v>
      </c>
      <c r="AH661" s="3">
        <f>IF(AC661&lt;=450,AthetaR30_0,IF(AC661&gt;=650,AthetaR30_2,(IF(AC661&lt;=550,AthetaR30_0+(AthetaR30_1-AthetaR30_0)/100*(AC661-450),AthetaR30_1+(AthetaR30_2-AthetaR30_1)/100*(AC661-450)))))</f>
        <v>0</v>
      </c>
      <c r="AI661" s="3">
        <f>IF(AD661&lt;=450,AthetaR60_0,IF(AD661&gt;=650,AthetaR60_2,(IF(AD661&lt;=550,AthetaR60_0+(AthetaR60_1-AthetaR60_0)/100*(AD661-450),AthetaR60_1+(AthetaR60_2-AthetaR60_1)/100*(AD661-450)))))</f>
        <v>0.5</v>
      </c>
      <c r="AJ661" s="3">
        <f>IF(AE661&lt;=450,AthetaR90_0,IF(AE661&gt;=650,AthetaR90_2,(IF(AE661&lt;=550,AthetaR90_0+(AthetaR90_1-AthetaR90_0)/100*(AE661-450),AthetaR90_1+(AthetaR90_2-AthetaR90_1)/100*(AE661-450)))))</f>
        <v>1.3</v>
      </c>
      <c r="AK661" s="3">
        <f>IF(AF661&lt;=450,AthetaR120_0,IF(AF661&gt;=650,AthetaR120_2,(IF(AF661&lt;=550,AthetaR120_0+(AthetaR120_1-AthetaR120_0)/100*(AF661-450),AthetaR120_1+(AthetaR120_2-AthetaR120_1)/100*(AF661-450)))))</f>
        <v>1.9</v>
      </c>
      <c r="AL661" s="24">
        <f t="shared" si="340"/>
        <v>344.65350906019654</v>
      </c>
      <c r="AM661" s="14">
        <f t="shared" si="341"/>
        <v>244.06062275339588</v>
      </c>
    </row>
    <row r="662" spans="2:39" x14ac:dyDescent="0.25">
      <c r="B662" s="3">
        <f t="shared" si="324"/>
        <v>3220</v>
      </c>
      <c r="C662" s="14">
        <f t="shared" si="325"/>
        <v>53.666666666666664</v>
      </c>
      <c r="D662" s="11">
        <f t="shared" si="326"/>
        <v>928.66272070363129</v>
      </c>
      <c r="E662" s="11">
        <f t="shared" si="312"/>
        <v>583.91780812692252</v>
      </c>
      <c r="F662" s="11">
        <f t="shared" si="327"/>
        <v>163.67637444958126</v>
      </c>
      <c r="G662" s="11">
        <f t="shared" si="313"/>
        <v>345.14032575439921</v>
      </c>
      <c r="H662" s="11">
        <f t="shared" si="314"/>
        <v>244.42508579937368</v>
      </c>
      <c r="I662" s="24">
        <f t="shared" si="328"/>
        <v>163.67637444958126</v>
      </c>
      <c r="J662" s="12">
        <f t="shared" si="315"/>
        <v>0.22404902311787325</v>
      </c>
      <c r="K662" s="24">
        <f t="shared" si="316"/>
        <v>515.98125237341867</v>
      </c>
      <c r="L662" s="12">
        <f t="shared" si="329"/>
        <v>0.24780174009067757</v>
      </c>
      <c r="M662" s="24">
        <f t="shared" si="330"/>
        <v>345.14032575439921</v>
      </c>
      <c r="N662" s="12">
        <f t="shared" si="317"/>
        <v>0.66239838841684218</v>
      </c>
      <c r="O662" s="24">
        <f t="shared" si="318"/>
        <v>581.75008455612317</v>
      </c>
      <c r="P662" s="12">
        <f t="shared" si="331"/>
        <v>0.48649009854233932</v>
      </c>
      <c r="Q662" s="24">
        <f t="shared" si="332"/>
        <v>244.42508579937368</v>
      </c>
      <c r="R662" s="12">
        <f t="shared" si="319"/>
        <v>0.38860600721347049</v>
      </c>
      <c r="S662" s="24">
        <f t="shared" si="320"/>
        <v>545.39217414313043</v>
      </c>
      <c r="T662" s="12">
        <f t="shared" si="333"/>
        <v>0.36433113458300775</v>
      </c>
      <c r="W662" s="24">
        <f t="shared" si="334"/>
        <v>270.68625813304021</v>
      </c>
      <c r="X662" s="24">
        <f t="shared" si="335"/>
        <v>554.44269797013624</v>
      </c>
      <c r="Y662" s="13">
        <f t="shared" si="321"/>
        <v>0.4094409177053252</v>
      </c>
      <c r="Z662" s="24">
        <f t="shared" si="322"/>
        <v>7830.7887498470582</v>
      </c>
      <c r="AA662" s="24">
        <f t="shared" si="323"/>
        <v>12553.253317862496</v>
      </c>
      <c r="AB662" s="24">
        <f t="shared" si="336"/>
        <v>345.14032575439921</v>
      </c>
      <c r="AC662" s="24">
        <f t="shared" si="337"/>
        <v>244.42508579937368</v>
      </c>
      <c r="AE662" s="14">
        <f t="shared" si="338"/>
        <v>53.666666666666664</v>
      </c>
      <c r="AF662" s="24">
        <f t="shared" si="311"/>
        <v>400</v>
      </c>
      <c r="AG662" s="3">
        <f t="shared" si="339"/>
        <v>0.5</v>
      </c>
      <c r="AH662" s="3">
        <f>IF(AC662&lt;=450,AthetaR30_0,IF(AC662&gt;=650,AthetaR30_2,(IF(AC662&lt;=550,AthetaR30_0+(AthetaR30_1-AthetaR30_0)/100*(AC662-450),AthetaR30_1+(AthetaR30_2-AthetaR30_1)/100*(AC662-450)))))</f>
        <v>0</v>
      </c>
      <c r="AI662" s="3">
        <f>IF(AD662&lt;=450,AthetaR60_0,IF(AD662&gt;=650,AthetaR60_2,(IF(AD662&lt;=550,AthetaR60_0+(AthetaR60_1-AthetaR60_0)/100*(AD662-450),AthetaR60_1+(AthetaR60_2-AthetaR60_1)/100*(AD662-450)))))</f>
        <v>0.5</v>
      </c>
      <c r="AJ662" s="3">
        <f>IF(AE662&lt;=450,AthetaR90_0,IF(AE662&gt;=650,AthetaR90_2,(IF(AE662&lt;=550,AthetaR90_0+(AthetaR90_1-AthetaR90_0)/100*(AE662-450),AthetaR90_1+(AthetaR90_2-AthetaR90_1)/100*(AE662-450)))))</f>
        <v>1.3</v>
      </c>
      <c r="AK662" s="3">
        <f>IF(AF662&lt;=450,AthetaR120_0,IF(AF662&gt;=650,AthetaR120_2,(IF(AF662&lt;=550,AthetaR120_0+(AthetaR120_1-AthetaR120_0)/100*(AF662-450),AthetaR120_1+(AthetaR120_2-AthetaR120_1)/100*(AF662-450)))))</f>
        <v>1.9</v>
      </c>
      <c r="AL662" s="24">
        <f t="shared" si="340"/>
        <v>345.14032575439921</v>
      </c>
      <c r="AM662" s="14">
        <f t="shared" si="341"/>
        <v>244.42508579937368</v>
      </c>
    </row>
    <row r="663" spans="2:39" x14ac:dyDescent="0.25">
      <c r="B663" s="3">
        <f t="shared" si="324"/>
        <v>3225</v>
      </c>
      <c r="C663" s="14">
        <f t="shared" si="325"/>
        <v>53.75</v>
      </c>
      <c r="D663" s="11">
        <f t="shared" si="326"/>
        <v>928.89465820545217</v>
      </c>
      <c r="E663" s="11">
        <f t="shared" si="312"/>
        <v>584.13160647557459</v>
      </c>
      <c r="F663" s="11">
        <f t="shared" si="327"/>
        <v>163.92417618967193</v>
      </c>
      <c r="G663" s="11">
        <f t="shared" si="313"/>
        <v>345.62681585294155</v>
      </c>
      <c r="H663" s="11">
        <f t="shared" si="314"/>
        <v>244.78941693395669</v>
      </c>
      <c r="I663" s="24">
        <f t="shared" si="328"/>
        <v>163.92417618967193</v>
      </c>
      <c r="J663" s="12">
        <f t="shared" si="315"/>
        <v>0.22400620138784472</v>
      </c>
      <c r="K663" s="24">
        <f t="shared" si="316"/>
        <v>516.0798889725487</v>
      </c>
      <c r="L663" s="12">
        <f t="shared" si="329"/>
        <v>0.24776064939218403</v>
      </c>
      <c r="M663" s="24">
        <f t="shared" si="330"/>
        <v>345.62681585294155</v>
      </c>
      <c r="N663" s="12">
        <f t="shared" si="317"/>
        <v>0.66217684866858506</v>
      </c>
      <c r="O663" s="24">
        <f t="shared" si="318"/>
        <v>581.9447165000521</v>
      </c>
      <c r="P663" s="12">
        <f t="shared" si="331"/>
        <v>0.48616346550128059</v>
      </c>
      <c r="Q663" s="24">
        <f t="shared" si="332"/>
        <v>244.78941693395669</v>
      </c>
      <c r="R663" s="12">
        <f t="shared" si="319"/>
        <v>0.38851654182355255</v>
      </c>
      <c r="S663" s="24">
        <f t="shared" si="320"/>
        <v>545.51776396560967</v>
      </c>
      <c r="T663" s="12">
        <f t="shared" si="333"/>
        <v>0.3641991439510589</v>
      </c>
      <c r="W663" s="24">
        <f t="shared" si="334"/>
        <v>271.09569905074557</v>
      </c>
      <c r="X663" s="24">
        <f t="shared" si="335"/>
        <v>554.58441046193889</v>
      </c>
      <c r="Y663" s="13">
        <f t="shared" si="321"/>
        <v>0.40939140223015819</v>
      </c>
      <c r="Z663" s="24">
        <f t="shared" si="322"/>
        <v>7825.8976856207255</v>
      </c>
      <c r="AA663" s="24">
        <f t="shared" si="323"/>
        <v>12560.888669527638</v>
      </c>
      <c r="AB663" s="24">
        <f t="shared" si="336"/>
        <v>345.62681585294155</v>
      </c>
      <c r="AC663" s="24">
        <f t="shared" si="337"/>
        <v>244.78941693395669</v>
      </c>
      <c r="AE663" s="14">
        <f t="shared" si="338"/>
        <v>53.75</v>
      </c>
      <c r="AF663" s="24">
        <f t="shared" si="311"/>
        <v>400</v>
      </c>
      <c r="AG663" s="3">
        <f t="shared" si="339"/>
        <v>0.5</v>
      </c>
      <c r="AH663" s="3">
        <f>IF(AC663&lt;=450,AthetaR30_0,IF(AC663&gt;=650,AthetaR30_2,(IF(AC663&lt;=550,AthetaR30_0+(AthetaR30_1-AthetaR30_0)/100*(AC663-450),AthetaR30_1+(AthetaR30_2-AthetaR30_1)/100*(AC663-450)))))</f>
        <v>0</v>
      </c>
      <c r="AI663" s="3">
        <f>IF(AD663&lt;=450,AthetaR60_0,IF(AD663&gt;=650,AthetaR60_2,(IF(AD663&lt;=550,AthetaR60_0+(AthetaR60_1-AthetaR60_0)/100*(AD663-450),AthetaR60_1+(AthetaR60_2-AthetaR60_1)/100*(AD663-450)))))</f>
        <v>0.5</v>
      </c>
      <c r="AJ663" s="3">
        <f>IF(AE663&lt;=450,AthetaR90_0,IF(AE663&gt;=650,AthetaR90_2,(IF(AE663&lt;=550,AthetaR90_0+(AthetaR90_1-AthetaR90_0)/100*(AE663-450),AthetaR90_1+(AthetaR90_2-AthetaR90_1)/100*(AE663-450)))))</f>
        <v>1.3</v>
      </c>
      <c r="AK663" s="3">
        <f>IF(AF663&lt;=450,AthetaR120_0,IF(AF663&gt;=650,AthetaR120_2,(IF(AF663&lt;=550,AthetaR120_0+(AthetaR120_1-AthetaR120_0)/100*(AF663-450),AthetaR120_1+(AthetaR120_2-AthetaR120_1)/100*(AF663-450)))))</f>
        <v>1.9</v>
      </c>
      <c r="AL663" s="24">
        <f t="shared" si="340"/>
        <v>345.62681585294155</v>
      </c>
      <c r="AM663" s="14">
        <f t="shared" si="341"/>
        <v>244.78941693395669</v>
      </c>
    </row>
    <row r="664" spans="2:39" x14ac:dyDescent="0.25">
      <c r="B664" s="3">
        <f t="shared" si="324"/>
        <v>3230</v>
      </c>
      <c r="C664" s="14">
        <f t="shared" si="325"/>
        <v>53.833333333333336</v>
      </c>
      <c r="D664" s="11">
        <f t="shared" si="326"/>
        <v>929.1262372256748</v>
      </c>
      <c r="E664" s="11">
        <f t="shared" si="312"/>
        <v>584.34540482422676</v>
      </c>
      <c r="F664" s="11">
        <f t="shared" si="327"/>
        <v>164.1719368390641</v>
      </c>
      <c r="G664" s="11">
        <f t="shared" si="313"/>
        <v>346.11297931844285</v>
      </c>
      <c r="H664" s="11">
        <f t="shared" si="314"/>
        <v>245.15361607790774</v>
      </c>
      <c r="I664" s="24">
        <f t="shared" si="328"/>
        <v>164.1719368390641</v>
      </c>
      <c r="J664" s="12">
        <f t="shared" si="315"/>
        <v>0.22396343499152663</v>
      </c>
      <c r="K664" s="24">
        <f t="shared" si="316"/>
        <v>516.17843576017231</v>
      </c>
      <c r="L664" s="12">
        <f t="shared" si="329"/>
        <v>0.24771948292309023</v>
      </c>
      <c r="M664" s="24">
        <f t="shared" si="330"/>
        <v>346.11297931844285</v>
      </c>
      <c r="N664" s="12">
        <f t="shared" si="317"/>
        <v>0.66195527664713461</v>
      </c>
      <c r="O664" s="24">
        <f t="shared" si="318"/>
        <v>582.13950710261429</v>
      </c>
      <c r="P664" s="12">
        <f t="shared" si="331"/>
        <v>0.48583679605037638</v>
      </c>
      <c r="Q664" s="24">
        <f t="shared" si="332"/>
        <v>245.15361607790774</v>
      </c>
      <c r="R664" s="12">
        <f t="shared" si="319"/>
        <v>0.38842716128385979</v>
      </c>
      <c r="S664" s="24">
        <f t="shared" si="320"/>
        <v>545.64329244820624</v>
      </c>
      <c r="T664" s="12">
        <f t="shared" si="333"/>
        <v>0.36406707457779824</v>
      </c>
      <c r="W664" s="24">
        <f t="shared" si="334"/>
        <v>271.50509045297571</v>
      </c>
      <c r="X664" s="24">
        <f t="shared" si="335"/>
        <v>554.72614453315498</v>
      </c>
      <c r="Y664" s="13">
        <f t="shared" si="321"/>
        <v>0.40934183140981134</v>
      </c>
      <c r="Z664" s="24">
        <f t="shared" si="322"/>
        <v>7821.0078592812761</v>
      </c>
      <c r="AA664" s="24">
        <f t="shared" si="323"/>
        <v>12568.519559559738</v>
      </c>
      <c r="AB664" s="24">
        <f t="shared" si="336"/>
        <v>346.11297931844285</v>
      </c>
      <c r="AC664" s="24">
        <f t="shared" si="337"/>
        <v>245.15361607790774</v>
      </c>
      <c r="AE664" s="14">
        <f t="shared" si="338"/>
        <v>53.833333333333336</v>
      </c>
      <c r="AF664" s="24">
        <f t="shared" si="311"/>
        <v>400</v>
      </c>
      <c r="AG664" s="3">
        <f t="shared" si="339"/>
        <v>0.5</v>
      </c>
      <c r="AH664" s="3">
        <f>IF(AC664&lt;=450,AthetaR30_0,IF(AC664&gt;=650,AthetaR30_2,(IF(AC664&lt;=550,AthetaR30_0+(AthetaR30_1-AthetaR30_0)/100*(AC664-450),AthetaR30_1+(AthetaR30_2-AthetaR30_1)/100*(AC664-450)))))</f>
        <v>0</v>
      </c>
      <c r="AI664" s="3">
        <f>IF(AD664&lt;=450,AthetaR60_0,IF(AD664&gt;=650,AthetaR60_2,(IF(AD664&lt;=550,AthetaR60_0+(AthetaR60_1-AthetaR60_0)/100*(AD664-450),AthetaR60_1+(AthetaR60_2-AthetaR60_1)/100*(AD664-450)))))</f>
        <v>0.5</v>
      </c>
      <c r="AJ664" s="3">
        <f>IF(AE664&lt;=450,AthetaR90_0,IF(AE664&gt;=650,AthetaR90_2,(IF(AE664&lt;=550,AthetaR90_0+(AthetaR90_1-AthetaR90_0)/100*(AE664-450),AthetaR90_1+(AthetaR90_2-AthetaR90_1)/100*(AE664-450)))))</f>
        <v>1.3</v>
      </c>
      <c r="AK664" s="3">
        <f>IF(AF664&lt;=450,AthetaR120_0,IF(AF664&gt;=650,AthetaR120_2,(IF(AF664&lt;=550,AthetaR120_0+(AthetaR120_1-AthetaR120_0)/100*(AF664-450),AthetaR120_1+(AthetaR120_2-AthetaR120_1)/100*(AF664-450)))))</f>
        <v>1.9</v>
      </c>
      <c r="AL664" s="24">
        <f t="shared" si="340"/>
        <v>346.11297931844285</v>
      </c>
      <c r="AM664" s="14">
        <f t="shared" si="341"/>
        <v>245.15361607790774</v>
      </c>
    </row>
    <row r="665" spans="2:39" x14ac:dyDescent="0.25">
      <c r="B665" s="3">
        <f t="shared" si="324"/>
        <v>3235</v>
      </c>
      <c r="C665" s="14">
        <f t="shared" si="325"/>
        <v>53.916666666666664</v>
      </c>
      <c r="D665" s="11">
        <f t="shared" si="326"/>
        <v>929.35745887072392</v>
      </c>
      <c r="E665" s="11">
        <f t="shared" si="312"/>
        <v>584.55920317287882</v>
      </c>
      <c r="F665" s="11">
        <f t="shared" si="327"/>
        <v>164.41965632198719</v>
      </c>
      <c r="G665" s="11">
        <f t="shared" si="313"/>
        <v>346.59881611449322</v>
      </c>
      <c r="H665" s="11">
        <f t="shared" si="314"/>
        <v>245.51768315248555</v>
      </c>
      <c r="I665" s="24">
        <f t="shared" si="328"/>
        <v>164.41965632198719</v>
      </c>
      <c r="J665" s="12">
        <f t="shared" si="315"/>
        <v>0.22392072378427827</v>
      </c>
      <c r="K665" s="24">
        <f t="shared" si="316"/>
        <v>516.27689294526135</v>
      </c>
      <c r="L665" s="12">
        <f t="shared" si="329"/>
        <v>0.2476782411198406</v>
      </c>
      <c r="M665" s="24">
        <f t="shared" si="330"/>
        <v>346.59881611449322</v>
      </c>
      <c r="N665" s="12">
        <f t="shared" si="317"/>
        <v>0.66173367150756779</v>
      </c>
      <c r="O665" s="24">
        <f t="shared" si="318"/>
        <v>582.33445729522714</v>
      </c>
      <c r="P665" s="12">
        <f t="shared" si="331"/>
        <v>0.4855100911573742</v>
      </c>
      <c r="Q665" s="24">
        <f t="shared" si="332"/>
        <v>245.51768315248555</v>
      </c>
      <c r="R665" s="12">
        <f t="shared" si="319"/>
        <v>0.38833786505516288</v>
      </c>
      <c r="S665" s="24">
        <f t="shared" si="320"/>
        <v>545.76876022411443</v>
      </c>
      <c r="T665" s="12">
        <f t="shared" si="333"/>
        <v>0.36393492695552532</v>
      </c>
      <c r="W665" s="24">
        <f t="shared" si="334"/>
        <v>271.9144322843855</v>
      </c>
      <c r="X665" s="24">
        <f t="shared" si="335"/>
        <v>554.86790106434819</v>
      </c>
      <c r="Y665" s="13">
        <f t="shared" si="321"/>
        <v>0.40929220442354475</v>
      </c>
      <c r="Z665" s="24">
        <f t="shared" si="322"/>
        <v>7816.1192722123333</v>
      </c>
      <c r="AA665" s="24">
        <f t="shared" si="323"/>
        <v>12576.145975644125</v>
      </c>
      <c r="AB665" s="24">
        <f t="shared" si="336"/>
        <v>346.59881611449322</v>
      </c>
      <c r="AC665" s="24">
        <f t="shared" si="337"/>
        <v>245.51768315248555</v>
      </c>
      <c r="AE665" s="14">
        <f t="shared" si="338"/>
        <v>53.916666666666664</v>
      </c>
      <c r="AF665" s="24">
        <f t="shared" si="311"/>
        <v>400</v>
      </c>
      <c r="AG665" s="3">
        <f t="shared" si="339"/>
        <v>0.5</v>
      </c>
      <c r="AH665" s="3">
        <f>IF(AC665&lt;=450,AthetaR30_0,IF(AC665&gt;=650,AthetaR30_2,(IF(AC665&lt;=550,AthetaR30_0+(AthetaR30_1-AthetaR30_0)/100*(AC665-450),AthetaR30_1+(AthetaR30_2-AthetaR30_1)/100*(AC665-450)))))</f>
        <v>0</v>
      </c>
      <c r="AI665" s="3">
        <f>IF(AD665&lt;=450,AthetaR60_0,IF(AD665&gt;=650,AthetaR60_2,(IF(AD665&lt;=550,AthetaR60_0+(AthetaR60_1-AthetaR60_0)/100*(AD665-450),AthetaR60_1+(AthetaR60_2-AthetaR60_1)/100*(AD665-450)))))</f>
        <v>0.5</v>
      </c>
      <c r="AJ665" s="3">
        <f>IF(AE665&lt;=450,AthetaR90_0,IF(AE665&gt;=650,AthetaR90_2,(IF(AE665&lt;=550,AthetaR90_0+(AthetaR90_1-AthetaR90_0)/100*(AE665-450),AthetaR90_1+(AthetaR90_2-AthetaR90_1)/100*(AE665-450)))))</f>
        <v>1.3</v>
      </c>
      <c r="AK665" s="3">
        <f>IF(AF665&lt;=450,AthetaR120_0,IF(AF665&gt;=650,AthetaR120_2,(IF(AF665&lt;=550,AthetaR120_0+(AthetaR120_1-AthetaR120_0)/100*(AF665-450),AthetaR120_1+(AthetaR120_2-AthetaR120_1)/100*(AF665-450)))))</f>
        <v>1.9</v>
      </c>
      <c r="AL665" s="24">
        <f t="shared" si="340"/>
        <v>346.59881611449322</v>
      </c>
      <c r="AM665" s="14">
        <f t="shared" si="341"/>
        <v>245.51768315248555</v>
      </c>
    </row>
    <row r="666" spans="2:39" x14ac:dyDescent="0.25">
      <c r="B666" s="3">
        <f t="shared" si="324"/>
        <v>3240</v>
      </c>
      <c r="C666" s="14">
        <f t="shared" si="325"/>
        <v>54</v>
      </c>
      <c r="D666" s="11">
        <f t="shared" si="326"/>
        <v>929.58832424191098</v>
      </c>
      <c r="E666" s="11">
        <f t="shared" si="312"/>
        <v>584.77300152153089</v>
      </c>
      <c r="F666" s="11">
        <f t="shared" si="327"/>
        <v>164.66733456310703</v>
      </c>
      <c r="G666" s="11">
        <f t="shared" si="313"/>
        <v>347.0843262056506</v>
      </c>
      <c r="H666" s="11">
        <f t="shared" si="314"/>
        <v>245.88161807944107</v>
      </c>
      <c r="I666" s="24">
        <f t="shared" si="328"/>
        <v>164.66733456310703</v>
      </c>
      <c r="J666" s="12">
        <f t="shared" si="315"/>
        <v>0.22387806762167167</v>
      </c>
      <c r="K666" s="24">
        <f t="shared" si="316"/>
        <v>516.37526073684296</v>
      </c>
      <c r="L666" s="12">
        <f t="shared" si="329"/>
        <v>0.24763692441592514</v>
      </c>
      <c r="M666" s="24">
        <f t="shared" si="330"/>
        <v>347.0843262056506</v>
      </c>
      <c r="N666" s="12">
        <f t="shared" si="317"/>
        <v>0.66151203241377654</v>
      </c>
      <c r="O666" s="24">
        <f t="shared" si="318"/>
        <v>582.52956800383708</v>
      </c>
      <c r="P666" s="12">
        <f t="shared" si="331"/>
        <v>0.4851833517867532</v>
      </c>
      <c r="Q666" s="24">
        <f t="shared" si="332"/>
        <v>245.88161807944107</v>
      </c>
      <c r="R666" s="12">
        <f t="shared" si="319"/>
        <v>0.38824865260006886</v>
      </c>
      <c r="S666" s="24">
        <f t="shared" si="320"/>
        <v>545.89416792530562</v>
      </c>
      <c r="T666" s="12">
        <f t="shared" si="333"/>
        <v>0.363802701572917</v>
      </c>
      <c r="W666" s="24">
        <f t="shared" si="334"/>
        <v>272.32372448880903</v>
      </c>
      <c r="X666" s="24">
        <f t="shared" si="335"/>
        <v>555.00968093511347</v>
      </c>
      <c r="Y666" s="13">
        <f t="shared" si="321"/>
        <v>0.40924252045339032</v>
      </c>
      <c r="Z666" s="24">
        <f t="shared" si="322"/>
        <v>7811.231925818046</v>
      </c>
      <c r="AA666" s="24">
        <f t="shared" si="323"/>
        <v>12583.767905489945</v>
      </c>
      <c r="AB666" s="24">
        <f t="shared" si="336"/>
        <v>347.0843262056506</v>
      </c>
      <c r="AC666" s="24">
        <f t="shared" si="337"/>
        <v>245.88161807944107</v>
      </c>
      <c r="AE666" s="14">
        <f t="shared" si="338"/>
        <v>54</v>
      </c>
      <c r="AF666" s="24">
        <f t="shared" si="311"/>
        <v>400</v>
      </c>
      <c r="AG666" s="3">
        <f t="shared" si="339"/>
        <v>0.5</v>
      </c>
      <c r="AH666" s="3">
        <f>IF(AC666&lt;=450,AthetaR30_0,IF(AC666&gt;=650,AthetaR30_2,(IF(AC666&lt;=550,AthetaR30_0+(AthetaR30_1-AthetaR30_0)/100*(AC666-450),AthetaR30_1+(AthetaR30_2-AthetaR30_1)/100*(AC666-450)))))</f>
        <v>0</v>
      </c>
      <c r="AI666" s="3">
        <f>IF(AD666&lt;=450,AthetaR60_0,IF(AD666&gt;=650,AthetaR60_2,(IF(AD666&lt;=550,AthetaR60_0+(AthetaR60_1-AthetaR60_0)/100*(AD666-450),AthetaR60_1+(AthetaR60_2-AthetaR60_1)/100*(AD666-450)))))</f>
        <v>0.5</v>
      </c>
      <c r="AJ666" s="3">
        <f>IF(AE666&lt;=450,AthetaR90_0,IF(AE666&gt;=650,AthetaR90_2,(IF(AE666&lt;=550,AthetaR90_0+(AthetaR90_1-AthetaR90_0)/100*(AE666-450),AthetaR90_1+(AthetaR90_2-AthetaR90_1)/100*(AE666-450)))))</f>
        <v>1.3</v>
      </c>
      <c r="AK666" s="3">
        <f>IF(AF666&lt;=450,AthetaR120_0,IF(AF666&gt;=650,AthetaR120_2,(IF(AF666&lt;=550,AthetaR120_0+(AthetaR120_1-AthetaR120_0)/100*(AF666-450),AthetaR120_1+(AthetaR120_2-AthetaR120_1)/100*(AF666-450)))))</f>
        <v>1.9</v>
      </c>
      <c r="AL666" s="24">
        <f t="shared" si="340"/>
        <v>347.0843262056506</v>
      </c>
      <c r="AM666" s="14">
        <f t="shared" si="341"/>
        <v>245.88161807944107</v>
      </c>
    </row>
    <row r="667" spans="2:39" x14ac:dyDescent="0.25">
      <c r="B667" s="3">
        <f t="shared" si="324"/>
        <v>3245</v>
      </c>
      <c r="C667" s="14">
        <f t="shared" si="325"/>
        <v>54.083333333333336</v>
      </c>
      <c r="D667" s="11">
        <f t="shared" si="326"/>
        <v>929.81883443546371</v>
      </c>
      <c r="E667" s="11">
        <f t="shared" si="312"/>
        <v>584.98679987018295</v>
      </c>
      <c r="F667" s="11">
        <f t="shared" si="327"/>
        <v>164.91497148752296</v>
      </c>
      <c r="G667" s="11">
        <f t="shared" si="313"/>
        <v>347.56950955743736</v>
      </c>
      <c r="H667" s="11">
        <f t="shared" si="314"/>
        <v>246.24542078101399</v>
      </c>
      <c r="I667" s="24">
        <f t="shared" si="328"/>
        <v>164.91497148752296</v>
      </c>
      <c r="J667" s="12">
        <f t="shared" si="315"/>
        <v>0.22383546635949284</v>
      </c>
      <c r="K667" s="24">
        <f t="shared" si="316"/>
        <v>516.47353934399632</v>
      </c>
      <c r="L667" s="12">
        <f t="shared" si="329"/>
        <v>0.24759553324198855</v>
      </c>
      <c r="M667" s="24">
        <f t="shared" si="330"/>
        <v>347.56950955743736</v>
      </c>
      <c r="N667" s="12">
        <f t="shared" si="317"/>
        <v>0.66129035853843254</v>
      </c>
      <c r="O667" s="24">
        <f t="shared" si="318"/>
        <v>582.72484014893143</v>
      </c>
      <c r="P667" s="12">
        <f t="shared" si="331"/>
        <v>0.48485657890001643</v>
      </c>
      <c r="Q667" s="24">
        <f t="shared" si="332"/>
        <v>246.24542078101399</v>
      </c>
      <c r="R667" s="12">
        <f t="shared" si="319"/>
        <v>0.38815952338301751</v>
      </c>
      <c r="S667" s="24">
        <f t="shared" si="320"/>
        <v>546.01951618252735</v>
      </c>
      <c r="T667" s="12">
        <f t="shared" si="333"/>
        <v>0.36367039891521358</v>
      </c>
      <c r="W667" s="24">
        <f t="shared" si="334"/>
        <v>272.73296700926244</v>
      </c>
      <c r="X667" s="24">
        <f t="shared" si="335"/>
        <v>555.15148502407783</v>
      </c>
      <c r="Y667" s="13">
        <f t="shared" si="321"/>
        <v>0.40919277868414777</v>
      </c>
      <c r="Z667" s="24">
        <f t="shared" si="322"/>
        <v>7806.345821523013</v>
      </c>
      <c r="AA667" s="24">
        <f t="shared" si="323"/>
        <v>12591.385336830277</v>
      </c>
      <c r="AB667" s="24">
        <f t="shared" si="336"/>
        <v>347.56950955743736</v>
      </c>
      <c r="AC667" s="24">
        <f t="shared" si="337"/>
        <v>246.24542078101399</v>
      </c>
      <c r="AE667" s="14">
        <f t="shared" si="338"/>
        <v>54.083333333333336</v>
      </c>
      <c r="AF667" s="24">
        <f t="shared" si="311"/>
        <v>400</v>
      </c>
      <c r="AG667" s="3">
        <f t="shared" si="339"/>
        <v>0.5</v>
      </c>
      <c r="AH667" s="3">
        <f>IF(AC667&lt;=450,AthetaR30_0,IF(AC667&gt;=650,AthetaR30_2,(IF(AC667&lt;=550,AthetaR30_0+(AthetaR30_1-AthetaR30_0)/100*(AC667-450),AthetaR30_1+(AthetaR30_2-AthetaR30_1)/100*(AC667-450)))))</f>
        <v>0</v>
      </c>
      <c r="AI667" s="3">
        <f>IF(AD667&lt;=450,AthetaR60_0,IF(AD667&gt;=650,AthetaR60_2,(IF(AD667&lt;=550,AthetaR60_0+(AthetaR60_1-AthetaR60_0)/100*(AD667-450),AthetaR60_1+(AthetaR60_2-AthetaR60_1)/100*(AD667-450)))))</f>
        <v>0.5</v>
      </c>
      <c r="AJ667" s="3">
        <f>IF(AE667&lt;=450,AthetaR90_0,IF(AE667&gt;=650,AthetaR90_2,(IF(AE667&lt;=550,AthetaR90_0+(AthetaR90_1-AthetaR90_0)/100*(AE667-450),AthetaR90_1+(AthetaR90_2-AthetaR90_1)/100*(AE667-450)))))</f>
        <v>1.3</v>
      </c>
      <c r="AK667" s="3">
        <f>IF(AF667&lt;=450,AthetaR120_0,IF(AF667&gt;=650,AthetaR120_2,(IF(AF667&lt;=550,AthetaR120_0+(AthetaR120_1-AthetaR120_0)/100*(AF667-450),AthetaR120_1+(AthetaR120_2-AthetaR120_1)/100*(AF667-450)))))</f>
        <v>1.9</v>
      </c>
      <c r="AL667" s="24">
        <f t="shared" si="340"/>
        <v>347.56950955743736</v>
      </c>
      <c r="AM667" s="14">
        <f t="shared" si="341"/>
        <v>246.24542078101399</v>
      </c>
    </row>
    <row r="668" spans="2:39" x14ac:dyDescent="0.25">
      <c r="B668" s="3">
        <f t="shared" si="324"/>
        <v>3250</v>
      </c>
      <c r="C668" s="14">
        <f t="shared" si="325"/>
        <v>54.166666666666664</v>
      </c>
      <c r="D668" s="11">
        <f t="shared" si="326"/>
        <v>930.04899054255793</v>
      </c>
      <c r="E668" s="11">
        <f t="shared" si="312"/>
        <v>585.20059821883501</v>
      </c>
      <c r="F668" s="11">
        <f t="shared" si="327"/>
        <v>165.16256702076495</v>
      </c>
      <c r="G668" s="11">
        <f t="shared" si="313"/>
        <v>348.05436613633736</v>
      </c>
      <c r="H668" s="11">
        <f t="shared" si="314"/>
        <v>246.60909117992921</v>
      </c>
      <c r="I668" s="24">
        <f t="shared" si="328"/>
        <v>165.16256702076495</v>
      </c>
      <c r="J668" s="12">
        <f t="shared" si="315"/>
        <v>0.22379291985374153</v>
      </c>
      <c r="K668" s="24">
        <f t="shared" si="316"/>
        <v>516.57172897585087</v>
      </c>
      <c r="L668" s="12">
        <f t="shared" si="329"/>
        <v>0.24755406802579399</v>
      </c>
      <c r="M668" s="24">
        <f t="shared" si="330"/>
        <v>348.05436613633736</v>
      </c>
      <c r="N668" s="12">
        <f t="shared" si="317"/>
        <v>0.6610686490629516</v>
      </c>
      <c r="O668" s="24">
        <f t="shared" si="318"/>
        <v>582.92027464554872</v>
      </c>
      <c r="P668" s="12">
        <f t="shared" si="331"/>
        <v>0.48452977345554948</v>
      </c>
      <c r="Q668" s="24">
        <f t="shared" si="332"/>
        <v>246.60909117992921</v>
      </c>
      <c r="R668" s="12">
        <f t="shared" si="319"/>
        <v>0.38807047687027735</v>
      </c>
      <c r="S668" s="24">
        <f t="shared" si="320"/>
        <v>546.1448056253015</v>
      </c>
      <c r="T668" s="12">
        <f t="shared" si="333"/>
        <v>0.36353801946415182</v>
      </c>
      <c r="W668" s="24">
        <f t="shared" si="334"/>
        <v>273.14215978794658</v>
      </c>
      <c r="X668" s="24">
        <f t="shared" si="335"/>
        <v>555.29331420889935</v>
      </c>
      <c r="Y668" s="13">
        <f t="shared" si="321"/>
        <v>0.4091429783033862</v>
      </c>
      <c r="Z668" s="24">
        <f t="shared" si="322"/>
        <v>7801.4609607722105</v>
      </c>
      <c r="AA668" s="24">
        <f t="shared" si="323"/>
        <v>12598.998257422325</v>
      </c>
      <c r="AB668" s="24">
        <f t="shared" si="336"/>
        <v>348.05436613633736</v>
      </c>
      <c r="AC668" s="24">
        <f t="shared" si="337"/>
        <v>246.60909117992921</v>
      </c>
      <c r="AE668" s="14">
        <f t="shared" si="338"/>
        <v>54.166666666666664</v>
      </c>
      <c r="AF668" s="24">
        <f t="shared" si="311"/>
        <v>400</v>
      </c>
      <c r="AG668" s="3">
        <f t="shared" si="339"/>
        <v>0.5</v>
      </c>
      <c r="AH668" s="3">
        <f>IF(AC668&lt;=450,AthetaR30_0,IF(AC668&gt;=650,AthetaR30_2,(IF(AC668&lt;=550,AthetaR30_0+(AthetaR30_1-AthetaR30_0)/100*(AC668-450),AthetaR30_1+(AthetaR30_2-AthetaR30_1)/100*(AC668-450)))))</f>
        <v>0</v>
      </c>
      <c r="AI668" s="3">
        <f>IF(AD668&lt;=450,AthetaR60_0,IF(AD668&gt;=650,AthetaR60_2,(IF(AD668&lt;=550,AthetaR60_0+(AthetaR60_1-AthetaR60_0)/100*(AD668-450),AthetaR60_1+(AthetaR60_2-AthetaR60_1)/100*(AD668-450)))))</f>
        <v>0.5</v>
      </c>
      <c r="AJ668" s="3">
        <f>IF(AE668&lt;=450,AthetaR90_0,IF(AE668&gt;=650,AthetaR90_2,(IF(AE668&lt;=550,AthetaR90_0+(AthetaR90_1-AthetaR90_0)/100*(AE668-450),AthetaR90_1+(AthetaR90_2-AthetaR90_1)/100*(AE668-450)))))</f>
        <v>1.3</v>
      </c>
      <c r="AK668" s="3">
        <f>IF(AF668&lt;=450,AthetaR120_0,IF(AF668&gt;=650,AthetaR120_2,(IF(AF668&lt;=550,AthetaR120_0+(AthetaR120_1-AthetaR120_0)/100*(AF668-450),AthetaR120_1+(AthetaR120_2-AthetaR120_1)/100*(AF668-450)))))</f>
        <v>1.9</v>
      </c>
      <c r="AL668" s="24">
        <f t="shared" si="340"/>
        <v>348.05436613633736</v>
      </c>
      <c r="AM668" s="14">
        <f t="shared" si="341"/>
        <v>246.60909117992921</v>
      </c>
    </row>
    <row r="669" spans="2:39" x14ac:dyDescent="0.25">
      <c r="B669" s="3">
        <f t="shared" si="324"/>
        <v>3255</v>
      </c>
      <c r="C669" s="14">
        <f t="shared" si="325"/>
        <v>54.25</v>
      </c>
      <c r="D669" s="11">
        <f t="shared" si="326"/>
        <v>930.27879364934972</v>
      </c>
      <c r="E669" s="11">
        <f t="shared" si="312"/>
        <v>585.41439656748707</v>
      </c>
      <c r="F669" s="11">
        <f t="shared" si="327"/>
        <v>165.41012108879076</v>
      </c>
      <c r="G669" s="11">
        <f t="shared" si="313"/>
        <v>348.53889590979293</v>
      </c>
      <c r="H669" s="11">
        <f t="shared" si="314"/>
        <v>246.97262919939337</v>
      </c>
      <c r="I669" s="24">
        <f t="shared" si="328"/>
        <v>165.41012108879076</v>
      </c>
      <c r="J669" s="12">
        <f t="shared" si="315"/>
        <v>0.22375042796063185</v>
      </c>
      <c r="K669" s="24">
        <f t="shared" si="316"/>
        <v>516.66982984158403</v>
      </c>
      <c r="L669" s="12">
        <f t="shared" si="329"/>
        <v>0.24751252919223188</v>
      </c>
      <c r="M669" s="24">
        <f t="shared" si="330"/>
        <v>348.53889590979293</v>
      </c>
      <c r="N669" s="12">
        <f t="shared" si="317"/>
        <v>0.66084690317746009</v>
      </c>
      <c r="O669" s="24">
        <f t="shared" si="318"/>
        <v>583.11587240329061</v>
      </c>
      <c r="P669" s="12">
        <f t="shared" si="331"/>
        <v>0.48420293640860984</v>
      </c>
      <c r="Q669" s="24">
        <f t="shared" si="332"/>
        <v>246.97262919939337</v>
      </c>
      <c r="R669" s="12">
        <f t="shared" si="319"/>
        <v>0.38798151252994234</v>
      </c>
      <c r="S669" s="24">
        <f t="shared" si="320"/>
        <v>546.27003688192246</v>
      </c>
      <c r="T669" s="12">
        <f t="shared" si="333"/>
        <v>0.3634055636979765</v>
      </c>
      <c r="W669" s="24">
        <f t="shared" si="334"/>
        <v>273.55130276624999</v>
      </c>
      <c r="X669" s="24">
        <f t="shared" si="335"/>
        <v>555.43516936626656</v>
      </c>
      <c r="Y669" s="13">
        <f t="shared" si="321"/>
        <v>0.4090931185014422</v>
      </c>
      <c r="Z669" s="24">
        <f t="shared" si="322"/>
        <v>7796.5773450309271</v>
      </c>
      <c r="AA669" s="24">
        <f t="shared" si="323"/>
        <v>12606.606655047557</v>
      </c>
      <c r="AB669" s="24">
        <f t="shared" si="336"/>
        <v>348.53889590979293</v>
      </c>
      <c r="AC669" s="24">
        <f t="shared" si="337"/>
        <v>246.97262919939337</v>
      </c>
      <c r="AE669" s="14">
        <f t="shared" si="338"/>
        <v>54.25</v>
      </c>
      <c r="AF669" s="24">
        <f t="shared" si="311"/>
        <v>400</v>
      </c>
      <c r="AG669" s="3">
        <f t="shared" si="339"/>
        <v>0.5</v>
      </c>
      <c r="AH669" s="3">
        <f>IF(AC669&lt;=450,AthetaR30_0,IF(AC669&gt;=650,AthetaR30_2,(IF(AC669&lt;=550,AthetaR30_0+(AthetaR30_1-AthetaR30_0)/100*(AC669-450),AthetaR30_1+(AthetaR30_2-AthetaR30_1)/100*(AC669-450)))))</f>
        <v>0</v>
      </c>
      <c r="AI669" s="3">
        <f>IF(AD669&lt;=450,AthetaR60_0,IF(AD669&gt;=650,AthetaR60_2,(IF(AD669&lt;=550,AthetaR60_0+(AthetaR60_1-AthetaR60_0)/100*(AD669-450),AthetaR60_1+(AthetaR60_2-AthetaR60_1)/100*(AD669-450)))))</f>
        <v>0.5</v>
      </c>
      <c r="AJ669" s="3">
        <f>IF(AE669&lt;=450,AthetaR90_0,IF(AE669&gt;=650,AthetaR90_2,(IF(AE669&lt;=550,AthetaR90_0+(AthetaR90_1-AthetaR90_0)/100*(AE669-450),AthetaR90_1+(AthetaR90_2-AthetaR90_1)/100*(AE669-450)))))</f>
        <v>1.3</v>
      </c>
      <c r="AK669" s="3">
        <f>IF(AF669&lt;=450,AthetaR120_0,IF(AF669&gt;=650,AthetaR120_2,(IF(AF669&lt;=550,AthetaR120_0+(AthetaR120_1-AthetaR120_0)/100*(AF669-450),AthetaR120_1+(AthetaR120_2-AthetaR120_1)/100*(AF669-450)))))</f>
        <v>1.9</v>
      </c>
      <c r="AL669" s="24">
        <f t="shared" si="340"/>
        <v>348.53889590979293</v>
      </c>
      <c r="AM669" s="14">
        <f t="shared" si="341"/>
        <v>246.97262919939337</v>
      </c>
    </row>
    <row r="670" spans="2:39" x14ac:dyDescent="0.25">
      <c r="B670" s="3">
        <f t="shared" si="324"/>
        <v>3260</v>
      </c>
      <c r="C670" s="14">
        <f t="shared" si="325"/>
        <v>54.333333333333336</v>
      </c>
      <c r="D670" s="11">
        <f t="shared" si="326"/>
        <v>930.50824483700433</v>
      </c>
      <c r="E670" s="11">
        <f t="shared" si="312"/>
        <v>585.62819491613914</v>
      </c>
      <c r="F670" s="11">
        <f t="shared" si="327"/>
        <v>165.65763361798298</v>
      </c>
      <c r="G670" s="11">
        <f t="shared" si="313"/>
        <v>349.02309884620155</v>
      </c>
      <c r="H670" s="11">
        <f t="shared" si="314"/>
        <v>247.33603476309133</v>
      </c>
      <c r="I670" s="24">
        <f t="shared" si="328"/>
        <v>165.65763361798298</v>
      </c>
      <c r="J670" s="12">
        <f t="shared" si="315"/>
        <v>0.22370799053659257</v>
      </c>
      <c r="K670" s="24">
        <f t="shared" si="316"/>
        <v>516.76784215041891</v>
      </c>
      <c r="L670" s="12">
        <f t="shared" si="329"/>
        <v>0.24747091716340949</v>
      </c>
      <c r="M670" s="24">
        <f t="shared" si="330"/>
        <v>349.02309884620155</v>
      </c>
      <c r="N670" s="12">
        <f t="shared" si="317"/>
        <v>0.66062512008076024</v>
      </c>
      <c r="O670" s="24">
        <f t="shared" si="318"/>
        <v>583.31163432633207</v>
      </c>
      <c r="P670" s="12">
        <f t="shared" si="331"/>
        <v>0.48387606871156574</v>
      </c>
      <c r="Q670" s="24">
        <f t="shared" si="332"/>
        <v>247.33603476309133</v>
      </c>
      <c r="R670" s="12">
        <f t="shared" si="319"/>
        <v>0.38789262983192802</v>
      </c>
      <c r="S670" s="24">
        <f t="shared" si="320"/>
        <v>546.39521057945694</v>
      </c>
      <c r="T670" s="12">
        <f t="shared" si="333"/>
        <v>0.36327303209159184</v>
      </c>
      <c r="W670" s="24">
        <f t="shared" si="334"/>
        <v>273.96039588475145</v>
      </c>
      <c r="X670" s="24">
        <f t="shared" si="335"/>
        <v>555.57705137189794</v>
      </c>
      <c r="Y670" s="13">
        <f t="shared" si="321"/>
        <v>0.40904319847142112</v>
      </c>
      <c r="Z670" s="24">
        <f t="shared" si="322"/>
        <v>7791.6949757846924</v>
      </c>
      <c r="AA670" s="24">
        <f t="shared" si="323"/>
        <v>12614.210517511905</v>
      </c>
      <c r="AB670" s="24">
        <f t="shared" si="336"/>
        <v>349.02309884620155</v>
      </c>
      <c r="AC670" s="24">
        <f t="shared" si="337"/>
        <v>247.33603476309133</v>
      </c>
      <c r="AE670" s="14">
        <f t="shared" si="338"/>
        <v>54.333333333333336</v>
      </c>
      <c r="AF670" s="24">
        <f t="shared" si="311"/>
        <v>400</v>
      </c>
      <c r="AG670" s="3">
        <f t="shared" si="339"/>
        <v>0.5</v>
      </c>
      <c r="AH670" s="3">
        <f>IF(AC670&lt;=450,AthetaR30_0,IF(AC670&gt;=650,AthetaR30_2,(IF(AC670&lt;=550,AthetaR30_0+(AthetaR30_1-AthetaR30_0)/100*(AC670-450),AthetaR30_1+(AthetaR30_2-AthetaR30_1)/100*(AC670-450)))))</f>
        <v>0</v>
      </c>
      <c r="AI670" s="3">
        <f>IF(AD670&lt;=450,AthetaR60_0,IF(AD670&gt;=650,AthetaR60_2,(IF(AD670&lt;=550,AthetaR60_0+(AthetaR60_1-AthetaR60_0)/100*(AD670-450),AthetaR60_1+(AthetaR60_2-AthetaR60_1)/100*(AD670-450)))))</f>
        <v>0.5</v>
      </c>
      <c r="AJ670" s="3">
        <f>IF(AE670&lt;=450,AthetaR90_0,IF(AE670&gt;=650,AthetaR90_2,(IF(AE670&lt;=550,AthetaR90_0+(AthetaR90_1-AthetaR90_0)/100*(AE670-450),AthetaR90_1+(AthetaR90_2-AthetaR90_1)/100*(AE670-450)))))</f>
        <v>1.3</v>
      </c>
      <c r="AK670" s="3">
        <f>IF(AF670&lt;=450,AthetaR120_0,IF(AF670&gt;=650,AthetaR120_2,(IF(AF670&lt;=550,AthetaR120_0+(AthetaR120_1-AthetaR120_0)/100*(AF670-450),AthetaR120_1+(AthetaR120_2-AthetaR120_1)/100*(AF670-450)))))</f>
        <v>1.9</v>
      </c>
      <c r="AL670" s="24">
        <f t="shared" si="340"/>
        <v>349.02309884620155</v>
      </c>
      <c r="AM670" s="14">
        <f t="shared" si="341"/>
        <v>247.33603476309133</v>
      </c>
    </row>
    <row r="671" spans="2:39" x14ac:dyDescent="0.25">
      <c r="B671" s="3">
        <f t="shared" si="324"/>
        <v>3265</v>
      </c>
      <c r="C671" s="14">
        <f t="shared" si="325"/>
        <v>54.416666666666664</v>
      </c>
      <c r="D671" s="11">
        <f t="shared" si="326"/>
        <v>930.73734518172716</v>
      </c>
      <c r="E671" s="11">
        <f t="shared" si="312"/>
        <v>585.8419932647912</v>
      </c>
      <c r="F671" s="11">
        <f t="shared" si="327"/>
        <v>165.90510453514639</v>
      </c>
      <c r="G671" s="11">
        <f t="shared" si="313"/>
        <v>349.50697491491309</v>
      </c>
      <c r="H671" s="11">
        <f t="shared" si="314"/>
        <v>247.69930779518293</v>
      </c>
      <c r="I671" s="24">
        <f t="shared" si="328"/>
        <v>165.90510453514639</v>
      </c>
      <c r="J671" s="12">
        <f t="shared" si="315"/>
        <v>0.22366560743826752</v>
      </c>
      <c r="K671" s="24">
        <f t="shared" si="316"/>
        <v>516.86576611162116</v>
      </c>
      <c r="L671" s="12">
        <f t="shared" si="329"/>
        <v>0.24742923235861838</v>
      </c>
      <c r="M671" s="24">
        <f t="shared" si="330"/>
        <v>349.50697491491309</v>
      </c>
      <c r="N671" s="12">
        <f t="shared" si="317"/>
        <v>0.66040329898029415</v>
      </c>
      <c r="O671" s="24">
        <f t="shared" si="318"/>
        <v>583.50756131343326</v>
      </c>
      <c r="P671" s="12">
        <f t="shared" si="331"/>
        <v>0.48354917131375974</v>
      </c>
      <c r="Q671" s="24">
        <f t="shared" si="332"/>
        <v>247.69930779518293</v>
      </c>
      <c r="R671" s="12">
        <f t="shared" si="319"/>
        <v>0.38780382824796816</v>
      </c>
      <c r="S671" s="24">
        <f t="shared" si="320"/>
        <v>546.52032734374143</v>
      </c>
      <c r="T671" s="12">
        <f t="shared" si="333"/>
        <v>0.36314042511650074</v>
      </c>
      <c r="W671" s="24">
        <f t="shared" si="334"/>
        <v>274.36943908322286</v>
      </c>
      <c r="X671" s="24">
        <f t="shared" si="335"/>
        <v>555.71896110054138</v>
      </c>
      <c r="Y671" s="13">
        <f t="shared" si="321"/>
        <v>0.40899321740919564</v>
      </c>
      <c r="Z671" s="24">
        <f t="shared" si="322"/>
        <v>7786.8138545392085</v>
      </c>
      <c r="AA671" s="24">
        <f t="shared" si="323"/>
        <v>12621.809832645888</v>
      </c>
      <c r="AB671" s="24">
        <f t="shared" si="336"/>
        <v>349.50697491491309</v>
      </c>
      <c r="AC671" s="24">
        <f t="shared" si="337"/>
        <v>247.69930779518293</v>
      </c>
      <c r="AE671" s="14">
        <f t="shared" si="338"/>
        <v>54.416666666666664</v>
      </c>
      <c r="AF671" s="24">
        <f t="shared" si="311"/>
        <v>400</v>
      </c>
      <c r="AG671" s="3">
        <f t="shared" si="339"/>
        <v>0.5</v>
      </c>
      <c r="AH671" s="3">
        <f>IF(AC671&lt;=450,AthetaR30_0,IF(AC671&gt;=650,AthetaR30_2,(IF(AC671&lt;=550,AthetaR30_0+(AthetaR30_1-AthetaR30_0)/100*(AC671-450),AthetaR30_1+(AthetaR30_2-AthetaR30_1)/100*(AC671-450)))))</f>
        <v>0</v>
      </c>
      <c r="AI671" s="3">
        <f>IF(AD671&lt;=450,AthetaR60_0,IF(AD671&gt;=650,AthetaR60_2,(IF(AD671&lt;=550,AthetaR60_0+(AthetaR60_1-AthetaR60_0)/100*(AD671-450),AthetaR60_1+(AthetaR60_2-AthetaR60_1)/100*(AD671-450)))))</f>
        <v>0.5</v>
      </c>
      <c r="AJ671" s="3">
        <f>IF(AE671&lt;=450,AthetaR90_0,IF(AE671&gt;=650,AthetaR90_2,(IF(AE671&lt;=550,AthetaR90_0+(AthetaR90_1-AthetaR90_0)/100*(AE671-450),AthetaR90_1+(AthetaR90_2-AthetaR90_1)/100*(AE671-450)))))</f>
        <v>1.3</v>
      </c>
      <c r="AK671" s="3">
        <f>IF(AF671&lt;=450,AthetaR120_0,IF(AF671&gt;=650,AthetaR120_2,(IF(AF671&lt;=550,AthetaR120_0+(AthetaR120_1-AthetaR120_0)/100*(AF671-450),AthetaR120_1+(AthetaR120_2-AthetaR120_1)/100*(AF671-450)))))</f>
        <v>1.9</v>
      </c>
      <c r="AL671" s="24">
        <f t="shared" si="340"/>
        <v>349.50697491491309</v>
      </c>
      <c r="AM671" s="14">
        <f t="shared" si="341"/>
        <v>247.69930779518293</v>
      </c>
    </row>
    <row r="672" spans="2:39" x14ac:dyDescent="0.25">
      <c r="B672" s="3">
        <f t="shared" si="324"/>
        <v>3270</v>
      </c>
      <c r="C672" s="14">
        <f t="shared" si="325"/>
        <v>54.5</v>
      </c>
      <c r="D672" s="11">
        <f t="shared" si="326"/>
        <v>930.96609575479545</v>
      </c>
      <c r="E672" s="11">
        <f t="shared" si="312"/>
        <v>586.05579161344338</v>
      </c>
      <c r="F672" s="11">
        <f t="shared" si="327"/>
        <v>166.15253376750502</v>
      </c>
      <c r="G672" s="11">
        <f t="shared" si="313"/>
        <v>349.99052408622686</v>
      </c>
      <c r="H672" s="11">
        <f t="shared" si="314"/>
        <v>248.06244822029944</v>
      </c>
      <c r="I672" s="24">
        <f t="shared" si="328"/>
        <v>166.15253376750502</v>
      </c>
      <c r="J672" s="12">
        <f t="shared" si="315"/>
        <v>0.22362327852251579</v>
      </c>
      <c r="K672" s="24">
        <f t="shared" si="316"/>
        <v>516.96360193449823</v>
      </c>
      <c r="L672" s="12">
        <f t="shared" si="329"/>
        <v>0.24738747519433651</v>
      </c>
      <c r="M672" s="24">
        <f t="shared" si="330"/>
        <v>349.99052408622686</v>
      </c>
      <c r="N672" s="12">
        <f t="shared" si="317"/>
        <v>0.66018143909211058</v>
      </c>
      <c r="O672" s="24">
        <f t="shared" si="318"/>
        <v>583.70365425795057</v>
      </c>
      <c r="P672" s="12">
        <f t="shared" si="331"/>
        <v>0.48322224516148427</v>
      </c>
      <c r="Q672" s="24">
        <f t="shared" si="332"/>
        <v>248.06244822029944</v>
      </c>
      <c r="R672" s="12">
        <f t="shared" si="319"/>
        <v>0.38771510725161079</v>
      </c>
      <c r="S672" s="24">
        <f t="shared" si="320"/>
        <v>546.64538779938175</v>
      </c>
      <c r="T672" s="12">
        <f t="shared" si="333"/>
        <v>0.3630077432408042</v>
      </c>
      <c r="W672" s="24">
        <f t="shared" si="334"/>
        <v>274.77843230063206</v>
      </c>
      <c r="X672" s="24">
        <f t="shared" si="335"/>
        <v>555.86089942597346</v>
      </c>
      <c r="Y672" s="13">
        <f t="shared" si="321"/>
        <v>0.40894317451340595</v>
      </c>
      <c r="Z672" s="24">
        <f t="shared" si="322"/>
        <v>7781.9339828202828</v>
      </c>
      <c r="AA672" s="24">
        <f t="shared" si="323"/>
        <v>12629.40458830482</v>
      </c>
      <c r="AB672" s="24">
        <f t="shared" si="336"/>
        <v>349.99052408622686</v>
      </c>
      <c r="AC672" s="24">
        <f t="shared" si="337"/>
        <v>248.06244822029944</v>
      </c>
      <c r="AE672" s="14">
        <f t="shared" si="338"/>
        <v>54.5</v>
      </c>
      <c r="AF672" s="24">
        <f t="shared" si="311"/>
        <v>400</v>
      </c>
      <c r="AG672" s="3">
        <f t="shared" si="339"/>
        <v>0.5</v>
      </c>
      <c r="AH672" s="3">
        <f>IF(AC672&lt;=450,AthetaR30_0,IF(AC672&gt;=650,AthetaR30_2,(IF(AC672&lt;=550,AthetaR30_0+(AthetaR30_1-AthetaR30_0)/100*(AC672-450),AthetaR30_1+(AthetaR30_2-AthetaR30_1)/100*(AC672-450)))))</f>
        <v>0</v>
      </c>
      <c r="AI672" s="3">
        <f>IF(AD672&lt;=450,AthetaR60_0,IF(AD672&gt;=650,AthetaR60_2,(IF(AD672&lt;=550,AthetaR60_0+(AthetaR60_1-AthetaR60_0)/100*(AD672-450),AthetaR60_1+(AthetaR60_2-AthetaR60_1)/100*(AD672-450)))))</f>
        <v>0.5</v>
      </c>
      <c r="AJ672" s="3">
        <f>IF(AE672&lt;=450,AthetaR90_0,IF(AE672&gt;=650,AthetaR90_2,(IF(AE672&lt;=550,AthetaR90_0+(AthetaR90_1-AthetaR90_0)/100*(AE672-450),AthetaR90_1+(AthetaR90_2-AthetaR90_1)/100*(AE672-450)))))</f>
        <v>1.3</v>
      </c>
      <c r="AK672" s="3">
        <f>IF(AF672&lt;=450,AthetaR120_0,IF(AF672&gt;=650,AthetaR120_2,(IF(AF672&lt;=550,AthetaR120_0+(AthetaR120_1-AthetaR120_0)/100*(AF672-450),AthetaR120_1+(AthetaR120_2-AthetaR120_1)/100*(AF672-450)))))</f>
        <v>1.9</v>
      </c>
      <c r="AL672" s="24">
        <f t="shared" si="340"/>
        <v>349.99052408622686</v>
      </c>
      <c r="AM672" s="14">
        <f t="shared" si="341"/>
        <v>248.06244822029944</v>
      </c>
    </row>
    <row r="673" spans="2:39" x14ac:dyDescent="0.25">
      <c r="B673" s="3">
        <f t="shared" si="324"/>
        <v>3275</v>
      </c>
      <c r="C673" s="14">
        <f t="shared" si="325"/>
        <v>54.583333333333336</v>
      </c>
      <c r="D673" s="11">
        <f t="shared" si="326"/>
        <v>931.19449762258682</v>
      </c>
      <c r="E673" s="11">
        <f t="shared" si="312"/>
        <v>586.26958996209544</v>
      </c>
      <c r="F673" s="11">
        <f t="shared" si="327"/>
        <v>166.39992124269935</v>
      </c>
      <c r="G673" s="11">
        <f t="shared" si="313"/>
        <v>350.47374633138833</v>
      </c>
      <c r="H673" s="11">
        <f t="shared" si="314"/>
        <v>248.42545596354026</v>
      </c>
      <c r="I673" s="24">
        <f t="shared" si="328"/>
        <v>166.39992124269935</v>
      </c>
      <c r="J673" s="12">
        <f t="shared" si="315"/>
        <v>0.22358100364641209</v>
      </c>
      <c r="K673" s="24">
        <f t="shared" si="316"/>
        <v>517.06134982839558</v>
      </c>
      <c r="L673" s="12">
        <f t="shared" si="329"/>
        <v>0.24734564608431095</v>
      </c>
      <c r="M673" s="24">
        <f t="shared" si="330"/>
        <v>350.47374633138833</v>
      </c>
      <c r="N673" s="12">
        <f t="shared" si="317"/>
        <v>0.65995953964082976</v>
      </c>
      <c r="O673" s="24">
        <f t="shared" si="318"/>
        <v>583.89991404784757</v>
      </c>
      <c r="P673" s="12">
        <f t="shared" si="331"/>
        <v>0.48289529119819352</v>
      </c>
      <c r="Q673" s="24">
        <f t="shared" si="332"/>
        <v>248.42545596354026</v>
      </c>
      <c r="R673" s="12">
        <f t="shared" si="319"/>
        <v>0.38762646631821474</v>
      </c>
      <c r="S673" s="24">
        <f t="shared" si="320"/>
        <v>546.77039256975115</v>
      </c>
      <c r="T673" s="12">
        <f t="shared" si="333"/>
        <v>0.36287498692934206</v>
      </c>
      <c r="W673" s="24">
        <f t="shared" si="334"/>
        <v>275.18737547514547</v>
      </c>
      <c r="X673" s="24">
        <f t="shared" si="335"/>
        <v>556.00286722099884</v>
      </c>
      <c r="Y673" s="13">
        <f t="shared" si="321"/>
        <v>0.40889306898545907</v>
      </c>
      <c r="Z673" s="24">
        <f t="shared" si="322"/>
        <v>7777.055362173749</v>
      </c>
      <c r="AA673" s="24">
        <f t="shared" si="323"/>
        <v>12636.994772368929</v>
      </c>
      <c r="AB673" s="24">
        <f t="shared" si="336"/>
        <v>350.47374633138833</v>
      </c>
      <c r="AC673" s="24">
        <f t="shared" si="337"/>
        <v>248.42545596354026</v>
      </c>
      <c r="AE673" s="14">
        <f t="shared" si="338"/>
        <v>54.583333333333336</v>
      </c>
      <c r="AF673" s="24">
        <f t="shared" si="311"/>
        <v>400</v>
      </c>
      <c r="AG673" s="3">
        <f t="shared" si="339"/>
        <v>0.5</v>
      </c>
      <c r="AH673" s="3">
        <f>IF(AC673&lt;=450,AthetaR30_0,IF(AC673&gt;=650,AthetaR30_2,(IF(AC673&lt;=550,AthetaR30_0+(AthetaR30_1-AthetaR30_0)/100*(AC673-450),AthetaR30_1+(AthetaR30_2-AthetaR30_1)/100*(AC673-450)))))</f>
        <v>0</v>
      </c>
      <c r="AI673" s="3">
        <f>IF(AD673&lt;=450,AthetaR60_0,IF(AD673&gt;=650,AthetaR60_2,(IF(AD673&lt;=550,AthetaR60_0+(AthetaR60_1-AthetaR60_0)/100*(AD673-450),AthetaR60_1+(AthetaR60_2-AthetaR60_1)/100*(AD673-450)))))</f>
        <v>0.5</v>
      </c>
      <c r="AJ673" s="3">
        <f>IF(AE673&lt;=450,AthetaR90_0,IF(AE673&gt;=650,AthetaR90_2,(IF(AE673&lt;=550,AthetaR90_0+(AthetaR90_1-AthetaR90_0)/100*(AE673-450),AthetaR90_1+(AthetaR90_2-AthetaR90_1)/100*(AE673-450)))))</f>
        <v>1.3</v>
      </c>
      <c r="AK673" s="3">
        <f>IF(AF673&lt;=450,AthetaR120_0,IF(AF673&gt;=650,AthetaR120_2,(IF(AF673&lt;=550,AthetaR120_0+(AthetaR120_1-AthetaR120_0)/100*(AF673-450),AthetaR120_1+(AthetaR120_2-AthetaR120_1)/100*(AF673-450)))))</f>
        <v>1.9</v>
      </c>
      <c r="AL673" s="24">
        <f t="shared" si="340"/>
        <v>350.47374633138833</v>
      </c>
      <c r="AM673" s="14">
        <f t="shared" si="341"/>
        <v>248.42545596354026</v>
      </c>
    </row>
    <row r="674" spans="2:39" x14ac:dyDescent="0.25">
      <c r="B674" s="3">
        <f t="shared" si="324"/>
        <v>3280</v>
      </c>
      <c r="C674" s="14">
        <f t="shared" si="325"/>
        <v>54.666666666666664</v>
      </c>
      <c r="D674" s="11">
        <f t="shared" si="326"/>
        <v>931.42255184660939</v>
      </c>
      <c r="E674" s="11">
        <f t="shared" si="312"/>
        <v>586.4833883107475</v>
      </c>
      <c r="F674" s="11">
        <f t="shared" si="327"/>
        <v>166.64726688878366</v>
      </c>
      <c r="G674" s="11">
        <f t="shared" si="313"/>
        <v>350.95664162258652</v>
      </c>
      <c r="H674" s="11">
        <f t="shared" si="314"/>
        <v>248.7883309504696</v>
      </c>
      <c r="I674" s="24">
        <f t="shared" si="328"/>
        <v>166.64726688878366</v>
      </c>
      <c r="J674" s="12">
        <f t="shared" si="315"/>
        <v>0.22353878266724725</v>
      </c>
      <c r="K674" s="24">
        <f t="shared" si="316"/>
        <v>517.15901000269548</v>
      </c>
      <c r="L674" s="12">
        <f t="shared" si="329"/>
        <v>0.24730374543954148</v>
      </c>
      <c r="M674" s="24">
        <f t="shared" si="330"/>
        <v>350.95664162258652</v>
      </c>
      <c r="N674" s="12">
        <f t="shared" si="317"/>
        <v>0.65973759985960845</v>
      </c>
      <c r="O674" s="24">
        <f t="shared" si="318"/>
        <v>584.09634156570689</v>
      </c>
      <c r="P674" s="12">
        <f t="shared" si="331"/>
        <v>0.4825683103644226</v>
      </c>
      <c r="Q674" s="24">
        <f t="shared" si="332"/>
        <v>248.7883309504696</v>
      </c>
      <c r="R674" s="12">
        <f t="shared" si="319"/>
        <v>0.38753790492494589</v>
      </c>
      <c r="S674" s="24">
        <f t="shared" si="320"/>
        <v>546.89534227698948</v>
      </c>
      <c r="T674" s="12">
        <f t="shared" si="333"/>
        <v>0.36274215664365972</v>
      </c>
      <c r="W674" s="24">
        <f t="shared" si="334"/>
        <v>275.59626854413091</v>
      </c>
      <c r="X674" s="24">
        <f t="shared" si="335"/>
        <v>556.14486535744993</v>
      </c>
      <c r="Y674" s="13">
        <f t="shared" si="321"/>
        <v>0.40884290002952955</v>
      </c>
      <c r="Z674" s="24">
        <f t="shared" si="322"/>
        <v>7772.1779941654149</v>
      </c>
      <c r="AA674" s="24">
        <f t="shared" si="323"/>
        <v>12644.58037274357</v>
      </c>
      <c r="AB674" s="24">
        <f t="shared" si="336"/>
        <v>350.95664162258652</v>
      </c>
      <c r="AC674" s="24">
        <f t="shared" si="337"/>
        <v>248.7883309504696</v>
      </c>
      <c r="AE674" s="14">
        <f t="shared" si="338"/>
        <v>54.666666666666664</v>
      </c>
      <c r="AF674" s="24">
        <f t="shared" si="311"/>
        <v>400</v>
      </c>
      <c r="AG674" s="3">
        <f t="shared" si="339"/>
        <v>0.5</v>
      </c>
      <c r="AH674" s="3">
        <f>IF(AC674&lt;=450,AthetaR30_0,IF(AC674&gt;=650,AthetaR30_2,(IF(AC674&lt;=550,AthetaR30_0+(AthetaR30_1-AthetaR30_0)/100*(AC674-450),AthetaR30_1+(AthetaR30_2-AthetaR30_1)/100*(AC674-450)))))</f>
        <v>0</v>
      </c>
      <c r="AI674" s="3">
        <f>IF(AD674&lt;=450,AthetaR60_0,IF(AD674&gt;=650,AthetaR60_2,(IF(AD674&lt;=550,AthetaR60_0+(AthetaR60_1-AthetaR60_0)/100*(AD674-450),AthetaR60_1+(AthetaR60_2-AthetaR60_1)/100*(AD674-450)))))</f>
        <v>0.5</v>
      </c>
      <c r="AJ674" s="3">
        <f>IF(AE674&lt;=450,AthetaR90_0,IF(AE674&gt;=650,AthetaR90_2,(IF(AE674&lt;=550,AthetaR90_0+(AthetaR90_1-AthetaR90_0)/100*(AE674-450),AthetaR90_1+(AthetaR90_2-AthetaR90_1)/100*(AE674-450)))))</f>
        <v>1.3</v>
      </c>
      <c r="AK674" s="3">
        <f>IF(AF674&lt;=450,AthetaR120_0,IF(AF674&gt;=650,AthetaR120_2,(IF(AF674&lt;=550,AthetaR120_0+(AthetaR120_1-AthetaR120_0)/100*(AF674-450),AthetaR120_1+(AthetaR120_2-AthetaR120_1)/100*(AF674-450)))))</f>
        <v>1.9</v>
      </c>
      <c r="AL674" s="24">
        <f t="shared" si="340"/>
        <v>350.95664162258652</v>
      </c>
      <c r="AM674" s="14">
        <f t="shared" si="341"/>
        <v>248.7883309504696</v>
      </c>
    </row>
    <row r="675" spans="2:39" x14ac:dyDescent="0.25">
      <c r="B675" s="3">
        <f t="shared" si="324"/>
        <v>3285</v>
      </c>
      <c r="C675" s="14">
        <f t="shared" si="325"/>
        <v>54.75</v>
      </c>
      <c r="D675" s="11">
        <f t="shared" si="326"/>
        <v>931.65025948353184</v>
      </c>
      <c r="E675" s="11">
        <f t="shared" si="312"/>
        <v>586.69718665939956</v>
      </c>
      <c r="F675" s="11">
        <f t="shared" si="327"/>
        <v>166.89457063422321</v>
      </c>
      <c r="G675" s="11">
        <f t="shared" si="313"/>
        <v>351.43920993295092</v>
      </c>
      <c r="H675" s="11">
        <f t="shared" si="314"/>
        <v>249.15107310711326</v>
      </c>
      <c r="I675" s="24">
        <f t="shared" si="328"/>
        <v>166.89457063422321</v>
      </c>
      <c r="J675" s="12">
        <f t="shared" si="315"/>
        <v>0.22349661544252802</v>
      </c>
      <c r="K675" s="24">
        <f t="shared" si="316"/>
        <v>517.25658266681455</v>
      </c>
      <c r="L675" s="12">
        <f t="shared" si="329"/>
        <v>0.24726177366829377</v>
      </c>
      <c r="M675" s="24">
        <f t="shared" si="330"/>
        <v>351.43920993295092</v>
      </c>
      <c r="N675" s="12">
        <f t="shared" si="317"/>
        <v>0.65951561899010669</v>
      </c>
      <c r="O675" s="24">
        <f t="shared" si="318"/>
        <v>584.29293768874072</v>
      </c>
      <c r="P675" s="12">
        <f t="shared" si="331"/>
        <v>0.48224130359779166</v>
      </c>
      <c r="Q675" s="24">
        <f t="shared" si="332"/>
        <v>249.15107310711326</v>
      </c>
      <c r="R675" s="12">
        <f t="shared" si="319"/>
        <v>0.38744942255077386</v>
      </c>
      <c r="S675" s="24">
        <f t="shared" si="320"/>
        <v>547.02023754200161</v>
      </c>
      <c r="T675" s="12">
        <f t="shared" si="333"/>
        <v>0.36260925284202689</v>
      </c>
      <c r="W675" s="24">
        <f t="shared" si="334"/>
        <v>276.00511144416043</v>
      </c>
      <c r="X675" s="24">
        <f t="shared" si="335"/>
        <v>556.28689470618554</v>
      </c>
      <c r="Y675" s="13">
        <f t="shared" si="321"/>
        <v>0.40879266685255855</v>
      </c>
      <c r="Z675" s="24">
        <f t="shared" si="322"/>
        <v>7767.3018803809782</v>
      </c>
      <c r="AA675" s="24">
        <f t="shared" si="323"/>
        <v>12652.161377359349</v>
      </c>
      <c r="AB675" s="24">
        <f t="shared" si="336"/>
        <v>351.43920993295092</v>
      </c>
      <c r="AC675" s="24">
        <f t="shared" si="337"/>
        <v>249.15107310711326</v>
      </c>
      <c r="AE675" s="14">
        <f t="shared" si="338"/>
        <v>54.75</v>
      </c>
      <c r="AF675" s="24">
        <f t="shared" si="311"/>
        <v>400</v>
      </c>
      <c r="AG675" s="3">
        <f t="shared" si="339"/>
        <v>0.5</v>
      </c>
      <c r="AH675" s="3">
        <f>IF(AC675&lt;=450,AthetaR30_0,IF(AC675&gt;=650,AthetaR30_2,(IF(AC675&lt;=550,AthetaR30_0+(AthetaR30_1-AthetaR30_0)/100*(AC675-450),AthetaR30_1+(AthetaR30_2-AthetaR30_1)/100*(AC675-450)))))</f>
        <v>0</v>
      </c>
      <c r="AI675" s="3">
        <f>IF(AD675&lt;=450,AthetaR60_0,IF(AD675&gt;=650,AthetaR60_2,(IF(AD675&lt;=550,AthetaR60_0+(AthetaR60_1-AthetaR60_0)/100*(AD675-450),AthetaR60_1+(AthetaR60_2-AthetaR60_1)/100*(AD675-450)))))</f>
        <v>0.5</v>
      </c>
      <c r="AJ675" s="3">
        <f>IF(AE675&lt;=450,AthetaR90_0,IF(AE675&gt;=650,AthetaR90_2,(IF(AE675&lt;=550,AthetaR90_0+(AthetaR90_1-AthetaR90_0)/100*(AE675-450),AthetaR90_1+(AthetaR90_2-AthetaR90_1)/100*(AE675-450)))))</f>
        <v>1.3</v>
      </c>
      <c r="AK675" s="3">
        <f>IF(AF675&lt;=450,AthetaR120_0,IF(AF675&gt;=650,AthetaR120_2,(IF(AF675&lt;=550,AthetaR120_0+(AthetaR120_1-AthetaR120_0)/100*(AF675-450),AthetaR120_1+(AthetaR120_2-AthetaR120_1)/100*(AF675-450)))))</f>
        <v>1.9</v>
      </c>
      <c r="AL675" s="24">
        <f t="shared" si="340"/>
        <v>351.43920993295092</v>
      </c>
      <c r="AM675" s="14">
        <f t="shared" si="341"/>
        <v>249.15107310711326</v>
      </c>
    </row>
    <row r="676" spans="2:39" x14ac:dyDescent="0.25">
      <c r="B676" s="3">
        <f t="shared" si="324"/>
        <v>3290</v>
      </c>
      <c r="C676" s="14">
        <f t="shared" si="325"/>
        <v>54.833333333333336</v>
      </c>
      <c r="D676" s="11">
        <f t="shared" si="326"/>
        <v>931.87762158521241</v>
      </c>
      <c r="E676" s="11">
        <f t="shared" si="312"/>
        <v>586.91098500805163</v>
      </c>
      <c r="F676" s="11">
        <f t="shared" si="327"/>
        <v>167.14183240789151</v>
      </c>
      <c r="G676" s="11">
        <f t="shared" si="313"/>
        <v>351.92145123654871</v>
      </c>
      <c r="H676" s="11">
        <f t="shared" si="314"/>
        <v>249.51368235995528</v>
      </c>
      <c r="I676" s="24">
        <f t="shared" si="328"/>
        <v>167.14183240789151</v>
      </c>
      <c r="J676" s="12">
        <f t="shared" si="315"/>
        <v>0.22345450182997814</v>
      </c>
      <c r="K676" s="24">
        <f t="shared" si="316"/>
        <v>517.35406803020146</v>
      </c>
      <c r="L676" s="12">
        <f t="shared" si="329"/>
        <v>0.24721973117613949</v>
      </c>
      <c r="M676" s="24">
        <f t="shared" si="330"/>
        <v>351.92145123654871</v>
      </c>
      <c r="N676" s="12">
        <f t="shared" si="317"/>
        <v>0.65929359628245066</v>
      </c>
      <c r="O676" s="24">
        <f t="shared" si="318"/>
        <v>584.48970328880318</v>
      </c>
      <c r="P676" s="12">
        <f t="shared" si="331"/>
        <v>0.48191427183309365</v>
      </c>
      <c r="Q676" s="24">
        <f t="shared" si="332"/>
        <v>249.51368235995528</v>
      </c>
      <c r="R676" s="12">
        <f t="shared" si="319"/>
        <v>0.38736101867646777</v>
      </c>
      <c r="S676" s="24">
        <f t="shared" si="320"/>
        <v>547.14507898445697</v>
      </c>
      <c r="T676" s="12">
        <f t="shared" si="333"/>
        <v>0.36247627597950383</v>
      </c>
      <c r="W676" s="24">
        <f t="shared" si="334"/>
        <v>276.41390411101298</v>
      </c>
      <c r="X676" s="24">
        <f t="shared" si="335"/>
        <v>556.42895613709106</v>
      </c>
      <c r="Y676" s="13">
        <f t="shared" si="321"/>
        <v>0.40874236866425417</v>
      </c>
      <c r="Z676" s="24">
        <f t="shared" si="322"/>
        <v>7762.4270224259662</v>
      </c>
      <c r="AA676" s="24">
        <f t="shared" si="323"/>
        <v>12659.737774172321</v>
      </c>
      <c r="AB676" s="24">
        <f t="shared" si="336"/>
        <v>351.92145123654871</v>
      </c>
      <c r="AC676" s="24">
        <f t="shared" si="337"/>
        <v>249.51368235995528</v>
      </c>
      <c r="AE676" s="14">
        <f t="shared" si="338"/>
        <v>54.833333333333336</v>
      </c>
      <c r="AF676" s="24">
        <f t="shared" si="311"/>
        <v>400</v>
      </c>
      <c r="AG676" s="3">
        <f t="shared" si="339"/>
        <v>0.5</v>
      </c>
      <c r="AH676" s="3">
        <f>IF(AC676&lt;=450,AthetaR30_0,IF(AC676&gt;=650,AthetaR30_2,(IF(AC676&lt;=550,AthetaR30_0+(AthetaR30_1-AthetaR30_0)/100*(AC676-450),AthetaR30_1+(AthetaR30_2-AthetaR30_1)/100*(AC676-450)))))</f>
        <v>0</v>
      </c>
      <c r="AI676" s="3">
        <f>IF(AD676&lt;=450,AthetaR60_0,IF(AD676&gt;=650,AthetaR60_2,(IF(AD676&lt;=550,AthetaR60_0+(AthetaR60_1-AthetaR60_0)/100*(AD676-450),AthetaR60_1+(AthetaR60_2-AthetaR60_1)/100*(AD676-450)))))</f>
        <v>0.5</v>
      </c>
      <c r="AJ676" s="3">
        <f>IF(AE676&lt;=450,AthetaR90_0,IF(AE676&gt;=650,AthetaR90_2,(IF(AE676&lt;=550,AthetaR90_0+(AthetaR90_1-AthetaR90_0)/100*(AE676-450),AthetaR90_1+(AthetaR90_2-AthetaR90_1)/100*(AE676-450)))))</f>
        <v>1.3</v>
      </c>
      <c r="AK676" s="3">
        <f>IF(AF676&lt;=450,AthetaR120_0,IF(AF676&gt;=650,AthetaR120_2,(IF(AF676&lt;=550,AthetaR120_0+(AthetaR120_1-AthetaR120_0)/100*(AF676-450),AthetaR120_1+(AthetaR120_2-AthetaR120_1)/100*(AF676-450)))))</f>
        <v>1.9</v>
      </c>
      <c r="AL676" s="24">
        <f t="shared" si="340"/>
        <v>351.92145123654871</v>
      </c>
      <c r="AM676" s="14">
        <f t="shared" si="341"/>
        <v>249.51368235995528</v>
      </c>
    </row>
    <row r="677" spans="2:39" x14ac:dyDescent="0.25">
      <c r="B677" s="3">
        <f t="shared" si="324"/>
        <v>3295</v>
      </c>
      <c r="C677" s="14">
        <f t="shared" si="325"/>
        <v>54.916666666666664</v>
      </c>
      <c r="D677" s="11">
        <f t="shared" si="326"/>
        <v>932.10463919872814</v>
      </c>
      <c r="E677" s="11">
        <f t="shared" si="312"/>
        <v>587.12478335670369</v>
      </c>
      <c r="F677" s="11">
        <f t="shared" si="327"/>
        <v>167.38905213906764</v>
      </c>
      <c r="G677" s="11">
        <f t="shared" si="313"/>
        <v>352.4033655083818</v>
      </c>
      <c r="H677" s="11">
        <f t="shared" si="314"/>
        <v>249.87615863593479</v>
      </c>
      <c r="I677" s="24">
        <f t="shared" si="328"/>
        <v>167.38905213906764</v>
      </c>
      <c r="J677" s="12">
        <f t="shared" si="315"/>
        <v>0.2234124416875379</v>
      </c>
      <c r="K677" s="24">
        <f t="shared" si="316"/>
        <v>517.45146630233444</v>
      </c>
      <c r="L677" s="12">
        <f t="shared" si="329"/>
        <v>0.24717761836596686</v>
      </c>
      <c r="M677" s="24">
        <f t="shared" si="330"/>
        <v>352.4033655083818</v>
      </c>
      <c r="N677" s="12">
        <f t="shared" si="317"/>
        <v>0.65907153099520188</v>
      </c>
      <c r="O677" s="24">
        <f t="shared" si="318"/>
        <v>584.68663923240069</v>
      </c>
      <c r="P677" s="12">
        <f t="shared" si="331"/>
        <v>0.48158721600229026</v>
      </c>
      <c r="Q677" s="24">
        <f t="shared" si="332"/>
        <v>249.87615863593479</v>
      </c>
      <c r="R677" s="12">
        <f t="shared" si="319"/>
        <v>0.38727269278459342</v>
      </c>
      <c r="S677" s="24">
        <f t="shared" si="320"/>
        <v>547.26986722278707</v>
      </c>
      <c r="T677" s="12">
        <f t="shared" si="333"/>
        <v>0.36234322650795497</v>
      </c>
      <c r="W677" s="24">
        <f t="shared" si="334"/>
        <v>276.82264647967725</v>
      </c>
      <c r="X677" s="24">
        <f t="shared" si="335"/>
        <v>556.57105051907672</v>
      </c>
      <c r="Y677" s="13">
        <f t="shared" si="321"/>
        <v>0.40869200467709116</v>
      </c>
      <c r="Z677" s="24">
        <f t="shared" si="322"/>
        <v>7757.5534219256606</v>
      </c>
      <c r="AA677" s="24">
        <f t="shared" si="323"/>
        <v>12667.30955116413</v>
      </c>
      <c r="AB677" s="24">
        <f t="shared" si="336"/>
        <v>352.4033655083818</v>
      </c>
      <c r="AC677" s="24">
        <f t="shared" si="337"/>
        <v>249.87615863593479</v>
      </c>
      <c r="AE677" s="14">
        <f t="shared" si="338"/>
        <v>54.916666666666664</v>
      </c>
      <c r="AF677" s="24">
        <f t="shared" ref="AF677:AF740" si="342">IF(AC677&lt;=450,Thetha0_0,IF(AC677&gt;=650,Thetha0_2,(IF(AC677&lt;=550,Thetha0_0+(Thetha0_1-Thetha0_0)/100*(AC677-450),Thetha0_1+(Thetha0_2-Thetha0_1)/100*(AC677-450)))))</f>
        <v>400</v>
      </c>
      <c r="AG677" s="3">
        <f t="shared" si="339"/>
        <v>0.5</v>
      </c>
      <c r="AH677" s="3">
        <f>IF(AC677&lt;=450,AthetaR30_0,IF(AC677&gt;=650,AthetaR30_2,(IF(AC677&lt;=550,AthetaR30_0+(AthetaR30_1-AthetaR30_0)/100*(AC677-450),AthetaR30_1+(AthetaR30_2-AthetaR30_1)/100*(AC677-450)))))</f>
        <v>0</v>
      </c>
      <c r="AI677" s="3">
        <f>IF(AD677&lt;=450,AthetaR60_0,IF(AD677&gt;=650,AthetaR60_2,(IF(AD677&lt;=550,AthetaR60_0+(AthetaR60_1-AthetaR60_0)/100*(AD677-450),AthetaR60_1+(AthetaR60_2-AthetaR60_1)/100*(AD677-450)))))</f>
        <v>0.5</v>
      </c>
      <c r="AJ677" s="3">
        <f>IF(AE677&lt;=450,AthetaR90_0,IF(AE677&gt;=650,AthetaR90_2,(IF(AE677&lt;=550,AthetaR90_0+(AthetaR90_1-AthetaR90_0)/100*(AE677-450),AthetaR90_1+(AthetaR90_2-AthetaR90_1)/100*(AE677-450)))))</f>
        <v>1.3</v>
      </c>
      <c r="AK677" s="3">
        <f>IF(AF677&lt;=450,AthetaR120_0,IF(AF677&gt;=650,AthetaR120_2,(IF(AF677&lt;=550,AthetaR120_0+(AthetaR120_1-AthetaR120_0)/100*(AF677-450),AthetaR120_1+(AthetaR120_2-AthetaR120_1)/100*(AF677-450)))))</f>
        <v>1.9</v>
      </c>
      <c r="AL677" s="24">
        <f t="shared" si="340"/>
        <v>352.4033655083818</v>
      </c>
      <c r="AM677" s="14">
        <f t="shared" si="341"/>
        <v>249.87615863593479</v>
      </c>
    </row>
    <row r="678" spans="2:39" x14ac:dyDescent="0.25">
      <c r="B678" s="3">
        <f t="shared" si="324"/>
        <v>3300</v>
      </c>
      <c r="C678" s="14">
        <f t="shared" si="325"/>
        <v>55</v>
      </c>
      <c r="D678" s="11">
        <f t="shared" si="326"/>
        <v>932.33131336640417</v>
      </c>
      <c r="E678" s="11">
        <f t="shared" si="312"/>
        <v>587.33858170535575</v>
      </c>
      <c r="F678" s="11">
        <f t="shared" si="327"/>
        <v>167.6362297574336</v>
      </c>
      <c r="G678" s="11">
        <f t="shared" si="313"/>
        <v>352.88495272438411</v>
      </c>
      <c r="H678" s="11">
        <f t="shared" si="314"/>
        <v>250.23850186244275</v>
      </c>
      <c r="I678" s="24">
        <f t="shared" si="328"/>
        <v>167.6362297574336</v>
      </c>
      <c r="J678" s="12">
        <f t="shared" si="315"/>
        <v>0.22337043487336494</v>
      </c>
      <c r="K678" s="24">
        <f t="shared" si="316"/>
        <v>517.54877769271968</v>
      </c>
      <c r="L678" s="12">
        <f t="shared" si="329"/>
        <v>0.24713543563799215</v>
      </c>
      <c r="M678" s="24">
        <f t="shared" si="330"/>
        <v>352.88495272438411</v>
      </c>
      <c r="N678" s="12">
        <f t="shared" si="317"/>
        <v>0.65884942239531963</v>
      </c>
      <c r="O678" s="24">
        <f t="shared" si="318"/>
        <v>584.88374638070422</v>
      </c>
      <c r="P678" s="12">
        <f t="shared" si="331"/>
        <v>0.4812601370345152</v>
      </c>
      <c r="Q678" s="24">
        <f t="shared" si="332"/>
        <v>250.23850186244275</v>
      </c>
      <c r="R678" s="12">
        <f t="shared" si="319"/>
        <v>0.38718444435950905</v>
      </c>
      <c r="S678" s="24">
        <f t="shared" si="320"/>
        <v>547.39460287418558</v>
      </c>
      <c r="T678" s="12">
        <f t="shared" si="333"/>
        <v>0.36221010487606531</v>
      </c>
      <c r="W678" s="24">
        <f t="shared" si="334"/>
        <v>277.23133848435435</v>
      </c>
      <c r="X678" s="24">
        <f t="shared" si="335"/>
        <v>556.71317872007751</v>
      </c>
      <c r="Y678" s="13">
        <f t="shared" si="321"/>
        <v>0.40864157410631136</v>
      </c>
      <c r="Z678" s="24">
        <f t="shared" si="322"/>
        <v>7752.6810805250352</v>
      </c>
      <c r="AA678" s="24">
        <f t="shared" si="323"/>
        <v>12674.876696342179</v>
      </c>
      <c r="AB678" s="24">
        <f t="shared" si="336"/>
        <v>352.88495272438411</v>
      </c>
      <c r="AC678" s="24">
        <f t="shared" si="337"/>
        <v>250.23850186244275</v>
      </c>
      <c r="AE678" s="14">
        <f t="shared" si="338"/>
        <v>55</v>
      </c>
      <c r="AF678" s="24">
        <f t="shared" si="342"/>
        <v>400</v>
      </c>
      <c r="AG678" s="3">
        <f t="shared" si="339"/>
        <v>0.5</v>
      </c>
      <c r="AH678" s="3">
        <f>IF(AC678&lt;=450,AthetaR30_0,IF(AC678&gt;=650,AthetaR30_2,(IF(AC678&lt;=550,AthetaR30_0+(AthetaR30_1-AthetaR30_0)/100*(AC678-450),AthetaR30_1+(AthetaR30_2-AthetaR30_1)/100*(AC678-450)))))</f>
        <v>0</v>
      </c>
      <c r="AI678" s="3">
        <f>IF(AD678&lt;=450,AthetaR60_0,IF(AD678&gt;=650,AthetaR60_2,(IF(AD678&lt;=550,AthetaR60_0+(AthetaR60_1-AthetaR60_0)/100*(AD678-450),AthetaR60_1+(AthetaR60_2-AthetaR60_1)/100*(AD678-450)))))</f>
        <v>0.5</v>
      </c>
      <c r="AJ678" s="3">
        <f>IF(AE678&lt;=450,AthetaR90_0,IF(AE678&gt;=650,AthetaR90_2,(IF(AE678&lt;=550,AthetaR90_0+(AthetaR90_1-AthetaR90_0)/100*(AE678-450),AthetaR90_1+(AthetaR90_2-AthetaR90_1)/100*(AE678-450)))))</f>
        <v>1.3</v>
      </c>
      <c r="AK678" s="3">
        <f>IF(AF678&lt;=450,AthetaR120_0,IF(AF678&gt;=650,AthetaR120_2,(IF(AF678&lt;=550,AthetaR120_0+(AthetaR120_1-AthetaR120_0)/100*(AF678-450),AthetaR120_1+(AthetaR120_2-AthetaR120_1)/100*(AF678-450)))))</f>
        <v>1.9</v>
      </c>
      <c r="AL678" s="24">
        <f t="shared" si="340"/>
        <v>352.88495272438411</v>
      </c>
      <c r="AM678" s="14">
        <f t="shared" si="341"/>
        <v>250.23850186244275</v>
      </c>
    </row>
    <row r="679" spans="2:39" x14ac:dyDescent="0.25">
      <c r="B679" s="3">
        <f t="shared" si="324"/>
        <v>3305</v>
      </c>
      <c r="C679" s="14">
        <f t="shared" si="325"/>
        <v>55.083333333333336</v>
      </c>
      <c r="D679" s="11">
        <f t="shared" si="326"/>
        <v>932.55764512584142</v>
      </c>
      <c r="E679" s="11">
        <f t="shared" si="312"/>
        <v>587.55238005400793</v>
      </c>
      <c r="F679" s="11">
        <f t="shared" si="327"/>
        <v>167.8833651930716</v>
      </c>
      <c r="G679" s="11">
        <f t="shared" si="313"/>
        <v>353.3662128614186</v>
      </c>
      <c r="H679" s="11">
        <f t="shared" si="314"/>
        <v>250.6007119673188</v>
      </c>
      <c r="I679" s="24">
        <f t="shared" si="328"/>
        <v>167.8833651930716</v>
      </c>
      <c r="J679" s="12">
        <f t="shared" si="315"/>
        <v>0.2233284812458341</v>
      </c>
      <c r="K679" s="24">
        <f t="shared" si="316"/>
        <v>517.6460024108892</v>
      </c>
      <c r="L679" s="12">
        <f t="shared" si="329"/>
        <v>0.24709318338981245</v>
      </c>
      <c r="M679" s="24">
        <f t="shared" si="330"/>
        <v>353.3662128614186</v>
      </c>
      <c r="N679" s="12">
        <f t="shared" si="317"/>
        <v>0.65862726975812869</v>
      </c>
      <c r="O679" s="24">
        <f t="shared" si="318"/>
        <v>585.08102558955977</v>
      </c>
      <c r="P679" s="12">
        <f t="shared" si="331"/>
        <v>0.48093303585619929</v>
      </c>
      <c r="Q679" s="24">
        <f t="shared" si="332"/>
        <v>250.6007119673188</v>
      </c>
      <c r="R679" s="12">
        <f t="shared" si="319"/>
        <v>0.38709627288736165</v>
      </c>
      <c r="S679" s="24">
        <f t="shared" si="320"/>
        <v>547.51928655460688</v>
      </c>
      <c r="T679" s="12">
        <f t="shared" si="333"/>
        <v>0.36207691152942878</v>
      </c>
      <c r="W679" s="24">
        <f t="shared" si="334"/>
        <v>277.63998005846065</v>
      </c>
      <c r="X679" s="24">
        <f t="shared" si="335"/>
        <v>556.85534160705276</v>
      </c>
      <c r="Y679" s="13">
        <f t="shared" si="321"/>
        <v>0.40859107616992257</v>
      </c>
      <c r="Z679" s="24">
        <f t="shared" si="322"/>
        <v>7747.8099998886819</v>
      </c>
      <c r="AA679" s="24">
        <f t="shared" si="323"/>
        <v>12682.439197739817</v>
      </c>
      <c r="AB679" s="24">
        <f t="shared" si="336"/>
        <v>353.3662128614186</v>
      </c>
      <c r="AC679" s="24">
        <f t="shared" si="337"/>
        <v>250.6007119673188</v>
      </c>
      <c r="AE679" s="14">
        <f t="shared" si="338"/>
        <v>55.083333333333336</v>
      </c>
      <c r="AF679" s="24">
        <f t="shared" si="342"/>
        <v>400</v>
      </c>
      <c r="AG679" s="3">
        <f t="shared" si="339"/>
        <v>0.5</v>
      </c>
      <c r="AH679" s="3">
        <f>IF(AC679&lt;=450,AthetaR30_0,IF(AC679&gt;=650,AthetaR30_2,(IF(AC679&lt;=550,AthetaR30_0+(AthetaR30_1-AthetaR30_0)/100*(AC679-450),AthetaR30_1+(AthetaR30_2-AthetaR30_1)/100*(AC679-450)))))</f>
        <v>0</v>
      </c>
      <c r="AI679" s="3">
        <f>IF(AD679&lt;=450,AthetaR60_0,IF(AD679&gt;=650,AthetaR60_2,(IF(AD679&lt;=550,AthetaR60_0+(AthetaR60_1-AthetaR60_0)/100*(AD679-450),AthetaR60_1+(AthetaR60_2-AthetaR60_1)/100*(AD679-450)))))</f>
        <v>0.5</v>
      </c>
      <c r="AJ679" s="3">
        <f>IF(AE679&lt;=450,AthetaR90_0,IF(AE679&gt;=650,AthetaR90_2,(IF(AE679&lt;=550,AthetaR90_0+(AthetaR90_1-AthetaR90_0)/100*(AE679-450),AthetaR90_1+(AthetaR90_2-AthetaR90_1)/100*(AE679-450)))))</f>
        <v>1.3</v>
      </c>
      <c r="AK679" s="3">
        <f>IF(AF679&lt;=450,AthetaR120_0,IF(AF679&gt;=650,AthetaR120_2,(IF(AF679&lt;=550,AthetaR120_0+(AthetaR120_1-AthetaR120_0)/100*(AF679-450),AthetaR120_1+(AthetaR120_2-AthetaR120_1)/100*(AF679-450)))))</f>
        <v>1.9</v>
      </c>
      <c r="AL679" s="24">
        <f t="shared" si="340"/>
        <v>353.3662128614186</v>
      </c>
      <c r="AM679" s="14">
        <f t="shared" si="341"/>
        <v>250.6007119673188</v>
      </c>
    </row>
    <row r="680" spans="2:39" x14ac:dyDescent="0.25">
      <c r="B680" s="3">
        <f t="shared" si="324"/>
        <v>3310</v>
      </c>
      <c r="C680" s="14">
        <f t="shared" si="325"/>
        <v>55.166666666666664</v>
      </c>
      <c r="D680" s="11">
        <f t="shared" si="326"/>
        <v>932.78363550994663</v>
      </c>
      <c r="E680" s="11">
        <f t="shared" si="312"/>
        <v>587.76617840265999</v>
      </c>
      <c r="F680" s="11">
        <f t="shared" si="327"/>
        <v>168.13045837646141</v>
      </c>
      <c r="G680" s="11">
        <f t="shared" si="313"/>
        <v>353.8471458972748</v>
      </c>
      <c r="H680" s="11">
        <f t="shared" si="314"/>
        <v>250.96278887884824</v>
      </c>
      <c r="I680" s="24">
        <f t="shared" si="328"/>
        <v>168.13045837646141</v>
      </c>
      <c r="J680" s="12">
        <f t="shared" si="315"/>
        <v>0.22328658066353824</v>
      </c>
      <c r="K680" s="24">
        <f t="shared" si="316"/>
        <v>517.74314066639795</v>
      </c>
      <c r="L680" s="12">
        <f t="shared" si="329"/>
        <v>0.24705086201636503</v>
      </c>
      <c r="M680" s="24">
        <f t="shared" si="330"/>
        <v>353.8471458972748</v>
      </c>
      <c r="N680" s="12">
        <f t="shared" si="317"/>
        <v>0.65840507236728352</v>
      </c>
      <c r="O680" s="24">
        <f t="shared" si="318"/>
        <v>585.27847770950109</v>
      </c>
      <c r="P680" s="12">
        <f t="shared" si="331"/>
        <v>0.48060591339091163</v>
      </c>
      <c r="Q680" s="24">
        <f t="shared" si="332"/>
        <v>250.96278887884824</v>
      </c>
      <c r="R680" s="12">
        <f t="shared" si="319"/>
        <v>0.38700817785608393</v>
      </c>
      <c r="S680" s="24">
        <f t="shared" si="320"/>
        <v>547.64391887876434</v>
      </c>
      <c r="T680" s="12">
        <f t="shared" si="333"/>
        <v>0.36194364691047165</v>
      </c>
      <c r="W680" s="24">
        <f t="shared" si="334"/>
        <v>278.04857113463055</v>
      </c>
      <c r="X680" s="24">
        <f t="shared" si="335"/>
        <v>556.99754004598412</v>
      </c>
      <c r="Y680" s="13">
        <f t="shared" si="321"/>
        <v>0.40854051008870013</v>
      </c>
      <c r="Z680" s="24">
        <f t="shared" si="322"/>
        <v>7742.9401817007356</v>
      </c>
      <c r="AA680" s="24">
        <f t="shared" si="323"/>
        <v>12689.997043416466</v>
      </c>
      <c r="AB680" s="24">
        <f t="shared" si="336"/>
        <v>353.8471458972748</v>
      </c>
      <c r="AC680" s="24">
        <f t="shared" si="337"/>
        <v>250.96278887884824</v>
      </c>
      <c r="AE680" s="14">
        <f t="shared" si="338"/>
        <v>55.166666666666664</v>
      </c>
      <c r="AF680" s="24">
        <f t="shared" si="342"/>
        <v>400</v>
      </c>
      <c r="AG680" s="3">
        <f t="shared" si="339"/>
        <v>0.5</v>
      </c>
      <c r="AH680" s="3">
        <f>IF(AC680&lt;=450,AthetaR30_0,IF(AC680&gt;=650,AthetaR30_2,(IF(AC680&lt;=550,AthetaR30_0+(AthetaR30_1-AthetaR30_0)/100*(AC680-450),AthetaR30_1+(AthetaR30_2-AthetaR30_1)/100*(AC680-450)))))</f>
        <v>0</v>
      </c>
      <c r="AI680" s="3">
        <f>IF(AD680&lt;=450,AthetaR60_0,IF(AD680&gt;=650,AthetaR60_2,(IF(AD680&lt;=550,AthetaR60_0+(AthetaR60_1-AthetaR60_0)/100*(AD680-450),AthetaR60_1+(AthetaR60_2-AthetaR60_1)/100*(AD680-450)))))</f>
        <v>0.5</v>
      </c>
      <c r="AJ680" s="3">
        <f>IF(AE680&lt;=450,AthetaR90_0,IF(AE680&gt;=650,AthetaR90_2,(IF(AE680&lt;=550,AthetaR90_0+(AthetaR90_1-AthetaR90_0)/100*(AE680-450),AthetaR90_1+(AthetaR90_2-AthetaR90_1)/100*(AE680-450)))))</f>
        <v>1.3</v>
      </c>
      <c r="AK680" s="3">
        <f>IF(AF680&lt;=450,AthetaR120_0,IF(AF680&gt;=650,AthetaR120_2,(IF(AF680&lt;=550,AthetaR120_0+(AthetaR120_1-AthetaR120_0)/100*(AF680-450),AthetaR120_1+(AthetaR120_2-AthetaR120_1)/100*(AF680-450)))))</f>
        <v>1.9</v>
      </c>
      <c r="AL680" s="24">
        <f t="shared" si="340"/>
        <v>353.8471458972748</v>
      </c>
      <c r="AM680" s="14">
        <f t="shared" si="341"/>
        <v>250.96278887884824</v>
      </c>
    </row>
    <row r="681" spans="2:39" x14ac:dyDescent="0.25">
      <c r="B681" s="3">
        <f t="shared" si="324"/>
        <v>3315</v>
      </c>
      <c r="C681" s="14">
        <f t="shared" si="325"/>
        <v>55.25</v>
      </c>
      <c r="D681" s="11">
        <f t="shared" si="326"/>
        <v>933.00928554695895</v>
      </c>
      <c r="E681" s="11">
        <f t="shared" si="312"/>
        <v>587.97997675131205</v>
      </c>
      <c r="F681" s="11">
        <f t="shared" si="327"/>
        <v>168.37750923847776</v>
      </c>
      <c r="G681" s="11">
        <f t="shared" si="313"/>
        <v>354.32775181066569</v>
      </c>
      <c r="H681" s="11">
        <f t="shared" si="314"/>
        <v>251.32473252575872</v>
      </c>
      <c r="I681" s="24">
        <f t="shared" si="328"/>
        <v>168.37750923847776</v>
      </c>
      <c r="J681" s="12">
        <f t="shared" si="315"/>
        <v>0.22324473298528766</v>
      </c>
      <c r="K681" s="24">
        <f t="shared" si="316"/>
        <v>517.84019266882274</v>
      </c>
      <c r="L681" s="12">
        <f t="shared" si="329"/>
        <v>0.24700847191002234</v>
      </c>
      <c r="M681" s="24">
        <f t="shared" si="330"/>
        <v>354.32775181066569</v>
      </c>
      <c r="N681" s="12">
        <f t="shared" si="317"/>
        <v>0.65818282951473461</v>
      </c>
      <c r="O681" s="24">
        <f t="shared" si="318"/>
        <v>585.47610358576037</v>
      </c>
      <c r="P681" s="12">
        <f t="shared" si="331"/>
        <v>0.48027877055961599</v>
      </c>
      <c r="Q681" s="24">
        <f t="shared" si="332"/>
        <v>251.32473252575872</v>
      </c>
      <c r="R681" s="12">
        <f t="shared" si="319"/>
        <v>0.38692015875539032</v>
      </c>
      <c r="S681" s="24">
        <f t="shared" si="320"/>
        <v>547.7685004601301</v>
      </c>
      <c r="T681" s="12">
        <f t="shared" si="333"/>
        <v>0.36181031145861559</v>
      </c>
      <c r="W681" s="24">
        <f t="shared" si="334"/>
        <v>278.45711164471925</v>
      </c>
      <c r="X681" s="24">
        <f t="shared" si="335"/>
        <v>557.13977490187563</v>
      </c>
      <c r="Y681" s="13">
        <f t="shared" si="321"/>
        <v>0.40848987508618567</v>
      </c>
      <c r="Z681" s="24">
        <f t="shared" si="322"/>
        <v>7738.07162766482</v>
      </c>
      <c r="AA681" s="24">
        <f t="shared" si="323"/>
        <v>12697.55022145781</v>
      </c>
      <c r="AB681" s="24">
        <f t="shared" si="336"/>
        <v>354.32775181066569</v>
      </c>
      <c r="AC681" s="24">
        <f t="shared" si="337"/>
        <v>251.32473252575872</v>
      </c>
      <c r="AE681" s="14">
        <f t="shared" si="338"/>
        <v>55.25</v>
      </c>
      <c r="AF681" s="24">
        <f t="shared" si="342"/>
        <v>400</v>
      </c>
      <c r="AG681" s="3">
        <f t="shared" si="339"/>
        <v>0.5</v>
      </c>
      <c r="AH681" s="3">
        <f>IF(AC681&lt;=450,AthetaR30_0,IF(AC681&gt;=650,AthetaR30_2,(IF(AC681&lt;=550,AthetaR30_0+(AthetaR30_1-AthetaR30_0)/100*(AC681-450),AthetaR30_1+(AthetaR30_2-AthetaR30_1)/100*(AC681-450)))))</f>
        <v>0</v>
      </c>
      <c r="AI681" s="3">
        <f>IF(AD681&lt;=450,AthetaR60_0,IF(AD681&gt;=650,AthetaR60_2,(IF(AD681&lt;=550,AthetaR60_0+(AthetaR60_1-AthetaR60_0)/100*(AD681-450),AthetaR60_1+(AthetaR60_2-AthetaR60_1)/100*(AD681-450)))))</f>
        <v>0.5</v>
      </c>
      <c r="AJ681" s="3">
        <f>IF(AE681&lt;=450,AthetaR90_0,IF(AE681&gt;=650,AthetaR90_2,(IF(AE681&lt;=550,AthetaR90_0+(AthetaR90_1-AthetaR90_0)/100*(AE681-450),AthetaR90_1+(AthetaR90_2-AthetaR90_1)/100*(AE681-450)))))</f>
        <v>1.3</v>
      </c>
      <c r="AK681" s="3">
        <f>IF(AF681&lt;=450,AthetaR120_0,IF(AF681&gt;=650,AthetaR120_2,(IF(AF681&lt;=550,AthetaR120_0+(AthetaR120_1-AthetaR120_0)/100*(AF681-450),AthetaR120_1+(AthetaR120_2-AthetaR120_1)/100*(AF681-450)))))</f>
        <v>1.9</v>
      </c>
      <c r="AL681" s="24">
        <f t="shared" si="340"/>
        <v>354.32775181066569</v>
      </c>
      <c r="AM681" s="14">
        <f t="shared" si="341"/>
        <v>251.32473252575872</v>
      </c>
    </row>
    <row r="682" spans="2:39" x14ac:dyDescent="0.25">
      <c r="B682" s="3">
        <f t="shared" si="324"/>
        <v>3320</v>
      </c>
      <c r="C682" s="14">
        <f t="shared" si="325"/>
        <v>55.333333333333336</v>
      </c>
      <c r="D682" s="11">
        <f t="shared" si="326"/>
        <v>933.23459626047929</v>
      </c>
      <c r="E682" s="11">
        <f t="shared" si="312"/>
        <v>588.19377509996411</v>
      </c>
      <c r="F682" s="11">
        <f t="shared" si="327"/>
        <v>168.62451771038778</v>
      </c>
      <c r="G682" s="11">
        <f t="shared" si="313"/>
        <v>354.8080305812253</v>
      </c>
      <c r="H682" s="11">
        <f t="shared" si="314"/>
        <v>251.68654283721733</v>
      </c>
      <c r="I682" s="24">
        <f t="shared" si="328"/>
        <v>168.62451771038778</v>
      </c>
      <c r="J682" s="12">
        <f t="shared" si="315"/>
        <v>0.22320293807011141</v>
      </c>
      <c r="K682" s="24">
        <f t="shared" si="316"/>
        <v>517.93715862775957</v>
      </c>
      <c r="L682" s="12">
        <f t="shared" si="329"/>
        <v>0.2469660134605404</v>
      </c>
      <c r="M682" s="24">
        <f t="shared" si="330"/>
        <v>354.8080305812253</v>
      </c>
      <c r="N682" s="12">
        <f t="shared" si="317"/>
        <v>0.65796054050069441</v>
      </c>
      <c r="O682" s="24">
        <f t="shared" si="318"/>
        <v>585.67390405827973</v>
      </c>
      <c r="P682" s="12">
        <f t="shared" si="331"/>
        <v>0.47995160828047989</v>
      </c>
      <c r="Q682" s="24">
        <f t="shared" si="332"/>
        <v>251.68654283721733</v>
      </c>
      <c r="R682" s="12">
        <f t="shared" si="319"/>
        <v>0.38683221507677362</v>
      </c>
      <c r="S682" s="24">
        <f t="shared" si="320"/>
        <v>547.89303191093313</v>
      </c>
      <c r="T682" s="12">
        <f t="shared" si="333"/>
        <v>0.36167690561018323</v>
      </c>
      <c r="W682" s="24">
        <f t="shared" si="334"/>
        <v>278.86560151980541</v>
      </c>
      <c r="X682" s="24">
        <f t="shared" si="335"/>
        <v>557.28204703875315</v>
      </c>
      <c r="Y682" s="13">
        <f t="shared" si="321"/>
        <v>0.40843917038868821</v>
      </c>
      <c r="Z682" s="24">
        <f t="shared" si="322"/>
        <v>7733.2043395039673</v>
      </c>
      <c r="AA682" s="24">
        <f t="shared" si="323"/>
        <v>12705.098719975966</v>
      </c>
      <c r="AB682" s="24">
        <f t="shared" si="336"/>
        <v>354.8080305812253</v>
      </c>
      <c r="AC682" s="24">
        <f t="shared" si="337"/>
        <v>251.68654283721733</v>
      </c>
      <c r="AE682" s="14">
        <f t="shared" si="338"/>
        <v>55.333333333333336</v>
      </c>
      <c r="AF682" s="24">
        <f t="shared" si="342"/>
        <v>400</v>
      </c>
      <c r="AG682" s="3">
        <f t="shared" si="339"/>
        <v>0.5</v>
      </c>
      <c r="AH682" s="3">
        <f>IF(AC682&lt;=450,AthetaR30_0,IF(AC682&gt;=650,AthetaR30_2,(IF(AC682&lt;=550,AthetaR30_0+(AthetaR30_1-AthetaR30_0)/100*(AC682-450),AthetaR30_1+(AthetaR30_2-AthetaR30_1)/100*(AC682-450)))))</f>
        <v>0</v>
      </c>
      <c r="AI682" s="3">
        <f>IF(AD682&lt;=450,AthetaR60_0,IF(AD682&gt;=650,AthetaR60_2,(IF(AD682&lt;=550,AthetaR60_0+(AthetaR60_1-AthetaR60_0)/100*(AD682-450),AthetaR60_1+(AthetaR60_2-AthetaR60_1)/100*(AD682-450)))))</f>
        <v>0.5</v>
      </c>
      <c r="AJ682" s="3">
        <f>IF(AE682&lt;=450,AthetaR90_0,IF(AE682&gt;=650,AthetaR90_2,(IF(AE682&lt;=550,AthetaR90_0+(AthetaR90_1-AthetaR90_0)/100*(AE682-450),AthetaR90_1+(AthetaR90_2-AthetaR90_1)/100*(AE682-450)))))</f>
        <v>1.3</v>
      </c>
      <c r="AK682" s="3">
        <f>IF(AF682&lt;=450,AthetaR120_0,IF(AF682&gt;=650,AthetaR120_2,(IF(AF682&lt;=550,AthetaR120_0+(AthetaR120_1-AthetaR120_0)/100*(AF682-450),AthetaR120_1+(AthetaR120_2-AthetaR120_1)/100*(AF682-450)))))</f>
        <v>1.9</v>
      </c>
      <c r="AL682" s="24">
        <f t="shared" si="340"/>
        <v>354.8080305812253</v>
      </c>
      <c r="AM682" s="14">
        <f t="shared" si="341"/>
        <v>251.68654283721733</v>
      </c>
    </row>
    <row r="683" spans="2:39" x14ac:dyDescent="0.25">
      <c r="B683" s="3">
        <f t="shared" si="324"/>
        <v>3325</v>
      </c>
      <c r="C683" s="14">
        <f t="shared" si="325"/>
        <v>55.416666666666664</v>
      </c>
      <c r="D683" s="11">
        <f t="shared" si="326"/>
        <v>933.4595686694978</v>
      </c>
      <c r="E683" s="11">
        <f t="shared" si="312"/>
        <v>588.40757344861618</v>
      </c>
      <c r="F683" s="11">
        <f t="shared" si="327"/>
        <v>168.87148372384831</v>
      </c>
      <c r="G683" s="11">
        <f t="shared" si="313"/>
        <v>355.28798218950578</v>
      </c>
      <c r="H683" s="11">
        <f t="shared" si="314"/>
        <v>252.04821974282751</v>
      </c>
      <c r="I683" s="24">
        <f t="shared" si="328"/>
        <v>168.87148372384831</v>
      </c>
      <c r="J683" s="12">
        <f t="shared" si="315"/>
        <v>0.22316119577725657</v>
      </c>
      <c r="K683" s="24">
        <f t="shared" si="316"/>
        <v>518.03403875282129</v>
      </c>
      <c r="L683" s="12">
        <f t="shared" si="329"/>
        <v>0.2469234870551193</v>
      </c>
      <c r="M683" s="24">
        <f t="shared" si="330"/>
        <v>355.28798218950578</v>
      </c>
      <c r="N683" s="12">
        <f t="shared" si="317"/>
        <v>0.65773820463360277</v>
      </c>
      <c r="O683" s="24">
        <f t="shared" si="318"/>
        <v>585.87187996172338</v>
      </c>
      <c r="P683" s="12">
        <f t="shared" si="331"/>
        <v>0.47962442746902256</v>
      </c>
      <c r="Q683" s="24">
        <f t="shared" si="332"/>
        <v>252.04821974282751</v>
      </c>
      <c r="R683" s="12">
        <f t="shared" si="319"/>
        <v>0.38674434631350058</v>
      </c>
      <c r="S683" s="24">
        <f t="shared" si="320"/>
        <v>548.01751384215936</v>
      </c>
      <c r="T683" s="12">
        <f t="shared" si="333"/>
        <v>0.36154342979849841</v>
      </c>
      <c r="W683" s="24">
        <f t="shared" si="334"/>
        <v>279.27404069019411</v>
      </c>
      <c r="X683" s="24">
        <f t="shared" si="335"/>
        <v>557.42435731966259</v>
      </c>
      <c r="Y683" s="13">
        <f t="shared" si="321"/>
        <v>0.40838839522528364</v>
      </c>
      <c r="Z683" s="24">
        <f t="shared" si="322"/>
        <v>7728.338318960552</v>
      </c>
      <c r="AA683" s="24">
        <f t="shared" si="323"/>
        <v>12712.642527109629</v>
      </c>
      <c r="AB683" s="24">
        <f t="shared" si="336"/>
        <v>355.28798218950578</v>
      </c>
      <c r="AC683" s="24">
        <f t="shared" si="337"/>
        <v>252.04821974282751</v>
      </c>
      <c r="AE683" s="14">
        <f t="shared" si="338"/>
        <v>55.416666666666664</v>
      </c>
      <c r="AF683" s="24">
        <f t="shared" si="342"/>
        <v>400</v>
      </c>
      <c r="AG683" s="3">
        <f t="shared" si="339"/>
        <v>0.5</v>
      </c>
      <c r="AH683" s="3">
        <f>IF(AC683&lt;=450,AthetaR30_0,IF(AC683&gt;=650,AthetaR30_2,(IF(AC683&lt;=550,AthetaR30_0+(AthetaR30_1-AthetaR30_0)/100*(AC683-450),AthetaR30_1+(AthetaR30_2-AthetaR30_1)/100*(AC683-450)))))</f>
        <v>0</v>
      </c>
      <c r="AI683" s="3">
        <f>IF(AD683&lt;=450,AthetaR60_0,IF(AD683&gt;=650,AthetaR60_2,(IF(AD683&lt;=550,AthetaR60_0+(AthetaR60_1-AthetaR60_0)/100*(AD683-450),AthetaR60_1+(AthetaR60_2-AthetaR60_1)/100*(AD683-450)))))</f>
        <v>0.5</v>
      </c>
      <c r="AJ683" s="3">
        <f>IF(AE683&lt;=450,AthetaR90_0,IF(AE683&gt;=650,AthetaR90_2,(IF(AE683&lt;=550,AthetaR90_0+(AthetaR90_1-AthetaR90_0)/100*(AE683-450),AthetaR90_1+(AthetaR90_2-AthetaR90_1)/100*(AE683-450)))))</f>
        <v>1.3</v>
      </c>
      <c r="AK683" s="3">
        <f>IF(AF683&lt;=450,AthetaR120_0,IF(AF683&gt;=650,AthetaR120_2,(IF(AF683&lt;=550,AthetaR120_0+(AthetaR120_1-AthetaR120_0)/100*(AF683-450),AthetaR120_1+(AthetaR120_2-AthetaR120_1)/100*(AF683-450)))))</f>
        <v>1.9</v>
      </c>
      <c r="AL683" s="24">
        <f t="shared" si="340"/>
        <v>355.28798218950578</v>
      </c>
      <c r="AM683" s="14">
        <f t="shared" si="341"/>
        <v>252.04821974282751</v>
      </c>
    </row>
    <row r="684" spans="2:39" x14ac:dyDescent="0.25">
      <c r="B684" s="3">
        <f t="shared" si="324"/>
        <v>3330</v>
      </c>
      <c r="C684" s="14">
        <f t="shared" si="325"/>
        <v>55.5</v>
      </c>
      <c r="D684" s="11">
        <f t="shared" si="326"/>
        <v>933.6842037884212</v>
      </c>
      <c r="E684" s="11">
        <f t="shared" si="312"/>
        <v>588.62137179726824</v>
      </c>
      <c r="F684" s="11">
        <f t="shared" si="327"/>
        <v>169.11840721090343</v>
      </c>
      <c r="G684" s="11">
        <f t="shared" si="313"/>
        <v>355.76760661697483</v>
      </c>
      <c r="H684" s="11">
        <f t="shared" si="314"/>
        <v>252.40976317262601</v>
      </c>
      <c r="I684" s="24">
        <f t="shared" si="328"/>
        <v>169.11840721090343</v>
      </c>
      <c r="J684" s="12">
        <f t="shared" si="315"/>
        <v>0.22311950596618918</v>
      </c>
      <c r="K684" s="24">
        <f t="shared" si="316"/>
        <v>518.1308332536363</v>
      </c>
      <c r="L684" s="12">
        <f t="shared" si="329"/>
        <v>0.2468808930784166</v>
      </c>
      <c r="M684" s="24">
        <f t="shared" si="330"/>
        <v>355.76760661697483</v>
      </c>
      <c r="N684" s="12">
        <f t="shared" si="317"/>
        <v>0.65751582123009289</v>
      </c>
      <c r="O684" s="24">
        <f t="shared" si="318"/>
        <v>586.07003212548864</v>
      </c>
      <c r="P684" s="12">
        <f t="shared" si="331"/>
        <v>0.47929722903812472</v>
      </c>
      <c r="Q684" s="24">
        <f t="shared" si="332"/>
        <v>252.40976317262601</v>
      </c>
      <c r="R684" s="12">
        <f t="shared" si="319"/>
        <v>0.38665655196060955</v>
      </c>
      <c r="S684" s="24">
        <f t="shared" si="320"/>
        <v>548.14194686354938</v>
      </c>
      <c r="T684" s="12">
        <f t="shared" si="333"/>
        <v>0.36140988445390704</v>
      </c>
      <c r="W684" s="24">
        <f t="shared" si="334"/>
        <v>279.68242908541941</v>
      </c>
      <c r="X684" s="24">
        <f t="shared" si="335"/>
        <v>557.5667066066693</v>
      </c>
      <c r="Y684" s="13">
        <f t="shared" si="321"/>
        <v>0.40833754882781587</v>
      </c>
      <c r="Z684" s="24">
        <f t="shared" si="322"/>
        <v>7723.4735677962208</v>
      </c>
      <c r="AA684" s="24">
        <f t="shared" si="323"/>
        <v>12720.181631024263</v>
      </c>
      <c r="AB684" s="24">
        <f t="shared" si="336"/>
        <v>355.76760661697483</v>
      </c>
      <c r="AC684" s="24">
        <f t="shared" si="337"/>
        <v>252.40976317262601</v>
      </c>
      <c r="AE684" s="14">
        <f t="shared" si="338"/>
        <v>55.5</v>
      </c>
      <c r="AF684" s="24">
        <f t="shared" si="342"/>
        <v>400</v>
      </c>
      <c r="AG684" s="3">
        <f t="shared" si="339"/>
        <v>0.5</v>
      </c>
      <c r="AH684" s="3">
        <f>IF(AC684&lt;=450,AthetaR30_0,IF(AC684&gt;=650,AthetaR30_2,(IF(AC684&lt;=550,AthetaR30_0+(AthetaR30_1-AthetaR30_0)/100*(AC684-450),AthetaR30_1+(AthetaR30_2-AthetaR30_1)/100*(AC684-450)))))</f>
        <v>0</v>
      </c>
      <c r="AI684" s="3">
        <f>IF(AD684&lt;=450,AthetaR60_0,IF(AD684&gt;=650,AthetaR60_2,(IF(AD684&lt;=550,AthetaR60_0+(AthetaR60_1-AthetaR60_0)/100*(AD684-450),AthetaR60_1+(AthetaR60_2-AthetaR60_1)/100*(AD684-450)))))</f>
        <v>0.5</v>
      </c>
      <c r="AJ684" s="3">
        <f>IF(AE684&lt;=450,AthetaR90_0,IF(AE684&gt;=650,AthetaR90_2,(IF(AE684&lt;=550,AthetaR90_0+(AthetaR90_1-AthetaR90_0)/100*(AE684-450),AthetaR90_1+(AthetaR90_2-AthetaR90_1)/100*(AE684-450)))))</f>
        <v>1.3</v>
      </c>
      <c r="AK684" s="3">
        <f>IF(AF684&lt;=450,AthetaR120_0,IF(AF684&gt;=650,AthetaR120_2,(IF(AF684&lt;=550,AthetaR120_0+(AthetaR120_1-AthetaR120_0)/100*(AF684-450),AthetaR120_1+(AthetaR120_2-AthetaR120_1)/100*(AF684-450)))))</f>
        <v>1.9</v>
      </c>
      <c r="AL684" s="24">
        <f t="shared" si="340"/>
        <v>355.76760661697483</v>
      </c>
      <c r="AM684" s="14">
        <f t="shared" si="341"/>
        <v>252.40976317262601</v>
      </c>
    </row>
    <row r="685" spans="2:39" x14ac:dyDescent="0.25">
      <c r="B685" s="3">
        <f t="shared" si="324"/>
        <v>3335</v>
      </c>
      <c r="C685" s="14">
        <f t="shared" si="325"/>
        <v>55.583333333333336</v>
      </c>
      <c r="D685" s="11">
        <f t="shared" si="326"/>
        <v>933.90850262710092</v>
      </c>
      <c r="E685" s="11">
        <f t="shared" si="312"/>
        <v>588.8351701459203</v>
      </c>
      <c r="F685" s="11">
        <f t="shared" si="327"/>
        <v>169.36528810398184</v>
      </c>
      <c r="G685" s="11">
        <f t="shared" si="313"/>
        <v>356.24690384601297</v>
      </c>
      <c r="H685" s="11">
        <f t="shared" si="314"/>
        <v>252.77117305707992</v>
      </c>
      <c r="I685" s="24">
        <f t="shared" si="328"/>
        <v>169.36528810398184</v>
      </c>
      <c r="J685" s="12">
        <f t="shared" si="315"/>
        <v>0.22307786849659395</v>
      </c>
      <c r="K685" s="24">
        <f t="shared" si="316"/>
        <v>518.22754233984608</v>
      </c>
      <c r="L685" s="12">
        <f t="shared" si="329"/>
        <v>0.24683823191254647</v>
      </c>
      <c r="M685" s="24">
        <f t="shared" si="330"/>
        <v>356.24690384601297</v>
      </c>
      <c r="N685" s="12">
        <f t="shared" si="317"/>
        <v>0.65729338961495687</v>
      </c>
      <c r="O685" s="24">
        <f t="shared" si="318"/>
        <v>586.26836137371799</v>
      </c>
      <c r="P685" s="12">
        <f t="shared" si="331"/>
        <v>0.4789700138979901</v>
      </c>
      <c r="Q685" s="24">
        <f t="shared" si="332"/>
        <v>252.77117305707992</v>
      </c>
      <c r="R685" s="12">
        <f t="shared" si="319"/>
        <v>0.3865688315149059</v>
      </c>
      <c r="S685" s="24">
        <f t="shared" si="320"/>
        <v>548.26633158359857</v>
      </c>
      <c r="T685" s="12">
        <f t="shared" si="333"/>
        <v>0.36127627000377033</v>
      </c>
      <c r="W685" s="24">
        <f t="shared" si="334"/>
        <v>280.09076663424725</v>
      </c>
      <c r="X685" s="24">
        <f t="shared" si="335"/>
        <v>557.70909576085819</v>
      </c>
      <c r="Y685" s="13">
        <f t="shared" si="321"/>
        <v>0.4082866304308953</v>
      </c>
      <c r="Z685" s="24">
        <f t="shared" si="322"/>
        <v>7718.6100877918261</v>
      </c>
      <c r="AA685" s="24">
        <f t="shared" si="323"/>
        <v>12727.716019912226</v>
      </c>
      <c r="AB685" s="24">
        <f t="shared" si="336"/>
        <v>356.24690384601297</v>
      </c>
      <c r="AC685" s="24">
        <f t="shared" si="337"/>
        <v>252.77117305707992</v>
      </c>
      <c r="AE685" s="14">
        <f t="shared" si="338"/>
        <v>55.583333333333336</v>
      </c>
      <c r="AF685" s="24">
        <f t="shared" si="342"/>
        <v>400</v>
      </c>
      <c r="AG685" s="3">
        <f t="shared" si="339"/>
        <v>0.5</v>
      </c>
      <c r="AH685" s="3">
        <f>IF(AC685&lt;=450,AthetaR30_0,IF(AC685&gt;=650,AthetaR30_2,(IF(AC685&lt;=550,AthetaR30_0+(AthetaR30_1-AthetaR30_0)/100*(AC685-450),AthetaR30_1+(AthetaR30_2-AthetaR30_1)/100*(AC685-450)))))</f>
        <v>0</v>
      </c>
      <c r="AI685" s="3">
        <f>IF(AD685&lt;=450,AthetaR60_0,IF(AD685&gt;=650,AthetaR60_2,(IF(AD685&lt;=550,AthetaR60_0+(AthetaR60_1-AthetaR60_0)/100*(AD685-450),AthetaR60_1+(AthetaR60_2-AthetaR60_1)/100*(AD685-450)))))</f>
        <v>0.5</v>
      </c>
      <c r="AJ685" s="3">
        <f>IF(AE685&lt;=450,AthetaR90_0,IF(AE685&gt;=650,AthetaR90_2,(IF(AE685&lt;=550,AthetaR90_0+(AthetaR90_1-AthetaR90_0)/100*(AE685-450),AthetaR90_1+(AthetaR90_2-AthetaR90_1)/100*(AE685-450)))))</f>
        <v>1.3</v>
      </c>
      <c r="AK685" s="3">
        <f>IF(AF685&lt;=450,AthetaR120_0,IF(AF685&gt;=650,AthetaR120_2,(IF(AF685&lt;=550,AthetaR120_0+(AthetaR120_1-AthetaR120_0)/100*(AF685-450),AthetaR120_1+(AthetaR120_2-AthetaR120_1)/100*(AF685-450)))))</f>
        <v>1.9</v>
      </c>
      <c r="AL685" s="24">
        <f t="shared" si="340"/>
        <v>356.24690384601297</v>
      </c>
      <c r="AM685" s="14">
        <f t="shared" si="341"/>
        <v>252.77117305707992</v>
      </c>
    </row>
    <row r="686" spans="2:39" x14ac:dyDescent="0.25">
      <c r="B686" s="3">
        <f t="shared" si="324"/>
        <v>3340</v>
      </c>
      <c r="C686" s="14">
        <f t="shared" si="325"/>
        <v>55.666666666666664</v>
      </c>
      <c r="D686" s="11">
        <f t="shared" si="326"/>
        <v>934.13246619085953</v>
      </c>
      <c r="E686" s="11">
        <f t="shared" si="312"/>
        <v>589.04896849457236</v>
      </c>
      <c r="F686" s="11">
        <f t="shared" si="327"/>
        <v>169.61212633589437</v>
      </c>
      <c r="G686" s="11">
        <f t="shared" si="313"/>
        <v>356.72587385991096</v>
      </c>
      <c r="H686" s="11">
        <f t="shared" si="314"/>
        <v>253.13244932708369</v>
      </c>
      <c r="I686" s="24">
        <f t="shared" si="328"/>
        <v>169.61212633589437</v>
      </c>
      <c r="J686" s="12">
        <f t="shared" si="315"/>
        <v>0.22303628322837496</v>
      </c>
      <c r="K686" s="24">
        <f t="shared" si="316"/>
        <v>518.32416622110316</v>
      </c>
      <c r="L686" s="12">
        <f t="shared" si="329"/>
        <v>0.2467955039371289</v>
      </c>
      <c r="M686" s="24">
        <f t="shared" si="330"/>
        <v>356.72587385991096</v>
      </c>
      <c r="N686" s="12">
        <f t="shared" si="317"/>
        <v>0.65707090912111232</v>
      </c>
      <c r="O686" s="24">
        <f t="shared" si="318"/>
        <v>586.46686852531047</v>
      </c>
      <c r="P686" s="12">
        <f t="shared" si="331"/>
        <v>0.47864278295626322</v>
      </c>
      <c r="Q686" s="24">
        <f t="shared" si="332"/>
        <v>253.13244932708369</v>
      </c>
      <c r="R686" s="12">
        <f t="shared" si="319"/>
        <v>0.38648118447495899</v>
      </c>
      <c r="S686" s="24">
        <f t="shared" si="320"/>
        <v>548.39066860955541</v>
      </c>
      <c r="T686" s="12">
        <f t="shared" si="333"/>
        <v>0.36114258687254652</v>
      </c>
      <c r="W686" s="24">
        <f t="shared" si="334"/>
        <v>280.49905326467814</v>
      </c>
      <c r="X686" s="24">
        <f t="shared" si="335"/>
        <v>557.8515256423309</v>
      </c>
      <c r="Y686" s="13">
        <f t="shared" si="321"/>
        <v>0.40823563927190115</v>
      </c>
      <c r="Z686" s="24">
        <f t="shared" si="322"/>
        <v>7713.7478807473553</v>
      </c>
      <c r="AA686" s="24">
        <f t="shared" si="323"/>
        <v>12735.245681992972</v>
      </c>
      <c r="AB686" s="24">
        <f t="shared" si="336"/>
        <v>356.72587385991096</v>
      </c>
      <c r="AC686" s="24">
        <f t="shared" si="337"/>
        <v>253.13244932708369</v>
      </c>
      <c r="AE686" s="14">
        <f t="shared" si="338"/>
        <v>55.666666666666664</v>
      </c>
      <c r="AF686" s="24">
        <f t="shared" si="342"/>
        <v>400</v>
      </c>
      <c r="AG686" s="3">
        <f t="shared" si="339"/>
        <v>0.5</v>
      </c>
      <c r="AH686" s="3">
        <f>IF(AC686&lt;=450,AthetaR30_0,IF(AC686&gt;=650,AthetaR30_2,(IF(AC686&lt;=550,AthetaR30_0+(AthetaR30_1-AthetaR30_0)/100*(AC686-450),AthetaR30_1+(AthetaR30_2-AthetaR30_1)/100*(AC686-450)))))</f>
        <v>0</v>
      </c>
      <c r="AI686" s="3">
        <f>IF(AD686&lt;=450,AthetaR60_0,IF(AD686&gt;=650,AthetaR60_2,(IF(AD686&lt;=550,AthetaR60_0+(AthetaR60_1-AthetaR60_0)/100*(AD686-450),AthetaR60_1+(AthetaR60_2-AthetaR60_1)/100*(AD686-450)))))</f>
        <v>0.5</v>
      </c>
      <c r="AJ686" s="3">
        <f>IF(AE686&lt;=450,AthetaR90_0,IF(AE686&gt;=650,AthetaR90_2,(IF(AE686&lt;=550,AthetaR90_0+(AthetaR90_1-AthetaR90_0)/100*(AE686-450),AthetaR90_1+(AthetaR90_2-AthetaR90_1)/100*(AE686-450)))))</f>
        <v>1.3</v>
      </c>
      <c r="AK686" s="3">
        <f>IF(AF686&lt;=450,AthetaR120_0,IF(AF686&gt;=650,AthetaR120_2,(IF(AF686&lt;=550,AthetaR120_0+(AthetaR120_1-AthetaR120_0)/100*(AF686-450),AthetaR120_1+(AthetaR120_2-AthetaR120_1)/100*(AF686-450)))))</f>
        <v>1.9</v>
      </c>
      <c r="AL686" s="24">
        <f t="shared" si="340"/>
        <v>356.72587385991096</v>
      </c>
      <c r="AM686" s="14">
        <f t="shared" si="341"/>
        <v>253.13244932708369</v>
      </c>
    </row>
    <row r="687" spans="2:39" x14ac:dyDescent="0.25">
      <c r="B687" s="3">
        <f t="shared" si="324"/>
        <v>3345</v>
      </c>
      <c r="C687" s="14">
        <f t="shared" si="325"/>
        <v>55.75</v>
      </c>
      <c r="D687" s="11">
        <f t="shared" si="326"/>
        <v>934.35609548051798</v>
      </c>
      <c r="E687" s="11">
        <f t="shared" si="312"/>
        <v>589.26276684322443</v>
      </c>
      <c r="F687" s="11">
        <f t="shared" si="327"/>
        <v>169.85892183983151</v>
      </c>
      <c r="G687" s="11">
        <f t="shared" si="313"/>
        <v>357.20451664286725</v>
      </c>
      <c r="H687" s="11">
        <f t="shared" si="314"/>
        <v>253.49359191395624</v>
      </c>
      <c r="I687" s="24">
        <f t="shared" si="328"/>
        <v>169.85892183983151</v>
      </c>
      <c r="J687" s="12">
        <f t="shared" si="315"/>
        <v>0.22299475002165553</v>
      </c>
      <c r="K687" s="24">
        <f t="shared" si="316"/>
        <v>518.42070510706913</v>
      </c>
      <c r="L687" s="12">
        <f t="shared" si="329"/>
        <v>0.24675270952928846</v>
      </c>
      <c r="M687" s="24">
        <f t="shared" si="330"/>
        <v>357.20451664286725</v>
      </c>
      <c r="N687" s="12">
        <f t="shared" si="317"/>
        <v>0.65684837908956695</v>
      </c>
      <c r="O687" s="24">
        <f t="shared" si="318"/>
        <v>586.66555439393369</v>
      </c>
      <c r="P687" s="12">
        <f t="shared" si="331"/>
        <v>0.47831553711798969</v>
      </c>
      <c r="Q687" s="24">
        <f t="shared" si="332"/>
        <v>253.49359191395624</v>
      </c>
      <c r="R687" s="12">
        <f t="shared" si="319"/>
        <v>0.38639361034109804</v>
      </c>
      <c r="S687" s="24">
        <f t="shared" si="320"/>
        <v>548.51495854742075</v>
      </c>
      <c r="T687" s="12">
        <f t="shared" si="333"/>
        <v>0.3610088354817852</v>
      </c>
      <c r="W687" s="24">
        <f t="shared" si="334"/>
        <v>280.90728890395002</v>
      </c>
      <c r="X687" s="24">
        <f t="shared" si="335"/>
        <v>557.99399711020681</v>
      </c>
      <c r="Y687" s="13">
        <f t="shared" si="321"/>
        <v>0.4081845745909799</v>
      </c>
      <c r="Z687" s="24">
        <f t="shared" si="322"/>
        <v>7708.8869484818606</v>
      </c>
      <c r="AA687" s="24">
        <f t="shared" si="323"/>
        <v>12742.7706055132</v>
      </c>
      <c r="AB687" s="24">
        <f t="shared" si="336"/>
        <v>357.20451664286725</v>
      </c>
      <c r="AC687" s="24">
        <f t="shared" si="337"/>
        <v>253.49359191395624</v>
      </c>
      <c r="AE687" s="14">
        <f t="shared" si="338"/>
        <v>55.75</v>
      </c>
      <c r="AF687" s="24">
        <f t="shared" si="342"/>
        <v>400</v>
      </c>
      <c r="AG687" s="3">
        <f t="shared" si="339"/>
        <v>0.5</v>
      </c>
      <c r="AH687" s="3">
        <f>IF(AC687&lt;=450,AthetaR30_0,IF(AC687&gt;=650,AthetaR30_2,(IF(AC687&lt;=550,AthetaR30_0+(AthetaR30_1-AthetaR30_0)/100*(AC687-450),AthetaR30_1+(AthetaR30_2-AthetaR30_1)/100*(AC687-450)))))</f>
        <v>0</v>
      </c>
      <c r="AI687" s="3">
        <f>IF(AD687&lt;=450,AthetaR60_0,IF(AD687&gt;=650,AthetaR60_2,(IF(AD687&lt;=550,AthetaR60_0+(AthetaR60_1-AthetaR60_0)/100*(AD687-450),AthetaR60_1+(AthetaR60_2-AthetaR60_1)/100*(AD687-450)))))</f>
        <v>0.5</v>
      </c>
      <c r="AJ687" s="3">
        <f>IF(AE687&lt;=450,AthetaR90_0,IF(AE687&gt;=650,AthetaR90_2,(IF(AE687&lt;=550,AthetaR90_0+(AthetaR90_1-AthetaR90_0)/100*(AE687-450),AthetaR90_1+(AthetaR90_2-AthetaR90_1)/100*(AE687-450)))))</f>
        <v>1.3</v>
      </c>
      <c r="AK687" s="3">
        <f>IF(AF687&lt;=450,AthetaR120_0,IF(AF687&gt;=650,AthetaR120_2,(IF(AF687&lt;=550,AthetaR120_0+(AthetaR120_1-AthetaR120_0)/100*(AF687-450),AthetaR120_1+(AthetaR120_2-AthetaR120_1)/100*(AF687-450)))))</f>
        <v>1.9</v>
      </c>
      <c r="AL687" s="24">
        <f t="shared" si="340"/>
        <v>357.20451664286725</v>
      </c>
      <c r="AM687" s="14">
        <f t="shared" si="341"/>
        <v>253.49359191395624</v>
      </c>
    </row>
    <row r="688" spans="2:39" x14ac:dyDescent="0.25">
      <c r="B688" s="3">
        <f t="shared" si="324"/>
        <v>3350</v>
      </c>
      <c r="C688" s="14">
        <f t="shared" si="325"/>
        <v>55.833333333333336</v>
      </c>
      <c r="D688" s="11">
        <f t="shared" si="326"/>
        <v>934.57939149242304</v>
      </c>
      <c r="E688" s="11">
        <f t="shared" si="312"/>
        <v>589.4765651918766</v>
      </c>
      <c r="F688" s="11">
        <f t="shared" si="327"/>
        <v>170.1056745493608</v>
      </c>
      <c r="G688" s="11">
        <f t="shared" si="313"/>
        <v>357.68283217998521</v>
      </c>
      <c r="H688" s="11">
        <f t="shared" si="314"/>
        <v>253.85460074943802</v>
      </c>
      <c r="I688" s="24">
        <f t="shared" si="328"/>
        <v>170.1056745493608</v>
      </c>
      <c r="J688" s="12">
        <f t="shared" si="315"/>
        <v>0.22295326873677868</v>
      </c>
      <c r="K688" s="24">
        <f t="shared" si="316"/>
        <v>518.51715920741242</v>
      </c>
      <c r="L688" s="12">
        <f t="shared" si="329"/>
        <v>0.24670984906365998</v>
      </c>
      <c r="M688" s="24">
        <f t="shared" si="330"/>
        <v>357.68283217998521</v>
      </c>
      <c r="N688" s="12">
        <f t="shared" si="317"/>
        <v>0.65662579886938632</v>
      </c>
      <c r="O688" s="24">
        <f t="shared" si="318"/>
        <v>586.86441978803532</v>
      </c>
      <c r="P688" s="12">
        <f t="shared" si="331"/>
        <v>0.47798827728560317</v>
      </c>
      <c r="Q688" s="24">
        <f t="shared" si="332"/>
        <v>253.85460074943802</v>
      </c>
      <c r="R688" s="12">
        <f t="shared" si="319"/>
        <v>0.38630610861540932</v>
      </c>
      <c r="S688" s="24">
        <f t="shared" si="320"/>
        <v>548.63920200194707</v>
      </c>
      <c r="T688" s="12">
        <f t="shared" si="333"/>
        <v>0.36087501625013235</v>
      </c>
      <c r="W688" s="24">
        <f t="shared" si="334"/>
        <v>281.31547347854098</v>
      </c>
      <c r="X688" s="24">
        <f t="shared" si="335"/>
        <v>558.13651102262031</v>
      </c>
      <c r="Y688" s="13">
        <f t="shared" si="321"/>
        <v>0.40813343563104759</v>
      </c>
      <c r="Z688" s="24">
        <f t="shared" si="322"/>
        <v>7704.0272928333907</v>
      </c>
      <c r="AA688" s="24">
        <f t="shared" si="323"/>
        <v>12750.290778747036</v>
      </c>
      <c r="AB688" s="24">
        <f t="shared" si="336"/>
        <v>357.68283217998521</v>
      </c>
      <c r="AC688" s="24">
        <f t="shared" si="337"/>
        <v>253.85460074943802</v>
      </c>
      <c r="AE688" s="14">
        <f t="shared" si="338"/>
        <v>55.833333333333336</v>
      </c>
      <c r="AF688" s="24">
        <f t="shared" si="342"/>
        <v>400</v>
      </c>
      <c r="AG688" s="3">
        <f t="shared" si="339"/>
        <v>0.5</v>
      </c>
      <c r="AH688" s="3">
        <f>IF(AC688&lt;=450,AthetaR30_0,IF(AC688&gt;=650,AthetaR30_2,(IF(AC688&lt;=550,AthetaR30_0+(AthetaR30_1-AthetaR30_0)/100*(AC688-450),AthetaR30_1+(AthetaR30_2-AthetaR30_1)/100*(AC688-450)))))</f>
        <v>0</v>
      </c>
      <c r="AI688" s="3">
        <f>IF(AD688&lt;=450,AthetaR60_0,IF(AD688&gt;=650,AthetaR60_2,(IF(AD688&lt;=550,AthetaR60_0+(AthetaR60_1-AthetaR60_0)/100*(AD688-450),AthetaR60_1+(AthetaR60_2-AthetaR60_1)/100*(AD688-450)))))</f>
        <v>0.5</v>
      </c>
      <c r="AJ688" s="3">
        <f>IF(AE688&lt;=450,AthetaR90_0,IF(AE688&gt;=650,AthetaR90_2,(IF(AE688&lt;=550,AthetaR90_0+(AthetaR90_1-AthetaR90_0)/100*(AE688-450),AthetaR90_1+(AthetaR90_2-AthetaR90_1)/100*(AE688-450)))))</f>
        <v>1.3</v>
      </c>
      <c r="AK688" s="3">
        <f>IF(AF688&lt;=450,AthetaR120_0,IF(AF688&gt;=650,AthetaR120_2,(IF(AF688&lt;=550,AthetaR120_0+(AthetaR120_1-AthetaR120_0)/100*(AF688-450),AthetaR120_1+(AthetaR120_2-AthetaR120_1)/100*(AF688-450)))))</f>
        <v>1.9</v>
      </c>
      <c r="AL688" s="24">
        <f t="shared" si="340"/>
        <v>357.68283217998521</v>
      </c>
      <c r="AM688" s="14">
        <f t="shared" si="341"/>
        <v>253.85460074943802</v>
      </c>
    </row>
    <row r="689" spans="2:39" x14ac:dyDescent="0.25">
      <c r="B689" s="3">
        <f t="shared" si="324"/>
        <v>3355</v>
      </c>
      <c r="C689" s="14">
        <f t="shared" si="325"/>
        <v>55.916666666666664</v>
      </c>
      <c r="D689" s="11">
        <f t="shared" si="326"/>
        <v>934.80235521847362</v>
      </c>
      <c r="E689" s="11">
        <f t="shared" si="312"/>
        <v>589.69036354052866</v>
      </c>
      <c r="F689" s="11">
        <f t="shared" si="327"/>
        <v>170.35238439842445</v>
      </c>
      <c r="G689" s="11">
        <f t="shared" si="313"/>
        <v>358.1608204572708</v>
      </c>
      <c r="H689" s="11">
        <f t="shared" si="314"/>
        <v>254.21547576568815</v>
      </c>
      <c r="I689" s="24">
        <f t="shared" si="328"/>
        <v>170.35238439842445</v>
      </c>
      <c r="J689" s="12">
        <f t="shared" si="315"/>
        <v>0.22291183923430694</v>
      </c>
      <c r="K689" s="24">
        <f t="shared" si="316"/>
        <v>518.61352873180738</v>
      </c>
      <c r="L689" s="12">
        <f t="shared" si="329"/>
        <v>0.24666692291243039</v>
      </c>
      <c r="M689" s="24">
        <f t="shared" si="330"/>
        <v>358.1608204572708</v>
      </c>
      <c r="N689" s="12">
        <f t="shared" si="317"/>
        <v>0.65640316781765828</v>
      </c>
      <c r="O689" s="24">
        <f t="shared" si="318"/>
        <v>587.0634655108546</v>
      </c>
      <c r="P689" s="12">
        <f t="shared" si="331"/>
        <v>0.47766100435901693</v>
      </c>
      <c r="Q689" s="24">
        <f t="shared" si="332"/>
        <v>254.21547576568815</v>
      </c>
      <c r="R689" s="12">
        <f t="shared" si="319"/>
        <v>0.38621867880173161</v>
      </c>
      <c r="S689" s="24">
        <f t="shared" si="320"/>
        <v>548.76339957663754</v>
      </c>
      <c r="T689" s="12">
        <f t="shared" si="333"/>
        <v>0.36074112959339999</v>
      </c>
      <c r="W689" s="24">
        <f t="shared" si="334"/>
        <v>281.72360691417202</v>
      </c>
      <c r="X689" s="24">
        <f t="shared" si="335"/>
        <v>558.27906823672151</v>
      </c>
      <c r="Y689" s="13">
        <f t="shared" si="321"/>
        <v>0.40808222163778757</v>
      </c>
      <c r="Z689" s="24">
        <f t="shared" si="322"/>
        <v>7699.1689156589164</v>
      </c>
      <c r="AA689" s="24">
        <f t="shared" si="323"/>
        <v>12757.806189996141</v>
      </c>
      <c r="AB689" s="24">
        <f t="shared" si="336"/>
        <v>358.1608204572708</v>
      </c>
      <c r="AC689" s="24">
        <f t="shared" si="337"/>
        <v>254.21547576568815</v>
      </c>
      <c r="AE689" s="14">
        <f t="shared" si="338"/>
        <v>55.916666666666664</v>
      </c>
      <c r="AF689" s="24">
        <f t="shared" si="342"/>
        <v>400</v>
      </c>
      <c r="AG689" s="3">
        <f t="shared" si="339"/>
        <v>0.5</v>
      </c>
      <c r="AH689" s="3">
        <f>IF(AC689&lt;=450,AthetaR30_0,IF(AC689&gt;=650,AthetaR30_2,(IF(AC689&lt;=550,AthetaR30_0+(AthetaR30_1-AthetaR30_0)/100*(AC689-450),AthetaR30_1+(AthetaR30_2-AthetaR30_1)/100*(AC689-450)))))</f>
        <v>0</v>
      </c>
      <c r="AI689" s="3">
        <f>IF(AD689&lt;=450,AthetaR60_0,IF(AD689&gt;=650,AthetaR60_2,(IF(AD689&lt;=550,AthetaR60_0+(AthetaR60_1-AthetaR60_0)/100*(AD689-450),AthetaR60_1+(AthetaR60_2-AthetaR60_1)/100*(AD689-450)))))</f>
        <v>0.5</v>
      </c>
      <c r="AJ689" s="3">
        <f>IF(AE689&lt;=450,AthetaR90_0,IF(AE689&gt;=650,AthetaR90_2,(IF(AE689&lt;=550,AthetaR90_0+(AthetaR90_1-AthetaR90_0)/100*(AE689-450),AthetaR90_1+(AthetaR90_2-AthetaR90_1)/100*(AE689-450)))))</f>
        <v>1.3</v>
      </c>
      <c r="AK689" s="3">
        <f>IF(AF689&lt;=450,AthetaR120_0,IF(AF689&gt;=650,AthetaR120_2,(IF(AF689&lt;=550,AthetaR120_0+(AthetaR120_1-AthetaR120_0)/100*(AF689-450),AthetaR120_1+(AthetaR120_2-AthetaR120_1)/100*(AF689-450)))))</f>
        <v>1.9</v>
      </c>
      <c r="AL689" s="24">
        <f t="shared" si="340"/>
        <v>358.1608204572708</v>
      </c>
      <c r="AM689" s="14">
        <f t="shared" si="341"/>
        <v>254.21547576568815</v>
      </c>
    </row>
    <row r="690" spans="2:39" x14ac:dyDescent="0.25">
      <c r="B690" s="3">
        <f t="shared" si="324"/>
        <v>3360</v>
      </c>
      <c r="C690" s="14">
        <f t="shared" si="325"/>
        <v>56</v>
      </c>
      <c r="D690" s="11">
        <f t="shared" si="326"/>
        <v>935.02498764614654</v>
      </c>
      <c r="E690" s="11">
        <f t="shared" si="312"/>
        <v>589.90416188918073</v>
      </c>
      <c r="F690" s="11">
        <f t="shared" si="327"/>
        <v>170.59905132133687</v>
      </c>
      <c r="G690" s="11">
        <f t="shared" si="313"/>
        <v>358.63848146162979</v>
      </c>
      <c r="H690" s="11">
        <f t="shared" si="314"/>
        <v>254.57621689528156</v>
      </c>
      <c r="I690" s="24">
        <f t="shared" si="328"/>
        <v>170.59905132133687</v>
      </c>
      <c r="J690" s="12">
        <f t="shared" si="315"/>
        <v>0.22287046137502314</v>
      </c>
      <c r="K690" s="24">
        <f t="shared" si="316"/>
        <v>518.70981388993084</v>
      </c>
      <c r="L690" s="12">
        <f t="shared" si="329"/>
        <v>0.24662393144536218</v>
      </c>
      <c r="M690" s="24">
        <f t="shared" si="330"/>
        <v>358.63848146162979</v>
      </c>
      <c r="N690" s="12">
        <f t="shared" si="317"/>
        <v>0.65618048529945983</v>
      </c>
      <c r="O690" s="24">
        <f t="shared" si="318"/>
        <v>587.26269236043493</v>
      </c>
      <c r="P690" s="12">
        <f t="shared" si="331"/>
        <v>0.47733371923566237</v>
      </c>
      <c r="Q690" s="24">
        <f t="shared" si="332"/>
        <v>254.57621689528156</v>
      </c>
      <c r="R690" s="12">
        <f t="shared" si="319"/>
        <v>0.38613132040565368</v>
      </c>
      <c r="S690" s="24">
        <f t="shared" si="320"/>
        <v>548.88755187374443</v>
      </c>
      <c r="T690" s="12">
        <f t="shared" si="333"/>
        <v>0.36060717592460195</v>
      </c>
      <c r="W690" s="24">
        <f t="shared" si="334"/>
        <v>282.13168913580984</v>
      </c>
      <c r="X690" s="24">
        <f t="shared" si="335"/>
        <v>558.4216696086736</v>
      </c>
      <c r="Y690" s="13">
        <f t="shared" si="321"/>
        <v>0.40803093185965333</v>
      </c>
      <c r="Z690" s="24">
        <f t="shared" si="322"/>
        <v>7694.3118188342723</v>
      </c>
      <c r="AA690" s="24">
        <f t="shared" si="323"/>
        <v>12765.316827589952</v>
      </c>
      <c r="AB690" s="24">
        <f t="shared" si="336"/>
        <v>358.63848146162979</v>
      </c>
      <c r="AC690" s="24">
        <f t="shared" si="337"/>
        <v>254.57621689528156</v>
      </c>
      <c r="AE690" s="14">
        <f t="shared" si="338"/>
        <v>56</v>
      </c>
      <c r="AF690" s="24">
        <f t="shared" si="342"/>
        <v>400</v>
      </c>
      <c r="AG690" s="3">
        <f t="shared" si="339"/>
        <v>0.5</v>
      </c>
      <c r="AH690" s="3">
        <f>IF(AC690&lt;=450,AthetaR30_0,IF(AC690&gt;=650,AthetaR30_2,(IF(AC690&lt;=550,AthetaR30_0+(AthetaR30_1-AthetaR30_0)/100*(AC690-450),AthetaR30_1+(AthetaR30_2-AthetaR30_1)/100*(AC690-450)))))</f>
        <v>0</v>
      </c>
      <c r="AI690" s="3">
        <f>IF(AD690&lt;=450,AthetaR60_0,IF(AD690&gt;=650,AthetaR60_2,(IF(AD690&lt;=550,AthetaR60_0+(AthetaR60_1-AthetaR60_0)/100*(AD690-450),AthetaR60_1+(AthetaR60_2-AthetaR60_1)/100*(AD690-450)))))</f>
        <v>0.5</v>
      </c>
      <c r="AJ690" s="3">
        <f>IF(AE690&lt;=450,AthetaR90_0,IF(AE690&gt;=650,AthetaR90_2,(IF(AE690&lt;=550,AthetaR90_0+(AthetaR90_1-AthetaR90_0)/100*(AE690-450),AthetaR90_1+(AthetaR90_2-AthetaR90_1)/100*(AE690-450)))))</f>
        <v>1.3</v>
      </c>
      <c r="AK690" s="3">
        <f>IF(AF690&lt;=450,AthetaR120_0,IF(AF690&gt;=650,AthetaR120_2,(IF(AF690&lt;=550,AthetaR120_0+(AthetaR120_1-AthetaR120_0)/100*(AF690-450),AthetaR120_1+(AthetaR120_2-AthetaR120_1)/100*(AF690-450)))))</f>
        <v>1.9</v>
      </c>
      <c r="AL690" s="24">
        <f t="shared" si="340"/>
        <v>358.63848146162979</v>
      </c>
      <c r="AM690" s="14">
        <f t="shared" si="341"/>
        <v>254.57621689528156</v>
      </c>
    </row>
    <row r="691" spans="2:39" x14ac:dyDescent="0.25">
      <c r="B691" s="3">
        <f t="shared" si="324"/>
        <v>3365</v>
      </c>
      <c r="C691" s="14">
        <f t="shared" si="325"/>
        <v>56.083333333333336</v>
      </c>
      <c r="D691" s="11">
        <f t="shared" si="326"/>
        <v>935.24728975852338</v>
      </c>
      <c r="E691" s="11">
        <f t="shared" si="312"/>
        <v>590.11796023783279</v>
      </c>
      <c r="F691" s="11">
        <f t="shared" si="327"/>
        <v>170.84567525278223</v>
      </c>
      <c r="G691" s="11">
        <f t="shared" si="313"/>
        <v>359.11581518086547</v>
      </c>
      <c r="H691" s="11">
        <f t="shared" si="314"/>
        <v>254.93682407120616</v>
      </c>
      <c r="I691" s="24">
        <f t="shared" si="328"/>
        <v>170.84567525278223</v>
      </c>
      <c r="J691" s="12">
        <f t="shared" si="315"/>
        <v>0.22282913501993012</v>
      </c>
      <c r="K691" s="24">
        <f t="shared" si="316"/>
        <v>518.80601489146113</v>
      </c>
      <c r="L691" s="12">
        <f t="shared" si="329"/>
        <v>0.24658087502978374</v>
      </c>
      <c r="M691" s="24">
        <f t="shared" si="330"/>
        <v>359.11581518086547</v>
      </c>
      <c r="N691" s="12">
        <f t="shared" si="317"/>
        <v>0.6559577506878228</v>
      </c>
      <c r="O691" s="24">
        <f t="shared" si="318"/>
        <v>587.4621011296349</v>
      </c>
      <c r="P691" s="12">
        <f t="shared" si="331"/>
        <v>0.4770064228104266</v>
      </c>
      <c r="Q691" s="24">
        <f t="shared" si="332"/>
        <v>254.93682407120616</v>
      </c>
      <c r="R691" s="12">
        <f t="shared" si="319"/>
        <v>0.38604403293450945</v>
      </c>
      <c r="S691" s="24">
        <f t="shared" si="320"/>
        <v>549.01165949427002</v>
      </c>
      <c r="T691" s="12">
        <f t="shared" si="333"/>
        <v>0.36047315565393362</v>
      </c>
      <c r="W691" s="24">
        <f t="shared" si="334"/>
        <v>282.53972006766946</v>
      </c>
      <c r="X691" s="24">
        <f t="shared" si="335"/>
        <v>558.56431599365305</v>
      </c>
      <c r="Y691" s="13">
        <f t="shared" si="321"/>
        <v>0.40797956554786807</v>
      </c>
      <c r="Z691" s="24">
        <f t="shared" si="322"/>
        <v>7689.4560042540834</v>
      </c>
      <c r="AA691" s="24">
        <f t="shared" si="323"/>
        <v>12772.822679885812</v>
      </c>
      <c r="AB691" s="24">
        <f t="shared" si="336"/>
        <v>359.11581518086547</v>
      </c>
      <c r="AC691" s="24">
        <f t="shared" si="337"/>
        <v>254.93682407120616</v>
      </c>
      <c r="AE691" s="14">
        <f t="shared" si="338"/>
        <v>56.083333333333336</v>
      </c>
      <c r="AF691" s="24">
        <f t="shared" si="342"/>
        <v>400</v>
      </c>
      <c r="AG691" s="3">
        <f t="shared" si="339"/>
        <v>0.5</v>
      </c>
      <c r="AH691" s="3">
        <f>IF(AC691&lt;=450,AthetaR30_0,IF(AC691&gt;=650,AthetaR30_2,(IF(AC691&lt;=550,AthetaR30_0+(AthetaR30_1-AthetaR30_0)/100*(AC691-450),AthetaR30_1+(AthetaR30_2-AthetaR30_1)/100*(AC691-450)))))</f>
        <v>0</v>
      </c>
      <c r="AI691" s="3">
        <f>IF(AD691&lt;=450,AthetaR60_0,IF(AD691&gt;=650,AthetaR60_2,(IF(AD691&lt;=550,AthetaR60_0+(AthetaR60_1-AthetaR60_0)/100*(AD691-450),AthetaR60_1+(AthetaR60_2-AthetaR60_1)/100*(AD691-450)))))</f>
        <v>0.5</v>
      </c>
      <c r="AJ691" s="3">
        <f>IF(AE691&lt;=450,AthetaR90_0,IF(AE691&gt;=650,AthetaR90_2,(IF(AE691&lt;=550,AthetaR90_0+(AthetaR90_1-AthetaR90_0)/100*(AE691-450),AthetaR90_1+(AthetaR90_2-AthetaR90_1)/100*(AE691-450)))))</f>
        <v>1.3</v>
      </c>
      <c r="AK691" s="3">
        <f>IF(AF691&lt;=450,AthetaR120_0,IF(AF691&gt;=650,AthetaR120_2,(IF(AF691&lt;=550,AthetaR120_0+(AthetaR120_1-AthetaR120_0)/100*(AF691-450),AthetaR120_1+(AthetaR120_2-AthetaR120_1)/100*(AF691-450)))))</f>
        <v>1.9</v>
      </c>
      <c r="AL691" s="24">
        <f t="shared" si="340"/>
        <v>359.11581518086547</v>
      </c>
      <c r="AM691" s="14">
        <f t="shared" si="341"/>
        <v>254.93682407120616</v>
      </c>
    </row>
    <row r="692" spans="2:39" x14ac:dyDescent="0.25">
      <c r="B692" s="3">
        <f t="shared" si="324"/>
        <v>3370</v>
      </c>
      <c r="C692" s="14">
        <f t="shared" si="325"/>
        <v>56.166666666666664</v>
      </c>
      <c r="D692" s="11">
        <f t="shared" si="326"/>
        <v>935.46926253431684</v>
      </c>
      <c r="E692" s="11">
        <f t="shared" si="312"/>
        <v>590.33175858648485</v>
      </c>
      <c r="F692" s="11">
        <f t="shared" si="327"/>
        <v>171.09225612781202</v>
      </c>
      <c r="G692" s="11">
        <f t="shared" si="313"/>
        <v>359.59282160367587</v>
      </c>
      <c r="H692" s="11">
        <f t="shared" si="314"/>
        <v>255.29729722686008</v>
      </c>
      <c r="I692" s="24">
        <f t="shared" si="328"/>
        <v>171.09225612781202</v>
      </c>
      <c r="J692" s="12">
        <f t="shared" si="315"/>
        <v>0.22278786003025103</v>
      </c>
      <c r="K692" s="24">
        <f t="shared" si="316"/>
        <v>518.90213194607622</v>
      </c>
      <c r="L692" s="12">
        <f t="shared" si="329"/>
        <v>0.24653775403061268</v>
      </c>
      <c r="M692" s="24">
        <f t="shared" si="330"/>
        <v>359.59282160367587</v>
      </c>
      <c r="N692" s="12">
        <f t="shared" si="317"/>
        <v>0.6557349633637003</v>
      </c>
      <c r="O692" s="24">
        <f t="shared" si="318"/>
        <v>587.66169260614049</v>
      </c>
      <c r="P692" s="12">
        <f t="shared" si="331"/>
        <v>0.47667911597569207</v>
      </c>
      <c r="Q692" s="24">
        <f t="shared" si="332"/>
        <v>255.29729722686008</v>
      </c>
      <c r="R692" s="12">
        <f t="shared" si="319"/>
        <v>0.38595681589737585</v>
      </c>
      <c r="S692" s="24">
        <f t="shared" si="320"/>
        <v>549.13572303796354</v>
      </c>
      <c r="T692" s="12">
        <f t="shared" si="333"/>
        <v>0.36033906918880854</v>
      </c>
      <c r="W692" s="24">
        <f t="shared" si="334"/>
        <v>282.94769963321733</v>
      </c>
      <c r="X692" s="24">
        <f t="shared" si="335"/>
        <v>558.70700824584776</v>
      </c>
      <c r="Y692" s="13">
        <f t="shared" si="321"/>
        <v>0.40792812195642481</v>
      </c>
      <c r="Z692" s="24">
        <f t="shared" si="322"/>
        <v>7684.6014738316881</v>
      </c>
      <c r="AA692" s="24">
        <f t="shared" si="323"/>
        <v>12780.323735269123</v>
      </c>
      <c r="AB692" s="24">
        <f t="shared" si="336"/>
        <v>359.59282160367587</v>
      </c>
      <c r="AC692" s="24">
        <f t="shared" si="337"/>
        <v>255.29729722686008</v>
      </c>
      <c r="AE692" s="14">
        <f t="shared" si="338"/>
        <v>56.166666666666664</v>
      </c>
      <c r="AF692" s="24">
        <f t="shared" si="342"/>
        <v>400</v>
      </c>
      <c r="AG692" s="3">
        <f t="shared" si="339"/>
        <v>0.5</v>
      </c>
      <c r="AH692" s="3">
        <f>IF(AC692&lt;=450,AthetaR30_0,IF(AC692&gt;=650,AthetaR30_2,(IF(AC692&lt;=550,AthetaR30_0+(AthetaR30_1-AthetaR30_0)/100*(AC692-450),AthetaR30_1+(AthetaR30_2-AthetaR30_1)/100*(AC692-450)))))</f>
        <v>0</v>
      </c>
      <c r="AI692" s="3">
        <f>IF(AD692&lt;=450,AthetaR60_0,IF(AD692&gt;=650,AthetaR60_2,(IF(AD692&lt;=550,AthetaR60_0+(AthetaR60_1-AthetaR60_0)/100*(AD692-450),AthetaR60_1+(AthetaR60_2-AthetaR60_1)/100*(AD692-450)))))</f>
        <v>0.5</v>
      </c>
      <c r="AJ692" s="3">
        <f>IF(AE692&lt;=450,AthetaR90_0,IF(AE692&gt;=650,AthetaR90_2,(IF(AE692&lt;=550,AthetaR90_0+(AthetaR90_1-AthetaR90_0)/100*(AE692-450),AthetaR90_1+(AthetaR90_2-AthetaR90_1)/100*(AE692-450)))))</f>
        <v>1.3</v>
      </c>
      <c r="AK692" s="3">
        <f>IF(AF692&lt;=450,AthetaR120_0,IF(AF692&gt;=650,AthetaR120_2,(IF(AF692&lt;=550,AthetaR120_0+(AthetaR120_1-AthetaR120_0)/100*(AF692-450),AthetaR120_1+(AthetaR120_2-AthetaR120_1)/100*(AF692-450)))))</f>
        <v>1.9</v>
      </c>
      <c r="AL692" s="24">
        <f t="shared" si="340"/>
        <v>359.59282160367587</v>
      </c>
      <c r="AM692" s="14">
        <f t="shared" si="341"/>
        <v>255.29729722686008</v>
      </c>
    </row>
    <row r="693" spans="2:39" x14ac:dyDescent="0.25">
      <c r="B693" s="3">
        <f t="shared" si="324"/>
        <v>3375</v>
      </c>
      <c r="C693" s="14">
        <f t="shared" si="325"/>
        <v>56.25</v>
      </c>
      <c r="D693" s="11">
        <f t="shared" si="326"/>
        <v>935.69090694789634</v>
      </c>
      <c r="E693" s="11">
        <f t="shared" si="312"/>
        <v>590.54555693513691</v>
      </c>
      <c r="F693" s="11">
        <f t="shared" si="327"/>
        <v>171.33879388184263</v>
      </c>
      <c r="G693" s="11">
        <f t="shared" si="313"/>
        <v>360.06950071965156</v>
      </c>
      <c r="H693" s="11">
        <f t="shared" si="314"/>
        <v>255.65763629604888</v>
      </c>
      <c r="I693" s="24">
        <f t="shared" si="328"/>
        <v>171.33879388184263</v>
      </c>
      <c r="J693" s="12">
        <f t="shared" si="315"/>
        <v>0.22274663626742969</v>
      </c>
      <c r="K693" s="24">
        <f t="shared" si="316"/>
        <v>518.99816526345103</v>
      </c>
      <c r="L693" s="12">
        <f t="shared" si="329"/>
        <v>0.24649456881038723</v>
      </c>
      <c r="M693" s="24">
        <f t="shared" si="330"/>
        <v>360.06950071965156</v>
      </c>
      <c r="N693" s="12">
        <f t="shared" si="317"/>
        <v>0.65551212271593251</v>
      </c>
      <c r="O693" s="24">
        <f t="shared" si="318"/>
        <v>587.86146757247684</v>
      </c>
      <c r="P693" s="12">
        <f t="shared" si="331"/>
        <v>0.47635179962139612</v>
      </c>
      <c r="Q693" s="24">
        <f t="shared" si="332"/>
        <v>255.65763629604888</v>
      </c>
      <c r="R693" s="12">
        <f t="shared" si="319"/>
        <v>0.38586966880506796</v>
      </c>
      <c r="S693" s="24">
        <f t="shared" si="320"/>
        <v>549.25974310332219</v>
      </c>
      <c r="T693" s="12">
        <f t="shared" si="333"/>
        <v>0.36020491693390833</v>
      </c>
      <c r="W693" s="24">
        <f t="shared" si="334"/>
        <v>283.35562775517377</v>
      </c>
      <c r="X693" s="24">
        <f t="shared" si="335"/>
        <v>558.84974721845663</v>
      </c>
      <c r="Y693" s="13">
        <f t="shared" si="321"/>
        <v>0.40787660034208689</v>
      </c>
      <c r="Z693" s="24">
        <f t="shared" si="322"/>
        <v>7679.7482294990787</v>
      </c>
      <c r="AA693" s="24">
        <f t="shared" si="323"/>
        <v>12787.819982153518</v>
      </c>
      <c r="AB693" s="24">
        <f t="shared" si="336"/>
        <v>360.06950071965156</v>
      </c>
      <c r="AC693" s="24">
        <f t="shared" si="337"/>
        <v>255.65763629604888</v>
      </c>
      <c r="AE693" s="14">
        <f t="shared" si="338"/>
        <v>56.25</v>
      </c>
      <c r="AF693" s="24">
        <f t="shared" si="342"/>
        <v>400</v>
      </c>
      <c r="AG693" s="3">
        <f t="shared" si="339"/>
        <v>0.5</v>
      </c>
      <c r="AH693" s="3">
        <f>IF(AC693&lt;=450,AthetaR30_0,IF(AC693&gt;=650,AthetaR30_2,(IF(AC693&lt;=550,AthetaR30_0+(AthetaR30_1-AthetaR30_0)/100*(AC693-450),AthetaR30_1+(AthetaR30_2-AthetaR30_1)/100*(AC693-450)))))</f>
        <v>0</v>
      </c>
      <c r="AI693" s="3">
        <f>IF(AD693&lt;=450,AthetaR60_0,IF(AD693&gt;=650,AthetaR60_2,(IF(AD693&lt;=550,AthetaR60_0+(AthetaR60_1-AthetaR60_0)/100*(AD693-450),AthetaR60_1+(AthetaR60_2-AthetaR60_1)/100*(AD693-450)))))</f>
        <v>0.5</v>
      </c>
      <c r="AJ693" s="3">
        <f>IF(AE693&lt;=450,AthetaR90_0,IF(AE693&gt;=650,AthetaR90_2,(IF(AE693&lt;=550,AthetaR90_0+(AthetaR90_1-AthetaR90_0)/100*(AE693-450),AthetaR90_1+(AthetaR90_2-AthetaR90_1)/100*(AE693-450)))))</f>
        <v>1.3</v>
      </c>
      <c r="AK693" s="3">
        <f>IF(AF693&lt;=450,AthetaR120_0,IF(AF693&gt;=650,AthetaR120_2,(IF(AF693&lt;=550,AthetaR120_0+(AthetaR120_1-AthetaR120_0)/100*(AF693-450),AthetaR120_1+(AthetaR120_2-AthetaR120_1)/100*(AF693-450)))))</f>
        <v>1.9</v>
      </c>
      <c r="AL693" s="24">
        <f t="shared" si="340"/>
        <v>360.06950071965156</v>
      </c>
      <c r="AM693" s="14">
        <f t="shared" si="341"/>
        <v>255.65763629604888</v>
      </c>
    </row>
    <row r="694" spans="2:39" x14ac:dyDescent="0.25">
      <c r="B694" s="3">
        <f t="shared" si="324"/>
        <v>3380</v>
      </c>
      <c r="C694" s="14">
        <f t="shared" si="325"/>
        <v>56.333333333333336</v>
      </c>
      <c r="D694" s="11">
        <f t="shared" si="326"/>
        <v>935.91222396931289</v>
      </c>
      <c r="E694" s="11">
        <f t="shared" si="312"/>
        <v>590.75935528378898</v>
      </c>
      <c r="F694" s="11">
        <f t="shared" si="327"/>
        <v>171.58528845065302</v>
      </c>
      <c r="G694" s="11">
        <f t="shared" si="313"/>
        <v>360.54585251927296</v>
      </c>
      <c r="H694" s="11">
        <f t="shared" si="314"/>
        <v>256.01784121298277</v>
      </c>
      <c r="I694" s="24">
        <f t="shared" si="328"/>
        <v>171.58528845065302</v>
      </c>
      <c r="J694" s="12">
        <f t="shared" si="315"/>
        <v>0.22270546359313048</v>
      </c>
      <c r="K694" s="24">
        <f t="shared" si="316"/>
        <v>519.09411505325636</v>
      </c>
      <c r="L694" s="12">
        <f t="shared" si="329"/>
        <v>0.24645131972929415</v>
      </c>
      <c r="M694" s="24">
        <f t="shared" si="330"/>
        <v>360.54585251927296</v>
      </c>
      <c r="N694" s="12">
        <f t="shared" si="317"/>
        <v>0.65528922814121315</v>
      </c>
      <c r="O694" s="24">
        <f t="shared" si="318"/>
        <v>588.06142680602034</v>
      </c>
      <c r="P694" s="12">
        <f t="shared" si="331"/>
        <v>0.47602447463508379</v>
      </c>
      <c r="Q694" s="24">
        <f t="shared" si="332"/>
        <v>256.01784121298277</v>
      </c>
      <c r="R694" s="12">
        <f t="shared" si="319"/>
        <v>0.38578259117013658</v>
      </c>
      <c r="S694" s="24">
        <f t="shared" si="320"/>
        <v>549.3837202875892</v>
      </c>
      <c r="T694" s="12">
        <f t="shared" si="333"/>
        <v>0.36007069929122743</v>
      </c>
      <c r="W694" s="24">
        <f t="shared" si="334"/>
        <v>283.76350435551586</v>
      </c>
      <c r="X694" s="24">
        <f t="shared" si="335"/>
        <v>558.9925337636879</v>
      </c>
      <c r="Y694" s="13">
        <f t="shared" si="321"/>
        <v>0.40782499996438892</v>
      </c>
      <c r="Z694" s="24">
        <f t="shared" si="322"/>
        <v>7674.8962732068276</v>
      </c>
      <c r="AA694" s="24">
        <f t="shared" si="323"/>
        <v>12795.311408981044</v>
      </c>
      <c r="AB694" s="24">
        <f t="shared" si="336"/>
        <v>360.54585251927296</v>
      </c>
      <c r="AC694" s="24">
        <f t="shared" si="337"/>
        <v>256.01784121298277</v>
      </c>
      <c r="AE694" s="14">
        <f t="shared" si="338"/>
        <v>56.333333333333336</v>
      </c>
      <c r="AF694" s="24">
        <f t="shared" si="342"/>
        <v>400</v>
      </c>
      <c r="AG694" s="3">
        <f t="shared" si="339"/>
        <v>0.5</v>
      </c>
      <c r="AH694" s="3">
        <f>IF(AC694&lt;=450,AthetaR30_0,IF(AC694&gt;=650,AthetaR30_2,(IF(AC694&lt;=550,AthetaR30_0+(AthetaR30_1-AthetaR30_0)/100*(AC694-450),AthetaR30_1+(AthetaR30_2-AthetaR30_1)/100*(AC694-450)))))</f>
        <v>0</v>
      </c>
      <c r="AI694" s="3">
        <f>IF(AD694&lt;=450,AthetaR60_0,IF(AD694&gt;=650,AthetaR60_2,(IF(AD694&lt;=550,AthetaR60_0+(AthetaR60_1-AthetaR60_0)/100*(AD694-450),AthetaR60_1+(AthetaR60_2-AthetaR60_1)/100*(AD694-450)))))</f>
        <v>0.5</v>
      </c>
      <c r="AJ694" s="3">
        <f>IF(AE694&lt;=450,AthetaR90_0,IF(AE694&gt;=650,AthetaR90_2,(IF(AE694&lt;=550,AthetaR90_0+(AthetaR90_1-AthetaR90_0)/100*(AE694-450),AthetaR90_1+(AthetaR90_2-AthetaR90_1)/100*(AE694-450)))))</f>
        <v>1.3</v>
      </c>
      <c r="AK694" s="3">
        <f>IF(AF694&lt;=450,AthetaR120_0,IF(AF694&gt;=650,AthetaR120_2,(IF(AF694&lt;=550,AthetaR120_0+(AthetaR120_1-AthetaR120_0)/100*(AF694-450),AthetaR120_1+(AthetaR120_2-AthetaR120_1)/100*(AF694-450)))))</f>
        <v>1.9</v>
      </c>
      <c r="AL694" s="24">
        <f t="shared" si="340"/>
        <v>360.54585251927296</v>
      </c>
      <c r="AM694" s="14">
        <f t="shared" si="341"/>
        <v>256.01784121298277</v>
      </c>
    </row>
    <row r="695" spans="2:39" x14ac:dyDescent="0.25">
      <c r="B695" s="3">
        <f t="shared" si="324"/>
        <v>3385</v>
      </c>
      <c r="C695" s="14">
        <f t="shared" si="325"/>
        <v>56.416666666666664</v>
      </c>
      <c r="D695" s="11">
        <f t="shared" si="326"/>
        <v>936.13321456432561</v>
      </c>
      <c r="E695" s="11">
        <f t="shared" si="312"/>
        <v>590.97315363244104</v>
      </c>
      <c r="F695" s="11">
        <f t="shared" si="327"/>
        <v>171.83173977038231</v>
      </c>
      <c r="G695" s="11">
        <f t="shared" si="313"/>
        <v>361.02187699390805</v>
      </c>
      <c r="H695" s="11">
        <f t="shared" si="314"/>
        <v>256.37791191227399</v>
      </c>
      <c r="I695" s="24">
        <f t="shared" si="328"/>
        <v>171.83173977038231</v>
      </c>
      <c r="J695" s="12">
        <f t="shared" si="315"/>
        <v>0.22266434186923889</v>
      </c>
      <c r="K695" s="24">
        <f t="shared" si="316"/>
        <v>519.18998152515655</v>
      </c>
      <c r="L695" s="12">
        <f t="shared" si="329"/>
        <v>0.24640800714514571</v>
      </c>
      <c r="M695" s="24">
        <f t="shared" si="330"/>
        <v>361.02187699390805</v>
      </c>
      <c r="N695" s="12">
        <f t="shared" si="317"/>
        <v>0.6550662790440559</v>
      </c>
      <c r="O695" s="24">
        <f t="shared" si="318"/>
        <v>588.2615710790102</v>
      </c>
      <c r="P695" s="12">
        <f t="shared" si="331"/>
        <v>0.47569714190180729</v>
      </c>
      <c r="Q695" s="24">
        <f t="shared" si="332"/>
        <v>256.37791191227399</v>
      </c>
      <c r="R695" s="12">
        <f t="shared" si="319"/>
        <v>0.3856955825068632</v>
      </c>
      <c r="S695" s="24">
        <f t="shared" si="320"/>
        <v>549.50765518675405</v>
      </c>
      <c r="T695" s="12">
        <f t="shared" si="333"/>
        <v>0.35993641666002946</v>
      </c>
      <c r="W695" s="24">
        <f t="shared" si="334"/>
        <v>284.17132935548022</v>
      </c>
      <c r="X695" s="24">
        <f t="shared" si="335"/>
        <v>559.13536873275825</v>
      </c>
      <c r="Y695" s="13">
        <f t="shared" si="321"/>
        <v>0.40777332008563683</v>
      </c>
      <c r="Z695" s="24">
        <f t="shared" si="322"/>
        <v>7670.0456069240208</v>
      </c>
      <c r="AA695" s="24">
        <f t="shared" si="323"/>
        <v>12802.798004222295</v>
      </c>
      <c r="AB695" s="24">
        <f t="shared" si="336"/>
        <v>361.02187699390805</v>
      </c>
      <c r="AC695" s="24">
        <f t="shared" si="337"/>
        <v>256.37791191227399</v>
      </c>
      <c r="AE695" s="14">
        <f t="shared" si="338"/>
        <v>56.416666666666664</v>
      </c>
      <c r="AF695" s="24">
        <f t="shared" si="342"/>
        <v>400</v>
      </c>
      <c r="AG695" s="3">
        <f t="shared" si="339"/>
        <v>0.5</v>
      </c>
      <c r="AH695" s="3">
        <f>IF(AC695&lt;=450,AthetaR30_0,IF(AC695&gt;=650,AthetaR30_2,(IF(AC695&lt;=550,AthetaR30_0+(AthetaR30_1-AthetaR30_0)/100*(AC695-450),AthetaR30_1+(AthetaR30_2-AthetaR30_1)/100*(AC695-450)))))</f>
        <v>0</v>
      </c>
      <c r="AI695" s="3">
        <f>IF(AD695&lt;=450,AthetaR60_0,IF(AD695&gt;=650,AthetaR60_2,(IF(AD695&lt;=550,AthetaR60_0+(AthetaR60_1-AthetaR60_0)/100*(AD695-450),AthetaR60_1+(AthetaR60_2-AthetaR60_1)/100*(AD695-450)))))</f>
        <v>0.5</v>
      </c>
      <c r="AJ695" s="3">
        <f>IF(AE695&lt;=450,AthetaR90_0,IF(AE695&gt;=650,AthetaR90_2,(IF(AE695&lt;=550,AthetaR90_0+(AthetaR90_1-AthetaR90_0)/100*(AE695-450),AthetaR90_1+(AthetaR90_2-AthetaR90_1)/100*(AE695-450)))))</f>
        <v>1.3</v>
      </c>
      <c r="AK695" s="3">
        <f>IF(AF695&lt;=450,AthetaR120_0,IF(AF695&gt;=650,AthetaR120_2,(IF(AF695&lt;=550,AthetaR120_0+(AthetaR120_1-AthetaR120_0)/100*(AF695-450),AthetaR120_1+(AthetaR120_2-AthetaR120_1)/100*(AF695-450)))))</f>
        <v>1.9</v>
      </c>
      <c r="AL695" s="24">
        <f t="shared" si="340"/>
        <v>361.02187699390805</v>
      </c>
      <c r="AM695" s="14">
        <f t="shared" si="341"/>
        <v>256.37791191227399</v>
      </c>
    </row>
    <row r="696" spans="2:39" x14ac:dyDescent="0.25">
      <c r="B696" s="3">
        <f t="shared" si="324"/>
        <v>3390</v>
      </c>
      <c r="C696" s="14">
        <f t="shared" si="325"/>
        <v>56.5</v>
      </c>
      <c r="D696" s="11">
        <f t="shared" si="326"/>
        <v>936.35387969442695</v>
      </c>
      <c r="E696" s="11">
        <f t="shared" si="312"/>
        <v>591.18695198109322</v>
      </c>
      <c r="F696" s="11">
        <f t="shared" si="327"/>
        <v>172.07814777752745</v>
      </c>
      <c r="G696" s="11">
        <f t="shared" si="313"/>
        <v>361.49757413580988</v>
      </c>
      <c r="H696" s="11">
        <f t="shared" si="314"/>
        <v>256.73784832893404</v>
      </c>
      <c r="I696" s="24">
        <f t="shared" si="328"/>
        <v>172.07814777752745</v>
      </c>
      <c r="J696" s="12">
        <f t="shared" si="315"/>
        <v>0.22262327095786119</v>
      </c>
      <c r="K696" s="24">
        <f t="shared" si="316"/>
        <v>519.28576488880799</v>
      </c>
      <c r="L696" s="12">
        <f t="shared" si="329"/>
        <v>0.24636463141342119</v>
      </c>
      <c r="M696" s="24">
        <f t="shared" si="330"/>
        <v>361.49757413580988</v>
      </c>
      <c r="N696" s="12">
        <f t="shared" si="317"/>
        <v>0.65484327483675975</v>
      </c>
      <c r="O696" s="24">
        <f t="shared" si="318"/>
        <v>588.46190115856075</v>
      </c>
      <c r="P696" s="12">
        <f t="shared" si="331"/>
        <v>0.47536980230421672</v>
      </c>
      <c r="Q696" s="24">
        <f t="shared" si="332"/>
        <v>256.73784832893404</v>
      </c>
      <c r="R696" s="12">
        <f t="shared" si="319"/>
        <v>0.38560864233125847</v>
      </c>
      <c r="S696" s="24">
        <f t="shared" si="320"/>
        <v>549.63154839555068</v>
      </c>
      <c r="T696" s="12">
        <f t="shared" si="333"/>
        <v>0.3598020694369149</v>
      </c>
      <c r="W696" s="24">
        <f t="shared" si="334"/>
        <v>284.57910267556588</v>
      </c>
      <c r="X696" s="24">
        <f t="shared" si="335"/>
        <v>559.27825297589163</v>
      </c>
      <c r="Y696" s="13">
        <f t="shared" si="321"/>
        <v>0.40772155997090948</v>
      </c>
      <c r="Z696" s="24">
        <f t="shared" si="322"/>
        <v>7665.1962326381836</v>
      </c>
      <c r="AA696" s="24">
        <f t="shared" si="323"/>
        <v>12810.279756376614</v>
      </c>
      <c r="AB696" s="24">
        <f t="shared" si="336"/>
        <v>361.49757413580988</v>
      </c>
      <c r="AC696" s="24">
        <f t="shared" si="337"/>
        <v>256.73784832893404</v>
      </c>
      <c r="AE696" s="14">
        <f t="shared" si="338"/>
        <v>56.5</v>
      </c>
      <c r="AF696" s="24">
        <f t="shared" si="342"/>
        <v>400</v>
      </c>
      <c r="AG696" s="3">
        <f t="shared" si="339"/>
        <v>0.5</v>
      </c>
      <c r="AH696" s="3">
        <f>IF(AC696&lt;=450,AthetaR30_0,IF(AC696&gt;=650,AthetaR30_2,(IF(AC696&lt;=550,AthetaR30_0+(AthetaR30_1-AthetaR30_0)/100*(AC696-450),AthetaR30_1+(AthetaR30_2-AthetaR30_1)/100*(AC696-450)))))</f>
        <v>0</v>
      </c>
      <c r="AI696" s="3">
        <f>IF(AD696&lt;=450,AthetaR60_0,IF(AD696&gt;=650,AthetaR60_2,(IF(AD696&lt;=550,AthetaR60_0+(AthetaR60_1-AthetaR60_0)/100*(AD696-450),AthetaR60_1+(AthetaR60_2-AthetaR60_1)/100*(AD696-450)))))</f>
        <v>0.5</v>
      </c>
      <c r="AJ696" s="3">
        <f>IF(AE696&lt;=450,AthetaR90_0,IF(AE696&gt;=650,AthetaR90_2,(IF(AE696&lt;=550,AthetaR90_0+(AthetaR90_1-AthetaR90_0)/100*(AE696-450),AthetaR90_1+(AthetaR90_2-AthetaR90_1)/100*(AE696-450)))))</f>
        <v>1.3</v>
      </c>
      <c r="AK696" s="3">
        <f>IF(AF696&lt;=450,AthetaR120_0,IF(AF696&gt;=650,AthetaR120_2,(IF(AF696&lt;=550,AthetaR120_0+(AthetaR120_1-AthetaR120_0)/100*(AF696-450),AthetaR120_1+(AthetaR120_2-AthetaR120_1)/100*(AF696-450)))))</f>
        <v>1.9</v>
      </c>
      <c r="AL696" s="24">
        <f t="shared" si="340"/>
        <v>361.49757413580988</v>
      </c>
      <c r="AM696" s="14">
        <f t="shared" si="341"/>
        <v>256.73784832893404</v>
      </c>
    </row>
    <row r="697" spans="2:39" x14ac:dyDescent="0.25">
      <c r="B697" s="3">
        <f t="shared" si="324"/>
        <v>3395</v>
      </c>
      <c r="C697" s="14">
        <f t="shared" si="325"/>
        <v>56.583333333333336</v>
      </c>
      <c r="D697" s="11">
        <f t="shared" si="326"/>
        <v>936.5742203168669</v>
      </c>
      <c r="E697" s="11">
        <f t="shared" si="312"/>
        <v>591.40075032974528</v>
      </c>
      <c r="F697" s="11">
        <f t="shared" si="327"/>
        <v>172.32451240894088</v>
      </c>
      <c r="G697" s="11">
        <f t="shared" si="313"/>
        <v>361.9729439381141</v>
      </c>
      <c r="H697" s="11">
        <f t="shared" si="314"/>
        <v>257.09765039837094</v>
      </c>
      <c r="I697" s="24">
        <f t="shared" si="328"/>
        <v>172.32451240894088</v>
      </c>
      <c r="J697" s="12">
        <f t="shared" si="315"/>
        <v>0.22258225072132487</v>
      </c>
      <c r="K697" s="24">
        <f t="shared" si="316"/>
        <v>519.38146535385692</v>
      </c>
      <c r="L697" s="12">
        <f t="shared" si="329"/>
        <v>0.24632119288730167</v>
      </c>
      <c r="M697" s="24">
        <f t="shared" si="330"/>
        <v>361.9729439381141</v>
      </c>
      <c r="N697" s="12">
        <f t="shared" si="317"/>
        <v>0.65462021493937628</v>
      </c>
      <c r="O697" s="24">
        <f t="shared" si="318"/>
        <v>588.66241780667349</v>
      </c>
      <c r="P697" s="12">
        <f t="shared" si="331"/>
        <v>0.47504245672263529</v>
      </c>
      <c r="Q697" s="24">
        <f t="shared" si="332"/>
        <v>257.09765039837094</v>
      </c>
      <c r="R697" s="12">
        <f t="shared" si="319"/>
        <v>0.3855217701610566</v>
      </c>
      <c r="S697" s="24">
        <f t="shared" si="320"/>
        <v>549.75540050745758</v>
      </c>
      <c r="T697" s="12">
        <f t="shared" si="333"/>
        <v>0.35966765801587802</v>
      </c>
      <c r="W697" s="24">
        <f t="shared" si="334"/>
        <v>284.9868242355368</v>
      </c>
      <c r="X697" s="24">
        <f t="shared" si="335"/>
        <v>559.42118734231826</v>
      </c>
      <c r="Y697" s="13">
        <f t="shared" si="321"/>
        <v>0.40766971888805714</v>
      </c>
      <c r="Z697" s="24">
        <f t="shared" si="322"/>
        <v>7660.3481523552118</v>
      </c>
      <c r="AA697" s="24">
        <f t="shared" si="323"/>
        <v>12817.756653972208</v>
      </c>
      <c r="AB697" s="24">
        <f t="shared" si="336"/>
        <v>361.9729439381141</v>
      </c>
      <c r="AC697" s="24">
        <f t="shared" si="337"/>
        <v>257.09765039837094</v>
      </c>
      <c r="AE697" s="14">
        <f t="shared" si="338"/>
        <v>56.583333333333336</v>
      </c>
      <c r="AF697" s="24">
        <f t="shared" si="342"/>
        <v>400</v>
      </c>
      <c r="AG697" s="3">
        <f t="shared" si="339"/>
        <v>0.5</v>
      </c>
      <c r="AH697" s="3">
        <f>IF(AC697&lt;=450,AthetaR30_0,IF(AC697&gt;=650,AthetaR30_2,(IF(AC697&lt;=550,AthetaR30_0+(AthetaR30_1-AthetaR30_0)/100*(AC697-450),AthetaR30_1+(AthetaR30_2-AthetaR30_1)/100*(AC697-450)))))</f>
        <v>0</v>
      </c>
      <c r="AI697" s="3">
        <f>IF(AD697&lt;=450,AthetaR60_0,IF(AD697&gt;=650,AthetaR60_2,(IF(AD697&lt;=550,AthetaR60_0+(AthetaR60_1-AthetaR60_0)/100*(AD697-450),AthetaR60_1+(AthetaR60_2-AthetaR60_1)/100*(AD697-450)))))</f>
        <v>0.5</v>
      </c>
      <c r="AJ697" s="3">
        <f>IF(AE697&lt;=450,AthetaR90_0,IF(AE697&gt;=650,AthetaR90_2,(IF(AE697&lt;=550,AthetaR90_0+(AthetaR90_1-AthetaR90_0)/100*(AE697-450),AthetaR90_1+(AthetaR90_2-AthetaR90_1)/100*(AE697-450)))))</f>
        <v>1.3</v>
      </c>
      <c r="AK697" s="3">
        <f>IF(AF697&lt;=450,AthetaR120_0,IF(AF697&gt;=650,AthetaR120_2,(IF(AF697&lt;=550,AthetaR120_0+(AthetaR120_1-AthetaR120_0)/100*(AF697-450),AthetaR120_1+(AthetaR120_2-AthetaR120_1)/100*(AF697-450)))))</f>
        <v>1.9</v>
      </c>
      <c r="AL697" s="24">
        <f t="shared" si="340"/>
        <v>361.9729439381141</v>
      </c>
      <c r="AM697" s="14">
        <f t="shared" si="341"/>
        <v>257.09765039837094</v>
      </c>
    </row>
    <row r="698" spans="2:39" x14ac:dyDescent="0.25">
      <c r="B698" s="3">
        <f t="shared" si="324"/>
        <v>3400</v>
      </c>
      <c r="C698" s="14">
        <f t="shared" si="325"/>
        <v>56.666666666666664</v>
      </c>
      <c r="D698" s="11">
        <f t="shared" si="326"/>
        <v>936.79423738467881</v>
      </c>
      <c r="E698" s="11">
        <f t="shared" si="312"/>
        <v>591.61454867839734</v>
      </c>
      <c r="F698" s="11">
        <f t="shared" si="327"/>
        <v>172.57083360182818</v>
      </c>
      <c r="G698" s="11">
        <f t="shared" si="313"/>
        <v>362.44798639483673</v>
      </c>
      <c r="H698" s="11">
        <f t="shared" si="314"/>
        <v>257.45731805638684</v>
      </c>
      <c r="I698" s="24">
        <f t="shared" si="328"/>
        <v>172.57083360182818</v>
      </c>
      <c r="J698" s="12">
        <f t="shared" si="315"/>
        <v>0.22254128102217899</v>
      </c>
      <c r="K698" s="24">
        <f t="shared" si="316"/>
        <v>519.47708312993757</v>
      </c>
      <c r="L698" s="12">
        <f t="shared" si="329"/>
        <v>0.24627769191764795</v>
      </c>
      <c r="M698" s="24">
        <f t="shared" si="330"/>
        <v>362.44798639483673</v>
      </c>
      <c r="N698" s="12">
        <f t="shared" si="317"/>
        <v>0.654397098779676</v>
      </c>
      <c r="O698" s="24">
        <f t="shared" si="318"/>
        <v>588.86312178024843</v>
      </c>
      <c r="P698" s="12">
        <f t="shared" si="331"/>
        <v>0.47471510603495759</v>
      </c>
      <c r="Q698" s="24">
        <f t="shared" si="332"/>
        <v>257.45731805638684</v>
      </c>
      <c r="R698" s="12">
        <f t="shared" si="319"/>
        <v>0.38543496551571294</v>
      </c>
      <c r="S698" s="24">
        <f t="shared" si="320"/>
        <v>549.879212114697</v>
      </c>
      <c r="T698" s="12">
        <f t="shared" si="333"/>
        <v>0.35953318278826285</v>
      </c>
      <c r="W698" s="24">
        <f t="shared" si="334"/>
        <v>285.39449395442483</v>
      </c>
      <c r="X698" s="24">
        <f t="shared" si="335"/>
        <v>559.56417268027326</v>
      </c>
      <c r="Y698" s="13">
        <f t="shared" si="321"/>
        <v>0.40761779610770432</v>
      </c>
      <c r="Z698" s="24">
        <f t="shared" si="322"/>
        <v>7655.5013680993125</v>
      </c>
      <c r="AA698" s="24">
        <f t="shared" si="323"/>
        <v>12825.228685566355</v>
      </c>
      <c r="AB698" s="24">
        <f t="shared" si="336"/>
        <v>362.44798639483673</v>
      </c>
      <c r="AC698" s="24">
        <f t="shared" si="337"/>
        <v>257.45731805638684</v>
      </c>
      <c r="AE698" s="14">
        <f t="shared" si="338"/>
        <v>56.666666666666664</v>
      </c>
      <c r="AF698" s="24">
        <f t="shared" si="342"/>
        <v>400</v>
      </c>
      <c r="AG698" s="3">
        <f t="shared" si="339"/>
        <v>0.5</v>
      </c>
      <c r="AH698" s="3">
        <f>IF(AC698&lt;=450,AthetaR30_0,IF(AC698&gt;=650,AthetaR30_2,(IF(AC698&lt;=550,AthetaR30_0+(AthetaR30_1-AthetaR30_0)/100*(AC698-450),AthetaR30_1+(AthetaR30_2-AthetaR30_1)/100*(AC698-450)))))</f>
        <v>0</v>
      </c>
      <c r="AI698" s="3">
        <f>IF(AD698&lt;=450,AthetaR60_0,IF(AD698&gt;=650,AthetaR60_2,(IF(AD698&lt;=550,AthetaR60_0+(AthetaR60_1-AthetaR60_0)/100*(AD698-450),AthetaR60_1+(AthetaR60_2-AthetaR60_1)/100*(AD698-450)))))</f>
        <v>0.5</v>
      </c>
      <c r="AJ698" s="3">
        <f>IF(AE698&lt;=450,AthetaR90_0,IF(AE698&gt;=650,AthetaR90_2,(IF(AE698&lt;=550,AthetaR90_0+(AthetaR90_1-AthetaR90_0)/100*(AE698-450),AthetaR90_1+(AthetaR90_2-AthetaR90_1)/100*(AE698-450)))))</f>
        <v>1.3</v>
      </c>
      <c r="AK698" s="3">
        <f>IF(AF698&lt;=450,AthetaR120_0,IF(AF698&gt;=650,AthetaR120_2,(IF(AF698&lt;=550,AthetaR120_0+(AthetaR120_1-AthetaR120_0)/100*(AF698-450),AthetaR120_1+(AthetaR120_2-AthetaR120_1)/100*(AF698-450)))))</f>
        <v>1.9</v>
      </c>
      <c r="AL698" s="24">
        <f t="shared" si="340"/>
        <v>362.44798639483673</v>
      </c>
      <c r="AM698" s="14">
        <f t="shared" si="341"/>
        <v>257.45731805638684</v>
      </c>
    </row>
    <row r="699" spans="2:39" x14ac:dyDescent="0.25">
      <c r="B699" s="3">
        <f t="shared" si="324"/>
        <v>3405</v>
      </c>
      <c r="C699" s="14">
        <f t="shared" si="325"/>
        <v>56.75</v>
      </c>
      <c r="D699" s="11">
        <f t="shared" si="326"/>
        <v>937.01393184670371</v>
      </c>
      <c r="E699" s="11">
        <f t="shared" si="312"/>
        <v>591.8283470270494</v>
      </c>
      <c r="F699" s="11">
        <f t="shared" si="327"/>
        <v>172.81711129374582</v>
      </c>
      <c r="G699" s="11">
        <f t="shared" si="313"/>
        <v>362.92270150087171</v>
      </c>
      <c r="H699" s="11">
        <f t="shared" si="314"/>
        <v>257.81685123917509</v>
      </c>
      <c r="I699" s="24">
        <f t="shared" si="328"/>
        <v>172.81711129374582</v>
      </c>
      <c r="J699" s="12">
        <f t="shared" si="315"/>
        <v>0.2225003617231939</v>
      </c>
      <c r="K699" s="24">
        <f t="shared" si="316"/>
        <v>519.57261842667083</v>
      </c>
      <c r="L699" s="12">
        <f t="shared" si="329"/>
        <v>0.24623412885304521</v>
      </c>
      <c r="M699" s="24">
        <f t="shared" si="330"/>
        <v>362.92270150087171</v>
      </c>
      <c r="N699" s="12">
        <f t="shared" si="317"/>
        <v>0.6541739257931134</v>
      </c>
      <c r="O699" s="24">
        <f t="shared" si="318"/>
        <v>589.06401383109699</v>
      </c>
      <c r="P699" s="12">
        <f t="shared" si="331"/>
        <v>0.47438775111675563</v>
      </c>
      <c r="Q699" s="24">
        <f t="shared" si="332"/>
        <v>257.81685123917509</v>
      </c>
      <c r="R699" s="12">
        <f t="shared" si="319"/>
        <v>0.385348227916401</v>
      </c>
      <c r="S699" s="24">
        <f t="shared" si="320"/>
        <v>550.00298380823335</v>
      </c>
      <c r="T699" s="12">
        <f t="shared" si="333"/>
        <v>0.35939864414283973</v>
      </c>
      <c r="W699" s="24">
        <f t="shared" si="334"/>
        <v>285.80211175053256</v>
      </c>
      <c r="X699" s="24">
        <f t="shared" si="335"/>
        <v>559.70720983699562</v>
      </c>
      <c r="Y699" s="13">
        <f t="shared" si="321"/>
        <v>0.4075657909032494</v>
      </c>
      <c r="Z699" s="24">
        <f t="shared" si="322"/>
        <v>7650.6558819129214</v>
      </c>
      <c r="AA699" s="24">
        <f t="shared" si="323"/>
        <v>12832.695839745567</v>
      </c>
      <c r="AB699" s="24">
        <f t="shared" si="336"/>
        <v>362.92270150087171</v>
      </c>
      <c r="AC699" s="24">
        <f t="shared" si="337"/>
        <v>257.81685123917509</v>
      </c>
      <c r="AE699" s="14">
        <f t="shared" si="338"/>
        <v>56.75</v>
      </c>
      <c r="AF699" s="24">
        <f t="shared" si="342"/>
        <v>400</v>
      </c>
      <c r="AG699" s="3">
        <f t="shared" si="339"/>
        <v>0.5</v>
      </c>
      <c r="AH699" s="3">
        <f>IF(AC699&lt;=450,AthetaR30_0,IF(AC699&gt;=650,AthetaR30_2,(IF(AC699&lt;=550,AthetaR30_0+(AthetaR30_1-AthetaR30_0)/100*(AC699-450),AthetaR30_1+(AthetaR30_2-AthetaR30_1)/100*(AC699-450)))))</f>
        <v>0</v>
      </c>
      <c r="AI699" s="3">
        <f>IF(AD699&lt;=450,AthetaR60_0,IF(AD699&gt;=650,AthetaR60_2,(IF(AD699&lt;=550,AthetaR60_0+(AthetaR60_1-AthetaR60_0)/100*(AD699-450),AthetaR60_1+(AthetaR60_2-AthetaR60_1)/100*(AD699-450)))))</f>
        <v>0.5</v>
      </c>
      <c r="AJ699" s="3">
        <f>IF(AE699&lt;=450,AthetaR90_0,IF(AE699&gt;=650,AthetaR90_2,(IF(AE699&lt;=550,AthetaR90_0+(AthetaR90_1-AthetaR90_0)/100*(AE699-450),AthetaR90_1+(AthetaR90_2-AthetaR90_1)/100*(AE699-450)))))</f>
        <v>1.3</v>
      </c>
      <c r="AK699" s="3">
        <f>IF(AF699&lt;=450,AthetaR120_0,IF(AF699&gt;=650,AthetaR120_2,(IF(AF699&lt;=550,AthetaR120_0+(AthetaR120_1-AthetaR120_0)/100*(AF699-450),AthetaR120_1+(AthetaR120_2-AthetaR120_1)/100*(AF699-450)))))</f>
        <v>1.9</v>
      </c>
      <c r="AL699" s="24">
        <f t="shared" si="340"/>
        <v>362.92270150087171</v>
      </c>
      <c r="AM699" s="14">
        <f t="shared" si="341"/>
        <v>257.81685123917509</v>
      </c>
    </row>
    <row r="700" spans="2:39" x14ac:dyDescent="0.25">
      <c r="B700" s="3">
        <f t="shared" si="324"/>
        <v>3410</v>
      </c>
      <c r="C700" s="14">
        <f t="shared" si="325"/>
        <v>56.833333333333336</v>
      </c>
      <c r="D700" s="11">
        <f t="shared" si="326"/>
        <v>937.23330464761511</v>
      </c>
      <c r="E700" s="11">
        <f t="shared" si="312"/>
        <v>592.04214537570147</v>
      </c>
      <c r="F700" s="11">
        <f t="shared" si="327"/>
        <v>173.06334542259887</v>
      </c>
      <c r="G700" s="11">
        <f t="shared" si="313"/>
        <v>363.39708925198846</v>
      </c>
      <c r="H700" s="11">
        <f t="shared" si="314"/>
        <v>258.17624988331795</v>
      </c>
      <c r="I700" s="24">
        <f t="shared" si="328"/>
        <v>173.06334542259887</v>
      </c>
      <c r="J700" s="12">
        <f t="shared" si="315"/>
        <v>0.22245949268736168</v>
      </c>
      <c r="K700" s="24">
        <f t="shared" si="316"/>
        <v>519.66807145366204</v>
      </c>
      <c r="L700" s="12">
        <f t="shared" si="329"/>
        <v>0.24619050403980583</v>
      </c>
      <c r="M700" s="24">
        <f t="shared" si="330"/>
        <v>363.39708925198846</v>
      </c>
      <c r="N700" s="12">
        <f t="shared" si="317"/>
        <v>0.65395069542279516</v>
      </c>
      <c r="O700" s="24">
        <f t="shared" si="318"/>
        <v>589.26509470595352</v>
      </c>
      <c r="P700" s="12">
        <f t="shared" si="331"/>
        <v>0.47406039284125295</v>
      </c>
      <c r="Q700" s="24">
        <f t="shared" si="332"/>
        <v>258.17624988331795</v>
      </c>
      <c r="R700" s="12">
        <f t="shared" si="319"/>
        <v>0.38526155688600683</v>
      </c>
      <c r="S700" s="24">
        <f t="shared" si="320"/>
        <v>550.12671617777426</v>
      </c>
      <c r="T700" s="12">
        <f t="shared" si="333"/>
        <v>0.3592640424658029</v>
      </c>
      <c r="W700" s="24">
        <f t="shared" si="334"/>
        <v>286.20967754143584</v>
      </c>
      <c r="X700" s="24">
        <f t="shared" si="335"/>
        <v>559.8502996587265</v>
      </c>
      <c r="Y700" s="13">
        <f t="shared" si="321"/>
        <v>0.4075137025508655</v>
      </c>
      <c r="Z700" s="24">
        <f t="shared" si="322"/>
        <v>7645.8116958566407</v>
      </c>
      <c r="AA700" s="24">
        <f t="shared" si="323"/>
        <v>12840.158105125707</v>
      </c>
      <c r="AB700" s="24">
        <f t="shared" si="336"/>
        <v>363.39708925198846</v>
      </c>
      <c r="AC700" s="24">
        <f t="shared" si="337"/>
        <v>258.17624988331795</v>
      </c>
      <c r="AE700" s="14">
        <f t="shared" si="338"/>
        <v>56.833333333333336</v>
      </c>
      <c r="AF700" s="24">
        <f t="shared" si="342"/>
        <v>400</v>
      </c>
      <c r="AG700" s="3">
        <f t="shared" si="339"/>
        <v>0.5</v>
      </c>
      <c r="AH700" s="3">
        <f>IF(AC700&lt;=450,AthetaR30_0,IF(AC700&gt;=650,AthetaR30_2,(IF(AC700&lt;=550,AthetaR30_0+(AthetaR30_1-AthetaR30_0)/100*(AC700-450),AthetaR30_1+(AthetaR30_2-AthetaR30_1)/100*(AC700-450)))))</f>
        <v>0</v>
      </c>
      <c r="AI700" s="3">
        <f>IF(AD700&lt;=450,AthetaR60_0,IF(AD700&gt;=650,AthetaR60_2,(IF(AD700&lt;=550,AthetaR60_0+(AthetaR60_1-AthetaR60_0)/100*(AD700-450),AthetaR60_1+(AthetaR60_2-AthetaR60_1)/100*(AD700-450)))))</f>
        <v>0.5</v>
      </c>
      <c r="AJ700" s="3">
        <f>IF(AE700&lt;=450,AthetaR90_0,IF(AE700&gt;=650,AthetaR90_2,(IF(AE700&lt;=550,AthetaR90_0+(AthetaR90_1-AthetaR90_0)/100*(AE700-450),AthetaR90_1+(AthetaR90_2-AthetaR90_1)/100*(AE700-450)))))</f>
        <v>1.3</v>
      </c>
      <c r="AK700" s="3">
        <f>IF(AF700&lt;=450,AthetaR120_0,IF(AF700&gt;=650,AthetaR120_2,(IF(AF700&lt;=550,AthetaR120_0+(AthetaR120_1-AthetaR120_0)/100*(AF700-450),AthetaR120_1+(AthetaR120_2-AthetaR120_1)/100*(AF700-450)))))</f>
        <v>1.9</v>
      </c>
      <c r="AL700" s="24">
        <f t="shared" si="340"/>
        <v>363.39708925198846</v>
      </c>
      <c r="AM700" s="14">
        <f t="shared" si="341"/>
        <v>258.17624988331795</v>
      </c>
    </row>
    <row r="701" spans="2:39" x14ac:dyDescent="0.25">
      <c r="B701" s="3">
        <f t="shared" si="324"/>
        <v>3415</v>
      </c>
      <c r="C701" s="14">
        <f t="shared" si="325"/>
        <v>56.916666666666664</v>
      </c>
      <c r="D701" s="11">
        <f t="shared" si="326"/>
        <v>937.45235672794297</v>
      </c>
      <c r="E701" s="11">
        <f t="shared" si="312"/>
        <v>592.25594372435353</v>
      </c>
      <c r="F701" s="11">
        <f t="shared" si="327"/>
        <v>173.30953592663869</v>
      </c>
      <c r="G701" s="11">
        <f t="shared" si="313"/>
        <v>363.8711496448297</v>
      </c>
      <c r="H701" s="11">
        <f t="shared" si="314"/>
        <v>258.53551392578373</v>
      </c>
      <c r="I701" s="24">
        <f t="shared" si="328"/>
        <v>173.30953592663869</v>
      </c>
      <c r="J701" s="12">
        <f t="shared" si="315"/>
        <v>0.22241867377789598</v>
      </c>
      <c r="K701" s="24">
        <f t="shared" si="316"/>
        <v>519.76344242049936</v>
      </c>
      <c r="L701" s="12">
        <f t="shared" si="329"/>
        <v>0.24614681782199938</v>
      </c>
      <c r="M701" s="24">
        <f t="shared" si="330"/>
        <v>363.8711496448297</v>
      </c>
      <c r="N701" s="12">
        <f t="shared" si="317"/>
        <v>0.65372740711944577</v>
      </c>
      <c r="O701" s="24">
        <f t="shared" si="318"/>
        <v>589.46636514648731</v>
      </c>
      <c r="P701" s="12">
        <f t="shared" si="331"/>
        <v>0.47373303207938422</v>
      </c>
      <c r="Q701" s="24">
        <f t="shared" si="332"/>
        <v>258.53551392578373</v>
      </c>
      <c r="R701" s="12">
        <f t="shared" si="319"/>
        <v>0.38517495194912776</v>
      </c>
      <c r="S701" s="24">
        <f t="shared" si="320"/>
        <v>550.25040981176824</v>
      </c>
      <c r="T701" s="12">
        <f t="shared" si="333"/>
        <v>0.35912937814082063</v>
      </c>
      <c r="W701" s="24">
        <f t="shared" si="334"/>
        <v>286.61719124398672</v>
      </c>
      <c r="X701" s="24">
        <f t="shared" si="335"/>
        <v>559.99344299070879</v>
      </c>
      <c r="Y701" s="13">
        <f t="shared" si="321"/>
        <v>0.40746153032950089</v>
      </c>
      <c r="Z701" s="24">
        <f t="shared" si="322"/>
        <v>7640.9688120091705</v>
      </c>
      <c r="AA701" s="24">
        <f t="shared" si="323"/>
        <v>12847.615470352224</v>
      </c>
      <c r="AB701" s="24">
        <f t="shared" si="336"/>
        <v>363.8711496448297</v>
      </c>
      <c r="AC701" s="24">
        <f t="shared" si="337"/>
        <v>258.53551392578373</v>
      </c>
      <c r="AE701" s="14">
        <f t="shared" si="338"/>
        <v>56.916666666666664</v>
      </c>
      <c r="AF701" s="24">
        <f t="shared" si="342"/>
        <v>400</v>
      </c>
      <c r="AG701" s="3">
        <f t="shared" si="339"/>
        <v>0.5</v>
      </c>
      <c r="AH701" s="3">
        <f>IF(AC701&lt;=450,AthetaR30_0,IF(AC701&gt;=650,AthetaR30_2,(IF(AC701&lt;=550,AthetaR30_0+(AthetaR30_1-AthetaR30_0)/100*(AC701-450),AthetaR30_1+(AthetaR30_2-AthetaR30_1)/100*(AC701-450)))))</f>
        <v>0</v>
      </c>
      <c r="AI701" s="3">
        <f>IF(AD701&lt;=450,AthetaR60_0,IF(AD701&gt;=650,AthetaR60_2,(IF(AD701&lt;=550,AthetaR60_0+(AthetaR60_1-AthetaR60_0)/100*(AD701-450),AthetaR60_1+(AthetaR60_2-AthetaR60_1)/100*(AD701-450)))))</f>
        <v>0.5</v>
      </c>
      <c r="AJ701" s="3">
        <f>IF(AE701&lt;=450,AthetaR90_0,IF(AE701&gt;=650,AthetaR90_2,(IF(AE701&lt;=550,AthetaR90_0+(AthetaR90_1-AthetaR90_0)/100*(AE701-450),AthetaR90_1+(AthetaR90_2-AthetaR90_1)/100*(AE701-450)))))</f>
        <v>1.3</v>
      </c>
      <c r="AK701" s="3">
        <f>IF(AF701&lt;=450,AthetaR120_0,IF(AF701&gt;=650,AthetaR120_2,(IF(AF701&lt;=550,AthetaR120_0+(AthetaR120_1-AthetaR120_0)/100*(AF701-450),AthetaR120_1+(AthetaR120_2-AthetaR120_1)/100*(AF701-450)))))</f>
        <v>1.9</v>
      </c>
      <c r="AL701" s="24">
        <f t="shared" si="340"/>
        <v>363.8711496448297</v>
      </c>
      <c r="AM701" s="14">
        <f t="shared" si="341"/>
        <v>258.53551392578373</v>
      </c>
    </row>
    <row r="702" spans="2:39" x14ac:dyDescent="0.25">
      <c r="B702" s="3">
        <f t="shared" si="324"/>
        <v>3420</v>
      </c>
      <c r="C702" s="14">
        <f t="shared" si="325"/>
        <v>57</v>
      </c>
      <c r="D702" s="11">
        <f t="shared" si="326"/>
        <v>937.67108902409825</v>
      </c>
      <c r="E702" s="11">
        <f t="shared" si="312"/>
        <v>592.46974207300559</v>
      </c>
      <c r="F702" s="11">
        <f t="shared" si="327"/>
        <v>173.55568274446068</v>
      </c>
      <c r="G702" s="11">
        <f t="shared" si="313"/>
        <v>364.34488267690909</v>
      </c>
      <c r="H702" s="11">
        <f t="shared" si="314"/>
        <v>258.89464330392457</v>
      </c>
      <c r="I702" s="24">
        <f t="shared" si="328"/>
        <v>173.55568274446068</v>
      </c>
      <c r="J702" s="12">
        <f t="shared" si="315"/>
        <v>0.22237790485823267</v>
      </c>
      <c r="K702" s="24">
        <f t="shared" si="316"/>
        <v>519.85873153675163</v>
      </c>
      <c r="L702" s="12">
        <f t="shared" si="329"/>
        <v>0.24610307054145197</v>
      </c>
      <c r="M702" s="24">
        <f t="shared" si="330"/>
        <v>364.34488267690909</v>
      </c>
      <c r="N702" s="12">
        <f t="shared" si="317"/>
        <v>0.65350406034137332</v>
      </c>
      <c r="O702" s="24">
        <f t="shared" si="318"/>
        <v>589.6678258893154</v>
      </c>
      <c r="P702" s="12">
        <f t="shared" si="331"/>
        <v>0.47340566969976172</v>
      </c>
      <c r="Q702" s="24">
        <f t="shared" si="332"/>
        <v>258.89464330392457</v>
      </c>
      <c r="R702" s="12">
        <f t="shared" si="319"/>
        <v>0.38508841263206772</v>
      </c>
      <c r="S702" s="24">
        <f t="shared" si="320"/>
        <v>550.37406529740497</v>
      </c>
      <c r="T702" s="12">
        <f t="shared" si="333"/>
        <v>0.35899465154903015</v>
      </c>
      <c r="W702" s="24">
        <f t="shared" si="334"/>
        <v>287.02465277431622</v>
      </c>
      <c r="X702" s="24">
        <f t="shared" si="335"/>
        <v>560.13664067718514</v>
      </c>
      <c r="Y702" s="13">
        <f t="shared" si="321"/>
        <v>0.40740927352088047</v>
      </c>
      <c r="Z702" s="24">
        <f t="shared" si="322"/>
        <v>7636.1272324672345</v>
      </c>
      <c r="AA702" s="24">
        <f t="shared" si="323"/>
        <v>12855.06792410026</v>
      </c>
      <c r="AB702" s="24">
        <f t="shared" si="336"/>
        <v>364.34488267690909</v>
      </c>
      <c r="AC702" s="24">
        <f t="shared" si="337"/>
        <v>258.89464330392457</v>
      </c>
      <c r="AE702" s="14">
        <f t="shared" si="338"/>
        <v>57</v>
      </c>
      <c r="AF702" s="24">
        <f t="shared" si="342"/>
        <v>400</v>
      </c>
      <c r="AG702" s="3">
        <f t="shared" si="339"/>
        <v>0.5</v>
      </c>
      <c r="AH702" s="3">
        <f>IF(AC702&lt;=450,AthetaR30_0,IF(AC702&gt;=650,AthetaR30_2,(IF(AC702&lt;=550,AthetaR30_0+(AthetaR30_1-AthetaR30_0)/100*(AC702-450),AthetaR30_1+(AthetaR30_2-AthetaR30_1)/100*(AC702-450)))))</f>
        <v>0</v>
      </c>
      <c r="AI702" s="3">
        <f>IF(AD702&lt;=450,AthetaR60_0,IF(AD702&gt;=650,AthetaR60_2,(IF(AD702&lt;=550,AthetaR60_0+(AthetaR60_1-AthetaR60_0)/100*(AD702-450),AthetaR60_1+(AthetaR60_2-AthetaR60_1)/100*(AD702-450)))))</f>
        <v>0.5</v>
      </c>
      <c r="AJ702" s="3">
        <f>IF(AE702&lt;=450,AthetaR90_0,IF(AE702&gt;=650,AthetaR90_2,(IF(AE702&lt;=550,AthetaR90_0+(AthetaR90_1-AthetaR90_0)/100*(AE702-450),AthetaR90_1+(AthetaR90_2-AthetaR90_1)/100*(AE702-450)))))</f>
        <v>1.3</v>
      </c>
      <c r="AK702" s="3">
        <f>IF(AF702&lt;=450,AthetaR120_0,IF(AF702&gt;=650,AthetaR120_2,(IF(AF702&lt;=550,AthetaR120_0+(AthetaR120_1-AthetaR120_0)/100*(AF702-450),AthetaR120_1+(AthetaR120_2-AthetaR120_1)/100*(AF702-450)))))</f>
        <v>1.9</v>
      </c>
      <c r="AL702" s="24">
        <f t="shared" si="340"/>
        <v>364.34488267690909</v>
      </c>
      <c r="AM702" s="14">
        <f t="shared" si="341"/>
        <v>258.89464330392457</v>
      </c>
    </row>
    <row r="703" spans="2:39" x14ac:dyDescent="0.25">
      <c r="B703" s="3">
        <f t="shared" si="324"/>
        <v>3425</v>
      </c>
      <c r="C703" s="14">
        <f t="shared" si="325"/>
        <v>57.083333333333336</v>
      </c>
      <c r="D703" s="11">
        <f t="shared" si="326"/>
        <v>937.88950246839693</v>
      </c>
      <c r="E703" s="11">
        <f t="shared" si="312"/>
        <v>592.68354042165765</v>
      </c>
      <c r="F703" s="11">
        <f t="shared" si="327"/>
        <v>173.80178581500215</v>
      </c>
      <c r="G703" s="11">
        <f t="shared" si="313"/>
        <v>364.81828834660888</v>
      </c>
      <c r="H703" s="11">
        <f t="shared" si="314"/>
        <v>259.25363795547361</v>
      </c>
      <c r="I703" s="24">
        <f t="shared" si="328"/>
        <v>173.80178581500215</v>
      </c>
      <c r="J703" s="12">
        <f t="shared" si="315"/>
        <v>0.22233718579202916</v>
      </c>
      <c r="K703" s="24">
        <f t="shared" si="316"/>
        <v>519.95393901196769</v>
      </c>
      <c r="L703" s="12">
        <f t="shared" si="329"/>
        <v>0.24605926253777091</v>
      </c>
      <c r="M703" s="24">
        <f t="shared" si="330"/>
        <v>364.81828834660888</v>
      </c>
      <c r="N703" s="12">
        <f t="shared" si="317"/>
        <v>0.6532806545544374</v>
      </c>
      <c r="O703" s="24">
        <f t="shared" si="318"/>
        <v>589.86947766601372</v>
      </c>
      <c r="P703" s="12">
        <f t="shared" si="331"/>
        <v>0.47307830656871847</v>
      </c>
      <c r="Q703" s="24">
        <f t="shared" si="332"/>
        <v>259.25363795547361</v>
      </c>
      <c r="R703" s="12">
        <f t="shared" si="319"/>
        <v>0.38500193846283376</v>
      </c>
      <c r="S703" s="24">
        <f t="shared" si="320"/>
        <v>550.49768322061482</v>
      </c>
      <c r="T703" s="12">
        <f t="shared" si="333"/>
        <v>0.35885986306907514</v>
      </c>
      <c r="W703" s="24">
        <f t="shared" si="334"/>
        <v>287.43206204783712</v>
      </c>
      <c r="X703" s="24">
        <f t="shared" si="335"/>
        <v>560.27989356139722</v>
      </c>
      <c r="Y703" s="13">
        <f t="shared" si="321"/>
        <v>0.40735693140950485</v>
      </c>
      <c r="Z703" s="24">
        <f t="shared" si="322"/>
        <v>7631.2869593455134</v>
      </c>
      <c r="AA703" s="24">
        <f t="shared" si="323"/>
        <v>12862.515455074818</v>
      </c>
      <c r="AB703" s="24">
        <f t="shared" si="336"/>
        <v>364.81828834660888</v>
      </c>
      <c r="AC703" s="24">
        <f t="shared" si="337"/>
        <v>259.25363795547361</v>
      </c>
      <c r="AE703" s="14">
        <f t="shared" si="338"/>
        <v>57.083333333333336</v>
      </c>
      <c r="AF703" s="24">
        <f t="shared" si="342"/>
        <v>400</v>
      </c>
      <c r="AG703" s="3">
        <f t="shared" si="339"/>
        <v>0.5</v>
      </c>
      <c r="AH703" s="3">
        <f>IF(AC703&lt;=450,AthetaR30_0,IF(AC703&gt;=650,AthetaR30_2,(IF(AC703&lt;=550,AthetaR30_0+(AthetaR30_1-AthetaR30_0)/100*(AC703-450),AthetaR30_1+(AthetaR30_2-AthetaR30_1)/100*(AC703-450)))))</f>
        <v>0</v>
      </c>
      <c r="AI703" s="3">
        <f>IF(AD703&lt;=450,AthetaR60_0,IF(AD703&gt;=650,AthetaR60_2,(IF(AD703&lt;=550,AthetaR60_0+(AthetaR60_1-AthetaR60_0)/100*(AD703-450),AthetaR60_1+(AthetaR60_2-AthetaR60_1)/100*(AD703-450)))))</f>
        <v>0.5</v>
      </c>
      <c r="AJ703" s="3">
        <f>IF(AE703&lt;=450,AthetaR90_0,IF(AE703&gt;=650,AthetaR90_2,(IF(AE703&lt;=550,AthetaR90_0+(AthetaR90_1-AthetaR90_0)/100*(AE703-450),AthetaR90_1+(AthetaR90_2-AthetaR90_1)/100*(AE703-450)))))</f>
        <v>1.3</v>
      </c>
      <c r="AK703" s="3">
        <f>IF(AF703&lt;=450,AthetaR120_0,IF(AF703&gt;=650,AthetaR120_2,(IF(AF703&lt;=550,AthetaR120_0+(AthetaR120_1-AthetaR120_0)/100*(AF703-450),AthetaR120_1+(AthetaR120_2-AthetaR120_1)/100*(AF703-450)))))</f>
        <v>1.9</v>
      </c>
      <c r="AL703" s="24">
        <f t="shared" si="340"/>
        <v>364.81828834660888</v>
      </c>
      <c r="AM703" s="14">
        <f t="shared" si="341"/>
        <v>259.25363795547361</v>
      </c>
    </row>
    <row r="704" spans="2:39" x14ac:dyDescent="0.25">
      <c r="B704" s="3">
        <f t="shared" si="324"/>
        <v>3430</v>
      </c>
      <c r="C704" s="14">
        <f t="shared" si="325"/>
        <v>57.166666666666664</v>
      </c>
      <c r="D704" s="11">
        <f t="shared" si="326"/>
        <v>938.1075979890835</v>
      </c>
      <c r="E704" s="11">
        <f t="shared" si="312"/>
        <v>592.89733877030972</v>
      </c>
      <c r="F704" s="11">
        <f t="shared" si="327"/>
        <v>174.04784507753993</v>
      </c>
      <c r="G704" s="11">
        <f t="shared" si="313"/>
        <v>365.29136665317759</v>
      </c>
      <c r="H704" s="11">
        <f t="shared" si="314"/>
        <v>259.61249781854269</v>
      </c>
      <c r="I704" s="24">
        <f t="shared" si="328"/>
        <v>174.04784507753993</v>
      </c>
      <c r="J704" s="12">
        <f t="shared" si="315"/>
        <v>0.22229651644316548</v>
      </c>
      <c r="K704" s="24">
        <f t="shared" si="316"/>
        <v>520.04906505567317</v>
      </c>
      <c r="L704" s="12">
        <f t="shared" si="329"/>
        <v>0.24601539414836768</v>
      </c>
      <c r="M704" s="24">
        <f t="shared" si="330"/>
        <v>365.29136665317759</v>
      </c>
      <c r="N704" s="12">
        <f t="shared" si="317"/>
        <v>0.65305718923201517</v>
      </c>
      <c r="O704" s="24">
        <f t="shared" si="318"/>
        <v>590.07132120312997</v>
      </c>
      <c r="P704" s="12">
        <f t="shared" si="331"/>
        <v>0.4727509435503443</v>
      </c>
      <c r="Q704" s="24">
        <f t="shared" si="332"/>
        <v>259.61249781854269</v>
      </c>
      <c r="R704" s="12">
        <f t="shared" si="319"/>
        <v>0.38491552897113274</v>
      </c>
      <c r="S704" s="24">
        <f t="shared" si="320"/>
        <v>550.62126416606748</v>
      </c>
      <c r="T704" s="12">
        <f t="shared" si="333"/>
        <v>0.358725013077143</v>
      </c>
      <c r="W704" s="24">
        <f t="shared" si="334"/>
        <v>287.8394189792466</v>
      </c>
      <c r="X704" s="24">
        <f t="shared" si="335"/>
        <v>560.42320248558394</v>
      </c>
      <c r="Y704" s="13">
        <f t="shared" si="321"/>
        <v>0.40730450328265372</v>
      </c>
      <c r="Z704" s="24">
        <f t="shared" si="322"/>
        <v>7626.4479947765776</v>
      </c>
      <c r="AA704" s="24">
        <f t="shared" si="323"/>
        <v>12869.958052010967</v>
      </c>
      <c r="AB704" s="24">
        <f t="shared" si="336"/>
        <v>365.29136665317759</v>
      </c>
      <c r="AC704" s="24">
        <f t="shared" si="337"/>
        <v>259.61249781854269</v>
      </c>
      <c r="AE704" s="14">
        <f t="shared" si="338"/>
        <v>57.166666666666664</v>
      </c>
      <c r="AF704" s="24">
        <f t="shared" si="342"/>
        <v>400</v>
      </c>
      <c r="AG704" s="3">
        <f t="shared" si="339"/>
        <v>0.5</v>
      </c>
      <c r="AH704" s="3">
        <f>IF(AC704&lt;=450,AthetaR30_0,IF(AC704&gt;=650,AthetaR30_2,(IF(AC704&lt;=550,AthetaR30_0+(AthetaR30_1-AthetaR30_0)/100*(AC704-450),AthetaR30_1+(AthetaR30_2-AthetaR30_1)/100*(AC704-450)))))</f>
        <v>0</v>
      </c>
      <c r="AI704" s="3">
        <f>IF(AD704&lt;=450,AthetaR60_0,IF(AD704&gt;=650,AthetaR60_2,(IF(AD704&lt;=550,AthetaR60_0+(AthetaR60_1-AthetaR60_0)/100*(AD704-450),AthetaR60_1+(AthetaR60_2-AthetaR60_1)/100*(AD704-450)))))</f>
        <v>0.5</v>
      </c>
      <c r="AJ704" s="3">
        <f>IF(AE704&lt;=450,AthetaR90_0,IF(AE704&gt;=650,AthetaR90_2,(IF(AE704&lt;=550,AthetaR90_0+(AthetaR90_1-AthetaR90_0)/100*(AE704-450),AthetaR90_1+(AthetaR90_2-AthetaR90_1)/100*(AE704-450)))))</f>
        <v>1.3</v>
      </c>
      <c r="AK704" s="3">
        <f>IF(AF704&lt;=450,AthetaR120_0,IF(AF704&gt;=650,AthetaR120_2,(IF(AF704&lt;=550,AthetaR120_0+(AthetaR120_1-AthetaR120_0)/100*(AF704-450),AthetaR120_1+(AthetaR120_2-AthetaR120_1)/100*(AF704-450)))))</f>
        <v>1.9</v>
      </c>
      <c r="AL704" s="24">
        <f t="shared" si="340"/>
        <v>365.29136665317759</v>
      </c>
      <c r="AM704" s="14">
        <f t="shared" si="341"/>
        <v>259.61249781854269</v>
      </c>
    </row>
    <row r="705" spans="2:39" x14ac:dyDescent="0.25">
      <c r="B705" s="3">
        <f t="shared" si="324"/>
        <v>3435</v>
      </c>
      <c r="C705" s="14">
        <f t="shared" si="325"/>
        <v>57.25</v>
      </c>
      <c r="D705" s="11">
        <f t="shared" si="326"/>
        <v>938.325376510355</v>
      </c>
      <c r="E705" s="11">
        <f t="shared" si="312"/>
        <v>593.11113711896189</v>
      </c>
      <c r="F705" s="11">
        <f t="shared" si="327"/>
        <v>174.2938604716883</v>
      </c>
      <c r="G705" s="11">
        <f t="shared" si="313"/>
        <v>365.76411759672794</v>
      </c>
      <c r="H705" s="11">
        <f t="shared" si="314"/>
        <v>259.97122283161985</v>
      </c>
      <c r="I705" s="24">
        <f t="shared" si="328"/>
        <v>174.2938604716883</v>
      </c>
      <c r="J705" s="12">
        <f t="shared" si="315"/>
        <v>0.22225589667574339</v>
      </c>
      <c r="K705" s="24">
        <f t="shared" si="316"/>
        <v>520.14410987737006</v>
      </c>
      <c r="L705" s="12">
        <f t="shared" si="329"/>
        <v>0.24597146570845871</v>
      </c>
      <c r="M705" s="24">
        <f t="shared" si="330"/>
        <v>365.76411759672794</v>
      </c>
      <c r="N705" s="12">
        <f t="shared" si="317"/>
        <v>0.65283366385496688</v>
      </c>
      <c r="O705" s="24">
        <f t="shared" si="318"/>
        <v>590.2733572221955</v>
      </c>
      <c r="P705" s="12">
        <f t="shared" si="331"/>
        <v>0.47242358150645875</v>
      </c>
      <c r="Q705" s="24">
        <f t="shared" si="332"/>
        <v>259.97122283161985</v>
      </c>
      <c r="R705" s="12">
        <f t="shared" si="319"/>
        <v>0.38482918368836777</v>
      </c>
      <c r="S705" s="24">
        <f t="shared" si="320"/>
        <v>550.74480871717242</v>
      </c>
      <c r="T705" s="12">
        <f t="shared" si="333"/>
        <v>0.35859010194696089</v>
      </c>
      <c r="W705" s="24">
        <f t="shared" si="334"/>
        <v>288.24672348252926</v>
      </c>
      <c r="X705" s="24">
        <f t="shared" si="335"/>
        <v>560.56656829098029</v>
      </c>
      <c r="Y705" s="13">
        <f t="shared" si="321"/>
        <v>0.40725198843038424</v>
      </c>
      <c r="Z705" s="24">
        <f t="shared" si="322"/>
        <v>7621.6103409108155</v>
      </c>
      <c r="AA705" s="24">
        <f t="shared" si="323"/>
        <v>12877.395703673968</v>
      </c>
      <c r="AB705" s="24">
        <f t="shared" si="336"/>
        <v>365.76411759672794</v>
      </c>
      <c r="AC705" s="24">
        <f t="shared" si="337"/>
        <v>259.97122283161985</v>
      </c>
      <c r="AE705" s="14">
        <f t="shared" si="338"/>
        <v>57.25</v>
      </c>
      <c r="AF705" s="24">
        <f t="shared" si="342"/>
        <v>400</v>
      </c>
      <c r="AG705" s="3">
        <f t="shared" si="339"/>
        <v>0.5</v>
      </c>
      <c r="AH705" s="3">
        <f>IF(AC705&lt;=450,AthetaR30_0,IF(AC705&gt;=650,AthetaR30_2,(IF(AC705&lt;=550,AthetaR30_0+(AthetaR30_1-AthetaR30_0)/100*(AC705-450),AthetaR30_1+(AthetaR30_2-AthetaR30_1)/100*(AC705-450)))))</f>
        <v>0</v>
      </c>
      <c r="AI705" s="3">
        <f>IF(AD705&lt;=450,AthetaR60_0,IF(AD705&gt;=650,AthetaR60_2,(IF(AD705&lt;=550,AthetaR60_0+(AthetaR60_1-AthetaR60_0)/100*(AD705-450),AthetaR60_1+(AthetaR60_2-AthetaR60_1)/100*(AD705-450)))))</f>
        <v>0.5</v>
      </c>
      <c r="AJ705" s="3">
        <f>IF(AE705&lt;=450,AthetaR90_0,IF(AE705&gt;=650,AthetaR90_2,(IF(AE705&lt;=550,AthetaR90_0+(AthetaR90_1-AthetaR90_0)/100*(AE705-450),AthetaR90_1+(AthetaR90_2-AthetaR90_1)/100*(AE705-450)))))</f>
        <v>1.3</v>
      </c>
      <c r="AK705" s="3">
        <f>IF(AF705&lt;=450,AthetaR120_0,IF(AF705&gt;=650,AthetaR120_2,(IF(AF705&lt;=550,AthetaR120_0+(AthetaR120_1-AthetaR120_0)/100*(AF705-450),AthetaR120_1+(AthetaR120_2-AthetaR120_1)/100*(AF705-450)))))</f>
        <v>1.9</v>
      </c>
      <c r="AL705" s="24">
        <f t="shared" si="340"/>
        <v>365.76411759672794</v>
      </c>
      <c r="AM705" s="14">
        <f t="shared" si="341"/>
        <v>259.97122283161985</v>
      </c>
    </row>
    <row r="706" spans="2:39" x14ac:dyDescent="0.25">
      <c r="B706" s="3">
        <f t="shared" si="324"/>
        <v>3440</v>
      </c>
      <c r="C706" s="14">
        <f t="shared" si="325"/>
        <v>57.333333333333336</v>
      </c>
      <c r="D706" s="11">
        <f t="shared" si="326"/>
        <v>938.54283895238439</v>
      </c>
      <c r="E706" s="11">
        <f t="shared" si="312"/>
        <v>593.32493546761395</v>
      </c>
      <c r="F706" s="11">
        <f t="shared" si="327"/>
        <v>174.53983193739677</v>
      </c>
      <c r="G706" s="11">
        <f t="shared" si="313"/>
        <v>366.2365411782344</v>
      </c>
      <c r="H706" s="11">
        <f t="shared" si="314"/>
        <v>260.32981293356681</v>
      </c>
      <c r="I706" s="24">
        <f t="shared" si="328"/>
        <v>174.53983193739677</v>
      </c>
      <c r="J706" s="12">
        <f t="shared" si="315"/>
        <v>0.22221532635408731</v>
      </c>
      <c r="K706" s="24">
        <f t="shared" si="316"/>
        <v>520.2390736865342</v>
      </c>
      <c r="L706" s="12">
        <f t="shared" si="329"/>
        <v>0.24592747755109051</v>
      </c>
      <c r="M706" s="24">
        <f t="shared" si="330"/>
        <v>366.2365411782344</v>
      </c>
      <c r="N706" s="12">
        <f t="shared" si="317"/>
        <v>0.65261007791160464</v>
      </c>
      <c r="O706" s="24">
        <f t="shared" si="318"/>
        <v>590.47558643973764</v>
      </c>
      <c r="P706" s="12">
        <f t="shared" si="331"/>
        <v>0.47209622129665529</v>
      </c>
      <c r="Q706" s="24">
        <f t="shared" si="332"/>
        <v>260.32981293356681</v>
      </c>
      <c r="R706" s="12">
        <f t="shared" si="319"/>
        <v>0.38474290214763457</v>
      </c>
      <c r="S706" s="24">
        <f t="shared" si="320"/>
        <v>550.86831745607731</v>
      </c>
      <c r="T706" s="12">
        <f t="shared" si="333"/>
        <v>0.3584551300498367</v>
      </c>
      <c r="W706" s="24">
        <f t="shared" si="334"/>
        <v>288.65397547095967</v>
      </c>
      <c r="X706" s="24">
        <f t="shared" si="335"/>
        <v>560.70999181781644</v>
      </c>
      <c r="Y706" s="13">
        <f t="shared" si="321"/>
        <v>0.40719938614553264</v>
      </c>
      <c r="Z706" s="24">
        <f t="shared" si="322"/>
        <v>7616.7739999163568</v>
      </c>
      <c r="AA706" s="24">
        <f t="shared" si="323"/>
        <v>12884.828398859434</v>
      </c>
      <c r="AB706" s="24">
        <f t="shared" si="336"/>
        <v>366.2365411782344</v>
      </c>
      <c r="AC706" s="24">
        <f t="shared" si="337"/>
        <v>260.32981293356681</v>
      </c>
      <c r="AE706" s="14">
        <f t="shared" si="338"/>
        <v>57.333333333333336</v>
      </c>
      <c r="AF706" s="24">
        <f t="shared" si="342"/>
        <v>400</v>
      </c>
      <c r="AG706" s="3">
        <f t="shared" si="339"/>
        <v>0.5</v>
      </c>
      <c r="AH706" s="3">
        <f>IF(AC706&lt;=450,AthetaR30_0,IF(AC706&gt;=650,AthetaR30_2,(IF(AC706&lt;=550,AthetaR30_0+(AthetaR30_1-AthetaR30_0)/100*(AC706-450),AthetaR30_1+(AthetaR30_2-AthetaR30_1)/100*(AC706-450)))))</f>
        <v>0</v>
      </c>
      <c r="AI706" s="3">
        <f>IF(AD706&lt;=450,AthetaR60_0,IF(AD706&gt;=650,AthetaR60_2,(IF(AD706&lt;=550,AthetaR60_0+(AthetaR60_1-AthetaR60_0)/100*(AD706-450),AthetaR60_1+(AthetaR60_2-AthetaR60_1)/100*(AD706-450)))))</f>
        <v>0.5</v>
      </c>
      <c r="AJ706" s="3">
        <f>IF(AE706&lt;=450,AthetaR90_0,IF(AE706&gt;=650,AthetaR90_2,(IF(AE706&lt;=550,AthetaR90_0+(AthetaR90_1-AthetaR90_0)/100*(AE706-450),AthetaR90_1+(AthetaR90_2-AthetaR90_1)/100*(AE706-450)))))</f>
        <v>1.3</v>
      </c>
      <c r="AK706" s="3">
        <f>IF(AF706&lt;=450,AthetaR120_0,IF(AF706&gt;=650,AthetaR120_2,(IF(AF706&lt;=550,AthetaR120_0+(AthetaR120_1-AthetaR120_0)/100*(AF706-450),AthetaR120_1+(AthetaR120_2-AthetaR120_1)/100*(AF706-450)))))</f>
        <v>1.9</v>
      </c>
      <c r="AL706" s="24">
        <f t="shared" si="340"/>
        <v>366.2365411782344</v>
      </c>
      <c r="AM706" s="14">
        <f t="shared" si="341"/>
        <v>260.32981293356681</v>
      </c>
    </row>
    <row r="707" spans="2:39" x14ac:dyDescent="0.25">
      <c r="B707" s="3">
        <f t="shared" si="324"/>
        <v>3445</v>
      </c>
      <c r="C707" s="14">
        <f t="shared" si="325"/>
        <v>57.416666666666664</v>
      </c>
      <c r="D707" s="11">
        <f t="shared" si="326"/>
        <v>938.7599862313441</v>
      </c>
      <c r="E707" s="11">
        <f t="shared" si="312"/>
        <v>593.53873381626602</v>
      </c>
      <c r="F707" s="11">
        <f t="shared" si="327"/>
        <v>174.78575941494785</v>
      </c>
      <c r="G707" s="11">
        <f t="shared" si="313"/>
        <v>366.70863739953109</v>
      </c>
      <c r="H707" s="11">
        <f t="shared" si="314"/>
        <v>260.68826806361665</v>
      </c>
      <c r="I707" s="24">
        <f t="shared" si="328"/>
        <v>174.78575941494785</v>
      </c>
      <c r="J707" s="12">
        <f t="shared" si="315"/>
        <v>0.22217480534274406</v>
      </c>
      <c r="K707" s="24">
        <f t="shared" si="316"/>
        <v>520.33395669261381</v>
      </c>
      <c r="L707" s="12">
        <f t="shared" si="329"/>
        <v>0.24588343000714902</v>
      </c>
      <c r="M707" s="24">
        <f t="shared" si="330"/>
        <v>366.70863739953109</v>
      </c>
      <c r="N707" s="12">
        <f t="shared" si="317"/>
        <v>0.65238643089765702</v>
      </c>
      <c r="O707" s="24">
        <f t="shared" si="318"/>
        <v>590.67800956729172</v>
      </c>
      <c r="P707" s="12">
        <f t="shared" si="331"/>
        <v>0.47176886377829602</v>
      </c>
      <c r="Q707" s="24">
        <f t="shared" si="332"/>
        <v>260.68826806361665</v>
      </c>
      <c r="R707" s="12">
        <f t="shared" si="319"/>
        <v>0.38465668388371849</v>
      </c>
      <c r="S707" s="24">
        <f t="shared" si="320"/>
        <v>550.99179096366845</v>
      </c>
      <c r="T707" s="12">
        <f t="shared" si="333"/>
        <v>0.35832009775467033</v>
      </c>
      <c r="W707" s="24">
        <f t="shared" si="334"/>
        <v>289.06117485710519</v>
      </c>
      <c r="X707" s="24">
        <f t="shared" si="335"/>
        <v>560.8534739053157</v>
      </c>
      <c r="Y707" s="13">
        <f t="shared" si="321"/>
        <v>0.40714669572371637</v>
      </c>
      <c r="Z707" s="24">
        <f t="shared" si="322"/>
        <v>7611.9389739790204</v>
      </c>
      <c r="AA707" s="24">
        <f t="shared" si="323"/>
        <v>12892.256126393539</v>
      </c>
      <c r="AB707" s="24">
        <f t="shared" si="336"/>
        <v>366.70863739953109</v>
      </c>
      <c r="AC707" s="24">
        <f t="shared" si="337"/>
        <v>260.68826806361665</v>
      </c>
      <c r="AE707" s="14">
        <f t="shared" si="338"/>
        <v>57.416666666666664</v>
      </c>
      <c r="AF707" s="24">
        <f t="shared" si="342"/>
        <v>400</v>
      </c>
      <c r="AG707" s="3">
        <f t="shared" si="339"/>
        <v>0.5</v>
      </c>
      <c r="AH707" s="3">
        <f>IF(AC707&lt;=450,AthetaR30_0,IF(AC707&gt;=650,AthetaR30_2,(IF(AC707&lt;=550,AthetaR30_0+(AthetaR30_1-AthetaR30_0)/100*(AC707-450),AthetaR30_1+(AthetaR30_2-AthetaR30_1)/100*(AC707-450)))))</f>
        <v>0</v>
      </c>
      <c r="AI707" s="3">
        <f>IF(AD707&lt;=450,AthetaR60_0,IF(AD707&gt;=650,AthetaR60_2,(IF(AD707&lt;=550,AthetaR60_0+(AthetaR60_1-AthetaR60_0)/100*(AD707-450),AthetaR60_1+(AthetaR60_2-AthetaR60_1)/100*(AD707-450)))))</f>
        <v>0.5</v>
      </c>
      <c r="AJ707" s="3">
        <f>IF(AE707&lt;=450,AthetaR90_0,IF(AE707&gt;=650,AthetaR90_2,(IF(AE707&lt;=550,AthetaR90_0+(AthetaR90_1-AthetaR90_0)/100*(AE707-450),AthetaR90_1+(AthetaR90_2-AthetaR90_1)/100*(AE707-450)))))</f>
        <v>1.3</v>
      </c>
      <c r="AK707" s="3">
        <f>IF(AF707&lt;=450,AthetaR120_0,IF(AF707&gt;=650,AthetaR120_2,(IF(AF707&lt;=550,AthetaR120_0+(AthetaR120_1-AthetaR120_0)/100*(AF707-450),AthetaR120_1+(AthetaR120_2-AthetaR120_1)/100*(AF707-450)))))</f>
        <v>1.9</v>
      </c>
      <c r="AL707" s="24">
        <f t="shared" si="340"/>
        <v>366.70863739953109</v>
      </c>
      <c r="AM707" s="14">
        <f t="shared" si="341"/>
        <v>260.68826806361665</v>
      </c>
    </row>
    <row r="708" spans="2:39" x14ac:dyDescent="0.25">
      <c r="B708" s="3">
        <f t="shared" si="324"/>
        <v>3450</v>
      </c>
      <c r="C708" s="14">
        <f t="shared" si="325"/>
        <v>57.5</v>
      </c>
      <c r="D708" s="11">
        <f t="shared" si="326"/>
        <v>938.97681925942857</v>
      </c>
      <c r="E708" s="11">
        <f t="shared" si="312"/>
        <v>593.75253216491808</v>
      </c>
      <c r="F708" s="11">
        <f t="shared" si="327"/>
        <v>175.031642844955</v>
      </c>
      <c r="G708" s="11">
        <f t="shared" si="313"/>
        <v>367.18040626330941</v>
      </c>
      <c r="H708" s="11">
        <f t="shared" si="314"/>
        <v>261.04658816137129</v>
      </c>
      <c r="I708" s="24">
        <f t="shared" si="328"/>
        <v>175.031642844955</v>
      </c>
      <c r="J708" s="12">
        <f t="shared" si="315"/>
        <v>0.22213433350648285</v>
      </c>
      <c r="K708" s="24">
        <f t="shared" si="316"/>
        <v>520.42875910502789</v>
      </c>
      <c r="L708" s="12">
        <f t="shared" si="329"/>
        <v>0.24583932340539361</v>
      </c>
      <c r="M708" s="24">
        <f t="shared" si="330"/>
        <v>367.18040626330941</v>
      </c>
      <c r="N708" s="12">
        <f t="shared" si="317"/>
        <v>0.6521627223162374</v>
      </c>
      <c r="O708" s="24">
        <f t="shared" si="318"/>
        <v>590.8806273114136</v>
      </c>
      <c r="P708" s="12">
        <f t="shared" si="331"/>
        <v>0.471441509806586</v>
      </c>
      <c r="Q708" s="24">
        <f t="shared" si="332"/>
        <v>261.04658816137129</v>
      </c>
      <c r="R708" s="12">
        <f t="shared" si="319"/>
        <v>0.38457052843308975</v>
      </c>
      <c r="S708" s="24">
        <f t="shared" si="320"/>
        <v>551.11522981956978</v>
      </c>
      <c r="T708" s="12">
        <f t="shared" si="333"/>
        <v>0.35818500542800885</v>
      </c>
      <c r="W708" s="24">
        <f t="shared" si="334"/>
        <v>289.46832155282891</v>
      </c>
      <c r="X708" s="24">
        <f t="shared" si="335"/>
        <v>560.99701539169348</v>
      </c>
      <c r="Y708" s="13">
        <f t="shared" si="321"/>
        <v>0.40709391646333265</v>
      </c>
      <c r="Z708" s="24">
        <f t="shared" si="322"/>
        <v>7607.1052653022289</v>
      </c>
      <c r="AA708" s="24">
        <f t="shared" si="323"/>
        <v>12899.678875133111</v>
      </c>
      <c r="AB708" s="24">
        <f t="shared" si="336"/>
        <v>367.18040626330941</v>
      </c>
      <c r="AC708" s="24">
        <f t="shared" si="337"/>
        <v>261.04658816137129</v>
      </c>
      <c r="AE708" s="14">
        <f t="shared" si="338"/>
        <v>57.5</v>
      </c>
      <c r="AF708" s="24">
        <f t="shared" si="342"/>
        <v>400</v>
      </c>
      <c r="AG708" s="3">
        <f t="shared" si="339"/>
        <v>0.5</v>
      </c>
      <c r="AH708" s="3">
        <f>IF(AC708&lt;=450,AthetaR30_0,IF(AC708&gt;=650,AthetaR30_2,(IF(AC708&lt;=550,AthetaR30_0+(AthetaR30_1-AthetaR30_0)/100*(AC708-450),AthetaR30_1+(AthetaR30_2-AthetaR30_1)/100*(AC708-450)))))</f>
        <v>0</v>
      </c>
      <c r="AI708" s="3">
        <f>IF(AD708&lt;=450,AthetaR60_0,IF(AD708&gt;=650,AthetaR60_2,(IF(AD708&lt;=550,AthetaR60_0+(AthetaR60_1-AthetaR60_0)/100*(AD708-450),AthetaR60_1+(AthetaR60_2-AthetaR60_1)/100*(AD708-450)))))</f>
        <v>0.5</v>
      </c>
      <c r="AJ708" s="3">
        <f>IF(AE708&lt;=450,AthetaR90_0,IF(AE708&gt;=650,AthetaR90_2,(IF(AE708&lt;=550,AthetaR90_0+(AthetaR90_1-AthetaR90_0)/100*(AE708-450),AthetaR90_1+(AthetaR90_2-AthetaR90_1)/100*(AE708-450)))))</f>
        <v>1.3</v>
      </c>
      <c r="AK708" s="3">
        <f>IF(AF708&lt;=450,AthetaR120_0,IF(AF708&gt;=650,AthetaR120_2,(IF(AF708&lt;=550,AthetaR120_0+(AthetaR120_1-AthetaR120_0)/100*(AF708-450),AthetaR120_1+(AthetaR120_2-AthetaR120_1)/100*(AF708-450)))))</f>
        <v>1.9</v>
      </c>
      <c r="AL708" s="24">
        <f t="shared" si="340"/>
        <v>367.18040626330941</v>
      </c>
      <c r="AM708" s="14">
        <f t="shared" si="341"/>
        <v>261.04658816137129</v>
      </c>
    </row>
    <row r="709" spans="2:39" x14ac:dyDescent="0.25">
      <c r="B709" s="3">
        <f t="shared" si="324"/>
        <v>3455</v>
      </c>
      <c r="C709" s="14">
        <f t="shared" si="325"/>
        <v>57.583333333333336</v>
      </c>
      <c r="D709" s="11">
        <f t="shared" si="326"/>
        <v>939.19333894487761</v>
      </c>
      <c r="E709" s="11">
        <f t="shared" si="312"/>
        <v>593.96633051357014</v>
      </c>
      <c r="F709" s="11">
        <f t="shared" si="327"/>
        <v>175.27748216836039</v>
      </c>
      <c r="G709" s="11">
        <f t="shared" si="313"/>
        <v>367.651847773116</v>
      </c>
      <c r="H709" s="11">
        <f t="shared" si="314"/>
        <v>261.40477316679932</v>
      </c>
      <c r="I709" s="24">
        <f t="shared" si="328"/>
        <v>175.27748216836039</v>
      </c>
      <c r="J709" s="12">
        <f t="shared" si="315"/>
        <v>0.22209391071029561</v>
      </c>
      <c r="K709" s="24">
        <f t="shared" si="316"/>
        <v>520.52348113316452</v>
      </c>
      <c r="L709" s="12">
        <f t="shared" si="329"/>
        <v>0.24579515807244851</v>
      </c>
      <c r="M709" s="24">
        <f t="shared" si="330"/>
        <v>367.651847773116</v>
      </c>
      <c r="N709" s="12">
        <f t="shared" si="317"/>
        <v>0.65193895167780969</v>
      </c>
      <c r="O709" s="24">
        <f t="shared" si="318"/>
        <v>591.0834403736917</v>
      </c>
      <c r="P709" s="12">
        <f t="shared" si="331"/>
        <v>0.4711141602345148</v>
      </c>
      <c r="Q709" s="24">
        <f t="shared" si="332"/>
        <v>261.40477316679932</v>
      </c>
      <c r="R709" s="12">
        <f t="shared" si="319"/>
        <v>0.3844844353339017</v>
      </c>
      <c r="S709" s="24">
        <f t="shared" si="320"/>
        <v>551.23863460214238</v>
      </c>
      <c r="T709" s="12">
        <f t="shared" si="333"/>
        <v>0.35804985343402856</v>
      </c>
      <c r="W709" s="24">
        <f t="shared" si="334"/>
        <v>289.87541546929225</v>
      </c>
      <c r="X709" s="24">
        <f t="shared" si="335"/>
        <v>561.14061711415638</v>
      </c>
      <c r="Y709" s="13">
        <f t="shared" si="321"/>
        <v>0.40704104766556143</v>
      </c>
      <c r="Z709" s="24">
        <f t="shared" si="322"/>
        <v>7602.2728761069475</v>
      </c>
      <c r="AA709" s="24">
        <f t="shared" si="323"/>
        <v>12907.09663396587</v>
      </c>
      <c r="AB709" s="24">
        <f t="shared" si="336"/>
        <v>367.651847773116</v>
      </c>
      <c r="AC709" s="24">
        <f t="shared" si="337"/>
        <v>261.40477316679932</v>
      </c>
      <c r="AE709" s="14">
        <f t="shared" si="338"/>
        <v>57.583333333333336</v>
      </c>
      <c r="AF709" s="24">
        <f t="shared" si="342"/>
        <v>400</v>
      </c>
      <c r="AG709" s="3">
        <f t="shared" si="339"/>
        <v>0.5</v>
      </c>
      <c r="AH709" s="3">
        <f>IF(AC709&lt;=450,AthetaR30_0,IF(AC709&gt;=650,AthetaR30_2,(IF(AC709&lt;=550,AthetaR30_0+(AthetaR30_1-AthetaR30_0)/100*(AC709-450),AthetaR30_1+(AthetaR30_2-AthetaR30_1)/100*(AC709-450)))))</f>
        <v>0</v>
      </c>
      <c r="AI709" s="3">
        <f>IF(AD709&lt;=450,AthetaR60_0,IF(AD709&gt;=650,AthetaR60_2,(IF(AD709&lt;=550,AthetaR60_0+(AthetaR60_1-AthetaR60_0)/100*(AD709-450),AthetaR60_1+(AthetaR60_2-AthetaR60_1)/100*(AD709-450)))))</f>
        <v>0.5</v>
      </c>
      <c r="AJ709" s="3">
        <f>IF(AE709&lt;=450,AthetaR90_0,IF(AE709&gt;=650,AthetaR90_2,(IF(AE709&lt;=550,AthetaR90_0+(AthetaR90_1-AthetaR90_0)/100*(AE709-450),AthetaR90_1+(AthetaR90_2-AthetaR90_1)/100*(AE709-450)))))</f>
        <v>1.3</v>
      </c>
      <c r="AK709" s="3">
        <f>IF(AF709&lt;=450,AthetaR120_0,IF(AF709&gt;=650,AthetaR120_2,(IF(AF709&lt;=550,AthetaR120_0+(AthetaR120_1-AthetaR120_0)/100*(AF709-450),AthetaR120_1+(AthetaR120_2-AthetaR120_1)/100*(AF709-450)))))</f>
        <v>1.9</v>
      </c>
      <c r="AL709" s="24">
        <f t="shared" si="340"/>
        <v>367.651847773116</v>
      </c>
      <c r="AM709" s="14">
        <f t="shared" si="341"/>
        <v>261.40477316679932</v>
      </c>
    </row>
    <row r="710" spans="2:39" x14ac:dyDescent="0.25">
      <c r="B710" s="3">
        <f t="shared" si="324"/>
        <v>3460</v>
      </c>
      <c r="C710" s="14">
        <f t="shared" si="325"/>
        <v>57.666666666666664</v>
      </c>
      <c r="D710" s="11">
        <f t="shared" si="326"/>
        <v>939.40954619199965</v>
      </c>
      <c r="E710" s="11">
        <f t="shared" si="312"/>
        <v>594.1801288622222</v>
      </c>
      <c r="F710" s="11">
        <f t="shared" si="327"/>
        <v>175.52327732643283</v>
      </c>
      <c r="G710" s="11">
        <f t="shared" si="313"/>
        <v>368.1229619333505</v>
      </c>
      <c r="H710" s="11">
        <f t="shared" si="314"/>
        <v>261.76282302023333</v>
      </c>
      <c r="I710" s="24">
        <f t="shared" si="328"/>
        <v>175.52327732643283</v>
      </c>
      <c r="J710" s="12">
        <f t="shared" si="315"/>
        <v>0.22205353681939677</v>
      </c>
      <c r="K710" s="24">
        <f t="shared" si="316"/>
        <v>520.6181229863796</v>
      </c>
      <c r="L710" s="12">
        <f t="shared" si="329"/>
        <v>0.24575093433281928</v>
      </c>
      <c r="M710" s="24">
        <f t="shared" si="330"/>
        <v>368.1229619333505</v>
      </c>
      <c r="N710" s="12">
        <f t="shared" si="317"/>
        <v>0.65171511850015507</v>
      </c>
      <c r="O710" s="24">
        <f t="shared" si="318"/>
        <v>591.28644945075939</v>
      </c>
      <c r="P710" s="12">
        <f t="shared" si="331"/>
        <v>0.47078681591287647</v>
      </c>
      <c r="Q710" s="24">
        <f t="shared" si="332"/>
        <v>261.76282302023333</v>
      </c>
      <c r="R710" s="12">
        <f t="shared" si="319"/>
        <v>0.38439840412598603</v>
      </c>
      <c r="S710" s="24">
        <f t="shared" si="320"/>
        <v>551.36200588848385</v>
      </c>
      <c r="T710" s="12">
        <f t="shared" si="333"/>
        <v>0.35791464213455887</v>
      </c>
      <c r="W710" s="24">
        <f t="shared" si="334"/>
        <v>290.28245651695784</v>
      </c>
      <c r="X710" s="24">
        <f t="shared" si="335"/>
        <v>561.28427990889941</v>
      </c>
      <c r="Y710" s="13">
        <f t="shared" si="321"/>
        <v>0.40698808863436498</v>
      </c>
      <c r="Z710" s="24">
        <f t="shared" si="322"/>
        <v>7597.4418086316091</v>
      </c>
      <c r="AA710" s="24">
        <f t="shared" si="323"/>
        <v>12914.509391810525</v>
      </c>
      <c r="AB710" s="24">
        <f t="shared" si="336"/>
        <v>368.1229619333505</v>
      </c>
      <c r="AC710" s="24">
        <f t="shared" si="337"/>
        <v>261.76282302023333</v>
      </c>
      <c r="AE710" s="14">
        <f t="shared" si="338"/>
        <v>57.666666666666664</v>
      </c>
      <c r="AF710" s="24">
        <f t="shared" si="342"/>
        <v>400</v>
      </c>
      <c r="AG710" s="3">
        <f t="shared" si="339"/>
        <v>0.5</v>
      </c>
      <c r="AH710" s="3">
        <f>IF(AC710&lt;=450,AthetaR30_0,IF(AC710&gt;=650,AthetaR30_2,(IF(AC710&lt;=550,AthetaR30_0+(AthetaR30_1-AthetaR30_0)/100*(AC710-450),AthetaR30_1+(AthetaR30_2-AthetaR30_1)/100*(AC710-450)))))</f>
        <v>0</v>
      </c>
      <c r="AI710" s="3">
        <f>IF(AD710&lt;=450,AthetaR60_0,IF(AD710&gt;=650,AthetaR60_2,(IF(AD710&lt;=550,AthetaR60_0+(AthetaR60_1-AthetaR60_0)/100*(AD710-450),AthetaR60_1+(AthetaR60_2-AthetaR60_1)/100*(AD710-450)))))</f>
        <v>0.5</v>
      </c>
      <c r="AJ710" s="3">
        <f>IF(AE710&lt;=450,AthetaR90_0,IF(AE710&gt;=650,AthetaR90_2,(IF(AE710&lt;=550,AthetaR90_0+(AthetaR90_1-AthetaR90_0)/100*(AE710-450),AthetaR90_1+(AthetaR90_2-AthetaR90_1)/100*(AE710-450)))))</f>
        <v>1.3</v>
      </c>
      <c r="AK710" s="3">
        <f>IF(AF710&lt;=450,AthetaR120_0,IF(AF710&gt;=650,AthetaR120_2,(IF(AF710&lt;=550,AthetaR120_0+(AthetaR120_1-AthetaR120_0)/100*(AF710-450),AthetaR120_1+(AthetaR120_2-AthetaR120_1)/100*(AF710-450)))))</f>
        <v>1.9</v>
      </c>
      <c r="AL710" s="24">
        <f t="shared" si="340"/>
        <v>368.1229619333505</v>
      </c>
      <c r="AM710" s="14">
        <f t="shared" si="341"/>
        <v>261.76282302023333</v>
      </c>
    </row>
    <row r="711" spans="2:39" x14ac:dyDescent="0.25">
      <c r="B711" s="3">
        <f t="shared" si="324"/>
        <v>3465</v>
      </c>
      <c r="C711" s="14">
        <f t="shared" si="325"/>
        <v>57.75</v>
      </c>
      <c r="D711" s="11">
        <f t="shared" si="326"/>
        <v>939.62544190119377</v>
      </c>
      <c r="E711" s="11">
        <f t="shared" si="312"/>
        <v>594.39392721087427</v>
      </c>
      <c r="F711" s="11">
        <f t="shared" si="327"/>
        <v>175.76902826076565</v>
      </c>
      <c r="G711" s="11">
        <f t="shared" si="313"/>
        <v>368.5937487492634</v>
      </c>
      <c r="H711" s="11">
        <f t="shared" si="314"/>
        <v>262.1207376623679</v>
      </c>
      <c r="I711" s="24">
        <f t="shared" si="328"/>
        <v>175.76902826076565</v>
      </c>
      <c r="J711" s="12">
        <f t="shared" si="315"/>
        <v>0.22201321169922381</v>
      </c>
      <c r="K711" s="24">
        <f t="shared" si="316"/>
        <v>520.71268487399402</v>
      </c>
      <c r="L711" s="12">
        <f t="shared" si="329"/>
        <v>0.24570665250893045</v>
      </c>
      <c r="M711" s="24">
        <f t="shared" si="330"/>
        <v>368.5937487492634</v>
      </c>
      <c r="N711" s="12">
        <f t="shared" si="317"/>
        <v>0.65149122230834033</v>
      </c>
      <c r="O711" s="24">
        <f t="shared" si="318"/>
        <v>591.48965523430707</v>
      </c>
      <c r="P711" s="12">
        <f t="shared" si="331"/>
        <v>0.47045947769034924</v>
      </c>
      <c r="Q711" s="24">
        <f t="shared" si="332"/>
        <v>262.1207376623679</v>
      </c>
      <c r="R711" s="12">
        <f t="shared" si="319"/>
        <v>0.38431243435084944</v>
      </c>
      <c r="S711" s="24">
        <f t="shared" si="320"/>
        <v>551.48534425442858</v>
      </c>
      <c r="T711" s="12">
        <f t="shared" si="333"/>
        <v>0.35777937188914227</v>
      </c>
      <c r="W711" s="24">
        <f t="shared" si="334"/>
        <v>290.6894446055922</v>
      </c>
      <c r="X711" s="24">
        <f t="shared" si="335"/>
        <v>561.4280046111063</v>
      </c>
      <c r="Y711" s="13">
        <f t="shared" si="321"/>
        <v>0.4069350386764895</v>
      </c>
      <c r="Z711" s="24">
        <f t="shared" si="322"/>
        <v>7592.6120651320516</v>
      </c>
      <c r="AA711" s="24">
        <f t="shared" si="323"/>
        <v>12921.917137616991</v>
      </c>
      <c r="AB711" s="24">
        <f t="shared" si="336"/>
        <v>368.5937487492634</v>
      </c>
      <c r="AC711" s="24">
        <f t="shared" si="337"/>
        <v>262.1207376623679</v>
      </c>
      <c r="AE711" s="14">
        <f t="shared" si="338"/>
        <v>57.75</v>
      </c>
      <c r="AF711" s="24">
        <f t="shared" si="342"/>
        <v>400</v>
      </c>
      <c r="AG711" s="3">
        <f t="shared" si="339"/>
        <v>0.5</v>
      </c>
      <c r="AH711" s="3">
        <f>IF(AC711&lt;=450,AthetaR30_0,IF(AC711&gt;=650,AthetaR30_2,(IF(AC711&lt;=550,AthetaR30_0+(AthetaR30_1-AthetaR30_0)/100*(AC711-450),AthetaR30_1+(AthetaR30_2-AthetaR30_1)/100*(AC711-450)))))</f>
        <v>0</v>
      </c>
      <c r="AI711" s="3">
        <f>IF(AD711&lt;=450,AthetaR60_0,IF(AD711&gt;=650,AthetaR60_2,(IF(AD711&lt;=550,AthetaR60_0+(AthetaR60_1-AthetaR60_0)/100*(AD711-450),AthetaR60_1+(AthetaR60_2-AthetaR60_1)/100*(AD711-450)))))</f>
        <v>0.5</v>
      </c>
      <c r="AJ711" s="3">
        <f>IF(AE711&lt;=450,AthetaR90_0,IF(AE711&gt;=650,AthetaR90_2,(IF(AE711&lt;=550,AthetaR90_0+(AthetaR90_1-AthetaR90_0)/100*(AE711-450),AthetaR90_1+(AthetaR90_2-AthetaR90_1)/100*(AE711-450)))))</f>
        <v>1.3</v>
      </c>
      <c r="AK711" s="3">
        <f>IF(AF711&lt;=450,AthetaR120_0,IF(AF711&gt;=650,AthetaR120_2,(IF(AF711&lt;=550,AthetaR120_0+(AthetaR120_1-AthetaR120_0)/100*(AF711-450),AthetaR120_1+(AthetaR120_2-AthetaR120_1)/100*(AF711-450)))))</f>
        <v>1.9</v>
      </c>
      <c r="AL711" s="24">
        <f t="shared" si="340"/>
        <v>368.5937487492634</v>
      </c>
      <c r="AM711" s="14">
        <f t="shared" si="341"/>
        <v>262.1207376623679</v>
      </c>
    </row>
    <row r="712" spans="2:39" x14ac:dyDescent="0.25">
      <c r="B712" s="3">
        <f t="shared" si="324"/>
        <v>3470</v>
      </c>
      <c r="C712" s="14">
        <f t="shared" si="325"/>
        <v>57.833333333333336</v>
      </c>
      <c r="D712" s="11">
        <f t="shared" si="326"/>
        <v>939.8410269689723</v>
      </c>
      <c r="E712" s="11">
        <f t="shared" si="312"/>
        <v>594.60772555952644</v>
      </c>
      <c r="F712" s="11">
        <f t="shared" si="327"/>
        <v>176.01473491327459</v>
      </c>
      <c r="G712" s="11">
        <f t="shared" si="313"/>
        <v>369.06420822695372</v>
      </c>
      <c r="H712" s="11">
        <f t="shared" si="314"/>
        <v>262.47851703425704</v>
      </c>
      <c r="I712" s="24">
        <f t="shared" si="328"/>
        <v>176.01473491327459</v>
      </c>
      <c r="J712" s="12">
        <f t="shared" si="315"/>
        <v>0.22197293521543698</v>
      </c>
      <c r="K712" s="24">
        <f t="shared" si="316"/>
        <v>520.80716700529342</v>
      </c>
      <c r="L712" s="12">
        <f t="shared" si="329"/>
        <v>0.24566231292112273</v>
      </c>
      <c r="M712" s="24">
        <f t="shared" si="330"/>
        <v>369.06420822695372</v>
      </c>
      <c r="N712" s="12">
        <f t="shared" si="317"/>
        <v>0.65126726263468315</v>
      </c>
      <c r="O712" s="24">
        <f t="shared" si="318"/>
        <v>591.69305841109508</v>
      </c>
      <c r="P712" s="12">
        <f t="shared" si="331"/>
        <v>0.47013214641346029</v>
      </c>
      <c r="Q712" s="24">
        <f t="shared" si="332"/>
        <v>262.47851703425704</v>
      </c>
      <c r="R712" s="12">
        <f t="shared" si="319"/>
        <v>0.38422652555167069</v>
      </c>
      <c r="S712" s="24">
        <f t="shared" si="320"/>
        <v>551.60865027454668</v>
      </c>
      <c r="T712" s="12">
        <f t="shared" si="333"/>
        <v>0.35764404305502839</v>
      </c>
      <c r="W712" s="24">
        <f t="shared" si="334"/>
        <v>291.09637964426867</v>
      </c>
      <c r="X712" s="24">
        <f t="shared" si="335"/>
        <v>561.57179205494674</v>
      </c>
      <c r="Y712" s="13">
        <f t="shared" si="321"/>
        <v>0.40688189710146594</v>
      </c>
      <c r="Z712" s="24">
        <f t="shared" si="322"/>
        <v>7587.7836478814443</v>
      </c>
      <c r="AA712" s="24">
        <f t="shared" si="323"/>
        <v>12929.319860366517</v>
      </c>
      <c r="AB712" s="24">
        <f t="shared" si="336"/>
        <v>369.06420822695372</v>
      </c>
      <c r="AC712" s="24">
        <f t="shared" si="337"/>
        <v>262.47851703425704</v>
      </c>
      <c r="AE712" s="14">
        <f t="shared" si="338"/>
        <v>57.833333333333336</v>
      </c>
      <c r="AF712" s="24">
        <f t="shared" si="342"/>
        <v>400</v>
      </c>
      <c r="AG712" s="3">
        <f t="shared" si="339"/>
        <v>0.5</v>
      </c>
      <c r="AH712" s="3">
        <f>IF(AC712&lt;=450,AthetaR30_0,IF(AC712&gt;=650,AthetaR30_2,(IF(AC712&lt;=550,AthetaR30_0+(AthetaR30_1-AthetaR30_0)/100*(AC712-450),AthetaR30_1+(AthetaR30_2-AthetaR30_1)/100*(AC712-450)))))</f>
        <v>0</v>
      </c>
      <c r="AI712" s="3">
        <f>IF(AD712&lt;=450,AthetaR60_0,IF(AD712&gt;=650,AthetaR60_2,(IF(AD712&lt;=550,AthetaR60_0+(AthetaR60_1-AthetaR60_0)/100*(AD712-450),AthetaR60_1+(AthetaR60_2-AthetaR60_1)/100*(AD712-450)))))</f>
        <v>0.5</v>
      </c>
      <c r="AJ712" s="3">
        <f>IF(AE712&lt;=450,AthetaR90_0,IF(AE712&gt;=650,AthetaR90_2,(IF(AE712&lt;=550,AthetaR90_0+(AthetaR90_1-AthetaR90_0)/100*(AE712-450),AthetaR90_1+(AthetaR90_2-AthetaR90_1)/100*(AE712-450)))))</f>
        <v>1.3</v>
      </c>
      <c r="AK712" s="3">
        <f>IF(AF712&lt;=450,AthetaR120_0,IF(AF712&gt;=650,AthetaR120_2,(IF(AF712&lt;=550,AthetaR120_0+(AthetaR120_1-AthetaR120_0)/100*(AF712-450),AthetaR120_1+(AthetaR120_2-AthetaR120_1)/100*(AF712-450)))))</f>
        <v>1.9</v>
      </c>
      <c r="AL712" s="24">
        <f t="shared" si="340"/>
        <v>369.06420822695372</v>
      </c>
      <c r="AM712" s="14">
        <f t="shared" si="341"/>
        <v>262.47851703425704</v>
      </c>
    </row>
    <row r="713" spans="2:39" x14ac:dyDescent="0.25">
      <c r="B713" s="3">
        <f t="shared" si="324"/>
        <v>3475</v>
      </c>
      <c r="C713" s="14">
        <f t="shared" si="325"/>
        <v>57.916666666666664</v>
      </c>
      <c r="D713" s="11">
        <f t="shared" si="326"/>
        <v>940.05630228798373</v>
      </c>
      <c r="E713" s="11">
        <f t="shared" si="312"/>
        <v>594.82152390817851</v>
      </c>
      <c r="F713" s="11">
        <f t="shared" si="327"/>
        <v>176.26039722619572</v>
      </c>
      <c r="G713" s="11">
        <f t="shared" si="313"/>
        <v>369.53434037336717</v>
      </c>
      <c r="H713" s="11">
        <f t="shared" si="314"/>
        <v>262.83616107731206</v>
      </c>
      <c r="I713" s="24">
        <f t="shared" si="328"/>
        <v>176.26039722619572</v>
      </c>
      <c r="J713" s="12">
        <f t="shared" si="315"/>
        <v>0.22193270723391922</v>
      </c>
      <c r="K713" s="24">
        <f t="shared" si="316"/>
        <v>520.90156958952605</v>
      </c>
      <c r="L713" s="12">
        <f t="shared" si="329"/>
        <v>0.24561791588765997</v>
      </c>
      <c r="M713" s="24">
        <f t="shared" si="330"/>
        <v>369.53434037336717</v>
      </c>
      <c r="N713" s="12">
        <f t="shared" si="317"/>
        <v>0.65104323901871897</v>
      </c>
      <c r="O713" s="24">
        <f t="shared" si="318"/>
        <v>591.8966596629657</v>
      </c>
      <c r="P713" s="12">
        <f t="shared" si="331"/>
        <v>0.46980482292657338</v>
      </c>
      <c r="Q713" s="24">
        <f t="shared" si="332"/>
        <v>262.83616107731206</v>
      </c>
      <c r="R713" s="12">
        <f t="shared" si="319"/>
        <v>0.38414067727329659</v>
      </c>
      <c r="S713" s="24">
        <f t="shared" si="320"/>
        <v>551.7319245221438</v>
      </c>
      <c r="T713" s="12">
        <f t="shared" si="333"/>
        <v>0.3575086559871804</v>
      </c>
      <c r="W713" s="24">
        <f t="shared" si="334"/>
        <v>291.50326154137014</v>
      </c>
      <c r="X713" s="24">
        <f t="shared" si="335"/>
        <v>561.71564307357551</v>
      </c>
      <c r="Y713" s="13">
        <f t="shared" si="321"/>
        <v>0.40682866322161038</v>
      </c>
      <c r="Z713" s="24">
        <f t="shared" si="322"/>
        <v>7582.9565591702094</v>
      </c>
      <c r="AA713" s="24">
        <f t="shared" si="323"/>
        <v>12936.717549071833</v>
      </c>
      <c r="AB713" s="24">
        <f t="shared" si="336"/>
        <v>369.53434037336717</v>
      </c>
      <c r="AC713" s="24">
        <f t="shared" si="337"/>
        <v>262.83616107731206</v>
      </c>
      <c r="AE713" s="14">
        <f t="shared" si="338"/>
        <v>57.916666666666664</v>
      </c>
      <c r="AF713" s="24">
        <f t="shared" si="342"/>
        <v>400</v>
      </c>
      <c r="AG713" s="3">
        <f t="shared" si="339"/>
        <v>0.5</v>
      </c>
      <c r="AH713" s="3">
        <f>IF(AC713&lt;=450,AthetaR30_0,IF(AC713&gt;=650,AthetaR30_2,(IF(AC713&lt;=550,AthetaR30_0+(AthetaR30_1-AthetaR30_0)/100*(AC713-450),AthetaR30_1+(AthetaR30_2-AthetaR30_1)/100*(AC713-450)))))</f>
        <v>0</v>
      </c>
      <c r="AI713" s="3">
        <f>IF(AD713&lt;=450,AthetaR60_0,IF(AD713&gt;=650,AthetaR60_2,(IF(AD713&lt;=550,AthetaR60_0+(AthetaR60_1-AthetaR60_0)/100*(AD713-450),AthetaR60_1+(AthetaR60_2-AthetaR60_1)/100*(AD713-450)))))</f>
        <v>0.5</v>
      </c>
      <c r="AJ713" s="3">
        <f>IF(AE713&lt;=450,AthetaR90_0,IF(AE713&gt;=650,AthetaR90_2,(IF(AE713&lt;=550,AthetaR90_0+(AthetaR90_1-AthetaR90_0)/100*(AE713-450),AthetaR90_1+(AthetaR90_2-AthetaR90_1)/100*(AE713-450)))))</f>
        <v>1.3</v>
      </c>
      <c r="AK713" s="3">
        <f>IF(AF713&lt;=450,AthetaR120_0,IF(AF713&gt;=650,AthetaR120_2,(IF(AF713&lt;=550,AthetaR120_0+(AthetaR120_1-AthetaR120_0)/100*(AF713-450),AthetaR120_1+(AthetaR120_2-AthetaR120_1)/100*(AF713-450)))))</f>
        <v>1.9</v>
      </c>
      <c r="AL713" s="24">
        <f t="shared" si="340"/>
        <v>369.53434037336717</v>
      </c>
      <c r="AM713" s="14">
        <f t="shared" si="341"/>
        <v>262.83616107731206</v>
      </c>
    </row>
    <row r="714" spans="2:39" x14ac:dyDescent="0.25">
      <c r="B714" s="3">
        <f t="shared" si="324"/>
        <v>3480</v>
      </c>
      <c r="C714" s="14">
        <f t="shared" si="325"/>
        <v>58</v>
      </c>
      <c r="D714" s="11">
        <f t="shared" si="326"/>
        <v>940.27126874703401</v>
      </c>
      <c r="E714" s="11">
        <f t="shared" si="312"/>
        <v>595.03532225683057</v>
      </c>
      <c r="F714" s="11">
        <f t="shared" si="327"/>
        <v>176.50601514208338</v>
      </c>
      <c r="G714" s="11">
        <f t="shared" si="313"/>
        <v>370.00414519629373</v>
      </c>
      <c r="H714" s="11">
        <f t="shared" si="314"/>
        <v>263.19366973329926</v>
      </c>
      <c r="I714" s="24">
        <f t="shared" si="328"/>
        <v>176.50601514208338</v>
      </c>
      <c r="J714" s="12">
        <f t="shared" si="315"/>
        <v>0.2218925276207766</v>
      </c>
      <c r="K714" s="24">
        <f t="shared" si="316"/>
        <v>520.99589283590069</v>
      </c>
      <c r="L714" s="12">
        <f t="shared" si="329"/>
        <v>0.24557346172477335</v>
      </c>
      <c r="M714" s="24">
        <f t="shared" si="330"/>
        <v>370.00414519629373</v>
      </c>
      <c r="N714" s="12">
        <f t="shared" si="317"/>
        <v>0.65081915100717014</v>
      </c>
      <c r="O714" s="24">
        <f t="shared" si="318"/>
        <v>592.1004596668547</v>
      </c>
      <c r="P714" s="12">
        <f t="shared" si="331"/>
        <v>0.46947750807199251</v>
      </c>
      <c r="Q714" s="24">
        <f t="shared" si="332"/>
        <v>263.19366973329926</v>
      </c>
      <c r="R714" s="12">
        <f t="shared" si="319"/>
        <v>0.38405488906223928</v>
      </c>
      <c r="S714" s="24">
        <f t="shared" si="320"/>
        <v>551.85516756926017</v>
      </c>
      <c r="T714" s="12">
        <f t="shared" si="333"/>
        <v>0.35737321103834768</v>
      </c>
      <c r="W714" s="24">
        <f t="shared" si="334"/>
        <v>291.91009020459177</v>
      </c>
      <c r="X714" s="24">
        <f t="shared" si="335"/>
        <v>561.85955849913103</v>
      </c>
      <c r="Y714" s="13">
        <f t="shared" si="321"/>
        <v>0.40677533635202634</v>
      </c>
      <c r="Z714" s="24">
        <f t="shared" si="322"/>
        <v>7578.1308013059697</v>
      </c>
      <c r="AA714" s="24">
        <f t="shared" si="323"/>
        <v>12944.110192777387</v>
      </c>
      <c r="AB714" s="24">
        <f t="shared" si="336"/>
        <v>370.00414519629373</v>
      </c>
      <c r="AC714" s="24">
        <f t="shared" si="337"/>
        <v>263.19366973329926</v>
      </c>
      <c r="AE714" s="14">
        <f t="shared" si="338"/>
        <v>58</v>
      </c>
      <c r="AF714" s="24">
        <f t="shared" si="342"/>
        <v>400</v>
      </c>
      <c r="AG714" s="3">
        <f t="shared" si="339"/>
        <v>0.5</v>
      </c>
      <c r="AH714" s="3">
        <f>IF(AC714&lt;=450,AthetaR30_0,IF(AC714&gt;=650,AthetaR30_2,(IF(AC714&lt;=550,AthetaR30_0+(AthetaR30_1-AthetaR30_0)/100*(AC714-450),AthetaR30_1+(AthetaR30_2-AthetaR30_1)/100*(AC714-450)))))</f>
        <v>0</v>
      </c>
      <c r="AI714" s="3">
        <f>IF(AD714&lt;=450,AthetaR60_0,IF(AD714&gt;=650,AthetaR60_2,(IF(AD714&lt;=550,AthetaR60_0+(AthetaR60_1-AthetaR60_0)/100*(AD714-450),AthetaR60_1+(AthetaR60_2-AthetaR60_1)/100*(AD714-450)))))</f>
        <v>0.5</v>
      </c>
      <c r="AJ714" s="3">
        <f>IF(AE714&lt;=450,AthetaR90_0,IF(AE714&gt;=650,AthetaR90_2,(IF(AE714&lt;=550,AthetaR90_0+(AthetaR90_1-AthetaR90_0)/100*(AE714-450),AthetaR90_1+(AthetaR90_2-AthetaR90_1)/100*(AE714-450)))))</f>
        <v>1.3</v>
      </c>
      <c r="AK714" s="3">
        <f>IF(AF714&lt;=450,AthetaR120_0,IF(AF714&gt;=650,AthetaR120_2,(IF(AF714&lt;=550,AthetaR120_0+(AthetaR120_1-AthetaR120_0)/100*(AF714-450),AthetaR120_1+(AthetaR120_2-AthetaR120_1)/100*(AF714-450)))))</f>
        <v>1.9</v>
      </c>
      <c r="AL714" s="24">
        <f t="shared" si="340"/>
        <v>370.00414519629373</v>
      </c>
      <c r="AM714" s="14">
        <f t="shared" si="341"/>
        <v>263.19366973329926</v>
      </c>
    </row>
    <row r="715" spans="2:39" x14ac:dyDescent="0.25">
      <c r="B715" s="3">
        <f t="shared" si="324"/>
        <v>3485</v>
      </c>
      <c r="C715" s="14">
        <f t="shared" si="325"/>
        <v>58.083333333333336</v>
      </c>
      <c r="D715" s="11">
        <f t="shared" si="326"/>
        <v>940.48592723110914</v>
      </c>
      <c r="E715" s="11">
        <f t="shared" si="312"/>
        <v>595.24912060548263</v>
      </c>
      <c r="F715" s="11">
        <f t="shared" si="327"/>
        <v>176.75158860380816</v>
      </c>
      <c r="G715" s="11">
        <f t="shared" si="313"/>
        <v>370.47362270436571</v>
      </c>
      <c r="H715" s="11">
        <f t="shared" si="314"/>
        <v>263.55104294433761</v>
      </c>
      <c r="I715" s="24">
        <f t="shared" si="328"/>
        <v>176.75158860380816</v>
      </c>
      <c r="J715" s="12">
        <f t="shared" si="315"/>
        <v>0.22185239624233835</v>
      </c>
      <c r="K715" s="24">
        <f t="shared" si="316"/>
        <v>521.09013695358578</v>
      </c>
      <c r="L715" s="12">
        <f t="shared" si="329"/>
        <v>0.24552895074664674</v>
      </c>
      <c r="M715" s="24">
        <f t="shared" si="330"/>
        <v>370.47362270436571</v>
      </c>
      <c r="N715" s="12">
        <f t="shared" si="317"/>
        <v>0.65059499815390975</v>
      </c>
      <c r="O715" s="24">
        <f t="shared" si="318"/>
        <v>592.30445909480557</v>
      </c>
      <c r="P715" s="12">
        <f t="shared" si="331"/>
        <v>0.46915020268988694</v>
      </c>
      <c r="Q715" s="24">
        <f t="shared" si="332"/>
        <v>263.55104294433761</v>
      </c>
      <c r="R715" s="12">
        <f t="shared" si="319"/>
        <v>0.3839691604666714</v>
      </c>
      <c r="S715" s="24">
        <f t="shared" si="320"/>
        <v>551.9783799866716</v>
      </c>
      <c r="T715" s="12">
        <f t="shared" si="333"/>
        <v>0.35723770855903686</v>
      </c>
      <c r="W715" s="24">
        <f t="shared" si="334"/>
        <v>292.31686554094381</v>
      </c>
      <c r="X715" s="24">
        <f t="shared" si="335"/>
        <v>562.00353916273343</v>
      </c>
      <c r="Y715" s="13">
        <f t="shared" si="321"/>
        <v>0.40672191581060446</v>
      </c>
      <c r="Z715" s="24">
        <f t="shared" si="322"/>
        <v>7573.306376613471</v>
      </c>
      <c r="AA715" s="24">
        <f t="shared" si="323"/>
        <v>12951.497780559419</v>
      </c>
      <c r="AB715" s="24">
        <f t="shared" si="336"/>
        <v>370.47362270436571</v>
      </c>
      <c r="AC715" s="24">
        <f t="shared" si="337"/>
        <v>263.55104294433761</v>
      </c>
      <c r="AE715" s="14">
        <f t="shared" si="338"/>
        <v>58.083333333333336</v>
      </c>
      <c r="AF715" s="24">
        <f t="shared" si="342"/>
        <v>400</v>
      </c>
      <c r="AG715" s="3">
        <f t="shared" si="339"/>
        <v>0.5</v>
      </c>
      <c r="AH715" s="3">
        <f>IF(AC715&lt;=450,AthetaR30_0,IF(AC715&gt;=650,AthetaR30_2,(IF(AC715&lt;=550,AthetaR30_0+(AthetaR30_1-AthetaR30_0)/100*(AC715-450),AthetaR30_1+(AthetaR30_2-AthetaR30_1)/100*(AC715-450)))))</f>
        <v>0</v>
      </c>
      <c r="AI715" s="3">
        <f>IF(AD715&lt;=450,AthetaR60_0,IF(AD715&gt;=650,AthetaR60_2,(IF(AD715&lt;=550,AthetaR60_0+(AthetaR60_1-AthetaR60_0)/100*(AD715-450),AthetaR60_1+(AthetaR60_2-AthetaR60_1)/100*(AD715-450)))))</f>
        <v>0.5</v>
      </c>
      <c r="AJ715" s="3">
        <f>IF(AE715&lt;=450,AthetaR90_0,IF(AE715&gt;=650,AthetaR90_2,(IF(AE715&lt;=550,AthetaR90_0+(AthetaR90_1-AthetaR90_0)/100*(AE715-450),AthetaR90_1+(AthetaR90_2-AthetaR90_1)/100*(AE715-450)))))</f>
        <v>1.3</v>
      </c>
      <c r="AK715" s="3">
        <f>IF(AF715&lt;=450,AthetaR120_0,IF(AF715&gt;=650,AthetaR120_2,(IF(AF715&lt;=550,AthetaR120_0+(AthetaR120_1-AthetaR120_0)/100*(AF715-450),AthetaR120_1+(AthetaR120_2-AthetaR120_1)/100*(AF715-450)))))</f>
        <v>1.9</v>
      </c>
      <c r="AL715" s="24">
        <f t="shared" si="340"/>
        <v>370.47362270436571</v>
      </c>
      <c r="AM715" s="14">
        <f t="shared" si="341"/>
        <v>263.55104294433761</v>
      </c>
    </row>
    <row r="716" spans="2:39" x14ac:dyDescent="0.25">
      <c r="B716" s="3">
        <f t="shared" si="324"/>
        <v>3490</v>
      </c>
      <c r="C716" s="14">
        <f t="shared" si="325"/>
        <v>58.166666666666664</v>
      </c>
      <c r="D716" s="11">
        <f t="shared" si="326"/>
        <v>940.70027862139693</v>
      </c>
      <c r="E716" s="11">
        <f t="shared" si="312"/>
        <v>595.46291895413469</v>
      </c>
      <c r="F716" s="11">
        <f t="shared" si="327"/>
        <v>176.99711755455482</v>
      </c>
      <c r="G716" s="11">
        <f t="shared" si="313"/>
        <v>370.9427729070556</v>
      </c>
      <c r="H716" s="11">
        <f t="shared" si="314"/>
        <v>263.90828065289662</v>
      </c>
      <c r="I716" s="24">
        <f t="shared" si="328"/>
        <v>176.99711755455482</v>
      </c>
      <c r="J716" s="12">
        <f t="shared" si="315"/>
        <v>0.22181231296515649</v>
      </c>
      <c r="K716" s="24">
        <f t="shared" si="316"/>
        <v>521.18430215170758</v>
      </c>
      <c r="L716" s="12">
        <f t="shared" si="329"/>
        <v>0.24548438326544286</v>
      </c>
      <c r="M716" s="24">
        <f t="shared" si="330"/>
        <v>370.9427729070556</v>
      </c>
      <c r="N716" s="12">
        <f t="shared" si="317"/>
        <v>0.65037078001993121</v>
      </c>
      <c r="O716" s="24">
        <f t="shared" si="318"/>
        <v>592.5086586139804</v>
      </c>
      <c r="P716" s="12">
        <f t="shared" si="331"/>
        <v>0.46882290761833995</v>
      </c>
      <c r="Q716" s="24">
        <f t="shared" si="332"/>
        <v>263.90828065289662</v>
      </c>
      <c r="R716" s="12">
        <f t="shared" si="319"/>
        <v>0.38388349103642427</v>
      </c>
      <c r="S716" s="24">
        <f t="shared" si="320"/>
        <v>552.10156234388762</v>
      </c>
      <c r="T716" s="12">
        <f t="shared" si="333"/>
        <v>0.35710214889755326</v>
      </c>
      <c r="W716" s="24">
        <f t="shared" si="334"/>
        <v>292.72358745675439</v>
      </c>
      <c r="X716" s="24">
        <f t="shared" si="335"/>
        <v>562.14758589448354</v>
      </c>
      <c r="Y716" s="13">
        <f t="shared" si="321"/>
        <v>0.40666840091802448</v>
      </c>
      <c r="Z716" s="24">
        <f t="shared" si="322"/>
        <v>7568.4832874345075</v>
      </c>
      <c r="AA716" s="24">
        <f t="shared" si="323"/>
        <v>12958.880301526184</v>
      </c>
      <c r="AB716" s="24">
        <f t="shared" si="336"/>
        <v>370.9427729070556</v>
      </c>
      <c r="AC716" s="24">
        <f t="shared" si="337"/>
        <v>263.90828065289662</v>
      </c>
      <c r="AE716" s="14">
        <f t="shared" si="338"/>
        <v>58.166666666666664</v>
      </c>
      <c r="AF716" s="24">
        <f t="shared" si="342"/>
        <v>400</v>
      </c>
      <c r="AG716" s="3">
        <f t="shared" si="339"/>
        <v>0.5</v>
      </c>
      <c r="AH716" s="3">
        <f>IF(AC716&lt;=450,AthetaR30_0,IF(AC716&gt;=650,AthetaR30_2,(IF(AC716&lt;=550,AthetaR30_0+(AthetaR30_1-AthetaR30_0)/100*(AC716-450),AthetaR30_1+(AthetaR30_2-AthetaR30_1)/100*(AC716-450)))))</f>
        <v>0</v>
      </c>
      <c r="AI716" s="3">
        <f>IF(AD716&lt;=450,AthetaR60_0,IF(AD716&gt;=650,AthetaR60_2,(IF(AD716&lt;=550,AthetaR60_0+(AthetaR60_1-AthetaR60_0)/100*(AD716-450),AthetaR60_1+(AthetaR60_2-AthetaR60_1)/100*(AD716-450)))))</f>
        <v>0.5</v>
      </c>
      <c r="AJ716" s="3">
        <f>IF(AE716&lt;=450,AthetaR90_0,IF(AE716&gt;=650,AthetaR90_2,(IF(AE716&lt;=550,AthetaR90_0+(AthetaR90_1-AthetaR90_0)/100*(AE716-450),AthetaR90_1+(AthetaR90_2-AthetaR90_1)/100*(AE716-450)))))</f>
        <v>1.3</v>
      </c>
      <c r="AK716" s="3">
        <f>IF(AF716&lt;=450,AthetaR120_0,IF(AF716&gt;=650,AthetaR120_2,(IF(AF716&lt;=550,AthetaR120_0+(AthetaR120_1-AthetaR120_0)/100*(AF716-450),AthetaR120_1+(AthetaR120_2-AthetaR120_1)/100*(AF716-450)))))</f>
        <v>1.9</v>
      </c>
      <c r="AL716" s="24">
        <f t="shared" si="340"/>
        <v>370.9427729070556</v>
      </c>
      <c r="AM716" s="14">
        <f t="shared" si="341"/>
        <v>263.90828065289662</v>
      </c>
    </row>
    <row r="717" spans="2:39" x14ac:dyDescent="0.25">
      <c r="B717" s="3">
        <f t="shared" si="324"/>
        <v>3495</v>
      </c>
      <c r="C717" s="14">
        <f t="shared" si="325"/>
        <v>58.25</v>
      </c>
      <c r="D717" s="11">
        <f t="shared" si="326"/>
        <v>940.91432379530863</v>
      </c>
      <c r="E717" s="11">
        <f t="shared" si="312"/>
        <v>595.67671730278676</v>
      </c>
      <c r="F717" s="11">
        <f t="shared" si="327"/>
        <v>177.24260193782027</v>
      </c>
      <c r="G717" s="11">
        <f t="shared" si="313"/>
        <v>371.41159581467394</v>
      </c>
      <c r="H717" s="11">
        <f t="shared" si="314"/>
        <v>264.2653828017942</v>
      </c>
      <c r="I717" s="24">
        <f t="shared" si="328"/>
        <v>177.24260193782027</v>
      </c>
      <c r="J717" s="12">
        <f t="shared" si="315"/>
        <v>0.22177227765600649</v>
      </c>
      <c r="K717" s="24">
        <f t="shared" si="316"/>
        <v>521.27838863934858</v>
      </c>
      <c r="L717" s="12">
        <f t="shared" si="329"/>
        <v>0.24543975959131947</v>
      </c>
      <c r="M717" s="24">
        <f t="shared" si="330"/>
        <v>371.41159581467394</v>
      </c>
      <c r="N717" s="12">
        <f t="shared" si="317"/>
        <v>0.65014649617331433</v>
      </c>
      <c r="O717" s="24">
        <f t="shared" si="318"/>
        <v>592.7130588866728</v>
      </c>
      <c r="P717" s="12">
        <f t="shared" si="331"/>
        <v>0.46849562369336784</v>
      </c>
      <c r="Q717" s="24">
        <f t="shared" si="332"/>
        <v>264.2653828017942</v>
      </c>
      <c r="R717" s="12">
        <f t="shared" si="319"/>
        <v>0.38379788032298323</v>
      </c>
      <c r="S717" s="24">
        <f t="shared" si="320"/>
        <v>552.22471520915212</v>
      </c>
      <c r="T717" s="12">
        <f t="shared" si="333"/>
        <v>0.35696653240002507</v>
      </c>
      <c r="W717" s="24">
        <f t="shared" si="334"/>
        <v>293.13025585767241</v>
      </c>
      <c r="X717" s="24">
        <f t="shared" si="335"/>
        <v>562.29169952346126</v>
      </c>
      <c r="Y717" s="13">
        <f t="shared" si="321"/>
        <v>0.40661479099775549</v>
      </c>
      <c r="Z717" s="24">
        <f t="shared" si="322"/>
        <v>7563.6615361278582</v>
      </c>
      <c r="AA717" s="24">
        <f t="shared" si="323"/>
        <v>12966.257744818082</v>
      </c>
      <c r="AB717" s="24">
        <f t="shared" si="336"/>
        <v>371.41159581467394</v>
      </c>
      <c r="AC717" s="24">
        <f t="shared" si="337"/>
        <v>264.2653828017942</v>
      </c>
      <c r="AE717" s="14">
        <f t="shared" si="338"/>
        <v>58.25</v>
      </c>
      <c r="AF717" s="24">
        <f t="shared" si="342"/>
        <v>400</v>
      </c>
      <c r="AG717" s="3">
        <f t="shared" si="339"/>
        <v>0.5</v>
      </c>
      <c r="AH717" s="3">
        <f>IF(AC717&lt;=450,AthetaR30_0,IF(AC717&gt;=650,AthetaR30_2,(IF(AC717&lt;=550,AthetaR30_0+(AthetaR30_1-AthetaR30_0)/100*(AC717-450),AthetaR30_1+(AthetaR30_2-AthetaR30_1)/100*(AC717-450)))))</f>
        <v>0</v>
      </c>
      <c r="AI717" s="3">
        <f>IF(AD717&lt;=450,AthetaR60_0,IF(AD717&gt;=650,AthetaR60_2,(IF(AD717&lt;=550,AthetaR60_0+(AthetaR60_1-AthetaR60_0)/100*(AD717-450),AthetaR60_1+(AthetaR60_2-AthetaR60_1)/100*(AD717-450)))))</f>
        <v>0.5</v>
      </c>
      <c r="AJ717" s="3">
        <f>IF(AE717&lt;=450,AthetaR90_0,IF(AE717&gt;=650,AthetaR90_2,(IF(AE717&lt;=550,AthetaR90_0+(AthetaR90_1-AthetaR90_0)/100*(AE717-450),AthetaR90_1+(AthetaR90_2-AthetaR90_1)/100*(AE717-450)))))</f>
        <v>1.3</v>
      </c>
      <c r="AK717" s="3">
        <f>IF(AF717&lt;=450,AthetaR120_0,IF(AF717&gt;=650,AthetaR120_2,(IF(AF717&lt;=550,AthetaR120_0+(AthetaR120_1-AthetaR120_0)/100*(AF717-450),AthetaR120_1+(AthetaR120_2-AthetaR120_1)/100*(AF717-450)))))</f>
        <v>1.9</v>
      </c>
      <c r="AL717" s="24">
        <f t="shared" si="340"/>
        <v>371.41159581467394</v>
      </c>
      <c r="AM717" s="14">
        <f t="shared" si="341"/>
        <v>264.2653828017942</v>
      </c>
    </row>
    <row r="718" spans="2:39" x14ac:dyDescent="0.25">
      <c r="B718" s="3">
        <f t="shared" si="324"/>
        <v>3500</v>
      </c>
      <c r="C718" s="14">
        <f t="shared" si="325"/>
        <v>58.333333333333336</v>
      </c>
      <c r="D718" s="11">
        <f t="shared" si="326"/>
        <v>941.12806362650053</v>
      </c>
      <c r="E718" s="11">
        <f t="shared" si="312"/>
        <v>595.89051565143882</v>
      </c>
      <c r="F718" s="11">
        <f t="shared" si="327"/>
        <v>177.48804169741157</v>
      </c>
      <c r="G718" s="11">
        <f t="shared" si="313"/>
        <v>371.88009143836729</v>
      </c>
      <c r="H718" s="11">
        <f t="shared" si="314"/>
        <v>264.62234933419421</v>
      </c>
      <c r="I718" s="24">
        <f t="shared" si="328"/>
        <v>177.48804169741157</v>
      </c>
      <c r="J718" s="12">
        <f t="shared" si="315"/>
        <v>0.22173229018188675</v>
      </c>
      <c r="K718" s="24">
        <f t="shared" si="316"/>
        <v>521.37239662554578</v>
      </c>
      <c r="L718" s="12">
        <f t="shared" si="329"/>
        <v>0.24539508003244037</v>
      </c>
      <c r="M718" s="24">
        <f t="shared" si="330"/>
        <v>371.88009143836729</v>
      </c>
      <c r="N718" s="12">
        <f t="shared" si="317"/>
        <v>0.64992214618919231</v>
      </c>
      <c r="O718" s="24">
        <f t="shared" si="318"/>
        <v>592.91766057032021</v>
      </c>
      <c r="P718" s="12">
        <f t="shared" si="331"/>
        <v>0.46816835174892057</v>
      </c>
      <c r="Q718" s="24">
        <f t="shared" si="332"/>
        <v>264.62234933419421</v>
      </c>
      <c r="R718" s="12">
        <f t="shared" si="319"/>
        <v>0.38371232787948445</v>
      </c>
      <c r="S718" s="24">
        <f t="shared" si="320"/>
        <v>552.34783914944262</v>
      </c>
      <c r="T718" s="12">
        <f t="shared" si="333"/>
        <v>0.35683085941041726</v>
      </c>
      <c r="W718" s="24">
        <f t="shared" si="334"/>
        <v>293.53687064867017</v>
      </c>
      <c r="X718" s="24">
        <f t="shared" si="335"/>
        <v>562.43588087772343</v>
      </c>
      <c r="Y718" s="13">
        <f t="shared" si="321"/>
        <v>0.4065610853760579</v>
      </c>
      <c r="Z718" s="24">
        <f t="shared" si="322"/>
        <v>7558.8411250692161</v>
      </c>
      <c r="AA718" s="24">
        <f t="shared" si="323"/>
        <v>12973.630099607823</v>
      </c>
      <c r="AB718" s="24">
        <f t="shared" si="336"/>
        <v>371.88009143836729</v>
      </c>
      <c r="AC718" s="24">
        <f t="shared" si="337"/>
        <v>264.62234933419421</v>
      </c>
      <c r="AE718" s="14">
        <f t="shared" si="338"/>
        <v>58.333333333333336</v>
      </c>
      <c r="AF718" s="24">
        <f t="shared" si="342"/>
        <v>400</v>
      </c>
      <c r="AG718" s="3">
        <f t="shared" si="339"/>
        <v>0.5</v>
      </c>
      <c r="AH718" s="3">
        <f>IF(AC718&lt;=450,AthetaR30_0,IF(AC718&gt;=650,AthetaR30_2,(IF(AC718&lt;=550,AthetaR30_0+(AthetaR30_1-AthetaR30_0)/100*(AC718-450),AthetaR30_1+(AthetaR30_2-AthetaR30_1)/100*(AC718-450)))))</f>
        <v>0</v>
      </c>
      <c r="AI718" s="3">
        <f>IF(AD718&lt;=450,AthetaR60_0,IF(AD718&gt;=650,AthetaR60_2,(IF(AD718&lt;=550,AthetaR60_0+(AthetaR60_1-AthetaR60_0)/100*(AD718-450),AthetaR60_1+(AthetaR60_2-AthetaR60_1)/100*(AD718-450)))))</f>
        <v>0.5</v>
      </c>
      <c r="AJ718" s="3">
        <f>IF(AE718&lt;=450,AthetaR90_0,IF(AE718&gt;=650,AthetaR90_2,(IF(AE718&lt;=550,AthetaR90_0+(AthetaR90_1-AthetaR90_0)/100*(AE718-450),AthetaR90_1+(AthetaR90_2-AthetaR90_1)/100*(AE718-450)))))</f>
        <v>1.3</v>
      </c>
      <c r="AK718" s="3">
        <f>IF(AF718&lt;=450,AthetaR120_0,IF(AF718&gt;=650,AthetaR120_2,(IF(AF718&lt;=550,AthetaR120_0+(AthetaR120_1-AthetaR120_0)/100*(AF718-450),AthetaR120_1+(AthetaR120_2-AthetaR120_1)/100*(AF718-450)))))</f>
        <v>1.9</v>
      </c>
      <c r="AL718" s="24">
        <f t="shared" si="340"/>
        <v>371.88009143836729</v>
      </c>
      <c r="AM718" s="14">
        <f t="shared" si="341"/>
        <v>264.62234933419421</v>
      </c>
    </row>
    <row r="719" spans="2:39" x14ac:dyDescent="0.25">
      <c r="B719" s="3">
        <f t="shared" si="324"/>
        <v>3505</v>
      </c>
      <c r="C719" s="14">
        <f t="shared" si="325"/>
        <v>58.416666666666664</v>
      </c>
      <c r="D719" s="11">
        <f t="shared" si="326"/>
        <v>941.34149898489545</v>
      </c>
      <c r="E719" s="11">
        <f t="shared" si="312"/>
        <v>596.10431400009088</v>
      </c>
      <c r="F719" s="11">
        <f t="shared" si="327"/>
        <v>177.73343677744401</v>
      </c>
      <c r="G719" s="11">
        <f t="shared" si="313"/>
        <v>372.34825979011623</v>
      </c>
      <c r="H719" s="11">
        <f t="shared" si="314"/>
        <v>264.97918019360463</v>
      </c>
      <c r="I719" s="24">
        <f t="shared" si="328"/>
        <v>177.73343677744401</v>
      </c>
      <c r="J719" s="12">
        <f t="shared" si="315"/>
        <v>0.22169235041001895</v>
      </c>
      <c r="K719" s="24">
        <f t="shared" si="316"/>
        <v>521.46632631928981</v>
      </c>
      <c r="L719" s="12">
        <f t="shared" si="329"/>
        <v>0.24535034489498739</v>
      </c>
      <c r="M719" s="24">
        <f t="shared" si="330"/>
        <v>372.34825979011623</v>
      </c>
      <c r="N719" s="12">
        <f t="shared" si="317"/>
        <v>0.64969772964972006</v>
      </c>
      <c r="O719" s="24">
        <f t="shared" si="318"/>
        <v>593.12246431751657</v>
      </c>
      <c r="P719" s="12">
        <f t="shared" si="331"/>
        <v>0.46784109261689333</v>
      </c>
      <c r="Q719" s="24">
        <f t="shared" si="332"/>
        <v>264.97918019360463</v>
      </c>
      <c r="R719" s="12">
        <f t="shared" si="319"/>
        <v>0.38362683326071201</v>
      </c>
      <c r="S719" s="24">
        <f t="shared" si="320"/>
        <v>552.47093473046982</v>
      </c>
      <c r="T719" s="12">
        <f t="shared" si="333"/>
        <v>0.35669513027055183</v>
      </c>
      <c r="W719" s="24">
        <f t="shared" si="334"/>
        <v>293.94343173404621</v>
      </c>
      <c r="X719" s="24">
        <f t="shared" si="335"/>
        <v>562.58013078430349</v>
      </c>
      <c r="Y719" s="13">
        <f t="shared" si="321"/>
        <v>0.40650728338198372</v>
      </c>
      <c r="Z719" s="24">
        <f t="shared" si="322"/>
        <v>7554.0220566511171</v>
      </c>
      <c r="AA719" s="24">
        <f t="shared" si="323"/>
        <v>12980.997355100619</v>
      </c>
      <c r="AB719" s="24">
        <f t="shared" si="336"/>
        <v>372.34825979011623</v>
      </c>
      <c r="AC719" s="24">
        <f t="shared" si="337"/>
        <v>264.97918019360463</v>
      </c>
      <c r="AE719" s="14">
        <f t="shared" si="338"/>
        <v>58.416666666666664</v>
      </c>
      <c r="AF719" s="24">
        <f t="shared" si="342"/>
        <v>400</v>
      </c>
      <c r="AG719" s="3">
        <f t="shared" si="339"/>
        <v>0.5</v>
      </c>
      <c r="AH719" s="3">
        <f>IF(AC719&lt;=450,AthetaR30_0,IF(AC719&gt;=650,AthetaR30_2,(IF(AC719&lt;=550,AthetaR30_0+(AthetaR30_1-AthetaR30_0)/100*(AC719-450),AthetaR30_1+(AthetaR30_2-AthetaR30_1)/100*(AC719-450)))))</f>
        <v>0</v>
      </c>
      <c r="AI719" s="3">
        <f>IF(AD719&lt;=450,AthetaR60_0,IF(AD719&gt;=650,AthetaR60_2,(IF(AD719&lt;=550,AthetaR60_0+(AthetaR60_1-AthetaR60_0)/100*(AD719-450),AthetaR60_1+(AthetaR60_2-AthetaR60_1)/100*(AD719-450)))))</f>
        <v>0.5</v>
      </c>
      <c r="AJ719" s="3">
        <f>IF(AE719&lt;=450,AthetaR90_0,IF(AE719&gt;=650,AthetaR90_2,(IF(AE719&lt;=550,AthetaR90_0+(AthetaR90_1-AthetaR90_0)/100*(AE719-450),AthetaR90_1+(AthetaR90_2-AthetaR90_1)/100*(AE719-450)))))</f>
        <v>1.3</v>
      </c>
      <c r="AK719" s="3">
        <f>IF(AF719&lt;=450,AthetaR120_0,IF(AF719&gt;=650,AthetaR120_2,(IF(AF719&lt;=550,AthetaR120_0+(AthetaR120_1-AthetaR120_0)/100*(AF719-450),AthetaR120_1+(AthetaR120_2-AthetaR120_1)/100*(AF719-450)))))</f>
        <v>1.9</v>
      </c>
      <c r="AL719" s="24">
        <f t="shared" si="340"/>
        <v>372.34825979011623</v>
      </c>
      <c r="AM719" s="14">
        <f t="shared" si="341"/>
        <v>264.97918019360463</v>
      </c>
    </row>
    <row r="720" spans="2:39" x14ac:dyDescent="0.25">
      <c r="B720" s="3">
        <f t="shared" si="324"/>
        <v>3510</v>
      </c>
      <c r="C720" s="14">
        <f t="shared" si="325"/>
        <v>58.5</v>
      </c>
      <c r="D720" s="11">
        <f t="shared" si="326"/>
        <v>941.55463073670364</v>
      </c>
      <c r="E720" s="11">
        <f t="shared" si="312"/>
        <v>596.31811234874306</v>
      </c>
      <c r="F720" s="11">
        <f t="shared" si="327"/>
        <v>177.97878712233899</v>
      </c>
      <c r="G720" s="11">
        <f t="shared" si="313"/>
        <v>372.81610088273311</v>
      </c>
      <c r="H720" s="11">
        <f t="shared" si="314"/>
        <v>265.3358753238752</v>
      </c>
      <c r="I720" s="24">
        <f t="shared" si="328"/>
        <v>177.97878712233899</v>
      </c>
      <c r="J720" s="12">
        <f t="shared" si="315"/>
        <v>0.2216524582078481</v>
      </c>
      <c r="K720" s="24">
        <f t="shared" si="316"/>
        <v>521.56017792952241</v>
      </c>
      <c r="L720" s="12">
        <f t="shared" si="329"/>
        <v>0.24530555448318564</v>
      </c>
      <c r="M720" s="24">
        <f t="shared" si="330"/>
        <v>372.81610088273311</v>
      </c>
      <c r="N720" s="12">
        <f t="shared" si="317"/>
        <v>0.64947324614403912</v>
      </c>
      <c r="O720" s="24">
        <f t="shared" si="318"/>
        <v>593.32747077602517</v>
      </c>
      <c r="P720" s="12">
        <f t="shared" si="331"/>
        <v>0.46751384712716487</v>
      </c>
      <c r="Q720" s="24">
        <f t="shared" si="332"/>
        <v>265.3358753238752</v>
      </c>
      <c r="R720" s="12">
        <f t="shared" si="319"/>
        <v>0.38354139602309384</v>
      </c>
      <c r="S720" s="24">
        <f t="shared" si="320"/>
        <v>552.59400251667796</v>
      </c>
      <c r="T720" s="12">
        <f t="shared" si="333"/>
        <v>0.356559345320143</v>
      </c>
      <c r="W720" s="24">
        <f t="shared" si="334"/>
        <v>294.3499390174282</v>
      </c>
      <c r="X720" s="24">
        <f t="shared" si="335"/>
        <v>562.72445006920839</v>
      </c>
      <c r="Y720" s="13">
        <f t="shared" si="321"/>
        <v>0.4064533843473786</v>
      </c>
      <c r="Z720" s="24">
        <f t="shared" si="322"/>
        <v>7549.2043332828716</v>
      </c>
      <c r="AA720" s="24">
        <f t="shared" si="323"/>
        <v>12988.359500534312</v>
      </c>
      <c r="AB720" s="24">
        <f t="shared" si="336"/>
        <v>372.81610088273311</v>
      </c>
      <c r="AC720" s="24">
        <f t="shared" si="337"/>
        <v>265.3358753238752</v>
      </c>
      <c r="AE720" s="14">
        <f t="shared" si="338"/>
        <v>58.5</v>
      </c>
      <c r="AF720" s="24">
        <f t="shared" si="342"/>
        <v>400</v>
      </c>
      <c r="AG720" s="3">
        <f t="shared" si="339"/>
        <v>0.5</v>
      </c>
      <c r="AH720" s="3">
        <f>IF(AC720&lt;=450,AthetaR30_0,IF(AC720&gt;=650,AthetaR30_2,(IF(AC720&lt;=550,AthetaR30_0+(AthetaR30_1-AthetaR30_0)/100*(AC720-450),AthetaR30_1+(AthetaR30_2-AthetaR30_1)/100*(AC720-450)))))</f>
        <v>0</v>
      </c>
      <c r="AI720" s="3">
        <f>IF(AD720&lt;=450,AthetaR60_0,IF(AD720&gt;=650,AthetaR60_2,(IF(AD720&lt;=550,AthetaR60_0+(AthetaR60_1-AthetaR60_0)/100*(AD720-450),AthetaR60_1+(AthetaR60_2-AthetaR60_1)/100*(AD720-450)))))</f>
        <v>0.5</v>
      </c>
      <c r="AJ720" s="3">
        <f>IF(AE720&lt;=450,AthetaR90_0,IF(AE720&gt;=650,AthetaR90_2,(IF(AE720&lt;=550,AthetaR90_0+(AthetaR90_1-AthetaR90_0)/100*(AE720-450),AthetaR90_1+(AthetaR90_2-AthetaR90_1)/100*(AE720-450)))))</f>
        <v>1.3</v>
      </c>
      <c r="AK720" s="3">
        <f>IF(AF720&lt;=450,AthetaR120_0,IF(AF720&gt;=650,AthetaR120_2,(IF(AF720&lt;=550,AthetaR120_0+(AthetaR120_1-AthetaR120_0)/100*(AF720-450),AthetaR120_1+(AthetaR120_2-AthetaR120_1)/100*(AF720-450)))))</f>
        <v>1.9</v>
      </c>
      <c r="AL720" s="24">
        <f t="shared" si="340"/>
        <v>372.81610088273311</v>
      </c>
      <c r="AM720" s="14">
        <f t="shared" si="341"/>
        <v>265.3358753238752</v>
      </c>
    </row>
    <row r="721" spans="2:39" x14ac:dyDescent="0.25">
      <c r="B721" s="3">
        <f t="shared" si="324"/>
        <v>3515</v>
      </c>
      <c r="C721" s="14">
        <f t="shared" si="325"/>
        <v>58.583333333333336</v>
      </c>
      <c r="D721" s="11">
        <f t="shared" si="326"/>
        <v>941.76745974444441</v>
      </c>
      <c r="E721" s="11">
        <f t="shared" si="312"/>
        <v>596.53191069739512</v>
      </c>
      <c r="F721" s="11">
        <f t="shared" si="327"/>
        <v>178.22409267682218</v>
      </c>
      <c r="G721" s="11">
        <f t="shared" si="313"/>
        <v>373.28361472986029</v>
      </c>
      <c r="H721" s="11">
        <f t="shared" si="314"/>
        <v>265.69243466919534</v>
      </c>
      <c r="I721" s="24">
        <f t="shared" si="328"/>
        <v>178.22409267682218</v>
      </c>
      <c r="J721" s="12">
        <f t="shared" si="315"/>
        <v>0.22161261344304228</v>
      </c>
      <c r="K721" s="24">
        <f t="shared" si="316"/>
        <v>521.65395166513611</v>
      </c>
      <c r="L721" s="12">
        <f t="shared" si="329"/>
        <v>0.24526070909929712</v>
      </c>
      <c r="M721" s="24">
        <f t="shared" si="330"/>
        <v>373.28361472986029</v>
      </c>
      <c r="N721" s="12">
        <f t="shared" si="317"/>
        <v>0.6492486952682478</v>
      </c>
      <c r="O721" s="24">
        <f t="shared" si="318"/>
        <v>593.53268058879007</v>
      </c>
      <c r="P721" s="12">
        <f t="shared" si="331"/>
        <v>0.46718661610755557</v>
      </c>
      <c r="Q721" s="24">
        <f t="shared" si="332"/>
        <v>265.69243466919534</v>
      </c>
      <c r="R721" s="12">
        <f t="shared" si="319"/>
        <v>0.38345601572469845</v>
      </c>
      <c r="S721" s="24">
        <f t="shared" si="320"/>
        <v>552.71704307124378</v>
      </c>
      <c r="T721" s="12">
        <f t="shared" si="333"/>
        <v>0.35642350489678626</v>
      </c>
      <c r="W721" s="24">
        <f t="shared" si="334"/>
        <v>294.7563924017756</v>
      </c>
      <c r="X721" s="24">
        <f t="shared" si="335"/>
        <v>562.86883955741837</v>
      </c>
      <c r="Y721" s="13">
        <f t="shared" si="321"/>
        <v>0.4063993876068811</v>
      </c>
      <c r="Z721" s="24">
        <f t="shared" si="322"/>
        <v>7544.3879573904878</v>
      </c>
      <c r="AA721" s="24">
        <f t="shared" si="323"/>
        <v>12995.716525179518</v>
      </c>
      <c r="AB721" s="24">
        <f t="shared" si="336"/>
        <v>373.28361472986029</v>
      </c>
      <c r="AC721" s="24">
        <f t="shared" si="337"/>
        <v>265.69243466919534</v>
      </c>
      <c r="AE721" s="14">
        <f t="shared" si="338"/>
        <v>58.583333333333336</v>
      </c>
      <c r="AF721" s="24">
        <f t="shared" si="342"/>
        <v>400</v>
      </c>
      <c r="AG721" s="3">
        <f t="shared" si="339"/>
        <v>0.5</v>
      </c>
      <c r="AH721" s="3">
        <f>IF(AC721&lt;=450,AthetaR30_0,IF(AC721&gt;=650,AthetaR30_2,(IF(AC721&lt;=550,AthetaR30_0+(AthetaR30_1-AthetaR30_0)/100*(AC721-450),AthetaR30_1+(AthetaR30_2-AthetaR30_1)/100*(AC721-450)))))</f>
        <v>0</v>
      </c>
      <c r="AI721" s="3">
        <f>IF(AD721&lt;=450,AthetaR60_0,IF(AD721&gt;=650,AthetaR60_2,(IF(AD721&lt;=550,AthetaR60_0+(AthetaR60_1-AthetaR60_0)/100*(AD721-450),AthetaR60_1+(AthetaR60_2-AthetaR60_1)/100*(AD721-450)))))</f>
        <v>0.5</v>
      </c>
      <c r="AJ721" s="3">
        <f>IF(AE721&lt;=450,AthetaR90_0,IF(AE721&gt;=650,AthetaR90_2,(IF(AE721&lt;=550,AthetaR90_0+(AthetaR90_1-AthetaR90_0)/100*(AE721-450),AthetaR90_1+(AthetaR90_2-AthetaR90_1)/100*(AE721-450)))))</f>
        <v>1.3</v>
      </c>
      <c r="AK721" s="3">
        <f>IF(AF721&lt;=450,AthetaR120_0,IF(AF721&gt;=650,AthetaR120_2,(IF(AF721&lt;=550,AthetaR120_0+(AthetaR120_1-AthetaR120_0)/100*(AF721-450),AthetaR120_1+(AthetaR120_2-AthetaR120_1)/100*(AF721-450)))))</f>
        <v>1.9</v>
      </c>
      <c r="AL721" s="24">
        <f t="shared" si="340"/>
        <v>373.28361472986029</v>
      </c>
      <c r="AM721" s="14">
        <f t="shared" si="341"/>
        <v>265.69243466919534</v>
      </c>
    </row>
    <row r="722" spans="2:39" x14ac:dyDescent="0.25">
      <c r="B722" s="3">
        <f t="shared" si="324"/>
        <v>3520</v>
      </c>
      <c r="C722" s="14">
        <f t="shared" si="325"/>
        <v>58.666666666666664</v>
      </c>
      <c r="D722" s="11">
        <f t="shared" si="326"/>
        <v>941.97998686696644</v>
      </c>
      <c r="E722" s="11">
        <f t="shared" ref="E722:E785" si="343">IF(B722&lt;=40*60,20+345*CRed_1*LOG(8*C722+1,10),ThetaG40+(ThetaG120-ThetaG40)/80*(C722-40))</f>
        <v>596.74570904604718</v>
      </c>
      <c r="F722" s="11">
        <f t="shared" si="327"/>
        <v>178.46935338592147</v>
      </c>
      <c r="G722" s="11">
        <f t="shared" ref="G722:G785" si="344">M722</f>
        <v>373.75080134596783</v>
      </c>
      <c r="H722" s="11">
        <f t="shared" ref="H722:H785" si="345">Q722</f>
        <v>266.04885817409212</v>
      </c>
      <c r="I722" s="24">
        <f t="shared" si="328"/>
        <v>178.46935338592147</v>
      </c>
      <c r="J722" s="12">
        <f t="shared" ref="J722:J785" si="346">Cp*RhoP/(K722*RhoA)*dP/1000*MassivSS</f>
        <v>0.22157281598349329</v>
      </c>
      <c r="K722" s="24">
        <f t="shared" ref="K722:K785" si="347">IF(I722&lt;600,425+0.773*I722-1.69/1000*I722^2+2.22/1000^2*I722^3,IF(I722&lt;735,666+13002/(738-I722),IF(I722&lt;900,545+17820/(I722-731),650)))</f>
        <v>521.74764773497122</v>
      </c>
      <c r="L722" s="12">
        <f t="shared" si="329"/>
        <v>0.24521580904366039</v>
      </c>
      <c r="M722" s="24">
        <f t="shared" si="330"/>
        <v>373.75080134596783</v>
      </c>
      <c r="N722" s="12">
        <f t="shared" ref="N722:N785" si="348">Cp*RhoP/(O722*RhoA)*dP/1000*MassivW</f>
        <v>0.64902407662536621</v>
      </c>
      <c r="O722" s="24">
        <f t="shared" ref="O722:O785" si="349">IF(M722&lt;600,425+0.773*M722-1.69/1000*M722^2+2.22/1000^2*M722^3,IF(M722&lt;735,666+13002/(738-M722),IF(M722&lt;900,545+17820/(M722-731),650)))</f>
        <v>593.7380943939495</v>
      </c>
      <c r="P722" s="12">
        <f t="shared" si="331"/>
        <v>0.4668594003839116</v>
      </c>
      <c r="Q722" s="24">
        <f t="shared" si="332"/>
        <v>266.04885817409212</v>
      </c>
      <c r="R722" s="12">
        <f t="shared" ref="R722:R785" si="350">Cp*RhoP/(S722*RhoA)*dP/1000*MassivSI</f>
        <v>0.38337069192523154</v>
      </c>
      <c r="S722" s="24">
        <f t="shared" ref="S722:S785" si="351">IF(Q722&lt;600,425+0.773*Q722-1.69/1000*Q722^2+2.22/1000^2*Q722^3,IF(Q722&lt;735,666+13002/(738-Q722),IF(Q722&lt;900,545+17820/(Q722-731),650)))</f>
        <v>552.84005695607698</v>
      </c>
      <c r="T722" s="12">
        <f t="shared" si="333"/>
        <v>0.35628760933602011</v>
      </c>
      <c r="W722" s="24">
        <f t="shared" si="334"/>
        <v>295.16279178938248</v>
      </c>
      <c r="X722" s="24">
        <f t="shared" si="335"/>
        <v>563.01330007288436</v>
      </c>
      <c r="Y722" s="13">
        <f t="shared" ref="Y722:Y785" si="352">MAX(MassivSSCO/(X722*RhoA)*DeltaT*(Z722+AA722),L722)</f>
        <v>0.40634529249792661</v>
      </c>
      <c r="Z722" s="24">
        <f t="shared" ref="Z722:Z785" si="353">AlphaC*(E722-W722)</f>
        <v>7539.5729314166174</v>
      </c>
      <c r="AA722" s="24">
        <f t="shared" ref="AA722:AA785" si="354">Phi*EpsilonF*0.7*Botzman/10^8*EpsilonA*((E722+273)^4-(W722+273)^4)</f>
        <v>13003.068418339861</v>
      </c>
      <c r="AB722" s="24">
        <f t="shared" si="336"/>
        <v>373.75080134596783</v>
      </c>
      <c r="AC722" s="24">
        <f t="shared" si="337"/>
        <v>266.04885817409212</v>
      </c>
      <c r="AE722" s="14">
        <f t="shared" si="338"/>
        <v>58.666666666666664</v>
      </c>
      <c r="AF722" s="24">
        <f t="shared" si="342"/>
        <v>400</v>
      </c>
      <c r="AG722" s="3">
        <f t="shared" si="339"/>
        <v>0.5</v>
      </c>
      <c r="AH722" s="3">
        <f>IF(AC722&lt;=450,AthetaR30_0,IF(AC722&gt;=650,AthetaR30_2,(IF(AC722&lt;=550,AthetaR30_0+(AthetaR30_1-AthetaR30_0)/100*(AC722-450),AthetaR30_1+(AthetaR30_2-AthetaR30_1)/100*(AC722-450)))))</f>
        <v>0</v>
      </c>
      <c r="AI722" s="3">
        <f>IF(AD722&lt;=450,AthetaR60_0,IF(AD722&gt;=650,AthetaR60_2,(IF(AD722&lt;=550,AthetaR60_0+(AthetaR60_1-AthetaR60_0)/100*(AD722-450),AthetaR60_1+(AthetaR60_2-AthetaR60_1)/100*(AD722-450)))))</f>
        <v>0.5</v>
      </c>
      <c r="AJ722" s="3">
        <f>IF(AE722&lt;=450,AthetaR90_0,IF(AE722&gt;=650,AthetaR90_2,(IF(AE722&lt;=550,AthetaR90_0+(AthetaR90_1-AthetaR90_0)/100*(AE722-450),AthetaR90_1+(AthetaR90_2-AthetaR90_1)/100*(AE722-450)))))</f>
        <v>1.3</v>
      </c>
      <c r="AK722" s="3">
        <f>IF(AF722&lt;=450,AthetaR120_0,IF(AF722&gt;=650,AthetaR120_2,(IF(AF722&lt;=550,AthetaR120_0+(AthetaR120_1-AthetaR120_0)/100*(AF722-450),AthetaR120_1+(AthetaR120_2-AthetaR120_1)/100*(AF722-450)))))</f>
        <v>1.9</v>
      </c>
      <c r="AL722" s="24">
        <f t="shared" si="340"/>
        <v>373.75080134596783</v>
      </c>
      <c r="AM722" s="14">
        <f t="shared" si="341"/>
        <v>266.04885817409212</v>
      </c>
    </row>
    <row r="723" spans="2:39" x14ac:dyDescent="0.25">
      <c r="B723" s="3">
        <f t="shared" ref="B723:B786" si="355">B722+DeltaT</f>
        <v>3525</v>
      </c>
      <c r="C723" s="14">
        <f t="shared" ref="C723:C786" si="356">B723/60</f>
        <v>58.75</v>
      </c>
      <c r="D723" s="11">
        <f t="shared" ref="D723:D786" si="357">20+345*LOG(8*C723+1,10)</f>
        <v>942.19221295946897</v>
      </c>
      <c r="E723" s="11">
        <f t="shared" si="343"/>
        <v>596.95950739469924</v>
      </c>
      <c r="F723" s="11">
        <f t="shared" ref="F723:F786" si="358">I723</f>
        <v>178.71456919496512</v>
      </c>
      <c r="G723" s="11">
        <f t="shared" si="344"/>
        <v>374.21766074635173</v>
      </c>
      <c r="H723" s="11">
        <f t="shared" si="345"/>
        <v>266.40514578342811</v>
      </c>
      <c r="I723" s="24">
        <f t="shared" ref="I723:I786" si="359">I722+IF(Limit=Oui,MAX(0,L722),L722)</f>
        <v>178.71456919496512</v>
      </c>
      <c r="J723" s="12">
        <f t="shared" si="346"/>
        <v>0.22153306569731585</v>
      </c>
      <c r="K723" s="24">
        <f t="shared" si="347"/>
        <v>521.84126634781626</v>
      </c>
      <c r="L723" s="12">
        <f t="shared" ref="L723:L786" si="360">LambdaP*MassivSS/(dP/1000)/(K723*RhoA)/(1+J723/3)*(D723-I723)*DeltaT-(EXP(J723/10)-1)*(D723-D722)</f>
        <v>0.24517085461468185</v>
      </c>
      <c r="M723" s="24">
        <f t="shared" ref="M723:M786" si="361">M722+IF(Limit=Oui,MAX(0,P722),P722)</f>
        <v>374.21766074635173</v>
      </c>
      <c r="N723" s="12">
        <f t="shared" si="348"/>
        <v>0.64879938982530483</v>
      </c>
      <c r="O723" s="24">
        <f t="shared" si="349"/>
        <v>593.94371282484826</v>
      </c>
      <c r="P723" s="12">
        <f t="shared" ref="P723:P786" si="362">LambdaP*MassivW/(dP/1000)/(O723*RhoA)/(1+N723/3)*(D723-M723)*DeltaT-(EXP(N723/10)-1)*(D723-D722)</f>
        <v>0.46653220078005408</v>
      </c>
      <c r="Q723" s="24">
        <f t="shared" ref="Q723:Q786" si="363">Q722+IF(Limit=Oui,MAX(0,T722),T722)</f>
        <v>266.40514578342811</v>
      </c>
      <c r="R723" s="12">
        <f t="shared" si="350"/>
        <v>0.38328542418603306</v>
      </c>
      <c r="S723" s="24">
        <f t="shared" si="351"/>
        <v>552.9630447318192</v>
      </c>
      <c r="T723" s="12">
        <f t="shared" ref="T723:T786" si="364">LambdaP*MassivSI/(dP/1000)/(S723*RhoA)/(1+R723/3)*(D723-Q723)*DeltaT-(EXP(R723/10)-1)*(D723-D722)</f>
        <v>0.35615165897130996</v>
      </c>
      <c r="W723" s="24">
        <f t="shared" ref="W723:W786" si="365">W722+IF(Limit=Oui,MAX(0,Y722),Y722)</f>
        <v>295.5691370818804</v>
      </c>
      <c r="X723" s="24">
        <f t="shared" ref="X723:X786" si="366">IF(W723&lt;600,425+0.773*W723-1.69/1000*W723^2+2.22/1000^2*W723^3,IF(W723&lt;735,666+13002/(738-W723),IF(W723&lt;900,545+17820/(W723-731),650)))</f>
        <v>563.15783243852673</v>
      </c>
      <c r="Y723" s="13">
        <f t="shared" si="352"/>
        <v>0.40629109836074628</v>
      </c>
      <c r="Z723" s="24">
        <f t="shared" si="353"/>
        <v>7534.7592578204712</v>
      </c>
      <c r="AA723" s="24">
        <f t="shared" si="354"/>
        <v>13010.415169352053</v>
      </c>
      <c r="AB723" s="24">
        <f t="shared" ref="AB723:AB786" si="367">MAX(M723,AVERAGE(W723,AC723))</f>
        <v>374.21766074635173</v>
      </c>
      <c r="AC723" s="24">
        <f t="shared" ref="AC723:AC786" si="368">Q723</f>
        <v>266.40514578342811</v>
      </c>
      <c r="AE723" s="14">
        <f t="shared" ref="AE723:AE786" si="369">C723</f>
        <v>58.75</v>
      </c>
      <c r="AF723" s="24">
        <f t="shared" si="342"/>
        <v>400</v>
      </c>
      <c r="AG723" s="3">
        <f t="shared" ref="AG723:AG786" si="370">IF(C723&lt;=30,AH723,IF(C723&lt;=60,AI723,IF(C723&lt;=90,AJ723,IF(C723&lt;=120,AK723,-1))))</f>
        <v>0.5</v>
      </c>
      <c r="AH723" s="3">
        <f>IF(AC723&lt;=450,AthetaR30_0,IF(AC723&gt;=650,AthetaR30_2,(IF(AC723&lt;=550,AthetaR30_0+(AthetaR30_1-AthetaR30_0)/100*(AC723-450),AthetaR30_1+(AthetaR30_2-AthetaR30_1)/100*(AC723-450)))))</f>
        <v>0</v>
      </c>
      <c r="AI723" s="3">
        <f>IF(AD723&lt;=450,AthetaR60_0,IF(AD723&gt;=650,AthetaR60_2,(IF(AD723&lt;=550,AthetaR60_0+(AthetaR60_1-AthetaR60_0)/100*(AD723-450),AthetaR60_1+(AthetaR60_2-AthetaR60_1)/100*(AD723-450)))))</f>
        <v>0.5</v>
      </c>
      <c r="AJ723" s="3">
        <f>IF(AE723&lt;=450,AthetaR90_0,IF(AE723&gt;=650,AthetaR90_2,(IF(AE723&lt;=550,AthetaR90_0+(AthetaR90_1-AthetaR90_0)/100*(AE723-450),AthetaR90_1+(AthetaR90_2-AthetaR90_1)/100*(AE723-450)))))</f>
        <v>1.3</v>
      </c>
      <c r="AK723" s="3">
        <f>IF(AF723&lt;=450,AthetaR120_0,IF(AF723&gt;=650,AthetaR120_2,(IF(AF723&lt;=550,AthetaR120_0+(AthetaR120_1-AthetaR120_0)/100*(AF723-450),AthetaR120_1+(AthetaR120_2-AthetaR120_1)/100*(AF723-450)))))</f>
        <v>1.9</v>
      </c>
      <c r="AL723" s="24">
        <f t="shared" ref="AL723:AL786" si="371">MAX(M723,AVERAGE(W723,AM723))</f>
        <v>374.21766074635173</v>
      </c>
      <c r="AM723" s="14">
        <f t="shared" ref="AM723:AM786" si="372">IF(W723&gt;=AF723,(1+(W723-AF723)*AG723/10000)*AC723,AC723)</f>
        <v>266.40514578342811</v>
      </c>
    </row>
    <row r="724" spans="2:39" x14ac:dyDescent="0.25">
      <c r="B724" s="3">
        <f t="shared" si="355"/>
        <v>3530</v>
      </c>
      <c r="C724" s="14">
        <f t="shared" si="356"/>
        <v>58.833333333333336</v>
      </c>
      <c r="D724" s="11">
        <f t="shared" si="357"/>
        <v>942.40413887352304</v>
      </c>
      <c r="E724" s="11">
        <f t="shared" si="343"/>
        <v>597.17330574335131</v>
      </c>
      <c r="F724" s="11">
        <f t="shared" si="358"/>
        <v>178.95974004957981</v>
      </c>
      <c r="G724" s="11">
        <f t="shared" si="344"/>
        <v>374.68419294713181</v>
      </c>
      <c r="H724" s="11">
        <f t="shared" si="345"/>
        <v>266.76129744239944</v>
      </c>
      <c r="I724" s="24">
        <f t="shared" si="359"/>
        <v>178.95974004957981</v>
      </c>
      <c r="J724" s="12">
        <f t="shared" si="346"/>
        <v>0.22149336245284812</v>
      </c>
      <c r="K724" s="24">
        <f t="shared" si="347"/>
        <v>521.93480771240479</v>
      </c>
      <c r="L724" s="12">
        <f t="shared" si="360"/>
        <v>0.24512584610884497</v>
      </c>
      <c r="M724" s="24">
        <f t="shared" si="361"/>
        <v>374.68419294713181</v>
      </c>
      <c r="N724" s="12">
        <f t="shared" si="348"/>
        <v>0.64857463448483099</v>
      </c>
      <c r="O724" s="24">
        <f t="shared" si="349"/>
        <v>594.14953651005021</v>
      </c>
      <c r="P724" s="12">
        <f t="shared" si="362"/>
        <v>0.46620501811777304</v>
      </c>
      <c r="Q724" s="24">
        <f t="shared" si="363"/>
        <v>266.76129744239944</v>
      </c>
      <c r="R724" s="12">
        <f t="shared" si="350"/>
        <v>0.3832002120700726</v>
      </c>
      <c r="S724" s="24">
        <f t="shared" si="351"/>
        <v>553.08600695784457</v>
      </c>
      <c r="T724" s="12">
        <f t="shared" si="364"/>
        <v>0.3560156541340575</v>
      </c>
      <c r="W724" s="24">
        <f t="shared" si="365"/>
        <v>295.97542818024112</v>
      </c>
      <c r="X724" s="24">
        <f t="shared" si="366"/>
        <v>563.30243747623422</v>
      </c>
      <c r="Y724" s="13">
        <f t="shared" si="352"/>
        <v>0.40623680453836891</v>
      </c>
      <c r="Z724" s="24">
        <f t="shared" si="353"/>
        <v>7529.9469390777549</v>
      </c>
      <c r="AA724" s="24">
        <f t="shared" si="354"/>
        <v>13017.756767586114</v>
      </c>
      <c r="AB724" s="24">
        <f t="shared" si="367"/>
        <v>374.68419294713181</v>
      </c>
      <c r="AC724" s="24">
        <f t="shared" si="368"/>
        <v>266.76129744239944</v>
      </c>
      <c r="AE724" s="14">
        <f t="shared" si="369"/>
        <v>58.833333333333336</v>
      </c>
      <c r="AF724" s="24">
        <f t="shared" si="342"/>
        <v>400</v>
      </c>
      <c r="AG724" s="3">
        <f t="shared" si="370"/>
        <v>0.5</v>
      </c>
      <c r="AH724" s="3">
        <f>IF(AC724&lt;=450,AthetaR30_0,IF(AC724&gt;=650,AthetaR30_2,(IF(AC724&lt;=550,AthetaR30_0+(AthetaR30_1-AthetaR30_0)/100*(AC724-450),AthetaR30_1+(AthetaR30_2-AthetaR30_1)/100*(AC724-450)))))</f>
        <v>0</v>
      </c>
      <c r="AI724" s="3">
        <f>IF(AD724&lt;=450,AthetaR60_0,IF(AD724&gt;=650,AthetaR60_2,(IF(AD724&lt;=550,AthetaR60_0+(AthetaR60_1-AthetaR60_0)/100*(AD724-450),AthetaR60_1+(AthetaR60_2-AthetaR60_1)/100*(AD724-450)))))</f>
        <v>0.5</v>
      </c>
      <c r="AJ724" s="3">
        <f>IF(AE724&lt;=450,AthetaR90_0,IF(AE724&gt;=650,AthetaR90_2,(IF(AE724&lt;=550,AthetaR90_0+(AthetaR90_1-AthetaR90_0)/100*(AE724-450),AthetaR90_1+(AthetaR90_2-AthetaR90_1)/100*(AE724-450)))))</f>
        <v>1.3</v>
      </c>
      <c r="AK724" s="3">
        <f>IF(AF724&lt;=450,AthetaR120_0,IF(AF724&gt;=650,AthetaR120_2,(IF(AF724&lt;=550,AthetaR120_0+(AthetaR120_1-AthetaR120_0)/100*(AF724-450),AthetaR120_1+(AthetaR120_2-AthetaR120_1)/100*(AF724-450)))))</f>
        <v>1.9</v>
      </c>
      <c r="AL724" s="24">
        <f t="shared" si="371"/>
        <v>374.68419294713181</v>
      </c>
      <c r="AM724" s="14">
        <f t="shared" si="372"/>
        <v>266.76129744239944</v>
      </c>
    </row>
    <row r="725" spans="2:39" x14ac:dyDescent="0.25">
      <c r="B725" s="3">
        <f t="shared" si="355"/>
        <v>3535</v>
      </c>
      <c r="C725" s="14">
        <f t="shared" si="356"/>
        <v>58.916666666666664</v>
      </c>
      <c r="D725" s="11">
        <f t="shared" si="357"/>
        <v>942.61576545709022</v>
      </c>
      <c r="E725" s="11">
        <f t="shared" si="343"/>
        <v>597.38710409200337</v>
      </c>
      <c r="F725" s="11">
        <f t="shared" si="358"/>
        <v>179.20486589568864</v>
      </c>
      <c r="G725" s="11">
        <f t="shared" si="344"/>
        <v>375.15039796524957</v>
      </c>
      <c r="H725" s="11">
        <f t="shared" si="345"/>
        <v>267.11731309653351</v>
      </c>
      <c r="I725" s="24">
        <f t="shared" si="359"/>
        <v>179.20486589568864</v>
      </c>
      <c r="J725" s="12">
        <f t="shared" si="346"/>
        <v>0.22145370611865184</v>
      </c>
      <c r="K725" s="24">
        <f t="shared" si="347"/>
        <v>522.02827203741469</v>
      </c>
      <c r="L725" s="12">
        <f t="shared" si="360"/>
        <v>0.24508078382077531</v>
      </c>
      <c r="M725" s="24">
        <f t="shared" si="361"/>
        <v>375.15039796524957</v>
      </c>
      <c r="N725" s="12">
        <f t="shared" si="348"/>
        <v>0.64834981022753801</v>
      </c>
      <c r="O725" s="24">
        <f t="shared" si="349"/>
        <v>594.35556607335036</v>
      </c>
      <c r="P725" s="12">
        <f t="shared" si="362"/>
        <v>0.46587785321699549</v>
      </c>
      <c r="Q725" s="24">
        <f t="shared" si="363"/>
        <v>267.11731309653351</v>
      </c>
      <c r="R725" s="12">
        <f t="shared" si="350"/>
        <v>0.38311505514194716</v>
      </c>
      <c r="S725" s="24">
        <f t="shared" si="351"/>
        <v>553.20894419225897</v>
      </c>
      <c r="T725" s="12">
        <f t="shared" si="364"/>
        <v>0.35587959515371148</v>
      </c>
      <c r="W725" s="24">
        <f t="shared" si="365"/>
        <v>296.38166498477949</v>
      </c>
      <c r="X725" s="24">
        <f t="shared" si="366"/>
        <v>563.44711600686105</v>
      </c>
      <c r="Y725" s="13">
        <f t="shared" si="352"/>
        <v>0.40618241037662223</v>
      </c>
      <c r="Z725" s="24">
        <f t="shared" si="353"/>
        <v>7525.1359776805966</v>
      </c>
      <c r="AA725" s="24">
        <f t="shared" si="354"/>
        <v>13025.093202445496</v>
      </c>
      <c r="AB725" s="24">
        <f t="shared" si="367"/>
        <v>375.15039796524957</v>
      </c>
      <c r="AC725" s="24">
        <f t="shared" si="368"/>
        <v>267.11731309653351</v>
      </c>
      <c r="AE725" s="14">
        <f t="shared" si="369"/>
        <v>58.916666666666664</v>
      </c>
      <c r="AF725" s="24">
        <f t="shared" si="342"/>
        <v>400</v>
      </c>
      <c r="AG725" s="3">
        <f t="shared" si="370"/>
        <v>0.5</v>
      </c>
      <c r="AH725" s="3">
        <f>IF(AC725&lt;=450,AthetaR30_0,IF(AC725&gt;=650,AthetaR30_2,(IF(AC725&lt;=550,AthetaR30_0+(AthetaR30_1-AthetaR30_0)/100*(AC725-450),AthetaR30_1+(AthetaR30_2-AthetaR30_1)/100*(AC725-450)))))</f>
        <v>0</v>
      </c>
      <c r="AI725" s="3">
        <f>IF(AD725&lt;=450,AthetaR60_0,IF(AD725&gt;=650,AthetaR60_2,(IF(AD725&lt;=550,AthetaR60_0+(AthetaR60_1-AthetaR60_0)/100*(AD725-450),AthetaR60_1+(AthetaR60_2-AthetaR60_1)/100*(AD725-450)))))</f>
        <v>0.5</v>
      </c>
      <c r="AJ725" s="3">
        <f>IF(AE725&lt;=450,AthetaR90_0,IF(AE725&gt;=650,AthetaR90_2,(IF(AE725&lt;=550,AthetaR90_0+(AthetaR90_1-AthetaR90_0)/100*(AE725-450),AthetaR90_1+(AthetaR90_2-AthetaR90_1)/100*(AE725-450)))))</f>
        <v>1.3</v>
      </c>
      <c r="AK725" s="3">
        <f>IF(AF725&lt;=450,AthetaR120_0,IF(AF725&gt;=650,AthetaR120_2,(IF(AF725&lt;=550,AthetaR120_0+(AthetaR120_1-AthetaR120_0)/100*(AF725-450),AthetaR120_1+(AthetaR120_2-AthetaR120_1)/100*(AF725-450)))))</f>
        <v>1.9</v>
      </c>
      <c r="AL725" s="24">
        <f t="shared" si="371"/>
        <v>375.15039796524957</v>
      </c>
      <c r="AM725" s="14">
        <f t="shared" si="372"/>
        <v>267.11731309653351</v>
      </c>
    </row>
    <row r="726" spans="2:39" x14ac:dyDescent="0.25">
      <c r="B726" s="3">
        <f t="shared" si="355"/>
        <v>3540</v>
      </c>
      <c r="C726" s="14">
        <f t="shared" si="356"/>
        <v>59</v>
      </c>
      <c r="D726" s="11">
        <f t="shared" si="357"/>
        <v>942.82709355454483</v>
      </c>
      <c r="E726" s="11">
        <f t="shared" si="343"/>
        <v>597.60090244065543</v>
      </c>
      <c r="F726" s="11">
        <f t="shared" si="358"/>
        <v>179.44994667950942</v>
      </c>
      <c r="G726" s="11">
        <f t="shared" si="344"/>
        <v>375.61627581846659</v>
      </c>
      <c r="H726" s="11">
        <f t="shared" si="345"/>
        <v>267.47319269168725</v>
      </c>
      <c r="I726" s="24">
        <f t="shared" si="359"/>
        <v>179.44994667950942</v>
      </c>
      <c r="J726" s="12">
        <f t="shared" si="346"/>
        <v>0.22141409656351177</v>
      </c>
      <c r="K726" s="24">
        <f t="shared" si="347"/>
        <v>522.121659531467</v>
      </c>
      <c r="L726" s="12">
        <f t="shared" si="360"/>
        <v>0.24503566804317456</v>
      </c>
      <c r="M726" s="24">
        <f t="shared" si="361"/>
        <v>375.61627581846659</v>
      </c>
      <c r="N726" s="12">
        <f t="shared" si="348"/>
        <v>0.64812491668381</v>
      </c>
      <c r="O726" s="24">
        <f t="shared" si="349"/>
        <v>594.56180213378855</v>
      </c>
      <c r="P726" s="12">
        <f t="shared" si="362"/>
        <v>0.46555070689555872</v>
      </c>
      <c r="Q726" s="24">
        <f t="shared" si="363"/>
        <v>267.47319269168725</v>
      </c>
      <c r="R726" s="12">
        <f t="shared" si="350"/>
        <v>0.38302995296787751</v>
      </c>
      <c r="S726" s="24">
        <f t="shared" si="351"/>
        <v>553.33185699189983</v>
      </c>
      <c r="T726" s="12">
        <f t="shared" si="364"/>
        <v>0.35574348235764863</v>
      </c>
      <c r="W726" s="24">
        <f t="shared" si="365"/>
        <v>296.78784739515612</v>
      </c>
      <c r="X726" s="24">
        <f t="shared" si="366"/>
        <v>563.59186885022621</v>
      </c>
      <c r="Y726" s="13">
        <f t="shared" si="352"/>
        <v>0.40612791522413433</v>
      </c>
      <c r="Z726" s="24">
        <f t="shared" si="353"/>
        <v>7520.3263761374828</v>
      </c>
      <c r="AA726" s="24">
        <f t="shared" si="354"/>
        <v>13032.424463367259</v>
      </c>
      <c r="AB726" s="24">
        <f t="shared" si="367"/>
        <v>375.61627581846659</v>
      </c>
      <c r="AC726" s="24">
        <f t="shared" si="368"/>
        <v>267.47319269168725</v>
      </c>
      <c r="AE726" s="14">
        <f t="shared" si="369"/>
        <v>59</v>
      </c>
      <c r="AF726" s="24">
        <f t="shared" si="342"/>
        <v>400</v>
      </c>
      <c r="AG726" s="3">
        <f t="shared" si="370"/>
        <v>0.5</v>
      </c>
      <c r="AH726" s="3">
        <f>IF(AC726&lt;=450,AthetaR30_0,IF(AC726&gt;=650,AthetaR30_2,(IF(AC726&lt;=550,AthetaR30_0+(AthetaR30_1-AthetaR30_0)/100*(AC726-450),AthetaR30_1+(AthetaR30_2-AthetaR30_1)/100*(AC726-450)))))</f>
        <v>0</v>
      </c>
      <c r="AI726" s="3">
        <f>IF(AD726&lt;=450,AthetaR60_0,IF(AD726&gt;=650,AthetaR60_2,(IF(AD726&lt;=550,AthetaR60_0+(AthetaR60_1-AthetaR60_0)/100*(AD726-450),AthetaR60_1+(AthetaR60_2-AthetaR60_1)/100*(AD726-450)))))</f>
        <v>0.5</v>
      </c>
      <c r="AJ726" s="3">
        <f>IF(AE726&lt;=450,AthetaR90_0,IF(AE726&gt;=650,AthetaR90_2,(IF(AE726&lt;=550,AthetaR90_0+(AthetaR90_1-AthetaR90_0)/100*(AE726-450),AthetaR90_1+(AthetaR90_2-AthetaR90_1)/100*(AE726-450)))))</f>
        <v>1.3</v>
      </c>
      <c r="AK726" s="3">
        <f>IF(AF726&lt;=450,AthetaR120_0,IF(AF726&gt;=650,AthetaR120_2,(IF(AF726&lt;=550,AthetaR120_0+(AthetaR120_1-AthetaR120_0)/100*(AF726-450),AthetaR120_1+(AthetaR120_2-AthetaR120_1)/100*(AF726-450)))))</f>
        <v>1.9</v>
      </c>
      <c r="AL726" s="24">
        <f t="shared" si="371"/>
        <v>375.61627581846659</v>
      </c>
      <c r="AM726" s="14">
        <f t="shared" si="372"/>
        <v>267.47319269168725</v>
      </c>
    </row>
    <row r="727" spans="2:39" x14ac:dyDescent="0.25">
      <c r="B727" s="3">
        <f t="shared" si="355"/>
        <v>3545</v>
      </c>
      <c r="C727" s="14">
        <f t="shared" si="356"/>
        <v>59.083333333333336</v>
      </c>
      <c r="D727" s="11">
        <f t="shared" si="357"/>
        <v>943.03812400669335</v>
      </c>
      <c r="E727" s="11">
        <f t="shared" si="343"/>
        <v>597.81470078930749</v>
      </c>
      <c r="F727" s="11">
        <f t="shared" si="358"/>
        <v>179.69498234755261</v>
      </c>
      <c r="G727" s="11">
        <f t="shared" si="344"/>
        <v>376.08182652536215</v>
      </c>
      <c r="H727" s="11">
        <f t="shared" si="345"/>
        <v>267.82893617404488</v>
      </c>
      <c r="I727" s="24">
        <f t="shared" si="359"/>
        <v>179.69498234755261</v>
      </c>
      <c r="J727" s="12">
        <f t="shared" si="346"/>
        <v>0.22137453365643639</v>
      </c>
      <c r="K727" s="24">
        <f t="shared" si="347"/>
        <v>522.21497040312386</v>
      </c>
      <c r="L727" s="12">
        <f t="shared" si="360"/>
        <v>0.2449904990668923</v>
      </c>
      <c r="M727" s="24">
        <f t="shared" si="361"/>
        <v>376.08182652536215</v>
      </c>
      <c r="N727" s="12">
        <f t="shared" si="348"/>
        <v>0.64789995349079166</v>
      </c>
      <c r="O727" s="24">
        <f t="shared" si="349"/>
        <v>594.76824530566103</v>
      </c>
      <c r="P727" s="12">
        <f t="shared" si="362"/>
        <v>0.4652235799693944</v>
      </c>
      <c r="Q727" s="24">
        <f t="shared" si="363"/>
        <v>267.82893617404488</v>
      </c>
      <c r="R727" s="12">
        <f t="shared" si="350"/>
        <v>0.38294490511570356</v>
      </c>
      <c r="S727" s="24">
        <f t="shared" si="351"/>
        <v>553.45474591233676</v>
      </c>
      <c r="T727" s="12">
        <f t="shared" si="364"/>
        <v>0.35560731607129409</v>
      </c>
      <c r="W727" s="24">
        <f t="shared" si="365"/>
        <v>297.19397531038027</v>
      </c>
      <c r="X727" s="24">
        <f t="shared" si="366"/>
        <v>563.73669682511149</v>
      </c>
      <c r="Y727" s="13">
        <f t="shared" si="352"/>
        <v>0.40607331843233446</v>
      </c>
      <c r="Z727" s="24">
        <f t="shared" si="353"/>
        <v>7515.5181369731808</v>
      </c>
      <c r="AA727" s="24">
        <f t="shared" si="354"/>
        <v>13039.750539822235</v>
      </c>
      <c r="AB727" s="24">
        <f t="shared" si="367"/>
        <v>376.08182652536215</v>
      </c>
      <c r="AC727" s="24">
        <f t="shared" si="368"/>
        <v>267.82893617404488</v>
      </c>
      <c r="AE727" s="14">
        <f t="shared" si="369"/>
        <v>59.083333333333336</v>
      </c>
      <c r="AF727" s="24">
        <f t="shared" si="342"/>
        <v>400</v>
      </c>
      <c r="AG727" s="3">
        <f t="shared" si="370"/>
        <v>0.5</v>
      </c>
      <c r="AH727" s="3">
        <f>IF(AC727&lt;=450,AthetaR30_0,IF(AC727&gt;=650,AthetaR30_2,(IF(AC727&lt;=550,AthetaR30_0+(AthetaR30_1-AthetaR30_0)/100*(AC727-450),AthetaR30_1+(AthetaR30_2-AthetaR30_1)/100*(AC727-450)))))</f>
        <v>0</v>
      </c>
      <c r="AI727" s="3">
        <f>IF(AD727&lt;=450,AthetaR60_0,IF(AD727&gt;=650,AthetaR60_2,(IF(AD727&lt;=550,AthetaR60_0+(AthetaR60_1-AthetaR60_0)/100*(AD727-450),AthetaR60_1+(AthetaR60_2-AthetaR60_1)/100*(AD727-450)))))</f>
        <v>0.5</v>
      </c>
      <c r="AJ727" s="3">
        <f>IF(AE727&lt;=450,AthetaR90_0,IF(AE727&gt;=650,AthetaR90_2,(IF(AE727&lt;=550,AthetaR90_0+(AthetaR90_1-AthetaR90_0)/100*(AE727-450),AthetaR90_1+(AthetaR90_2-AthetaR90_1)/100*(AE727-450)))))</f>
        <v>1.3</v>
      </c>
      <c r="AK727" s="3">
        <f>IF(AF727&lt;=450,AthetaR120_0,IF(AF727&gt;=650,AthetaR120_2,(IF(AF727&lt;=550,AthetaR120_0+(AthetaR120_1-AthetaR120_0)/100*(AF727-450),AthetaR120_1+(AthetaR120_2-AthetaR120_1)/100*(AF727-450)))))</f>
        <v>1.9</v>
      </c>
      <c r="AL727" s="24">
        <f t="shared" si="371"/>
        <v>376.08182652536215</v>
      </c>
      <c r="AM727" s="14">
        <f t="shared" si="372"/>
        <v>267.82893617404488</v>
      </c>
    </row>
    <row r="728" spans="2:39" x14ac:dyDescent="0.25">
      <c r="B728" s="3">
        <f t="shared" si="355"/>
        <v>3550</v>
      </c>
      <c r="C728" s="14">
        <f t="shared" si="356"/>
        <v>59.166666666666664</v>
      </c>
      <c r="D728" s="11">
        <f t="shared" si="357"/>
        <v>943.24885765079443</v>
      </c>
      <c r="E728" s="11">
        <f t="shared" si="343"/>
        <v>598.02849913795967</v>
      </c>
      <c r="F728" s="11">
        <f t="shared" si="358"/>
        <v>179.9399728466195</v>
      </c>
      <c r="G728" s="11">
        <f t="shared" si="344"/>
        <v>376.54705010533155</v>
      </c>
      <c r="H728" s="11">
        <f t="shared" si="345"/>
        <v>268.1845434901162</v>
      </c>
      <c r="I728" s="24">
        <f t="shared" si="359"/>
        <v>179.9399728466195</v>
      </c>
      <c r="J728" s="12">
        <f t="shared" si="346"/>
        <v>0.22133501726665722</v>
      </c>
      <c r="K728" s="24">
        <f t="shared" si="347"/>
        <v>522.30820486088749</v>
      </c>
      <c r="L728" s="12">
        <f t="shared" si="360"/>
        <v>0.24494527718092263</v>
      </c>
      <c r="M728" s="24">
        <f t="shared" si="361"/>
        <v>376.54705010533155</v>
      </c>
      <c r="N728" s="12">
        <f t="shared" si="348"/>
        <v>0.64767492029235574</v>
      </c>
      <c r="O728" s="24">
        <f t="shared" si="349"/>
        <v>594.97489619853309</v>
      </c>
      <c r="P728" s="12">
        <f t="shared" si="362"/>
        <v>0.46489647325249128</v>
      </c>
      <c r="Q728" s="24">
        <f t="shared" si="363"/>
        <v>268.1845434901162</v>
      </c>
      <c r="R728" s="12">
        <f t="shared" si="350"/>
        <v>0.38285991115488327</v>
      </c>
      <c r="S728" s="24">
        <f t="shared" si="351"/>
        <v>553.57761150787019</v>
      </c>
      <c r="T728" s="12">
        <f t="shared" si="364"/>
        <v>0.35547109661811166</v>
      </c>
      <c r="W728" s="24">
        <f t="shared" si="365"/>
        <v>297.6000486288126</v>
      </c>
      <c r="X728" s="24">
        <f t="shared" si="366"/>
        <v>563.88160074925975</v>
      </c>
      <c r="Y728" s="13">
        <f t="shared" si="352"/>
        <v>0.4060186193554543</v>
      </c>
      <c r="Z728" s="24">
        <f t="shared" si="353"/>
        <v>7510.711262728677</v>
      </c>
      <c r="AA728" s="24">
        <f t="shared" si="354"/>
        <v>13047.071421315175</v>
      </c>
      <c r="AB728" s="24">
        <f t="shared" si="367"/>
        <v>376.54705010533155</v>
      </c>
      <c r="AC728" s="24">
        <f t="shared" si="368"/>
        <v>268.1845434901162</v>
      </c>
      <c r="AE728" s="14">
        <f t="shared" si="369"/>
        <v>59.166666666666664</v>
      </c>
      <c r="AF728" s="24">
        <f t="shared" si="342"/>
        <v>400</v>
      </c>
      <c r="AG728" s="3">
        <f t="shared" si="370"/>
        <v>0.5</v>
      </c>
      <c r="AH728" s="3">
        <f>IF(AC728&lt;=450,AthetaR30_0,IF(AC728&gt;=650,AthetaR30_2,(IF(AC728&lt;=550,AthetaR30_0+(AthetaR30_1-AthetaR30_0)/100*(AC728-450),AthetaR30_1+(AthetaR30_2-AthetaR30_1)/100*(AC728-450)))))</f>
        <v>0</v>
      </c>
      <c r="AI728" s="3">
        <f>IF(AD728&lt;=450,AthetaR60_0,IF(AD728&gt;=650,AthetaR60_2,(IF(AD728&lt;=550,AthetaR60_0+(AthetaR60_1-AthetaR60_0)/100*(AD728-450),AthetaR60_1+(AthetaR60_2-AthetaR60_1)/100*(AD728-450)))))</f>
        <v>0.5</v>
      </c>
      <c r="AJ728" s="3">
        <f>IF(AE728&lt;=450,AthetaR90_0,IF(AE728&gt;=650,AthetaR90_2,(IF(AE728&lt;=550,AthetaR90_0+(AthetaR90_1-AthetaR90_0)/100*(AE728-450),AthetaR90_1+(AthetaR90_2-AthetaR90_1)/100*(AE728-450)))))</f>
        <v>1.3</v>
      </c>
      <c r="AK728" s="3">
        <f>IF(AF728&lt;=450,AthetaR120_0,IF(AF728&gt;=650,AthetaR120_2,(IF(AF728&lt;=550,AthetaR120_0+(AthetaR120_1-AthetaR120_0)/100*(AF728-450),AthetaR120_1+(AthetaR120_2-AthetaR120_1)/100*(AF728-450)))))</f>
        <v>1.9</v>
      </c>
      <c r="AL728" s="24">
        <f t="shared" si="371"/>
        <v>376.54705010533155</v>
      </c>
      <c r="AM728" s="14">
        <f t="shared" si="372"/>
        <v>268.1845434901162</v>
      </c>
    </row>
    <row r="729" spans="2:39" x14ac:dyDescent="0.25">
      <c r="B729" s="3">
        <f t="shared" si="355"/>
        <v>3555</v>
      </c>
      <c r="C729" s="14">
        <f t="shared" si="356"/>
        <v>59.25</v>
      </c>
      <c r="D729" s="11">
        <f t="shared" si="357"/>
        <v>943.45929532057892</v>
      </c>
      <c r="E729" s="11">
        <f t="shared" si="343"/>
        <v>598.24229748661173</v>
      </c>
      <c r="F729" s="11">
        <f t="shared" si="358"/>
        <v>180.18491812380043</v>
      </c>
      <c r="G729" s="11">
        <f t="shared" si="344"/>
        <v>377.01194657858406</v>
      </c>
      <c r="H729" s="11">
        <f t="shared" si="345"/>
        <v>268.54001458673429</v>
      </c>
      <c r="I729" s="24">
        <f t="shared" si="359"/>
        <v>180.18491812380043</v>
      </c>
      <c r="J729" s="12">
        <f t="shared" si="346"/>
        <v>0.22129554726362943</v>
      </c>
      <c r="K729" s="24">
        <f t="shared" si="347"/>
        <v>522.4013631131985</v>
      </c>
      <c r="L729" s="12">
        <f t="shared" si="360"/>
        <v>0.24490000267241394</v>
      </c>
      <c r="M729" s="24">
        <f t="shared" si="361"/>
        <v>377.01194657858406</v>
      </c>
      <c r="N729" s="12">
        <f t="shared" si="348"/>
        <v>0.64744981673906865</v>
      </c>
      <c r="O729" s="24">
        <f t="shared" si="349"/>
        <v>595.18175541725293</v>
      </c>
      <c r="P729" s="12">
        <f t="shared" si="362"/>
        <v>0.4645693875568957</v>
      </c>
      <c r="Q729" s="24">
        <f t="shared" si="363"/>
        <v>268.54001458673429</v>
      </c>
      <c r="R729" s="12">
        <f t="shared" si="350"/>
        <v>0.3827749706564868</v>
      </c>
      <c r="S729" s="24">
        <f t="shared" si="351"/>
        <v>553.70045433153223</v>
      </c>
      <c r="T729" s="12">
        <f t="shared" si="364"/>
        <v>0.35533482431961783</v>
      </c>
      <c r="W729" s="24">
        <f t="shared" si="365"/>
        <v>298.00606724816805</v>
      </c>
      <c r="X729" s="24">
        <f t="shared" si="366"/>
        <v>564.02658143937333</v>
      </c>
      <c r="Y729" s="13">
        <f t="shared" si="352"/>
        <v>0.40596381735052905</v>
      </c>
      <c r="Z729" s="24">
        <f t="shared" si="353"/>
        <v>7505.9057559610919</v>
      </c>
      <c r="AA729" s="24">
        <f t="shared" si="354"/>
        <v>13054.38709738491</v>
      </c>
      <c r="AB729" s="24">
        <f t="shared" si="367"/>
        <v>377.01194657858406</v>
      </c>
      <c r="AC729" s="24">
        <f t="shared" si="368"/>
        <v>268.54001458673429</v>
      </c>
      <c r="AE729" s="14">
        <f t="shared" si="369"/>
        <v>59.25</v>
      </c>
      <c r="AF729" s="24">
        <f t="shared" si="342"/>
        <v>400</v>
      </c>
      <c r="AG729" s="3">
        <f t="shared" si="370"/>
        <v>0.5</v>
      </c>
      <c r="AH729" s="3">
        <f>IF(AC729&lt;=450,AthetaR30_0,IF(AC729&gt;=650,AthetaR30_2,(IF(AC729&lt;=550,AthetaR30_0+(AthetaR30_1-AthetaR30_0)/100*(AC729-450),AthetaR30_1+(AthetaR30_2-AthetaR30_1)/100*(AC729-450)))))</f>
        <v>0</v>
      </c>
      <c r="AI729" s="3">
        <f>IF(AD729&lt;=450,AthetaR60_0,IF(AD729&gt;=650,AthetaR60_2,(IF(AD729&lt;=550,AthetaR60_0+(AthetaR60_1-AthetaR60_0)/100*(AD729-450),AthetaR60_1+(AthetaR60_2-AthetaR60_1)/100*(AD729-450)))))</f>
        <v>0.5</v>
      </c>
      <c r="AJ729" s="3">
        <f>IF(AE729&lt;=450,AthetaR90_0,IF(AE729&gt;=650,AthetaR90_2,(IF(AE729&lt;=550,AthetaR90_0+(AthetaR90_1-AthetaR90_0)/100*(AE729-450),AthetaR90_1+(AthetaR90_2-AthetaR90_1)/100*(AE729-450)))))</f>
        <v>1.3</v>
      </c>
      <c r="AK729" s="3">
        <f>IF(AF729&lt;=450,AthetaR120_0,IF(AF729&gt;=650,AthetaR120_2,(IF(AF729&lt;=550,AthetaR120_0+(AthetaR120_1-AthetaR120_0)/100*(AF729-450),AthetaR120_1+(AthetaR120_2-AthetaR120_1)/100*(AF729-450)))))</f>
        <v>1.9</v>
      </c>
      <c r="AL729" s="24">
        <f t="shared" si="371"/>
        <v>377.01194657858406</v>
      </c>
      <c r="AM729" s="14">
        <f t="shared" si="372"/>
        <v>268.54001458673429</v>
      </c>
    </row>
    <row r="730" spans="2:39" x14ac:dyDescent="0.25">
      <c r="B730" s="3">
        <f t="shared" si="355"/>
        <v>3560</v>
      </c>
      <c r="C730" s="14">
        <f t="shared" si="356"/>
        <v>59.333333333333336</v>
      </c>
      <c r="D730" s="11">
        <f t="shared" si="357"/>
        <v>943.66943784626949</v>
      </c>
      <c r="E730" s="11">
        <f t="shared" si="343"/>
        <v>598.4560958352638</v>
      </c>
      <c r="F730" s="11">
        <f t="shared" si="358"/>
        <v>180.42981812647284</v>
      </c>
      <c r="G730" s="11">
        <f t="shared" si="344"/>
        <v>377.47651596614094</v>
      </c>
      <c r="H730" s="11">
        <f t="shared" si="345"/>
        <v>268.89534941105393</v>
      </c>
      <c r="I730" s="24">
        <f t="shared" si="359"/>
        <v>180.42981812647284</v>
      </c>
      <c r="J730" s="12">
        <f t="shared" si="346"/>
        <v>0.22125612351703147</v>
      </c>
      <c r="K730" s="24">
        <f t="shared" si="347"/>
        <v>522.49444536843487</v>
      </c>
      <c r="L730" s="12">
        <f t="shared" si="360"/>
        <v>0.24485467582668707</v>
      </c>
      <c r="M730" s="24">
        <f t="shared" si="361"/>
        <v>377.47651596614094</v>
      </c>
      <c r="N730" s="12">
        <f t="shared" si="348"/>
        <v>0.64722464248816047</v>
      </c>
      <c r="O730" s="24">
        <f t="shared" si="349"/>
        <v>595.38882356196245</v>
      </c>
      <c r="P730" s="12">
        <f t="shared" si="362"/>
        <v>0.46424232369273533</v>
      </c>
      <c r="Q730" s="24">
        <f t="shared" si="363"/>
        <v>268.89534941105393</v>
      </c>
      <c r="R730" s="12">
        <f t="shared" si="350"/>
        <v>0.38269008319319509</v>
      </c>
      <c r="S730" s="24">
        <f t="shared" si="351"/>
        <v>553.82327493508569</v>
      </c>
      <c r="T730" s="12">
        <f t="shared" si="364"/>
        <v>0.35519849949540772</v>
      </c>
      <c r="W730" s="24">
        <f t="shared" si="365"/>
        <v>298.41203106551859</v>
      </c>
      <c r="X730" s="24">
        <f t="shared" si="366"/>
        <v>564.17163971111188</v>
      </c>
      <c r="Y730" s="13">
        <f t="shared" si="352"/>
        <v>0.40590891177739968</v>
      </c>
      <c r="Z730" s="24">
        <f t="shared" si="353"/>
        <v>7501.10161924363</v>
      </c>
      <c r="AA730" s="24">
        <f t="shared" si="354"/>
        <v>13061.697557604524</v>
      </c>
      <c r="AB730" s="24">
        <f t="shared" si="367"/>
        <v>377.47651596614094</v>
      </c>
      <c r="AC730" s="24">
        <f t="shared" si="368"/>
        <v>268.89534941105393</v>
      </c>
      <c r="AE730" s="14">
        <f t="shared" si="369"/>
        <v>59.333333333333336</v>
      </c>
      <c r="AF730" s="24">
        <f t="shared" si="342"/>
        <v>400</v>
      </c>
      <c r="AG730" s="3">
        <f t="shared" si="370"/>
        <v>0.5</v>
      </c>
      <c r="AH730" s="3">
        <f>IF(AC730&lt;=450,AthetaR30_0,IF(AC730&gt;=650,AthetaR30_2,(IF(AC730&lt;=550,AthetaR30_0+(AthetaR30_1-AthetaR30_0)/100*(AC730-450),AthetaR30_1+(AthetaR30_2-AthetaR30_1)/100*(AC730-450)))))</f>
        <v>0</v>
      </c>
      <c r="AI730" s="3">
        <f>IF(AD730&lt;=450,AthetaR60_0,IF(AD730&gt;=650,AthetaR60_2,(IF(AD730&lt;=550,AthetaR60_0+(AthetaR60_1-AthetaR60_0)/100*(AD730-450),AthetaR60_1+(AthetaR60_2-AthetaR60_1)/100*(AD730-450)))))</f>
        <v>0.5</v>
      </c>
      <c r="AJ730" s="3">
        <f>IF(AE730&lt;=450,AthetaR90_0,IF(AE730&gt;=650,AthetaR90_2,(IF(AE730&lt;=550,AthetaR90_0+(AthetaR90_1-AthetaR90_0)/100*(AE730-450),AthetaR90_1+(AthetaR90_2-AthetaR90_1)/100*(AE730-450)))))</f>
        <v>1.3</v>
      </c>
      <c r="AK730" s="3">
        <f>IF(AF730&lt;=450,AthetaR120_0,IF(AF730&gt;=650,AthetaR120_2,(IF(AF730&lt;=550,AthetaR120_0+(AthetaR120_1-AthetaR120_0)/100*(AF730-450),AthetaR120_1+(AthetaR120_2-AthetaR120_1)/100*(AF730-450)))))</f>
        <v>1.9</v>
      </c>
      <c r="AL730" s="24">
        <f t="shared" si="371"/>
        <v>377.47651596614094</v>
      </c>
      <c r="AM730" s="14">
        <f t="shared" si="372"/>
        <v>268.89534941105393</v>
      </c>
    </row>
    <row r="731" spans="2:39" x14ac:dyDescent="0.25">
      <c r="B731" s="3">
        <f t="shared" si="355"/>
        <v>3565</v>
      </c>
      <c r="C731" s="14">
        <f t="shared" si="356"/>
        <v>59.416666666666664</v>
      </c>
      <c r="D731" s="11">
        <f t="shared" si="357"/>
        <v>943.87928605460104</v>
      </c>
      <c r="E731" s="11">
        <f t="shared" si="343"/>
        <v>598.66989418391586</v>
      </c>
      <c r="F731" s="11">
        <f t="shared" si="358"/>
        <v>180.67467280229951</v>
      </c>
      <c r="G731" s="11">
        <f t="shared" si="344"/>
        <v>377.9407582898337</v>
      </c>
      <c r="H731" s="11">
        <f t="shared" si="345"/>
        <v>269.25054791054936</v>
      </c>
      <c r="I731" s="24">
        <f t="shared" si="359"/>
        <v>180.67467280229951</v>
      </c>
      <c r="J731" s="12">
        <f t="shared" si="346"/>
        <v>0.22121674589676502</v>
      </c>
      <c r="K731" s="24">
        <f t="shared" si="347"/>
        <v>522.58745183491033</v>
      </c>
      <c r="L731" s="12">
        <f t="shared" si="360"/>
        <v>0.24480929692722928</v>
      </c>
      <c r="M731" s="24">
        <f t="shared" si="361"/>
        <v>377.9407582898337</v>
      </c>
      <c r="N731" s="12">
        <f t="shared" si="348"/>
        <v>0.64699939720349098</v>
      </c>
      <c r="O731" s="24">
        <f t="shared" si="349"/>
        <v>595.59610122811159</v>
      </c>
      <c r="P731" s="12">
        <f t="shared" si="362"/>
        <v>0.46391528246817448</v>
      </c>
      <c r="Q731" s="24">
        <f t="shared" si="363"/>
        <v>269.25054791054936</v>
      </c>
      <c r="R731" s="12">
        <f t="shared" si="350"/>
        <v>0.38260524833929488</v>
      </c>
      <c r="S731" s="24">
        <f t="shared" si="351"/>
        <v>553.94607386902499</v>
      </c>
      <c r="T731" s="12">
        <f t="shared" si="364"/>
        <v>0.35506212246314167</v>
      </c>
      <c r="W731" s="24">
        <f t="shared" si="365"/>
        <v>298.81793997729596</v>
      </c>
      <c r="X731" s="24">
        <f t="shared" si="366"/>
        <v>564.31677637909149</v>
      </c>
      <c r="Y731" s="13">
        <f t="shared" si="352"/>
        <v>0.40585390199871302</v>
      </c>
      <c r="Z731" s="24">
        <f t="shared" si="353"/>
        <v>7496.2988551654971</v>
      </c>
      <c r="AA731" s="24">
        <f t="shared" si="354"/>
        <v>13069.002791581515</v>
      </c>
      <c r="AB731" s="24">
        <f t="shared" si="367"/>
        <v>377.9407582898337</v>
      </c>
      <c r="AC731" s="24">
        <f t="shared" si="368"/>
        <v>269.25054791054936</v>
      </c>
      <c r="AE731" s="14">
        <f t="shared" si="369"/>
        <v>59.416666666666664</v>
      </c>
      <c r="AF731" s="24">
        <f t="shared" si="342"/>
        <v>400</v>
      </c>
      <c r="AG731" s="3">
        <f t="shared" si="370"/>
        <v>0.5</v>
      </c>
      <c r="AH731" s="3">
        <f>IF(AC731&lt;=450,AthetaR30_0,IF(AC731&gt;=650,AthetaR30_2,(IF(AC731&lt;=550,AthetaR30_0+(AthetaR30_1-AthetaR30_0)/100*(AC731-450),AthetaR30_1+(AthetaR30_2-AthetaR30_1)/100*(AC731-450)))))</f>
        <v>0</v>
      </c>
      <c r="AI731" s="3">
        <f>IF(AD731&lt;=450,AthetaR60_0,IF(AD731&gt;=650,AthetaR60_2,(IF(AD731&lt;=550,AthetaR60_0+(AthetaR60_1-AthetaR60_0)/100*(AD731-450),AthetaR60_1+(AthetaR60_2-AthetaR60_1)/100*(AD731-450)))))</f>
        <v>0.5</v>
      </c>
      <c r="AJ731" s="3">
        <f>IF(AE731&lt;=450,AthetaR90_0,IF(AE731&gt;=650,AthetaR90_2,(IF(AE731&lt;=550,AthetaR90_0+(AthetaR90_1-AthetaR90_0)/100*(AE731-450),AthetaR90_1+(AthetaR90_2-AthetaR90_1)/100*(AE731-450)))))</f>
        <v>1.3</v>
      </c>
      <c r="AK731" s="3">
        <f>IF(AF731&lt;=450,AthetaR120_0,IF(AF731&gt;=650,AthetaR120_2,(IF(AF731&lt;=550,AthetaR120_0+(AthetaR120_1-AthetaR120_0)/100*(AF731-450),AthetaR120_1+(AthetaR120_2-AthetaR120_1)/100*(AF731-450)))))</f>
        <v>1.9</v>
      </c>
      <c r="AL731" s="24">
        <f t="shared" si="371"/>
        <v>377.9407582898337</v>
      </c>
      <c r="AM731" s="14">
        <f t="shared" si="372"/>
        <v>269.25054791054936</v>
      </c>
    </row>
    <row r="732" spans="2:39" x14ac:dyDescent="0.25">
      <c r="B732" s="3">
        <f t="shared" si="355"/>
        <v>3570</v>
      </c>
      <c r="C732" s="14">
        <f t="shared" si="356"/>
        <v>59.5</v>
      </c>
      <c r="D732" s="11">
        <f t="shared" si="357"/>
        <v>944.0888407688393</v>
      </c>
      <c r="E732" s="11">
        <f t="shared" si="343"/>
        <v>598.88369253256792</v>
      </c>
      <c r="F732" s="11">
        <f t="shared" si="358"/>
        <v>180.91948209922674</v>
      </c>
      <c r="G732" s="11">
        <f t="shared" si="344"/>
        <v>378.40467357230187</v>
      </c>
      <c r="H732" s="11">
        <f t="shared" si="345"/>
        <v>269.60561003301251</v>
      </c>
      <c r="I732" s="24">
        <f t="shared" si="359"/>
        <v>180.91948209922674</v>
      </c>
      <c r="J732" s="12">
        <f t="shared" si="346"/>
        <v>0.22117741427295515</v>
      </c>
      <c r="K732" s="24">
        <f t="shared" si="347"/>
        <v>522.68038272087301</v>
      </c>
      <c r="L732" s="12">
        <f t="shared" si="360"/>
        <v>0.24476386625574234</v>
      </c>
      <c r="M732" s="24">
        <f t="shared" si="361"/>
        <v>378.40467357230187</v>
      </c>
      <c r="N732" s="12">
        <f t="shared" si="348"/>
        <v>0.64677408055551822</v>
      </c>
      <c r="O732" s="24">
        <f t="shared" si="349"/>
        <v>595.80358900647013</v>
      </c>
      <c r="P732" s="12">
        <f t="shared" si="362"/>
        <v>0.46358826468952768</v>
      </c>
      <c r="Q732" s="24">
        <f t="shared" si="363"/>
        <v>269.60561003301251</v>
      </c>
      <c r="R732" s="12">
        <f t="shared" si="350"/>
        <v>0.38252046567067666</v>
      </c>
      <c r="S732" s="24">
        <f t="shared" si="351"/>
        <v>554.06885168257497</v>
      </c>
      <c r="T732" s="12">
        <f t="shared" si="364"/>
        <v>0.3549256935386253</v>
      </c>
      <c r="W732" s="24">
        <f t="shared" si="365"/>
        <v>299.2237938792947</v>
      </c>
      <c r="X732" s="24">
        <f t="shared" si="366"/>
        <v>564.46199225688179</v>
      </c>
      <c r="Y732" s="13">
        <f t="shared" si="352"/>
        <v>0.40579878737992364</v>
      </c>
      <c r="Z732" s="24">
        <f t="shared" si="353"/>
        <v>7491.4974663318308</v>
      </c>
      <c r="AA732" s="24">
        <f t="shared" si="354"/>
        <v>13076.302788957928</v>
      </c>
      <c r="AB732" s="24">
        <f t="shared" si="367"/>
        <v>378.40467357230187</v>
      </c>
      <c r="AC732" s="24">
        <f t="shared" si="368"/>
        <v>269.60561003301251</v>
      </c>
      <c r="AE732" s="14">
        <f t="shared" si="369"/>
        <v>59.5</v>
      </c>
      <c r="AF732" s="24">
        <f t="shared" si="342"/>
        <v>400</v>
      </c>
      <c r="AG732" s="3">
        <f t="shared" si="370"/>
        <v>0.5</v>
      </c>
      <c r="AH732" s="3">
        <f>IF(AC732&lt;=450,AthetaR30_0,IF(AC732&gt;=650,AthetaR30_2,(IF(AC732&lt;=550,AthetaR30_0+(AthetaR30_1-AthetaR30_0)/100*(AC732-450),AthetaR30_1+(AthetaR30_2-AthetaR30_1)/100*(AC732-450)))))</f>
        <v>0</v>
      </c>
      <c r="AI732" s="3">
        <f>IF(AD732&lt;=450,AthetaR60_0,IF(AD732&gt;=650,AthetaR60_2,(IF(AD732&lt;=550,AthetaR60_0+(AthetaR60_1-AthetaR60_0)/100*(AD732-450),AthetaR60_1+(AthetaR60_2-AthetaR60_1)/100*(AD732-450)))))</f>
        <v>0.5</v>
      </c>
      <c r="AJ732" s="3">
        <f>IF(AE732&lt;=450,AthetaR90_0,IF(AE732&gt;=650,AthetaR90_2,(IF(AE732&lt;=550,AthetaR90_0+(AthetaR90_1-AthetaR90_0)/100*(AE732-450),AthetaR90_1+(AthetaR90_2-AthetaR90_1)/100*(AE732-450)))))</f>
        <v>1.3</v>
      </c>
      <c r="AK732" s="3">
        <f>IF(AF732&lt;=450,AthetaR120_0,IF(AF732&gt;=650,AthetaR120_2,(IF(AF732&lt;=550,AthetaR120_0+(AthetaR120_1-AthetaR120_0)/100*(AF732-450),AthetaR120_1+(AthetaR120_2-AthetaR120_1)/100*(AF732-450)))))</f>
        <v>1.9</v>
      </c>
      <c r="AL732" s="24">
        <f t="shared" si="371"/>
        <v>378.40467357230187</v>
      </c>
      <c r="AM732" s="14">
        <f t="shared" si="372"/>
        <v>269.60561003301251</v>
      </c>
    </row>
    <row r="733" spans="2:39" x14ac:dyDescent="0.25">
      <c r="B733" s="3">
        <f t="shared" si="355"/>
        <v>3575</v>
      </c>
      <c r="C733" s="14">
        <f t="shared" si="356"/>
        <v>59.583333333333336</v>
      </c>
      <c r="D733" s="11">
        <f t="shared" si="357"/>
        <v>944.29810280880019</v>
      </c>
      <c r="E733" s="11">
        <f t="shared" si="343"/>
        <v>599.09749088121998</v>
      </c>
      <c r="F733" s="11">
        <f t="shared" si="358"/>
        <v>181.16424596548248</v>
      </c>
      <c r="G733" s="11">
        <f t="shared" si="344"/>
        <v>378.86826183699139</v>
      </c>
      <c r="H733" s="11">
        <f t="shared" si="345"/>
        <v>269.96053572655114</v>
      </c>
      <c r="I733" s="24">
        <f t="shared" si="359"/>
        <v>181.16424596548248</v>
      </c>
      <c r="J733" s="12">
        <f t="shared" si="346"/>
        <v>0.22113812851595041</v>
      </c>
      <c r="K733" s="24">
        <f t="shared" si="347"/>
        <v>522.77323823450388</v>
      </c>
      <c r="L733" s="12">
        <f t="shared" si="360"/>
        <v>0.24471838409213653</v>
      </c>
      <c r="M733" s="24">
        <f t="shared" si="361"/>
        <v>378.86826183699139</v>
      </c>
      <c r="N733" s="12">
        <f t="shared" si="348"/>
        <v>0.64654869222126632</v>
      </c>
      <c r="O733" s="24">
        <f t="shared" si="349"/>
        <v>596.01128748314045</v>
      </c>
      <c r="P733" s="12">
        <f t="shared" si="362"/>
        <v>0.46326127116121529</v>
      </c>
      <c r="Q733" s="24">
        <f t="shared" si="363"/>
        <v>269.96053572655114</v>
      </c>
      <c r="R733" s="12">
        <f t="shared" si="350"/>
        <v>0.38243573476483073</v>
      </c>
      <c r="S733" s="24">
        <f t="shared" si="351"/>
        <v>554.19160892369155</v>
      </c>
      <c r="T733" s="12">
        <f t="shared" si="364"/>
        <v>0.35478921303579403</v>
      </c>
      <c r="W733" s="24">
        <f t="shared" si="365"/>
        <v>299.62959266667463</v>
      </c>
      <c r="X733" s="24">
        <f t="shared" si="366"/>
        <v>564.60728815700531</v>
      </c>
      <c r="Y733" s="13">
        <f t="shared" si="352"/>
        <v>0.40574356728929478</v>
      </c>
      <c r="Z733" s="24">
        <f t="shared" si="353"/>
        <v>7486.6974553636337</v>
      </c>
      <c r="AA733" s="24">
        <f t="shared" si="354"/>
        <v>13083.597539410535</v>
      </c>
      <c r="AB733" s="24">
        <f t="shared" si="367"/>
        <v>378.86826183699139</v>
      </c>
      <c r="AC733" s="24">
        <f t="shared" si="368"/>
        <v>269.96053572655114</v>
      </c>
      <c r="AE733" s="14">
        <f t="shared" si="369"/>
        <v>59.583333333333336</v>
      </c>
      <c r="AF733" s="24">
        <f t="shared" si="342"/>
        <v>400</v>
      </c>
      <c r="AG733" s="3">
        <f t="shared" si="370"/>
        <v>0.5</v>
      </c>
      <c r="AH733" s="3">
        <f>IF(AC733&lt;=450,AthetaR30_0,IF(AC733&gt;=650,AthetaR30_2,(IF(AC733&lt;=550,AthetaR30_0+(AthetaR30_1-AthetaR30_0)/100*(AC733-450),AthetaR30_1+(AthetaR30_2-AthetaR30_1)/100*(AC733-450)))))</f>
        <v>0</v>
      </c>
      <c r="AI733" s="3">
        <f>IF(AD733&lt;=450,AthetaR60_0,IF(AD733&gt;=650,AthetaR60_2,(IF(AD733&lt;=550,AthetaR60_0+(AthetaR60_1-AthetaR60_0)/100*(AD733-450),AthetaR60_1+(AthetaR60_2-AthetaR60_1)/100*(AD733-450)))))</f>
        <v>0.5</v>
      </c>
      <c r="AJ733" s="3">
        <f>IF(AE733&lt;=450,AthetaR90_0,IF(AE733&gt;=650,AthetaR90_2,(IF(AE733&lt;=550,AthetaR90_0+(AthetaR90_1-AthetaR90_0)/100*(AE733-450),AthetaR90_1+(AthetaR90_2-AthetaR90_1)/100*(AE733-450)))))</f>
        <v>1.3</v>
      </c>
      <c r="AK733" s="3">
        <f>IF(AF733&lt;=450,AthetaR120_0,IF(AF733&gt;=650,AthetaR120_2,(IF(AF733&lt;=550,AthetaR120_0+(AthetaR120_1-AthetaR120_0)/100*(AF733-450),AthetaR120_1+(AthetaR120_2-AthetaR120_1)/100*(AF733-450)))))</f>
        <v>1.9</v>
      </c>
      <c r="AL733" s="24">
        <f t="shared" si="371"/>
        <v>378.86826183699139</v>
      </c>
      <c r="AM733" s="14">
        <f t="shared" si="372"/>
        <v>269.96053572655114</v>
      </c>
    </row>
    <row r="734" spans="2:39" x14ac:dyDescent="0.25">
      <c r="B734" s="3">
        <f t="shared" si="355"/>
        <v>3580</v>
      </c>
      <c r="C734" s="14">
        <f t="shared" si="356"/>
        <v>59.666666666666664</v>
      </c>
      <c r="D734" s="11">
        <f t="shared" si="357"/>
        <v>944.50707299087026</v>
      </c>
      <c r="E734" s="11">
        <f t="shared" si="343"/>
        <v>599.31128922987205</v>
      </c>
      <c r="F734" s="11">
        <f t="shared" si="358"/>
        <v>181.4089643495746</v>
      </c>
      <c r="G734" s="11">
        <f t="shared" si="344"/>
        <v>379.33152310815262</v>
      </c>
      <c r="H734" s="11">
        <f t="shared" si="345"/>
        <v>270.31532493958696</v>
      </c>
      <c r="I734" s="24">
        <f t="shared" si="359"/>
        <v>181.4089643495746</v>
      </c>
      <c r="J734" s="12">
        <f t="shared" si="346"/>
        <v>0.22109888849632242</v>
      </c>
      <c r="K734" s="24">
        <f t="shared" si="347"/>
        <v>522.866018583916</v>
      </c>
      <c r="L734" s="12">
        <f t="shared" si="360"/>
        <v>0.24467285071451517</v>
      </c>
      <c r="M734" s="24">
        <f t="shared" si="361"/>
        <v>379.33152310815262</v>
      </c>
      <c r="N734" s="12">
        <f t="shared" si="348"/>
        <v>0.64632323188429275</v>
      </c>
      <c r="O734" s="24">
        <f t="shared" si="349"/>
        <v>596.21919723957024</v>
      </c>
      <c r="P734" s="12">
        <f t="shared" si="362"/>
        <v>0.4629343026856878</v>
      </c>
      <c r="Q734" s="24">
        <f t="shared" si="363"/>
        <v>270.31532493958696</v>
      </c>
      <c r="R734" s="12">
        <f t="shared" si="350"/>
        <v>0.38235105520084323</v>
      </c>
      <c r="S734" s="24">
        <f t="shared" si="351"/>
        <v>554.31434613906151</v>
      </c>
      <c r="T734" s="12">
        <f t="shared" si="364"/>
        <v>0.35465268126668303</v>
      </c>
      <c r="W734" s="24">
        <f t="shared" si="365"/>
        <v>300.0353362339639</v>
      </c>
      <c r="X734" s="24">
        <f t="shared" si="366"/>
        <v>564.75266489093462</v>
      </c>
      <c r="Y734" s="13">
        <f t="shared" si="352"/>
        <v>0.40568824109790064</v>
      </c>
      <c r="Z734" s="24">
        <f t="shared" si="353"/>
        <v>7481.8988248977039</v>
      </c>
      <c r="AA734" s="24">
        <f t="shared" si="354"/>
        <v>13090.887032651006</v>
      </c>
      <c r="AB734" s="24">
        <f t="shared" si="367"/>
        <v>379.33152310815262</v>
      </c>
      <c r="AC734" s="24">
        <f t="shared" si="368"/>
        <v>270.31532493958696</v>
      </c>
      <c r="AE734" s="14">
        <f t="shared" si="369"/>
        <v>59.666666666666664</v>
      </c>
      <c r="AF734" s="24">
        <f t="shared" si="342"/>
        <v>400</v>
      </c>
      <c r="AG734" s="3">
        <f t="shared" si="370"/>
        <v>0.5</v>
      </c>
      <c r="AH734" s="3">
        <f>IF(AC734&lt;=450,AthetaR30_0,IF(AC734&gt;=650,AthetaR30_2,(IF(AC734&lt;=550,AthetaR30_0+(AthetaR30_1-AthetaR30_0)/100*(AC734-450),AthetaR30_1+(AthetaR30_2-AthetaR30_1)/100*(AC734-450)))))</f>
        <v>0</v>
      </c>
      <c r="AI734" s="3">
        <f>IF(AD734&lt;=450,AthetaR60_0,IF(AD734&gt;=650,AthetaR60_2,(IF(AD734&lt;=550,AthetaR60_0+(AthetaR60_1-AthetaR60_0)/100*(AD734-450),AthetaR60_1+(AthetaR60_2-AthetaR60_1)/100*(AD734-450)))))</f>
        <v>0.5</v>
      </c>
      <c r="AJ734" s="3">
        <f>IF(AE734&lt;=450,AthetaR90_0,IF(AE734&gt;=650,AthetaR90_2,(IF(AE734&lt;=550,AthetaR90_0+(AthetaR90_1-AthetaR90_0)/100*(AE734-450),AthetaR90_1+(AthetaR90_2-AthetaR90_1)/100*(AE734-450)))))</f>
        <v>1.3</v>
      </c>
      <c r="AK734" s="3">
        <f>IF(AF734&lt;=450,AthetaR120_0,IF(AF734&gt;=650,AthetaR120_2,(IF(AF734&lt;=550,AthetaR120_0+(AthetaR120_1-AthetaR120_0)/100*(AF734-450),AthetaR120_1+(AthetaR120_2-AthetaR120_1)/100*(AF734-450)))))</f>
        <v>1.9</v>
      </c>
      <c r="AL734" s="24">
        <f t="shared" si="371"/>
        <v>379.33152310815262</v>
      </c>
      <c r="AM734" s="14">
        <f t="shared" si="372"/>
        <v>270.31532493958696</v>
      </c>
    </row>
    <row r="735" spans="2:39" x14ac:dyDescent="0.25">
      <c r="B735" s="3">
        <f t="shared" si="355"/>
        <v>3585</v>
      </c>
      <c r="C735" s="14">
        <f t="shared" si="356"/>
        <v>59.75</v>
      </c>
      <c r="D735" s="11">
        <f t="shared" si="357"/>
        <v>944.71575212802418</v>
      </c>
      <c r="E735" s="11">
        <f t="shared" si="343"/>
        <v>599.52508757852411</v>
      </c>
      <c r="F735" s="11">
        <f t="shared" si="358"/>
        <v>181.65363720028913</v>
      </c>
      <c r="G735" s="11">
        <f t="shared" si="344"/>
        <v>379.79445741083833</v>
      </c>
      <c r="H735" s="11">
        <f t="shared" si="345"/>
        <v>270.66997762085362</v>
      </c>
      <c r="I735" s="24">
        <f t="shared" si="359"/>
        <v>181.65363720028913</v>
      </c>
      <c r="J735" s="12">
        <f t="shared" si="346"/>
        <v>0.22105969408486609</v>
      </c>
      <c r="K735" s="24">
        <f t="shared" si="347"/>
        <v>522.95872397715254</v>
      </c>
      <c r="L735" s="12">
        <f t="shared" si="360"/>
        <v>0.24462726639924992</v>
      </c>
      <c r="M735" s="24">
        <f t="shared" si="361"/>
        <v>379.79445741083833</v>
      </c>
      <c r="N735" s="12">
        <f t="shared" si="348"/>
        <v>0.64609769923465676</v>
      </c>
      <c r="O735" s="24">
        <f t="shared" si="349"/>
        <v>596.42731885256546</v>
      </c>
      <c r="P735" s="12">
        <f t="shared" si="362"/>
        <v>0.46260736006362224</v>
      </c>
      <c r="Q735" s="24">
        <f t="shared" si="363"/>
        <v>270.66997762085362</v>
      </c>
      <c r="R735" s="12">
        <f t="shared" si="350"/>
        <v>0.38226642655939425</v>
      </c>
      <c r="S735" s="24">
        <f t="shared" si="351"/>
        <v>554.43706387410225</v>
      </c>
      <c r="T735" s="12">
        <f t="shared" si="364"/>
        <v>0.35451609854155397</v>
      </c>
      <c r="W735" s="24">
        <f t="shared" si="365"/>
        <v>300.44102447506179</v>
      </c>
      <c r="X735" s="24">
        <f t="shared" si="366"/>
        <v>564.89812326909168</v>
      </c>
      <c r="Y735" s="13">
        <f t="shared" si="352"/>
        <v>0.40563280817962616</v>
      </c>
      <c r="Z735" s="24">
        <f t="shared" si="353"/>
        <v>7477.1015775865581</v>
      </c>
      <c r="AA735" s="24">
        <f t="shared" si="354"/>
        <v>13098.171258426033</v>
      </c>
      <c r="AB735" s="24">
        <f t="shared" si="367"/>
        <v>379.79445741083833</v>
      </c>
      <c r="AC735" s="24">
        <f t="shared" si="368"/>
        <v>270.66997762085362</v>
      </c>
      <c r="AE735" s="14">
        <f t="shared" si="369"/>
        <v>59.75</v>
      </c>
      <c r="AF735" s="24">
        <f t="shared" si="342"/>
        <v>400</v>
      </c>
      <c r="AG735" s="3">
        <f t="shared" si="370"/>
        <v>0.5</v>
      </c>
      <c r="AH735" s="3">
        <f>IF(AC735&lt;=450,AthetaR30_0,IF(AC735&gt;=650,AthetaR30_2,(IF(AC735&lt;=550,AthetaR30_0+(AthetaR30_1-AthetaR30_0)/100*(AC735-450),AthetaR30_1+(AthetaR30_2-AthetaR30_1)/100*(AC735-450)))))</f>
        <v>0</v>
      </c>
      <c r="AI735" s="3">
        <f>IF(AD735&lt;=450,AthetaR60_0,IF(AD735&gt;=650,AthetaR60_2,(IF(AD735&lt;=550,AthetaR60_0+(AthetaR60_1-AthetaR60_0)/100*(AD735-450),AthetaR60_1+(AthetaR60_2-AthetaR60_1)/100*(AD735-450)))))</f>
        <v>0.5</v>
      </c>
      <c r="AJ735" s="3">
        <f>IF(AE735&lt;=450,AthetaR90_0,IF(AE735&gt;=650,AthetaR90_2,(IF(AE735&lt;=550,AthetaR90_0+(AthetaR90_1-AthetaR90_0)/100*(AE735-450),AthetaR90_1+(AthetaR90_2-AthetaR90_1)/100*(AE735-450)))))</f>
        <v>1.3</v>
      </c>
      <c r="AK735" s="3">
        <f>IF(AF735&lt;=450,AthetaR120_0,IF(AF735&gt;=650,AthetaR120_2,(IF(AF735&lt;=550,AthetaR120_0+(AthetaR120_1-AthetaR120_0)/100*(AF735-450),AthetaR120_1+(AthetaR120_2-AthetaR120_1)/100*(AF735-450)))))</f>
        <v>1.9</v>
      </c>
      <c r="AL735" s="24">
        <f t="shared" si="371"/>
        <v>379.79445741083833</v>
      </c>
      <c r="AM735" s="14">
        <f t="shared" si="372"/>
        <v>270.66997762085362</v>
      </c>
    </row>
    <row r="736" spans="2:39" x14ac:dyDescent="0.25">
      <c r="B736" s="3">
        <f t="shared" si="355"/>
        <v>3590</v>
      </c>
      <c r="C736" s="14">
        <f t="shared" si="356"/>
        <v>59.833333333333336</v>
      </c>
      <c r="D736" s="11">
        <f t="shared" si="357"/>
        <v>944.92414102984503</v>
      </c>
      <c r="E736" s="11">
        <f t="shared" si="343"/>
        <v>599.73888592717628</v>
      </c>
      <c r="F736" s="11">
        <f t="shared" si="358"/>
        <v>181.89826446668837</v>
      </c>
      <c r="G736" s="11">
        <f t="shared" si="344"/>
        <v>380.25706477090193</v>
      </c>
      <c r="H736" s="11">
        <f t="shared" si="345"/>
        <v>271.0244937193952</v>
      </c>
      <c r="I736" s="24">
        <f t="shared" si="359"/>
        <v>181.89826446668837</v>
      </c>
      <c r="J736" s="12">
        <f t="shared" si="346"/>
        <v>0.22102054515259978</v>
      </c>
      <c r="K736" s="24">
        <f t="shared" si="347"/>
        <v>523.05135462218561</v>
      </c>
      <c r="L736" s="12">
        <f t="shared" si="360"/>
        <v>0.24458163142092945</v>
      </c>
      <c r="M736" s="24">
        <f t="shared" si="361"/>
        <v>380.25706477090193</v>
      </c>
      <c r="N736" s="12">
        <f t="shared" si="348"/>
        <v>0.6458720939688869</v>
      </c>
      <c r="O736" s="24">
        <f t="shared" si="349"/>
        <v>596.63565289430323</v>
      </c>
      <c r="P736" s="12">
        <f t="shared" si="362"/>
        <v>0.46228044409374092</v>
      </c>
      <c r="Q736" s="24">
        <f t="shared" si="363"/>
        <v>271.0244937193952</v>
      </c>
      <c r="R736" s="12">
        <f t="shared" si="350"/>
        <v>0.38218184842275271</v>
      </c>
      <c r="S736" s="24">
        <f t="shared" si="351"/>
        <v>554.55976267296205</v>
      </c>
      <c r="T736" s="12">
        <f t="shared" si="364"/>
        <v>0.35437946516880159</v>
      </c>
      <c r="W736" s="24">
        <f t="shared" si="365"/>
        <v>300.84665728324143</v>
      </c>
      <c r="X736" s="24">
        <f t="shared" si="366"/>
        <v>565.04366410084481</v>
      </c>
      <c r="Y736" s="13">
        <f t="shared" si="352"/>
        <v>0.40557726791116977</v>
      </c>
      <c r="Z736" s="24">
        <f t="shared" si="353"/>
        <v>7472.3057160983717</v>
      </c>
      <c r="AA736" s="24">
        <f t="shared" si="354"/>
        <v>13105.450206517513</v>
      </c>
      <c r="AB736" s="24">
        <f t="shared" si="367"/>
        <v>380.25706477090193</v>
      </c>
      <c r="AC736" s="24">
        <f t="shared" si="368"/>
        <v>271.0244937193952</v>
      </c>
      <c r="AE736" s="14">
        <f t="shared" si="369"/>
        <v>59.833333333333336</v>
      </c>
      <c r="AF736" s="24">
        <f t="shared" si="342"/>
        <v>400</v>
      </c>
      <c r="AG736" s="3">
        <f t="shared" si="370"/>
        <v>0.5</v>
      </c>
      <c r="AH736" s="3">
        <f>IF(AC736&lt;=450,AthetaR30_0,IF(AC736&gt;=650,AthetaR30_2,(IF(AC736&lt;=550,AthetaR30_0+(AthetaR30_1-AthetaR30_0)/100*(AC736-450),AthetaR30_1+(AthetaR30_2-AthetaR30_1)/100*(AC736-450)))))</f>
        <v>0</v>
      </c>
      <c r="AI736" s="3">
        <f>IF(AD736&lt;=450,AthetaR60_0,IF(AD736&gt;=650,AthetaR60_2,(IF(AD736&lt;=550,AthetaR60_0+(AthetaR60_1-AthetaR60_0)/100*(AD736-450),AthetaR60_1+(AthetaR60_2-AthetaR60_1)/100*(AD736-450)))))</f>
        <v>0.5</v>
      </c>
      <c r="AJ736" s="3">
        <f>IF(AE736&lt;=450,AthetaR90_0,IF(AE736&gt;=650,AthetaR90_2,(IF(AE736&lt;=550,AthetaR90_0+(AthetaR90_1-AthetaR90_0)/100*(AE736-450),AthetaR90_1+(AthetaR90_2-AthetaR90_1)/100*(AE736-450)))))</f>
        <v>1.3</v>
      </c>
      <c r="AK736" s="3">
        <f>IF(AF736&lt;=450,AthetaR120_0,IF(AF736&gt;=650,AthetaR120_2,(IF(AF736&lt;=550,AthetaR120_0+(AthetaR120_1-AthetaR120_0)/100*(AF736-450),AthetaR120_1+(AthetaR120_2-AthetaR120_1)/100*(AF736-450)))))</f>
        <v>1.9</v>
      </c>
      <c r="AL736" s="24">
        <f t="shared" si="371"/>
        <v>380.25706477090193</v>
      </c>
      <c r="AM736" s="14">
        <f t="shared" si="372"/>
        <v>271.0244937193952</v>
      </c>
    </row>
    <row r="737" spans="2:39" x14ac:dyDescent="0.25">
      <c r="B737" s="3">
        <f t="shared" si="355"/>
        <v>3595</v>
      </c>
      <c r="C737" s="14">
        <f t="shared" si="356"/>
        <v>59.916666666666664</v>
      </c>
      <c r="D737" s="11">
        <f t="shared" si="357"/>
        <v>945.13224050254269</v>
      </c>
      <c r="E737" s="11">
        <f t="shared" si="343"/>
        <v>599.95268427582835</v>
      </c>
      <c r="F737" s="11">
        <f t="shared" si="358"/>
        <v>182.14284609810932</v>
      </c>
      <c r="G737" s="11">
        <f t="shared" si="344"/>
        <v>380.71934521499566</v>
      </c>
      <c r="H737" s="11">
        <f t="shared" si="345"/>
        <v>271.37887318456399</v>
      </c>
      <c r="I737" s="24">
        <f t="shared" si="359"/>
        <v>182.14284609810932</v>
      </c>
      <c r="J737" s="12">
        <f t="shared" si="346"/>
        <v>0.2209814415707648</v>
      </c>
      <c r="K737" s="24">
        <f t="shared" si="347"/>
        <v>523.14391072691546</v>
      </c>
      <c r="L737" s="12">
        <f t="shared" si="360"/>
        <v>0.24453594605240889</v>
      </c>
      <c r="M737" s="24">
        <f t="shared" si="361"/>
        <v>380.71934521499566</v>
      </c>
      <c r="N737" s="12">
        <f t="shared" si="348"/>
        <v>0.64564641578994941</v>
      </c>
      <c r="O737" s="24">
        <f t="shared" si="349"/>
        <v>596.8441999323436</v>
      </c>
      <c r="P737" s="12">
        <f t="shared" si="362"/>
        <v>0.46195355557293333</v>
      </c>
      <c r="Q737" s="24">
        <f t="shared" si="363"/>
        <v>271.37887318456399</v>
      </c>
      <c r="R737" s="12">
        <f t="shared" si="350"/>
        <v>0.38209732037477473</v>
      </c>
      <c r="S737" s="24">
        <f t="shared" si="351"/>
        <v>554.68244307851921</v>
      </c>
      <c r="T737" s="12">
        <f t="shared" si="364"/>
        <v>0.35424278145503696</v>
      </c>
      <c r="W737" s="24">
        <f t="shared" si="365"/>
        <v>301.25223455115258</v>
      </c>
      <c r="X737" s="24">
        <f t="shared" si="366"/>
        <v>565.18928819450787</v>
      </c>
      <c r="Y737" s="13">
        <f t="shared" si="352"/>
        <v>0.40552161967204353</v>
      </c>
      <c r="Z737" s="24">
        <f t="shared" si="353"/>
        <v>7467.5112431168945</v>
      </c>
      <c r="AA737" s="24">
        <f t="shared" si="354"/>
        <v>13112.723866742688</v>
      </c>
      <c r="AB737" s="24">
        <f t="shared" si="367"/>
        <v>380.71934521499566</v>
      </c>
      <c r="AC737" s="24">
        <f t="shared" si="368"/>
        <v>271.37887318456399</v>
      </c>
      <c r="AE737" s="14">
        <f t="shared" si="369"/>
        <v>59.916666666666664</v>
      </c>
      <c r="AF737" s="24">
        <f t="shared" si="342"/>
        <v>400</v>
      </c>
      <c r="AG737" s="3">
        <f t="shared" si="370"/>
        <v>0.5</v>
      </c>
      <c r="AH737" s="3">
        <f>IF(AC737&lt;=450,AthetaR30_0,IF(AC737&gt;=650,AthetaR30_2,(IF(AC737&lt;=550,AthetaR30_0+(AthetaR30_1-AthetaR30_0)/100*(AC737-450),AthetaR30_1+(AthetaR30_2-AthetaR30_1)/100*(AC737-450)))))</f>
        <v>0</v>
      </c>
      <c r="AI737" s="3">
        <f>IF(AD737&lt;=450,AthetaR60_0,IF(AD737&gt;=650,AthetaR60_2,(IF(AD737&lt;=550,AthetaR60_0+(AthetaR60_1-AthetaR60_0)/100*(AD737-450),AthetaR60_1+(AthetaR60_2-AthetaR60_1)/100*(AD737-450)))))</f>
        <v>0.5</v>
      </c>
      <c r="AJ737" s="3">
        <f>IF(AE737&lt;=450,AthetaR90_0,IF(AE737&gt;=650,AthetaR90_2,(IF(AE737&lt;=550,AthetaR90_0+(AthetaR90_1-AthetaR90_0)/100*(AE737-450),AthetaR90_1+(AthetaR90_2-AthetaR90_1)/100*(AE737-450)))))</f>
        <v>1.3</v>
      </c>
      <c r="AK737" s="3">
        <f>IF(AF737&lt;=450,AthetaR120_0,IF(AF737&gt;=650,AthetaR120_2,(IF(AF737&lt;=550,AthetaR120_0+(AthetaR120_1-AthetaR120_0)/100*(AF737-450),AthetaR120_1+(AthetaR120_2-AthetaR120_1)/100*(AF737-450)))))</f>
        <v>1.9</v>
      </c>
      <c r="AL737" s="24">
        <f t="shared" si="371"/>
        <v>380.71934521499566</v>
      </c>
      <c r="AM737" s="14">
        <f t="shared" si="372"/>
        <v>271.37887318456399</v>
      </c>
    </row>
    <row r="738" spans="2:39" x14ac:dyDescent="0.25">
      <c r="B738" s="3">
        <f t="shared" si="355"/>
        <v>3600</v>
      </c>
      <c r="C738" s="14">
        <f t="shared" si="356"/>
        <v>60</v>
      </c>
      <c r="D738" s="11">
        <f t="shared" si="357"/>
        <v>945.34005134897188</v>
      </c>
      <c r="E738" s="11">
        <f t="shared" si="343"/>
        <v>600.16648262448041</v>
      </c>
      <c r="F738" s="11">
        <f t="shared" si="358"/>
        <v>182.38738204416174</v>
      </c>
      <c r="G738" s="11">
        <f t="shared" si="344"/>
        <v>381.18129877056862</v>
      </c>
      <c r="H738" s="11">
        <f t="shared" si="345"/>
        <v>271.733115966019</v>
      </c>
      <c r="I738" s="24">
        <f t="shared" si="359"/>
        <v>182.38738204416174</v>
      </c>
      <c r="J738" s="12">
        <f t="shared" si="346"/>
        <v>0.22094238321082579</v>
      </c>
      <c r="K738" s="24">
        <f t="shared" si="347"/>
        <v>523.23639249916812</v>
      </c>
      <c r="L738" s="12">
        <f t="shared" si="360"/>
        <v>0.24449021056482759</v>
      </c>
      <c r="M738" s="24">
        <f t="shared" si="361"/>
        <v>381.18129877056862</v>
      </c>
      <c r="N738" s="12">
        <f t="shared" si="348"/>
        <v>0.64542066440721535</v>
      </c>
      <c r="O738" s="24">
        <f t="shared" si="349"/>
        <v>597.05296052964366</v>
      </c>
      <c r="P738" s="12">
        <f t="shared" si="362"/>
        <v>0.46162669529627692</v>
      </c>
      <c r="Q738" s="24">
        <f t="shared" si="363"/>
        <v>271.733115966019</v>
      </c>
      <c r="R738" s="12">
        <f t="shared" si="350"/>
        <v>0.38201284200089847</v>
      </c>
      <c r="S738" s="24">
        <f t="shared" si="351"/>
        <v>554.80510563238386</v>
      </c>
      <c r="T738" s="12">
        <f t="shared" si="364"/>
        <v>0.35410604770511178</v>
      </c>
      <c r="W738" s="86">
        <f t="shared" si="365"/>
        <v>301.6577561708246</v>
      </c>
      <c r="X738" s="88">
        <f t="shared" si="366"/>
        <v>565.33499635733767</v>
      </c>
      <c r="Y738" s="121">
        <f t="shared" si="352"/>
        <v>0.4054658628445757</v>
      </c>
      <c r="Z738" s="88">
        <f t="shared" si="353"/>
        <v>7462.718161341395</v>
      </c>
      <c r="AA738" s="88">
        <f t="shared" si="354"/>
        <v>13119.992228954339</v>
      </c>
      <c r="AB738" s="88">
        <f t="shared" si="367"/>
        <v>381.18129877056862</v>
      </c>
      <c r="AC738" s="88">
        <f t="shared" si="368"/>
        <v>271.733115966019</v>
      </c>
      <c r="AD738" s="122"/>
      <c r="AE738" s="123">
        <f t="shared" si="369"/>
        <v>60</v>
      </c>
      <c r="AF738" s="24">
        <f t="shared" si="342"/>
        <v>400</v>
      </c>
      <c r="AG738" s="3">
        <f t="shared" si="370"/>
        <v>0.5</v>
      </c>
      <c r="AH738" s="3">
        <f>IF(AC738&lt;=450,AthetaR30_0,IF(AC738&gt;=650,AthetaR30_2,(IF(AC738&lt;=550,AthetaR30_0+(AthetaR30_1-AthetaR30_0)/100*(AC738-450),AthetaR30_1+(AthetaR30_2-AthetaR30_1)/100*(AC738-450)))))</f>
        <v>0</v>
      </c>
      <c r="AI738" s="3">
        <f>IF(AD738&lt;=450,AthetaR60_0,IF(AD738&gt;=650,AthetaR60_2,(IF(AD738&lt;=550,AthetaR60_0+(AthetaR60_1-AthetaR60_0)/100*(AD738-450),AthetaR60_1+(AthetaR60_2-AthetaR60_1)/100*(AD738-450)))))</f>
        <v>0.5</v>
      </c>
      <c r="AJ738" s="3">
        <f>IF(AE738&lt;=450,AthetaR90_0,IF(AE738&gt;=650,AthetaR90_2,(IF(AE738&lt;=550,AthetaR90_0+(AthetaR90_1-AthetaR90_0)/100*(AE738-450),AthetaR90_1+(AthetaR90_2-AthetaR90_1)/100*(AE738-450)))))</f>
        <v>1.3</v>
      </c>
      <c r="AK738" s="3">
        <f>IF(AF738&lt;=450,AthetaR120_0,IF(AF738&gt;=650,AthetaR120_2,(IF(AF738&lt;=550,AthetaR120_0+(AthetaR120_1-AthetaR120_0)/100*(AF738-450),AthetaR120_1+(AthetaR120_2-AthetaR120_1)/100*(AF738-450)))))</f>
        <v>1.9</v>
      </c>
      <c r="AL738" s="24">
        <f t="shared" si="371"/>
        <v>381.18129877056862</v>
      </c>
      <c r="AM738" s="14">
        <f t="shared" si="372"/>
        <v>271.733115966019</v>
      </c>
    </row>
    <row r="739" spans="2:39" x14ac:dyDescent="0.25">
      <c r="B739" s="3">
        <f t="shared" si="355"/>
        <v>3605</v>
      </c>
      <c r="C739" s="14">
        <f t="shared" si="356"/>
        <v>60.083333333333336</v>
      </c>
      <c r="D739" s="11">
        <f t="shared" si="357"/>
        <v>945.54757436865179</v>
      </c>
      <c r="E739" s="11">
        <f t="shared" si="343"/>
        <v>600.38028097313247</v>
      </c>
      <c r="F739" s="11">
        <f t="shared" si="358"/>
        <v>182.63187225472657</v>
      </c>
      <c r="G739" s="11">
        <f t="shared" si="344"/>
        <v>381.64292546586489</v>
      </c>
      <c r="H739" s="11">
        <f t="shared" si="345"/>
        <v>272.0872220137241</v>
      </c>
      <c r="I739" s="24">
        <f t="shared" si="359"/>
        <v>182.63187225472657</v>
      </c>
      <c r="J739" s="12">
        <f t="shared" si="346"/>
        <v>0.22090336994447055</v>
      </c>
      <c r="K739" s="24">
        <f t="shared" si="347"/>
        <v>523.32880014669513</v>
      </c>
      <c r="L739" s="12">
        <f t="shared" si="360"/>
        <v>0.24444442522758422</v>
      </c>
      <c r="M739" s="24">
        <f t="shared" si="361"/>
        <v>381.64292546586489</v>
      </c>
      <c r="N739" s="12">
        <f t="shared" si="348"/>
        <v>0.64519483953643042</v>
      </c>
      <c r="O739" s="24">
        <f t="shared" si="349"/>
        <v>597.26193524456903</v>
      </c>
      <c r="P739" s="12">
        <f t="shared" si="362"/>
        <v>0.46129986405693951</v>
      </c>
      <c r="Q739" s="24">
        <f t="shared" si="363"/>
        <v>272.0872220137241</v>
      </c>
      <c r="R739" s="12">
        <f t="shared" si="350"/>
        <v>0.38192841288814294</v>
      </c>
      <c r="S739" s="24">
        <f t="shared" si="351"/>
        <v>554.92775087489565</v>
      </c>
      <c r="T739" s="12">
        <f t="shared" si="364"/>
        <v>0.35396926422207448</v>
      </c>
      <c r="W739" s="24">
        <f t="shared" si="365"/>
        <v>302.06322203366915</v>
      </c>
      <c r="X739" s="24">
        <f t="shared" si="366"/>
        <v>565.48078939553272</v>
      </c>
      <c r="Y739" s="13">
        <f t="shared" si="352"/>
        <v>0.40540999681391138</v>
      </c>
      <c r="Z739" s="24">
        <f t="shared" si="353"/>
        <v>7457.9264734865828</v>
      </c>
      <c r="AA739" s="24">
        <f t="shared" si="354"/>
        <v>13127.255283040897</v>
      </c>
      <c r="AB739" s="24">
        <f t="shared" si="367"/>
        <v>381.64292546586489</v>
      </c>
      <c r="AC739" s="24">
        <f t="shared" si="368"/>
        <v>272.0872220137241</v>
      </c>
      <c r="AE739" s="14">
        <f t="shared" si="369"/>
        <v>60.083333333333336</v>
      </c>
      <c r="AF739" s="24">
        <f t="shared" si="342"/>
        <v>400</v>
      </c>
      <c r="AG739" s="3">
        <f t="shared" si="370"/>
        <v>1.3</v>
      </c>
      <c r="AH739" s="3">
        <f>IF(AC739&lt;=450,AthetaR30_0,IF(AC739&gt;=650,AthetaR30_2,(IF(AC739&lt;=550,AthetaR30_0+(AthetaR30_1-AthetaR30_0)/100*(AC739-450),AthetaR30_1+(AthetaR30_2-AthetaR30_1)/100*(AC739-450)))))</f>
        <v>0</v>
      </c>
      <c r="AI739" s="3">
        <f>IF(AD739&lt;=450,AthetaR60_0,IF(AD739&gt;=650,AthetaR60_2,(IF(AD739&lt;=550,AthetaR60_0+(AthetaR60_1-AthetaR60_0)/100*(AD739-450),AthetaR60_1+(AthetaR60_2-AthetaR60_1)/100*(AD739-450)))))</f>
        <v>0.5</v>
      </c>
      <c r="AJ739" s="3">
        <f>IF(AE739&lt;=450,AthetaR90_0,IF(AE739&gt;=650,AthetaR90_2,(IF(AE739&lt;=550,AthetaR90_0+(AthetaR90_1-AthetaR90_0)/100*(AE739-450),AthetaR90_1+(AthetaR90_2-AthetaR90_1)/100*(AE739-450)))))</f>
        <v>1.3</v>
      </c>
      <c r="AK739" s="3">
        <f>IF(AF739&lt;=450,AthetaR120_0,IF(AF739&gt;=650,AthetaR120_2,(IF(AF739&lt;=550,AthetaR120_0+(AthetaR120_1-AthetaR120_0)/100*(AF739-450),AthetaR120_1+(AthetaR120_2-AthetaR120_1)/100*(AF739-450)))))</f>
        <v>1.9</v>
      </c>
      <c r="AL739" s="24">
        <f t="shared" si="371"/>
        <v>381.64292546586489</v>
      </c>
      <c r="AM739" s="14">
        <f t="shared" si="372"/>
        <v>272.0872220137241</v>
      </c>
    </row>
    <row r="740" spans="2:39" x14ac:dyDescent="0.25">
      <c r="B740" s="3">
        <f t="shared" si="355"/>
        <v>3610</v>
      </c>
      <c r="C740" s="14">
        <f t="shared" si="356"/>
        <v>60.166666666666664</v>
      </c>
      <c r="D740" s="11">
        <f t="shared" si="357"/>
        <v>945.75481035778432</v>
      </c>
      <c r="E740" s="11">
        <f t="shared" si="343"/>
        <v>600.59407932178453</v>
      </c>
      <c r="F740" s="11">
        <f t="shared" si="358"/>
        <v>182.87631667995416</v>
      </c>
      <c r="G740" s="11">
        <f t="shared" si="344"/>
        <v>382.1042253299218</v>
      </c>
      <c r="H740" s="11">
        <f t="shared" si="345"/>
        <v>272.44119127794619</v>
      </c>
      <c r="I740" s="24">
        <f t="shared" si="359"/>
        <v>182.87631667995416</v>
      </c>
      <c r="J740" s="12">
        <f t="shared" si="346"/>
        <v>0.2208644016436096</v>
      </c>
      <c r="K740" s="24">
        <f t="shared" si="347"/>
        <v>523.421133877172</v>
      </c>
      <c r="L740" s="12">
        <f t="shared" si="360"/>
        <v>0.24439859030837469</v>
      </c>
      <c r="M740" s="24">
        <f t="shared" si="361"/>
        <v>382.1042253299218</v>
      </c>
      <c r="N740" s="12">
        <f t="shared" si="348"/>
        <v>0.6449689408996806</v>
      </c>
      <c r="O740" s="24">
        <f t="shared" si="349"/>
        <v>597.47112463090775</v>
      </c>
      <c r="P740" s="12">
        <f t="shared" si="362"/>
        <v>0.46097306264626159</v>
      </c>
      <c r="Q740" s="24">
        <f t="shared" si="363"/>
        <v>272.44119127794619</v>
      </c>
      <c r="R740" s="12">
        <f t="shared" si="350"/>
        <v>0.38184403262510236</v>
      </c>
      <c r="S740" s="24">
        <f t="shared" si="351"/>
        <v>555.05037934512575</v>
      </c>
      <c r="T740" s="12">
        <f t="shared" si="364"/>
        <v>0.35383243130722963</v>
      </c>
      <c r="W740" s="24">
        <f t="shared" si="365"/>
        <v>302.46863203048304</v>
      </c>
      <c r="X740" s="24">
        <f t="shared" si="366"/>
        <v>565.62666811423105</v>
      </c>
      <c r="Y740" s="13">
        <f t="shared" si="352"/>
        <v>0.4053540209680136</v>
      </c>
      <c r="Z740" s="24">
        <f t="shared" si="353"/>
        <v>7453.1361822825374</v>
      </c>
      <c r="AA740" s="24">
        <f t="shared" si="354"/>
        <v>13134.513018926638</v>
      </c>
      <c r="AB740" s="24">
        <f t="shared" si="367"/>
        <v>382.1042253299218</v>
      </c>
      <c r="AC740" s="24">
        <f t="shared" si="368"/>
        <v>272.44119127794619</v>
      </c>
      <c r="AE740" s="14">
        <f t="shared" si="369"/>
        <v>60.166666666666664</v>
      </c>
      <c r="AF740" s="24">
        <f t="shared" si="342"/>
        <v>400</v>
      </c>
      <c r="AG740" s="3">
        <f t="shared" si="370"/>
        <v>1.3</v>
      </c>
      <c r="AH740" s="3">
        <f>IF(AC740&lt;=450,AthetaR30_0,IF(AC740&gt;=650,AthetaR30_2,(IF(AC740&lt;=550,AthetaR30_0+(AthetaR30_1-AthetaR30_0)/100*(AC740-450),AthetaR30_1+(AthetaR30_2-AthetaR30_1)/100*(AC740-450)))))</f>
        <v>0</v>
      </c>
      <c r="AI740" s="3">
        <f>IF(AD740&lt;=450,AthetaR60_0,IF(AD740&gt;=650,AthetaR60_2,(IF(AD740&lt;=550,AthetaR60_0+(AthetaR60_1-AthetaR60_0)/100*(AD740-450),AthetaR60_1+(AthetaR60_2-AthetaR60_1)/100*(AD740-450)))))</f>
        <v>0.5</v>
      </c>
      <c r="AJ740" s="3">
        <f>IF(AE740&lt;=450,AthetaR90_0,IF(AE740&gt;=650,AthetaR90_2,(IF(AE740&lt;=550,AthetaR90_0+(AthetaR90_1-AthetaR90_0)/100*(AE740-450),AthetaR90_1+(AthetaR90_2-AthetaR90_1)/100*(AE740-450)))))</f>
        <v>1.3</v>
      </c>
      <c r="AK740" s="3">
        <f>IF(AF740&lt;=450,AthetaR120_0,IF(AF740&gt;=650,AthetaR120_2,(IF(AF740&lt;=550,AthetaR120_0+(AthetaR120_1-AthetaR120_0)/100*(AF740-450),AthetaR120_1+(AthetaR120_2-AthetaR120_1)/100*(AF740-450)))))</f>
        <v>1.9</v>
      </c>
      <c r="AL740" s="24">
        <f t="shared" si="371"/>
        <v>382.1042253299218</v>
      </c>
      <c r="AM740" s="14">
        <f t="shared" si="372"/>
        <v>272.44119127794619</v>
      </c>
    </row>
    <row r="741" spans="2:39" x14ac:dyDescent="0.25">
      <c r="B741" s="3">
        <f t="shared" si="355"/>
        <v>3615</v>
      </c>
      <c r="C741" s="14">
        <f t="shared" si="356"/>
        <v>60.25</v>
      </c>
      <c r="D741" s="11">
        <f t="shared" si="357"/>
        <v>945.96176010927149</v>
      </c>
      <c r="E741" s="11">
        <f t="shared" si="343"/>
        <v>600.8078776704366</v>
      </c>
      <c r="F741" s="11">
        <f t="shared" si="358"/>
        <v>183.12071527026254</v>
      </c>
      <c r="G741" s="11">
        <f t="shared" si="344"/>
        <v>382.56519839256805</v>
      </c>
      <c r="H741" s="11">
        <f t="shared" si="345"/>
        <v>272.79502370925343</v>
      </c>
      <c r="I741" s="24">
        <f t="shared" si="359"/>
        <v>183.12071527026254</v>
      </c>
      <c r="J741" s="12">
        <f t="shared" si="346"/>
        <v>0.22082547818037696</v>
      </c>
      <c r="K741" s="24">
        <f t="shared" si="347"/>
        <v>523.51339389819645</v>
      </c>
      <c r="L741" s="12">
        <f t="shared" si="360"/>
        <v>0.24435270607322102</v>
      </c>
      <c r="M741" s="24">
        <f t="shared" si="361"/>
        <v>382.56519839256805</v>
      </c>
      <c r="N741" s="12">
        <f t="shared" si="348"/>
        <v>0.64474296822536226</v>
      </c>
      <c r="O741" s="24">
        <f t="shared" si="349"/>
        <v>597.68052923788218</v>
      </c>
      <c r="P741" s="12">
        <f t="shared" si="362"/>
        <v>0.46064629185381673</v>
      </c>
      <c r="Q741" s="24">
        <f t="shared" si="363"/>
        <v>272.79502370925343</v>
      </c>
      <c r="R741" s="12">
        <f t="shared" si="350"/>
        <v>0.38175970080194482</v>
      </c>
      <c r="S741" s="24">
        <f t="shared" si="351"/>
        <v>555.17299158087553</v>
      </c>
      <c r="T741" s="12">
        <f t="shared" si="364"/>
        <v>0.35369554926018587</v>
      </c>
      <c r="W741" s="24">
        <f t="shared" si="365"/>
        <v>302.87398605145103</v>
      </c>
      <c r="X741" s="24">
        <f t="shared" si="366"/>
        <v>565.77263331750817</v>
      </c>
      <c r="Y741" s="13">
        <f t="shared" si="352"/>
        <v>0.40529793469766551</v>
      </c>
      <c r="Z741" s="24">
        <f t="shared" si="353"/>
        <v>7448.3472904746395</v>
      </c>
      <c r="AA741" s="24">
        <f t="shared" si="354"/>
        <v>13141.765426571817</v>
      </c>
      <c r="AB741" s="24">
        <f t="shared" si="367"/>
        <v>382.56519839256805</v>
      </c>
      <c r="AC741" s="24">
        <f t="shared" si="368"/>
        <v>272.79502370925343</v>
      </c>
      <c r="AE741" s="14">
        <f t="shared" si="369"/>
        <v>60.25</v>
      </c>
      <c r="AF741" s="24">
        <f t="shared" ref="AF741:AF804" si="373">IF(AC741&lt;=450,Thetha0_0,IF(AC741&gt;=650,Thetha0_2,(IF(AC741&lt;=550,Thetha0_0+(Thetha0_1-Thetha0_0)/100*(AC741-450),Thetha0_1+(Thetha0_2-Thetha0_1)/100*(AC741-450)))))</f>
        <v>400</v>
      </c>
      <c r="AG741" s="3">
        <f t="shared" si="370"/>
        <v>1.3</v>
      </c>
      <c r="AH741" s="3">
        <f>IF(AC741&lt;=450,AthetaR30_0,IF(AC741&gt;=650,AthetaR30_2,(IF(AC741&lt;=550,AthetaR30_0+(AthetaR30_1-AthetaR30_0)/100*(AC741-450),AthetaR30_1+(AthetaR30_2-AthetaR30_1)/100*(AC741-450)))))</f>
        <v>0</v>
      </c>
      <c r="AI741" s="3">
        <f>IF(AD741&lt;=450,AthetaR60_0,IF(AD741&gt;=650,AthetaR60_2,(IF(AD741&lt;=550,AthetaR60_0+(AthetaR60_1-AthetaR60_0)/100*(AD741-450),AthetaR60_1+(AthetaR60_2-AthetaR60_1)/100*(AD741-450)))))</f>
        <v>0.5</v>
      </c>
      <c r="AJ741" s="3">
        <f>IF(AE741&lt;=450,AthetaR90_0,IF(AE741&gt;=650,AthetaR90_2,(IF(AE741&lt;=550,AthetaR90_0+(AthetaR90_1-AthetaR90_0)/100*(AE741-450),AthetaR90_1+(AthetaR90_2-AthetaR90_1)/100*(AE741-450)))))</f>
        <v>1.3</v>
      </c>
      <c r="AK741" s="3">
        <f>IF(AF741&lt;=450,AthetaR120_0,IF(AF741&gt;=650,AthetaR120_2,(IF(AF741&lt;=550,AthetaR120_0+(AthetaR120_1-AthetaR120_0)/100*(AF741-450),AthetaR120_1+(AthetaR120_2-AthetaR120_1)/100*(AF741-450)))))</f>
        <v>1.9</v>
      </c>
      <c r="AL741" s="24">
        <f t="shared" si="371"/>
        <v>382.56519839256805</v>
      </c>
      <c r="AM741" s="14">
        <f t="shared" si="372"/>
        <v>272.79502370925343</v>
      </c>
    </row>
    <row r="742" spans="2:39" x14ac:dyDescent="0.25">
      <c r="B742" s="3">
        <f t="shared" si="355"/>
        <v>3620</v>
      </c>
      <c r="C742" s="14">
        <f t="shared" si="356"/>
        <v>60.333333333333336</v>
      </c>
      <c r="D742" s="11">
        <f t="shared" si="357"/>
        <v>946.16842441273513</v>
      </c>
      <c r="E742" s="11">
        <f t="shared" si="343"/>
        <v>601.02167601908866</v>
      </c>
      <c r="F742" s="11">
        <f t="shared" si="358"/>
        <v>183.36506797633575</v>
      </c>
      <c r="G742" s="11">
        <f t="shared" si="344"/>
        <v>383.02584468442188</v>
      </c>
      <c r="H742" s="11">
        <f t="shared" si="345"/>
        <v>273.14871925851361</v>
      </c>
      <c r="I742" s="24">
        <f t="shared" si="359"/>
        <v>183.36506797633575</v>
      </c>
      <c r="J742" s="12">
        <f t="shared" si="346"/>
        <v>0.22078659942712936</v>
      </c>
      <c r="K742" s="24">
        <f t="shared" si="347"/>
        <v>523.6055804172878</v>
      </c>
      <c r="L742" s="12">
        <f t="shared" si="360"/>
        <v>0.24430677278642973</v>
      </c>
      <c r="M742" s="24">
        <f t="shared" si="361"/>
        <v>383.02584468442188</v>
      </c>
      <c r="N742" s="12">
        <f t="shared" si="348"/>
        <v>0.64451692124814952</v>
      </c>
      <c r="O742" s="24">
        <f t="shared" si="349"/>
        <v>597.89014961016278</v>
      </c>
      <c r="P742" s="12">
        <f t="shared" si="362"/>
        <v>0.46031955246725886</v>
      </c>
      <c r="Q742" s="24">
        <f t="shared" si="363"/>
        <v>273.14871925851361</v>
      </c>
      <c r="R742" s="12">
        <f t="shared" si="350"/>
        <v>0.38167541701040747</v>
      </c>
      <c r="S742" s="24">
        <f t="shared" si="351"/>
        <v>555.29558811867741</v>
      </c>
      <c r="T742" s="12">
        <f t="shared" si="364"/>
        <v>0.35355861837877905</v>
      </c>
      <c r="W742" s="24">
        <f t="shared" si="365"/>
        <v>303.2792839861487</v>
      </c>
      <c r="X742" s="24">
        <f t="shared" si="366"/>
        <v>565.91868580837547</v>
      </c>
      <c r="Y742" s="13">
        <f t="shared" si="352"/>
        <v>0.40524173739647157</v>
      </c>
      <c r="Z742" s="24">
        <f t="shared" si="353"/>
        <v>7443.5598008234992</v>
      </c>
      <c r="AA742" s="24">
        <f t="shared" si="354"/>
        <v>13149.012495972847</v>
      </c>
      <c r="AB742" s="24">
        <f t="shared" si="367"/>
        <v>383.02584468442188</v>
      </c>
      <c r="AC742" s="24">
        <f t="shared" si="368"/>
        <v>273.14871925851361</v>
      </c>
      <c r="AE742" s="14">
        <f t="shared" si="369"/>
        <v>60.333333333333336</v>
      </c>
      <c r="AF742" s="24">
        <f t="shared" si="373"/>
        <v>400</v>
      </c>
      <c r="AG742" s="3">
        <f t="shared" si="370"/>
        <v>1.3</v>
      </c>
      <c r="AH742" s="3">
        <f>IF(AC742&lt;=450,AthetaR30_0,IF(AC742&gt;=650,AthetaR30_2,(IF(AC742&lt;=550,AthetaR30_0+(AthetaR30_1-AthetaR30_0)/100*(AC742-450),AthetaR30_1+(AthetaR30_2-AthetaR30_1)/100*(AC742-450)))))</f>
        <v>0</v>
      </c>
      <c r="AI742" s="3">
        <f>IF(AD742&lt;=450,AthetaR60_0,IF(AD742&gt;=650,AthetaR60_2,(IF(AD742&lt;=550,AthetaR60_0+(AthetaR60_1-AthetaR60_0)/100*(AD742-450),AthetaR60_1+(AthetaR60_2-AthetaR60_1)/100*(AD742-450)))))</f>
        <v>0.5</v>
      </c>
      <c r="AJ742" s="3">
        <f>IF(AE742&lt;=450,AthetaR90_0,IF(AE742&gt;=650,AthetaR90_2,(IF(AE742&lt;=550,AthetaR90_0+(AthetaR90_1-AthetaR90_0)/100*(AE742-450),AthetaR90_1+(AthetaR90_2-AthetaR90_1)/100*(AE742-450)))))</f>
        <v>1.3</v>
      </c>
      <c r="AK742" s="3">
        <f>IF(AF742&lt;=450,AthetaR120_0,IF(AF742&gt;=650,AthetaR120_2,(IF(AF742&lt;=550,AthetaR120_0+(AthetaR120_1-AthetaR120_0)/100*(AF742-450),AthetaR120_1+(AthetaR120_2-AthetaR120_1)/100*(AF742-450)))))</f>
        <v>1.9</v>
      </c>
      <c r="AL742" s="24">
        <f t="shared" si="371"/>
        <v>383.02584468442188</v>
      </c>
      <c r="AM742" s="14">
        <f t="shared" si="372"/>
        <v>273.14871925851361</v>
      </c>
    </row>
    <row r="743" spans="2:39" x14ac:dyDescent="0.25">
      <c r="B743" s="3">
        <f t="shared" si="355"/>
        <v>3625</v>
      </c>
      <c r="C743" s="14">
        <f t="shared" si="356"/>
        <v>60.416666666666664</v>
      </c>
      <c r="D743" s="11">
        <f t="shared" si="357"/>
        <v>946.3748040545338</v>
      </c>
      <c r="E743" s="11">
        <f t="shared" si="343"/>
        <v>601.23547436774072</v>
      </c>
      <c r="F743" s="11">
        <f t="shared" si="358"/>
        <v>183.60937474912217</v>
      </c>
      <c r="G743" s="11">
        <f t="shared" si="344"/>
        <v>383.48616423688912</v>
      </c>
      <c r="H743" s="11">
        <f t="shared" si="345"/>
        <v>273.50227787689238</v>
      </c>
      <c r="I743" s="24">
        <f t="shared" si="359"/>
        <v>183.60937474912217</v>
      </c>
      <c r="J743" s="12">
        <f t="shared" si="346"/>
        <v>0.22074776525644652</v>
      </c>
      <c r="K743" s="24">
        <f t="shared" si="347"/>
        <v>523.69769364188505</v>
      </c>
      <c r="L743" s="12">
        <f t="shared" si="360"/>
        <v>0.24426079071066198</v>
      </c>
      <c r="M743" s="24">
        <f t="shared" si="361"/>
        <v>383.48616423688912</v>
      </c>
      <c r="N743" s="12">
        <f t="shared" si="348"/>
        <v>0.64429079970896286</v>
      </c>
      <c r="O743" s="24">
        <f t="shared" si="349"/>
        <v>598.09998628787935</v>
      </c>
      <c r="P743" s="12">
        <f t="shared" si="362"/>
        <v>0.45999284527250467</v>
      </c>
      <c r="Q743" s="24">
        <f t="shared" si="363"/>
        <v>273.50227787689238</v>
      </c>
      <c r="R743" s="12">
        <f t="shared" si="350"/>
        <v>0.3815911808437944</v>
      </c>
      <c r="S743" s="24">
        <f t="shared" si="351"/>
        <v>555.41816949379427</v>
      </c>
      <c r="T743" s="12">
        <f t="shared" si="364"/>
        <v>0.35342163895918943</v>
      </c>
      <c r="W743" s="24">
        <f t="shared" si="365"/>
        <v>303.68452572354516</v>
      </c>
      <c r="X743" s="24">
        <f t="shared" si="366"/>
        <v>566.06482638877833</v>
      </c>
      <c r="Y743" s="13">
        <f t="shared" si="352"/>
        <v>0.40518542846085792</v>
      </c>
      <c r="Z743" s="24">
        <f t="shared" si="353"/>
        <v>7438.773716104889</v>
      </c>
      <c r="AA743" s="24">
        <f t="shared" si="354"/>
        <v>13156.254217162408</v>
      </c>
      <c r="AB743" s="24">
        <f t="shared" si="367"/>
        <v>383.48616423688912</v>
      </c>
      <c r="AC743" s="24">
        <f t="shared" si="368"/>
        <v>273.50227787689238</v>
      </c>
      <c r="AE743" s="14">
        <f t="shared" si="369"/>
        <v>60.416666666666664</v>
      </c>
      <c r="AF743" s="24">
        <f t="shared" si="373"/>
        <v>400</v>
      </c>
      <c r="AG743" s="3">
        <f t="shared" si="370"/>
        <v>1.3</v>
      </c>
      <c r="AH743" s="3">
        <f>IF(AC743&lt;=450,AthetaR30_0,IF(AC743&gt;=650,AthetaR30_2,(IF(AC743&lt;=550,AthetaR30_0+(AthetaR30_1-AthetaR30_0)/100*(AC743-450),AthetaR30_1+(AthetaR30_2-AthetaR30_1)/100*(AC743-450)))))</f>
        <v>0</v>
      </c>
      <c r="AI743" s="3">
        <f>IF(AD743&lt;=450,AthetaR60_0,IF(AD743&gt;=650,AthetaR60_2,(IF(AD743&lt;=550,AthetaR60_0+(AthetaR60_1-AthetaR60_0)/100*(AD743-450),AthetaR60_1+(AthetaR60_2-AthetaR60_1)/100*(AD743-450)))))</f>
        <v>0.5</v>
      </c>
      <c r="AJ743" s="3">
        <f>IF(AE743&lt;=450,AthetaR90_0,IF(AE743&gt;=650,AthetaR90_2,(IF(AE743&lt;=550,AthetaR90_0+(AthetaR90_1-AthetaR90_0)/100*(AE743-450),AthetaR90_1+(AthetaR90_2-AthetaR90_1)/100*(AE743-450)))))</f>
        <v>1.3</v>
      </c>
      <c r="AK743" s="3">
        <f>IF(AF743&lt;=450,AthetaR120_0,IF(AF743&gt;=650,AthetaR120_2,(IF(AF743&lt;=550,AthetaR120_0+(AthetaR120_1-AthetaR120_0)/100*(AF743-450),AthetaR120_1+(AthetaR120_2-AthetaR120_1)/100*(AF743-450)))))</f>
        <v>1.9</v>
      </c>
      <c r="AL743" s="24">
        <f t="shared" si="371"/>
        <v>383.48616423688912</v>
      </c>
      <c r="AM743" s="14">
        <f t="shared" si="372"/>
        <v>273.50227787689238</v>
      </c>
    </row>
    <row r="744" spans="2:39" x14ac:dyDescent="0.25">
      <c r="B744" s="3">
        <f t="shared" si="355"/>
        <v>3630</v>
      </c>
      <c r="C744" s="14">
        <f t="shared" si="356"/>
        <v>60.5</v>
      </c>
      <c r="D744" s="11">
        <f t="shared" si="357"/>
        <v>946.58089981778096</v>
      </c>
      <c r="E744" s="11">
        <f t="shared" si="343"/>
        <v>601.4492727163929</v>
      </c>
      <c r="F744" s="11">
        <f t="shared" si="358"/>
        <v>183.85363553983282</v>
      </c>
      <c r="G744" s="11">
        <f t="shared" si="344"/>
        <v>383.94615708216162</v>
      </c>
      <c r="H744" s="11">
        <f t="shared" si="345"/>
        <v>273.85569951585154</v>
      </c>
      <c r="I744" s="24">
        <f t="shared" si="359"/>
        <v>183.85363553983282</v>
      </c>
      <c r="J744" s="12">
        <f t="shared" si="346"/>
        <v>0.22070897554113089</v>
      </c>
      <c r="K744" s="24">
        <f t="shared" si="347"/>
        <v>523.78973377934653</v>
      </c>
      <c r="L744" s="12">
        <f t="shared" si="360"/>
        <v>0.24421476010691373</v>
      </c>
      <c r="M744" s="24">
        <f t="shared" si="361"/>
        <v>383.94615708216162</v>
      </c>
      <c r="N744" s="12">
        <f t="shared" si="348"/>
        <v>0.64406460335493709</v>
      </c>
      <c r="O744" s="24">
        <f t="shared" si="349"/>
        <v>598.31003980663581</v>
      </c>
      <c r="P744" s="12">
        <f t="shared" si="362"/>
        <v>0.45966617105364715</v>
      </c>
      <c r="Q744" s="24">
        <f t="shared" si="363"/>
        <v>273.85569951585154</v>
      </c>
      <c r="R744" s="12">
        <f t="shared" si="350"/>
        <v>0.38150699189697201</v>
      </c>
      <c r="S744" s="24">
        <f t="shared" si="351"/>
        <v>555.54073624022055</v>
      </c>
      <c r="T744" s="12">
        <f t="shared" si="364"/>
        <v>0.35328461129590488</v>
      </c>
      <c r="W744" s="24">
        <f t="shared" si="365"/>
        <v>304.08971115200603</v>
      </c>
      <c r="X744" s="24">
        <f t="shared" si="366"/>
        <v>566.2110558595939</v>
      </c>
      <c r="Y744" s="13">
        <f t="shared" si="352"/>
        <v>0.40512900729007589</v>
      </c>
      <c r="Z744" s="24">
        <f t="shared" si="353"/>
        <v>7433.9890391096715</v>
      </c>
      <c r="AA744" s="24">
        <f t="shared" si="354"/>
        <v>13163.490580209691</v>
      </c>
      <c r="AB744" s="24">
        <f t="shared" si="367"/>
        <v>383.94615708216162</v>
      </c>
      <c r="AC744" s="24">
        <f t="shared" si="368"/>
        <v>273.85569951585154</v>
      </c>
      <c r="AE744" s="14">
        <f t="shared" si="369"/>
        <v>60.5</v>
      </c>
      <c r="AF744" s="24">
        <f t="shared" si="373"/>
        <v>400</v>
      </c>
      <c r="AG744" s="3">
        <f t="shared" si="370"/>
        <v>1.3</v>
      </c>
      <c r="AH744" s="3">
        <f>IF(AC744&lt;=450,AthetaR30_0,IF(AC744&gt;=650,AthetaR30_2,(IF(AC744&lt;=550,AthetaR30_0+(AthetaR30_1-AthetaR30_0)/100*(AC744-450),AthetaR30_1+(AthetaR30_2-AthetaR30_1)/100*(AC744-450)))))</f>
        <v>0</v>
      </c>
      <c r="AI744" s="3">
        <f>IF(AD744&lt;=450,AthetaR60_0,IF(AD744&gt;=650,AthetaR60_2,(IF(AD744&lt;=550,AthetaR60_0+(AthetaR60_1-AthetaR60_0)/100*(AD744-450),AthetaR60_1+(AthetaR60_2-AthetaR60_1)/100*(AD744-450)))))</f>
        <v>0.5</v>
      </c>
      <c r="AJ744" s="3">
        <f>IF(AE744&lt;=450,AthetaR90_0,IF(AE744&gt;=650,AthetaR90_2,(IF(AE744&lt;=550,AthetaR90_0+(AthetaR90_1-AthetaR90_0)/100*(AE744-450),AthetaR90_1+(AthetaR90_2-AthetaR90_1)/100*(AE744-450)))))</f>
        <v>1.3</v>
      </c>
      <c r="AK744" s="3">
        <f>IF(AF744&lt;=450,AthetaR120_0,IF(AF744&gt;=650,AthetaR120_2,(IF(AF744&lt;=550,AthetaR120_0+(AthetaR120_1-AthetaR120_0)/100*(AF744-450),AthetaR120_1+(AthetaR120_2-AthetaR120_1)/100*(AF744-450)))))</f>
        <v>1.9</v>
      </c>
      <c r="AL744" s="24">
        <f t="shared" si="371"/>
        <v>383.94615708216162</v>
      </c>
      <c r="AM744" s="14">
        <f t="shared" si="372"/>
        <v>273.85569951585154</v>
      </c>
    </row>
    <row r="745" spans="2:39" x14ac:dyDescent="0.25">
      <c r="B745" s="3">
        <f t="shared" si="355"/>
        <v>3635</v>
      </c>
      <c r="C745" s="14">
        <f t="shared" si="356"/>
        <v>60.583333333333336</v>
      </c>
      <c r="D745" s="11">
        <f t="shared" si="357"/>
        <v>946.78671248236299</v>
      </c>
      <c r="E745" s="11">
        <f t="shared" si="343"/>
        <v>601.66307106504496</v>
      </c>
      <c r="F745" s="11">
        <f t="shared" si="358"/>
        <v>184.09785029993972</v>
      </c>
      <c r="G745" s="11">
        <f t="shared" si="344"/>
        <v>384.40582325321526</v>
      </c>
      <c r="H745" s="11">
        <f t="shared" si="345"/>
        <v>274.20898412714746</v>
      </c>
      <c r="I745" s="24">
        <f t="shared" si="359"/>
        <v>184.09785029993972</v>
      </c>
      <c r="J745" s="12">
        <f t="shared" si="346"/>
        <v>0.22067023015420814</v>
      </c>
      <c r="K745" s="24">
        <f t="shared" si="347"/>
        <v>523.88170103694756</v>
      </c>
      <c r="L745" s="12">
        <f t="shared" si="360"/>
        <v>0.24416868123453023</v>
      </c>
      <c r="M745" s="24">
        <f t="shared" si="361"/>
        <v>384.40582325321526</v>
      </c>
      <c r="N745" s="12">
        <f t="shared" si="348"/>
        <v>0.64383833193938977</v>
      </c>
      <c r="O745" s="24">
        <f t="shared" si="349"/>
        <v>598.52031069752161</v>
      </c>
      <c r="P745" s="12">
        <f t="shared" si="362"/>
        <v>0.45933953059297172</v>
      </c>
      <c r="Q745" s="24">
        <f t="shared" si="363"/>
        <v>274.20898412714746</v>
      </c>
      <c r="R745" s="12">
        <f t="shared" si="350"/>
        <v>0.38142284976636709</v>
      </c>
      <c r="S745" s="24">
        <f t="shared" si="351"/>
        <v>555.66328889068109</v>
      </c>
      <c r="T745" s="12">
        <f t="shared" si="364"/>
        <v>0.3531475356817414</v>
      </c>
      <c r="W745" s="24">
        <f t="shared" si="365"/>
        <v>304.49484015929613</v>
      </c>
      <c r="X745" s="24">
        <f t="shared" si="366"/>
        <v>566.35737502062921</v>
      </c>
      <c r="Y745" s="13">
        <f t="shared" si="352"/>
        <v>0.40507247328620072</v>
      </c>
      <c r="Z745" s="24">
        <f t="shared" si="353"/>
        <v>7429.2057726437206</v>
      </c>
      <c r="AA745" s="24">
        <f t="shared" si="354"/>
        <v>13170.721575220436</v>
      </c>
      <c r="AB745" s="24">
        <f t="shared" si="367"/>
        <v>384.40582325321526</v>
      </c>
      <c r="AC745" s="24">
        <f t="shared" si="368"/>
        <v>274.20898412714746</v>
      </c>
      <c r="AE745" s="14">
        <f t="shared" si="369"/>
        <v>60.583333333333336</v>
      </c>
      <c r="AF745" s="24">
        <f t="shared" si="373"/>
        <v>400</v>
      </c>
      <c r="AG745" s="3">
        <f t="shared" si="370"/>
        <v>1.3</v>
      </c>
      <c r="AH745" s="3">
        <f>IF(AC745&lt;=450,AthetaR30_0,IF(AC745&gt;=650,AthetaR30_2,(IF(AC745&lt;=550,AthetaR30_0+(AthetaR30_1-AthetaR30_0)/100*(AC745-450),AthetaR30_1+(AthetaR30_2-AthetaR30_1)/100*(AC745-450)))))</f>
        <v>0</v>
      </c>
      <c r="AI745" s="3">
        <f>IF(AD745&lt;=450,AthetaR60_0,IF(AD745&gt;=650,AthetaR60_2,(IF(AD745&lt;=550,AthetaR60_0+(AthetaR60_1-AthetaR60_0)/100*(AD745-450),AthetaR60_1+(AthetaR60_2-AthetaR60_1)/100*(AD745-450)))))</f>
        <v>0.5</v>
      </c>
      <c r="AJ745" s="3">
        <f>IF(AE745&lt;=450,AthetaR90_0,IF(AE745&gt;=650,AthetaR90_2,(IF(AE745&lt;=550,AthetaR90_0+(AthetaR90_1-AthetaR90_0)/100*(AE745-450),AthetaR90_1+(AthetaR90_2-AthetaR90_1)/100*(AE745-450)))))</f>
        <v>1.3</v>
      </c>
      <c r="AK745" s="3">
        <f>IF(AF745&lt;=450,AthetaR120_0,IF(AF745&gt;=650,AthetaR120_2,(IF(AF745&lt;=550,AthetaR120_0+(AthetaR120_1-AthetaR120_0)/100*(AF745-450),AthetaR120_1+(AthetaR120_2-AthetaR120_1)/100*(AF745-450)))))</f>
        <v>1.9</v>
      </c>
      <c r="AL745" s="24">
        <f t="shared" si="371"/>
        <v>384.40582325321526</v>
      </c>
      <c r="AM745" s="14">
        <f t="shared" si="372"/>
        <v>274.20898412714746</v>
      </c>
    </row>
    <row r="746" spans="2:39" x14ac:dyDescent="0.25">
      <c r="B746" s="3">
        <f t="shared" si="355"/>
        <v>3640</v>
      </c>
      <c r="C746" s="14">
        <f t="shared" si="356"/>
        <v>60.666666666666664</v>
      </c>
      <c r="D746" s="11">
        <f t="shared" si="357"/>
        <v>946.9922428249572</v>
      </c>
      <c r="E746" s="11">
        <f t="shared" si="343"/>
        <v>601.87686941369702</v>
      </c>
      <c r="F746" s="11">
        <f t="shared" si="358"/>
        <v>184.34201898117425</v>
      </c>
      <c r="G746" s="11">
        <f t="shared" si="344"/>
        <v>384.86516278380822</v>
      </c>
      <c r="H746" s="11">
        <f t="shared" si="345"/>
        <v>274.56213166282919</v>
      </c>
      <c r="I746" s="24">
        <f t="shared" si="359"/>
        <v>184.34201898117425</v>
      </c>
      <c r="J746" s="12">
        <f t="shared" si="346"/>
        <v>0.22063152896892615</v>
      </c>
      <c r="K746" s="24">
        <f t="shared" si="347"/>
        <v>523.97359562188024</v>
      </c>
      <c r="L746" s="12">
        <f t="shared" si="360"/>
        <v>0.24412255435121208</v>
      </c>
      <c r="M746" s="24">
        <f t="shared" si="361"/>
        <v>384.86516278380822</v>
      </c>
      <c r="N746" s="12">
        <f t="shared" si="348"/>
        <v>0.6436119852217892</v>
      </c>
      <c r="O746" s="24">
        <f t="shared" si="349"/>
        <v>598.73079948712507</v>
      </c>
      <c r="P746" s="12">
        <f t="shared" si="362"/>
        <v>0.45901292467094673</v>
      </c>
      <c r="Q746" s="24">
        <f t="shared" si="363"/>
        <v>274.56213166282919</v>
      </c>
      <c r="R746" s="12">
        <f t="shared" si="350"/>
        <v>0.38133875404996254</v>
      </c>
      <c r="S746" s="24">
        <f t="shared" si="351"/>
        <v>555.78582797663205</v>
      </c>
      <c r="T746" s="12">
        <f t="shared" si="364"/>
        <v>0.35301041240784942</v>
      </c>
      <c r="W746" s="24">
        <f t="shared" si="365"/>
        <v>304.89991263258236</v>
      </c>
      <c r="X746" s="24">
        <f t="shared" si="366"/>
        <v>566.50378467061967</v>
      </c>
      <c r="Y746" s="13">
        <f t="shared" si="352"/>
        <v>0.40501582585413526</v>
      </c>
      <c r="Z746" s="24">
        <f t="shared" si="353"/>
        <v>7424.4239195278669</v>
      </c>
      <c r="AA746" s="24">
        <f t="shared" si="354"/>
        <v>13177.947192337197</v>
      </c>
      <c r="AB746" s="24">
        <f t="shared" si="367"/>
        <v>384.86516278380822</v>
      </c>
      <c r="AC746" s="24">
        <f t="shared" si="368"/>
        <v>274.56213166282919</v>
      </c>
      <c r="AE746" s="14">
        <f t="shared" si="369"/>
        <v>60.666666666666664</v>
      </c>
      <c r="AF746" s="24">
        <f t="shared" si="373"/>
        <v>400</v>
      </c>
      <c r="AG746" s="3">
        <f t="shared" si="370"/>
        <v>1.3</v>
      </c>
      <c r="AH746" s="3">
        <f>IF(AC746&lt;=450,AthetaR30_0,IF(AC746&gt;=650,AthetaR30_2,(IF(AC746&lt;=550,AthetaR30_0+(AthetaR30_1-AthetaR30_0)/100*(AC746-450),AthetaR30_1+(AthetaR30_2-AthetaR30_1)/100*(AC746-450)))))</f>
        <v>0</v>
      </c>
      <c r="AI746" s="3">
        <f>IF(AD746&lt;=450,AthetaR60_0,IF(AD746&gt;=650,AthetaR60_2,(IF(AD746&lt;=550,AthetaR60_0+(AthetaR60_1-AthetaR60_0)/100*(AD746-450),AthetaR60_1+(AthetaR60_2-AthetaR60_1)/100*(AD746-450)))))</f>
        <v>0.5</v>
      </c>
      <c r="AJ746" s="3">
        <f>IF(AE746&lt;=450,AthetaR90_0,IF(AE746&gt;=650,AthetaR90_2,(IF(AE746&lt;=550,AthetaR90_0+(AthetaR90_1-AthetaR90_0)/100*(AE746-450),AthetaR90_1+(AthetaR90_2-AthetaR90_1)/100*(AE746-450)))))</f>
        <v>1.3</v>
      </c>
      <c r="AK746" s="3">
        <f>IF(AF746&lt;=450,AthetaR120_0,IF(AF746&gt;=650,AthetaR120_2,(IF(AF746&lt;=550,AthetaR120_0+(AthetaR120_1-AthetaR120_0)/100*(AF746-450),AthetaR120_1+(AthetaR120_2-AthetaR120_1)/100*(AF746-450)))))</f>
        <v>1.9</v>
      </c>
      <c r="AL746" s="24">
        <f t="shared" si="371"/>
        <v>384.86516278380822</v>
      </c>
      <c r="AM746" s="14">
        <f t="shared" si="372"/>
        <v>274.56213166282919</v>
      </c>
    </row>
    <row r="747" spans="2:39" x14ac:dyDescent="0.25">
      <c r="B747" s="3">
        <f t="shared" si="355"/>
        <v>3645</v>
      </c>
      <c r="C747" s="14">
        <f t="shared" si="356"/>
        <v>60.75</v>
      </c>
      <c r="D747" s="11">
        <f t="shared" si="357"/>
        <v>947.19749161904872</v>
      </c>
      <c r="E747" s="11">
        <f t="shared" si="343"/>
        <v>602.09066776234909</v>
      </c>
      <c r="F747" s="11">
        <f t="shared" si="358"/>
        <v>184.58614153552546</v>
      </c>
      <c r="G747" s="11">
        <f t="shared" si="344"/>
        <v>385.32417570847917</v>
      </c>
      <c r="H747" s="11">
        <f t="shared" si="345"/>
        <v>274.91514207523704</v>
      </c>
      <c r="I747" s="24">
        <f t="shared" si="359"/>
        <v>184.58614153552546</v>
      </c>
      <c r="J747" s="12">
        <f t="shared" si="346"/>
        <v>0.22059287185875581</v>
      </c>
      <c r="K747" s="24">
        <f t="shared" si="347"/>
        <v>524.06541774125174</v>
      </c>
      <c r="L747" s="12">
        <f t="shared" si="360"/>
        <v>0.24407637971305179</v>
      </c>
      <c r="M747" s="24">
        <f t="shared" si="361"/>
        <v>385.32417570847917</v>
      </c>
      <c r="N747" s="12">
        <f t="shared" si="348"/>
        <v>0.64338556296772409</v>
      </c>
      <c r="O747" s="24">
        <f t="shared" si="349"/>
        <v>598.94150669754617</v>
      </c>
      <c r="P747" s="12">
        <f t="shared" si="362"/>
        <v>0.4586863540663057</v>
      </c>
      <c r="Q747" s="24">
        <f t="shared" si="363"/>
        <v>274.91514207523704</v>
      </c>
      <c r="R747" s="12">
        <f t="shared" si="350"/>
        <v>0.38125470434729447</v>
      </c>
      <c r="S747" s="24">
        <f t="shared" si="351"/>
        <v>555.90835402826076</v>
      </c>
      <c r="T747" s="12">
        <f t="shared" si="364"/>
        <v>0.35287324176377394</v>
      </c>
      <c r="W747" s="24">
        <f t="shared" si="365"/>
        <v>305.30492845843651</v>
      </c>
      <c r="X747" s="24">
        <f t="shared" si="366"/>
        <v>566.65028560722669</v>
      </c>
      <c r="Y747" s="13">
        <f t="shared" si="352"/>
        <v>0.40495906440161022</v>
      </c>
      <c r="Z747" s="24">
        <f t="shared" si="353"/>
        <v>7419.643482597814</v>
      </c>
      <c r="AA747" s="24">
        <f t="shared" si="354"/>
        <v>13185.167421739436</v>
      </c>
      <c r="AB747" s="24">
        <f t="shared" si="367"/>
        <v>385.32417570847917</v>
      </c>
      <c r="AC747" s="24">
        <f t="shared" si="368"/>
        <v>274.91514207523704</v>
      </c>
      <c r="AE747" s="14">
        <f t="shared" si="369"/>
        <v>60.75</v>
      </c>
      <c r="AF747" s="24">
        <f t="shared" si="373"/>
        <v>400</v>
      </c>
      <c r="AG747" s="3">
        <f t="shared" si="370"/>
        <v>1.3</v>
      </c>
      <c r="AH747" s="3">
        <f>IF(AC747&lt;=450,AthetaR30_0,IF(AC747&gt;=650,AthetaR30_2,(IF(AC747&lt;=550,AthetaR30_0+(AthetaR30_1-AthetaR30_0)/100*(AC747-450),AthetaR30_1+(AthetaR30_2-AthetaR30_1)/100*(AC747-450)))))</f>
        <v>0</v>
      </c>
      <c r="AI747" s="3">
        <f>IF(AD747&lt;=450,AthetaR60_0,IF(AD747&gt;=650,AthetaR60_2,(IF(AD747&lt;=550,AthetaR60_0+(AthetaR60_1-AthetaR60_0)/100*(AD747-450),AthetaR60_1+(AthetaR60_2-AthetaR60_1)/100*(AD747-450)))))</f>
        <v>0.5</v>
      </c>
      <c r="AJ747" s="3">
        <f>IF(AE747&lt;=450,AthetaR90_0,IF(AE747&gt;=650,AthetaR90_2,(IF(AE747&lt;=550,AthetaR90_0+(AthetaR90_1-AthetaR90_0)/100*(AE747-450),AthetaR90_1+(AthetaR90_2-AthetaR90_1)/100*(AE747-450)))))</f>
        <v>1.3</v>
      </c>
      <c r="AK747" s="3">
        <f>IF(AF747&lt;=450,AthetaR120_0,IF(AF747&gt;=650,AthetaR120_2,(IF(AF747&lt;=550,AthetaR120_0+(AthetaR120_1-AthetaR120_0)/100*(AF747-450),AthetaR120_1+(AthetaR120_2-AthetaR120_1)/100*(AF747-450)))))</f>
        <v>1.9</v>
      </c>
      <c r="AL747" s="24">
        <f t="shared" si="371"/>
        <v>385.32417570847917</v>
      </c>
      <c r="AM747" s="14">
        <f t="shared" si="372"/>
        <v>274.91514207523704</v>
      </c>
    </row>
    <row r="748" spans="2:39" x14ac:dyDescent="0.25">
      <c r="B748" s="3">
        <f t="shared" si="355"/>
        <v>3650</v>
      </c>
      <c r="C748" s="14">
        <f t="shared" si="356"/>
        <v>60.833333333333336</v>
      </c>
      <c r="D748" s="11">
        <f t="shared" si="357"/>
        <v>947.40245963494863</v>
      </c>
      <c r="E748" s="11">
        <f t="shared" si="343"/>
        <v>602.30446611100115</v>
      </c>
      <c r="F748" s="11">
        <f t="shared" si="358"/>
        <v>184.83021791523851</v>
      </c>
      <c r="G748" s="11">
        <f t="shared" si="344"/>
        <v>385.78286206254546</v>
      </c>
      <c r="H748" s="11">
        <f t="shared" si="345"/>
        <v>275.26801531700079</v>
      </c>
      <c r="I748" s="24">
        <f t="shared" si="359"/>
        <v>184.83021791523851</v>
      </c>
      <c r="J748" s="12">
        <f t="shared" si="346"/>
        <v>0.22055425869739043</v>
      </c>
      <c r="K748" s="24">
        <f t="shared" si="347"/>
        <v>524.15716760208306</v>
      </c>
      <c r="L748" s="12">
        <f t="shared" si="360"/>
        <v>0.24403015757451171</v>
      </c>
      <c r="M748" s="24">
        <f t="shared" si="361"/>
        <v>385.78286206254546</v>
      </c>
      <c r="N748" s="12">
        <f t="shared" si="348"/>
        <v>0.64315906494886976</v>
      </c>
      <c r="O748" s="24">
        <f t="shared" si="349"/>
        <v>599.15243284640997</v>
      </c>
      <c r="P748" s="12">
        <f t="shared" si="362"/>
        <v>0.45835981955595506</v>
      </c>
      <c r="Q748" s="24">
        <f t="shared" si="363"/>
        <v>275.26801531700079</v>
      </c>
      <c r="R748" s="12">
        <f t="shared" si="350"/>
        <v>0.38117070025944899</v>
      </c>
      <c r="S748" s="24">
        <f t="shared" si="351"/>
        <v>556.0308675744858</v>
      </c>
      <c r="T748" s="12">
        <f t="shared" si="364"/>
        <v>0.35273602403741267</v>
      </c>
      <c r="W748" s="24">
        <f t="shared" si="365"/>
        <v>305.70988752283813</v>
      </c>
      <c r="X748" s="24">
        <f t="shared" si="366"/>
        <v>566.79687862703565</v>
      </c>
      <c r="Y748" s="13">
        <f t="shared" si="352"/>
        <v>0.40490218833918623</v>
      </c>
      <c r="Z748" s="24">
        <f t="shared" si="353"/>
        <v>7414.8644647040755</v>
      </c>
      <c r="AA748" s="24">
        <f t="shared" si="354"/>
        <v>13192.382253643702</v>
      </c>
      <c r="AB748" s="24">
        <f t="shared" si="367"/>
        <v>385.78286206254546</v>
      </c>
      <c r="AC748" s="24">
        <f t="shared" si="368"/>
        <v>275.26801531700079</v>
      </c>
      <c r="AE748" s="14">
        <f t="shared" si="369"/>
        <v>60.833333333333336</v>
      </c>
      <c r="AF748" s="24">
        <f t="shared" si="373"/>
        <v>400</v>
      </c>
      <c r="AG748" s="3">
        <f t="shared" si="370"/>
        <v>1.3</v>
      </c>
      <c r="AH748" s="3">
        <f>IF(AC748&lt;=450,AthetaR30_0,IF(AC748&gt;=650,AthetaR30_2,(IF(AC748&lt;=550,AthetaR30_0+(AthetaR30_1-AthetaR30_0)/100*(AC748-450),AthetaR30_1+(AthetaR30_2-AthetaR30_1)/100*(AC748-450)))))</f>
        <v>0</v>
      </c>
      <c r="AI748" s="3">
        <f>IF(AD748&lt;=450,AthetaR60_0,IF(AD748&gt;=650,AthetaR60_2,(IF(AD748&lt;=550,AthetaR60_0+(AthetaR60_1-AthetaR60_0)/100*(AD748-450),AthetaR60_1+(AthetaR60_2-AthetaR60_1)/100*(AD748-450)))))</f>
        <v>0.5</v>
      </c>
      <c r="AJ748" s="3">
        <f>IF(AE748&lt;=450,AthetaR90_0,IF(AE748&gt;=650,AthetaR90_2,(IF(AE748&lt;=550,AthetaR90_0+(AthetaR90_1-AthetaR90_0)/100*(AE748-450),AthetaR90_1+(AthetaR90_2-AthetaR90_1)/100*(AE748-450)))))</f>
        <v>1.3</v>
      </c>
      <c r="AK748" s="3">
        <f>IF(AF748&lt;=450,AthetaR120_0,IF(AF748&gt;=650,AthetaR120_2,(IF(AF748&lt;=550,AthetaR120_0+(AthetaR120_1-AthetaR120_0)/100*(AF748-450),AthetaR120_1+(AthetaR120_2-AthetaR120_1)/100*(AF748-450)))))</f>
        <v>1.9</v>
      </c>
      <c r="AL748" s="24">
        <f t="shared" si="371"/>
        <v>385.78286206254546</v>
      </c>
      <c r="AM748" s="14">
        <f t="shared" si="372"/>
        <v>275.26801531700079</v>
      </c>
    </row>
    <row r="749" spans="2:39" x14ac:dyDescent="0.25">
      <c r="B749" s="3">
        <f t="shared" si="355"/>
        <v>3655</v>
      </c>
      <c r="C749" s="14">
        <f t="shared" si="356"/>
        <v>60.916666666666664</v>
      </c>
      <c r="D749" s="11">
        <f t="shared" si="357"/>
        <v>947.60714763981071</v>
      </c>
      <c r="E749" s="11">
        <f t="shared" si="343"/>
        <v>602.51826445965321</v>
      </c>
      <c r="F749" s="11">
        <f t="shared" si="358"/>
        <v>185.07424807281302</v>
      </c>
      <c r="G749" s="11">
        <f t="shared" si="344"/>
        <v>386.2412218821014</v>
      </c>
      <c r="H749" s="11">
        <f t="shared" si="345"/>
        <v>275.62075134103821</v>
      </c>
      <c r="I749" s="24">
        <f t="shared" si="359"/>
        <v>185.07424807281302</v>
      </c>
      <c r="J749" s="12">
        <f t="shared" si="346"/>
        <v>0.2205156893587461</v>
      </c>
      <c r="K749" s="24">
        <f t="shared" si="347"/>
        <v>524.2488454113078</v>
      </c>
      <c r="L749" s="12">
        <f t="shared" si="360"/>
        <v>0.24398388818846603</v>
      </c>
      <c r="M749" s="24">
        <f t="shared" si="361"/>
        <v>386.2412218821014</v>
      </c>
      <c r="N749" s="12">
        <f t="shared" si="348"/>
        <v>0.64293249094296034</v>
      </c>
      <c r="O749" s="24">
        <f t="shared" si="349"/>
        <v>599.36357844687802</v>
      </c>
      <c r="P749" s="12">
        <f t="shared" si="362"/>
        <v>0.45803332191507168</v>
      </c>
      <c r="Q749" s="24">
        <f t="shared" si="363"/>
        <v>275.62075134103821</v>
      </c>
      <c r="R749" s="12">
        <f t="shared" si="350"/>
        <v>0.38108674138905829</v>
      </c>
      <c r="S749" s="24">
        <f t="shared" si="351"/>
        <v>556.15336914295733</v>
      </c>
      <c r="T749" s="12">
        <f t="shared" si="364"/>
        <v>0.35259875951508379</v>
      </c>
      <c r="W749" s="24">
        <f t="shared" si="365"/>
        <v>306.11478971117731</v>
      </c>
      <c r="X749" s="24">
        <f t="shared" si="366"/>
        <v>566.94356452555439</v>
      </c>
      <c r="Y749" s="13">
        <f t="shared" si="352"/>
        <v>0.40484519708025468</v>
      </c>
      <c r="Z749" s="24">
        <f t="shared" si="353"/>
        <v>7410.0868687118973</v>
      </c>
      <c r="AA749" s="24">
        <f t="shared" si="354"/>
        <v>13199.591678303779</v>
      </c>
      <c r="AB749" s="24">
        <f t="shared" si="367"/>
        <v>386.2412218821014</v>
      </c>
      <c r="AC749" s="24">
        <f t="shared" si="368"/>
        <v>275.62075134103821</v>
      </c>
      <c r="AE749" s="14">
        <f t="shared" si="369"/>
        <v>60.916666666666664</v>
      </c>
      <c r="AF749" s="24">
        <f t="shared" si="373"/>
        <v>400</v>
      </c>
      <c r="AG749" s="3">
        <f t="shared" si="370"/>
        <v>1.3</v>
      </c>
      <c r="AH749" s="3">
        <f>IF(AC749&lt;=450,AthetaR30_0,IF(AC749&gt;=650,AthetaR30_2,(IF(AC749&lt;=550,AthetaR30_0+(AthetaR30_1-AthetaR30_0)/100*(AC749-450),AthetaR30_1+(AthetaR30_2-AthetaR30_1)/100*(AC749-450)))))</f>
        <v>0</v>
      </c>
      <c r="AI749" s="3">
        <f>IF(AD749&lt;=450,AthetaR60_0,IF(AD749&gt;=650,AthetaR60_2,(IF(AD749&lt;=550,AthetaR60_0+(AthetaR60_1-AthetaR60_0)/100*(AD749-450),AthetaR60_1+(AthetaR60_2-AthetaR60_1)/100*(AD749-450)))))</f>
        <v>0.5</v>
      </c>
      <c r="AJ749" s="3">
        <f>IF(AE749&lt;=450,AthetaR90_0,IF(AE749&gt;=650,AthetaR90_2,(IF(AE749&lt;=550,AthetaR90_0+(AthetaR90_1-AthetaR90_0)/100*(AE749-450),AthetaR90_1+(AthetaR90_2-AthetaR90_1)/100*(AE749-450)))))</f>
        <v>1.3</v>
      </c>
      <c r="AK749" s="3">
        <f>IF(AF749&lt;=450,AthetaR120_0,IF(AF749&gt;=650,AthetaR120_2,(IF(AF749&lt;=550,AthetaR120_0+(AthetaR120_1-AthetaR120_0)/100*(AF749-450),AthetaR120_1+(AthetaR120_2-AthetaR120_1)/100*(AF749-450)))))</f>
        <v>1.9</v>
      </c>
      <c r="AL749" s="24">
        <f t="shared" si="371"/>
        <v>386.2412218821014</v>
      </c>
      <c r="AM749" s="14">
        <f t="shared" si="372"/>
        <v>275.62075134103821</v>
      </c>
    </row>
    <row r="750" spans="2:39" x14ac:dyDescent="0.25">
      <c r="B750" s="3">
        <f t="shared" si="355"/>
        <v>3660</v>
      </c>
      <c r="C750" s="14">
        <f t="shared" si="356"/>
        <v>61</v>
      </c>
      <c r="D750" s="11">
        <f t="shared" si="357"/>
        <v>947.81155639764904</v>
      </c>
      <c r="E750" s="11">
        <f t="shared" si="343"/>
        <v>602.73206280830527</v>
      </c>
      <c r="F750" s="11">
        <f t="shared" si="358"/>
        <v>185.31823196100149</v>
      </c>
      <c r="G750" s="11">
        <f t="shared" si="344"/>
        <v>386.69925520401648</v>
      </c>
      <c r="H750" s="11">
        <f t="shared" si="345"/>
        <v>275.97335010055332</v>
      </c>
      <c r="I750" s="24">
        <f t="shared" si="359"/>
        <v>185.31823196100149</v>
      </c>
      <c r="J750" s="12">
        <f t="shared" si="346"/>
        <v>0.22047716371696108</v>
      </c>
      <c r="K750" s="24">
        <f t="shared" si="347"/>
        <v>524.34045137577164</v>
      </c>
      <c r="L750" s="12">
        <f t="shared" si="360"/>
        <v>0.24393757180618814</v>
      </c>
      <c r="M750" s="24">
        <f t="shared" si="361"/>
        <v>386.69925520401648</v>
      </c>
      <c r="N750" s="12">
        <f t="shared" si="348"/>
        <v>0.64270584073375225</v>
      </c>
      <c r="O750" s="24">
        <f t="shared" si="349"/>
        <v>599.57494400766313</v>
      </c>
      <c r="P750" s="12">
        <f t="shared" si="362"/>
        <v>0.45770686191703996</v>
      </c>
      <c r="Q750" s="24">
        <f t="shared" si="363"/>
        <v>275.97335010055332</v>
      </c>
      <c r="R750" s="12">
        <f t="shared" si="350"/>
        <v>0.38100282734029839</v>
      </c>
      <c r="S750" s="24">
        <f t="shared" si="351"/>
        <v>556.27585926005713</v>
      </c>
      <c r="T750" s="12">
        <f t="shared" si="364"/>
        <v>0.35246144848150202</v>
      </c>
      <c r="W750" s="24">
        <f t="shared" si="365"/>
        <v>306.51963490825756</v>
      </c>
      <c r="X750" s="24">
        <f t="shared" si="366"/>
        <v>567.09034409721039</v>
      </c>
      <c r="Y750" s="13">
        <f t="shared" si="352"/>
        <v>0.40478809004103955</v>
      </c>
      <c r="Z750" s="24">
        <f t="shared" si="353"/>
        <v>7405.3106975011924</v>
      </c>
      <c r="AA750" s="24">
        <f t="shared" si="354"/>
        <v>13206.795686010833</v>
      </c>
      <c r="AB750" s="24">
        <f t="shared" si="367"/>
        <v>386.69925520401648</v>
      </c>
      <c r="AC750" s="24">
        <f t="shared" si="368"/>
        <v>275.97335010055332</v>
      </c>
      <c r="AE750" s="14">
        <f t="shared" si="369"/>
        <v>61</v>
      </c>
      <c r="AF750" s="24">
        <f t="shared" si="373"/>
        <v>400</v>
      </c>
      <c r="AG750" s="3">
        <f t="shared" si="370"/>
        <v>1.3</v>
      </c>
      <c r="AH750" s="3">
        <f>IF(AC750&lt;=450,AthetaR30_0,IF(AC750&gt;=650,AthetaR30_2,(IF(AC750&lt;=550,AthetaR30_0+(AthetaR30_1-AthetaR30_0)/100*(AC750-450),AthetaR30_1+(AthetaR30_2-AthetaR30_1)/100*(AC750-450)))))</f>
        <v>0</v>
      </c>
      <c r="AI750" s="3">
        <f>IF(AD750&lt;=450,AthetaR60_0,IF(AD750&gt;=650,AthetaR60_2,(IF(AD750&lt;=550,AthetaR60_0+(AthetaR60_1-AthetaR60_0)/100*(AD750-450),AthetaR60_1+(AthetaR60_2-AthetaR60_1)/100*(AD750-450)))))</f>
        <v>0.5</v>
      </c>
      <c r="AJ750" s="3">
        <f>IF(AE750&lt;=450,AthetaR90_0,IF(AE750&gt;=650,AthetaR90_2,(IF(AE750&lt;=550,AthetaR90_0+(AthetaR90_1-AthetaR90_0)/100*(AE750-450),AthetaR90_1+(AthetaR90_2-AthetaR90_1)/100*(AE750-450)))))</f>
        <v>1.3</v>
      </c>
      <c r="AK750" s="3">
        <f>IF(AF750&lt;=450,AthetaR120_0,IF(AF750&gt;=650,AthetaR120_2,(IF(AF750&lt;=550,AthetaR120_0+(AthetaR120_1-AthetaR120_0)/100*(AF750-450),AthetaR120_1+(AthetaR120_2-AthetaR120_1)/100*(AF750-450)))))</f>
        <v>1.9</v>
      </c>
      <c r="AL750" s="24">
        <f t="shared" si="371"/>
        <v>386.69925520401648</v>
      </c>
      <c r="AM750" s="14">
        <f t="shared" si="372"/>
        <v>275.97335010055332</v>
      </c>
    </row>
    <row r="751" spans="2:39" x14ac:dyDescent="0.25">
      <c r="B751" s="3">
        <f t="shared" si="355"/>
        <v>3665</v>
      </c>
      <c r="C751" s="14">
        <f t="shared" si="356"/>
        <v>61.083333333333336</v>
      </c>
      <c r="D751" s="11">
        <f t="shared" si="357"/>
        <v>948.01568666935486</v>
      </c>
      <c r="E751" s="11">
        <f t="shared" si="343"/>
        <v>602.94586115695733</v>
      </c>
      <c r="F751" s="11">
        <f t="shared" si="358"/>
        <v>185.56216953280767</v>
      </c>
      <c r="G751" s="11">
        <f t="shared" si="344"/>
        <v>387.1569620659335</v>
      </c>
      <c r="H751" s="11">
        <f t="shared" si="345"/>
        <v>276.32581154903482</v>
      </c>
      <c r="I751" s="24">
        <f t="shared" si="359"/>
        <v>185.56216953280767</v>
      </c>
      <c r="J751" s="12">
        <f t="shared" si="346"/>
        <v>0.22043868164639613</v>
      </c>
      <c r="K751" s="24">
        <f t="shared" si="347"/>
        <v>524.43198570223012</v>
      </c>
      <c r="L751" s="12">
        <f t="shared" si="360"/>
        <v>0.24389120867737762</v>
      </c>
      <c r="M751" s="24">
        <f t="shared" si="361"/>
        <v>387.1569620659335</v>
      </c>
      <c r="N751" s="12">
        <f t="shared" si="348"/>
        <v>0.64247911411099812</v>
      </c>
      <c r="O751" s="24">
        <f t="shared" si="349"/>
        <v>599.78653003304066</v>
      </c>
      <c r="P751" s="12">
        <f t="shared" si="362"/>
        <v>0.45738044033350411</v>
      </c>
      <c r="Q751" s="24">
        <f t="shared" si="363"/>
        <v>276.32581154903482</v>
      </c>
      <c r="R751" s="12">
        <f t="shared" si="350"/>
        <v>0.38091895771888462</v>
      </c>
      <c r="S751" s="24">
        <f t="shared" si="351"/>
        <v>556.3983384508989</v>
      </c>
      <c r="T751" s="12">
        <f t="shared" si="364"/>
        <v>0.35232409121981983</v>
      </c>
      <c r="W751" s="24">
        <f t="shared" si="365"/>
        <v>306.92442299829861</v>
      </c>
      <c r="X751" s="24">
        <f t="shared" si="366"/>
        <v>567.23721813534985</v>
      </c>
      <c r="Y751" s="13">
        <f t="shared" si="352"/>
        <v>0.40473086664059865</v>
      </c>
      <c r="Z751" s="24">
        <f t="shared" si="353"/>
        <v>7400.5359539664678</v>
      </c>
      <c r="AA751" s="24">
        <f t="shared" si="354"/>
        <v>13213.994267093583</v>
      </c>
      <c r="AB751" s="24">
        <f t="shared" si="367"/>
        <v>387.1569620659335</v>
      </c>
      <c r="AC751" s="24">
        <f t="shared" si="368"/>
        <v>276.32581154903482</v>
      </c>
      <c r="AE751" s="14">
        <f t="shared" si="369"/>
        <v>61.083333333333336</v>
      </c>
      <c r="AF751" s="24">
        <f t="shared" si="373"/>
        <v>400</v>
      </c>
      <c r="AG751" s="3">
        <f t="shared" si="370"/>
        <v>1.3</v>
      </c>
      <c r="AH751" s="3">
        <f>IF(AC751&lt;=450,AthetaR30_0,IF(AC751&gt;=650,AthetaR30_2,(IF(AC751&lt;=550,AthetaR30_0+(AthetaR30_1-AthetaR30_0)/100*(AC751-450),AthetaR30_1+(AthetaR30_2-AthetaR30_1)/100*(AC751-450)))))</f>
        <v>0</v>
      </c>
      <c r="AI751" s="3">
        <f>IF(AD751&lt;=450,AthetaR60_0,IF(AD751&gt;=650,AthetaR60_2,(IF(AD751&lt;=550,AthetaR60_0+(AthetaR60_1-AthetaR60_0)/100*(AD751-450),AthetaR60_1+(AthetaR60_2-AthetaR60_1)/100*(AD751-450)))))</f>
        <v>0.5</v>
      </c>
      <c r="AJ751" s="3">
        <f>IF(AE751&lt;=450,AthetaR90_0,IF(AE751&gt;=650,AthetaR90_2,(IF(AE751&lt;=550,AthetaR90_0+(AthetaR90_1-AthetaR90_0)/100*(AE751-450),AthetaR90_1+(AthetaR90_2-AthetaR90_1)/100*(AE751-450)))))</f>
        <v>1.3</v>
      </c>
      <c r="AK751" s="3">
        <f>IF(AF751&lt;=450,AthetaR120_0,IF(AF751&gt;=650,AthetaR120_2,(IF(AF751&lt;=550,AthetaR120_0+(AthetaR120_1-AthetaR120_0)/100*(AF751-450),AthetaR120_1+(AthetaR120_2-AthetaR120_1)/100*(AF751-450)))))</f>
        <v>1.9</v>
      </c>
      <c r="AL751" s="24">
        <f t="shared" si="371"/>
        <v>387.1569620659335</v>
      </c>
      <c r="AM751" s="14">
        <f t="shared" si="372"/>
        <v>276.32581154903482</v>
      </c>
    </row>
    <row r="752" spans="2:39" x14ac:dyDescent="0.25">
      <c r="B752" s="3">
        <f t="shared" si="355"/>
        <v>3670</v>
      </c>
      <c r="C752" s="14">
        <f t="shared" si="356"/>
        <v>61.166666666666664</v>
      </c>
      <c r="D752" s="11">
        <f t="shared" si="357"/>
        <v>948.21953921271438</v>
      </c>
      <c r="E752" s="11">
        <f t="shared" si="343"/>
        <v>603.1596595056094</v>
      </c>
      <c r="F752" s="11">
        <f t="shared" si="358"/>
        <v>185.80606074148506</v>
      </c>
      <c r="G752" s="11">
        <f t="shared" si="344"/>
        <v>387.61434250626701</v>
      </c>
      <c r="H752" s="11">
        <f t="shared" si="345"/>
        <v>276.67813564025465</v>
      </c>
      <c r="I752" s="24">
        <f t="shared" si="359"/>
        <v>185.80606074148506</v>
      </c>
      <c r="J752" s="12">
        <f t="shared" si="346"/>
        <v>0.2204002430216343</v>
      </c>
      <c r="K752" s="24">
        <f t="shared" si="347"/>
        <v>524.52344859734831</v>
      </c>
      <c r="L752" s="12">
        <f t="shared" si="360"/>
        <v>0.24384479905014556</v>
      </c>
      <c r="M752" s="24">
        <f t="shared" si="361"/>
        <v>387.61434250626701</v>
      </c>
      <c r="N752" s="12">
        <f t="shared" si="348"/>
        <v>0.64225231087041124</v>
      </c>
      <c r="O752" s="24">
        <f t="shared" si="349"/>
        <v>599.99833702286287</v>
      </c>
      <c r="P752" s="12">
        <f t="shared" si="362"/>
        <v>0.45705405793429837</v>
      </c>
      <c r="Q752" s="24">
        <f t="shared" si="363"/>
        <v>276.67813564025465</v>
      </c>
      <c r="R752" s="12">
        <f t="shared" si="350"/>
        <v>0.38083513213207004</v>
      </c>
      <c r="S752" s="24">
        <f t="shared" si="351"/>
        <v>556.52080723932784</v>
      </c>
      <c r="T752" s="12">
        <f t="shared" si="364"/>
        <v>0.35218668801159964</v>
      </c>
      <c r="W752" s="24">
        <f t="shared" si="365"/>
        <v>307.3291538649392</v>
      </c>
      <c r="X752" s="24">
        <f t="shared" si="366"/>
        <v>567.38418743223485</v>
      </c>
      <c r="Y752" s="13">
        <f t="shared" si="352"/>
        <v>0.40467352630082531</v>
      </c>
      <c r="Z752" s="24">
        <f t="shared" si="353"/>
        <v>7395.762641016755</v>
      </c>
      <c r="AA752" s="24">
        <f t="shared" si="354"/>
        <v>13221.187411918439</v>
      </c>
      <c r="AB752" s="24">
        <f t="shared" si="367"/>
        <v>387.61434250626701</v>
      </c>
      <c r="AC752" s="24">
        <f t="shared" si="368"/>
        <v>276.67813564025465</v>
      </c>
      <c r="AE752" s="14">
        <f t="shared" si="369"/>
        <v>61.166666666666664</v>
      </c>
      <c r="AF752" s="24">
        <f t="shared" si="373"/>
        <v>400</v>
      </c>
      <c r="AG752" s="3">
        <f t="shared" si="370"/>
        <v>1.3</v>
      </c>
      <c r="AH752" s="3">
        <f>IF(AC752&lt;=450,AthetaR30_0,IF(AC752&gt;=650,AthetaR30_2,(IF(AC752&lt;=550,AthetaR30_0+(AthetaR30_1-AthetaR30_0)/100*(AC752-450),AthetaR30_1+(AthetaR30_2-AthetaR30_1)/100*(AC752-450)))))</f>
        <v>0</v>
      </c>
      <c r="AI752" s="3">
        <f>IF(AD752&lt;=450,AthetaR60_0,IF(AD752&gt;=650,AthetaR60_2,(IF(AD752&lt;=550,AthetaR60_0+(AthetaR60_1-AthetaR60_0)/100*(AD752-450),AthetaR60_1+(AthetaR60_2-AthetaR60_1)/100*(AD752-450)))))</f>
        <v>0.5</v>
      </c>
      <c r="AJ752" s="3">
        <f>IF(AE752&lt;=450,AthetaR90_0,IF(AE752&gt;=650,AthetaR90_2,(IF(AE752&lt;=550,AthetaR90_0+(AthetaR90_1-AthetaR90_0)/100*(AE752-450),AthetaR90_1+(AthetaR90_2-AthetaR90_1)/100*(AE752-450)))))</f>
        <v>1.3</v>
      </c>
      <c r="AK752" s="3">
        <f>IF(AF752&lt;=450,AthetaR120_0,IF(AF752&gt;=650,AthetaR120_2,(IF(AF752&lt;=550,AthetaR120_0+(AthetaR120_1-AthetaR120_0)/100*(AF752-450),AthetaR120_1+(AthetaR120_2-AthetaR120_1)/100*(AF752-450)))))</f>
        <v>1.9</v>
      </c>
      <c r="AL752" s="24">
        <f t="shared" si="371"/>
        <v>387.61434250626701</v>
      </c>
      <c r="AM752" s="14">
        <f t="shared" si="372"/>
        <v>276.67813564025465</v>
      </c>
    </row>
    <row r="753" spans="2:39" x14ac:dyDescent="0.25">
      <c r="B753" s="3">
        <f t="shared" si="355"/>
        <v>3675</v>
      </c>
      <c r="C753" s="14">
        <f t="shared" si="356"/>
        <v>61.25</v>
      </c>
      <c r="D753" s="11">
        <f t="shared" si="357"/>
        <v>948.42311478242402</v>
      </c>
      <c r="E753" s="11">
        <f t="shared" si="343"/>
        <v>603.37345785426157</v>
      </c>
      <c r="F753" s="11">
        <f t="shared" si="358"/>
        <v>186.04990554053521</v>
      </c>
      <c r="G753" s="11">
        <f t="shared" si="344"/>
        <v>388.07139656420128</v>
      </c>
      <c r="H753" s="11">
        <f t="shared" si="345"/>
        <v>277.03032232826627</v>
      </c>
      <c r="I753" s="24">
        <f t="shared" si="359"/>
        <v>186.04990554053521</v>
      </c>
      <c r="J753" s="12">
        <f t="shared" si="346"/>
        <v>0.22036184771748074</v>
      </c>
      <c r="K753" s="24">
        <f t="shared" si="347"/>
        <v>524.61484026769949</v>
      </c>
      <c r="L753" s="12">
        <f t="shared" si="360"/>
        <v>0.2437983431710804</v>
      </c>
      <c r="M753" s="24">
        <f t="shared" si="361"/>
        <v>388.07139656420128</v>
      </c>
      <c r="N753" s="12">
        <f t="shared" si="348"/>
        <v>0.64202543081363772</v>
      </c>
      <c r="O753" s="24">
        <f t="shared" si="349"/>
        <v>600.21036547256995</v>
      </c>
      <c r="P753" s="12">
        <f t="shared" si="362"/>
        <v>0.45672771548761842</v>
      </c>
      <c r="Q753" s="24">
        <f t="shared" si="363"/>
        <v>277.03032232826627</v>
      </c>
      <c r="R753" s="12">
        <f t="shared" si="350"/>
        <v>0.38075135018864009</v>
      </c>
      <c r="S753" s="24">
        <f t="shared" si="351"/>
        <v>556.64326614792151</v>
      </c>
      <c r="T753" s="12">
        <f t="shared" si="364"/>
        <v>0.35204923913692332</v>
      </c>
      <c r="W753" s="24">
        <f t="shared" si="365"/>
        <v>307.73382739124003</v>
      </c>
      <c r="X753" s="24">
        <f t="shared" si="366"/>
        <v>567.53125277904155</v>
      </c>
      <c r="Y753" s="13">
        <f t="shared" si="352"/>
        <v>0.40461606844644948</v>
      </c>
      <c r="Z753" s="24">
        <f t="shared" si="353"/>
        <v>7390.9907615755383</v>
      </c>
      <c r="AA753" s="24">
        <f t="shared" si="354"/>
        <v>13228.37511088967</v>
      </c>
      <c r="AB753" s="24">
        <f t="shared" si="367"/>
        <v>388.07139656420128</v>
      </c>
      <c r="AC753" s="24">
        <f t="shared" si="368"/>
        <v>277.03032232826627</v>
      </c>
      <c r="AE753" s="14">
        <f t="shared" si="369"/>
        <v>61.25</v>
      </c>
      <c r="AF753" s="24">
        <f t="shared" si="373"/>
        <v>400</v>
      </c>
      <c r="AG753" s="3">
        <f t="shared" si="370"/>
        <v>1.3</v>
      </c>
      <c r="AH753" s="3">
        <f>IF(AC753&lt;=450,AthetaR30_0,IF(AC753&gt;=650,AthetaR30_2,(IF(AC753&lt;=550,AthetaR30_0+(AthetaR30_1-AthetaR30_0)/100*(AC753-450),AthetaR30_1+(AthetaR30_2-AthetaR30_1)/100*(AC753-450)))))</f>
        <v>0</v>
      </c>
      <c r="AI753" s="3">
        <f>IF(AD753&lt;=450,AthetaR60_0,IF(AD753&gt;=650,AthetaR60_2,(IF(AD753&lt;=550,AthetaR60_0+(AthetaR60_1-AthetaR60_0)/100*(AD753-450),AthetaR60_1+(AthetaR60_2-AthetaR60_1)/100*(AD753-450)))))</f>
        <v>0.5</v>
      </c>
      <c r="AJ753" s="3">
        <f>IF(AE753&lt;=450,AthetaR90_0,IF(AE753&gt;=650,AthetaR90_2,(IF(AE753&lt;=550,AthetaR90_0+(AthetaR90_1-AthetaR90_0)/100*(AE753-450),AthetaR90_1+(AthetaR90_2-AthetaR90_1)/100*(AE753-450)))))</f>
        <v>1.3</v>
      </c>
      <c r="AK753" s="3">
        <f>IF(AF753&lt;=450,AthetaR120_0,IF(AF753&gt;=650,AthetaR120_2,(IF(AF753&lt;=550,AthetaR120_0+(AthetaR120_1-AthetaR120_0)/100*(AF753-450),AthetaR120_1+(AthetaR120_2-AthetaR120_1)/100*(AF753-450)))))</f>
        <v>1.9</v>
      </c>
      <c r="AL753" s="24">
        <f t="shared" si="371"/>
        <v>388.07139656420128</v>
      </c>
      <c r="AM753" s="14">
        <f t="shared" si="372"/>
        <v>277.03032232826627</v>
      </c>
    </row>
    <row r="754" spans="2:39" x14ac:dyDescent="0.25">
      <c r="B754" s="3">
        <f t="shared" si="355"/>
        <v>3680</v>
      </c>
      <c r="C754" s="14">
        <f t="shared" si="356"/>
        <v>61.333333333333336</v>
      </c>
      <c r="D754" s="11">
        <f t="shared" si="357"/>
        <v>948.62641413010908</v>
      </c>
      <c r="E754" s="11">
        <f t="shared" si="343"/>
        <v>603.58725620291364</v>
      </c>
      <c r="F754" s="11">
        <f t="shared" si="358"/>
        <v>186.29370388370629</v>
      </c>
      <c r="G754" s="11">
        <f t="shared" si="344"/>
        <v>388.52812427968888</v>
      </c>
      <c r="H754" s="11">
        <f t="shared" si="345"/>
        <v>277.3823715674032</v>
      </c>
      <c r="I754" s="24">
        <f t="shared" si="359"/>
        <v>186.29370388370629</v>
      </c>
      <c r="J754" s="12">
        <f t="shared" si="346"/>
        <v>0.2203234956089628</v>
      </c>
      <c r="K754" s="24">
        <f t="shared" si="347"/>
        <v>524.70616091976365</v>
      </c>
      <c r="L754" s="12">
        <f t="shared" si="360"/>
        <v>0.24375184128518115</v>
      </c>
      <c r="M754" s="24">
        <f t="shared" si="361"/>
        <v>388.52812427968888</v>
      </c>
      <c r="N754" s="12">
        <f t="shared" si="348"/>
        <v>0.6417984737482213</v>
      </c>
      <c r="O754" s="24">
        <f t="shared" si="349"/>
        <v>600.42261587320513</v>
      </c>
      <c r="P754" s="12">
        <f t="shared" si="362"/>
        <v>0.45640141375979387</v>
      </c>
      <c r="Q754" s="24">
        <f t="shared" si="363"/>
        <v>277.3823715674032</v>
      </c>
      <c r="R754" s="12">
        <f t="shared" si="350"/>
        <v>0.3806676114989111</v>
      </c>
      <c r="S754" s="24">
        <f t="shared" si="351"/>
        <v>556.76571569799012</v>
      </c>
      <c r="T754" s="12">
        <f t="shared" si="364"/>
        <v>0.35191174487427301</v>
      </c>
      <c r="W754" s="24">
        <f t="shared" si="365"/>
        <v>308.13844345968647</v>
      </c>
      <c r="X754" s="24">
        <f t="shared" si="366"/>
        <v>567.67841496585822</v>
      </c>
      <c r="Y754" s="13">
        <f t="shared" si="352"/>
        <v>0.40455849250503956</v>
      </c>
      <c r="Z754" s="24">
        <f t="shared" si="353"/>
        <v>7386.2203185806793</v>
      </c>
      <c r="AA754" s="24">
        <f t="shared" si="354"/>
        <v>13235.557354449546</v>
      </c>
      <c r="AB754" s="24">
        <f t="shared" si="367"/>
        <v>388.52812427968888</v>
      </c>
      <c r="AC754" s="24">
        <f t="shared" si="368"/>
        <v>277.3823715674032</v>
      </c>
      <c r="AE754" s="14">
        <f t="shared" si="369"/>
        <v>61.333333333333336</v>
      </c>
      <c r="AF754" s="24">
        <f t="shared" si="373"/>
        <v>400</v>
      </c>
      <c r="AG754" s="3">
        <f t="shared" si="370"/>
        <v>1.3</v>
      </c>
      <c r="AH754" s="3">
        <f>IF(AC754&lt;=450,AthetaR30_0,IF(AC754&gt;=650,AthetaR30_2,(IF(AC754&lt;=550,AthetaR30_0+(AthetaR30_1-AthetaR30_0)/100*(AC754-450),AthetaR30_1+(AthetaR30_2-AthetaR30_1)/100*(AC754-450)))))</f>
        <v>0</v>
      </c>
      <c r="AI754" s="3">
        <f>IF(AD754&lt;=450,AthetaR60_0,IF(AD754&gt;=650,AthetaR60_2,(IF(AD754&lt;=550,AthetaR60_0+(AthetaR60_1-AthetaR60_0)/100*(AD754-450),AthetaR60_1+(AthetaR60_2-AthetaR60_1)/100*(AD754-450)))))</f>
        <v>0.5</v>
      </c>
      <c r="AJ754" s="3">
        <f>IF(AE754&lt;=450,AthetaR90_0,IF(AE754&gt;=650,AthetaR90_2,(IF(AE754&lt;=550,AthetaR90_0+(AthetaR90_1-AthetaR90_0)/100*(AE754-450),AthetaR90_1+(AthetaR90_2-AthetaR90_1)/100*(AE754-450)))))</f>
        <v>1.3</v>
      </c>
      <c r="AK754" s="3">
        <f>IF(AF754&lt;=450,AthetaR120_0,IF(AF754&gt;=650,AthetaR120_2,(IF(AF754&lt;=550,AthetaR120_0+(AthetaR120_1-AthetaR120_0)/100*(AF754-450),AthetaR120_1+(AthetaR120_2-AthetaR120_1)/100*(AF754-450)))))</f>
        <v>1.9</v>
      </c>
      <c r="AL754" s="24">
        <f t="shared" si="371"/>
        <v>388.52812427968888</v>
      </c>
      <c r="AM754" s="14">
        <f t="shared" si="372"/>
        <v>277.3823715674032</v>
      </c>
    </row>
    <row r="755" spans="2:39" x14ac:dyDescent="0.25">
      <c r="B755" s="3">
        <f t="shared" si="355"/>
        <v>3685</v>
      </c>
      <c r="C755" s="14">
        <f t="shared" si="356"/>
        <v>61.416666666666664</v>
      </c>
      <c r="D755" s="11">
        <f t="shared" si="357"/>
        <v>948.82943800433895</v>
      </c>
      <c r="E755" s="11">
        <f t="shared" si="343"/>
        <v>603.8010545515657</v>
      </c>
      <c r="F755" s="11">
        <f t="shared" si="358"/>
        <v>186.53745572499147</v>
      </c>
      <c r="G755" s="11">
        <f t="shared" si="344"/>
        <v>388.98452569344869</v>
      </c>
      <c r="H755" s="11">
        <f t="shared" si="345"/>
        <v>277.73428331227746</v>
      </c>
      <c r="I755" s="24">
        <f t="shared" si="359"/>
        <v>186.53745572499147</v>
      </c>
      <c r="J755" s="12">
        <f t="shared" si="346"/>
        <v>0.22028518657132992</v>
      </c>
      <c r="K755" s="24">
        <f t="shared" si="347"/>
        <v>524.79741075992649</v>
      </c>
      <c r="L755" s="12">
        <f t="shared" si="360"/>
        <v>0.24370529363594115</v>
      </c>
      <c r="M755" s="24">
        <f t="shared" si="361"/>
        <v>388.98452569344869</v>
      </c>
      <c r="N755" s="12">
        <f t="shared" si="348"/>
        <v>0.64157143948757622</v>
      </c>
      <c r="O755" s="24">
        <f t="shared" si="349"/>
        <v>600.63508871142596</v>
      </c>
      <c r="P755" s="12">
        <f t="shared" si="362"/>
        <v>0.45607515351551214</v>
      </c>
      <c r="Q755" s="24">
        <f t="shared" si="363"/>
        <v>277.73428331227746</v>
      </c>
      <c r="R755" s="12">
        <f t="shared" si="350"/>
        <v>0.38058391567472588</v>
      </c>
      <c r="S755" s="24">
        <f t="shared" si="351"/>
        <v>556.88815640957614</v>
      </c>
      <c r="T755" s="12">
        <f t="shared" si="364"/>
        <v>0.3517742055006719</v>
      </c>
      <c r="W755" s="24">
        <f t="shared" si="365"/>
        <v>308.5430019521915</v>
      </c>
      <c r="X755" s="24">
        <f t="shared" si="366"/>
        <v>567.82567478168312</v>
      </c>
      <c r="Y755" s="13">
        <f t="shared" si="352"/>
        <v>0.40450079790700338</v>
      </c>
      <c r="Z755" s="24">
        <f t="shared" si="353"/>
        <v>7381.4513149843551</v>
      </c>
      <c r="AA755" s="24">
        <f t="shared" si="354"/>
        <v>13242.734133078486</v>
      </c>
      <c r="AB755" s="24">
        <f t="shared" si="367"/>
        <v>388.98452569344869</v>
      </c>
      <c r="AC755" s="24">
        <f t="shared" si="368"/>
        <v>277.73428331227746</v>
      </c>
      <c r="AE755" s="14">
        <f t="shared" si="369"/>
        <v>61.416666666666664</v>
      </c>
      <c r="AF755" s="24">
        <f t="shared" si="373"/>
        <v>400</v>
      </c>
      <c r="AG755" s="3">
        <f t="shared" si="370"/>
        <v>1.3</v>
      </c>
      <c r="AH755" s="3">
        <f>IF(AC755&lt;=450,AthetaR30_0,IF(AC755&gt;=650,AthetaR30_2,(IF(AC755&lt;=550,AthetaR30_0+(AthetaR30_1-AthetaR30_0)/100*(AC755-450),AthetaR30_1+(AthetaR30_2-AthetaR30_1)/100*(AC755-450)))))</f>
        <v>0</v>
      </c>
      <c r="AI755" s="3">
        <f>IF(AD755&lt;=450,AthetaR60_0,IF(AD755&gt;=650,AthetaR60_2,(IF(AD755&lt;=550,AthetaR60_0+(AthetaR60_1-AthetaR60_0)/100*(AD755-450),AthetaR60_1+(AthetaR60_2-AthetaR60_1)/100*(AD755-450)))))</f>
        <v>0.5</v>
      </c>
      <c r="AJ755" s="3">
        <f>IF(AE755&lt;=450,AthetaR90_0,IF(AE755&gt;=650,AthetaR90_2,(IF(AE755&lt;=550,AthetaR90_0+(AthetaR90_1-AthetaR90_0)/100*(AE755-450),AthetaR90_1+(AthetaR90_2-AthetaR90_1)/100*(AE755-450)))))</f>
        <v>1.3</v>
      </c>
      <c r="AK755" s="3">
        <f>IF(AF755&lt;=450,AthetaR120_0,IF(AF755&gt;=650,AthetaR120_2,(IF(AF755&lt;=550,AthetaR120_0+(AthetaR120_1-AthetaR120_0)/100*(AF755-450),AthetaR120_1+(AthetaR120_2-AthetaR120_1)/100*(AF755-450)))))</f>
        <v>1.9</v>
      </c>
      <c r="AL755" s="24">
        <f t="shared" si="371"/>
        <v>388.98452569344869</v>
      </c>
      <c r="AM755" s="14">
        <f t="shared" si="372"/>
        <v>277.73428331227746</v>
      </c>
    </row>
    <row r="756" spans="2:39" x14ac:dyDescent="0.25">
      <c r="B756" s="3">
        <f t="shared" si="355"/>
        <v>3690</v>
      </c>
      <c r="C756" s="14">
        <f t="shared" si="356"/>
        <v>61.5</v>
      </c>
      <c r="D756" s="11">
        <f t="shared" si="357"/>
        <v>949.03218715064429</v>
      </c>
      <c r="E756" s="11">
        <f t="shared" si="343"/>
        <v>604.01485290021776</v>
      </c>
      <c r="F756" s="11">
        <f t="shared" si="358"/>
        <v>186.78116101862742</v>
      </c>
      <c r="G756" s="11">
        <f t="shared" si="344"/>
        <v>389.44060084696417</v>
      </c>
      <c r="H756" s="11">
        <f t="shared" si="345"/>
        <v>278.0860575177781</v>
      </c>
      <c r="I756" s="24">
        <f t="shared" si="359"/>
        <v>186.78116101862742</v>
      </c>
      <c r="J756" s="12">
        <f t="shared" si="346"/>
        <v>0.22024692048005329</v>
      </c>
      <c r="K756" s="24">
        <f t="shared" si="347"/>
        <v>524.88858999447882</v>
      </c>
      <c r="L756" s="12">
        <f t="shared" si="360"/>
        <v>0.24365870046531304</v>
      </c>
      <c r="M756" s="24">
        <f t="shared" si="361"/>
        <v>389.44060084696417</v>
      </c>
      <c r="N756" s="12">
        <f t="shared" si="348"/>
        <v>0.6413443278509533</v>
      </c>
      <c r="O756" s="24">
        <f t="shared" si="349"/>
        <v>600.84778446951816</v>
      </c>
      <c r="P756" s="12">
        <f t="shared" si="362"/>
        <v>0.45574893551768814</v>
      </c>
      <c r="Q756" s="24">
        <f t="shared" si="363"/>
        <v>278.0860575177781</v>
      </c>
      <c r="R756" s="12">
        <f t="shared" si="350"/>
        <v>0.38050026232945122</v>
      </c>
      <c r="S756" s="24">
        <f t="shared" si="351"/>
        <v>557.0105888014549</v>
      </c>
      <c r="T756" s="12">
        <f t="shared" si="364"/>
        <v>0.35163662129162032</v>
      </c>
      <c r="W756" s="24">
        <f t="shared" si="365"/>
        <v>308.94750275009852</v>
      </c>
      <c r="X756" s="24">
        <f t="shared" si="366"/>
        <v>567.97303301442264</v>
      </c>
      <c r="Y756" s="13">
        <f t="shared" si="352"/>
        <v>0.40444298408559065</v>
      </c>
      <c r="Z756" s="24">
        <f t="shared" si="353"/>
        <v>7376.6837537529809</v>
      </c>
      <c r="AA756" s="24">
        <f t="shared" si="354"/>
        <v>13249.905437295247</v>
      </c>
      <c r="AB756" s="24">
        <f t="shared" si="367"/>
        <v>389.44060084696417</v>
      </c>
      <c r="AC756" s="24">
        <f t="shared" si="368"/>
        <v>278.0860575177781</v>
      </c>
      <c r="AE756" s="14">
        <f t="shared" si="369"/>
        <v>61.5</v>
      </c>
      <c r="AF756" s="24">
        <f t="shared" si="373"/>
        <v>400</v>
      </c>
      <c r="AG756" s="3">
        <f t="shared" si="370"/>
        <v>1.3</v>
      </c>
      <c r="AH756" s="3">
        <f>IF(AC756&lt;=450,AthetaR30_0,IF(AC756&gt;=650,AthetaR30_2,(IF(AC756&lt;=550,AthetaR30_0+(AthetaR30_1-AthetaR30_0)/100*(AC756-450),AthetaR30_1+(AthetaR30_2-AthetaR30_1)/100*(AC756-450)))))</f>
        <v>0</v>
      </c>
      <c r="AI756" s="3">
        <f>IF(AD756&lt;=450,AthetaR60_0,IF(AD756&gt;=650,AthetaR60_2,(IF(AD756&lt;=550,AthetaR60_0+(AthetaR60_1-AthetaR60_0)/100*(AD756-450),AthetaR60_1+(AthetaR60_2-AthetaR60_1)/100*(AD756-450)))))</f>
        <v>0.5</v>
      </c>
      <c r="AJ756" s="3">
        <f>IF(AE756&lt;=450,AthetaR90_0,IF(AE756&gt;=650,AthetaR90_2,(IF(AE756&lt;=550,AthetaR90_0+(AthetaR90_1-AthetaR90_0)/100*(AE756-450),AthetaR90_1+(AthetaR90_2-AthetaR90_1)/100*(AE756-450)))))</f>
        <v>1.3</v>
      </c>
      <c r="AK756" s="3">
        <f>IF(AF756&lt;=450,AthetaR120_0,IF(AF756&gt;=650,AthetaR120_2,(IF(AF756&lt;=550,AthetaR120_0+(AthetaR120_1-AthetaR120_0)/100*(AF756-450),AthetaR120_1+(AthetaR120_2-AthetaR120_1)/100*(AF756-450)))))</f>
        <v>1.9</v>
      </c>
      <c r="AL756" s="24">
        <f t="shared" si="371"/>
        <v>389.44060084696417</v>
      </c>
      <c r="AM756" s="14">
        <f t="shared" si="372"/>
        <v>278.0860575177781</v>
      </c>
    </row>
    <row r="757" spans="2:39" x14ac:dyDescent="0.25">
      <c r="B757" s="3">
        <f t="shared" si="355"/>
        <v>3695</v>
      </c>
      <c r="C757" s="14">
        <f t="shared" si="356"/>
        <v>61.583333333333336</v>
      </c>
      <c r="D757" s="11">
        <f t="shared" si="357"/>
        <v>949.23466231153338</v>
      </c>
      <c r="E757" s="11">
        <f t="shared" si="343"/>
        <v>604.22865124886982</v>
      </c>
      <c r="F757" s="11">
        <f t="shared" si="358"/>
        <v>187.02481971909273</v>
      </c>
      <c r="G757" s="11">
        <f t="shared" si="344"/>
        <v>389.89634978248188</v>
      </c>
      <c r="H757" s="11">
        <f t="shared" si="345"/>
        <v>278.43769413906972</v>
      </c>
      <c r="I757" s="24">
        <f t="shared" si="359"/>
        <v>187.02481971909273</v>
      </c>
      <c r="J757" s="12">
        <f t="shared" si="346"/>
        <v>0.22020869721082606</v>
      </c>
      <c r="K757" s="24">
        <f t="shared" si="347"/>
        <v>524.97969882961468</v>
      </c>
      <c r="L757" s="12">
        <f t="shared" si="360"/>
        <v>0.2436120620137342</v>
      </c>
      <c r="M757" s="24">
        <f t="shared" si="361"/>
        <v>389.89634978248188</v>
      </c>
      <c r="N757" s="12">
        <f t="shared" si="348"/>
        <v>0.64111713866341025</v>
      </c>
      <c r="O757" s="24">
        <f t="shared" si="349"/>
        <v>601.06070362540788</v>
      </c>
      <c r="P757" s="12">
        <f t="shared" si="362"/>
        <v>0.45542276052751651</v>
      </c>
      <c r="Q757" s="24">
        <f t="shared" si="363"/>
        <v>278.43769413906972</v>
      </c>
      <c r="R757" s="12">
        <f t="shared" si="350"/>
        <v>0.38041665107797418</v>
      </c>
      <c r="S757" s="24">
        <f t="shared" si="351"/>
        <v>557.1330133911348</v>
      </c>
      <c r="T757" s="12">
        <f t="shared" si="364"/>
        <v>0.35149899252113675</v>
      </c>
      <c r="W757" s="24">
        <f t="shared" si="365"/>
        <v>309.35194573418408</v>
      </c>
      <c r="X757" s="24">
        <f t="shared" si="366"/>
        <v>568.12049045088884</v>
      </c>
      <c r="Y757" s="13">
        <f t="shared" si="352"/>
        <v>0.40438505047689322</v>
      </c>
      <c r="Z757" s="24">
        <f t="shared" si="353"/>
        <v>7371.9176378671436</v>
      </c>
      <c r="AA757" s="24">
        <f t="shared" si="354"/>
        <v>13257.07125765704</v>
      </c>
      <c r="AB757" s="24">
        <f t="shared" si="367"/>
        <v>389.89634978248188</v>
      </c>
      <c r="AC757" s="24">
        <f t="shared" si="368"/>
        <v>278.43769413906972</v>
      </c>
      <c r="AE757" s="14">
        <f t="shared" si="369"/>
        <v>61.583333333333336</v>
      </c>
      <c r="AF757" s="24">
        <f t="shared" si="373"/>
        <v>400</v>
      </c>
      <c r="AG757" s="3">
        <f t="shared" si="370"/>
        <v>1.3</v>
      </c>
      <c r="AH757" s="3">
        <f>IF(AC757&lt;=450,AthetaR30_0,IF(AC757&gt;=650,AthetaR30_2,(IF(AC757&lt;=550,AthetaR30_0+(AthetaR30_1-AthetaR30_0)/100*(AC757-450),AthetaR30_1+(AthetaR30_2-AthetaR30_1)/100*(AC757-450)))))</f>
        <v>0</v>
      </c>
      <c r="AI757" s="3">
        <f>IF(AD757&lt;=450,AthetaR60_0,IF(AD757&gt;=650,AthetaR60_2,(IF(AD757&lt;=550,AthetaR60_0+(AthetaR60_1-AthetaR60_0)/100*(AD757-450),AthetaR60_1+(AthetaR60_2-AthetaR60_1)/100*(AD757-450)))))</f>
        <v>0.5</v>
      </c>
      <c r="AJ757" s="3">
        <f>IF(AE757&lt;=450,AthetaR90_0,IF(AE757&gt;=650,AthetaR90_2,(IF(AE757&lt;=550,AthetaR90_0+(AthetaR90_1-AthetaR90_0)/100*(AE757-450),AthetaR90_1+(AthetaR90_2-AthetaR90_1)/100*(AE757-450)))))</f>
        <v>1.3</v>
      </c>
      <c r="AK757" s="3">
        <f>IF(AF757&lt;=450,AthetaR120_0,IF(AF757&gt;=650,AthetaR120_2,(IF(AF757&lt;=550,AthetaR120_0+(AthetaR120_1-AthetaR120_0)/100*(AF757-450),AthetaR120_1+(AthetaR120_2-AthetaR120_1)/100*(AF757-450)))))</f>
        <v>1.9</v>
      </c>
      <c r="AL757" s="24">
        <f t="shared" si="371"/>
        <v>389.89634978248188</v>
      </c>
      <c r="AM757" s="14">
        <f t="shared" si="372"/>
        <v>278.43769413906972</v>
      </c>
    </row>
    <row r="758" spans="2:39" x14ac:dyDescent="0.25">
      <c r="B758" s="3">
        <f t="shared" si="355"/>
        <v>3700</v>
      </c>
      <c r="C758" s="14">
        <f t="shared" si="356"/>
        <v>61.666666666666664</v>
      </c>
      <c r="D758" s="11">
        <f t="shared" si="357"/>
        <v>949.43686422650831</v>
      </c>
      <c r="E758" s="11">
        <f t="shared" si="343"/>
        <v>604.44244959752189</v>
      </c>
      <c r="F758" s="11">
        <f t="shared" si="358"/>
        <v>187.26843178110647</v>
      </c>
      <c r="G758" s="11">
        <f t="shared" si="344"/>
        <v>390.35177254300942</v>
      </c>
      <c r="H758" s="11">
        <f t="shared" si="345"/>
        <v>278.78919313159088</v>
      </c>
      <c r="I758" s="24">
        <f t="shared" si="359"/>
        <v>187.26843178110647</v>
      </c>
      <c r="J758" s="12">
        <f t="shared" si="346"/>
        <v>0.22017051663956297</v>
      </c>
      <c r="K758" s="24">
        <f t="shared" si="347"/>
        <v>525.07073747143079</v>
      </c>
      <c r="L758" s="12">
        <f t="shared" si="360"/>
        <v>0.24356537852014057</v>
      </c>
      <c r="M758" s="24">
        <f t="shared" si="361"/>
        <v>390.35177254300942</v>
      </c>
      <c r="N758" s="12">
        <f t="shared" si="348"/>
        <v>0.64088987175578016</v>
      </c>
      <c r="O758" s="24">
        <f t="shared" si="349"/>
        <v>601.27384665267505</v>
      </c>
      <c r="P758" s="12">
        <f t="shared" si="362"/>
        <v>0.45509662930448236</v>
      </c>
      <c r="Q758" s="24">
        <f t="shared" si="363"/>
        <v>278.78919313159088</v>
      </c>
      <c r="R758" s="12">
        <f t="shared" si="350"/>
        <v>0.38033308153669931</v>
      </c>
      <c r="S758" s="24">
        <f t="shared" si="351"/>
        <v>557.2554306948573</v>
      </c>
      <c r="T758" s="12">
        <f t="shared" si="364"/>
        <v>0.35136131946177634</v>
      </c>
      <c r="W758" s="24">
        <f t="shared" si="365"/>
        <v>309.75633078466097</v>
      </c>
      <c r="X758" s="24">
        <f t="shared" si="366"/>
        <v>568.26804787679771</v>
      </c>
      <c r="Y758" s="13">
        <f t="shared" si="352"/>
        <v>0.40432699651984688</v>
      </c>
      <c r="Z758" s="24">
        <f t="shared" si="353"/>
        <v>7367.1529703215228</v>
      </c>
      <c r="AA758" s="24">
        <f t="shared" si="354"/>
        <v>13264.231584759676</v>
      </c>
      <c r="AB758" s="24">
        <f t="shared" si="367"/>
        <v>390.35177254300942</v>
      </c>
      <c r="AC758" s="24">
        <f t="shared" si="368"/>
        <v>278.78919313159088</v>
      </c>
      <c r="AE758" s="14">
        <f t="shared" si="369"/>
        <v>61.666666666666664</v>
      </c>
      <c r="AF758" s="24">
        <f t="shared" si="373"/>
        <v>400</v>
      </c>
      <c r="AG758" s="3">
        <f t="shared" si="370"/>
        <v>1.3</v>
      </c>
      <c r="AH758" s="3">
        <f>IF(AC758&lt;=450,AthetaR30_0,IF(AC758&gt;=650,AthetaR30_2,(IF(AC758&lt;=550,AthetaR30_0+(AthetaR30_1-AthetaR30_0)/100*(AC758-450),AthetaR30_1+(AthetaR30_2-AthetaR30_1)/100*(AC758-450)))))</f>
        <v>0</v>
      </c>
      <c r="AI758" s="3">
        <f>IF(AD758&lt;=450,AthetaR60_0,IF(AD758&gt;=650,AthetaR60_2,(IF(AD758&lt;=550,AthetaR60_0+(AthetaR60_1-AthetaR60_0)/100*(AD758-450),AthetaR60_1+(AthetaR60_2-AthetaR60_1)/100*(AD758-450)))))</f>
        <v>0.5</v>
      </c>
      <c r="AJ758" s="3">
        <f>IF(AE758&lt;=450,AthetaR90_0,IF(AE758&gt;=650,AthetaR90_2,(IF(AE758&lt;=550,AthetaR90_0+(AthetaR90_1-AthetaR90_0)/100*(AE758-450),AthetaR90_1+(AthetaR90_2-AthetaR90_1)/100*(AE758-450)))))</f>
        <v>1.3</v>
      </c>
      <c r="AK758" s="3">
        <f>IF(AF758&lt;=450,AthetaR120_0,IF(AF758&gt;=650,AthetaR120_2,(IF(AF758&lt;=550,AthetaR120_0+(AthetaR120_1-AthetaR120_0)/100*(AF758-450),AthetaR120_1+(AthetaR120_2-AthetaR120_1)/100*(AF758-450)))))</f>
        <v>1.9</v>
      </c>
      <c r="AL758" s="24">
        <f t="shared" si="371"/>
        <v>390.35177254300942</v>
      </c>
      <c r="AM758" s="14">
        <f t="shared" si="372"/>
        <v>278.78919313159088</v>
      </c>
    </row>
    <row r="759" spans="2:39" x14ac:dyDescent="0.25">
      <c r="B759" s="3">
        <f t="shared" si="355"/>
        <v>3705</v>
      </c>
      <c r="C759" s="14">
        <f t="shared" si="356"/>
        <v>61.75</v>
      </c>
      <c r="D759" s="11">
        <f t="shared" si="357"/>
        <v>949.63879363208116</v>
      </c>
      <c r="E759" s="11">
        <f t="shared" si="343"/>
        <v>604.65624794617395</v>
      </c>
      <c r="F759" s="11">
        <f t="shared" si="358"/>
        <v>187.51199715962662</v>
      </c>
      <c r="G759" s="11">
        <f t="shared" si="344"/>
        <v>390.8068691723139</v>
      </c>
      <c r="H759" s="11">
        <f t="shared" si="345"/>
        <v>279.14055445105265</v>
      </c>
      <c r="I759" s="24">
        <f t="shared" si="359"/>
        <v>187.51199715962662</v>
      </c>
      <c r="J759" s="12">
        <f t="shared" si="346"/>
        <v>0.22013237864240065</v>
      </c>
      <c r="K759" s="24">
        <f t="shared" si="347"/>
        <v>525.16170612592509</v>
      </c>
      <c r="L759" s="12">
        <f t="shared" si="360"/>
        <v>0.24351865022197131</v>
      </c>
      <c r="M759" s="24">
        <f t="shared" si="361"/>
        <v>390.8068691723139</v>
      </c>
      <c r="N759" s="12">
        <f t="shared" si="348"/>
        <v>0.64066252696464032</v>
      </c>
      <c r="O759" s="24">
        <f t="shared" si="349"/>
        <v>601.48721402056663</v>
      </c>
      <c r="P759" s="12">
        <f t="shared" si="362"/>
        <v>0.45477054260635297</v>
      </c>
      <c r="Q759" s="24">
        <f t="shared" si="363"/>
        <v>279.14055445105265</v>
      </c>
      <c r="R759" s="12">
        <f t="shared" si="350"/>
        <v>0.38024955332354493</v>
      </c>
      <c r="S759" s="24">
        <f t="shared" si="351"/>
        <v>557.37784122759751</v>
      </c>
      <c r="T759" s="12">
        <f t="shared" si="364"/>
        <v>0.35122360238463651</v>
      </c>
      <c r="W759" s="24">
        <f t="shared" si="365"/>
        <v>310.16065778118082</v>
      </c>
      <c r="X759" s="24">
        <f t="shared" si="366"/>
        <v>568.41570607676692</v>
      </c>
      <c r="Y759" s="13">
        <f t="shared" si="352"/>
        <v>0.40426882165623368</v>
      </c>
      <c r="Z759" s="24">
        <f t="shared" si="353"/>
        <v>7362.389754124828</v>
      </c>
      <c r="AA759" s="24">
        <f t="shared" si="354"/>
        <v>13271.386409237757</v>
      </c>
      <c r="AB759" s="24">
        <f t="shared" si="367"/>
        <v>390.8068691723139</v>
      </c>
      <c r="AC759" s="24">
        <f t="shared" si="368"/>
        <v>279.14055445105265</v>
      </c>
      <c r="AE759" s="14">
        <f t="shared" si="369"/>
        <v>61.75</v>
      </c>
      <c r="AF759" s="24">
        <f t="shared" si="373"/>
        <v>400</v>
      </c>
      <c r="AG759" s="3">
        <f t="shared" si="370"/>
        <v>1.3</v>
      </c>
      <c r="AH759" s="3">
        <f>IF(AC759&lt;=450,AthetaR30_0,IF(AC759&gt;=650,AthetaR30_2,(IF(AC759&lt;=550,AthetaR30_0+(AthetaR30_1-AthetaR30_0)/100*(AC759-450),AthetaR30_1+(AthetaR30_2-AthetaR30_1)/100*(AC759-450)))))</f>
        <v>0</v>
      </c>
      <c r="AI759" s="3">
        <f>IF(AD759&lt;=450,AthetaR60_0,IF(AD759&gt;=650,AthetaR60_2,(IF(AD759&lt;=550,AthetaR60_0+(AthetaR60_1-AthetaR60_0)/100*(AD759-450),AthetaR60_1+(AthetaR60_2-AthetaR60_1)/100*(AD759-450)))))</f>
        <v>0.5</v>
      </c>
      <c r="AJ759" s="3">
        <f>IF(AE759&lt;=450,AthetaR90_0,IF(AE759&gt;=650,AthetaR90_2,(IF(AE759&lt;=550,AthetaR90_0+(AthetaR90_1-AthetaR90_0)/100*(AE759-450),AthetaR90_1+(AthetaR90_2-AthetaR90_1)/100*(AE759-450)))))</f>
        <v>1.3</v>
      </c>
      <c r="AK759" s="3">
        <f>IF(AF759&lt;=450,AthetaR120_0,IF(AF759&gt;=650,AthetaR120_2,(IF(AF759&lt;=550,AthetaR120_0+(AthetaR120_1-AthetaR120_0)/100*(AF759-450),AthetaR120_1+(AthetaR120_2-AthetaR120_1)/100*(AF759-450)))))</f>
        <v>1.9</v>
      </c>
      <c r="AL759" s="24">
        <f t="shared" si="371"/>
        <v>390.8068691723139</v>
      </c>
      <c r="AM759" s="14">
        <f t="shared" si="372"/>
        <v>279.14055445105265</v>
      </c>
    </row>
    <row r="760" spans="2:39" x14ac:dyDescent="0.25">
      <c r="B760" s="3">
        <f t="shared" si="355"/>
        <v>3710</v>
      </c>
      <c r="C760" s="14">
        <f t="shared" si="356"/>
        <v>61.833333333333336</v>
      </c>
      <c r="D760" s="11">
        <f t="shared" si="357"/>
        <v>949.84045126179058</v>
      </c>
      <c r="E760" s="11">
        <f t="shared" si="343"/>
        <v>604.87004629482612</v>
      </c>
      <c r="F760" s="11">
        <f t="shared" si="358"/>
        <v>187.75551580984859</v>
      </c>
      <c r="G760" s="11">
        <f t="shared" si="344"/>
        <v>391.26163971492025</v>
      </c>
      <c r="H760" s="11">
        <f t="shared" si="345"/>
        <v>279.49177805343732</v>
      </c>
      <c r="I760" s="24">
        <f t="shared" si="359"/>
        <v>187.75551580984859</v>
      </c>
      <c r="J760" s="12">
        <f t="shared" si="346"/>
        <v>0.2200942830956969</v>
      </c>
      <c r="K760" s="24">
        <f t="shared" si="347"/>
        <v>525.25260499899593</v>
      </c>
      <c r="L760" s="12">
        <f t="shared" si="360"/>
        <v>0.24347187735517231</v>
      </c>
      <c r="M760" s="24">
        <f t="shared" si="361"/>
        <v>391.26163971492025</v>
      </c>
      <c r="N760" s="12">
        <f t="shared" si="348"/>
        <v>0.64043510413228122</v>
      </c>
      <c r="O760" s="24">
        <f t="shared" si="349"/>
        <v>601.70080619400892</v>
      </c>
      <c r="P760" s="12">
        <f t="shared" si="362"/>
        <v>0.45444450118916047</v>
      </c>
      <c r="Q760" s="24">
        <f t="shared" si="363"/>
        <v>279.49177805343732</v>
      </c>
      <c r="R760" s="12">
        <f t="shared" si="350"/>
        <v>0.38016606605793946</v>
      </c>
      <c r="S760" s="24">
        <f t="shared" si="351"/>
        <v>557.50024550306489</v>
      </c>
      <c r="T760" s="12">
        <f t="shared" si="364"/>
        <v>0.35108584155935801</v>
      </c>
      <c r="W760" s="24">
        <f t="shared" si="365"/>
        <v>310.56492660283703</v>
      </c>
      <c r="X760" s="24">
        <f t="shared" si="366"/>
        <v>568.56346583431377</v>
      </c>
      <c r="Y760" s="13">
        <f t="shared" si="352"/>
        <v>0.40421052533068252</v>
      </c>
      <c r="Z760" s="24">
        <f t="shared" si="353"/>
        <v>7357.6279922997273</v>
      </c>
      <c r="AA760" s="24">
        <f t="shared" si="354"/>
        <v>13278.535721764807</v>
      </c>
      <c r="AB760" s="24">
        <f t="shared" si="367"/>
        <v>391.26163971492025</v>
      </c>
      <c r="AC760" s="24">
        <f t="shared" si="368"/>
        <v>279.49177805343732</v>
      </c>
      <c r="AE760" s="14">
        <f t="shared" si="369"/>
        <v>61.833333333333336</v>
      </c>
      <c r="AF760" s="24">
        <f t="shared" si="373"/>
        <v>400</v>
      </c>
      <c r="AG760" s="3">
        <f t="shared" si="370"/>
        <v>1.3</v>
      </c>
      <c r="AH760" s="3">
        <f>IF(AC760&lt;=450,AthetaR30_0,IF(AC760&gt;=650,AthetaR30_2,(IF(AC760&lt;=550,AthetaR30_0+(AthetaR30_1-AthetaR30_0)/100*(AC760-450),AthetaR30_1+(AthetaR30_2-AthetaR30_1)/100*(AC760-450)))))</f>
        <v>0</v>
      </c>
      <c r="AI760" s="3">
        <f>IF(AD760&lt;=450,AthetaR60_0,IF(AD760&gt;=650,AthetaR60_2,(IF(AD760&lt;=550,AthetaR60_0+(AthetaR60_1-AthetaR60_0)/100*(AD760-450),AthetaR60_1+(AthetaR60_2-AthetaR60_1)/100*(AD760-450)))))</f>
        <v>0.5</v>
      </c>
      <c r="AJ760" s="3">
        <f>IF(AE760&lt;=450,AthetaR90_0,IF(AE760&gt;=650,AthetaR90_2,(IF(AE760&lt;=550,AthetaR90_0+(AthetaR90_1-AthetaR90_0)/100*(AE760-450),AthetaR90_1+(AthetaR90_2-AthetaR90_1)/100*(AE760-450)))))</f>
        <v>1.3</v>
      </c>
      <c r="AK760" s="3">
        <f>IF(AF760&lt;=450,AthetaR120_0,IF(AF760&gt;=650,AthetaR120_2,(IF(AF760&lt;=550,AthetaR120_0+(AthetaR120_1-AthetaR120_0)/100*(AF760-450),AthetaR120_1+(AthetaR120_2-AthetaR120_1)/100*(AF760-450)))))</f>
        <v>1.9</v>
      </c>
      <c r="AL760" s="24">
        <f t="shared" si="371"/>
        <v>391.26163971492025</v>
      </c>
      <c r="AM760" s="14">
        <f t="shared" si="372"/>
        <v>279.49177805343732</v>
      </c>
    </row>
    <row r="761" spans="2:39" x14ac:dyDescent="0.25">
      <c r="B761" s="3">
        <f t="shared" si="355"/>
        <v>3715</v>
      </c>
      <c r="C761" s="14">
        <f t="shared" si="356"/>
        <v>61.916666666666664</v>
      </c>
      <c r="D761" s="11">
        <f t="shared" si="357"/>
        <v>950.04183784621705</v>
      </c>
      <c r="E761" s="11">
        <f t="shared" si="343"/>
        <v>605.08384464347819</v>
      </c>
      <c r="F761" s="11">
        <f t="shared" si="358"/>
        <v>187.99898768720377</v>
      </c>
      <c r="G761" s="11">
        <f t="shared" si="344"/>
        <v>391.71608421610944</v>
      </c>
      <c r="H761" s="11">
        <f t="shared" si="345"/>
        <v>279.8428638949967</v>
      </c>
      <c r="I761" s="24">
        <f t="shared" si="359"/>
        <v>187.99898768720377</v>
      </c>
      <c r="J761" s="12">
        <f t="shared" si="346"/>
        <v>0.22005622987603107</v>
      </c>
      <c r="K761" s="24">
        <f t="shared" si="347"/>
        <v>525.34343429644105</v>
      </c>
      <c r="L761" s="12">
        <f t="shared" si="360"/>
        <v>0.24342506015422841</v>
      </c>
      <c r="M761" s="24">
        <f t="shared" si="361"/>
        <v>391.71608421610944</v>
      </c>
      <c r="N761" s="12">
        <f t="shared" si="348"/>
        <v>0.64020760310667613</v>
      </c>
      <c r="O761" s="24">
        <f t="shared" si="349"/>
        <v>601.91462363362098</v>
      </c>
      <c r="P761" s="12">
        <f t="shared" si="362"/>
        <v>0.45411850580727375</v>
      </c>
      <c r="Q761" s="24">
        <f t="shared" si="363"/>
        <v>279.8428638949967</v>
      </c>
      <c r="R761" s="12">
        <f t="shared" si="350"/>
        <v>0.38008261936082011</v>
      </c>
      <c r="S761" s="24">
        <f t="shared" si="351"/>
        <v>557.62264403370204</v>
      </c>
      <c r="T761" s="12">
        <f t="shared" si="364"/>
        <v>0.35094803725417911</v>
      </c>
      <c r="W761" s="24">
        <f t="shared" si="365"/>
        <v>310.96913712816769</v>
      </c>
      <c r="X761" s="24">
        <f t="shared" si="366"/>
        <v>568.71132793185325</v>
      </c>
      <c r="Y761" s="13">
        <f t="shared" si="352"/>
        <v>0.40415210699067011</v>
      </c>
      <c r="Z761" s="24">
        <f t="shared" si="353"/>
        <v>7352.8676878827628</v>
      </c>
      <c r="AA761" s="24">
        <f t="shared" si="354"/>
        <v>13285.679513053394</v>
      </c>
      <c r="AB761" s="24">
        <f t="shared" si="367"/>
        <v>391.71608421610944</v>
      </c>
      <c r="AC761" s="24">
        <f t="shared" si="368"/>
        <v>279.8428638949967</v>
      </c>
      <c r="AE761" s="14">
        <f t="shared" si="369"/>
        <v>61.916666666666664</v>
      </c>
      <c r="AF761" s="24">
        <f t="shared" si="373"/>
        <v>400</v>
      </c>
      <c r="AG761" s="3">
        <f t="shared" si="370"/>
        <v>1.3</v>
      </c>
      <c r="AH761" s="3">
        <f>IF(AC761&lt;=450,AthetaR30_0,IF(AC761&gt;=650,AthetaR30_2,(IF(AC761&lt;=550,AthetaR30_0+(AthetaR30_1-AthetaR30_0)/100*(AC761-450),AthetaR30_1+(AthetaR30_2-AthetaR30_1)/100*(AC761-450)))))</f>
        <v>0</v>
      </c>
      <c r="AI761" s="3">
        <f>IF(AD761&lt;=450,AthetaR60_0,IF(AD761&gt;=650,AthetaR60_2,(IF(AD761&lt;=550,AthetaR60_0+(AthetaR60_1-AthetaR60_0)/100*(AD761-450),AthetaR60_1+(AthetaR60_2-AthetaR60_1)/100*(AD761-450)))))</f>
        <v>0.5</v>
      </c>
      <c r="AJ761" s="3">
        <f>IF(AE761&lt;=450,AthetaR90_0,IF(AE761&gt;=650,AthetaR90_2,(IF(AE761&lt;=550,AthetaR90_0+(AthetaR90_1-AthetaR90_0)/100*(AE761-450),AthetaR90_1+(AthetaR90_2-AthetaR90_1)/100*(AE761-450)))))</f>
        <v>1.3</v>
      </c>
      <c r="AK761" s="3">
        <f>IF(AF761&lt;=450,AthetaR120_0,IF(AF761&gt;=650,AthetaR120_2,(IF(AF761&lt;=550,AthetaR120_0+(AthetaR120_1-AthetaR120_0)/100*(AF761-450),AthetaR120_1+(AthetaR120_2-AthetaR120_1)/100*(AF761-450)))))</f>
        <v>1.9</v>
      </c>
      <c r="AL761" s="24">
        <f t="shared" si="371"/>
        <v>391.71608421610944</v>
      </c>
      <c r="AM761" s="14">
        <f t="shared" si="372"/>
        <v>279.8428638949967</v>
      </c>
    </row>
    <row r="762" spans="2:39" x14ac:dyDescent="0.25">
      <c r="B762" s="3">
        <f t="shared" si="355"/>
        <v>3720</v>
      </c>
      <c r="C762" s="14">
        <f t="shared" si="356"/>
        <v>62</v>
      </c>
      <c r="D762" s="11">
        <f t="shared" si="357"/>
        <v>950.24295411299954</v>
      </c>
      <c r="E762" s="11">
        <f t="shared" si="343"/>
        <v>605.29764299213025</v>
      </c>
      <c r="F762" s="11">
        <f t="shared" si="358"/>
        <v>188.242412747358</v>
      </c>
      <c r="G762" s="11">
        <f t="shared" si="344"/>
        <v>392.17020272191672</v>
      </c>
      <c r="H762" s="11">
        <f t="shared" si="345"/>
        <v>280.19381193225087</v>
      </c>
      <c r="I762" s="24">
        <f t="shared" si="359"/>
        <v>188.242412747358</v>
      </c>
      <c r="J762" s="12">
        <f t="shared" si="346"/>
        <v>0.22001821886020401</v>
      </c>
      <c r="K762" s="24">
        <f t="shared" si="347"/>
        <v>525.43419422395596</v>
      </c>
      <c r="L762" s="12">
        <f t="shared" si="360"/>
        <v>0.24337819885214426</v>
      </c>
      <c r="M762" s="24">
        <f t="shared" si="361"/>
        <v>392.17020272191672</v>
      </c>
      <c r="N762" s="12">
        <f t="shared" si="348"/>
        <v>0.63998002374145058</v>
      </c>
      <c r="O762" s="24">
        <f t="shared" si="349"/>
        <v>602.12866679572733</v>
      </c>
      <c r="P762" s="12">
        <f t="shared" si="362"/>
        <v>0.45379255721331507</v>
      </c>
      <c r="Q762" s="24">
        <f t="shared" si="363"/>
        <v>280.19381193225087</v>
      </c>
      <c r="R762" s="12">
        <f t="shared" si="350"/>
        <v>0.37999921285462729</v>
      </c>
      <c r="S762" s="24">
        <f t="shared" si="351"/>
        <v>557.74503733068673</v>
      </c>
      <c r="T762" s="12">
        <f t="shared" si="364"/>
        <v>0.35081018973589656</v>
      </c>
      <c r="W762" s="24">
        <f t="shared" si="365"/>
        <v>311.37328923515838</v>
      </c>
      <c r="X762" s="24">
        <f t="shared" si="366"/>
        <v>568.85929315069529</v>
      </c>
      <c r="Y762" s="13">
        <f t="shared" si="352"/>
        <v>0.40409356608652425</v>
      </c>
      <c r="Z762" s="24">
        <f t="shared" si="353"/>
        <v>7348.1088439242967</v>
      </c>
      <c r="AA762" s="24">
        <f t="shared" si="354"/>
        <v>13292.817773855337</v>
      </c>
      <c r="AB762" s="24">
        <f t="shared" si="367"/>
        <v>392.17020272191672</v>
      </c>
      <c r="AC762" s="24">
        <f t="shared" si="368"/>
        <v>280.19381193225087</v>
      </c>
      <c r="AE762" s="14">
        <f t="shared" si="369"/>
        <v>62</v>
      </c>
      <c r="AF762" s="24">
        <f t="shared" si="373"/>
        <v>400</v>
      </c>
      <c r="AG762" s="3">
        <f t="shared" si="370"/>
        <v>1.3</v>
      </c>
      <c r="AH762" s="3">
        <f>IF(AC762&lt;=450,AthetaR30_0,IF(AC762&gt;=650,AthetaR30_2,(IF(AC762&lt;=550,AthetaR30_0+(AthetaR30_1-AthetaR30_0)/100*(AC762-450),AthetaR30_1+(AthetaR30_2-AthetaR30_1)/100*(AC762-450)))))</f>
        <v>0</v>
      </c>
      <c r="AI762" s="3">
        <f>IF(AD762&lt;=450,AthetaR60_0,IF(AD762&gt;=650,AthetaR60_2,(IF(AD762&lt;=550,AthetaR60_0+(AthetaR60_1-AthetaR60_0)/100*(AD762-450),AthetaR60_1+(AthetaR60_2-AthetaR60_1)/100*(AD762-450)))))</f>
        <v>0.5</v>
      </c>
      <c r="AJ762" s="3">
        <f>IF(AE762&lt;=450,AthetaR90_0,IF(AE762&gt;=650,AthetaR90_2,(IF(AE762&lt;=550,AthetaR90_0+(AthetaR90_1-AthetaR90_0)/100*(AE762-450),AthetaR90_1+(AthetaR90_2-AthetaR90_1)/100*(AE762-450)))))</f>
        <v>1.3</v>
      </c>
      <c r="AK762" s="3">
        <f>IF(AF762&lt;=450,AthetaR120_0,IF(AF762&gt;=650,AthetaR120_2,(IF(AF762&lt;=550,AthetaR120_0+(AthetaR120_1-AthetaR120_0)/100*(AF762-450),AthetaR120_1+(AthetaR120_2-AthetaR120_1)/100*(AF762-450)))))</f>
        <v>1.9</v>
      </c>
      <c r="AL762" s="24">
        <f t="shared" si="371"/>
        <v>392.17020272191672</v>
      </c>
      <c r="AM762" s="14">
        <f t="shared" si="372"/>
        <v>280.19381193225087</v>
      </c>
    </row>
    <row r="763" spans="2:39" x14ac:dyDescent="0.25">
      <c r="B763" s="3">
        <f t="shared" si="355"/>
        <v>3725</v>
      </c>
      <c r="C763" s="14">
        <f t="shared" si="356"/>
        <v>62.083333333333336</v>
      </c>
      <c r="D763" s="11">
        <f t="shared" si="357"/>
        <v>950.44380078685015</v>
      </c>
      <c r="E763" s="11">
        <f t="shared" si="343"/>
        <v>605.51144134078231</v>
      </c>
      <c r="F763" s="11">
        <f t="shared" si="358"/>
        <v>188.48579094621016</v>
      </c>
      <c r="G763" s="11">
        <f t="shared" si="344"/>
        <v>392.62399527913004</v>
      </c>
      <c r="H763" s="11">
        <f t="shared" si="345"/>
        <v>280.54462212198678</v>
      </c>
      <c r="I763" s="24">
        <f t="shared" si="359"/>
        <v>188.48579094621016</v>
      </c>
      <c r="J763" s="12">
        <f t="shared" si="346"/>
        <v>0.2199802499252374</v>
      </c>
      <c r="K763" s="24">
        <f t="shared" si="347"/>
        <v>525.52488498713353</v>
      </c>
      <c r="L763" s="12">
        <f t="shared" si="360"/>
        <v>0.24333129368049411</v>
      </c>
      <c r="M763" s="24">
        <f t="shared" si="361"/>
        <v>392.62399527913004</v>
      </c>
      <c r="N763" s="12">
        <f t="shared" si="348"/>
        <v>0.63975236589585027</v>
      </c>
      <c r="O763" s="24">
        <f t="shared" si="349"/>
        <v>602.34293613237128</v>
      </c>
      <c r="P763" s="12">
        <f t="shared" si="362"/>
        <v>0.45346665615828291</v>
      </c>
      <c r="Q763" s="24">
        <f t="shared" si="363"/>
        <v>280.54462212198678</v>
      </c>
      <c r="R763" s="12">
        <f t="shared" si="350"/>
        <v>0.37991584616330309</v>
      </c>
      <c r="S763" s="24">
        <f t="shared" si="351"/>
        <v>557.86742590393078</v>
      </c>
      <c r="T763" s="12">
        <f t="shared" si="364"/>
        <v>0.35067229926994958</v>
      </c>
      <c r="W763" s="24">
        <f t="shared" si="365"/>
        <v>311.77738280124493</v>
      </c>
      <c r="X763" s="24">
        <f t="shared" si="366"/>
        <v>569.00736227104358</v>
      </c>
      <c r="Y763" s="13">
        <f t="shared" si="352"/>
        <v>0.40403490207142334</v>
      </c>
      <c r="Z763" s="24">
        <f t="shared" si="353"/>
        <v>7343.351463488435</v>
      </c>
      <c r="AA763" s="24">
        <f t="shared" si="354"/>
        <v>13299.950494961817</v>
      </c>
      <c r="AB763" s="24">
        <f t="shared" si="367"/>
        <v>392.62399527913004</v>
      </c>
      <c r="AC763" s="24">
        <f t="shared" si="368"/>
        <v>280.54462212198678</v>
      </c>
      <c r="AE763" s="14">
        <f t="shared" si="369"/>
        <v>62.083333333333336</v>
      </c>
      <c r="AF763" s="24">
        <f t="shared" si="373"/>
        <v>400</v>
      </c>
      <c r="AG763" s="3">
        <f t="shared" si="370"/>
        <v>1.3</v>
      </c>
      <c r="AH763" s="3">
        <f>IF(AC763&lt;=450,AthetaR30_0,IF(AC763&gt;=650,AthetaR30_2,(IF(AC763&lt;=550,AthetaR30_0+(AthetaR30_1-AthetaR30_0)/100*(AC763-450),AthetaR30_1+(AthetaR30_2-AthetaR30_1)/100*(AC763-450)))))</f>
        <v>0</v>
      </c>
      <c r="AI763" s="3">
        <f>IF(AD763&lt;=450,AthetaR60_0,IF(AD763&gt;=650,AthetaR60_2,(IF(AD763&lt;=550,AthetaR60_0+(AthetaR60_1-AthetaR60_0)/100*(AD763-450),AthetaR60_1+(AthetaR60_2-AthetaR60_1)/100*(AD763-450)))))</f>
        <v>0.5</v>
      </c>
      <c r="AJ763" s="3">
        <f>IF(AE763&lt;=450,AthetaR90_0,IF(AE763&gt;=650,AthetaR90_2,(IF(AE763&lt;=550,AthetaR90_0+(AthetaR90_1-AthetaR90_0)/100*(AE763-450),AthetaR90_1+(AthetaR90_2-AthetaR90_1)/100*(AE763-450)))))</f>
        <v>1.3</v>
      </c>
      <c r="AK763" s="3">
        <f>IF(AF763&lt;=450,AthetaR120_0,IF(AF763&gt;=650,AthetaR120_2,(IF(AF763&lt;=550,AthetaR120_0+(AthetaR120_1-AthetaR120_0)/100*(AF763-450),AthetaR120_1+(AthetaR120_2-AthetaR120_1)/100*(AF763-450)))))</f>
        <v>1.9</v>
      </c>
      <c r="AL763" s="24">
        <f t="shared" si="371"/>
        <v>392.62399527913004</v>
      </c>
      <c r="AM763" s="14">
        <f t="shared" si="372"/>
        <v>280.54462212198678</v>
      </c>
    </row>
    <row r="764" spans="2:39" x14ac:dyDescent="0.25">
      <c r="B764" s="3">
        <f t="shared" si="355"/>
        <v>3730</v>
      </c>
      <c r="C764" s="14">
        <f t="shared" si="356"/>
        <v>62.166666666666664</v>
      </c>
      <c r="D764" s="11">
        <f t="shared" si="357"/>
        <v>950.64437858957103</v>
      </c>
      <c r="E764" s="11">
        <f t="shared" si="343"/>
        <v>605.72523968943437</v>
      </c>
      <c r="F764" s="11">
        <f t="shared" si="358"/>
        <v>188.72912223989064</v>
      </c>
      <c r="G764" s="11">
        <f t="shared" si="344"/>
        <v>393.07746193528834</v>
      </c>
      <c r="H764" s="11">
        <f t="shared" si="345"/>
        <v>280.89529442125672</v>
      </c>
      <c r="I764" s="24">
        <f t="shared" si="359"/>
        <v>188.72912223989064</v>
      </c>
      <c r="J764" s="12">
        <f t="shared" si="346"/>
        <v>0.21994232294837426</v>
      </c>
      <c r="K764" s="24">
        <f t="shared" si="347"/>
        <v>525.61550679146262</v>
      </c>
      <c r="L764" s="12">
        <f t="shared" si="360"/>
        <v>0.24328434486937958</v>
      </c>
      <c r="M764" s="24">
        <f t="shared" si="361"/>
        <v>393.07746193528834</v>
      </c>
      <c r="N764" s="12">
        <f t="shared" si="348"/>
        <v>0.63952462943471167</v>
      </c>
      <c r="O764" s="24">
        <f t="shared" si="349"/>
        <v>602.55743209132743</v>
      </c>
      <c r="P764" s="12">
        <f t="shared" si="362"/>
        <v>0.45314080339140161</v>
      </c>
      <c r="Q764" s="24">
        <f t="shared" si="363"/>
        <v>280.89529442125672</v>
      </c>
      <c r="R764" s="12">
        <f t="shared" si="350"/>
        <v>0.37983251891228703</v>
      </c>
      <c r="S764" s="24">
        <f t="shared" si="351"/>
        <v>557.98981026208185</v>
      </c>
      <c r="T764" s="12">
        <f t="shared" si="364"/>
        <v>0.35053436612034172</v>
      </c>
      <c r="W764" s="24">
        <f t="shared" si="365"/>
        <v>312.18141770331636</v>
      </c>
      <c r="X764" s="24">
        <f t="shared" si="366"/>
        <v>569.15553607199274</v>
      </c>
      <c r="Y764" s="13">
        <f t="shared" si="352"/>
        <v>0.40397611440139958</v>
      </c>
      <c r="Z764" s="24">
        <f t="shared" si="353"/>
        <v>7338.5955496529505</v>
      </c>
      <c r="AA764" s="24">
        <f t="shared" si="354"/>
        <v>13307.077667203557</v>
      </c>
      <c r="AB764" s="24">
        <f t="shared" si="367"/>
        <v>393.07746193528834</v>
      </c>
      <c r="AC764" s="24">
        <f t="shared" si="368"/>
        <v>280.89529442125672</v>
      </c>
      <c r="AE764" s="14">
        <f t="shared" si="369"/>
        <v>62.166666666666664</v>
      </c>
      <c r="AF764" s="24">
        <f t="shared" si="373"/>
        <v>400</v>
      </c>
      <c r="AG764" s="3">
        <f t="shared" si="370"/>
        <v>1.3</v>
      </c>
      <c r="AH764" s="3">
        <f>IF(AC764&lt;=450,AthetaR30_0,IF(AC764&gt;=650,AthetaR30_2,(IF(AC764&lt;=550,AthetaR30_0+(AthetaR30_1-AthetaR30_0)/100*(AC764-450),AthetaR30_1+(AthetaR30_2-AthetaR30_1)/100*(AC764-450)))))</f>
        <v>0</v>
      </c>
      <c r="AI764" s="3">
        <f>IF(AD764&lt;=450,AthetaR60_0,IF(AD764&gt;=650,AthetaR60_2,(IF(AD764&lt;=550,AthetaR60_0+(AthetaR60_1-AthetaR60_0)/100*(AD764-450),AthetaR60_1+(AthetaR60_2-AthetaR60_1)/100*(AD764-450)))))</f>
        <v>0.5</v>
      </c>
      <c r="AJ764" s="3">
        <f>IF(AE764&lt;=450,AthetaR90_0,IF(AE764&gt;=650,AthetaR90_2,(IF(AE764&lt;=550,AthetaR90_0+(AthetaR90_1-AthetaR90_0)/100*(AE764-450),AthetaR90_1+(AthetaR90_2-AthetaR90_1)/100*(AE764-450)))))</f>
        <v>1.3</v>
      </c>
      <c r="AK764" s="3">
        <f>IF(AF764&lt;=450,AthetaR120_0,IF(AF764&gt;=650,AthetaR120_2,(IF(AF764&lt;=550,AthetaR120_0+(AthetaR120_1-AthetaR120_0)/100*(AF764-450),AthetaR120_1+(AthetaR120_2-AthetaR120_1)/100*(AF764-450)))))</f>
        <v>1.9</v>
      </c>
      <c r="AL764" s="24">
        <f t="shared" si="371"/>
        <v>393.07746193528834</v>
      </c>
      <c r="AM764" s="14">
        <f t="shared" si="372"/>
        <v>280.89529442125672</v>
      </c>
    </row>
    <row r="765" spans="2:39" x14ac:dyDescent="0.25">
      <c r="B765" s="3">
        <f t="shared" si="355"/>
        <v>3735</v>
      </c>
      <c r="C765" s="14">
        <f t="shared" si="356"/>
        <v>62.25</v>
      </c>
      <c r="D765" s="11">
        <f t="shared" si="357"/>
        <v>950.84468824006944</v>
      </c>
      <c r="E765" s="11">
        <f t="shared" si="343"/>
        <v>605.93903803808644</v>
      </c>
      <c r="F765" s="11">
        <f t="shared" si="358"/>
        <v>188.97240658476002</v>
      </c>
      <c r="G765" s="11">
        <f t="shared" si="344"/>
        <v>393.53060273867976</v>
      </c>
      <c r="H765" s="11">
        <f t="shared" si="345"/>
        <v>281.24582878737704</v>
      </c>
      <c r="I765" s="24">
        <f t="shared" si="359"/>
        <v>188.97240658476002</v>
      </c>
      <c r="J765" s="12">
        <f t="shared" si="346"/>
        <v>0.21990443780707836</v>
      </c>
      <c r="K765" s="24">
        <f t="shared" si="347"/>
        <v>525.70605984232725</v>
      </c>
      <c r="L765" s="12">
        <f t="shared" si="360"/>
        <v>0.24323735264748006</v>
      </c>
      <c r="M765" s="24">
        <f t="shared" si="361"/>
        <v>393.53060273867976</v>
      </c>
      <c r="N765" s="12">
        <f t="shared" si="348"/>
        <v>0.6392968142284301</v>
      </c>
      <c r="O765" s="24">
        <f t="shared" si="349"/>
        <v>602.7721551161153</v>
      </c>
      <c r="P765" s="12">
        <f t="shared" si="362"/>
        <v>0.45281499966024485</v>
      </c>
      <c r="Q765" s="24">
        <f t="shared" si="363"/>
        <v>281.24582878737704</v>
      </c>
      <c r="R765" s="12">
        <f t="shared" si="350"/>
        <v>0.37974923072851385</v>
      </c>
      <c r="S765" s="24">
        <f t="shared" si="351"/>
        <v>558.1121909125219</v>
      </c>
      <c r="T765" s="12">
        <f t="shared" si="364"/>
        <v>0.35039639054972543</v>
      </c>
      <c r="W765" s="24">
        <f t="shared" si="365"/>
        <v>312.58539381771777</v>
      </c>
      <c r="X765" s="24">
        <f t="shared" si="366"/>
        <v>569.30381533152615</v>
      </c>
      <c r="Y765" s="13">
        <f t="shared" si="352"/>
        <v>0.40391720253533897</v>
      </c>
      <c r="Z765" s="24">
        <f t="shared" si="353"/>
        <v>7333.8411055092165</v>
      </c>
      <c r="AA765" s="24">
        <f t="shared" si="354"/>
        <v>13314.19928145093</v>
      </c>
      <c r="AB765" s="24">
        <f t="shared" si="367"/>
        <v>393.53060273867976</v>
      </c>
      <c r="AC765" s="24">
        <f t="shared" si="368"/>
        <v>281.24582878737704</v>
      </c>
      <c r="AE765" s="14">
        <f t="shared" si="369"/>
        <v>62.25</v>
      </c>
      <c r="AF765" s="24">
        <f t="shared" si="373"/>
        <v>400</v>
      </c>
      <c r="AG765" s="3">
        <f t="shared" si="370"/>
        <v>1.3</v>
      </c>
      <c r="AH765" s="3">
        <f>IF(AC765&lt;=450,AthetaR30_0,IF(AC765&gt;=650,AthetaR30_2,(IF(AC765&lt;=550,AthetaR30_0+(AthetaR30_1-AthetaR30_0)/100*(AC765-450),AthetaR30_1+(AthetaR30_2-AthetaR30_1)/100*(AC765-450)))))</f>
        <v>0</v>
      </c>
      <c r="AI765" s="3">
        <f>IF(AD765&lt;=450,AthetaR60_0,IF(AD765&gt;=650,AthetaR60_2,(IF(AD765&lt;=550,AthetaR60_0+(AthetaR60_1-AthetaR60_0)/100*(AD765-450),AthetaR60_1+(AthetaR60_2-AthetaR60_1)/100*(AD765-450)))))</f>
        <v>0.5</v>
      </c>
      <c r="AJ765" s="3">
        <f>IF(AE765&lt;=450,AthetaR90_0,IF(AE765&gt;=650,AthetaR90_2,(IF(AE765&lt;=550,AthetaR90_0+(AthetaR90_1-AthetaR90_0)/100*(AE765-450),AthetaR90_1+(AthetaR90_2-AthetaR90_1)/100*(AE765-450)))))</f>
        <v>1.3</v>
      </c>
      <c r="AK765" s="3">
        <f>IF(AF765&lt;=450,AthetaR120_0,IF(AF765&gt;=650,AthetaR120_2,(IF(AF765&lt;=550,AthetaR120_0+(AthetaR120_1-AthetaR120_0)/100*(AF765-450),AthetaR120_1+(AthetaR120_2-AthetaR120_1)/100*(AF765-450)))))</f>
        <v>1.9</v>
      </c>
      <c r="AL765" s="24">
        <f t="shared" si="371"/>
        <v>393.53060273867976</v>
      </c>
      <c r="AM765" s="14">
        <f t="shared" si="372"/>
        <v>281.24582878737704</v>
      </c>
    </row>
    <row r="766" spans="2:39" x14ac:dyDescent="0.25">
      <c r="B766" s="3">
        <f t="shared" si="355"/>
        <v>3740</v>
      </c>
      <c r="C766" s="14">
        <f t="shared" si="356"/>
        <v>62.333333333333336</v>
      </c>
      <c r="D766" s="11">
        <f t="shared" si="357"/>
        <v>951.04473045437283</v>
      </c>
      <c r="E766" s="11">
        <f t="shared" si="343"/>
        <v>606.1528363867385</v>
      </c>
      <c r="F766" s="11">
        <f t="shared" si="358"/>
        <v>189.21564393740749</v>
      </c>
      <c r="G766" s="11">
        <f t="shared" si="344"/>
        <v>393.98341773833999</v>
      </c>
      <c r="H766" s="11">
        <f t="shared" si="345"/>
        <v>281.59622517792678</v>
      </c>
      <c r="I766" s="24">
        <f t="shared" si="359"/>
        <v>189.21564393740749</v>
      </c>
      <c r="J766" s="12">
        <f t="shared" si="346"/>
        <v>0.2198665943790345</v>
      </c>
      <c r="K766" s="24">
        <f t="shared" si="347"/>
        <v>525.79654434500515</v>
      </c>
      <c r="L766" s="12">
        <f t="shared" si="360"/>
        <v>0.24319031724205731</v>
      </c>
      <c r="M766" s="24">
        <f t="shared" si="361"/>
        <v>393.98341773833999</v>
      </c>
      <c r="N766" s="12">
        <f t="shared" si="348"/>
        <v>0.63906892015293026</v>
      </c>
      <c r="O766" s="24">
        <f t="shared" si="349"/>
        <v>602.98710564601174</v>
      </c>
      <c r="P766" s="12">
        <f t="shared" si="362"/>
        <v>0.45248924571072613</v>
      </c>
      <c r="Q766" s="24">
        <f t="shared" si="363"/>
        <v>281.59622517792678</v>
      </c>
      <c r="R766" s="12">
        <f t="shared" si="350"/>
        <v>0.37966598124040912</v>
      </c>
      <c r="S766" s="24">
        <f t="shared" si="351"/>
        <v>558.23456836136972</v>
      </c>
      <c r="T766" s="12">
        <f t="shared" si="364"/>
        <v>0.35025837281940614</v>
      </c>
      <c r="W766" s="24">
        <f t="shared" si="365"/>
        <v>312.98931102025313</v>
      </c>
      <c r="X766" s="24">
        <f t="shared" si="366"/>
        <v>569.4522008265144</v>
      </c>
      <c r="Y766" s="13">
        <f t="shared" si="352"/>
        <v>0.40385816593498336</v>
      </c>
      <c r="Z766" s="24">
        <f t="shared" si="353"/>
        <v>7329.0881341621343</v>
      </c>
      <c r="AA766" s="24">
        <f t="shared" si="354"/>
        <v>13321.315328614144</v>
      </c>
      <c r="AB766" s="24">
        <f t="shared" si="367"/>
        <v>393.98341773833999</v>
      </c>
      <c r="AC766" s="24">
        <f t="shared" si="368"/>
        <v>281.59622517792678</v>
      </c>
      <c r="AE766" s="14">
        <f t="shared" si="369"/>
        <v>62.333333333333336</v>
      </c>
      <c r="AF766" s="24">
        <f t="shared" si="373"/>
        <v>400</v>
      </c>
      <c r="AG766" s="3">
        <f t="shared" si="370"/>
        <v>1.3</v>
      </c>
      <c r="AH766" s="3">
        <f>IF(AC766&lt;=450,AthetaR30_0,IF(AC766&gt;=650,AthetaR30_2,(IF(AC766&lt;=550,AthetaR30_0+(AthetaR30_1-AthetaR30_0)/100*(AC766-450),AthetaR30_1+(AthetaR30_2-AthetaR30_1)/100*(AC766-450)))))</f>
        <v>0</v>
      </c>
      <c r="AI766" s="3">
        <f>IF(AD766&lt;=450,AthetaR60_0,IF(AD766&gt;=650,AthetaR60_2,(IF(AD766&lt;=550,AthetaR60_0+(AthetaR60_1-AthetaR60_0)/100*(AD766-450),AthetaR60_1+(AthetaR60_2-AthetaR60_1)/100*(AD766-450)))))</f>
        <v>0.5</v>
      </c>
      <c r="AJ766" s="3">
        <f>IF(AE766&lt;=450,AthetaR90_0,IF(AE766&gt;=650,AthetaR90_2,(IF(AE766&lt;=550,AthetaR90_0+(AthetaR90_1-AthetaR90_0)/100*(AE766-450),AthetaR90_1+(AthetaR90_2-AthetaR90_1)/100*(AE766-450)))))</f>
        <v>1.3</v>
      </c>
      <c r="AK766" s="3">
        <f>IF(AF766&lt;=450,AthetaR120_0,IF(AF766&gt;=650,AthetaR120_2,(IF(AF766&lt;=550,AthetaR120_0+(AthetaR120_1-AthetaR120_0)/100*(AF766-450),AthetaR120_1+(AthetaR120_2-AthetaR120_1)/100*(AF766-450)))))</f>
        <v>1.9</v>
      </c>
      <c r="AL766" s="24">
        <f t="shared" si="371"/>
        <v>393.98341773833999</v>
      </c>
      <c r="AM766" s="14">
        <f t="shared" si="372"/>
        <v>281.59622517792678</v>
      </c>
    </row>
    <row r="767" spans="2:39" x14ac:dyDescent="0.25">
      <c r="B767" s="3">
        <f t="shared" si="355"/>
        <v>3745</v>
      </c>
      <c r="C767" s="14">
        <f t="shared" si="356"/>
        <v>62.416666666666664</v>
      </c>
      <c r="D767" s="11">
        <f t="shared" si="357"/>
        <v>951.24450594564473</v>
      </c>
      <c r="E767" s="11">
        <f t="shared" si="343"/>
        <v>606.36663473539056</v>
      </c>
      <c r="F767" s="11">
        <f t="shared" si="358"/>
        <v>189.45883425464956</v>
      </c>
      <c r="G767" s="11">
        <f t="shared" si="344"/>
        <v>394.43590698405075</v>
      </c>
      <c r="H767" s="11">
        <f t="shared" si="345"/>
        <v>281.94648355074617</v>
      </c>
      <c r="I767" s="24">
        <f t="shared" si="359"/>
        <v>189.45883425464956</v>
      </c>
      <c r="J767" s="12">
        <f t="shared" si="346"/>
        <v>0.21982879254214804</v>
      </c>
      <c r="K767" s="24">
        <f t="shared" si="347"/>
        <v>525.88696050466717</v>
      </c>
      <c r="L767" s="12">
        <f t="shared" si="360"/>
        <v>0.24314323887894565</v>
      </c>
      <c r="M767" s="24">
        <f t="shared" si="361"/>
        <v>394.43590698405075</v>
      </c>
      <c r="N767" s="12">
        <f t="shared" si="348"/>
        <v>0.63884094708963512</v>
      </c>
      <c r="O767" s="24">
        <f t="shared" si="349"/>
        <v>603.20228411606411</v>
      </c>
      <c r="P767" s="12">
        <f t="shared" si="362"/>
        <v>0.45216354228704314</v>
      </c>
      <c r="Q767" s="24">
        <f t="shared" si="363"/>
        <v>281.94648355074617</v>
      </c>
      <c r="R767" s="12">
        <f t="shared" si="350"/>
        <v>0.3795827700778871</v>
      </c>
      <c r="S767" s="24">
        <f t="shared" si="351"/>
        <v>558.35694311347925</v>
      </c>
      <c r="T767" s="12">
        <f t="shared" si="364"/>
        <v>0.35012031318932102</v>
      </c>
      <c r="W767" s="24">
        <f t="shared" si="365"/>
        <v>313.39316918618812</v>
      </c>
      <c r="X767" s="24">
        <f t="shared" si="366"/>
        <v>569.60069333271247</v>
      </c>
      <c r="Y767" s="13">
        <f t="shared" si="352"/>
        <v>0.40379900406493247</v>
      </c>
      <c r="Z767" s="24">
        <f t="shared" si="353"/>
        <v>7324.3366387300612</v>
      </c>
      <c r="AA767" s="24">
        <f t="shared" si="354"/>
        <v>13328.425799643386</v>
      </c>
      <c r="AB767" s="24">
        <f t="shared" si="367"/>
        <v>394.43590698405075</v>
      </c>
      <c r="AC767" s="24">
        <f t="shared" si="368"/>
        <v>281.94648355074617</v>
      </c>
      <c r="AE767" s="14">
        <f t="shared" si="369"/>
        <v>62.416666666666664</v>
      </c>
      <c r="AF767" s="24">
        <f t="shared" si="373"/>
        <v>400</v>
      </c>
      <c r="AG767" s="3">
        <f t="shared" si="370"/>
        <v>1.3</v>
      </c>
      <c r="AH767" s="3">
        <f>IF(AC767&lt;=450,AthetaR30_0,IF(AC767&gt;=650,AthetaR30_2,(IF(AC767&lt;=550,AthetaR30_0+(AthetaR30_1-AthetaR30_0)/100*(AC767-450),AthetaR30_1+(AthetaR30_2-AthetaR30_1)/100*(AC767-450)))))</f>
        <v>0</v>
      </c>
      <c r="AI767" s="3">
        <f>IF(AD767&lt;=450,AthetaR60_0,IF(AD767&gt;=650,AthetaR60_2,(IF(AD767&lt;=550,AthetaR60_0+(AthetaR60_1-AthetaR60_0)/100*(AD767-450),AthetaR60_1+(AthetaR60_2-AthetaR60_1)/100*(AD767-450)))))</f>
        <v>0.5</v>
      </c>
      <c r="AJ767" s="3">
        <f>IF(AE767&lt;=450,AthetaR90_0,IF(AE767&gt;=650,AthetaR90_2,(IF(AE767&lt;=550,AthetaR90_0+(AthetaR90_1-AthetaR90_0)/100*(AE767-450),AthetaR90_1+(AthetaR90_2-AthetaR90_1)/100*(AE767-450)))))</f>
        <v>1.3</v>
      </c>
      <c r="AK767" s="3">
        <f>IF(AF767&lt;=450,AthetaR120_0,IF(AF767&gt;=650,AthetaR120_2,(IF(AF767&lt;=550,AthetaR120_0+(AthetaR120_1-AthetaR120_0)/100*(AF767-450),AthetaR120_1+(AthetaR120_2-AthetaR120_1)/100*(AF767-450)))))</f>
        <v>1.9</v>
      </c>
      <c r="AL767" s="24">
        <f t="shared" si="371"/>
        <v>394.43590698405075</v>
      </c>
      <c r="AM767" s="14">
        <f t="shared" si="372"/>
        <v>281.94648355074617</v>
      </c>
    </row>
    <row r="768" spans="2:39" x14ac:dyDescent="0.25">
      <c r="B768" s="3">
        <f t="shared" si="355"/>
        <v>3750</v>
      </c>
      <c r="C768" s="14">
        <f t="shared" si="356"/>
        <v>62.5</v>
      </c>
      <c r="D768" s="11">
        <f t="shared" si="357"/>
        <v>951.44401542419973</v>
      </c>
      <c r="E768" s="11">
        <f t="shared" si="343"/>
        <v>606.58043308404262</v>
      </c>
      <c r="F768" s="11">
        <f t="shared" si="358"/>
        <v>189.70197749352852</v>
      </c>
      <c r="G768" s="11">
        <f t="shared" si="344"/>
        <v>394.8880705263378</v>
      </c>
      <c r="H768" s="11">
        <f t="shared" si="345"/>
        <v>282.2966038639355</v>
      </c>
      <c r="I768" s="24">
        <f t="shared" si="359"/>
        <v>189.70197749352852</v>
      </c>
      <c r="J768" s="12">
        <f t="shared" si="346"/>
        <v>0.21979103217454501</v>
      </c>
      <c r="K768" s="24">
        <f t="shared" si="347"/>
        <v>525.97730852637596</v>
      </c>
      <c r="L768" s="12">
        <f t="shared" si="360"/>
        <v>0.24309611778258214</v>
      </c>
      <c r="M768" s="24">
        <f t="shared" si="361"/>
        <v>394.8880705263378</v>
      </c>
      <c r="N768" s="12">
        <f t="shared" si="348"/>
        <v>0.63861289492543549</v>
      </c>
      <c r="O768" s="24">
        <f t="shared" si="349"/>
        <v>603.41769095710345</v>
      </c>
      <c r="P768" s="12">
        <f t="shared" si="362"/>
        <v>0.45183789013174286</v>
      </c>
      <c r="Q768" s="24">
        <f t="shared" si="363"/>
        <v>282.2966038639355</v>
      </c>
      <c r="R768" s="12">
        <f t="shared" si="350"/>
        <v>0.37949959687234691</v>
      </c>
      <c r="S768" s="24">
        <f t="shared" si="351"/>
        <v>558.47931567244132</v>
      </c>
      <c r="T768" s="12">
        <f t="shared" si="364"/>
        <v>0.34998221191808787</v>
      </c>
      <c r="W768" s="24">
        <f t="shared" si="365"/>
        <v>313.79696819025304</v>
      </c>
      <c r="X768" s="24">
        <f t="shared" si="366"/>
        <v>569.7492936247578</v>
      </c>
      <c r="Y768" s="13">
        <f t="shared" si="352"/>
        <v>0.40373971639264433</v>
      </c>
      <c r="Z768" s="24">
        <f t="shared" si="353"/>
        <v>7319.5866223447392</v>
      </c>
      <c r="AA768" s="24">
        <f t="shared" si="354"/>
        <v>13335.530685528955</v>
      </c>
      <c r="AB768" s="24">
        <f t="shared" si="367"/>
        <v>394.8880705263378</v>
      </c>
      <c r="AC768" s="24">
        <f t="shared" si="368"/>
        <v>282.2966038639355</v>
      </c>
      <c r="AE768" s="14">
        <f t="shared" si="369"/>
        <v>62.5</v>
      </c>
      <c r="AF768" s="24">
        <f t="shared" si="373"/>
        <v>400</v>
      </c>
      <c r="AG768" s="3">
        <f t="shared" si="370"/>
        <v>1.3</v>
      </c>
      <c r="AH768" s="3">
        <f>IF(AC768&lt;=450,AthetaR30_0,IF(AC768&gt;=650,AthetaR30_2,(IF(AC768&lt;=550,AthetaR30_0+(AthetaR30_1-AthetaR30_0)/100*(AC768-450),AthetaR30_1+(AthetaR30_2-AthetaR30_1)/100*(AC768-450)))))</f>
        <v>0</v>
      </c>
      <c r="AI768" s="3">
        <f>IF(AD768&lt;=450,AthetaR60_0,IF(AD768&gt;=650,AthetaR60_2,(IF(AD768&lt;=550,AthetaR60_0+(AthetaR60_1-AthetaR60_0)/100*(AD768-450),AthetaR60_1+(AthetaR60_2-AthetaR60_1)/100*(AD768-450)))))</f>
        <v>0.5</v>
      </c>
      <c r="AJ768" s="3">
        <f>IF(AE768&lt;=450,AthetaR90_0,IF(AE768&gt;=650,AthetaR90_2,(IF(AE768&lt;=550,AthetaR90_0+(AthetaR90_1-AthetaR90_0)/100*(AE768-450),AthetaR90_1+(AthetaR90_2-AthetaR90_1)/100*(AE768-450)))))</f>
        <v>1.3</v>
      </c>
      <c r="AK768" s="3">
        <f>IF(AF768&lt;=450,AthetaR120_0,IF(AF768&gt;=650,AthetaR120_2,(IF(AF768&lt;=550,AthetaR120_0+(AthetaR120_1-AthetaR120_0)/100*(AF768-450),AthetaR120_1+(AthetaR120_2-AthetaR120_1)/100*(AF768-450)))))</f>
        <v>1.9</v>
      </c>
      <c r="AL768" s="24">
        <f t="shared" si="371"/>
        <v>394.8880705263378</v>
      </c>
      <c r="AM768" s="14">
        <f t="shared" si="372"/>
        <v>282.2966038639355</v>
      </c>
    </row>
    <row r="769" spans="2:39" x14ac:dyDescent="0.25">
      <c r="B769" s="3">
        <f t="shared" si="355"/>
        <v>3755</v>
      </c>
      <c r="C769" s="14">
        <f t="shared" si="356"/>
        <v>62.583333333333336</v>
      </c>
      <c r="D769" s="11">
        <f t="shared" si="357"/>
        <v>951.64325959751886</v>
      </c>
      <c r="E769" s="11">
        <f t="shared" si="343"/>
        <v>606.7942314326948</v>
      </c>
      <c r="F769" s="11">
        <f t="shared" si="358"/>
        <v>189.9450736113111</v>
      </c>
      <c r="G769" s="11">
        <f t="shared" si="344"/>
        <v>395.33990841646954</v>
      </c>
      <c r="H769" s="11">
        <f t="shared" si="345"/>
        <v>282.64658607585358</v>
      </c>
      <c r="I769" s="24">
        <f t="shared" si="359"/>
        <v>189.9450736113111</v>
      </c>
      <c r="J769" s="12">
        <f t="shared" si="346"/>
        <v>0.21975331315457164</v>
      </c>
      <c r="K769" s="24">
        <f t="shared" si="347"/>
        <v>526.06758861508558</v>
      </c>
      <c r="L769" s="12">
        <f t="shared" si="360"/>
        <v>0.24304895417600098</v>
      </c>
      <c r="M769" s="24">
        <f t="shared" si="361"/>
        <v>395.33990841646954</v>
      </c>
      <c r="N769" s="12">
        <f t="shared" si="348"/>
        <v>0.63838476355265872</v>
      </c>
      <c r="O769" s="24">
        <f t="shared" si="349"/>
        <v>603.63332659575758</v>
      </c>
      <c r="P769" s="12">
        <f t="shared" si="362"/>
        <v>0.45151228998568066</v>
      </c>
      <c r="Q769" s="24">
        <f t="shared" si="363"/>
        <v>282.64658607585358</v>
      </c>
      <c r="R769" s="12">
        <f t="shared" si="350"/>
        <v>0.37941646125666983</v>
      </c>
      <c r="S769" s="24">
        <f t="shared" si="351"/>
        <v>558.60168654058327</v>
      </c>
      <c r="T769" s="12">
        <f t="shared" si="364"/>
        <v>0.34984406926299227</v>
      </c>
      <c r="W769" s="24">
        <f t="shared" si="365"/>
        <v>314.20070790664568</v>
      </c>
      <c r="X769" s="24">
        <f t="shared" si="366"/>
        <v>569.89800247616836</v>
      </c>
      <c r="Y769" s="13">
        <f t="shared" si="352"/>
        <v>0.40368030238843722</v>
      </c>
      <c r="Z769" s="24">
        <f t="shared" si="353"/>
        <v>7314.8380881512285</v>
      </c>
      <c r="AA769" s="24">
        <f t="shared" si="354"/>
        <v>13342.629977301425</v>
      </c>
      <c r="AB769" s="24">
        <f t="shared" si="367"/>
        <v>395.33990841646954</v>
      </c>
      <c r="AC769" s="24">
        <f t="shared" si="368"/>
        <v>282.64658607585358</v>
      </c>
      <c r="AE769" s="14">
        <f t="shared" si="369"/>
        <v>62.583333333333336</v>
      </c>
      <c r="AF769" s="24">
        <f t="shared" si="373"/>
        <v>400</v>
      </c>
      <c r="AG769" s="3">
        <f t="shared" si="370"/>
        <v>1.3</v>
      </c>
      <c r="AH769" s="3">
        <f>IF(AC769&lt;=450,AthetaR30_0,IF(AC769&gt;=650,AthetaR30_2,(IF(AC769&lt;=550,AthetaR30_0+(AthetaR30_1-AthetaR30_0)/100*(AC769-450),AthetaR30_1+(AthetaR30_2-AthetaR30_1)/100*(AC769-450)))))</f>
        <v>0</v>
      </c>
      <c r="AI769" s="3">
        <f>IF(AD769&lt;=450,AthetaR60_0,IF(AD769&gt;=650,AthetaR60_2,(IF(AD769&lt;=550,AthetaR60_0+(AthetaR60_1-AthetaR60_0)/100*(AD769-450),AthetaR60_1+(AthetaR60_2-AthetaR60_1)/100*(AD769-450)))))</f>
        <v>0.5</v>
      </c>
      <c r="AJ769" s="3">
        <f>IF(AE769&lt;=450,AthetaR90_0,IF(AE769&gt;=650,AthetaR90_2,(IF(AE769&lt;=550,AthetaR90_0+(AthetaR90_1-AthetaR90_0)/100*(AE769-450),AthetaR90_1+(AthetaR90_2-AthetaR90_1)/100*(AE769-450)))))</f>
        <v>1.3</v>
      </c>
      <c r="AK769" s="3">
        <f>IF(AF769&lt;=450,AthetaR120_0,IF(AF769&gt;=650,AthetaR120_2,(IF(AF769&lt;=550,AthetaR120_0+(AthetaR120_1-AthetaR120_0)/100*(AF769-450),AthetaR120_1+(AthetaR120_2-AthetaR120_1)/100*(AF769-450)))))</f>
        <v>1.9</v>
      </c>
      <c r="AL769" s="24">
        <f t="shared" si="371"/>
        <v>395.33990841646954</v>
      </c>
      <c r="AM769" s="14">
        <f t="shared" si="372"/>
        <v>282.64658607585358</v>
      </c>
    </row>
    <row r="770" spans="2:39" x14ac:dyDescent="0.25">
      <c r="B770" s="3">
        <f t="shared" si="355"/>
        <v>3760</v>
      </c>
      <c r="C770" s="14">
        <f t="shared" si="356"/>
        <v>62.666666666666664</v>
      </c>
      <c r="D770" s="11">
        <f t="shared" si="357"/>
        <v>951.84223917026429</v>
      </c>
      <c r="E770" s="11">
        <f t="shared" si="343"/>
        <v>607.00802978134686</v>
      </c>
      <c r="F770" s="11">
        <f t="shared" si="358"/>
        <v>190.18812256548711</v>
      </c>
      <c r="G770" s="11">
        <f t="shared" si="344"/>
        <v>395.7914207064552</v>
      </c>
      <c r="H770" s="11">
        <f t="shared" si="345"/>
        <v>282.99643014511656</v>
      </c>
      <c r="I770" s="24">
        <f t="shared" si="359"/>
        <v>190.18812256548711</v>
      </c>
      <c r="J770" s="12">
        <f t="shared" si="346"/>
        <v>0.21971563536079497</v>
      </c>
      <c r="K770" s="24">
        <f t="shared" si="347"/>
        <v>526.15780097563925</v>
      </c>
      <c r="L770" s="12">
        <f t="shared" si="360"/>
        <v>0.24300174828085866</v>
      </c>
      <c r="M770" s="24">
        <f t="shared" si="361"/>
        <v>395.7914207064552</v>
      </c>
      <c r="N770" s="12">
        <f t="shared" si="348"/>
        <v>0.63815655286904005</v>
      </c>
      <c r="O770" s="24">
        <f t="shared" si="349"/>
        <v>603.84919145446361</v>
      </c>
      <c r="P770" s="12">
        <f t="shared" si="362"/>
        <v>0.45118674258807057</v>
      </c>
      <c r="Q770" s="24">
        <f t="shared" si="363"/>
        <v>282.99643014511656</v>
      </c>
      <c r="R770" s="12">
        <f t="shared" si="350"/>
        <v>0.37933336286521563</v>
      </c>
      <c r="S770" s="24">
        <f t="shared" si="351"/>
        <v>558.72405621896985</v>
      </c>
      <c r="T770" s="12">
        <f t="shared" si="364"/>
        <v>0.34970588548002646</v>
      </c>
      <c r="W770" s="24">
        <f t="shared" si="365"/>
        <v>314.60438820903408</v>
      </c>
      <c r="X770" s="24">
        <f t="shared" si="366"/>
        <v>570.04682065933991</v>
      </c>
      <c r="Y770" s="13">
        <f t="shared" si="352"/>
        <v>0.40362076152549153</v>
      </c>
      <c r="Z770" s="24">
        <f t="shared" si="353"/>
        <v>7310.0910393078193</v>
      </c>
      <c r="AA770" s="24">
        <f t="shared" si="354"/>
        <v>13349.72366603179</v>
      </c>
      <c r="AB770" s="24">
        <f t="shared" si="367"/>
        <v>395.7914207064552</v>
      </c>
      <c r="AC770" s="24">
        <f t="shared" si="368"/>
        <v>282.99643014511656</v>
      </c>
      <c r="AE770" s="14">
        <f t="shared" si="369"/>
        <v>62.666666666666664</v>
      </c>
      <c r="AF770" s="24">
        <f t="shared" si="373"/>
        <v>400</v>
      </c>
      <c r="AG770" s="3">
        <f t="shared" si="370"/>
        <v>1.3</v>
      </c>
      <c r="AH770" s="3">
        <f>IF(AC770&lt;=450,AthetaR30_0,IF(AC770&gt;=650,AthetaR30_2,(IF(AC770&lt;=550,AthetaR30_0+(AthetaR30_1-AthetaR30_0)/100*(AC770-450),AthetaR30_1+(AthetaR30_2-AthetaR30_1)/100*(AC770-450)))))</f>
        <v>0</v>
      </c>
      <c r="AI770" s="3">
        <f>IF(AD770&lt;=450,AthetaR60_0,IF(AD770&gt;=650,AthetaR60_2,(IF(AD770&lt;=550,AthetaR60_0+(AthetaR60_1-AthetaR60_0)/100*(AD770-450),AthetaR60_1+(AthetaR60_2-AthetaR60_1)/100*(AD770-450)))))</f>
        <v>0.5</v>
      </c>
      <c r="AJ770" s="3">
        <f>IF(AE770&lt;=450,AthetaR90_0,IF(AE770&gt;=650,AthetaR90_2,(IF(AE770&lt;=550,AthetaR90_0+(AthetaR90_1-AthetaR90_0)/100*(AE770-450),AthetaR90_1+(AthetaR90_2-AthetaR90_1)/100*(AE770-450)))))</f>
        <v>1.3</v>
      </c>
      <c r="AK770" s="3">
        <f>IF(AF770&lt;=450,AthetaR120_0,IF(AF770&gt;=650,AthetaR120_2,(IF(AF770&lt;=550,AthetaR120_0+(AthetaR120_1-AthetaR120_0)/100*(AF770-450),AthetaR120_1+(AthetaR120_2-AthetaR120_1)/100*(AF770-450)))))</f>
        <v>1.9</v>
      </c>
      <c r="AL770" s="24">
        <f t="shared" si="371"/>
        <v>395.7914207064552</v>
      </c>
      <c r="AM770" s="14">
        <f t="shared" si="372"/>
        <v>282.99643014511656</v>
      </c>
    </row>
    <row r="771" spans="2:39" x14ac:dyDescent="0.25">
      <c r="B771" s="3">
        <f t="shared" si="355"/>
        <v>3765</v>
      </c>
      <c r="C771" s="14">
        <f t="shared" si="356"/>
        <v>62.75</v>
      </c>
      <c r="D771" s="11">
        <f t="shared" si="357"/>
        <v>952.0409548442949</v>
      </c>
      <c r="E771" s="11">
        <f t="shared" si="343"/>
        <v>607.22182812999893</v>
      </c>
      <c r="F771" s="11">
        <f t="shared" si="358"/>
        <v>190.43112431376795</v>
      </c>
      <c r="G771" s="11">
        <f t="shared" si="344"/>
        <v>396.24260744904325</v>
      </c>
      <c r="H771" s="11">
        <f t="shared" si="345"/>
        <v>283.3461360305966</v>
      </c>
      <c r="I771" s="24">
        <f t="shared" si="359"/>
        <v>190.43112431376795</v>
      </c>
      <c r="J771" s="12">
        <f t="shared" si="346"/>
        <v>0.21967799867200166</v>
      </c>
      <c r="K771" s="24">
        <f t="shared" si="347"/>
        <v>526.2479458127699</v>
      </c>
      <c r="L771" s="12">
        <f t="shared" si="360"/>
        <v>0.24295450031742133</v>
      </c>
      <c r="M771" s="24">
        <f t="shared" si="361"/>
        <v>396.24260744904325</v>
      </c>
      <c r="N771" s="12">
        <f t="shared" si="348"/>
        <v>0.63792826277769099</v>
      </c>
      <c r="O771" s="24">
        <f t="shared" si="349"/>
        <v>604.06528595148131</v>
      </c>
      <c r="P771" s="12">
        <f t="shared" si="362"/>
        <v>0.45086124867642202</v>
      </c>
      <c r="Q771" s="24">
        <f t="shared" si="363"/>
        <v>283.3461360305966</v>
      </c>
      <c r="R771" s="12">
        <f t="shared" si="350"/>
        <v>0.37925030133381993</v>
      </c>
      <c r="S771" s="24">
        <f t="shared" si="351"/>
        <v>558.84642520740306</v>
      </c>
      <c r="T771" s="12">
        <f t="shared" si="364"/>
        <v>0.34956766082386426</v>
      </c>
      <c r="W771" s="24">
        <f t="shared" si="365"/>
        <v>315.00800897055956</v>
      </c>
      <c r="X771" s="24">
        <f t="shared" si="366"/>
        <v>570.19574894554421</v>
      </c>
      <c r="Y771" s="13">
        <f t="shared" si="352"/>
        <v>0.40356109327985057</v>
      </c>
      <c r="Z771" s="24">
        <f t="shared" si="353"/>
        <v>7305.3454789859843</v>
      </c>
      <c r="AA771" s="24">
        <f t="shared" si="354"/>
        <v>13356.811742831613</v>
      </c>
      <c r="AB771" s="24">
        <f t="shared" si="367"/>
        <v>396.24260744904325</v>
      </c>
      <c r="AC771" s="24">
        <f t="shared" si="368"/>
        <v>283.3461360305966</v>
      </c>
      <c r="AE771" s="14">
        <f t="shared" si="369"/>
        <v>62.75</v>
      </c>
      <c r="AF771" s="24">
        <f t="shared" si="373"/>
        <v>400</v>
      </c>
      <c r="AG771" s="3">
        <f t="shared" si="370"/>
        <v>1.3</v>
      </c>
      <c r="AH771" s="3">
        <f>IF(AC771&lt;=450,AthetaR30_0,IF(AC771&gt;=650,AthetaR30_2,(IF(AC771&lt;=550,AthetaR30_0+(AthetaR30_1-AthetaR30_0)/100*(AC771-450),AthetaR30_1+(AthetaR30_2-AthetaR30_1)/100*(AC771-450)))))</f>
        <v>0</v>
      </c>
      <c r="AI771" s="3">
        <f>IF(AD771&lt;=450,AthetaR60_0,IF(AD771&gt;=650,AthetaR60_2,(IF(AD771&lt;=550,AthetaR60_0+(AthetaR60_1-AthetaR60_0)/100*(AD771-450),AthetaR60_1+(AthetaR60_2-AthetaR60_1)/100*(AD771-450)))))</f>
        <v>0.5</v>
      </c>
      <c r="AJ771" s="3">
        <f>IF(AE771&lt;=450,AthetaR90_0,IF(AE771&gt;=650,AthetaR90_2,(IF(AE771&lt;=550,AthetaR90_0+(AthetaR90_1-AthetaR90_0)/100*(AE771-450),AthetaR90_1+(AthetaR90_2-AthetaR90_1)/100*(AE771-450)))))</f>
        <v>1.3</v>
      </c>
      <c r="AK771" s="3">
        <f>IF(AF771&lt;=450,AthetaR120_0,IF(AF771&gt;=650,AthetaR120_2,(IF(AF771&lt;=550,AthetaR120_0+(AthetaR120_1-AthetaR120_0)/100*(AF771-450),AthetaR120_1+(AthetaR120_2-AthetaR120_1)/100*(AF771-450)))))</f>
        <v>1.9</v>
      </c>
      <c r="AL771" s="24">
        <f t="shared" si="371"/>
        <v>396.24260744904325</v>
      </c>
      <c r="AM771" s="14">
        <f t="shared" si="372"/>
        <v>283.3461360305966</v>
      </c>
    </row>
    <row r="772" spans="2:39" x14ac:dyDescent="0.25">
      <c r="B772" s="3">
        <f t="shared" si="355"/>
        <v>3770</v>
      </c>
      <c r="C772" s="14">
        <f t="shared" si="356"/>
        <v>62.833333333333336</v>
      </c>
      <c r="D772" s="11">
        <f t="shared" si="357"/>
        <v>952.23940731868015</v>
      </c>
      <c r="E772" s="11">
        <f t="shared" si="343"/>
        <v>607.43562647865099</v>
      </c>
      <c r="F772" s="11">
        <f t="shared" si="358"/>
        <v>190.67407881408536</v>
      </c>
      <c r="G772" s="11">
        <f t="shared" si="344"/>
        <v>396.69346869771965</v>
      </c>
      <c r="H772" s="11">
        <f t="shared" si="345"/>
        <v>283.69570369142048</v>
      </c>
      <c r="I772" s="24">
        <f t="shared" si="359"/>
        <v>190.67407881408536</v>
      </c>
      <c r="J772" s="12">
        <f t="shared" si="346"/>
        <v>0.21964040296719886</v>
      </c>
      <c r="K772" s="24">
        <f t="shared" si="347"/>
        <v>526.33802333109793</v>
      </c>
      <c r="L772" s="12">
        <f t="shared" si="360"/>
        <v>0.24290721050460926</v>
      </c>
      <c r="M772" s="24">
        <f t="shared" si="361"/>
        <v>396.69346869771965</v>
      </c>
      <c r="N772" s="12">
        <f t="shared" si="348"/>
        <v>0.63769989318706843</v>
      </c>
      <c r="O772" s="24">
        <f t="shared" si="349"/>
        <v>604.28161050090625</v>
      </c>
      <c r="P772" s="12">
        <f t="shared" si="362"/>
        <v>0.45053580898664836</v>
      </c>
      <c r="Q772" s="24">
        <f t="shared" si="363"/>
        <v>283.69570369142048</v>
      </c>
      <c r="R772" s="12">
        <f t="shared" si="350"/>
        <v>0.37916727629979025</v>
      </c>
      <c r="S772" s="24">
        <f t="shared" si="351"/>
        <v>558.96879400442322</v>
      </c>
      <c r="T772" s="12">
        <f t="shared" si="364"/>
        <v>0.34942939554793473</v>
      </c>
      <c r="W772" s="24">
        <f t="shared" si="365"/>
        <v>315.41157006383941</v>
      </c>
      <c r="X772" s="24">
        <f t="shared" si="366"/>
        <v>570.34478810492703</v>
      </c>
      <c r="Y772" s="13">
        <f t="shared" si="352"/>
        <v>0.40350129713042199</v>
      </c>
      <c r="Z772" s="24">
        <f t="shared" si="353"/>
        <v>7300.6014103702892</v>
      </c>
      <c r="AA772" s="24">
        <f t="shared" si="354"/>
        <v>13363.894198853162</v>
      </c>
      <c r="AB772" s="24">
        <f t="shared" si="367"/>
        <v>396.69346869771965</v>
      </c>
      <c r="AC772" s="24">
        <f t="shared" si="368"/>
        <v>283.69570369142048</v>
      </c>
      <c r="AE772" s="14">
        <f t="shared" si="369"/>
        <v>62.833333333333336</v>
      </c>
      <c r="AF772" s="24">
        <f t="shared" si="373"/>
        <v>400</v>
      </c>
      <c r="AG772" s="3">
        <f t="shared" si="370"/>
        <v>1.3</v>
      </c>
      <c r="AH772" s="3">
        <f>IF(AC772&lt;=450,AthetaR30_0,IF(AC772&gt;=650,AthetaR30_2,(IF(AC772&lt;=550,AthetaR30_0+(AthetaR30_1-AthetaR30_0)/100*(AC772-450),AthetaR30_1+(AthetaR30_2-AthetaR30_1)/100*(AC772-450)))))</f>
        <v>0</v>
      </c>
      <c r="AI772" s="3">
        <f>IF(AD772&lt;=450,AthetaR60_0,IF(AD772&gt;=650,AthetaR60_2,(IF(AD772&lt;=550,AthetaR60_0+(AthetaR60_1-AthetaR60_0)/100*(AD772-450),AthetaR60_1+(AthetaR60_2-AthetaR60_1)/100*(AD772-450)))))</f>
        <v>0.5</v>
      </c>
      <c r="AJ772" s="3">
        <f>IF(AE772&lt;=450,AthetaR90_0,IF(AE772&gt;=650,AthetaR90_2,(IF(AE772&lt;=550,AthetaR90_0+(AthetaR90_1-AthetaR90_0)/100*(AE772-450),AthetaR90_1+(AthetaR90_2-AthetaR90_1)/100*(AE772-450)))))</f>
        <v>1.3</v>
      </c>
      <c r="AK772" s="3">
        <f>IF(AF772&lt;=450,AthetaR120_0,IF(AF772&gt;=650,AthetaR120_2,(IF(AF772&lt;=550,AthetaR120_0+(AthetaR120_1-AthetaR120_0)/100*(AF772-450),AthetaR120_1+(AthetaR120_2-AthetaR120_1)/100*(AF772-450)))))</f>
        <v>1.9</v>
      </c>
      <c r="AL772" s="24">
        <f t="shared" si="371"/>
        <v>396.69346869771965</v>
      </c>
      <c r="AM772" s="14">
        <f t="shared" si="372"/>
        <v>283.69570369142048</v>
      </c>
    </row>
    <row r="773" spans="2:39" x14ac:dyDescent="0.25">
      <c r="B773" s="3">
        <f t="shared" si="355"/>
        <v>3775</v>
      </c>
      <c r="C773" s="14">
        <f t="shared" si="356"/>
        <v>62.916666666666664</v>
      </c>
      <c r="D773" s="11">
        <f t="shared" si="357"/>
        <v>952.43759728971577</v>
      </c>
      <c r="E773" s="11">
        <f t="shared" si="343"/>
        <v>607.64942482730305</v>
      </c>
      <c r="F773" s="11">
        <f t="shared" si="358"/>
        <v>190.91698602458996</v>
      </c>
      <c r="G773" s="11">
        <f t="shared" si="344"/>
        <v>397.14400450670632</v>
      </c>
      <c r="H773" s="11">
        <f t="shared" si="345"/>
        <v>284.04513308696841</v>
      </c>
      <c r="I773" s="24">
        <f t="shared" si="359"/>
        <v>190.91698602458996</v>
      </c>
      <c r="J773" s="12">
        <f t="shared" si="346"/>
        <v>0.21960284812561343</v>
      </c>
      <c r="K773" s="24">
        <f t="shared" si="347"/>
        <v>526.42803373513095</v>
      </c>
      <c r="L773" s="12">
        <f t="shared" si="360"/>
        <v>0.24285987905996417</v>
      </c>
      <c r="M773" s="24">
        <f t="shared" si="361"/>
        <v>397.14400450670632</v>
      </c>
      <c r="N773" s="12">
        <f t="shared" si="348"/>
        <v>0.6374714440109458</v>
      </c>
      <c r="O773" s="24">
        <f t="shared" si="349"/>
        <v>604.49816551268282</v>
      </c>
      <c r="P773" s="12">
        <f t="shared" si="362"/>
        <v>0.45021042425294522</v>
      </c>
      <c r="Q773" s="24">
        <f t="shared" si="363"/>
        <v>284.04513308696841</v>
      </c>
      <c r="R773" s="12">
        <f t="shared" si="350"/>
        <v>0.37908428740190375</v>
      </c>
      <c r="S773" s="24">
        <f t="shared" si="351"/>
        <v>559.09116310730872</v>
      </c>
      <c r="T773" s="12">
        <f t="shared" si="364"/>
        <v>0.34929108990436097</v>
      </c>
      <c r="W773" s="24">
        <f t="shared" si="365"/>
        <v>315.81507136096985</v>
      </c>
      <c r="X773" s="24">
        <f t="shared" si="366"/>
        <v>570.49393890650526</v>
      </c>
      <c r="Y773" s="13">
        <f t="shared" si="352"/>
        <v>0.40344137255898005</v>
      </c>
      <c r="Z773" s="24">
        <f t="shared" si="353"/>
        <v>7295.8588366583299</v>
      </c>
      <c r="AA773" s="24">
        <f t="shared" si="354"/>
        <v>13370.971025289582</v>
      </c>
      <c r="AB773" s="24">
        <f t="shared" si="367"/>
        <v>397.14400450670632</v>
      </c>
      <c r="AC773" s="24">
        <f t="shared" si="368"/>
        <v>284.04513308696841</v>
      </c>
      <c r="AE773" s="14">
        <f t="shared" si="369"/>
        <v>62.916666666666664</v>
      </c>
      <c r="AF773" s="24">
        <f t="shared" si="373"/>
        <v>400</v>
      </c>
      <c r="AG773" s="3">
        <f t="shared" si="370"/>
        <v>1.3</v>
      </c>
      <c r="AH773" s="3">
        <f>IF(AC773&lt;=450,AthetaR30_0,IF(AC773&gt;=650,AthetaR30_2,(IF(AC773&lt;=550,AthetaR30_0+(AthetaR30_1-AthetaR30_0)/100*(AC773-450),AthetaR30_1+(AthetaR30_2-AthetaR30_1)/100*(AC773-450)))))</f>
        <v>0</v>
      </c>
      <c r="AI773" s="3">
        <f>IF(AD773&lt;=450,AthetaR60_0,IF(AD773&gt;=650,AthetaR60_2,(IF(AD773&lt;=550,AthetaR60_0+(AthetaR60_1-AthetaR60_0)/100*(AD773-450),AthetaR60_1+(AthetaR60_2-AthetaR60_1)/100*(AD773-450)))))</f>
        <v>0.5</v>
      </c>
      <c r="AJ773" s="3">
        <f>IF(AE773&lt;=450,AthetaR90_0,IF(AE773&gt;=650,AthetaR90_2,(IF(AE773&lt;=550,AthetaR90_0+(AthetaR90_1-AthetaR90_0)/100*(AE773-450),AthetaR90_1+(AthetaR90_2-AthetaR90_1)/100*(AE773-450)))))</f>
        <v>1.3</v>
      </c>
      <c r="AK773" s="3">
        <f>IF(AF773&lt;=450,AthetaR120_0,IF(AF773&gt;=650,AthetaR120_2,(IF(AF773&lt;=550,AthetaR120_0+(AthetaR120_1-AthetaR120_0)/100*(AF773-450),AthetaR120_1+(AthetaR120_2-AthetaR120_1)/100*(AF773-450)))))</f>
        <v>1.9</v>
      </c>
      <c r="AL773" s="24">
        <f t="shared" si="371"/>
        <v>397.14400450670632</v>
      </c>
      <c r="AM773" s="14">
        <f t="shared" si="372"/>
        <v>284.04513308696841</v>
      </c>
    </row>
    <row r="774" spans="2:39" x14ac:dyDescent="0.25">
      <c r="B774" s="3">
        <f t="shared" si="355"/>
        <v>3780</v>
      </c>
      <c r="C774" s="14">
        <f t="shared" si="356"/>
        <v>63</v>
      </c>
      <c r="D774" s="11">
        <f t="shared" si="357"/>
        <v>952.63552545093819</v>
      </c>
      <c r="E774" s="11">
        <f t="shared" si="343"/>
        <v>607.86322317595511</v>
      </c>
      <c r="F774" s="11">
        <f t="shared" si="358"/>
        <v>191.15984590364994</v>
      </c>
      <c r="G774" s="11">
        <f t="shared" si="344"/>
        <v>397.59421493095925</v>
      </c>
      <c r="H774" s="11">
        <f t="shared" si="345"/>
        <v>284.39442417687275</v>
      </c>
      <c r="I774" s="24">
        <f t="shared" si="359"/>
        <v>191.15984590364994</v>
      </c>
      <c r="J774" s="12">
        <f t="shared" si="346"/>
        <v>0.21956533402669204</v>
      </c>
      <c r="K774" s="24">
        <f t="shared" si="347"/>
        <v>526.51797722926256</v>
      </c>
      <c r="L774" s="12">
        <f t="shared" si="360"/>
        <v>0.24281250619968361</v>
      </c>
      <c r="M774" s="24">
        <f t="shared" si="361"/>
        <v>397.59421493095925</v>
      </c>
      <c r="N774" s="12">
        <f t="shared" si="348"/>
        <v>0.63724291516838227</v>
      </c>
      <c r="O774" s="24">
        <f t="shared" si="349"/>
        <v>604.71495139261663</v>
      </c>
      <c r="P774" s="12">
        <f t="shared" si="362"/>
        <v>0.44988509520786912</v>
      </c>
      <c r="Q774" s="24">
        <f t="shared" si="363"/>
        <v>284.39442417687275</v>
      </c>
      <c r="R774" s="12">
        <f t="shared" si="350"/>
        <v>0.37900133428040339</v>
      </c>
      <c r="S774" s="24">
        <f t="shared" si="351"/>
        <v>559.21353301207716</v>
      </c>
      <c r="T774" s="12">
        <f t="shared" si="364"/>
        <v>0.34915274414401698</v>
      </c>
      <c r="W774" s="24">
        <f t="shared" si="365"/>
        <v>316.21851273352883</v>
      </c>
      <c r="X774" s="24">
        <f t="shared" si="366"/>
        <v>570.64320211816494</v>
      </c>
      <c r="Y774" s="13">
        <f t="shared" si="352"/>
        <v>0.4033813190501665</v>
      </c>
      <c r="Z774" s="24">
        <f t="shared" si="353"/>
        <v>7291.1177610606574</v>
      </c>
      <c r="AA774" s="24">
        <f t="shared" si="354"/>
        <v>13378.042213375022</v>
      </c>
      <c r="AB774" s="24">
        <f t="shared" si="367"/>
        <v>397.59421493095925</v>
      </c>
      <c r="AC774" s="24">
        <f t="shared" si="368"/>
        <v>284.39442417687275</v>
      </c>
      <c r="AE774" s="14">
        <f t="shared" si="369"/>
        <v>63</v>
      </c>
      <c r="AF774" s="24">
        <f t="shared" si="373"/>
        <v>400</v>
      </c>
      <c r="AG774" s="3">
        <f t="shared" si="370"/>
        <v>1.3</v>
      </c>
      <c r="AH774" s="3">
        <f>IF(AC774&lt;=450,AthetaR30_0,IF(AC774&gt;=650,AthetaR30_2,(IF(AC774&lt;=550,AthetaR30_0+(AthetaR30_1-AthetaR30_0)/100*(AC774-450),AthetaR30_1+(AthetaR30_2-AthetaR30_1)/100*(AC774-450)))))</f>
        <v>0</v>
      </c>
      <c r="AI774" s="3">
        <f>IF(AD774&lt;=450,AthetaR60_0,IF(AD774&gt;=650,AthetaR60_2,(IF(AD774&lt;=550,AthetaR60_0+(AthetaR60_1-AthetaR60_0)/100*(AD774-450),AthetaR60_1+(AthetaR60_2-AthetaR60_1)/100*(AD774-450)))))</f>
        <v>0.5</v>
      </c>
      <c r="AJ774" s="3">
        <f>IF(AE774&lt;=450,AthetaR90_0,IF(AE774&gt;=650,AthetaR90_2,(IF(AE774&lt;=550,AthetaR90_0+(AthetaR90_1-AthetaR90_0)/100*(AE774-450),AthetaR90_1+(AthetaR90_2-AthetaR90_1)/100*(AE774-450)))))</f>
        <v>1.3</v>
      </c>
      <c r="AK774" s="3">
        <f>IF(AF774&lt;=450,AthetaR120_0,IF(AF774&gt;=650,AthetaR120_2,(IF(AF774&lt;=550,AthetaR120_0+(AthetaR120_1-AthetaR120_0)/100*(AF774-450),AthetaR120_1+(AthetaR120_2-AthetaR120_1)/100*(AF774-450)))))</f>
        <v>1.9</v>
      </c>
      <c r="AL774" s="24">
        <f t="shared" si="371"/>
        <v>397.59421493095925</v>
      </c>
      <c r="AM774" s="14">
        <f t="shared" si="372"/>
        <v>284.39442417687275</v>
      </c>
    </row>
    <row r="775" spans="2:39" x14ac:dyDescent="0.25">
      <c r="B775" s="3">
        <f t="shared" si="355"/>
        <v>3785</v>
      </c>
      <c r="C775" s="14">
        <f t="shared" si="356"/>
        <v>63.083333333333336</v>
      </c>
      <c r="D775" s="11">
        <f t="shared" si="357"/>
        <v>952.83319249313843</v>
      </c>
      <c r="E775" s="11">
        <f t="shared" si="343"/>
        <v>608.07702152460718</v>
      </c>
      <c r="F775" s="11">
        <f t="shared" si="358"/>
        <v>191.40265840984961</v>
      </c>
      <c r="G775" s="11">
        <f t="shared" si="344"/>
        <v>398.04410002616714</v>
      </c>
      <c r="H775" s="11">
        <f t="shared" si="345"/>
        <v>284.74357692101677</v>
      </c>
      <c r="I775" s="24">
        <f t="shared" si="359"/>
        <v>191.40265840984961</v>
      </c>
      <c r="J775" s="12">
        <f t="shared" si="346"/>
        <v>0.21952786055010096</v>
      </c>
      <c r="K775" s="24">
        <f t="shared" si="347"/>
        <v>526.6078540177715</v>
      </c>
      <c r="L775" s="12">
        <f t="shared" si="360"/>
        <v>0.24276509213864111</v>
      </c>
      <c r="M775" s="24">
        <f t="shared" si="361"/>
        <v>398.04410002616714</v>
      </c>
      <c r="N775" s="12">
        <f t="shared" si="348"/>
        <v>0.6370143065836924</v>
      </c>
      <c r="O775" s="24">
        <f t="shared" si="349"/>
        <v>604.9319685423884</v>
      </c>
      <c r="P775" s="12">
        <f t="shared" si="362"/>
        <v>0.44955982258237115</v>
      </c>
      <c r="Q775" s="24">
        <f t="shared" si="363"/>
        <v>284.74357692101677</v>
      </c>
      <c r="R775" s="12">
        <f t="shared" si="350"/>
        <v>0.37891841657699549</v>
      </c>
      <c r="S775" s="24">
        <f t="shared" si="351"/>
        <v>559.33590421348481</v>
      </c>
      <c r="T775" s="12">
        <f t="shared" si="364"/>
        <v>0.34901435851655832</v>
      </c>
      <c r="W775" s="24">
        <f t="shared" si="365"/>
        <v>316.62189405257897</v>
      </c>
      <c r="X775" s="24">
        <f t="shared" si="366"/>
        <v>570.79257850665965</v>
      </c>
      <c r="Y775" s="13">
        <f t="shared" si="352"/>
        <v>0.40332113609149145</v>
      </c>
      <c r="Z775" s="24">
        <f t="shared" si="353"/>
        <v>7286.3781868007054</v>
      </c>
      <c r="AA775" s="24">
        <f t="shared" si="354"/>
        <v>13385.107754384768</v>
      </c>
      <c r="AB775" s="24">
        <f t="shared" si="367"/>
        <v>398.04410002616714</v>
      </c>
      <c r="AC775" s="24">
        <f t="shared" si="368"/>
        <v>284.74357692101677</v>
      </c>
      <c r="AE775" s="14">
        <f t="shared" si="369"/>
        <v>63.083333333333336</v>
      </c>
      <c r="AF775" s="24">
        <f t="shared" si="373"/>
        <v>400</v>
      </c>
      <c r="AG775" s="3">
        <f t="shared" si="370"/>
        <v>1.3</v>
      </c>
      <c r="AH775" s="3">
        <f>IF(AC775&lt;=450,AthetaR30_0,IF(AC775&gt;=650,AthetaR30_2,(IF(AC775&lt;=550,AthetaR30_0+(AthetaR30_1-AthetaR30_0)/100*(AC775-450),AthetaR30_1+(AthetaR30_2-AthetaR30_1)/100*(AC775-450)))))</f>
        <v>0</v>
      </c>
      <c r="AI775" s="3">
        <f>IF(AD775&lt;=450,AthetaR60_0,IF(AD775&gt;=650,AthetaR60_2,(IF(AD775&lt;=550,AthetaR60_0+(AthetaR60_1-AthetaR60_0)/100*(AD775-450),AthetaR60_1+(AthetaR60_2-AthetaR60_1)/100*(AD775-450)))))</f>
        <v>0.5</v>
      </c>
      <c r="AJ775" s="3">
        <f>IF(AE775&lt;=450,AthetaR90_0,IF(AE775&gt;=650,AthetaR90_2,(IF(AE775&lt;=550,AthetaR90_0+(AthetaR90_1-AthetaR90_0)/100*(AE775-450),AthetaR90_1+(AthetaR90_2-AthetaR90_1)/100*(AE775-450)))))</f>
        <v>1.3</v>
      </c>
      <c r="AK775" s="3">
        <f>IF(AF775&lt;=450,AthetaR120_0,IF(AF775&gt;=650,AthetaR120_2,(IF(AF775&lt;=550,AthetaR120_0+(AthetaR120_1-AthetaR120_0)/100*(AF775-450),AthetaR120_1+(AthetaR120_2-AthetaR120_1)/100*(AF775-450)))))</f>
        <v>1.9</v>
      </c>
      <c r="AL775" s="24">
        <f t="shared" si="371"/>
        <v>398.04410002616714</v>
      </c>
      <c r="AM775" s="14">
        <f t="shared" si="372"/>
        <v>284.74357692101677</v>
      </c>
    </row>
    <row r="776" spans="2:39" x14ac:dyDescent="0.25">
      <c r="B776" s="3">
        <f t="shared" si="355"/>
        <v>3790</v>
      </c>
      <c r="C776" s="14">
        <f t="shared" si="356"/>
        <v>63.166666666666664</v>
      </c>
      <c r="D776" s="11">
        <f t="shared" si="357"/>
        <v>953.03059910437764</v>
      </c>
      <c r="E776" s="11">
        <f t="shared" si="343"/>
        <v>608.29081987325924</v>
      </c>
      <c r="F776" s="11">
        <f t="shared" si="358"/>
        <v>191.64542350198826</v>
      </c>
      <c r="G776" s="11">
        <f t="shared" si="344"/>
        <v>398.49365984874953</v>
      </c>
      <c r="H776" s="11">
        <f t="shared" si="345"/>
        <v>285.09259127953334</v>
      </c>
      <c r="I776" s="24">
        <f t="shared" si="359"/>
        <v>191.64542350198826</v>
      </c>
      <c r="J776" s="12">
        <f t="shared" si="346"/>
        <v>0.21949042757572598</v>
      </c>
      <c r="K776" s="24">
        <f t="shared" si="347"/>
        <v>526.69766430482059</v>
      </c>
      <c r="L776" s="12">
        <f t="shared" si="360"/>
        <v>0.24271763709035482</v>
      </c>
      <c r="M776" s="24">
        <f t="shared" si="361"/>
        <v>398.49365984874953</v>
      </c>
      <c r="N776" s="12">
        <f t="shared" si="348"/>
        <v>0.63678561818641621</v>
      </c>
      <c r="O776" s="24">
        <f t="shared" si="349"/>
        <v>605.14921735956659</v>
      </c>
      <c r="P776" s="12">
        <f t="shared" si="362"/>
        <v>0.44923460710568258</v>
      </c>
      <c r="Q776" s="24">
        <f t="shared" si="363"/>
        <v>285.09259127953334</v>
      </c>
      <c r="R776" s="12">
        <f t="shared" si="350"/>
        <v>0.37883553393484559</v>
      </c>
      <c r="S776" s="24">
        <f t="shared" si="351"/>
        <v>559.45827720502803</v>
      </c>
      <c r="T776" s="12">
        <f t="shared" si="364"/>
        <v>0.34887593327036454</v>
      </c>
      <c r="W776" s="24">
        <f t="shared" si="365"/>
        <v>317.02521518867047</v>
      </c>
      <c r="X776" s="24">
        <f t="shared" si="366"/>
        <v>570.94206883760717</v>
      </c>
      <c r="Y776" s="13">
        <f t="shared" si="352"/>
        <v>0.40326082317333584</v>
      </c>
      <c r="Z776" s="24">
        <f t="shared" si="353"/>
        <v>7281.640117114719</v>
      </c>
      <c r="AA776" s="24">
        <f t="shared" si="354"/>
        <v>13392.167639635429</v>
      </c>
      <c r="AB776" s="24">
        <f t="shared" si="367"/>
        <v>398.49365984874953</v>
      </c>
      <c r="AC776" s="24">
        <f t="shared" si="368"/>
        <v>285.09259127953334</v>
      </c>
      <c r="AE776" s="14">
        <f t="shared" si="369"/>
        <v>63.166666666666664</v>
      </c>
      <c r="AF776" s="24">
        <f t="shared" si="373"/>
        <v>400</v>
      </c>
      <c r="AG776" s="3">
        <f t="shared" si="370"/>
        <v>1.3</v>
      </c>
      <c r="AH776" s="3">
        <f>IF(AC776&lt;=450,AthetaR30_0,IF(AC776&gt;=650,AthetaR30_2,(IF(AC776&lt;=550,AthetaR30_0+(AthetaR30_1-AthetaR30_0)/100*(AC776-450),AthetaR30_1+(AthetaR30_2-AthetaR30_1)/100*(AC776-450)))))</f>
        <v>0</v>
      </c>
      <c r="AI776" s="3">
        <f>IF(AD776&lt;=450,AthetaR60_0,IF(AD776&gt;=650,AthetaR60_2,(IF(AD776&lt;=550,AthetaR60_0+(AthetaR60_1-AthetaR60_0)/100*(AD776-450),AthetaR60_1+(AthetaR60_2-AthetaR60_1)/100*(AD776-450)))))</f>
        <v>0.5</v>
      </c>
      <c r="AJ776" s="3">
        <f>IF(AE776&lt;=450,AthetaR90_0,IF(AE776&gt;=650,AthetaR90_2,(IF(AE776&lt;=550,AthetaR90_0+(AthetaR90_1-AthetaR90_0)/100*(AE776-450),AthetaR90_1+(AthetaR90_2-AthetaR90_1)/100*(AE776-450)))))</f>
        <v>1.3</v>
      </c>
      <c r="AK776" s="3">
        <f>IF(AF776&lt;=450,AthetaR120_0,IF(AF776&gt;=650,AthetaR120_2,(IF(AF776&lt;=550,AthetaR120_0+(AthetaR120_1-AthetaR120_0)/100*(AF776-450),AthetaR120_1+(AthetaR120_2-AthetaR120_1)/100*(AF776-450)))))</f>
        <v>1.9</v>
      </c>
      <c r="AL776" s="24">
        <f t="shared" si="371"/>
        <v>398.49365984874953</v>
      </c>
      <c r="AM776" s="14">
        <f t="shared" si="372"/>
        <v>285.09259127953334</v>
      </c>
    </row>
    <row r="777" spans="2:39" x14ac:dyDescent="0.25">
      <c r="B777" s="3">
        <f t="shared" si="355"/>
        <v>3795</v>
      </c>
      <c r="C777" s="14">
        <f t="shared" si="356"/>
        <v>63.25</v>
      </c>
      <c r="D777" s="11">
        <f t="shared" si="357"/>
        <v>953.22774597000091</v>
      </c>
      <c r="E777" s="11">
        <f t="shared" si="343"/>
        <v>608.50461822191141</v>
      </c>
      <c r="F777" s="11">
        <f t="shared" si="358"/>
        <v>191.88814113907861</v>
      </c>
      <c r="G777" s="11">
        <f t="shared" si="344"/>
        <v>398.9428944558552</v>
      </c>
      <c r="H777" s="11">
        <f t="shared" si="345"/>
        <v>285.44146721280373</v>
      </c>
      <c r="I777" s="24">
        <f t="shared" si="359"/>
        <v>191.88814113907861</v>
      </c>
      <c r="J777" s="12">
        <f t="shared" si="346"/>
        <v>0.21945303498367222</v>
      </c>
      <c r="K777" s="24">
        <f t="shared" si="347"/>
        <v>526.78740829445599</v>
      </c>
      <c r="L777" s="12">
        <f t="shared" si="360"/>
        <v>0.24267014126703532</v>
      </c>
      <c r="M777" s="24">
        <f t="shared" si="361"/>
        <v>398.9428944558552</v>
      </c>
      <c r="N777" s="12">
        <f t="shared" si="348"/>
        <v>0.63655684991128925</v>
      </c>
      <c r="O777" s="24">
        <f t="shared" si="349"/>
        <v>605.36669823762031</v>
      </c>
      <c r="P777" s="12">
        <f t="shared" si="362"/>
        <v>0.4489094495054306</v>
      </c>
      <c r="Q777" s="24">
        <f t="shared" si="363"/>
        <v>285.44146721280373</v>
      </c>
      <c r="R777" s="12">
        <f t="shared" si="350"/>
        <v>0.37875268599857637</v>
      </c>
      <c r="S777" s="24">
        <f t="shared" si="351"/>
        <v>559.58065247894331</v>
      </c>
      <c r="T777" s="12">
        <f t="shared" si="364"/>
        <v>0.34873746865261745</v>
      </c>
      <c r="W777" s="24">
        <f t="shared" si="365"/>
        <v>317.42847601184383</v>
      </c>
      <c r="X777" s="24">
        <f t="shared" si="366"/>
        <v>571.09167387548825</v>
      </c>
      <c r="Y777" s="13">
        <f t="shared" si="352"/>
        <v>0.40320037978895279</v>
      </c>
      <c r="Z777" s="24">
        <f t="shared" si="353"/>
        <v>7276.9035552516898</v>
      </c>
      <c r="AA777" s="24">
        <f t="shared" si="354"/>
        <v>13399.221860485064</v>
      </c>
      <c r="AB777" s="24">
        <f t="shared" si="367"/>
        <v>398.9428944558552</v>
      </c>
      <c r="AC777" s="24">
        <f t="shared" si="368"/>
        <v>285.44146721280373</v>
      </c>
      <c r="AE777" s="14">
        <f t="shared" si="369"/>
        <v>63.25</v>
      </c>
      <c r="AF777" s="24">
        <f t="shared" si="373"/>
        <v>400</v>
      </c>
      <c r="AG777" s="3">
        <f t="shared" si="370"/>
        <v>1.3</v>
      </c>
      <c r="AH777" s="3">
        <f>IF(AC777&lt;=450,AthetaR30_0,IF(AC777&gt;=650,AthetaR30_2,(IF(AC777&lt;=550,AthetaR30_0+(AthetaR30_1-AthetaR30_0)/100*(AC777-450),AthetaR30_1+(AthetaR30_2-AthetaR30_1)/100*(AC777-450)))))</f>
        <v>0</v>
      </c>
      <c r="AI777" s="3">
        <f>IF(AD777&lt;=450,AthetaR60_0,IF(AD777&gt;=650,AthetaR60_2,(IF(AD777&lt;=550,AthetaR60_0+(AthetaR60_1-AthetaR60_0)/100*(AD777-450),AthetaR60_1+(AthetaR60_2-AthetaR60_1)/100*(AD777-450)))))</f>
        <v>0.5</v>
      </c>
      <c r="AJ777" s="3">
        <f>IF(AE777&lt;=450,AthetaR90_0,IF(AE777&gt;=650,AthetaR90_2,(IF(AE777&lt;=550,AthetaR90_0+(AthetaR90_1-AthetaR90_0)/100*(AE777-450),AthetaR90_1+(AthetaR90_2-AthetaR90_1)/100*(AE777-450)))))</f>
        <v>1.3</v>
      </c>
      <c r="AK777" s="3">
        <f>IF(AF777&lt;=450,AthetaR120_0,IF(AF777&gt;=650,AthetaR120_2,(IF(AF777&lt;=550,AthetaR120_0+(AthetaR120_1-AthetaR120_0)/100*(AF777-450),AthetaR120_1+(AthetaR120_2-AthetaR120_1)/100*(AF777-450)))))</f>
        <v>1.9</v>
      </c>
      <c r="AL777" s="24">
        <f t="shared" si="371"/>
        <v>398.9428944558552</v>
      </c>
      <c r="AM777" s="14">
        <f t="shared" si="372"/>
        <v>285.44146721280373</v>
      </c>
    </row>
    <row r="778" spans="2:39" x14ac:dyDescent="0.25">
      <c r="B778" s="3">
        <f t="shared" si="355"/>
        <v>3800</v>
      </c>
      <c r="C778" s="14">
        <f t="shared" si="356"/>
        <v>63.333333333333336</v>
      </c>
      <c r="D778" s="11">
        <f t="shared" si="357"/>
        <v>953.42463377265096</v>
      </c>
      <c r="E778" s="11">
        <f t="shared" si="343"/>
        <v>608.71841657056348</v>
      </c>
      <c r="F778" s="11">
        <f t="shared" si="358"/>
        <v>192.13081128034565</v>
      </c>
      <c r="G778" s="11">
        <f t="shared" si="344"/>
        <v>399.39180390536063</v>
      </c>
      <c r="H778" s="11">
        <f t="shared" si="345"/>
        <v>285.79020468145637</v>
      </c>
      <c r="I778" s="24">
        <f t="shared" si="359"/>
        <v>192.13081128034565</v>
      </c>
      <c r="J778" s="12">
        <f t="shared" si="346"/>
        <v>0.21941568265426412</v>
      </c>
      <c r="K778" s="24">
        <f t="shared" si="347"/>
        <v>526.87708619060561</v>
      </c>
      <c r="L778" s="12">
        <f t="shared" si="360"/>
        <v>0.24262260487959217</v>
      </c>
      <c r="M778" s="24">
        <f t="shared" si="361"/>
        <v>399.39180390536063</v>
      </c>
      <c r="N778" s="12">
        <f t="shared" si="348"/>
        <v>0.63632800169821224</v>
      </c>
      <c r="O778" s="24">
        <f t="shared" si="349"/>
        <v>605.58441156593267</v>
      </c>
      <c r="P778" s="12">
        <f t="shared" si="362"/>
        <v>0.44858435050763423</v>
      </c>
      <c r="Q778" s="24">
        <f t="shared" si="363"/>
        <v>285.79020468145637</v>
      </c>
      <c r="R778" s="12">
        <f t="shared" si="350"/>
        <v>0.37866987241426353</v>
      </c>
      <c r="S778" s="24">
        <f t="shared" si="351"/>
        <v>559.70303052620761</v>
      </c>
      <c r="T778" s="12">
        <f t="shared" si="364"/>
        <v>0.34859896490930986</v>
      </c>
      <c r="W778" s="24">
        <f t="shared" si="365"/>
        <v>317.83167639163275</v>
      </c>
      <c r="X778" s="24">
        <f t="shared" si="366"/>
        <v>571.24139438364352</v>
      </c>
      <c r="Y778" s="13">
        <f t="shared" si="352"/>
        <v>0.40313980543446748</v>
      </c>
      <c r="Z778" s="24">
        <f t="shared" si="353"/>
        <v>7272.1685044732676</v>
      </c>
      <c r="AA778" s="24">
        <f t="shared" si="354"/>
        <v>13406.270408333294</v>
      </c>
      <c r="AB778" s="24">
        <f t="shared" si="367"/>
        <v>399.39180390536063</v>
      </c>
      <c r="AC778" s="24">
        <f t="shared" si="368"/>
        <v>285.79020468145637</v>
      </c>
      <c r="AE778" s="14">
        <f t="shared" si="369"/>
        <v>63.333333333333336</v>
      </c>
      <c r="AF778" s="24">
        <f t="shared" si="373"/>
        <v>400</v>
      </c>
      <c r="AG778" s="3">
        <f t="shared" si="370"/>
        <v>1.3</v>
      </c>
      <c r="AH778" s="3">
        <f>IF(AC778&lt;=450,AthetaR30_0,IF(AC778&gt;=650,AthetaR30_2,(IF(AC778&lt;=550,AthetaR30_0+(AthetaR30_1-AthetaR30_0)/100*(AC778-450),AthetaR30_1+(AthetaR30_2-AthetaR30_1)/100*(AC778-450)))))</f>
        <v>0</v>
      </c>
      <c r="AI778" s="3">
        <f>IF(AD778&lt;=450,AthetaR60_0,IF(AD778&gt;=650,AthetaR60_2,(IF(AD778&lt;=550,AthetaR60_0+(AthetaR60_1-AthetaR60_0)/100*(AD778-450),AthetaR60_1+(AthetaR60_2-AthetaR60_1)/100*(AD778-450)))))</f>
        <v>0.5</v>
      </c>
      <c r="AJ778" s="3">
        <f>IF(AE778&lt;=450,AthetaR90_0,IF(AE778&gt;=650,AthetaR90_2,(IF(AE778&lt;=550,AthetaR90_0+(AthetaR90_1-AthetaR90_0)/100*(AE778-450),AthetaR90_1+(AthetaR90_2-AthetaR90_1)/100*(AE778-450)))))</f>
        <v>1.3</v>
      </c>
      <c r="AK778" s="3">
        <f>IF(AF778&lt;=450,AthetaR120_0,IF(AF778&gt;=650,AthetaR120_2,(IF(AF778&lt;=550,AthetaR120_0+(AthetaR120_1-AthetaR120_0)/100*(AF778-450),AthetaR120_1+(AthetaR120_2-AthetaR120_1)/100*(AF778-450)))))</f>
        <v>1.9</v>
      </c>
      <c r="AL778" s="24">
        <f t="shared" si="371"/>
        <v>399.39180390536063</v>
      </c>
      <c r="AM778" s="14">
        <f t="shared" si="372"/>
        <v>285.79020468145637</v>
      </c>
    </row>
    <row r="779" spans="2:39" x14ac:dyDescent="0.25">
      <c r="B779" s="3">
        <f t="shared" si="355"/>
        <v>3805</v>
      </c>
      <c r="C779" s="14">
        <f t="shared" si="356"/>
        <v>63.416666666666664</v>
      </c>
      <c r="D779" s="11">
        <f t="shared" si="357"/>
        <v>953.621263192284</v>
      </c>
      <c r="E779" s="11">
        <f t="shared" si="343"/>
        <v>608.93221491921554</v>
      </c>
      <c r="F779" s="11">
        <f t="shared" si="358"/>
        <v>192.37343388522524</v>
      </c>
      <c r="G779" s="11">
        <f t="shared" si="344"/>
        <v>399.84038825586828</v>
      </c>
      <c r="H779" s="11">
        <f t="shared" si="345"/>
        <v>286.13880364636566</v>
      </c>
      <c r="I779" s="24">
        <f t="shared" si="359"/>
        <v>192.37343388522524</v>
      </c>
      <c r="J779" s="12">
        <f t="shared" si="346"/>
        <v>0.21937837046804487</v>
      </c>
      <c r="K779" s="24">
        <f t="shared" si="347"/>
        <v>526.96669819707938</v>
      </c>
      <c r="L779" s="12">
        <f t="shared" si="360"/>
        <v>0.24257502813759574</v>
      </c>
      <c r="M779" s="24">
        <f t="shared" si="361"/>
        <v>399.84038825586828</v>
      </c>
      <c r="N779" s="12">
        <f t="shared" si="348"/>
        <v>0.63609907349222106</v>
      </c>
      <c r="O779" s="24">
        <f t="shared" si="349"/>
        <v>605.80235772981371</v>
      </c>
      <c r="P779" s="12">
        <f t="shared" si="362"/>
        <v>0.44825931083656806</v>
      </c>
      <c r="Q779" s="24">
        <f t="shared" si="363"/>
        <v>286.13880364636566</v>
      </c>
      <c r="R779" s="12">
        <f t="shared" si="350"/>
        <v>0.37858709282943348</v>
      </c>
      <c r="S779" s="24">
        <f t="shared" si="351"/>
        <v>559.82541183653916</v>
      </c>
      <c r="T779" s="12">
        <f t="shared" si="364"/>
        <v>0.34846042228517504</v>
      </c>
      <c r="W779" s="24">
        <f t="shared" si="365"/>
        <v>318.23481619706723</v>
      </c>
      <c r="X779" s="24">
        <f t="shared" si="366"/>
        <v>571.39123112427205</v>
      </c>
      <c r="Y779" s="13">
        <f t="shared" si="352"/>
        <v>0.40307909960888094</v>
      </c>
      <c r="Z779" s="24">
        <f t="shared" si="353"/>
        <v>7267.434968053708</v>
      </c>
      <c r="AA779" s="24">
        <f t="shared" si="354"/>
        <v>13413.313274621498</v>
      </c>
      <c r="AB779" s="24">
        <f t="shared" si="367"/>
        <v>399.84038825586828</v>
      </c>
      <c r="AC779" s="24">
        <f t="shared" si="368"/>
        <v>286.13880364636566</v>
      </c>
      <c r="AE779" s="14">
        <f t="shared" si="369"/>
        <v>63.416666666666664</v>
      </c>
      <c r="AF779" s="24">
        <f t="shared" si="373"/>
        <v>400</v>
      </c>
      <c r="AG779" s="3">
        <f t="shared" si="370"/>
        <v>1.3</v>
      </c>
      <c r="AH779" s="3">
        <f>IF(AC779&lt;=450,AthetaR30_0,IF(AC779&gt;=650,AthetaR30_2,(IF(AC779&lt;=550,AthetaR30_0+(AthetaR30_1-AthetaR30_0)/100*(AC779-450),AthetaR30_1+(AthetaR30_2-AthetaR30_1)/100*(AC779-450)))))</f>
        <v>0</v>
      </c>
      <c r="AI779" s="3">
        <f>IF(AD779&lt;=450,AthetaR60_0,IF(AD779&gt;=650,AthetaR60_2,(IF(AD779&lt;=550,AthetaR60_0+(AthetaR60_1-AthetaR60_0)/100*(AD779-450),AthetaR60_1+(AthetaR60_2-AthetaR60_1)/100*(AD779-450)))))</f>
        <v>0.5</v>
      </c>
      <c r="AJ779" s="3">
        <f>IF(AE779&lt;=450,AthetaR90_0,IF(AE779&gt;=650,AthetaR90_2,(IF(AE779&lt;=550,AthetaR90_0+(AthetaR90_1-AthetaR90_0)/100*(AE779-450),AthetaR90_1+(AthetaR90_2-AthetaR90_1)/100*(AE779-450)))))</f>
        <v>1.3</v>
      </c>
      <c r="AK779" s="3">
        <f>IF(AF779&lt;=450,AthetaR120_0,IF(AF779&gt;=650,AthetaR120_2,(IF(AF779&lt;=550,AthetaR120_0+(AthetaR120_1-AthetaR120_0)/100*(AF779-450),AthetaR120_1+(AthetaR120_2-AthetaR120_1)/100*(AF779-450)))))</f>
        <v>1.9</v>
      </c>
      <c r="AL779" s="24">
        <f t="shared" si="371"/>
        <v>399.84038825586828</v>
      </c>
      <c r="AM779" s="14">
        <f t="shared" si="372"/>
        <v>286.13880364636566</v>
      </c>
    </row>
    <row r="780" spans="2:39" x14ac:dyDescent="0.25">
      <c r="B780" s="3">
        <f t="shared" si="355"/>
        <v>3810</v>
      </c>
      <c r="C780" s="14">
        <f t="shared" si="356"/>
        <v>63.5</v>
      </c>
      <c r="D780" s="11">
        <f t="shared" si="357"/>
        <v>953.81763490618164</v>
      </c>
      <c r="E780" s="11">
        <f t="shared" si="343"/>
        <v>609.1460132678676</v>
      </c>
      <c r="F780" s="11">
        <f t="shared" si="358"/>
        <v>192.61600891336283</v>
      </c>
      <c r="G780" s="11">
        <f t="shared" si="344"/>
        <v>400.28864756670487</v>
      </c>
      <c r="H780" s="11">
        <f t="shared" si="345"/>
        <v>286.48726406865086</v>
      </c>
      <c r="I780" s="24">
        <f t="shared" si="359"/>
        <v>192.61600891336283</v>
      </c>
      <c r="J780" s="12">
        <f t="shared" si="346"/>
        <v>0.21934109830577686</v>
      </c>
      <c r="K780" s="24">
        <f t="shared" si="347"/>
        <v>527.05624451756717</v>
      </c>
      <c r="L780" s="12">
        <f t="shared" si="360"/>
        <v>0.24252741124936894</v>
      </c>
      <c r="M780" s="24">
        <f t="shared" si="361"/>
        <v>400.28864756670487</v>
      </c>
      <c r="N780" s="12">
        <f t="shared" si="348"/>
        <v>0.63587006524345835</v>
      </c>
      <c r="O780" s="24">
        <f t="shared" si="349"/>
        <v>606.02053711051303</v>
      </c>
      <c r="P780" s="12">
        <f t="shared" si="362"/>
        <v>0.44793433121501119</v>
      </c>
      <c r="Q780" s="24">
        <f t="shared" si="363"/>
        <v>286.48726406865086</v>
      </c>
      <c r="R780" s="12">
        <f t="shared" si="350"/>
        <v>0.37850434689305978</v>
      </c>
      <c r="S780" s="24">
        <f t="shared" si="351"/>
        <v>559.94779689839766</v>
      </c>
      <c r="T780" s="12">
        <f t="shared" si="364"/>
        <v>0.34832184102384278</v>
      </c>
      <c r="W780" s="24">
        <f t="shared" si="365"/>
        <v>318.63789529667611</v>
      </c>
      <c r="X780" s="24">
        <f t="shared" si="366"/>
        <v>571.54118485842832</v>
      </c>
      <c r="Y780" s="13">
        <f t="shared" si="352"/>
        <v>0.40301826181406925</v>
      </c>
      <c r="Z780" s="24">
        <f t="shared" si="353"/>
        <v>7262.7029492797874</v>
      </c>
      <c r="AA780" s="24">
        <f t="shared" si="354"/>
        <v>13420.350450832924</v>
      </c>
      <c r="AB780" s="24">
        <f t="shared" si="367"/>
        <v>400.28864756670487</v>
      </c>
      <c r="AC780" s="24">
        <f t="shared" si="368"/>
        <v>286.48726406865086</v>
      </c>
      <c r="AE780" s="14">
        <f t="shared" si="369"/>
        <v>63.5</v>
      </c>
      <c r="AF780" s="24">
        <f t="shared" si="373"/>
        <v>400</v>
      </c>
      <c r="AG780" s="3">
        <f t="shared" si="370"/>
        <v>1.3</v>
      </c>
      <c r="AH780" s="3">
        <f>IF(AC780&lt;=450,AthetaR30_0,IF(AC780&gt;=650,AthetaR30_2,(IF(AC780&lt;=550,AthetaR30_0+(AthetaR30_1-AthetaR30_0)/100*(AC780-450),AthetaR30_1+(AthetaR30_2-AthetaR30_1)/100*(AC780-450)))))</f>
        <v>0</v>
      </c>
      <c r="AI780" s="3">
        <f>IF(AD780&lt;=450,AthetaR60_0,IF(AD780&gt;=650,AthetaR60_2,(IF(AD780&lt;=550,AthetaR60_0+(AthetaR60_1-AthetaR60_0)/100*(AD780-450),AthetaR60_1+(AthetaR60_2-AthetaR60_1)/100*(AD780-450)))))</f>
        <v>0.5</v>
      </c>
      <c r="AJ780" s="3">
        <f>IF(AE780&lt;=450,AthetaR90_0,IF(AE780&gt;=650,AthetaR90_2,(IF(AE780&lt;=550,AthetaR90_0+(AthetaR90_1-AthetaR90_0)/100*(AE780-450),AthetaR90_1+(AthetaR90_2-AthetaR90_1)/100*(AE780-450)))))</f>
        <v>1.3</v>
      </c>
      <c r="AK780" s="3">
        <f>IF(AF780&lt;=450,AthetaR120_0,IF(AF780&gt;=650,AthetaR120_2,(IF(AF780&lt;=550,AthetaR120_0+(AthetaR120_1-AthetaR120_0)/100*(AF780-450),AthetaR120_1+(AthetaR120_2-AthetaR120_1)/100*(AF780-450)))))</f>
        <v>1.9</v>
      </c>
      <c r="AL780" s="24">
        <f t="shared" si="371"/>
        <v>400.28864756670487</v>
      </c>
      <c r="AM780" s="14">
        <f t="shared" si="372"/>
        <v>286.48726406865086</v>
      </c>
    </row>
    <row r="781" spans="2:39" x14ac:dyDescent="0.25">
      <c r="B781" s="3">
        <f t="shared" si="355"/>
        <v>3815</v>
      </c>
      <c r="C781" s="14">
        <f t="shared" si="356"/>
        <v>63.583333333333336</v>
      </c>
      <c r="D781" s="11">
        <f t="shared" si="357"/>
        <v>954.0137495889669</v>
      </c>
      <c r="E781" s="11">
        <f t="shared" si="343"/>
        <v>609.35981161651966</v>
      </c>
      <c r="F781" s="11">
        <f t="shared" si="358"/>
        <v>192.8585363246122</v>
      </c>
      <c r="G781" s="11">
        <f t="shared" si="344"/>
        <v>400.7365818979199</v>
      </c>
      <c r="H781" s="11">
        <f t="shared" si="345"/>
        <v>286.83558590967471</v>
      </c>
      <c r="I781" s="24">
        <f t="shared" si="359"/>
        <v>192.8585363246122</v>
      </c>
      <c r="J781" s="12">
        <f t="shared" si="346"/>
        <v>0.2193038660484411</v>
      </c>
      <c r="K781" s="24">
        <f t="shared" si="347"/>
        <v>527.14572535563855</v>
      </c>
      <c r="L781" s="12">
        <f t="shared" si="360"/>
        <v>0.24247975442190423</v>
      </c>
      <c r="M781" s="24">
        <f t="shared" si="361"/>
        <v>400.7365818979199</v>
      </c>
      <c r="N781" s="12">
        <f t="shared" si="348"/>
        <v>0.63564097690714094</v>
      </c>
      <c r="O781" s="24">
        <f t="shared" si="349"/>
        <v>606.23895008523391</v>
      </c>
      <c r="P781" s="12">
        <f t="shared" si="362"/>
        <v>0.44760941236397545</v>
      </c>
      <c r="Q781" s="24">
        <f t="shared" si="363"/>
        <v>286.83558590967471</v>
      </c>
      <c r="R781" s="12">
        <f t="shared" si="350"/>
        <v>0.37842163425556014</v>
      </c>
      <c r="S781" s="24">
        <f t="shared" si="351"/>
        <v>560.07018619898474</v>
      </c>
      <c r="T781" s="12">
        <f t="shared" si="364"/>
        <v>0.34818322136769086</v>
      </c>
      <c r="W781" s="24">
        <f t="shared" si="365"/>
        <v>319.04091355849016</v>
      </c>
      <c r="X781" s="24">
        <f t="shared" si="366"/>
        <v>571.69125634602051</v>
      </c>
      <c r="Y781" s="13">
        <f t="shared" si="352"/>
        <v>0.40295729155478704</v>
      </c>
      <c r="Z781" s="24">
        <f t="shared" si="353"/>
        <v>7257.9724514507379</v>
      </c>
      <c r="AA781" s="24">
        <f t="shared" si="354"/>
        <v>13427.381928492874</v>
      </c>
      <c r="AB781" s="24">
        <f t="shared" si="367"/>
        <v>400.7365818979199</v>
      </c>
      <c r="AC781" s="24">
        <f t="shared" si="368"/>
        <v>286.83558590967471</v>
      </c>
      <c r="AE781" s="14">
        <f t="shared" si="369"/>
        <v>63.583333333333336</v>
      </c>
      <c r="AF781" s="24">
        <f t="shared" si="373"/>
        <v>400</v>
      </c>
      <c r="AG781" s="3">
        <f t="shared" si="370"/>
        <v>1.3</v>
      </c>
      <c r="AH781" s="3">
        <f>IF(AC781&lt;=450,AthetaR30_0,IF(AC781&gt;=650,AthetaR30_2,(IF(AC781&lt;=550,AthetaR30_0+(AthetaR30_1-AthetaR30_0)/100*(AC781-450),AthetaR30_1+(AthetaR30_2-AthetaR30_1)/100*(AC781-450)))))</f>
        <v>0</v>
      </c>
      <c r="AI781" s="3">
        <f>IF(AD781&lt;=450,AthetaR60_0,IF(AD781&gt;=650,AthetaR60_2,(IF(AD781&lt;=550,AthetaR60_0+(AthetaR60_1-AthetaR60_0)/100*(AD781-450),AthetaR60_1+(AthetaR60_2-AthetaR60_1)/100*(AD781-450)))))</f>
        <v>0.5</v>
      </c>
      <c r="AJ781" s="3">
        <f>IF(AE781&lt;=450,AthetaR90_0,IF(AE781&gt;=650,AthetaR90_2,(IF(AE781&lt;=550,AthetaR90_0+(AthetaR90_1-AthetaR90_0)/100*(AE781-450),AthetaR90_1+(AthetaR90_2-AthetaR90_1)/100*(AE781-450)))))</f>
        <v>1.3</v>
      </c>
      <c r="AK781" s="3">
        <f>IF(AF781&lt;=450,AthetaR120_0,IF(AF781&gt;=650,AthetaR120_2,(IF(AF781&lt;=550,AthetaR120_0+(AthetaR120_1-AthetaR120_0)/100*(AF781-450),AthetaR120_1+(AthetaR120_2-AthetaR120_1)/100*(AF781-450)))))</f>
        <v>1.9</v>
      </c>
      <c r="AL781" s="24">
        <f t="shared" si="371"/>
        <v>400.7365818979199</v>
      </c>
      <c r="AM781" s="14">
        <f t="shared" si="372"/>
        <v>286.83558590967471</v>
      </c>
    </row>
    <row r="782" spans="2:39" x14ac:dyDescent="0.25">
      <c r="B782" s="3">
        <f t="shared" si="355"/>
        <v>3820</v>
      </c>
      <c r="C782" s="14">
        <f t="shared" si="356"/>
        <v>63.666666666666664</v>
      </c>
      <c r="D782" s="11">
        <f t="shared" si="357"/>
        <v>954.20960791261643</v>
      </c>
      <c r="E782" s="11">
        <f t="shared" si="343"/>
        <v>609.57360996517173</v>
      </c>
      <c r="F782" s="11">
        <f t="shared" si="358"/>
        <v>193.10101607903411</v>
      </c>
      <c r="G782" s="11">
        <f t="shared" si="344"/>
        <v>401.18419131028389</v>
      </c>
      <c r="H782" s="11">
        <f t="shared" si="345"/>
        <v>287.18376913104237</v>
      </c>
      <c r="I782" s="24">
        <f t="shared" si="359"/>
        <v>193.10101607903411</v>
      </c>
      <c r="J782" s="12">
        <f t="shared" si="346"/>
        <v>0.21926667357723706</v>
      </c>
      <c r="K782" s="24">
        <f t="shared" si="347"/>
        <v>527.23514091474181</v>
      </c>
      <c r="L782" s="12">
        <f t="shared" si="360"/>
        <v>0.2424320578609552</v>
      </c>
      <c r="M782" s="24">
        <f t="shared" si="361"/>
        <v>401.18419131028389</v>
      </c>
      <c r="N782" s="12">
        <f t="shared" si="348"/>
        <v>0.63541180844353318</v>
      </c>
      <c r="O782" s="24">
        <f t="shared" si="349"/>
        <v>606.45759702714497</v>
      </c>
      <c r="P782" s="12">
        <f t="shared" si="362"/>
        <v>0.44728455500295616</v>
      </c>
      <c r="Q782" s="24">
        <f t="shared" si="363"/>
        <v>287.18376913104237</v>
      </c>
      <c r="R782" s="12">
        <f t="shared" si="350"/>
        <v>0.37833895456879318</v>
      </c>
      <c r="S782" s="24">
        <f t="shared" si="351"/>
        <v>560.19258022424492</v>
      </c>
      <c r="T782" s="12">
        <f t="shared" si="364"/>
        <v>0.34804456355800134</v>
      </c>
      <c r="W782" s="24">
        <f t="shared" si="365"/>
        <v>319.44387085004496</v>
      </c>
      <c r="X782" s="24">
        <f t="shared" si="366"/>
        <v>571.84144634580787</v>
      </c>
      <c r="Y782" s="13">
        <f t="shared" si="352"/>
        <v>0.40289618833866642</v>
      </c>
      <c r="Z782" s="24">
        <f t="shared" si="353"/>
        <v>7253.243477878169</v>
      </c>
      <c r="AA782" s="24">
        <f t="shared" si="354"/>
        <v>13434.407699168765</v>
      </c>
      <c r="AB782" s="24">
        <f t="shared" si="367"/>
        <v>401.18419131028389</v>
      </c>
      <c r="AC782" s="24">
        <f t="shared" si="368"/>
        <v>287.18376913104237</v>
      </c>
      <c r="AE782" s="14">
        <f t="shared" si="369"/>
        <v>63.666666666666664</v>
      </c>
      <c r="AF782" s="24">
        <f t="shared" si="373"/>
        <v>400</v>
      </c>
      <c r="AG782" s="3">
        <f t="shared" si="370"/>
        <v>1.3</v>
      </c>
      <c r="AH782" s="3">
        <f>IF(AC782&lt;=450,AthetaR30_0,IF(AC782&gt;=650,AthetaR30_2,(IF(AC782&lt;=550,AthetaR30_0+(AthetaR30_1-AthetaR30_0)/100*(AC782-450),AthetaR30_1+(AthetaR30_2-AthetaR30_1)/100*(AC782-450)))))</f>
        <v>0</v>
      </c>
      <c r="AI782" s="3">
        <f>IF(AD782&lt;=450,AthetaR60_0,IF(AD782&gt;=650,AthetaR60_2,(IF(AD782&lt;=550,AthetaR60_0+(AthetaR60_1-AthetaR60_0)/100*(AD782-450),AthetaR60_1+(AthetaR60_2-AthetaR60_1)/100*(AD782-450)))))</f>
        <v>0.5</v>
      </c>
      <c r="AJ782" s="3">
        <f>IF(AE782&lt;=450,AthetaR90_0,IF(AE782&gt;=650,AthetaR90_2,(IF(AE782&lt;=550,AthetaR90_0+(AthetaR90_1-AthetaR90_0)/100*(AE782-450),AthetaR90_1+(AthetaR90_2-AthetaR90_1)/100*(AE782-450)))))</f>
        <v>1.3</v>
      </c>
      <c r="AK782" s="3">
        <f>IF(AF782&lt;=450,AthetaR120_0,IF(AF782&gt;=650,AthetaR120_2,(IF(AF782&lt;=550,AthetaR120_0+(AthetaR120_1-AthetaR120_0)/100*(AF782-450),AthetaR120_1+(AthetaR120_2-AthetaR120_1)/100*(AF782-450)))))</f>
        <v>1.9</v>
      </c>
      <c r="AL782" s="24">
        <f t="shared" si="371"/>
        <v>401.18419131028389</v>
      </c>
      <c r="AM782" s="14">
        <f t="shared" si="372"/>
        <v>287.18376913104237</v>
      </c>
    </row>
    <row r="783" spans="2:39" x14ac:dyDescent="0.25">
      <c r="B783" s="3">
        <f t="shared" si="355"/>
        <v>3825</v>
      </c>
      <c r="C783" s="14">
        <f t="shared" si="356"/>
        <v>63.75</v>
      </c>
      <c r="D783" s="11">
        <f t="shared" si="357"/>
        <v>954.40521054647581</v>
      </c>
      <c r="E783" s="11">
        <f t="shared" si="343"/>
        <v>609.78740831382379</v>
      </c>
      <c r="F783" s="11">
        <f t="shared" si="358"/>
        <v>193.34344813689506</v>
      </c>
      <c r="G783" s="11">
        <f t="shared" si="344"/>
        <v>401.63147586528686</v>
      </c>
      <c r="H783" s="11">
        <f t="shared" si="345"/>
        <v>287.53181369460037</v>
      </c>
      <c r="I783" s="24">
        <f t="shared" si="359"/>
        <v>193.34344813689506</v>
      </c>
      <c r="J783" s="12">
        <f t="shared" si="346"/>
        <v>0.21922952077358282</v>
      </c>
      <c r="K783" s="24">
        <f t="shared" si="347"/>
        <v>527.32449139820267</v>
      </c>
      <c r="L783" s="12">
        <f t="shared" si="360"/>
        <v>0.2423843217709733</v>
      </c>
      <c r="M783" s="24">
        <f t="shared" si="361"/>
        <v>401.63147586528686</v>
      </c>
      <c r="N783" s="12">
        <f t="shared" si="348"/>
        <v>0.63518255981791438</v>
      </c>
      <c r="O783" s="24">
        <f t="shared" si="349"/>
        <v>606.67647830539397</v>
      </c>
      <c r="P783" s="12">
        <f t="shared" si="362"/>
        <v>0.4469597598497187</v>
      </c>
      <c r="Q783" s="24">
        <f t="shared" si="363"/>
        <v>287.53181369460037</v>
      </c>
      <c r="R783" s="12">
        <f t="shared" si="350"/>
        <v>0.3782563074860556</v>
      </c>
      <c r="S783" s="24">
        <f t="shared" si="351"/>
        <v>560.31497945886576</v>
      </c>
      <c r="T783" s="12">
        <f t="shared" si="364"/>
        <v>0.34790586783484595</v>
      </c>
      <c r="W783" s="24">
        <f t="shared" si="365"/>
        <v>319.84676703838363</v>
      </c>
      <c r="X783" s="24">
        <f t="shared" si="366"/>
        <v>571.99175561539869</v>
      </c>
      <c r="Y783" s="13">
        <f t="shared" si="352"/>
        <v>0.40283495167622102</v>
      </c>
      <c r="Z783" s="24">
        <f t="shared" si="353"/>
        <v>7248.5160318860035</v>
      </c>
      <c r="AA783" s="24">
        <f t="shared" si="354"/>
        <v>13441.427754470385</v>
      </c>
      <c r="AB783" s="24">
        <f t="shared" si="367"/>
        <v>401.63147586528686</v>
      </c>
      <c r="AC783" s="24">
        <f t="shared" si="368"/>
        <v>287.53181369460037</v>
      </c>
      <c r="AE783" s="14">
        <f t="shared" si="369"/>
        <v>63.75</v>
      </c>
      <c r="AF783" s="24">
        <f t="shared" si="373"/>
        <v>400</v>
      </c>
      <c r="AG783" s="3">
        <f t="shared" si="370"/>
        <v>1.3</v>
      </c>
      <c r="AH783" s="3">
        <f>IF(AC783&lt;=450,AthetaR30_0,IF(AC783&gt;=650,AthetaR30_2,(IF(AC783&lt;=550,AthetaR30_0+(AthetaR30_1-AthetaR30_0)/100*(AC783-450),AthetaR30_1+(AthetaR30_2-AthetaR30_1)/100*(AC783-450)))))</f>
        <v>0</v>
      </c>
      <c r="AI783" s="3">
        <f>IF(AD783&lt;=450,AthetaR60_0,IF(AD783&gt;=650,AthetaR60_2,(IF(AD783&lt;=550,AthetaR60_0+(AthetaR60_1-AthetaR60_0)/100*(AD783-450),AthetaR60_1+(AthetaR60_2-AthetaR60_1)/100*(AD783-450)))))</f>
        <v>0.5</v>
      </c>
      <c r="AJ783" s="3">
        <f>IF(AE783&lt;=450,AthetaR90_0,IF(AE783&gt;=650,AthetaR90_2,(IF(AE783&lt;=550,AthetaR90_0+(AthetaR90_1-AthetaR90_0)/100*(AE783-450),AthetaR90_1+(AthetaR90_2-AthetaR90_1)/100*(AE783-450)))))</f>
        <v>1.3</v>
      </c>
      <c r="AK783" s="3">
        <f>IF(AF783&lt;=450,AthetaR120_0,IF(AF783&gt;=650,AthetaR120_2,(IF(AF783&lt;=550,AthetaR120_0+(AthetaR120_1-AthetaR120_0)/100*(AF783-450),AthetaR120_1+(AthetaR120_2-AthetaR120_1)/100*(AF783-450)))))</f>
        <v>1.9</v>
      </c>
      <c r="AL783" s="24">
        <f t="shared" si="371"/>
        <v>401.63147586528686</v>
      </c>
      <c r="AM783" s="14">
        <f t="shared" si="372"/>
        <v>287.53181369460037</v>
      </c>
    </row>
    <row r="784" spans="2:39" x14ac:dyDescent="0.25">
      <c r="B784" s="3">
        <f t="shared" si="355"/>
        <v>3830</v>
      </c>
      <c r="C784" s="14">
        <f t="shared" si="356"/>
        <v>63.833333333333336</v>
      </c>
      <c r="D784" s="11">
        <f t="shared" si="357"/>
        <v>954.60055815727219</v>
      </c>
      <c r="E784" s="11">
        <f t="shared" si="343"/>
        <v>610.00120666247585</v>
      </c>
      <c r="F784" s="11">
        <f t="shared" si="358"/>
        <v>193.58583245866603</v>
      </c>
      <c r="G784" s="11">
        <f t="shared" si="344"/>
        <v>402.07843562513659</v>
      </c>
      <c r="H784" s="11">
        <f t="shared" si="345"/>
        <v>287.87971956243524</v>
      </c>
      <c r="I784" s="24">
        <f t="shared" si="359"/>
        <v>193.58583245866603</v>
      </c>
      <c r="J784" s="12">
        <f t="shared" si="346"/>
        <v>0.21919240751911459</v>
      </c>
      <c r="K784" s="24">
        <f t="shared" si="347"/>
        <v>527.41377700922408</v>
      </c>
      <c r="L784" s="12">
        <f t="shared" si="360"/>
        <v>0.24233654635517438</v>
      </c>
      <c r="M784" s="24">
        <f t="shared" si="361"/>
        <v>402.07843562513659</v>
      </c>
      <c r="N784" s="12">
        <f t="shared" si="348"/>
        <v>0.63495323100055145</v>
      </c>
      <c r="O784" s="24">
        <f t="shared" si="349"/>
        <v>606.89559428512132</v>
      </c>
      <c r="P784" s="12">
        <f t="shared" si="362"/>
        <v>0.44663502762047441</v>
      </c>
      <c r="Q784" s="24">
        <f t="shared" si="363"/>
        <v>287.87971956243524</v>
      </c>
      <c r="R784" s="12">
        <f t="shared" si="350"/>
        <v>0.37817369266207879</v>
      </c>
      <c r="S784" s="24">
        <f t="shared" si="351"/>
        <v>560.43738438627815</v>
      </c>
      <c r="T784" s="12">
        <f t="shared" si="364"/>
        <v>0.34776713443719914</v>
      </c>
      <c r="W784" s="24">
        <f t="shared" si="365"/>
        <v>320.24960199005983</v>
      </c>
      <c r="X784" s="24">
        <f t="shared" si="366"/>
        <v>572.14218491124757</v>
      </c>
      <c r="Y784" s="13">
        <f t="shared" si="352"/>
        <v>0.40277358108084521</v>
      </c>
      <c r="Z784" s="24">
        <f t="shared" si="353"/>
        <v>7243.7901168104008</v>
      </c>
      <c r="AA784" s="24">
        <f t="shared" si="354"/>
        <v>13448.44208604993</v>
      </c>
      <c r="AB784" s="24">
        <f t="shared" si="367"/>
        <v>402.07843562513659</v>
      </c>
      <c r="AC784" s="24">
        <f t="shared" si="368"/>
        <v>287.87971956243524</v>
      </c>
      <c r="AE784" s="14">
        <f t="shared" si="369"/>
        <v>63.833333333333336</v>
      </c>
      <c r="AF784" s="24">
        <f t="shared" si="373"/>
        <v>400</v>
      </c>
      <c r="AG784" s="3">
        <f t="shared" si="370"/>
        <v>1.3</v>
      </c>
      <c r="AH784" s="3">
        <f>IF(AC784&lt;=450,AthetaR30_0,IF(AC784&gt;=650,AthetaR30_2,(IF(AC784&lt;=550,AthetaR30_0+(AthetaR30_1-AthetaR30_0)/100*(AC784-450),AthetaR30_1+(AthetaR30_2-AthetaR30_1)/100*(AC784-450)))))</f>
        <v>0</v>
      </c>
      <c r="AI784" s="3">
        <f>IF(AD784&lt;=450,AthetaR60_0,IF(AD784&gt;=650,AthetaR60_2,(IF(AD784&lt;=550,AthetaR60_0+(AthetaR60_1-AthetaR60_0)/100*(AD784-450),AthetaR60_1+(AthetaR60_2-AthetaR60_1)/100*(AD784-450)))))</f>
        <v>0.5</v>
      </c>
      <c r="AJ784" s="3">
        <f>IF(AE784&lt;=450,AthetaR90_0,IF(AE784&gt;=650,AthetaR90_2,(IF(AE784&lt;=550,AthetaR90_0+(AthetaR90_1-AthetaR90_0)/100*(AE784-450),AthetaR90_1+(AthetaR90_2-AthetaR90_1)/100*(AE784-450)))))</f>
        <v>1.3</v>
      </c>
      <c r="AK784" s="3">
        <f>IF(AF784&lt;=450,AthetaR120_0,IF(AF784&gt;=650,AthetaR120_2,(IF(AF784&lt;=550,AthetaR120_0+(AthetaR120_1-AthetaR120_0)/100*(AF784-450),AthetaR120_1+(AthetaR120_2-AthetaR120_1)/100*(AF784-450)))))</f>
        <v>1.9</v>
      </c>
      <c r="AL784" s="24">
        <f t="shared" si="371"/>
        <v>402.07843562513659</v>
      </c>
      <c r="AM784" s="14">
        <f t="shared" si="372"/>
        <v>287.87971956243524</v>
      </c>
    </row>
    <row r="785" spans="2:39" x14ac:dyDescent="0.25">
      <c r="B785" s="3">
        <f t="shared" si="355"/>
        <v>3835</v>
      </c>
      <c r="C785" s="14">
        <f t="shared" si="356"/>
        <v>63.916666666666664</v>
      </c>
      <c r="D785" s="11">
        <f t="shared" si="357"/>
        <v>954.79565140912837</v>
      </c>
      <c r="E785" s="11">
        <f t="shared" si="343"/>
        <v>610.21500501112803</v>
      </c>
      <c r="F785" s="11">
        <f t="shared" si="358"/>
        <v>193.82816900502121</v>
      </c>
      <c r="G785" s="11">
        <f t="shared" si="344"/>
        <v>402.52507065275705</v>
      </c>
      <c r="H785" s="11">
        <f t="shared" si="345"/>
        <v>288.22748669687246</v>
      </c>
      <c r="I785" s="24">
        <f t="shared" si="359"/>
        <v>193.82816900502121</v>
      </c>
      <c r="J785" s="12">
        <f t="shared" si="346"/>
        <v>0.21915533369568682</v>
      </c>
      <c r="K785" s="24">
        <f t="shared" si="347"/>
        <v>527.50299795088438</v>
      </c>
      <c r="L785" s="12">
        <f t="shared" si="360"/>
        <v>0.24228873181551283</v>
      </c>
      <c r="M785" s="24">
        <f t="shared" si="361"/>
        <v>402.52507065275705</v>
      </c>
      <c r="N785" s="12">
        <f t="shared" si="348"/>
        <v>0.63472382196666755</v>
      </c>
      <c r="O785" s="24">
        <f t="shared" si="349"/>
        <v>607.11494532747224</v>
      </c>
      <c r="P785" s="12">
        <f t="shared" si="362"/>
        <v>0.44631035902977984</v>
      </c>
      <c r="Q785" s="24">
        <f t="shared" si="363"/>
        <v>288.22748669687246</v>
      </c>
      <c r="R785" s="12">
        <f t="shared" si="350"/>
        <v>0.37809110975302579</v>
      </c>
      <c r="S785" s="24">
        <f t="shared" si="351"/>
        <v>560.55979548865753</v>
      </c>
      <c r="T785" s="12">
        <f t="shared" si="364"/>
        <v>0.34762836360288829</v>
      </c>
      <c r="W785" s="24">
        <f t="shared" si="365"/>
        <v>320.65237557114068</v>
      </c>
      <c r="X785" s="24">
        <f t="shared" si="366"/>
        <v>572.29273498865371</v>
      </c>
      <c r="Y785" s="13">
        <f t="shared" si="352"/>
        <v>0.40271207606881687</v>
      </c>
      <c r="Z785" s="24">
        <f t="shared" si="353"/>
        <v>7239.065735999684</v>
      </c>
      <c r="AA785" s="24">
        <f t="shared" si="354"/>
        <v>13455.450685602214</v>
      </c>
      <c r="AB785" s="24">
        <f t="shared" si="367"/>
        <v>402.52507065275705</v>
      </c>
      <c r="AC785" s="24">
        <f t="shared" si="368"/>
        <v>288.22748669687246</v>
      </c>
      <c r="AE785" s="14">
        <f t="shared" si="369"/>
        <v>63.916666666666664</v>
      </c>
      <c r="AF785" s="24">
        <f t="shared" si="373"/>
        <v>400</v>
      </c>
      <c r="AG785" s="3">
        <f t="shared" si="370"/>
        <v>1.3</v>
      </c>
      <c r="AH785" s="3">
        <f>IF(AC785&lt;=450,AthetaR30_0,IF(AC785&gt;=650,AthetaR30_2,(IF(AC785&lt;=550,AthetaR30_0+(AthetaR30_1-AthetaR30_0)/100*(AC785-450),AthetaR30_1+(AthetaR30_2-AthetaR30_1)/100*(AC785-450)))))</f>
        <v>0</v>
      </c>
      <c r="AI785" s="3">
        <f>IF(AD785&lt;=450,AthetaR60_0,IF(AD785&gt;=650,AthetaR60_2,(IF(AD785&lt;=550,AthetaR60_0+(AthetaR60_1-AthetaR60_0)/100*(AD785-450),AthetaR60_1+(AthetaR60_2-AthetaR60_1)/100*(AD785-450)))))</f>
        <v>0.5</v>
      </c>
      <c r="AJ785" s="3">
        <f>IF(AE785&lt;=450,AthetaR90_0,IF(AE785&gt;=650,AthetaR90_2,(IF(AE785&lt;=550,AthetaR90_0+(AthetaR90_1-AthetaR90_0)/100*(AE785-450),AthetaR90_1+(AthetaR90_2-AthetaR90_1)/100*(AE785-450)))))</f>
        <v>1.3</v>
      </c>
      <c r="AK785" s="3">
        <f>IF(AF785&lt;=450,AthetaR120_0,IF(AF785&gt;=650,AthetaR120_2,(IF(AF785&lt;=550,AthetaR120_0+(AthetaR120_1-AthetaR120_0)/100*(AF785-450),AthetaR120_1+(AthetaR120_2-AthetaR120_1)/100*(AF785-450)))))</f>
        <v>1.9</v>
      </c>
      <c r="AL785" s="24">
        <f t="shared" si="371"/>
        <v>402.52507065275705</v>
      </c>
      <c r="AM785" s="14">
        <f t="shared" si="372"/>
        <v>288.22748669687246</v>
      </c>
    </row>
    <row r="786" spans="2:39" x14ac:dyDescent="0.25">
      <c r="B786" s="3">
        <f t="shared" si="355"/>
        <v>3840</v>
      </c>
      <c r="C786" s="14">
        <f t="shared" si="356"/>
        <v>64</v>
      </c>
      <c r="D786" s="11">
        <f t="shared" si="357"/>
        <v>954.99049096357646</v>
      </c>
      <c r="E786" s="11">
        <f t="shared" ref="E786:E849" si="374">IF(B786&lt;=40*60,20+345*CRed_1*LOG(8*C786+1,10),ThetaG40+(ThetaG120-ThetaG40)/80*(C786-40))</f>
        <v>610.42880335978009</v>
      </c>
      <c r="F786" s="11">
        <f t="shared" si="358"/>
        <v>194.07045773683672</v>
      </c>
      <c r="G786" s="11">
        <f t="shared" ref="G786:G849" si="375">M786</f>
        <v>402.97138101178683</v>
      </c>
      <c r="H786" s="11">
        <f t="shared" ref="H786:H849" si="376">Q786</f>
        <v>288.57511506047535</v>
      </c>
      <c r="I786" s="24">
        <f t="shared" si="359"/>
        <v>194.07045773683672</v>
      </c>
      <c r="J786" s="12">
        <f t="shared" ref="J786:J849" si="377">Cp*RhoP/(K786*RhoA)*dP/1000*MassivSS</f>
        <v>0.21911829918537179</v>
      </c>
      <c r="K786" s="24">
        <f t="shared" ref="K786:K849" si="378">IF(I786&lt;600,425+0.773*I786-1.69/1000*I786^2+2.22/1000^2*I786^3,IF(I786&lt;735,666+13002/(738-I786),IF(I786&lt;900,545+17820/(I786-731),650)))</f>
        <v>527.59215442613754</v>
      </c>
      <c r="L786" s="12">
        <f t="shared" si="360"/>
        <v>0.24224087835269806</v>
      </c>
      <c r="M786" s="24">
        <f t="shared" si="361"/>
        <v>402.97138101178683</v>
      </c>
      <c r="N786" s="12">
        <f t="shared" ref="N786:N849" si="379">Cp*RhoP/(O786*RhoA)*dP/1000*MassivW</f>
        <v>0.63449433269641398</v>
      </c>
      <c r="O786" s="24">
        <f t="shared" ref="O786:O849" si="380">IF(M786&lt;600,425+0.773*M786-1.69/1000*M786^2+2.22/1000^2*M786^3,IF(M786&lt;735,666+13002/(738-M786),IF(M786&lt;900,545+17820/(M786-731),650)))</f>
        <v>607.33453178960997</v>
      </c>
      <c r="P786" s="12">
        <f t="shared" si="362"/>
        <v>0.44598575479056279</v>
      </c>
      <c r="Q786" s="24">
        <f t="shared" si="363"/>
        <v>288.57511506047535</v>
      </c>
      <c r="R786" s="12">
        <f t="shared" ref="R786:R849" si="381">Cp*RhoP/(S786*RhoA)*dP/1000*MassivSI</f>
        <v>0.37800855841648828</v>
      </c>
      <c r="S786" s="24">
        <f t="shared" ref="S786:S849" si="382">IF(Q786&lt;600,425+0.773*Q786-1.69/1000*Q786^2+2.22/1000^2*Q786^3,IF(Q786&lt;735,666+13002/(738-Q786),IF(Q786&lt;900,545+17820/(Q786-731),650)))</f>
        <v>560.68221324692365</v>
      </c>
      <c r="T786" s="12">
        <f t="shared" si="364"/>
        <v>0.34748955556861993</v>
      </c>
      <c r="W786" s="24">
        <f t="shared" si="365"/>
        <v>321.05508764720952</v>
      </c>
      <c r="X786" s="24">
        <f t="shared" si="366"/>
        <v>572.44340660175828</v>
      </c>
      <c r="Y786" s="13">
        <f t="shared" ref="Y786:Y849" si="383">MAX(MassivSSCO/(X786*RhoA)*DeltaT*(Z786+AA786),L786)</f>
        <v>0.40265043615929758</v>
      </c>
      <c r="Z786" s="24">
        <f t="shared" ref="Z786:Z849" si="384">AlphaC*(E786-W786)</f>
        <v>7234.3428928142639</v>
      </c>
      <c r="AA786" s="24">
        <f t="shared" ref="AA786:AA849" si="385">Phi*EpsilonF*0.7*Botzman/10^8*EpsilonA*((E786+273)^4-(W786+273)^4)</f>
        <v>13462.453544864777</v>
      </c>
      <c r="AB786" s="24">
        <f t="shared" si="367"/>
        <v>402.97138101178683</v>
      </c>
      <c r="AC786" s="24">
        <f t="shared" si="368"/>
        <v>288.57511506047535</v>
      </c>
      <c r="AE786" s="14">
        <f t="shared" si="369"/>
        <v>64</v>
      </c>
      <c r="AF786" s="24">
        <f t="shared" si="373"/>
        <v>400</v>
      </c>
      <c r="AG786" s="3">
        <f t="shared" si="370"/>
        <v>1.3</v>
      </c>
      <c r="AH786" s="3">
        <f>IF(AC786&lt;=450,AthetaR30_0,IF(AC786&gt;=650,AthetaR30_2,(IF(AC786&lt;=550,AthetaR30_0+(AthetaR30_1-AthetaR30_0)/100*(AC786-450),AthetaR30_1+(AthetaR30_2-AthetaR30_1)/100*(AC786-450)))))</f>
        <v>0</v>
      </c>
      <c r="AI786" s="3">
        <f>IF(AD786&lt;=450,AthetaR60_0,IF(AD786&gt;=650,AthetaR60_2,(IF(AD786&lt;=550,AthetaR60_0+(AthetaR60_1-AthetaR60_0)/100*(AD786-450),AthetaR60_1+(AthetaR60_2-AthetaR60_1)/100*(AD786-450)))))</f>
        <v>0.5</v>
      </c>
      <c r="AJ786" s="3">
        <f>IF(AE786&lt;=450,AthetaR90_0,IF(AE786&gt;=650,AthetaR90_2,(IF(AE786&lt;=550,AthetaR90_0+(AthetaR90_1-AthetaR90_0)/100*(AE786-450),AthetaR90_1+(AthetaR90_2-AthetaR90_1)/100*(AE786-450)))))</f>
        <v>1.3</v>
      </c>
      <c r="AK786" s="3">
        <f>IF(AF786&lt;=450,AthetaR120_0,IF(AF786&gt;=650,AthetaR120_2,(IF(AF786&lt;=550,AthetaR120_0+(AthetaR120_1-AthetaR120_0)/100*(AF786-450),AthetaR120_1+(AthetaR120_2-AthetaR120_1)/100*(AF786-450)))))</f>
        <v>1.9</v>
      </c>
      <c r="AL786" s="24">
        <f t="shared" si="371"/>
        <v>402.97138101178683</v>
      </c>
      <c r="AM786" s="14">
        <f t="shared" si="372"/>
        <v>288.57511506047535</v>
      </c>
    </row>
    <row r="787" spans="2:39" x14ac:dyDescent="0.25">
      <c r="B787" s="3">
        <f t="shared" ref="B787:B850" si="386">B786+DeltaT</f>
        <v>3845</v>
      </c>
      <c r="C787" s="14">
        <f t="shared" ref="C787:C850" si="387">B787/60</f>
        <v>64.083333333333329</v>
      </c>
      <c r="D787" s="11">
        <f t="shared" ref="D787:D850" si="388">20+345*LOG(8*C787+1,10)</f>
        <v>955.18507747957108</v>
      </c>
      <c r="E787" s="11">
        <f t="shared" si="374"/>
        <v>610.64260170843215</v>
      </c>
      <c r="F787" s="11">
        <f t="shared" ref="F787:F850" si="389">I787</f>
        <v>194.31269861518942</v>
      </c>
      <c r="G787" s="11">
        <f t="shared" si="375"/>
        <v>403.4173667665774</v>
      </c>
      <c r="H787" s="11">
        <f t="shared" si="376"/>
        <v>288.922604616044</v>
      </c>
      <c r="I787" s="24">
        <f t="shared" ref="I787:I850" si="390">I786+IF(Limit=Oui,MAX(0,L786),L786)</f>
        <v>194.31269861518942</v>
      </c>
      <c r="J787" s="12">
        <f t="shared" si="377"/>
        <v>0.21908130387045954</v>
      </c>
      <c r="K787" s="24">
        <f t="shared" si="378"/>
        <v>527.68124663781146</v>
      </c>
      <c r="L787" s="12">
        <f t="shared" ref="L787:L850" si="391">LambdaP*MassivSS/(dP/1000)/(K787*RhoA)/(1+J787/3)*(D787-I787)*DeltaT-(EXP(J787/10)-1)*(D787-D786)</f>
        <v>0.24219298616621104</v>
      </c>
      <c r="M787" s="24">
        <f t="shared" ref="M787:M850" si="392">M786+IF(Limit=Oui,MAX(0,P786),P786)</f>
        <v>403.4173667665774</v>
      </c>
      <c r="N787" s="12">
        <f t="shared" si="379"/>
        <v>0.63426476317483937</v>
      </c>
      <c r="O787" s="24">
        <f t="shared" si="380"/>
        <v>607.55435402472949</v>
      </c>
      <c r="P787" s="12">
        <f t="shared" ref="P787:P850" si="393">LambdaP*MassivW/(dP/1000)/(O787*RhoA)/(1+N787/3)*(D787-M787)*DeltaT-(EXP(N787/10)-1)*(D787-D786)</f>
        <v>0.44566121561414818</v>
      </c>
      <c r="Q787" s="24">
        <f t="shared" ref="Q787:Q850" si="394">Q786+IF(Limit=Oui,MAX(0,T786),T786)</f>
        <v>288.922604616044</v>
      </c>
      <c r="R787" s="12">
        <f t="shared" si="381"/>
        <v>0.37792603831148353</v>
      </c>
      <c r="S787" s="24">
        <f t="shared" si="382"/>
        <v>560.80463814074187</v>
      </c>
      <c r="T787" s="12">
        <f t="shared" ref="T787:T850" si="395">LambdaP*MassivSI/(dP/1000)/(S787*RhoA)/(1+R787/3)*(D787-Q787)*DeltaT-(EXP(R787/10)-1)*(D787-D786)</f>
        <v>0.34735071057000394</v>
      </c>
      <c r="W787" s="24">
        <f t="shared" ref="W787:W850" si="396">W786+IF(Limit=Oui,MAX(0,Y786),Y786)</f>
        <v>321.45773808336884</v>
      </c>
      <c r="X787" s="24">
        <f t="shared" ref="X787:X850" si="397">IF(W787&lt;600,425+0.773*W787-1.69/1000*W787^2+2.22/1000^2*W787^3,IF(W787&lt;735,666+13002/(738-W787),IF(W787&lt;900,545+17820/(W787-731),650)))</f>
        <v>572.59420050354208</v>
      </c>
      <c r="Y787" s="13">
        <f t="shared" si="383"/>
        <v>0.40258866087433492</v>
      </c>
      <c r="Z787" s="24">
        <f t="shared" si="384"/>
        <v>7229.6215906265825</v>
      </c>
      <c r="AA787" s="24">
        <f t="shared" si="385"/>
        <v>13469.450655618048</v>
      </c>
      <c r="AB787" s="24">
        <f t="shared" ref="AB787:AB850" si="398">MAX(M787,AVERAGE(W787,AC787))</f>
        <v>403.4173667665774</v>
      </c>
      <c r="AC787" s="24">
        <f t="shared" ref="AC787:AC850" si="399">Q787</f>
        <v>288.922604616044</v>
      </c>
      <c r="AE787" s="14">
        <f t="shared" ref="AE787:AE850" si="400">C787</f>
        <v>64.083333333333329</v>
      </c>
      <c r="AF787" s="24">
        <f t="shared" si="373"/>
        <v>400</v>
      </c>
      <c r="AG787" s="3">
        <f t="shared" ref="AG787:AG850" si="401">IF(C787&lt;=30,AH787,IF(C787&lt;=60,AI787,IF(C787&lt;=90,AJ787,IF(C787&lt;=120,AK787,-1))))</f>
        <v>1.3</v>
      </c>
      <c r="AH787" s="3">
        <f>IF(AC787&lt;=450,AthetaR30_0,IF(AC787&gt;=650,AthetaR30_2,(IF(AC787&lt;=550,AthetaR30_0+(AthetaR30_1-AthetaR30_0)/100*(AC787-450),AthetaR30_1+(AthetaR30_2-AthetaR30_1)/100*(AC787-450)))))</f>
        <v>0</v>
      </c>
      <c r="AI787" s="3">
        <f>IF(AD787&lt;=450,AthetaR60_0,IF(AD787&gt;=650,AthetaR60_2,(IF(AD787&lt;=550,AthetaR60_0+(AthetaR60_1-AthetaR60_0)/100*(AD787-450),AthetaR60_1+(AthetaR60_2-AthetaR60_1)/100*(AD787-450)))))</f>
        <v>0.5</v>
      </c>
      <c r="AJ787" s="3">
        <f>IF(AE787&lt;=450,AthetaR90_0,IF(AE787&gt;=650,AthetaR90_2,(IF(AE787&lt;=550,AthetaR90_0+(AthetaR90_1-AthetaR90_0)/100*(AE787-450),AthetaR90_1+(AthetaR90_2-AthetaR90_1)/100*(AE787-450)))))</f>
        <v>1.3</v>
      </c>
      <c r="AK787" s="3">
        <f>IF(AF787&lt;=450,AthetaR120_0,IF(AF787&gt;=650,AthetaR120_2,(IF(AF787&lt;=550,AthetaR120_0+(AthetaR120_1-AthetaR120_0)/100*(AF787-450),AthetaR120_1+(AthetaR120_2-AthetaR120_1)/100*(AF787-450)))))</f>
        <v>1.9</v>
      </c>
      <c r="AL787" s="24">
        <f t="shared" ref="AL787:AL850" si="402">MAX(M787,AVERAGE(W787,AM787))</f>
        <v>403.4173667665774</v>
      </c>
      <c r="AM787" s="14">
        <f t="shared" ref="AM787:AM850" si="403">IF(W787&gt;=AF787,(1+(W787-AF787)*AG787/10000)*AC787,AC787)</f>
        <v>288.922604616044</v>
      </c>
    </row>
    <row r="788" spans="2:39" x14ac:dyDescent="0.25">
      <c r="B788" s="3">
        <f t="shared" si="386"/>
        <v>3850</v>
      </c>
      <c r="C788" s="14">
        <f t="shared" si="387"/>
        <v>64.166666666666671</v>
      </c>
      <c r="D788" s="11">
        <f t="shared" si="388"/>
        <v>955.37941161350261</v>
      </c>
      <c r="E788" s="11">
        <f t="shared" si="374"/>
        <v>610.85640005708422</v>
      </c>
      <c r="F788" s="11">
        <f t="shared" si="389"/>
        <v>194.55489160135562</v>
      </c>
      <c r="G788" s="11">
        <f t="shared" si="375"/>
        <v>403.86302798219157</v>
      </c>
      <c r="H788" s="11">
        <f t="shared" si="376"/>
        <v>289.26995532661402</v>
      </c>
      <c r="I788" s="24">
        <f t="shared" si="390"/>
        <v>194.55489160135562</v>
      </c>
      <c r="J788" s="12">
        <f t="shared" si="377"/>
        <v>0.21904434763345781</v>
      </c>
      <c r="K788" s="24">
        <f t="shared" si="378"/>
        <v>527.77027478860748</v>
      </c>
      <c r="L788" s="12">
        <f t="shared" si="391"/>
        <v>0.2421450554543082</v>
      </c>
      <c r="M788" s="24">
        <f t="shared" si="392"/>
        <v>403.86302798219157</v>
      </c>
      <c r="N788" s="12">
        <f t="shared" si="379"/>
        <v>0.6340351133918618</v>
      </c>
      <c r="O788" s="24">
        <f t="shared" si="380"/>
        <v>607.7744123820695</v>
      </c>
      <c r="P788" s="12">
        <f t="shared" si="393"/>
        <v>0.44533674221024755</v>
      </c>
      <c r="Q788" s="24">
        <f t="shared" si="394"/>
        <v>289.26995532661402</v>
      </c>
      <c r="R788" s="12">
        <f t="shared" si="381"/>
        <v>0.37784354909845119</v>
      </c>
      <c r="S788" s="24">
        <f t="shared" si="382"/>
        <v>560.92707064852311</v>
      </c>
      <c r="T788" s="12">
        <f t="shared" si="395"/>
        <v>0.34721182884155649</v>
      </c>
      <c r="W788" s="24">
        <f t="shared" si="396"/>
        <v>321.8603267442432</v>
      </c>
      <c r="X788" s="24">
        <f t="shared" si="397"/>
        <v>572.74511744582333</v>
      </c>
      <c r="Y788" s="13">
        <f t="shared" si="383"/>
        <v>0.40252674973886382</v>
      </c>
      <c r="Z788" s="24">
        <f t="shared" si="384"/>
        <v>7224.9018328210259</v>
      </c>
      <c r="AA788" s="24">
        <f t="shared" si="385"/>
        <v>13476.44200968547</v>
      </c>
      <c r="AB788" s="24">
        <f t="shared" si="398"/>
        <v>403.86302798219157</v>
      </c>
      <c r="AC788" s="24">
        <f t="shared" si="399"/>
        <v>289.26995532661402</v>
      </c>
      <c r="AE788" s="14">
        <f t="shared" si="400"/>
        <v>64.166666666666671</v>
      </c>
      <c r="AF788" s="24">
        <f t="shared" si="373"/>
        <v>400</v>
      </c>
      <c r="AG788" s="3">
        <f t="shared" si="401"/>
        <v>1.3</v>
      </c>
      <c r="AH788" s="3">
        <f>IF(AC788&lt;=450,AthetaR30_0,IF(AC788&gt;=650,AthetaR30_2,(IF(AC788&lt;=550,AthetaR30_0+(AthetaR30_1-AthetaR30_0)/100*(AC788-450),AthetaR30_1+(AthetaR30_2-AthetaR30_1)/100*(AC788-450)))))</f>
        <v>0</v>
      </c>
      <c r="AI788" s="3">
        <f>IF(AD788&lt;=450,AthetaR60_0,IF(AD788&gt;=650,AthetaR60_2,(IF(AD788&lt;=550,AthetaR60_0+(AthetaR60_1-AthetaR60_0)/100*(AD788-450),AthetaR60_1+(AthetaR60_2-AthetaR60_1)/100*(AD788-450)))))</f>
        <v>0.5</v>
      </c>
      <c r="AJ788" s="3">
        <f>IF(AE788&lt;=450,AthetaR90_0,IF(AE788&gt;=650,AthetaR90_2,(IF(AE788&lt;=550,AthetaR90_0+(AthetaR90_1-AthetaR90_0)/100*(AE788-450),AthetaR90_1+(AthetaR90_2-AthetaR90_1)/100*(AE788-450)))))</f>
        <v>1.3</v>
      </c>
      <c r="AK788" s="3">
        <f>IF(AF788&lt;=450,AthetaR120_0,IF(AF788&gt;=650,AthetaR120_2,(IF(AF788&lt;=550,AthetaR120_0+(AthetaR120_1-AthetaR120_0)/100*(AF788-450),AthetaR120_1+(AthetaR120_2-AthetaR120_1)/100*(AF788-450)))))</f>
        <v>1.9</v>
      </c>
      <c r="AL788" s="24">
        <f t="shared" si="402"/>
        <v>403.86302798219157</v>
      </c>
      <c r="AM788" s="14">
        <f t="shared" si="403"/>
        <v>289.26995532661402</v>
      </c>
    </row>
    <row r="789" spans="2:39" x14ac:dyDescent="0.25">
      <c r="B789" s="3">
        <f t="shared" si="386"/>
        <v>3855</v>
      </c>
      <c r="C789" s="14">
        <f t="shared" si="387"/>
        <v>64.25</v>
      </c>
      <c r="D789" s="11">
        <f t="shared" si="388"/>
        <v>955.57349401921078</v>
      </c>
      <c r="E789" s="11">
        <f t="shared" si="374"/>
        <v>611.07019840573628</v>
      </c>
      <c r="F789" s="11">
        <f t="shared" si="389"/>
        <v>194.79703665680992</v>
      </c>
      <c r="G789" s="11">
        <f t="shared" si="375"/>
        <v>404.30836472440183</v>
      </c>
      <c r="H789" s="11">
        <f t="shared" si="376"/>
        <v>289.6171671554556</v>
      </c>
      <c r="I789" s="24">
        <f t="shared" si="390"/>
        <v>194.79703665680992</v>
      </c>
      <c r="J789" s="12">
        <f t="shared" si="377"/>
        <v>0.21900743035709153</v>
      </c>
      <c r="K789" s="24">
        <f t="shared" si="378"/>
        <v>527.85923908109964</v>
      </c>
      <c r="L789" s="12">
        <f t="shared" si="391"/>
        <v>0.24209708641402269</v>
      </c>
      <c r="M789" s="24">
        <f t="shared" si="392"/>
        <v>404.30836472440183</v>
      </c>
      <c r="N789" s="12">
        <f t="shared" si="379"/>
        <v>0.63380538334223757</v>
      </c>
      <c r="O789" s="24">
        <f t="shared" si="380"/>
        <v>607.99470720692648</v>
      </c>
      <c r="P789" s="12">
        <f t="shared" si="393"/>
        <v>0.44501233528693868</v>
      </c>
      <c r="Q789" s="24">
        <f t="shared" si="394"/>
        <v>289.6171671554556</v>
      </c>
      <c r="R789" s="12">
        <f t="shared" si="381"/>
        <v>0.37776109043925032</v>
      </c>
      <c r="S789" s="24">
        <f t="shared" si="382"/>
        <v>561.0495112474249</v>
      </c>
      <c r="T789" s="12">
        <f t="shared" si="395"/>
        <v>0.34707291061669965</v>
      </c>
      <c r="W789" s="24">
        <f t="shared" si="396"/>
        <v>322.26285349398205</v>
      </c>
      <c r="X789" s="24">
        <f t="shared" si="397"/>
        <v>572.89615817925528</v>
      </c>
      <c r="Y789" s="13">
        <f t="shared" si="383"/>
        <v>0.40246470228070685</v>
      </c>
      <c r="Z789" s="24">
        <f t="shared" si="384"/>
        <v>7220.1836227938556</v>
      </c>
      <c r="AA789" s="24">
        <f t="shared" si="385"/>
        <v>13483.427598933649</v>
      </c>
      <c r="AB789" s="24">
        <f t="shared" si="398"/>
        <v>404.30836472440183</v>
      </c>
      <c r="AC789" s="24">
        <f t="shared" si="399"/>
        <v>289.6171671554556</v>
      </c>
      <c r="AE789" s="14">
        <f t="shared" si="400"/>
        <v>64.25</v>
      </c>
      <c r="AF789" s="24">
        <f t="shared" si="373"/>
        <v>400</v>
      </c>
      <c r="AG789" s="3">
        <f t="shared" si="401"/>
        <v>1.3</v>
      </c>
      <c r="AH789" s="3">
        <f>IF(AC789&lt;=450,AthetaR30_0,IF(AC789&gt;=650,AthetaR30_2,(IF(AC789&lt;=550,AthetaR30_0+(AthetaR30_1-AthetaR30_0)/100*(AC789-450),AthetaR30_1+(AthetaR30_2-AthetaR30_1)/100*(AC789-450)))))</f>
        <v>0</v>
      </c>
      <c r="AI789" s="3">
        <f>IF(AD789&lt;=450,AthetaR60_0,IF(AD789&gt;=650,AthetaR60_2,(IF(AD789&lt;=550,AthetaR60_0+(AthetaR60_1-AthetaR60_0)/100*(AD789-450),AthetaR60_1+(AthetaR60_2-AthetaR60_1)/100*(AD789-450)))))</f>
        <v>0.5</v>
      </c>
      <c r="AJ789" s="3">
        <f>IF(AE789&lt;=450,AthetaR90_0,IF(AE789&gt;=650,AthetaR90_2,(IF(AE789&lt;=550,AthetaR90_0+(AthetaR90_1-AthetaR90_0)/100*(AE789-450),AthetaR90_1+(AthetaR90_2-AthetaR90_1)/100*(AE789-450)))))</f>
        <v>1.3</v>
      </c>
      <c r="AK789" s="3">
        <f>IF(AF789&lt;=450,AthetaR120_0,IF(AF789&gt;=650,AthetaR120_2,(IF(AF789&lt;=550,AthetaR120_0+(AthetaR120_1-AthetaR120_0)/100*(AF789-450),AthetaR120_1+(AthetaR120_2-AthetaR120_1)/100*(AF789-450)))))</f>
        <v>1.9</v>
      </c>
      <c r="AL789" s="24">
        <f t="shared" si="402"/>
        <v>404.30836472440183</v>
      </c>
      <c r="AM789" s="14">
        <f t="shared" si="403"/>
        <v>289.6171671554556</v>
      </c>
    </row>
    <row r="790" spans="2:39" x14ac:dyDescent="0.25">
      <c r="B790" s="3">
        <f t="shared" si="386"/>
        <v>3860</v>
      </c>
      <c r="C790" s="14">
        <f t="shared" si="387"/>
        <v>64.333333333333329</v>
      </c>
      <c r="D790" s="11">
        <f t="shared" si="388"/>
        <v>955.76732534799817</v>
      </c>
      <c r="E790" s="11">
        <f t="shared" si="374"/>
        <v>611.28399675438834</v>
      </c>
      <c r="F790" s="11">
        <f t="shared" si="389"/>
        <v>195.03913374322394</v>
      </c>
      <c r="G790" s="11">
        <f t="shared" si="375"/>
        <v>404.75337705968877</v>
      </c>
      <c r="H790" s="11">
        <f t="shared" si="376"/>
        <v>289.96424006607231</v>
      </c>
      <c r="I790" s="24">
        <f t="shared" si="390"/>
        <v>195.03913374322394</v>
      </c>
      <c r="J790" s="12">
        <f t="shared" si="377"/>
        <v>0.21897055192430334</v>
      </c>
      <c r="K790" s="24">
        <f t="shared" si="378"/>
        <v>527.94813971773328</v>
      </c>
      <c r="L790" s="12">
        <f t="shared" si="391"/>
        <v>0.24204907924117097</v>
      </c>
      <c r="M790" s="24">
        <f t="shared" si="392"/>
        <v>404.75337705968877</v>
      </c>
      <c r="N790" s="12">
        <f t="shared" si="379"/>
        <v>0.63357557302553347</v>
      </c>
      <c r="O790" s="24">
        <f t="shared" si="380"/>
        <v>608.21523884066744</v>
      </c>
      <c r="P790" s="12">
        <f t="shared" si="393"/>
        <v>0.44468799555066391</v>
      </c>
      <c r="Q790" s="24">
        <f t="shared" si="394"/>
        <v>289.96424006607231</v>
      </c>
      <c r="R790" s="12">
        <f t="shared" si="381"/>
        <v>0.377678661997156</v>
      </c>
      <c r="S790" s="24">
        <f t="shared" si="382"/>
        <v>561.17196041335171</v>
      </c>
      <c r="T790" s="12">
        <f t="shared" si="395"/>
        <v>0.34693395612776817</v>
      </c>
      <c r="W790" s="24">
        <f t="shared" si="396"/>
        <v>322.66531819626277</v>
      </c>
      <c r="X790" s="24">
        <f t="shared" si="397"/>
        <v>573.04732345332366</v>
      </c>
      <c r="Y790" s="13">
        <f t="shared" si="383"/>
        <v>0.40240251803057703</v>
      </c>
      <c r="Z790" s="24">
        <f t="shared" si="384"/>
        <v>7215.4669639531394</v>
      </c>
      <c r="AA790" s="24">
        <f t="shared" si="385"/>
        <v>13490.407415272492</v>
      </c>
      <c r="AB790" s="24">
        <f t="shared" si="398"/>
        <v>404.75337705968877</v>
      </c>
      <c r="AC790" s="24">
        <f t="shared" si="399"/>
        <v>289.96424006607231</v>
      </c>
      <c r="AE790" s="14">
        <f t="shared" si="400"/>
        <v>64.333333333333329</v>
      </c>
      <c r="AF790" s="24">
        <f t="shared" si="373"/>
        <v>400</v>
      </c>
      <c r="AG790" s="3">
        <f t="shared" si="401"/>
        <v>1.3</v>
      </c>
      <c r="AH790" s="3">
        <f>IF(AC790&lt;=450,AthetaR30_0,IF(AC790&gt;=650,AthetaR30_2,(IF(AC790&lt;=550,AthetaR30_0+(AthetaR30_1-AthetaR30_0)/100*(AC790-450),AthetaR30_1+(AthetaR30_2-AthetaR30_1)/100*(AC790-450)))))</f>
        <v>0</v>
      </c>
      <c r="AI790" s="3">
        <f>IF(AD790&lt;=450,AthetaR60_0,IF(AD790&gt;=650,AthetaR60_2,(IF(AD790&lt;=550,AthetaR60_0+(AthetaR60_1-AthetaR60_0)/100*(AD790-450),AthetaR60_1+(AthetaR60_2-AthetaR60_1)/100*(AD790-450)))))</f>
        <v>0.5</v>
      </c>
      <c r="AJ790" s="3">
        <f>IF(AE790&lt;=450,AthetaR90_0,IF(AE790&gt;=650,AthetaR90_2,(IF(AE790&lt;=550,AthetaR90_0+(AthetaR90_1-AthetaR90_0)/100*(AE790-450),AthetaR90_1+(AthetaR90_2-AthetaR90_1)/100*(AE790-450)))))</f>
        <v>1.3</v>
      </c>
      <c r="AK790" s="3">
        <f>IF(AF790&lt;=450,AthetaR120_0,IF(AF790&gt;=650,AthetaR120_2,(IF(AF790&lt;=550,AthetaR120_0+(AthetaR120_1-AthetaR120_0)/100*(AF790-450),AthetaR120_1+(AthetaR120_2-AthetaR120_1)/100*(AF790-450)))))</f>
        <v>1.9</v>
      </c>
      <c r="AL790" s="24">
        <f t="shared" si="402"/>
        <v>404.75337705968877</v>
      </c>
      <c r="AM790" s="14">
        <f t="shared" si="403"/>
        <v>289.96424006607231</v>
      </c>
    </row>
    <row r="791" spans="2:39" x14ac:dyDescent="0.25">
      <c r="B791" s="3">
        <f t="shared" si="386"/>
        <v>3865</v>
      </c>
      <c r="C791" s="14">
        <f t="shared" si="387"/>
        <v>64.416666666666671</v>
      </c>
      <c r="D791" s="11">
        <f t="shared" si="388"/>
        <v>955.96090624864257</v>
      </c>
      <c r="E791" s="11">
        <f t="shared" si="374"/>
        <v>611.4977951030404</v>
      </c>
      <c r="F791" s="11">
        <f t="shared" si="389"/>
        <v>195.28118282246513</v>
      </c>
      <c r="G791" s="11">
        <f t="shared" si="375"/>
        <v>405.19806505523945</v>
      </c>
      <c r="H791" s="11">
        <f t="shared" si="376"/>
        <v>290.31117402220008</v>
      </c>
      <c r="I791" s="24">
        <f t="shared" si="390"/>
        <v>195.28118282246513</v>
      </c>
      <c r="J791" s="12">
        <f t="shared" si="377"/>
        <v>0.2189337122182525</v>
      </c>
      <c r="K791" s="24">
        <f t="shared" si="378"/>
        <v>528.03697690082492</v>
      </c>
      <c r="L791" s="12">
        <f t="shared" si="391"/>
        <v>0.24200103413038396</v>
      </c>
      <c r="M791" s="24">
        <f t="shared" si="392"/>
        <v>405.19806505523945</v>
      </c>
      <c r="N791" s="12">
        <f t="shared" si="379"/>
        <v>0.6333456824460969</v>
      </c>
      <c r="O791" s="24">
        <f t="shared" si="380"/>
        <v>608.4360076207422</v>
      </c>
      <c r="P791" s="12">
        <f t="shared" si="393"/>
        <v>0.44436372370629901</v>
      </c>
      <c r="Q791" s="24">
        <f t="shared" si="394"/>
        <v>290.31117402220008</v>
      </c>
      <c r="R791" s="12">
        <f t="shared" si="381"/>
        <v>0.37759626343685698</v>
      </c>
      <c r="S791" s="24">
        <f t="shared" si="382"/>
        <v>561.29441862095518</v>
      </c>
      <c r="T791" s="12">
        <f t="shared" si="395"/>
        <v>0.34679496560606071</v>
      </c>
      <c r="W791" s="24">
        <f t="shared" si="396"/>
        <v>323.06772071429333</v>
      </c>
      <c r="X791" s="24">
        <f t="shared" si="397"/>
        <v>573.198614016345</v>
      </c>
      <c r="Y791" s="13">
        <f t="shared" si="383"/>
        <v>0.40234019652207775</v>
      </c>
      <c r="Z791" s="24">
        <f t="shared" si="384"/>
        <v>7210.7518597186772</v>
      </c>
      <c r="AA791" s="24">
        <f t="shared" si="385"/>
        <v>13497.381450655348</v>
      </c>
      <c r="AB791" s="24">
        <f t="shared" si="398"/>
        <v>405.19806505523945</v>
      </c>
      <c r="AC791" s="24">
        <f t="shared" si="399"/>
        <v>290.31117402220008</v>
      </c>
      <c r="AE791" s="14">
        <f t="shared" si="400"/>
        <v>64.416666666666671</v>
      </c>
      <c r="AF791" s="24">
        <f t="shared" si="373"/>
        <v>400</v>
      </c>
      <c r="AG791" s="3">
        <f t="shared" si="401"/>
        <v>1.3</v>
      </c>
      <c r="AH791" s="3">
        <f>IF(AC791&lt;=450,AthetaR30_0,IF(AC791&gt;=650,AthetaR30_2,(IF(AC791&lt;=550,AthetaR30_0+(AthetaR30_1-AthetaR30_0)/100*(AC791-450),AthetaR30_1+(AthetaR30_2-AthetaR30_1)/100*(AC791-450)))))</f>
        <v>0</v>
      </c>
      <c r="AI791" s="3">
        <f>IF(AD791&lt;=450,AthetaR60_0,IF(AD791&gt;=650,AthetaR60_2,(IF(AD791&lt;=550,AthetaR60_0+(AthetaR60_1-AthetaR60_0)/100*(AD791-450),AthetaR60_1+(AthetaR60_2-AthetaR60_1)/100*(AD791-450)))))</f>
        <v>0.5</v>
      </c>
      <c r="AJ791" s="3">
        <f>IF(AE791&lt;=450,AthetaR90_0,IF(AE791&gt;=650,AthetaR90_2,(IF(AE791&lt;=550,AthetaR90_0+(AthetaR90_1-AthetaR90_0)/100*(AE791-450),AthetaR90_1+(AthetaR90_2-AthetaR90_1)/100*(AE791-450)))))</f>
        <v>1.3</v>
      </c>
      <c r="AK791" s="3">
        <f>IF(AF791&lt;=450,AthetaR120_0,IF(AF791&gt;=650,AthetaR120_2,(IF(AF791&lt;=550,AthetaR120_0+(AthetaR120_1-AthetaR120_0)/100*(AF791-450),AthetaR120_1+(AthetaR120_2-AthetaR120_1)/100*(AF791-450)))))</f>
        <v>1.9</v>
      </c>
      <c r="AL791" s="24">
        <f t="shared" si="402"/>
        <v>405.19806505523945</v>
      </c>
      <c r="AM791" s="14">
        <f t="shared" si="403"/>
        <v>290.31117402220008</v>
      </c>
    </row>
    <row r="792" spans="2:39" x14ac:dyDescent="0.25">
      <c r="B792" s="3">
        <f t="shared" si="386"/>
        <v>3870</v>
      </c>
      <c r="C792" s="14">
        <f t="shared" si="387"/>
        <v>64.5</v>
      </c>
      <c r="D792" s="11">
        <f t="shared" si="388"/>
        <v>956.15423736741013</v>
      </c>
      <c r="E792" s="11">
        <f t="shared" si="374"/>
        <v>611.71159345169247</v>
      </c>
      <c r="F792" s="11">
        <f t="shared" si="389"/>
        <v>195.52318385659552</v>
      </c>
      <c r="G792" s="11">
        <f t="shared" si="375"/>
        <v>405.64242877894577</v>
      </c>
      <c r="H792" s="11">
        <f t="shared" si="376"/>
        <v>290.65796898780616</v>
      </c>
      <c r="I792" s="24">
        <f t="shared" si="390"/>
        <v>195.52318385659552</v>
      </c>
      <c r="J792" s="12">
        <f t="shared" si="377"/>
        <v>0.21889691112231566</v>
      </c>
      <c r="K792" s="24">
        <f t="shared" si="378"/>
        <v>528.1257508325607</v>
      </c>
      <c r="L792" s="12">
        <f t="shared" si="391"/>
        <v>0.2419529512750983</v>
      </c>
      <c r="M792" s="24">
        <f t="shared" si="392"/>
        <v>405.64242877894577</v>
      </c>
      <c r="N792" s="12">
        <f t="shared" si="379"/>
        <v>0.63311571161302649</v>
      </c>
      <c r="O792" s="24">
        <f t="shared" si="380"/>
        <v>608.6570138806976</v>
      </c>
      <c r="P792" s="12">
        <f t="shared" si="393"/>
        <v>0.44403952045710432</v>
      </c>
      <c r="Q792" s="24">
        <f t="shared" si="394"/>
        <v>290.65796898780616</v>
      </c>
      <c r="R792" s="12">
        <f t="shared" si="381"/>
        <v>0.37751389442445171</v>
      </c>
      <c r="S792" s="24">
        <f t="shared" si="382"/>
        <v>561.41688634363572</v>
      </c>
      <c r="T792" s="12">
        <f t="shared" si="395"/>
        <v>0.34665593928182031</v>
      </c>
      <c r="W792" s="24">
        <f t="shared" si="396"/>
        <v>323.47006091081539</v>
      </c>
      <c r="X792" s="24">
        <f t="shared" si="397"/>
        <v>573.35003061546377</v>
      </c>
      <c r="Y792" s="13">
        <f t="shared" si="383"/>
        <v>0.40227773729170485</v>
      </c>
      <c r="Z792" s="24">
        <f t="shared" si="384"/>
        <v>7206.0383135219272</v>
      </c>
      <c r="AA792" s="24">
        <f t="shared" si="385"/>
        <v>13504.34969707914</v>
      </c>
      <c r="AB792" s="24">
        <f t="shared" si="398"/>
        <v>405.64242877894577</v>
      </c>
      <c r="AC792" s="24">
        <f t="shared" si="399"/>
        <v>290.65796898780616</v>
      </c>
      <c r="AE792" s="14">
        <f t="shared" si="400"/>
        <v>64.5</v>
      </c>
      <c r="AF792" s="24">
        <f t="shared" si="373"/>
        <v>400</v>
      </c>
      <c r="AG792" s="3">
        <f t="shared" si="401"/>
        <v>1.3</v>
      </c>
      <c r="AH792" s="3">
        <f>IF(AC792&lt;=450,AthetaR30_0,IF(AC792&gt;=650,AthetaR30_2,(IF(AC792&lt;=550,AthetaR30_0+(AthetaR30_1-AthetaR30_0)/100*(AC792-450),AthetaR30_1+(AthetaR30_2-AthetaR30_1)/100*(AC792-450)))))</f>
        <v>0</v>
      </c>
      <c r="AI792" s="3">
        <f>IF(AD792&lt;=450,AthetaR60_0,IF(AD792&gt;=650,AthetaR60_2,(IF(AD792&lt;=550,AthetaR60_0+(AthetaR60_1-AthetaR60_0)/100*(AD792-450),AthetaR60_1+(AthetaR60_2-AthetaR60_1)/100*(AD792-450)))))</f>
        <v>0.5</v>
      </c>
      <c r="AJ792" s="3">
        <f>IF(AE792&lt;=450,AthetaR90_0,IF(AE792&gt;=650,AthetaR90_2,(IF(AE792&lt;=550,AthetaR90_0+(AthetaR90_1-AthetaR90_0)/100*(AE792-450),AthetaR90_1+(AthetaR90_2-AthetaR90_1)/100*(AE792-450)))))</f>
        <v>1.3</v>
      </c>
      <c r="AK792" s="3">
        <f>IF(AF792&lt;=450,AthetaR120_0,IF(AF792&gt;=650,AthetaR120_2,(IF(AF792&lt;=550,AthetaR120_0+(AthetaR120_1-AthetaR120_0)/100*(AF792-450),AthetaR120_1+(AthetaR120_2-AthetaR120_1)/100*(AF792-450)))))</f>
        <v>1.9</v>
      </c>
      <c r="AL792" s="24">
        <f t="shared" si="402"/>
        <v>405.64242877894577</v>
      </c>
      <c r="AM792" s="14">
        <f t="shared" si="403"/>
        <v>290.65796898780616</v>
      </c>
    </row>
    <row r="793" spans="2:39" x14ac:dyDescent="0.25">
      <c r="B793" s="3">
        <f t="shared" si="386"/>
        <v>3875</v>
      </c>
      <c r="C793" s="14">
        <f t="shared" si="387"/>
        <v>64.583333333333329</v>
      </c>
      <c r="D793" s="11">
        <f t="shared" si="388"/>
        <v>956.34731934806894</v>
      </c>
      <c r="E793" s="11">
        <f t="shared" si="374"/>
        <v>611.92539180034464</v>
      </c>
      <c r="F793" s="11">
        <f t="shared" si="389"/>
        <v>195.76513680787062</v>
      </c>
      <c r="G793" s="11">
        <f t="shared" si="375"/>
        <v>406.0864682994029</v>
      </c>
      <c r="H793" s="11">
        <f t="shared" si="376"/>
        <v>291.004624927088</v>
      </c>
      <c r="I793" s="24">
        <f t="shared" si="390"/>
        <v>195.76513680787062</v>
      </c>
      <c r="J793" s="12">
        <f t="shared" si="377"/>
        <v>0.2188601485200857</v>
      </c>
      <c r="K793" s="24">
        <f t="shared" si="378"/>
        <v>528.21446171499656</v>
      </c>
      <c r="L793" s="12">
        <f t="shared" si="391"/>
        <v>0.24190483086754994</v>
      </c>
      <c r="M793" s="24">
        <f t="shared" si="392"/>
        <v>406.0864682994029</v>
      </c>
      <c r="N793" s="12">
        <f t="shared" si="379"/>
        <v>0.63288566054014295</v>
      </c>
      <c r="O793" s="24">
        <f t="shared" si="380"/>
        <v>608.87825795019012</v>
      </c>
      <c r="P793" s="12">
        <f t="shared" si="393"/>
        <v>0.44371538650468495</v>
      </c>
      <c r="Q793" s="24">
        <f t="shared" si="394"/>
        <v>291.004624927088</v>
      </c>
      <c r="R793" s="12">
        <f t="shared" si="381"/>
        <v>0.37743155462744582</v>
      </c>
      <c r="S793" s="24">
        <f t="shared" si="382"/>
        <v>561.53936405354204</v>
      </c>
      <c r="T793" s="12">
        <f t="shared" si="395"/>
        <v>0.34651687738421988</v>
      </c>
      <c r="W793" s="24">
        <f t="shared" si="396"/>
        <v>323.87233864810707</v>
      </c>
      <c r="X793" s="24">
        <f t="shared" si="397"/>
        <v>573.50157399665</v>
      </c>
      <c r="Y793" s="13">
        <f t="shared" si="383"/>
        <v>0.40221513987884816</v>
      </c>
      <c r="Z793" s="24">
        <f t="shared" si="384"/>
        <v>7201.3263288059388</v>
      </c>
      <c r="AA793" s="24">
        <f t="shared" si="385"/>
        <v>13511.312146584523</v>
      </c>
      <c r="AB793" s="24">
        <f t="shared" si="398"/>
        <v>406.0864682994029</v>
      </c>
      <c r="AC793" s="24">
        <f t="shared" si="399"/>
        <v>291.004624927088</v>
      </c>
      <c r="AE793" s="14">
        <f t="shared" si="400"/>
        <v>64.583333333333329</v>
      </c>
      <c r="AF793" s="24">
        <f t="shared" si="373"/>
        <v>400</v>
      </c>
      <c r="AG793" s="3">
        <f t="shared" si="401"/>
        <v>1.3</v>
      </c>
      <c r="AH793" s="3">
        <f>IF(AC793&lt;=450,AthetaR30_0,IF(AC793&gt;=650,AthetaR30_2,(IF(AC793&lt;=550,AthetaR30_0+(AthetaR30_1-AthetaR30_0)/100*(AC793-450),AthetaR30_1+(AthetaR30_2-AthetaR30_1)/100*(AC793-450)))))</f>
        <v>0</v>
      </c>
      <c r="AI793" s="3">
        <f>IF(AD793&lt;=450,AthetaR60_0,IF(AD793&gt;=650,AthetaR60_2,(IF(AD793&lt;=550,AthetaR60_0+(AthetaR60_1-AthetaR60_0)/100*(AD793-450),AthetaR60_1+(AthetaR60_2-AthetaR60_1)/100*(AD793-450)))))</f>
        <v>0.5</v>
      </c>
      <c r="AJ793" s="3">
        <f>IF(AE793&lt;=450,AthetaR90_0,IF(AE793&gt;=650,AthetaR90_2,(IF(AE793&lt;=550,AthetaR90_0+(AthetaR90_1-AthetaR90_0)/100*(AE793-450),AthetaR90_1+(AthetaR90_2-AthetaR90_1)/100*(AE793-450)))))</f>
        <v>1.3</v>
      </c>
      <c r="AK793" s="3">
        <f>IF(AF793&lt;=450,AthetaR120_0,IF(AF793&gt;=650,AthetaR120_2,(IF(AF793&lt;=550,AthetaR120_0+(AthetaR120_1-AthetaR120_0)/100*(AF793-450),AthetaR120_1+(AthetaR120_2-AthetaR120_1)/100*(AF793-450)))))</f>
        <v>1.9</v>
      </c>
      <c r="AL793" s="24">
        <f t="shared" si="402"/>
        <v>406.0864682994029</v>
      </c>
      <c r="AM793" s="14">
        <f t="shared" si="403"/>
        <v>291.004624927088</v>
      </c>
    </row>
    <row r="794" spans="2:39" x14ac:dyDescent="0.25">
      <c r="B794" s="3">
        <f t="shared" si="386"/>
        <v>3880</v>
      </c>
      <c r="C794" s="14">
        <f t="shared" si="387"/>
        <v>64.666666666666671</v>
      </c>
      <c r="D794" s="11">
        <f t="shared" si="388"/>
        <v>956.54015283190176</v>
      </c>
      <c r="E794" s="11">
        <f t="shared" si="374"/>
        <v>612.1391901489967</v>
      </c>
      <c r="F794" s="11">
        <f t="shared" si="389"/>
        <v>196.00704163873817</v>
      </c>
      <c r="G794" s="11">
        <f t="shared" si="375"/>
        <v>406.53018368590756</v>
      </c>
      <c r="H794" s="11">
        <f t="shared" si="376"/>
        <v>291.35114180447221</v>
      </c>
      <c r="I794" s="24">
        <f t="shared" si="390"/>
        <v>196.00704163873817</v>
      </c>
      <c r="J794" s="12">
        <f t="shared" si="377"/>
        <v>0.21882342429537244</v>
      </c>
      <c r="K794" s="24">
        <f t="shared" si="378"/>
        <v>528.30310975005625</v>
      </c>
      <c r="L794" s="12">
        <f t="shared" si="391"/>
        <v>0.24185667309880041</v>
      </c>
      <c r="M794" s="24">
        <f t="shared" si="392"/>
        <v>406.53018368590756</v>
      </c>
      <c r="N794" s="12">
        <f t="shared" si="379"/>
        <v>0.63265552924596069</v>
      </c>
      <c r="O794" s="24">
        <f t="shared" si="380"/>
        <v>609.09974015499824</v>
      </c>
      <c r="P794" s="12">
        <f t="shared" si="393"/>
        <v>0.4433913225490459</v>
      </c>
      <c r="Q794" s="24">
        <f t="shared" si="394"/>
        <v>291.35114180447221</v>
      </c>
      <c r="R794" s="12">
        <f t="shared" si="381"/>
        <v>0.37734924371474932</v>
      </c>
      <c r="S794" s="24">
        <f t="shared" si="382"/>
        <v>561.66185222157242</v>
      </c>
      <c r="T794" s="12">
        <f t="shared" si="395"/>
        <v>0.34637778014140552</v>
      </c>
      <c r="W794" s="24">
        <f t="shared" si="396"/>
        <v>324.27455378798595</v>
      </c>
      <c r="X794" s="24">
        <f t="shared" si="397"/>
        <v>573.6532449046972</v>
      </c>
      <c r="Y794" s="13">
        <f t="shared" si="383"/>
        <v>0.40215240382579109</v>
      </c>
      <c r="Z794" s="24">
        <f t="shared" si="384"/>
        <v>7196.6159090252686</v>
      </c>
      <c r="AA794" s="24">
        <f t="shared" si="385"/>
        <v>13518.26879125598</v>
      </c>
      <c r="AB794" s="24">
        <f t="shared" si="398"/>
        <v>406.53018368590756</v>
      </c>
      <c r="AC794" s="24">
        <f t="shared" si="399"/>
        <v>291.35114180447221</v>
      </c>
      <c r="AE794" s="14">
        <f t="shared" si="400"/>
        <v>64.666666666666671</v>
      </c>
      <c r="AF794" s="24">
        <f t="shared" si="373"/>
        <v>400</v>
      </c>
      <c r="AG794" s="3">
        <f t="shared" si="401"/>
        <v>1.3</v>
      </c>
      <c r="AH794" s="3">
        <f>IF(AC794&lt;=450,AthetaR30_0,IF(AC794&gt;=650,AthetaR30_2,(IF(AC794&lt;=550,AthetaR30_0+(AthetaR30_1-AthetaR30_0)/100*(AC794-450),AthetaR30_1+(AthetaR30_2-AthetaR30_1)/100*(AC794-450)))))</f>
        <v>0</v>
      </c>
      <c r="AI794" s="3">
        <f>IF(AD794&lt;=450,AthetaR60_0,IF(AD794&gt;=650,AthetaR60_2,(IF(AD794&lt;=550,AthetaR60_0+(AthetaR60_1-AthetaR60_0)/100*(AD794-450),AthetaR60_1+(AthetaR60_2-AthetaR60_1)/100*(AD794-450)))))</f>
        <v>0.5</v>
      </c>
      <c r="AJ794" s="3">
        <f>IF(AE794&lt;=450,AthetaR90_0,IF(AE794&gt;=650,AthetaR90_2,(IF(AE794&lt;=550,AthetaR90_0+(AthetaR90_1-AthetaR90_0)/100*(AE794-450),AthetaR90_1+(AthetaR90_2-AthetaR90_1)/100*(AE794-450)))))</f>
        <v>1.3</v>
      </c>
      <c r="AK794" s="3">
        <f>IF(AF794&lt;=450,AthetaR120_0,IF(AF794&gt;=650,AthetaR120_2,(IF(AF794&lt;=550,AthetaR120_0+(AthetaR120_1-AthetaR120_0)/100*(AF794-450),AthetaR120_1+(AthetaR120_2-AthetaR120_1)/100*(AF794-450)))))</f>
        <v>1.9</v>
      </c>
      <c r="AL794" s="24">
        <f t="shared" si="402"/>
        <v>406.53018368590756</v>
      </c>
      <c r="AM794" s="14">
        <f t="shared" si="403"/>
        <v>291.35114180447221</v>
      </c>
    </row>
    <row r="795" spans="2:39" x14ac:dyDescent="0.25">
      <c r="B795" s="3">
        <f t="shared" si="386"/>
        <v>3885</v>
      </c>
      <c r="C795" s="14">
        <f t="shared" si="387"/>
        <v>64.75</v>
      </c>
      <c r="D795" s="11">
        <f t="shared" si="388"/>
        <v>956.73273845771791</v>
      </c>
      <c r="E795" s="11">
        <f t="shared" si="374"/>
        <v>612.35298849764877</v>
      </c>
      <c r="F795" s="11">
        <f t="shared" si="389"/>
        <v>196.24889831183697</v>
      </c>
      <c r="G795" s="11">
        <f t="shared" si="375"/>
        <v>406.97357500845658</v>
      </c>
      <c r="H795" s="11">
        <f t="shared" si="376"/>
        <v>291.69751958461359</v>
      </c>
      <c r="I795" s="24">
        <f t="shared" si="390"/>
        <v>196.24889831183697</v>
      </c>
      <c r="J795" s="12">
        <f t="shared" si="377"/>
        <v>0.21878673833220189</v>
      </c>
      <c r="K795" s="24">
        <f t="shared" si="378"/>
        <v>528.39169513953152</v>
      </c>
      <c r="L795" s="12">
        <f t="shared" si="391"/>
        <v>0.24180847815876336</v>
      </c>
      <c r="M795" s="24">
        <f t="shared" si="392"/>
        <v>406.97357500845658</v>
      </c>
      <c r="N795" s="12">
        <f t="shared" si="379"/>
        <v>0.63242531775365862</v>
      </c>
      <c r="O795" s="24">
        <f t="shared" si="380"/>
        <v>609.32146081703627</v>
      </c>
      <c r="P795" s="12">
        <f t="shared" si="393"/>
        <v>0.44306732928864667</v>
      </c>
      <c r="Q795" s="24">
        <f t="shared" si="394"/>
        <v>291.69751958461359</v>
      </c>
      <c r="R795" s="12">
        <f t="shared" si="381"/>
        <v>0.37726696135667281</v>
      </c>
      <c r="S795" s="24">
        <f t="shared" si="382"/>
        <v>561.78435131737524</v>
      </c>
      <c r="T795" s="12">
        <f t="shared" si="395"/>
        <v>0.34623864778053604</v>
      </c>
      <c r="W795" s="24">
        <f t="shared" si="396"/>
        <v>324.67670619181172</v>
      </c>
      <c r="X795" s="24">
        <f t="shared" si="397"/>
        <v>573.80504408321974</v>
      </c>
      <c r="Y795" s="13">
        <f t="shared" si="383"/>
        <v>0.40208952867771458</v>
      </c>
      <c r="Z795" s="24">
        <f t="shared" si="384"/>
        <v>7191.9070576459262</v>
      </c>
      <c r="AA795" s="24">
        <f t="shared" si="385"/>
        <v>13525.219623222014</v>
      </c>
      <c r="AB795" s="24">
        <f t="shared" si="398"/>
        <v>406.97357500845658</v>
      </c>
      <c r="AC795" s="24">
        <f t="shared" si="399"/>
        <v>291.69751958461359</v>
      </c>
      <c r="AE795" s="14">
        <f t="shared" si="400"/>
        <v>64.75</v>
      </c>
      <c r="AF795" s="24">
        <f t="shared" si="373"/>
        <v>400</v>
      </c>
      <c r="AG795" s="3">
        <f t="shared" si="401"/>
        <v>1.3</v>
      </c>
      <c r="AH795" s="3">
        <f>IF(AC795&lt;=450,AthetaR30_0,IF(AC795&gt;=650,AthetaR30_2,(IF(AC795&lt;=550,AthetaR30_0+(AthetaR30_1-AthetaR30_0)/100*(AC795-450),AthetaR30_1+(AthetaR30_2-AthetaR30_1)/100*(AC795-450)))))</f>
        <v>0</v>
      </c>
      <c r="AI795" s="3">
        <f>IF(AD795&lt;=450,AthetaR60_0,IF(AD795&gt;=650,AthetaR60_2,(IF(AD795&lt;=550,AthetaR60_0+(AthetaR60_1-AthetaR60_0)/100*(AD795-450),AthetaR60_1+(AthetaR60_2-AthetaR60_1)/100*(AD795-450)))))</f>
        <v>0.5</v>
      </c>
      <c r="AJ795" s="3">
        <f>IF(AE795&lt;=450,AthetaR90_0,IF(AE795&gt;=650,AthetaR90_2,(IF(AE795&lt;=550,AthetaR90_0+(AthetaR90_1-AthetaR90_0)/100*(AE795-450),AthetaR90_1+(AthetaR90_2-AthetaR90_1)/100*(AE795-450)))))</f>
        <v>1.3</v>
      </c>
      <c r="AK795" s="3">
        <f>IF(AF795&lt;=450,AthetaR120_0,IF(AF795&gt;=650,AthetaR120_2,(IF(AF795&lt;=550,AthetaR120_0+(AthetaR120_1-AthetaR120_0)/100*(AF795-450),AthetaR120_1+(AthetaR120_2-AthetaR120_1)/100*(AF795-450)))))</f>
        <v>1.9</v>
      </c>
      <c r="AL795" s="24">
        <f t="shared" si="402"/>
        <v>406.97357500845658</v>
      </c>
      <c r="AM795" s="14">
        <f t="shared" si="403"/>
        <v>291.69751958461359</v>
      </c>
    </row>
    <row r="796" spans="2:39" x14ac:dyDescent="0.25">
      <c r="B796" s="3">
        <f t="shared" si="386"/>
        <v>3890</v>
      </c>
      <c r="C796" s="14">
        <f t="shared" si="387"/>
        <v>64.833333333333329</v>
      </c>
      <c r="D796" s="11">
        <f t="shared" si="388"/>
        <v>956.92507686186673</v>
      </c>
      <c r="E796" s="11">
        <f t="shared" si="374"/>
        <v>612.56678684630083</v>
      </c>
      <c r="F796" s="11">
        <f t="shared" si="389"/>
        <v>196.49070678999573</v>
      </c>
      <c r="G796" s="11">
        <f t="shared" si="375"/>
        <v>407.4166423377452</v>
      </c>
      <c r="H796" s="11">
        <f t="shared" si="376"/>
        <v>292.04375823239411</v>
      </c>
      <c r="I796" s="24">
        <f t="shared" si="390"/>
        <v>196.49070678999573</v>
      </c>
      <c r="J796" s="12">
        <f t="shared" si="377"/>
        <v>0.21875009051481639</v>
      </c>
      <c r="K796" s="24">
        <f t="shared" si="378"/>
        <v>528.48021808508054</v>
      </c>
      <c r="L796" s="12">
        <f t="shared" si="391"/>
        <v>0.24176024623617204</v>
      </c>
      <c r="M796" s="24">
        <f t="shared" si="392"/>
        <v>407.4166423377452</v>
      </c>
      <c r="N796" s="12">
        <f t="shared" si="379"/>
        <v>0.63219502609104961</v>
      </c>
      <c r="O796" s="24">
        <f t="shared" si="380"/>
        <v>609.54342025436767</v>
      </c>
      <c r="P796" s="12">
        <f t="shared" si="393"/>
        <v>0.44274340742028534</v>
      </c>
      <c r="Q796" s="24">
        <f t="shared" si="394"/>
        <v>292.04375823239411</v>
      </c>
      <c r="R796" s="12">
        <f t="shared" si="381"/>
        <v>0.3771847072249247</v>
      </c>
      <c r="S796" s="24">
        <f t="shared" si="382"/>
        <v>561.90686180934938</v>
      </c>
      <c r="T796" s="12">
        <f t="shared" si="395"/>
        <v>0.3460994805277261</v>
      </c>
      <c r="W796" s="24">
        <f t="shared" si="396"/>
        <v>325.07879572048944</v>
      </c>
      <c r="X796" s="24">
        <f t="shared" si="397"/>
        <v>573.95697227465087</v>
      </c>
      <c r="Y796" s="13">
        <f t="shared" si="383"/>
        <v>0.40202651398269634</v>
      </c>
      <c r="Z796" s="24">
        <f t="shared" si="384"/>
        <v>7187.1997781452847</v>
      </c>
      <c r="AA796" s="24">
        <f t="shared" si="385"/>
        <v>13532.164634655246</v>
      </c>
      <c r="AB796" s="24">
        <f t="shared" si="398"/>
        <v>407.4166423377452</v>
      </c>
      <c r="AC796" s="24">
        <f t="shared" si="399"/>
        <v>292.04375823239411</v>
      </c>
      <c r="AE796" s="14">
        <f t="shared" si="400"/>
        <v>64.833333333333329</v>
      </c>
      <c r="AF796" s="24">
        <f t="shared" si="373"/>
        <v>400</v>
      </c>
      <c r="AG796" s="3">
        <f t="shared" si="401"/>
        <v>1.3</v>
      </c>
      <c r="AH796" s="3">
        <f>IF(AC796&lt;=450,AthetaR30_0,IF(AC796&gt;=650,AthetaR30_2,(IF(AC796&lt;=550,AthetaR30_0+(AthetaR30_1-AthetaR30_0)/100*(AC796-450),AthetaR30_1+(AthetaR30_2-AthetaR30_1)/100*(AC796-450)))))</f>
        <v>0</v>
      </c>
      <c r="AI796" s="3">
        <f>IF(AD796&lt;=450,AthetaR60_0,IF(AD796&gt;=650,AthetaR60_2,(IF(AD796&lt;=550,AthetaR60_0+(AthetaR60_1-AthetaR60_0)/100*(AD796-450),AthetaR60_1+(AthetaR60_2-AthetaR60_1)/100*(AD796-450)))))</f>
        <v>0.5</v>
      </c>
      <c r="AJ796" s="3">
        <f>IF(AE796&lt;=450,AthetaR90_0,IF(AE796&gt;=650,AthetaR90_2,(IF(AE796&lt;=550,AthetaR90_0+(AthetaR90_1-AthetaR90_0)/100*(AE796-450),AthetaR90_1+(AthetaR90_2-AthetaR90_1)/100*(AE796-450)))))</f>
        <v>1.3</v>
      </c>
      <c r="AK796" s="3">
        <f>IF(AF796&lt;=450,AthetaR120_0,IF(AF796&gt;=650,AthetaR120_2,(IF(AF796&lt;=550,AthetaR120_0+(AthetaR120_1-AthetaR120_0)/100*(AF796-450),AthetaR120_1+(AthetaR120_2-AthetaR120_1)/100*(AF796-450)))))</f>
        <v>1.9</v>
      </c>
      <c r="AL796" s="24">
        <f t="shared" si="402"/>
        <v>407.4166423377452</v>
      </c>
      <c r="AM796" s="14">
        <f t="shared" si="403"/>
        <v>292.04375823239411</v>
      </c>
    </row>
    <row r="797" spans="2:39" x14ac:dyDescent="0.25">
      <c r="B797" s="3">
        <f t="shared" si="386"/>
        <v>3895</v>
      </c>
      <c r="C797" s="14">
        <f t="shared" si="387"/>
        <v>64.916666666666671</v>
      </c>
      <c r="D797" s="11">
        <f t="shared" si="388"/>
        <v>957.11716867825044</v>
      </c>
      <c r="E797" s="11">
        <f t="shared" si="374"/>
        <v>612.78058519495289</v>
      </c>
      <c r="F797" s="11">
        <f t="shared" si="389"/>
        <v>196.7324670362319</v>
      </c>
      <c r="G797" s="11">
        <f t="shared" si="375"/>
        <v>407.85938574516547</v>
      </c>
      <c r="H797" s="11">
        <f t="shared" si="376"/>
        <v>292.38985771292181</v>
      </c>
      <c r="I797" s="24">
        <f t="shared" si="390"/>
        <v>196.7324670362319</v>
      </c>
      <c r="J797" s="12">
        <f t="shared" si="377"/>
        <v>0.2187134807276743</v>
      </c>
      <c r="K797" s="24">
        <f t="shared" si="378"/>
        <v>528.56867878822754</v>
      </c>
      <c r="L797" s="12">
        <f t="shared" si="391"/>
        <v>0.24171197751860171</v>
      </c>
      <c r="M797" s="24">
        <f t="shared" si="392"/>
        <v>407.85938574516547</v>
      </c>
      <c r="N797" s="12">
        <f t="shared" si="379"/>
        <v>0.63196465429055404</v>
      </c>
      <c r="O797" s="24">
        <f t="shared" si="380"/>
        <v>609.76561878121697</v>
      </c>
      <c r="P797" s="12">
        <f t="shared" si="393"/>
        <v>0.44241955763914131</v>
      </c>
      <c r="Q797" s="24">
        <f t="shared" si="394"/>
        <v>292.38985771292181</v>
      </c>
      <c r="R797" s="12">
        <f t="shared" si="381"/>
        <v>0.37710248099260885</v>
      </c>
      <c r="S797" s="24">
        <f t="shared" si="382"/>
        <v>562.02938416464497</v>
      </c>
      <c r="T797" s="12">
        <f t="shared" si="395"/>
        <v>0.34596027860807899</v>
      </c>
      <c r="W797" s="24">
        <f t="shared" si="396"/>
        <v>325.48082223447216</v>
      </c>
      <c r="X797" s="24">
        <f t="shared" si="397"/>
        <v>574.10903022023979</v>
      </c>
      <c r="Y797" s="13">
        <f t="shared" si="383"/>
        <v>0.40196335929171267</v>
      </c>
      <c r="Z797" s="24">
        <f t="shared" si="384"/>
        <v>7182.4940740120182</v>
      </c>
      <c r="AA797" s="24">
        <f t="shared" si="385"/>
        <v>13539.10381777258</v>
      </c>
      <c r="AB797" s="24">
        <f t="shared" si="398"/>
        <v>407.85938574516547</v>
      </c>
      <c r="AC797" s="24">
        <f t="shared" si="399"/>
        <v>292.38985771292181</v>
      </c>
      <c r="AE797" s="14">
        <f t="shared" si="400"/>
        <v>64.916666666666671</v>
      </c>
      <c r="AF797" s="24">
        <f t="shared" si="373"/>
        <v>400</v>
      </c>
      <c r="AG797" s="3">
        <f t="shared" si="401"/>
        <v>1.3</v>
      </c>
      <c r="AH797" s="3">
        <f>IF(AC797&lt;=450,AthetaR30_0,IF(AC797&gt;=650,AthetaR30_2,(IF(AC797&lt;=550,AthetaR30_0+(AthetaR30_1-AthetaR30_0)/100*(AC797-450),AthetaR30_1+(AthetaR30_2-AthetaR30_1)/100*(AC797-450)))))</f>
        <v>0</v>
      </c>
      <c r="AI797" s="3">
        <f>IF(AD797&lt;=450,AthetaR60_0,IF(AD797&gt;=650,AthetaR60_2,(IF(AD797&lt;=550,AthetaR60_0+(AthetaR60_1-AthetaR60_0)/100*(AD797-450),AthetaR60_1+(AthetaR60_2-AthetaR60_1)/100*(AD797-450)))))</f>
        <v>0.5</v>
      </c>
      <c r="AJ797" s="3">
        <f>IF(AE797&lt;=450,AthetaR90_0,IF(AE797&gt;=650,AthetaR90_2,(IF(AE797&lt;=550,AthetaR90_0+(AthetaR90_1-AthetaR90_0)/100*(AE797-450),AthetaR90_1+(AthetaR90_2-AthetaR90_1)/100*(AE797-450)))))</f>
        <v>1.3</v>
      </c>
      <c r="AK797" s="3">
        <f>IF(AF797&lt;=450,AthetaR120_0,IF(AF797&gt;=650,AthetaR120_2,(IF(AF797&lt;=550,AthetaR120_0+(AthetaR120_1-AthetaR120_0)/100*(AF797-450),AthetaR120_1+(AthetaR120_2-AthetaR120_1)/100*(AF797-450)))))</f>
        <v>1.9</v>
      </c>
      <c r="AL797" s="24">
        <f t="shared" si="402"/>
        <v>407.85938574516547</v>
      </c>
      <c r="AM797" s="14">
        <f t="shared" si="403"/>
        <v>292.38985771292181</v>
      </c>
    </row>
    <row r="798" spans="2:39" x14ac:dyDescent="0.25">
      <c r="B798" s="3">
        <f t="shared" si="386"/>
        <v>3900</v>
      </c>
      <c r="C798" s="14">
        <f t="shared" si="387"/>
        <v>65</v>
      </c>
      <c r="D798" s="11">
        <f t="shared" si="388"/>
        <v>957.30901453833587</v>
      </c>
      <c r="E798" s="11">
        <f t="shared" si="374"/>
        <v>612.99438354360495</v>
      </c>
      <c r="F798" s="11">
        <f t="shared" si="389"/>
        <v>196.9741790137505</v>
      </c>
      <c r="G798" s="11">
        <f t="shared" si="375"/>
        <v>408.30180530280461</v>
      </c>
      <c r="H798" s="11">
        <f t="shared" si="376"/>
        <v>292.73581799152987</v>
      </c>
      <c r="I798" s="24">
        <f t="shared" si="390"/>
        <v>196.9741790137505</v>
      </c>
      <c r="J798" s="12">
        <f t="shared" si="377"/>
        <v>0.21867690885544969</v>
      </c>
      <c r="K798" s="24">
        <f t="shared" si="378"/>
        <v>528.65707745036229</v>
      </c>
      <c r="L798" s="12">
        <f t="shared" si="391"/>
        <v>0.24166367219249929</v>
      </c>
      <c r="M798" s="24">
        <f t="shared" si="392"/>
        <v>408.30180530280461</v>
      </c>
      <c r="N798" s="12">
        <f t="shared" si="379"/>
        <v>0.63173420238916977</v>
      </c>
      <c r="O798" s="24">
        <f t="shared" si="380"/>
        <v>609.98805670798345</v>
      </c>
      <c r="P798" s="12">
        <f t="shared" si="393"/>
        <v>0.44209578063884264</v>
      </c>
      <c r="Q798" s="24">
        <f t="shared" si="394"/>
        <v>292.73581799152987</v>
      </c>
      <c r="R798" s="12">
        <f t="shared" si="381"/>
        <v>0.37702028233422052</v>
      </c>
      <c r="S798" s="24">
        <f t="shared" si="382"/>
        <v>562.15191884916408</v>
      </c>
      <c r="T798" s="12">
        <f t="shared" si="395"/>
        <v>0.34582104224573701</v>
      </c>
      <c r="W798" s="24">
        <f t="shared" si="396"/>
        <v>325.88278559376386</v>
      </c>
      <c r="X798" s="24">
        <f t="shared" si="397"/>
        <v>574.26121866004996</v>
      </c>
      <c r="Y798" s="13">
        <f t="shared" si="383"/>
        <v>0.40190006415863955</v>
      </c>
      <c r="Z798" s="24">
        <f t="shared" si="384"/>
        <v>7177.7899487460272</v>
      </c>
      <c r="AA798" s="24">
        <f t="shared" si="385"/>
        <v>13546.037164835308</v>
      </c>
      <c r="AB798" s="24">
        <f t="shared" si="398"/>
        <v>408.30180530280461</v>
      </c>
      <c r="AC798" s="24">
        <f t="shared" si="399"/>
        <v>292.73581799152987</v>
      </c>
      <c r="AE798" s="14">
        <f t="shared" si="400"/>
        <v>65</v>
      </c>
      <c r="AF798" s="24">
        <f t="shared" si="373"/>
        <v>400</v>
      </c>
      <c r="AG798" s="3">
        <f t="shared" si="401"/>
        <v>1.3</v>
      </c>
      <c r="AH798" s="3">
        <f>IF(AC798&lt;=450,AthetaR30_0,IF(AC798&gt;=650,AthetaR30_2,(IF(AC798&lt;=550,AthetaR30_0+(AthetaR30_1-AthetaR30_0)/100*(AC798-450),AthetaR30_1+(AthetaR30_2-AthetaR30_1)/100*(AC798-450)))))</f>
        <v>0</v>
      </c>
      <c r="AI798" s="3">
        <f>IF(AD798&lt;=450,AthetaR60_0,IF(AD798&gt;=650,AthetaR60_2,(IF(AD798&lt;=550,AthetaR60_0+(AthetaR60_1-AthetaR60_0)/100*(AD798-450),AthetaR60_1+(AthetaR60_2-AthetaR60_1)/100*(AD798-450)))))</f>
        <v>0.5</v>
      </c>
      <c r="AJ798" s="3">
        <f>IF(AE798&lt;=450,AthetaR90_0,IF(AE798&gt;=650,AthetaR90_2,(IF(AE798&lt;=550,AthetaR90_0+(AthetaR90_1-AthetaR90_0)/100*(AE798-450),AthetaR90_1+(AthetaR90_2-AthetaR90_1)/100*(AE798-450)))))</f>
        <v>1.3</v>
      </c>
      <c r="AK798" s="3">
        <f>IF(AF798&lt;=450,AthetaR120_0,IF(AF798&gt;=650,AthetaR120_2,(IF(AF798&lt;=550,AthetaR120_0+(AthetaR120_1-AthetaR120_0)/100*(AF798-450),AthetaR120_1+(AthetaR120_2-AthetaR120_1)/100*(AF798-450)))))</f>
        <v>1.9</v>
      </c>
      <c r="AL798" s="24">
        <f t="shared" si="402"/>
        <v>408.30180530280461</v>
      </c>
      <c r="AM798" s="14">
        <f t="shared" si="403"/>
        <v>292.73581799152987</v>
      </c>
    </row>
    <row r="799" spans="2:39" x14ac:dyDescent="0.25">
      <c r="B799" s="3">
        <f t="shared" si="386"/>
        <v>3905</v>
      </c>
      <c r="C799" s="14">
        <f t="shared" si="387"/>
        <v>65.083333333333329</v>
      </c>
      <c r="D799" s="11">
        <f t="shared" si="388"/>
        <v>957.50061507116754</v>
      </c>
      <c r="E799" s="11">
        <f t="shared" si="374"/>
        <v>613.20818189225702</v>
      </c>
      <c r="F799" s="11">
        <f t="shared" si="389"/>
        <v>197.21584268594299</v>
      </c>
      <c r="G799" s="11">
        <f t="shared" si="375"/>
        <v>408.74390108344346</v>
      </c>
      <c r="H799" s="11">
        <f t="shared" si="376"/>
        <v>293.08163903377562</v>
      </c>
      <c r="I799" s="24">
        <f t="shared" si="390"/>
        <v>197.21584268594299</v>
      </c>
      <c r="J799" s="12">
        <f t="shared" si="377"/>
        <v>0.21864037478303244</v>
      </c>
      <c r="K799" s="24">
        <f t="shared" si="378"/>
        <v>528.74541427273846</v>
      </c>
      <c r="L799" s="12">
        <f t="shared" si="391"/>
        <v>0.2416153304431603</v>
      </c>
      <c r="M799" s="24">
        <f t="shared" si="392"/>
        <v>408.74390108344346</v>
      </c>
      <c r="N799" s="12">
        <f t="shared" si="379"/>
        <v>0.6315036704284428</v>
      </c>
      <c r="O799" s="24">
        <f t="shared" si="380"/>
        <v>610.21073434125447</v>
      </c>
      <c r="P799" s="12">
        <f t="shared" si="393"/>
        <v>0.44177207711137462</v>
      </c>
      <c r="Q799" s="24">
        <f t="shared" si="394"/>
        <v>293.08163903377562</v>
      </c>
      <c r="R799" s="12">
        <f t="shared" si="381"/>
        <v>0.37693811092564394</v>
      </c>
      <c r="S799" s="24">
        <f t="shared" si="382"/>
        <v>562.27446632756153</v>
      </c>
      <c r="T799" s="12">
        <f t="shared" si="395"/>
        <v>0.34568177166383518</v>
      </c>
      <c r="W799" s="24">
        <f t="shared" si="396"/>
        <v>326.28468565792252</v>
      </c>
      <c r="X799" s="24">
        <f t="shared" si="397"/>
        <v>574.41353833295625</v>
      </c>
      <c r="Y799" s="13">
        <f t="shared" si="383"/>
        <v>0.40183662814025417</v>
      </c>
      <c r="Z799" s="24">
        <f t="shared" si="384"/>
        <v>7173.0874058583622</v>
      </c>
      <c r="AA799" s="24">
        <f t="shared" si="385"/>
        <v>13552.964668149265</v>
      </c>
      <c r="AB799" s="24">
        <f t="shared" si="398"/>
        <v>408.74390108344346</v>
      </c>
      <c r="AC799" s="24">
        <f t="shared" si="399"/>
        <v>293.08163903377562</v>
      </c>
      <c r="AE799" s="14">
        <f t="shared" si="400"/>
        <v>65.083333333333329</v>
      </c>
      <c r="AF799" s="24">
        <f t="shared" si="373"/>
        <v>400</v>
      </c>
      <c r="AG799" s="3">
        <f t="shared" si="401"/>
        <v>1.3</v>
      </c>
      <c r="AH799" s="3">
        <f>IF(AC799&lt;=450,AthetaR30_0,IF(AC799&gt;=650,AthetaR30_2,(IF(AC799&lt;=550,AthetaR30_0+(AthetaR30_1-AthetaR30_0)/100*(AC799-450),AthetaR30_1+(AthetaR30_2-AthetaR30_1)/100*(AC799-450)))))</f>
        <v>0</v>
      </c>
      <c r="AI799" s="3">
        <f>IF(AD799&lt;=450,AthetaR60_0,IF(AD799&gt;=650,AthetaR60_2,(IF(AD799&lt;=550,AthetaR60_0+(AthetaR60_1-AthetaR60_0)/100*(AD799-450),AthetaR60_1+(AthetaR60_2-AthetaR60_1)/100*(AD799-450)))))</f>
        <v>0.5</v>
      </c>
      <c r="AJ799" s="3">
        <f>IF(AE799&lt;=450,AthetaR90_0,IF(AE799&gt;=650,AthetaR90_2,(IF(AE799&lt;=550,AthetaR90_0+(AthetaR90_1-AthetaR90_0)/100*(AE799-450),AthetaR90_1+(AthetaR90_2-AthetaR90_1)/100*(AE799-450)))))</f>
        <v>1.3</v>
      </c>
      <c r="AK799" s="3">
        <f>IF(AF799&lt;=450,AthetaR120_0,IF(AF799&gt;=650,AthetaR120_2,(IF(AF799&lt;=550,AthetaR120_0+(AthetaR120_1-AthetaR120_0)/100*(AF799-450),AthetaR120_1+(AthetaR120_2-AthetaR120_1)/100*(AF799-450)))))</f>
        <v>1.9</v>
      </c>
      <c r="AL799" s="24">
        <f t="shared" si="402"/>
        <v>408.74390108344346</v>
      </c>
      <c r="AM799" s="14">
        <f t="shared" si="403"/>
        <v>293.08163903377562</v>
      </c>
    </row>
    <row r="800" spans="2:39" x14ac:dyDescent="0.25">
      <c r="B800" s="3">
        <f t="shared" si="386"/>
        <v>3910</v>
      </c>
      <c r="C800" s="14">
        <f t="shared" si="387"/>
        <v>65.166666666666671</v>
      </c>
      <c r="D800" s="11">
        <f t="shared" si="388"/>
        <v>957.69197090337991</v>
      </c>
      <c r="E800" s="11">
        <f t="shared" si="374"/>
        <v>613.42198024090908</v>
      </c>
      <c r="F800" s="11">
        <f t="shared" si="389"/>
        <v>197.45745801638614</v>
      </c>
      <c r="G800" s="11">
        <f t="shared" si="375"/>
        <v>409.18567316055481</v>
      </c>
      <c r="H800" s="11">
        <f t="shared" si="376"/>
        <v>293.42732080543948</v>
      </c>
      <c r="I800" s="24">
        <f t="shared" si="390"/>
        <v>197.45745801638614</v>
      </c>
      <c r="J800" s="12">
        <f t="shared" si="377"/>
        <v>0.2186038783955277</v>
      </c>
      <c r="K800" s="24">
        <f t="shared" si="378"/>
        <v>528.83368945647385</v>
      </c>
      <c r="L800" s="12">
        <f t="shared" si="391"/>
        <v>0.24156695245475177</v>
      </c>
      <c r="M800" s="24">
        <f t="shared" si="392"/>
        <v>409.18567316055481</v>
      </c>
      <c r="N800" s="12">
        <f t="shared" si="379"/>
        <v>0.63127305845443904</v>
      </c>
      <c r="O800" s="24">
        <f t="shared" si="380"/>
        <v>610.43365198381821</v>
      </c>
      <c r="P800" s="12">
        <f t="shared" si="393"/>
        <v>0.44144844774712677</v>
      </c>
      <c r="Q800" s="24">
        <f t="shared" si="394"/>
        <v>293.42732080543948</v>
      </c>
      <c r="R800" s="12">
        <f t="shared" si="381"/>
        <v>0.37685596644414915</v>
      </c>
      <c r="S800" s="24">
        <f t="shared" si="382"/>
        <v>562.39702706324556</v>
      </c>
      <c r="T800" s="12">
        <f t="shared" si="395"/>
        <v>0.34554246708453951</v>
      </c>
      <c r="W800" s="24">
        <f t="shared" si="396"/>
        <v>326.68652228606277</v>
      </c>
      <c r="X800" s="24">
        <f t="shared" si="397"/>
        <v>574.56598997664264</v>
      </c>
      <c r="Y800" s="13">
        <f t="shared" si="383"/>
        <v>0.4017730507962361</v>
      </c>
      <c r="Z800" s="24">
        <f t="shared" si="384"/>
        <v>7168.3864488711579</v>
      </c>
      <c r="AA800" s="24">
        <f t="shared" si="385"/>
        <v>13559.886320064974</v>
      </c>
      <c r="AB800" s="24">
        <f t="shared" si="398"/>
        <v>409.18567316055481</v>
      </c>
      <c r="AC800" s="24">
        <f t="shared" si="399"/>
        <v>293.42732080543948</v>
      </c>
      <c r="AE800" s="14">
        <f t="shared" si="400"/>
        <v>65.166666666666671</v>
      </c>
      <c r="AF800" s="24">
        <f t="shared" si="373"/>
        <v>400</v>
      </c>
      <c r="AG800" s="3">
        <f t="shared" si="401"/>
        <v>1.3</v>
      </c>
      <c r="AH800" s="3">
        <f>IF(AC800&lt;=450,AthetaR30_0,IF(AC800&gt;=650,AthetaR30_2,(IF(AC800&lt;=550,AthetaR30_0+(AthetaR30_1-AthetaR30_0)/100*(AC800-450),AthetaR30_1+(AthetaR30_2-AthetaR30_1)/100*(AC800-450)))))</f>
        <v>0</v>
      </c>
      <c r="AI800" s="3">
        <f>IF(AD800&lt;=450,AthetaR60_0,IF(AD800&gt;=650,AthetaR60_2,(IF(AD800&lt;=550,AthetaR60_0+(AthetaR60_1-AthetaR60_0)/100*(AD800-450),AthetaR60_1+(AthetaR60_2-AthetaR60_1)/100*(AD800-450)))))</f>
        <v>0.5</v>
      </c>
      <c r="AJ800" s="3">
        <f>IF(AE800&lt;=450,AthetaR90_0,IF(AE800&gt;=650,AthetaR90_2,(IF(AE800&lt;=550,AthetaR90_0+(AthetaR90_1-AthetaR90_0)/100*(AE800-450),AthetaR90_1+(AthetaR90_2-AthetaR90_1)/100*(AE800-450)))))</f>
        <v>1.3</v>
      </c>
      <c r="AK800" s="3">
        <f>IF(AF800&lt;=450,AthetaR120_0,IF(AF800&gt;=650,AthetaR120_2,(IF(AF800&lt;=550,AthetaR120_0+(AthetaR120_1-AthetaR120_0)/100*(AF800-450),AthetaR120_1+(AthetaR120_2-AthetaR120_1)/100*(AF800-450)))))</f>
        <v>1.9</v>
      </c>
      <c r="AL800" s="24">
        <f t="shared" si="402"/>
        <v>409.18567316055481</v>
      </c>
      <c r="AM800" s="14">
        <f t="shared" si="403"/>
        <v>293.42732080543948</v>
      </c>
    </row>
    <row r="801" spans="2:39" x14ac:dyDescent="0.25">
      <c r="B801" s="3">
        <f t="shared" si="386"/>
        <v>3915</v>
      </c>
      <c r="C801" s="14">
        <f t="shared" si="387"/>
        <v>65.25</v>
      </c>
      <c r="D801" s="11">
        <f t="shared" si="388"/>
        <v>957.88308265920955</v>
      </c>
      <c r="E801" s="11">
        <f t="shared" si="374"/>
        <v>613.63577858956126</v>
      </c>
      <c r="F801" s="11">
        <f t="shared" si="389"/>
        <v>197.69902496884089</v>
      </c>
      <c r="G801" s="11">
        <f t="shared" si="375"/>
        <v>409.62712160830193</v>
      </c>
      <c r="H801" s="11">
        <f t="shared" si="376"/>
        <v>293.77286327252403</v>
      </c>
      <c r="I801" s="24">
        <f t="shared" si="390"/>
        <v>197.69902496884089</v>
      </c>
      <c r="J801" s="12">
        <f t="shared" si="377"/>
        <v>0.21856741957825615</v>
      </c>
      <c r="K801" s="24">
        <f t="shared" si="378"/>
        <v>528.92190320254883</v>
      </c>
      <c r="L801" s="12">
        <f t="shared" si="391"/>
        <v>0.24151853841032089</v>
      </c>
      <c r="M801" s="24">
        <f t="shared" si="392"/>
        <v>409.62712160830193</v>
      </c>
      <c r="N801" s="12">
        <f t="shared" si="379"/>
        <v>0.63104236651771706</v>
      </c>
      <c r="O801" s="24">
        <f t="shared" si="380"/>
        <v>610.65680993467583</v>
      </c>
      <c r="P801" s="12">
        <f t="shared" si="393"/>
        <v>0.44112489323489651</v>
      </c>
      <c r="Q801" s="24">
        <f t="shared" si="394"/>
        <v>293.77286327252403</v>
      </c>
      <c r="R801" s="12">
        <f t="shared" si="381"/>
        <v>0.37677384856838886</v>
      </c>
      <c r="S801" s="24">
        <f t="shared" si="382"/>
        <v>562.51960151837773</v>
      </c>
      <c r="T801" s="12">
        <f t="shared" si="395"/>
        <v>0.34540312872905737</v>
      </c>
      <c r="W801" s="24">
        <f t="shared" si="396"/>
        <v>327.08829533685901</v>
      </c>
      <c r="X801" s="24">
        <f t="shared" si="397"/>
        <v>574.71857432760009</v>
      </c>
      <c r="Y801" s="13">
        <f t="shared" si="383"/>
        <v>0.40170933168916811</v>
      </c>
      <c r="Z801" s="24">
        <f t="shared" si="384"/>
        <v>7163.6870813175565</v>
      </c>
      <c r="AA801" s="24">
        <f t="shared" si="385"/>
        <v>13566.802112977763</v>
      </c>
      <c r="AB801" s="24">
        <f t="shared" si="398"/>
        <v>409.62712160830193</v>
      </c>
      <c r="AC801" s="24">
        <f t="shared" si="399"/>
        <v>293.77286327252403</v>
      </c>
      <c r="AE801" s="14">
        <f t="shared" si="400"/>
        <v>65.25</v>
      </c>
      <c r="AF801" s="24">
        <f t="shared" si="373"/>
        <v>400</v>
      </c>
      <c r="AG801" s="3">
        <f t="shared" si="401"/>
        <v>1.3</v>
      </c>
      <c r="AH801" s="3">
        <f>IF(AC801&lt;=450,AthetaR30_0,IF(AC801&gt;=650,AthetaR30_2,(IF(AC801&lt;=550,AthetaR30_0+(AthetaR30_1-AthetaR30_0)/100*(AC801-450),AthetaR30_1+(AthetaR30_2-AthetaR30_1)/100*(AC801-450)))))</f>
        <v>0</v>
      </c>
      <c r="AI801" s="3">
        <f>IF(AD801&lt;=450,AthetaR60_0,IF(AD801&gt;=650,AthetaR60_2,(IF(AD801&lt;=550,AthetaR60_0+(AthetaR60_1-AthetaR60_0)/100*(AD801-450),AthetaR60_1+(AthetaR60_2-AthetaR60_1)/100*(AD801-450)))))</f>
        <v>0.5</v>
      </c>
      <c r="AJ801" s="3">
        <f>IF(AE801&lt;=450,AthetaR90_0,IF(AE801&gt;=650,AthetaR90_2,(IF(AE801&lt;=550,AthetaR90_0+(AthetaR90_1-AthetaR90_0)/100*(AE801-450),AthetaR90_1+(AthetaR90_2-AthetaR90_1)/100*(AE801-450)))))</f>
        <v>1.3</v>
      </c>
      <c r="AK801" s="3">
        <f>IF(AF801&lt;=450,AthetaR120_0,IF(AF801&gt;=650,AthetaR120_2,(IF(AF801&lt;=550,AthetaR120_0+(AthetaR120_1-AthetaR120_0)/100*(AF801-450),AthetaR120_1+(AthetaR120_2-AthetaR120_1)/100*(AF801-450)))))</f>
        <v>1.9</v>
      </c>
      <c r="AL801" s="24">
        <f t="shared" si="402"/>
        <v>409.62712160830193</v>
      </c>
      <c r="AM801" s="14">
        <f t="shared" si="403"/>
        <v>293.77286327252403</v>
      </c>
    </row>
    <row r="802" spans="2:39" x14ac:dyDescent="0.25">
      <c r="B802" s="3">
        <f t="shared" si="386"/>
        <v>3920</v>
      </c>
      <c r="C802" s="14">
        <f t="shared" si="387"/>
        <v>65.333333333333329</v>
      </c>
      <c r="D802" s="11">
        <f t="shared" si="388"/>
        <v>958.07395096050709</v>
      </c>
      <c r="E802" s="11">
        <f t="shared" si="374"/>
        <v>613.84957693821332</v>
      </c>
      <c r="F802" s="11">
        <f t="shared" si="389"/>
        <v>197.94054350725122</v>
      </c>
      <c r="G802" s="11">
        <f t="shared" si="375"/>
        <v>410.06824650153681</v>
      </c>
      <c r="H802" s="11">
        <f t="shared" si="376"/>
        <v>294.11826640125309</v>
      </c>
      <c r="I802" s="24">
        <f t="shared" si="390"/>
        <v>197.94054350725122</v>
      </c>
      <c r="J802" s="12">
        <f t="shared" si="377"/>
        <v>0.21853099821675337</v>
      </c>
      <c r="K802" s="24">
        <f t="shared" si="378"/>
        <v>529.01005571180599</v>
      </c>
      <c r="L802" s="12">
        <f t="shared" si="391"/>
        <v>0.24147008849180546</v>
      </c>
      <c r="M802" s="24">
        <f t="shared" si="392"/>
        <v>410.06824650153681</v>
      </c>
      <c r="N802" s="12">
        <f t="shared" si="379"/>
        <v>0.63081159467329673</v>
      </c>
      <c r="O802" s="24">
        <f t="shared" si="380"/>
        <v>610.88020848905637</v>
      </c>
      <c r="P802" s="12">
        <f t="shared" si="393"/>
        <v>0.44080141426189867</v>
      </c>
      <c r="Q802" s="24">
        <f t="shared" si="394"/>
        <v>294.11826640125309</v>
      </c>
      <c r="R802" s="12">
        <f t="shared" si="381"/>
        <v>0.37669175697839569</v>
      </c>
      <c r="S802" s="24">
        <f t="shared" si="382"/>
        <v>562.64219015387471</v>
      </c>
      <c r="T802" s="12">
        <f t="shared" si="395"/>
        <v>0.34526375681765259</v>
      </c>
      <c r="W802" s="24">
        <f t="shared" si="396"/>
        <v>327.49000466854818</v>
      </c>
      <c r="X802" s="24">
        <f t="shared" si="397"/>
        <v>574.87129212112359</v>
      </c>
      <c r="Y802" s="13">
        <f t="shared" si="383"/>
        <v>0.40164547038453746</v>
      </c>
      <c r="Z802" s="24">
        <f t="shared" si="384"/>
        <v>7158.9893067416288</v>
      </c>
      <c r="AA802" s="24">
        <f t="shared" si="385"/>
        <v>13573.71203932788</v>
      </c>
      <c r="AB802" s="24">
        <f t="shared" si="398"/>
        <v>410.06824650153681</v>
      </c>
      <c r="AC802" s="24">
        <f t="shared" si="399"/>
        <v>294.11826640125309</v>
      </c>
      <c r="AE802" s="14">
        <f t="shared" si="400"/>
        <v>65.333333333333329</v>
      </c>
      <c r="AF802" s="24">
        <f t="shared" si="373"/>
        <v>400</v>
      </c>
      <c r="AG802" s="3">
        <f t="shared" si="401"/>
        <v>1.3</v>
      </c>
      <c r="AH802" s="3">
        <f>IF(AC802&lt;=450,AthetaR30_0,IF(AC802&gt;=650,AthetaR30_2,(IF(AC802&lt;=550,AthetaR30_0+(AthetaR30_1-AthetaR30_0)/100*(AC802-450),AthetaR30_1+(AthetaR30_2-AthetaR30_1)/100*(AC802-450)))))</f>
        <v>0</v>
      </c>
      <c r="AI802" s="3">
        <f>IF(AD802&lt;=450,AthetaR60_0,IF(AD802&gt;=650,AthetaR60_2,(IF(AD802&lt;=550,AthetaR60_0+(AthetaR60_1-AthetaR60_0)/100*(AD802-450),AthetaR60_1+(AthetaR60_2-AthetaR60_1)/100*(AD802-450)))))</f>
        <v>0.5</v>
      </c>
      <c r="AJ802" s="3">
        <f>IF(AE802&lt;=450,AthetaR90_0,IF(AE802&gt;=650,AthetaR90_2,(IF(AE802&lt;=550,AthetaR90_0+(AthetaR90_1-AthetaR90_0)/100*(AE802-450),AthetaR90_1+(AthetaR90_2-AthetaR90_1)/100*(AE802-450)))))</f>
        <v>1.3</v>
      </c>
      <c r="AK802" s="3">
        <f>IF(AF802&lt;=450,AthetaR120_0,IF(AF802&gt;=650,AthetaR120_2,(IF(AF802&lt;=550,AthetaR120_0+(AthetaR120_1-AthetaR120_0)/100*(AF802-450),AthetaR120_1+(AthetaR120_2-AthetaR120_1)/100*(AF802-450)))))</f>
        <v>1.9</v>
      </c>
      <c r="AL802" s="24">
        <f t="shared" si="402"/>
        <v>410.06824650153681</v>
      </c>
      <c r="AM802" s="14">
        <f t="shared" si="403"/>
        <v>294.11826640125309</v>
      </c>
    </row>
    <row r="803" spans="2:39" x14ac:dyDescent="0.25">
      <c r="B803" s="3">
        <f t="shared" si="386"/>
        <v>3925</v>
      </c>
      <c r="C803" s="14">
        <f t="shared" si="387"/>
        <v>65.416666666666671</v>
      </c>
      <c r="D803" s="11">
        <f t="shared" si="388"/>
        <v>958.2645764267503</v>
      </c>
      <c r="E803" s="11">
        <f t="shared" si="374"/>
        <v>614.06337528686538</v>
      </c>
      <c r="F803" s="11">
        <f t="shared" si="389"/>
        <v>198.18201359574303</v>
      </c>
      <c r="G803" s="11">
        <f t="shared" si="375"/>
        <v>410.5090479157987</v>
      </c>
      <c r="H803" s="11">
        <f t="shared" si="376"/>
        <v>294.46353015807074</v>
      </c>
      <c r="I803" s="24">
        <f t="shared" si="390"/>
        <v>198.18201359574303</v>
      </c>
      <c r="J803" s="12">
        <f t="shared" si="377"/>
        <v>0.21849461419676985</v>
      </c>
      <c r="K803" s="24">
        <f t="shared" si="378"/>
        <v>529.09814718494943</v>
      </c>
      <c r="L803" s="12">
        <f t="shared" si="391"/>
        <v>0.24142160288001488</v>
      </c>
      <c r="M803" s="24">
        <f t="shared" si="392"/>
        <v>410.5090479157987</v>
      </c>
      <c r="N803" s="12">
        <f t="shared" si="379"/>
        <v>0.63058074298063271</v>
      </c>
      <c r="O803" s="24">
        <f t="shared" si="380"/>
        <v>611.10384793842809</v>
      </c>
      <c r="P803" s="12">
        <f t="shared" si="393"/>
        <v>0.44047801151368821</v>
      </c>
      <c r="Q803" s="24">
        <f t="shared" si="394"/>
        <v>294.46353015807074</v>
      </c>
      <c r="R803" s="12">
        <f t="shared" si="381"/>
        <v>0.37660969135557915</v>
      </c>
      <c r="S803" s="24">
        <f t="shared" si="382"/>
        <v>562.7647934294082</v>
      </c>
      <c r="T803" s="12">
        <f t="shared" si="395"/>
        <v>0.34512435156960869</v>
      </c>
      <c r="W803" s="24">
        <f t="shared" si="396"/>
        <v>327.89165013893273</v>
      </c>
      <c r="X803" s="24">
        <f t="shared" si="397"/>
        <v>575.02414409131052</v>
      </c>
      <c r="Y803" s="13">
        <f t="shared" si="383"/>
        <v>0.40158146645073745</v>
      </c>
      <c r="Z803" s="24">
        <f t="shared" si="384"/>
        <v>7154.2931286983167</v>
      </c>
      <c r="AA803" s="24">
        <f t="shared" si="385"/>
        <v>13580.616091600688</v>
      </c>
      <c r="AB803" s="24">
        <f t="shared" si="398"/>
        <v>410.5090479157987</v>
      </c>
      <c r="AC803" s="24">
        <f t="shared" si="399"/>
        <v>294.46353015807074</v>
      </c>
      <c r="AE803" s="14">
        <f t="shared" si="400"/>
        <v>65.416666666666671</v>
      </c>
      <c r="AF803" s="24">
        <f t="shared" si="373"/>
        <v>400</v>
      </c>
      <c r="AG803" s="3">
        <f t="shared" si="401"/>
        <v>1.3</v>
      </c>
      <c r="AH803" s="3">
        <f>IF(AC803&lt;=450,AthetaR30_0,IF(AC803&gt;=650,AthetaR30_2,(IF(AC803&lt;=550,AthetaR30_0+(AthetaR30_1-AthetaR30_0)/100*(AC803-450),AthetaR30_1+(AthetaR30_2-AthetaR30_1)/100*(AC803-450)))))</f>
        <v>0</v>
      </c>
      <c r="AI803" s="3">
        <f>IF(AD803&lt;=450,AthetaR60_0,IF(AD803&gt;=650,AthetaR60_2,(IF(AD803&lt;=550,AthetaR60_0+(AthetaR60_1-AthetaR60_0)/100*(AD803-450),AthetaR60_1+(AthetaR60_2-AthetaR60_1)/100*(AD803-450)))))</f>
        <v>0.5</v>
      </c>
      <c r="AJ803" s="3">
        <f>IF(AE803&lt;=450,AthetaR90_0,IF(AE803&gt;=650,AthetaR90_2,(IF(AE803&lt;=550,AthetaR90_0+(AthetaR90_1-AthetaR90_0)/100*(AE803-450),AthetaR90_1+(AthetaR90_2-AthetaR90_1)/100*(AE803-450)))))</f>
        <v>1.3</v>
      </c>
      <c r="AK803" s="3">
        <f>IF(AF803&lt;=450,AthetaR120_0,IF(AF803&gt;=650,AthetaR120_2,(IF(AF803&lt;=550,AthetaR120_0+(AthetaR120_1-AthetaR120_0)/100*(AF803-450),AthetaR120_1+(AthetaR120_2-AthetaR120_1)/100*(AF803-450)))))</f>
        <v>1.9</v>
      </c>
      <c r="AL803" s="24">
        <f t="shared" si="402"/>
        <v>410.5090479157987</v>
      </c>
      <c r="AM803" s="14">
        <f t="shared" si="403"/>
        <v>294.46353015807074</v>
      </c>
    </row>
    <row r="804" spans="2:39" x14ac:dyDescent="0.25">
      <c r="B804" s="3">
        <f t="shared" si="386"/>
        <v>3930</v>
      </c>
      <c r="C804" s="14">
        <f t="shared" si="387"/>
        <v>65.5</v>
      </c>
      <c r="D804" s="11">
        <f t="shared" si="388"/>
        <v>958.45495967505497</v>
      </c>
      <c r="E804" s="11">
        <f t="shared" si="374"/>
        <v>614.27717363551744</v>
      </c>
      <c r="F804" s="11">
        <f t="shared" si="389"/>
        <v>198.42343519862305</v>
      </c>
      <c r="G804" s="11">
        <f t="shared" si="375"/>
        <v>410.94952592731238</v>
      </c>
      <c r="H804" s="11">
        <f t="shared" si="376"/>
        <v>294.80865450964035</v>
      </c>
      <c r="I804" s="24">
        <f t="shared" si="390"/>
        <v>198.42343519862305</v>
      </c>
      <c r="J804" s="12">
        <f t="shared" si="377"/>
        <v>0.21845826740427099</v>
      </c>
      <c r="K804" s="24">
        <f t="shared" si="378"/>
        <v>529.18617782254341</v>
      </c>
      <c r="L804" s="12">
        <f t="shared" si="391"/>
        <v>0.24137308175468364</v>
      </c>
      <c r="M804" s="24">
        <f t="shared" si="392"/>
        <v>410.94952592731238</v>
      </c>
      <c r="N804" s="12">
        <f t="shared" si="379"/>
        <v>0.63034981150358582</v>
      </c>
      <c r="O804" s="24">
        <f t="shared" si="380"/>
        <v>611.32772857051214</v>
      </c>
      <c r="P804" s="12">
        <f t="shared" si="393"/>
        <v>0.44015468567429644</v>
      </c>
      <c r="Q804" s="24">
        <f t="shared" si="394"/>
        <v>294.80865450964035</v>
      </c>
      <c r="R804" s="12">
        <f t="shared" si="381"/>
        <v>0.37652765138272215</v>
      </c>
      <c r="S804" s="24">
        <f t="shared" si="382"/>
        <v>562.88741180340605</v>
      </c>
      <c r="T804" s="12">
        <f t="shared" si="395"/>
        <v>0.34498491320331792</v>
      </c>
      <c r="W804" s="24">
        <f t="shared" si="396"/>
        <v>328.29323160538348</v>
      </c>
      <c r="X804" s="24">
        <f t="shared" si="397"/>
        <v>575.17713097105786</v>
      </c>
      <c r="Y804" s="13">
        <f t="shared" si="383"/>
        <v>0.40151731945906788</v>
      </c>
      <c r="Z804" s="24">
        <f t="shared" si="384"/>
        <v>7149.5985507533487</v>
      </c>
      <c r="AA804" s="24">
        <f t="shared" si="385"/>
        <v>13587.514262326749</v>
      </c>
      <c r="AB804" s="24">
        <f t="shared" si="398"/>
        <v>410.94952592731238</v>
      </c>
      <c r="AC804" s="24">
        <f t="shared" si="399"/>
        <v>294.80865450964035</v>
      </c>
      <c r="AE804" s="14">
        <f t="shared" si="400"/>
        <v>65.5</v>
      </c>
      <c r="AF804" s="24">
        <f t="shared" si="373"/>
        <v>400</v>
      </c>
      <c r="AG804" s="3">
        <f t="shared" si="401"/>
        <v>1.3</v>
      </c>
      <c r="AH804" s="3">
        <f>IF(AC804&lt;=450,AthetaR30_0,IF(AC804&gt;=650,AthetaR30_2,(IF(AC804&lt;=550,AthetaR30_0+(AthetaR30_1-AthetaR30_0)/100*(AC804-450),AthetaR30_1+(AthetaR30_2-AthetaR30_1)/100*(AC804-450)))))</f>
        <v>0</v>
      </c>
      <c r="AI804" s="3">
        <f>IF(AD804&lt;=450,AthetaR60_0,IF(AD804&gt;=650,AthetaR60_2,(IF(AD804&lt;=550,AthetaR60_0+(AthetaR60_1-AthetaR60_0)/100*(AD804-450),AthetaR60_1+(AthetaR60_2-AthetaR60_1)/100*(AD804-450)))))</f>
        <v>0.5</v>
      </c>
      <c r="AJ804" s="3">
        <f>IF(AE804&lt;=450,AthetaR90_0,IF(AE804&gt;=650,AthetaR90_2,(IF(AE804&lt;=550,AthetaR90_0+(AthetaR90_1-AthetaR90_0)/100*(AE804-450),AthetaR90_1+(AthetaR90_2-AthetaR90_1)/100*(AE804-450)))))</f>
        <v>1.3</v>
      </c>
      <c r="AK804" s="3">
        <f>IF(AF804&lt;=450,AthetaR120_0,IF(AF804&gt;=650,AthetaR120_2,(IF(AF804&lt;=550,AthetaR120_0+(AthetaR120_1-AthetaR120_0)/100*(AF804-450),AthetaR120_1+(AthetaR120_2-AthetaR120_1)/100*(AF804-450)))))</f>
        <v>1.9</v>
      </c>
      <c r="AL804" s="24">
        <f t="shared" si="402"/>
        <v>410.94952592731238</v>
      </c>
      <c r="AM804" s="14">
        <f t="shared" si="403"/>
        <v>294.80865450964035</v>
      </c>
    </row>
    <row r="805" spans="2:39" x14ac:dyDescent="0.25">
      <c r="B805" s="3">
        <f t="shared" si="386"/>
        <v>3935</v>
      </c>
      <c r="C805" s="14">
        <f t="shared" si="387"/>
        <v>65.583333333333329</v>
      </c>
      <c r="D805" s="11">
        <f t="shared" si="388"/>
        <v>958.64510132018779</v>
      </c>
      <c r="E805" s="11">
        <f t="shared" si="374"/>
        <v>614.49097198416951</v>
      </c>
      <c r="F805" s="11">
        <f t="shared" si="389"/>
        <v>198.66480828037774</v>
      </c>
      <c r="G805" s="11">
        <f t="shared" si="375"/>
        <v>411.38968061298669</v>
      </c>
      <c r="H805" s="11">
        <f t="shared" si="376"/>
        <v>295.15363942284364</v>
      </c>
      <c r="I805" s="24">
        <f t="shared" si="390"/>
        <v>198.66480828037774</v>
      </c>
      <c r="J805" s="12">
        <f t="shared" si="377"/>
        <v>0.21842195772543627</v>
      </c>
      <c r="K805" s="24">
        <f t="shared" si="378"/>
        <v>529.27414782501285</v>
      </c>
      <c r="L805" s="12">
        <f t="shared" si="391"/>
        <v>0.24132452529443377</v>
      </c>
      <c r="M805" s="24">
        <f t="shared" si="392"/>
        <v>411.38968061298669</v>
      </c>
      <c r="N805" s="12">
        <f t="shared" si="379"/>
        <v>0.63011880031039369</v>
      </c>
      <c r="O805" s="24">
        <f t="shared" si="380"/>
        <v>611.55185066929562</v>
      </c>
      <c r="P805" s="12">
        <f t="shared" si="393"/>
        <v>0.43983143742610037</v>
      </c>
      <c r="Q805" s="24">
        <f t="shared" si="394"/>
        <v>295.15363942284364</v>
      </c>
      <c r="R805" s="12">
        <f t="shared" si="381"/>
        <v>0.37644563674397841</v>
      </c>
      <c r="S805" s="24">
        <f t="shared" si="382"/>
        <v>563.0100457330534</v>
      </c>
      <c r="T805" s="12">
        <f t="shared" si="395"/>
        <v>0.3448454419362133</v>
      </c>
      <c r="W805" s="24">
        <f t="shared" si="396"/>
        <v>328.69474892484254</v>
      </c>
      <c r="X805" s="24">
        <f t="shared" si="397"/>
        <v>575.33025349205957</v>
      </c>
      <c r="Y805" s="13">
        <f t="shared" si="383"/>
        <v>0.40145302898373725</v>
      </c>
      <c r="Z805" s="24">
        <f t="shared" si="384"/>
        <v>7144.9055764831737</v>
      </c>
      <c r="AA805" s="24">
        <f t="shared" si="385"/>
        <v>13594.406544081963</v>
      </c>
      <c r="AB805" s="24">
        <f t="shared" si="398"/>
        <v>411.38968061298669</v>
      </c>
      <c r="AC805" s="24">
        <f t="shared" si="399"/>
        <v>295.15363942284364</v>
      </c>
      <c r="AE805" s="14">
        <f t="shared" si="400"/>
        <v>65.583333333333329</v>
      </c>
      <c r="AF805" s="24">
        <f t="shared" ref="AF805:AF868" si="404">IF(AC805&lt;=450,Thetha0_0,IF(AC805&gt;=650,Thetha0_2,(IF(AC805&lt;=550,Thetha0_0+(Thetha0_1-Thetha0_0)/100*(AC805-450),Thetha0_1+(Thetha0_2-Thetha0_1)/100*(AC805-450)))))</f>
        <v>400</v>
      </c>
      <c r="AG805" s="3">
        <f t="shared" si="401"/>
        <v>1.3</v>
      </c>
      <c r="AH805" s="3">
        <f>IF(AC805&lt;=450,AthetaR30_0,IF(AC805&gt;=650,AthetaR30_2,(IF(AC805&lt;=550,AthetaR30_0+(AthetaR30_1-AthetaR30_0)/100*(AC805-450),AthetaR30_1+(AthetaR30_2-AthetaR30_1)/100*(AC805-450)))))</f>
        <v>0</v>
      </c>
      <c r="AI805" s="3">
        <f>IF(AD805&lt;=450,AthetaR60_0,IF(AD805&gt;=650,AthetaR60_2,(IF(AD805&lt;=550,AthetaR60_0+(AthetaR60_1-AthetaR60_0)/100*(AD805-450),AthetaR60_1+(AthetaR60_2-AthetaR60_1)/100*(AD805-450)))))</f>
        <v>0.5</v>
      </c>
      <c r="AJ805" s="3">
        <f>IF(AE805&lt;=450,AthetaR90_0,IF(AE805&gt;=650,AthetaR90_2,(IF(AE805&lt;=550,AthetaR90_0+(AthetaR90_1-AthetaR90_0)/100*(AE805-450),AthetaR90_1+(AthetaR90_2-AthetaR90_1)/100*(AE805-450)))))</f>
        <v>1.3</v>
      </c>
      <c r="AK805" s="3">
        <f>IF(AF805&lt;=450,AthetaR120_0,IF(AF805&gt;=650,AthetaR120_2,(IF(AF805&lt;=550,AthetaR120_0+(AthetaR120_1-AthetaR120_0)/100*(AF805-450),AthetaR120_1+(AthetaR120_2-AthetaR120_1)/100*(AF805-450)))))</f>
        <v>1.9</v>
      </c>
      <c r="AL805" s="24">
        <f t="shared" si="402"/>
        <v>411.38968061298669</v>
      </c>
      <c r="AM805" s="14">
        <f t="shared" si="403"/>
        <v>295.15363942284364</v>
      </c>
    </row>
    <row r="806" spans="2:39" x14ac:dyDescent="0.25">
      <c r="B806" s="3">
        <f t="shared" si="386"/>
        <v>3940</v>
      </c>
      <c r="C806" s="14">
        <f t="shared" si="387"/>
        <v>65.666666666666671</v>
      </c>
      <c r="D806" s="11">
        <f t="shared" si="388"/>
        <v>958.83500197457795</v>
      </c>
      <c r="E806" s="11">
        <f t="shared" si="374"/>
        <v>614.70477033282157</v>
      </c>
      <c r="F806" s="11">
        <f t="shared" si="389"/>
        <v>198.90613280567217</v>
      </c>
      <c r="G806" s="11">
        <f t="shared" si="375"/>
        <v>411.8295120504128</v>
      </c>
      <c r="H806" s="11">
        <f t="shared" si="376"/>
        <v>295.49848486477987</v>
      </c>
      <c r="I806" s="24">
        <f t="shared" si="390"/>
        <v>198.90613280567217</v>
      </c>
      <c r="J806" s="12">
        <f t="shared" si="377"/>
        <v>0.21838568504666006</v>
      </c>
      <c r="K806" s="24">
        <f t="shared" si="378"/>
        <v>529.36205739264096</v>
      </c>
      <c r="L806" s="12">
        <f t="shared" si="391"/>
        <v>0.241275933676809</v>
      </c>
      <c r="M806" s="24">
        <f t="shared" si="392"/>
        <v>411.8295120504128</v>
      </c>
      <c r="N806" s="12">
        <f t="shared" si="379"/>
        <v>0.62988770947364325</v>
      </c>
      <c r="O806" s="24">
        <f t="shared" si="380"/>
        <v>611.77621451504444</v>
      </c>
      <c r="P806" s="12">
        <f t="shared" si="393"/>
        <v>0.43950826744990007</v>
      </c>
      <c r="Q806" s="24">
        <f t="shared" si="394"/>
        <v>295.49848486477987</v>
      </c>
      <c r="R806" s="12">
        <f t="shared" si="381"/>
        <v>0.37636364712486958</v>
      </c>
      <c r="S806" s="24">
        <f t="shared" si="382"/>
        <v>563.13269567429154</v>
      </c>
      <c r="T806" s="12">
        <f t="shared" si="395"/>
        <v>0.34470593798482352</v>
      </c>
      <c r="W806" s="24">
        <f t="shared" si="396"/>
        <v>329.09620195382627</v>
      </c>
      <c r="X806" s="24">
        <f t="shared" si="397"/>
        <v>575.48351238480495</v>
      </c>
      <c r="Y806" s="13">
        <f t="shared" si="383"/>
        <v>0.40138859460186233</v>
      </c>
      <c r="Z806" s="24">
        <f t="shared" si="384"/>
        <v>7140.2142094748824</v>
      </c>
      <c r="AA806" s="24">
        <f t="shared" si="385"/>
        <v>13601.292929487716</v>
      </c>
      <c r="AB806" s="24">
        <f t="shared" si="398"/>
        <v>411.8295120504128</v>
      </c>
      <c r="AC806" s="24">
        <f t="shared" si="399"/>
        <v>295.49848486477987</v>
      </c>
      <c r="AE806" s="14">
        <f t="shared" si="400"/>
        <v>65.666666666666671</v>
      </c>
      <c r="AF806" s="24">
        <f t="shared" si="404"/>
        <v>400</v>
      </c>
      <c r="AG806" s="3">
        <f t="shared" si="401"/>
        <v>1.3</v>
      </c>
      <c r="AH806" s="3">
        <f>IF(AC806&lt;=450,AthetaR30_0,IF(AC806&gt;=650,AthetaR30_2,(IF(AC806&lt;=550,AthetaR30_0+(AthetaR30_1-AthetaR30_0)/100*(AC806-450),AthetaR30_1+(AthetaR30_2-AthetaR30_1)/100*(AC806-450)))))</f>
        <v>0</v>
      </c>
      <c r="AI806" s="3">
        <f>IF(AD806&lt;=450,AthetaR60_0,IF(AD806&gt;=650,AthetaR60_2,(IF(AD806&lt;=550,AthetaR60_0+(AthetaR60_1-AthetaR60_0)/100*(AD806-450),AthetaR60_1+(AthetaR60_2-AthetaR60_1)/100*(AD806-450)))))</f>
        <v>0.5</v>
      </c>
      <c r="AJ806" s="3">
        <f>IF(AE806&lt;=450,AthetaR90_0,IF(AE806&gt;=650,AthetaR90_2,(IF(AE806&lt;=550,AthetaR90_0+(AthetaR90_1-AthetaR90_0)/100*(AE806-450),AthetaR90_1+(AthetaR90_2-AthetaR90_1)/100*(AE806-450)))))</f>
        <v>1.3</v>
      </c>
      <c r="AK806" s="3">
        <f>IF(AF806&lt;=450,AthetaR120_0,IF(AF806&gt;=650,AthetaR120_2,(IF(AF806&lt;=550,AthetaR120_0+(AthetaR120_1-AthetaR120_0)/100*(AF806-450),AthetaR120_1+(AthetaR120_2-AthetaR120_1)/100*(AF806-450)))))</f>
        <v>1.9</v>
      </c>
      <c r="AL806" s="24">
        <f t="shared" si="402"/>
        <v>411.8295120504128</v>
      </c>
      <c r="AM806" s="14">
        <f t="shared" si="403"/>
        <v>295.49848486477987</v>
      </c>
    </row>
    <row r="807" spans="2:39" x14ac:dyDescent="0.25">
      <c r="B807" s="3">
        <f t="shared" si="386"/>
        <v>3945</v>
      </c>
      <c r="C807" s="14">
        <f t="shared" si="387"/>
        <v>65.75</v>
      </c>
      <c r="D807" s="11">
        <f t="shared" si="388"/>
        <v>959.02466224832847</v>
      </c>
      <c r="E807" s="11">
        <f t="shared" si="374"/>
        <v>614.91856868147363</v>
      </c>
      <c r="F807" s="11">
        <f t="shared" si="389"/>
        <v>199.14740873934898</v>
      </c>
      <c r="G807" s="11">
        <f t="shared" si="375"/>
        <v>412.26902031786273</v>
      </c>
      <c r="H807" s="11">
        <f t="shared" si="376"/>
        <v>295.8431908027647</v>
      </c>
      <c r="I807" s="24">
        <f t="shared" si="390"/>
        <v>199.14740873934898</v>
      </c>
      <c r="J807" s="12">
        <f t="shared" si="377"/>
        <v>0.21834944925455035</v>
      </c>
      <c r="K807" s="24">
        <f t="shared" si="378"/>
        <v>529.44990672557003</v>
      </c>
      <c r="L807" s="12">
        <f t="shared" si="391"/>
        <v>0.24122730707828444</v>
      </c>
      <c r="M807" s="24">
        <f t="shared" si="392"/>
        <v>412.26902031786273</v>
      </c>
      <c r="N807" s="12">
        <f t="shared" si="379"/>
        <v>0.62965653907024211</v>
      </c>
      <c r="O807" s="24">
        <f t="shared" si="380"/>
        <v>612.0008203843164</v>
      </c>
      <c r="P807" s="12">
        <f t="shared" si="393"/>
        <v>0.43918517642492888</v>
      </c>
      <c r="Q807" s="24">
        <f t="shared" si="394"/>
        <v>295.8431908027647</v>
      </c>
      <c r="R807" s="12">
        <f t="shared" si="381"/>
        <v>0.37628168221228214</v>
      </c>
      <c r="S807" s="24">
        <f t="shared" si="382"/>
        <v>563.25536208182098</v>
      </c>
      <c r="T807" s="12">
        <f t="shared" si="395"/>
        <v>0.34456640156478691</v>
      </c>
      <c r="W807" s="24">
        <f t="shared" si="396"/>
        <v>329.49759054842815</v>
      </c>
      <c r="X807" s="24">
        <f t="shared" si="397"/>
        <v>575.63690837857541</v>
      </c>
      <c r="Y807" s="13">
        <f t="shared" si="383"/>
        <v>0.40132401589347055</v>
      </c>
      <c r="Z807" s="24">
        <f t="shared" si="384"/>
        <v>7135.5244533261366</v>
      </c>
      <c r="AA807" s="24">
        <f t="shared" si="385"/>
        <v>13608.173411210997</v>
      </c>
      <c r="AB807" s="24">
        <f t="shared" si="398"/>
        <v>412.26902031786273</v>
      </c>
      <c r="AC807" s="24">
        <f t="shared" si="399"/>
        <v>295.8431908027647</v>
      </c>
      <c r="AE807" s="14">
        <f t="shared" si="400"/>
        <v>65.75</v>
      </c>
      <c r="AF807" s="24">
        <f t="shared" si="404"/>
        <v>400</v>
      </c>
      <c r="AG807" s="3">
        <f t="shared" si="401"/>
        <v>1.3</v>
      </c>
      <c r="AH807" s="3">
        <f>IF(AC807&lt;=450,AthetaR30_0,IF(AC807&gt;=650,AthetaR30_2,(IF(AC807&lt;=550,AthetaR30_0+(AthetaR30_1-AthetaR30_0)/100*(AC807-450),AthetaR30_1+(AthetaR30_2-AthetaR30_1)/100*(AC807-450)))))</f>
        <v>0</v>
      </c>
      <c r="AI807" s="3">
        <f>IF(AD807&lt;=450,AthetaR60_0,IF(AD807&gt;=650,AthetaR60_2,(IF(AD807&lt;=550,AthetaR60_0+(AthetaR60_1-AthetaR60_0)/100*(AD807-450),AthetaR60_1+(AthetaR60_2-AthetaR60_1)/100*(AD807-450)))))</f>
        <v>0.5</v>
      </c>
      <c r="AJ807" s="3">
        <f>IF(AE807&lt;=450,AthetaR90_0,IF(AE807&gt;=650,AthetaR90_2,(IF(AE807&lt;=550,AthetaR90_0+(AthetaR90_1-AthetaR90_0)/100*(AE807-450),AthetaR90_1+(AthetaR90_2-AthetaR90_1)/100*(AE807-450)))))</f>
        <v>1.3</v>
      </c>
      <c r="AK807" s="3">
        <f>IF(AF807&lt;=450,AthetaR120_0,IF(AF807&gt;=650,AthetaR120_2,(IF(AF807&lt;=550,AthetaR120_0+(AthetaR120_1-AthetaR120_0)/100*(AF807-450),AthetaR120_1+(AthetaR120_2-AthetaR120_1)/100*(AF807-450)))))</f>
        <v>1.9</v>
      </c>
      <c r="AL807" s="24">
        <f t="shared" si="402"/>
        <v>412.26902031786273</v>
      </c>
      <c r="AM807" s="14">
        <f t="shared" si="403"/>
        <v>295.8431908027647</v>
      </c>
    </row>
    <row r="808" spans="2:39" x14ac:dyDescent="0.25">
      <c r="B808" s="3">
        <f t="shared" si="386"/>
        <v>3950</v>
      </c>
      <c r="C808" s="14">
        <f t="shared" si="387"/>
        <v>65.833333333333329</v>
      </c>
      <c r="D808" s="11">
        <f t="shared" si="388"/>
        <v>959.21408274922908</v>
      </c>
      <c r="E808" s="11">
        <f t="shared" si="374"/>
        <v>615.13236703012569</v>
      </c>
      <c r="F808" s="11">
        <f t="shared" si="389"/>
        <v>199.38863604642725</v>
      </c>
      <c r="G808" s="11">
        <f t="shared" si="375"/>
        <v>412.70820549428765</v>
      </c>
      <c r="H808" s="11">
        <f t="shared" si="376"/>
        <v>296.1877572043295</v>
      </c>
      <c r="I808" s="24">
        <f t="shared" si="390"/>
        <v>199.38863604642725</v>
      </c>
      <c r="J808" s="12">
        <f t="shared" si="377"/>
        <v>0.21831325023592932</v>
      </c>
      <c r="K808" s="24">
        <f t="shared" si="378"/>
        <v>529.53769602379975</v>
      </c>
      <c r="L808" s="12">
        <f t="shared" si="391"/>
        <v>0.24117864567424049</v>
      </c>
      <c r="M808" s="24">
        <f t="shared" si="392"/>
        <v>412.70820549428765</v>
      </c>
      <c r="N808" s="12">
        <f t="shared" si="379"/>
        <v>0.62942528918139062</v>
      </c>
      <c r="O808" s="24">
        <f t="shared" si="380"/>
        <v>612.22566854997399</v>
      </c>
      <c r="P808" s="12">
        <f t="shared" si="393"/>
        <v>0.43886216502875319</v>
      </c>
      <c r="Q808" s="24">
        <f t="shared" si="394"/>
        <v>296.1877572043295</v>
      </c>
      <c r="R808" s="12">
        <f t="shared" si="381"/>
        <v>0.37619974169446391</v>
      </c>
      <c r="S808" s="24">
        <f t="shared" si="382"/>
        <v>563.37804540910076</v>
      </c>
      <c r="T808" s="12">
        <f t="shared" si="395"/>
        <v>0.34442683289080128</v>
      </c>
      <c r="W808" s="24">
        <f t="shared" si="396"/>
        <v>329.89891456432161</v>
      </c>
      <c r="X808" s="24">
        <f t="shared" si="397"/>
        <v>575.79044220144215</v>
      </c>
      <c r="Y808" s="13">
        <f t="shared" si="383"/>
        <v>0.4012592924415011</v>
      </c>
      <c r="Z808" s="24">
        <f t="shared" si="384"/>
        <v>7130.8363116451019</v>
      </c>
      <c r="AA808" s="24">
        <f t="shared" si="385"/>
        <v>13615.047981964546</v>
      </c>
      <c r="AB808" s="24">
        <f t="shared" si="398"/>
        <v>412.70820549428765</v>
      </c>
      <c r="AC808" s="24">
        <f t="shared" si="399"/>
        <v>296.1877572043295</v>
      </c>
      <c r="AE808" s="14">
        <f t="shared" si="400"/>
        <v>65.833333333333329</v>
      </c>
      <c r="AF808" s="24">
        <f t="shared" si="404"/>
        <v>400</v>
      </c>
      <c r="AG808" s="3">
        <f t="shared" si="401"/>
        <v>1.3</v>
      </c>
      <c r="AH808" s="3">
        <f>IF(AC808&lt;=450,AthetaR30_0,IF(AC808&gt;=650,AthetaR30_2,(IF(AC808&lt;=550,AthetaR30_0+(AthetaR30_1-AthetaR30_0)/100*(AC808-450),AthetaR30_1+(AthetaR30_2-AthetaR30_1)/100*(AC808-450)))))</f>
        <v>0</v>
      </c>
      <c r="AI808" s="3">
        <f>IF(AD808&lt;=450,AthetaR60_0,IF(AD808&gt;=650,AthetaR60_2,(IF(AD808&lt;=550,AthetaR60_0+(AthetaR60_1-AthetaR60_0)/100*(AD808-450),AthetaR60_1+(AthetaR60_2-AthetaR60_1)/100*(AD808-450)))))</f>
        <v>0.5</v>
      </c>
      <c r="AJ808" s="3">
        <f>IF(AE808&lt;=450,AthetaR90_0,IF(AE808&gt;=650,AthetaR90_2,(IF(AE808&lt;=550,AthetaR90_0+(AthetaR90_1-AthetaR90_0)/100*(AE808-450),AthetaR90_1+(AthetaR90_2-AthetaR90_1)/100*(AE808-450)))))</f>
        <v>1.3</v>
      </c>
      <c r="AK808" s="3">
        <f>IF(AF808&lt;=450,AthetaR120_0,IF(AF808&gt;=650,AthetaR120_2,(IF(AF808&lt;=550,AthetaR120_0+(AthetaR120_1-AthetaR120_0)/100*(AF808-450),AthetaR120_1+(AthetaR120_2-AthetaR120_1)/100*(AF808-450)))))</f>
        <v>1.9</v>
      </c>
      <c r="AL808" s="24">
        <f t="shared" si="402"/>
        <v>412.70820549428765</v>
      </c>
      <c r="AM808" s="14">
        <f t="shared" si="403"/>
        <v>296.1877572043295</v>
      </c>
    </row>
    <row r="809" spans="2:39" x14ac:dyDescent="0.25">
      <c r="B809" s="3">
        <f t="shared" si="386"/>
        <v>3955</v>
      </c>
      <c r="C809" s="14">
        <f t="shared" si="387"/>
        <v>65.916666666666671</v>
      </c>
      <c r="D809" s="11">
        <f t="shared" si="388"/>
        <v>959.40326408276724</v>
      </c>
      <c r="E809" s="11">
        <f t="shared" si="374"/>
        <v>615.34616537877787</v>
      </c>
      <c r="F809" s="11">
        <f t="shared" si="389"/>
        <v>199.62981469210149</v>
      </c>
      <c r="G809" s="11">
        <f t="shared" si="375"/>
        <v>413.14706765931641</v>
      </c>
      <c r="H809" s="11">
        <f t="shared" si="376"/>
        <v>296.5321840372203</v>
      </c>
      <c r="I809" s="24">
        <f t="shared" si="390"/>
        <v>199.62981469210149</v>
      </c>
      <c r="J809" s="12">
        <f t="shared" si="377"/>
        <v>0.21827708787783279</v>
      </c>
      <c r="K809" s="24">
        <f t="shared" si="378"/>
        <v>529.62542548718693</v>
      </c>
      <c r="L809" s="12">
        <f t="shared" si="391"/>
        <v>0.24112994963900727</v>
      </c>
      <c r="M809" s="24">
        <f t="shared" si="392"/>
        <v>413.14706765931641</v>
      </c>
      <c r="N809" s="12">
        <f t="shared" si="379"/>
        <v>0.62919395989255289</v>
      </c>
      <c r="O809" s="24">
        <f t="shared" si="380"/>
        <v>612.45075928119786</v>
      </c>
      <c r="P809" s="12">
        <f t="shared" si="393"/>
        <v>0.43853923393738625</v>
      </c>
      <c r="Q809" s="24">
        <f t="shared" si="394"/>
        <v>296.5321840372203</v>
      </c>
      <c r="R809" s="12">
        <f t="shared" si="381"/>
        <v>0.37611782526102183</v>
      </c>
      <c r="S809" s="24">
        <f t="shared" si="382"/>
        <v>563.50074610834963</v>
      </c>
      <c r="T809" s="12">
        <f t="shared" si="395"/>
        <v>0.34428723217670065</v>
      </c>
      <c r="W809" s="24">
        <f t="shared" si="396"/>
        <v>330.30017385676314</v>
      </c>
      <c r="X809" s="24">
        <f t="shared" si="397"/>
        <v>575.94411458026468</v>
      </c>
      <c r="Y809" s="13">
        <f t="shared" si="383"/>
        <v>0.4011944238318047</v>
      </c>
      <c r="Z809" s="24">
        <f t="shared" si="384"/>
        <v>7126.1497880503684</v>
      </c>
      <c r="AA809" s="24">
        <f t="shared" si="385"/>
        <v>13621.916634506959</v>
      </c>
      <c r="AB809" s="24">
        <f t="shared" si="398"/>
        <v>413.14706765931641</v>
      </c>
      <c r="AC809" s="24">
        <f t="shared" si="399"/>
        <v>296.5321840372203</v>
      </c>
      <c r="AE809" s="14">
        <f t="shared" si="400"/>
        <v>65.916666666666671</v>
      </c>
      <c r="AF809" s="24">
        <f t="shared" si="404"/>
        <v>400</v>
      </c>
      <c r="AG809" s="3">
        <f t="shared" si="401"/>
        <v>1.3</v>
      </c>
      <c r="AH809" s="3">
        <f>IF(AC809&lt;=450,AthetaR30_0,IF(AC809&gt;=650,AthetaR30_2,(IF(AC809&lt;=550,AthetaR30_0+(AthetaR30_1-AthetaR30_0)/100*(AC809-450),AthetaR30_1+(AthetaR30_2-AthetaR30_1)/100*(AC809-450)))))</f>
        <v>0</v>
      </c>
      <c r="AI809" s="3">
        <f>IF(AD809&lt;=450,AthetaR60_0,IF(AD809&gt;=650,AthetaR60_2,(IF(AD809&lt;=550,AthetaR60_0+(AthetaR60_1-AthetaR60_0)/100*(AD809-450),AthetaR60_1+(AthetaR60_2-AthetaR60_1)/100*(AD809-450)))))</f>
        <v>0.5</v>
      </c>
      <c r="AJ809" s="3">
        <f>IF(AE809&lt;=450,AthetaR90_0,IF(AE809&gt;=650,AthetaR90_2,(IF(AE809&lt;=550,AthetaR90_0+(AthetaR90_1-AthetaR90_0)/100*(AE809-450),AthetaR90_1+(AthetaR90_2-AthetaR90_1)/100*(AE809-450)))))</f>
        <v>1.3</v>
      </c>
      <c r="AK809" s="3">
        <f>IF(AF809&lt;=450,AthetaR120_0,IF(AF809&gt;=650,AthetaR120_2,(IF(AF809&lt;=550,AthetaR120_0+(AthetaR120_1-AthetaR120_0)/100*(AF809-450),AthetaR120_1+(AthetaR120_2-AthetaR120_1)/100*(AF809-450)))))</f>
        <v>1.9</v>
      </c>
      <c r="AL809" s="24">
        <f t="shared" si="402"/>
        <v>413.14706765931641</v>
      </c>
      <c r="AM809" s="14">
        <f t="shared" si="403"/>
        <v>296.5321840372203</v>
      </c>
    </row>
    <row r="810" spans="2:39" x14ac:dyDescent="0.25">
      <c r="B810" s="3">
        <f t="shared" si="386"/>
        <v>3960</v>
      </c>
      <c r="C810" s="14">
        <f t="shared" si="387"/>
        <v>66</v>
      </c>
      <c r="D810" s="11">
        <f t="shared" si="388"/>
        <v>959.59220685213904</v>
      </c>
      <c r="E810" s="11">
        <f t="shared" si="374"/>
        <v>615.55996372742993</v>
      </c>
      <c r="F810" s="11">
        <f t="shared" si="389"/>
        <v>199.87094464174049</v>
      </c>
      <c r="G810" s="11">
        <f t="shared" si="375"/>
        <v>413.58560689325378</v>
      </c>
      <c r="H810" s="11">
        <f t="shared" si="376"/>
        <v>296.87647126939703</v>
      </c>
      <c r="I810" s="24">
        <f t="shared" si="390"/>
        <v>199.87094464174049</v>
      </c>
      <c r="J810" s="12">
        <f t="shared" si="377"/>
        <v>0.21824096206751006</v>
      </c>
      <c r="K810" s="24">
        <f t="shared" si="378"/>
        <v>529.71309531544455</v>
      </c>
      <c r="L810" s="12">
        <f t="shared" si="391"/>
        <v>0.24108121914587408</v>
      </c>
      <c r="M810" s="24">
        <f t="shared" si="392"/>
        <v>413.58560689325378</v>
      </c>
      <c r="N810" s="12">
        <f t="shared" si="379"/>
        <v>0.62896255129343004</v>
      </c>
      <c r="O810" s="24">
        <f t="shared" si="380"/>
        <v>612.67609284349896</v>
      </c>
      <c r="P810" s="12">
        <f t="shared" si="393"/>
        <v>0.43821638382529121</v>
      </c>
      <c r="Q810" s="24">
        <f t="shared" si="394"/>
        <v>296.87647126939703</v>
      </c>
      <c r="R810" s="12">
        <f t="shared" si="381"/>
        <v>0.37603593260291857</v>
      </c>
      <c r="S810" s="24">
        <f t="shared" si="382"/>
        <v>563.62346463054655</v>
      </c>
      <c r="T810" s="12">
        <f t="shared" si="395"/>
        <v>0.34414759963546404</v>
      </c>
      <c r="W810" s="24">
        <f t="shared" si="396"/>
        <v>330.70136828059492</v>
      </c>
      <c r="X810" s="24">
        <f t="shared" si="397"/>
        <v>576.09792624068723</v>
      </c>
      <c r="Y810" s="13">
        <f t="shared" si="383"/>
        <v>0.40112940965314564</v>
      </c>
      <c r="Z810" s="24">
        <f t="shared" si="384"/>
        <v>7121.4648861708756</v>
      </c>
      <c r="AA810" s="24">
        <f t="shared" si="385"/>
        <v>13628.779361642835</v>
      </c>
      <c r="AB810" s="24">
        <f t="shared" si="398"/>
        <v>413.58560689325378</v>
      </c>
      <c r="AC810" s="24">
        <f t="shared" si="399"/>
        <v>296.87647126939703</v>
      </c>
      <c r="AE810" s="14">
        <f t="shared" si="400"/>
        <v>66</v>
      </c>
      <c r="AF810" s="24">
        <f t="shared" si="404"/>
        <v>400</v>
      </c>
      <c r="AG810" s="3">
        <f t="shared" si="401"/>
        <v>1.3</v>
      </c>
      <c r="AH810" s="3">
        <f>IF(AC810&lt;=450,AthetaR30_0,IF(AC810&gt;=650,AthetaR30_2,(IF(AC810&lt;=550,AthetaR30_0+(AthetaR30_1-AthetaR30_0)/100*(AC810-450),AthetaR30_1+(AthetaR30_2-AthetaR30_1)/100*(AC810-450)))))</f>
        <v>0</v>
      </c>
      <c r="AI810" s="3">
        <f>IF(AD810&lt;=450,AthetaR60_0,IF(AD810&gt;=650,AthetaR60_2,(IF(AD810&lt;=550,AthetaR60_0+(AthetaR60_1-AthetaR60_0)/100*(AD810-450),AthetaR60_1+(AthetaR60_2-AthetaR60_1)/100*(AD810-450)))))</f>
        <v>0.5</v>
      </c>
      <c r="AJ810" s="3">
        <f>IF(AE810&lt;=450,AthetaR90_0,IF(AE810&gt;=650,AthetaR90_2,(IF(AE810&lt;=550,AthetaR90_0+(AthetaR90_1-AthetaR90_0)/100*(AE810-450),AthetaR90_1+(AthetaR90_2-AthetaR90_1)/100*(AE810-450)))))</f>
        <v>1.3</v>
      </c>
      <c r="AK810" s="3">
        <f>IF(AF810&lt;=450,AthetaR120_0,IF(AF810&gt;=650,AthetaR120_2,(IF(AF810&lt;=550,AthetaR120_0+(AthetaR120_1-AthetaR120_0)/100*(AF810-450),AthetaR120_1+(AthetaR120_2-AthetaR120_1)/100*(AF810-450)))))</f>
        <v>1.9</v>
      </c>
      <c r="AL810" s="24">
        <f t="shared" si="402"/>
        <v>413.58560689325378</v>
      </c>
      <c r="AM810" s="14">
        <f t="shared" si="403"/>
        <v>296.87647126939703</v>
      </c>
    </row>
    <row r="811" spans="2:39" x14ac:dyDescent="0.25">
      <c r="B811" s="3">
        <f t="shared" si="386"/>
        <v>3965</v>
      </c>
      <c r="C811" s="14">
        <f t="shared" si="387"/>
        <v>66.083333333333329</v>
      </c>
      <c r="D811" s="11">
        <f t="shared" si="388"/>
        <v>959.78091165826231</v>
      </c>
      <c r="E811" s="11">
        <f t="shared" si="374"/>
        <v>615.77376207608199</v>
      </c>
      <c r="F811" s="11">
        <f t="shared" si="389"/>
        <v>200.11202586088638</v>
      </c>
      <c r="G811" s="11">
        <f t="shared" si="375"/>
        <v>414.02382327707909</v>
      </c>
      <c r="H811" s="11">
        <f t="shared" si="376"/>
        <v>297.22061886903248</v>
      </c>
      <c r="I811" s="24">
        <f t="shared" si="390"/>
        <v>200.11202586088638</v>
      </c>
      <c r="J811" s="12">
        <f t="shared" si="377"/>
        <v>0.21820487269242392</v>
      </c>
      <c r="K811" s="24">
        <f t="shared" si="378"/>
        <v>529.80070570814109</v>
      </c>
      <c r="L811" s="12">
        <f t="shared" si="391"/>
        <v>0.24103245436704598</v>
      </c>
      <c r="M811" s="24">
        <f t="shared" si="392"/>
        <v>414.02382327707909</v>
      </c>
      <c r="N811" s="12">
        <f t="shared" si="379"/>
        <v>0.62873106347793095</v>
      </c>
      <c r="O811" s="24">
        <f t="shared" si="380"/>
        <v>612.90166949873264</v>
      </c>
      <c r="P811" s="12">
        <f t="shared" si="393"/>
        <v>0.4378936153652353</v>
      </c>
      <c r="Q811" s="24">
        <f t="shared" si="394"/>
        <v>297.22061886903248</v>
      </c>
      <c r="R811" s="12">
        <f t="shared" si="381"/>
        <v>0.37595406341246973</v>
      </c>
      <c r="S811" s="24">
        <f t="shared" si="382"/>
        <v>563.74620142543176</v>
      </c>
      <c r="T811" s="12">
        <f t="shared" si="395"/>
        <v>0.34400793547913949</v>
      </c>
      <c r="W811" s="24">
        <f t="shared" si="396"/>
        <v>331.10249769024807</v>
      </c>
      <c r="X811" s="24">
        <f t="shared" si="397"/>
        <v>576.25187790713721</v>
      </c>
      <c r="Y811" s="13">
        <f t="shared" si="383"/>
        <v>0.40106424949720304</v>
      </c>
      <c r="Z811" s="24">
        <f t="shared" si="384"/>
        <v>7116.7816096458482</v>
      </c>
      <c r="AA811" s="24">
        <f t="shared" si="385"/>
        <v>13635.63615622291</v>
      </c>
      <c r="AB811" s="24">
        <f t="shared" si="398"/>
        <v>414.02382327707909</v>
      </c>
      <c r="AC811" s="24">
        <f t="shared" si="399"/>
        <v>297.22061886903248</v>
      </c>
      <c r="AE811" s="14">
        <f t="shared" si="400"/>
        <v>66.083333333333329</v>
      </c>
      <c r="AF811" s="24">
        <f t="shared" si="404"/>
        <v>400</v>
      </c>
      <c r="AG811" s="3">
        <f t="shared" si="401"/>
        <v>1.3</v>
      </c>
      <c r="AH811" s="3">
        <f>IF(AC811&lt;=450,AthetaR30_0,IF(AC811&gt;=650,AthetaR30_2,(IF(AC811&lt;=550,AthetaR30_0+(AthetaR30_1-AthetaR30_0)/100*(AC811-450),AthetaR30_1+(AthetaR30_2-AthetaR30_1)/100*(AC811-450)))))</f>
        <v>0</v>
      </c>
      <c r="AI811" s="3">
        <f>IF(AD811&lt;=450,AthetaR60_0,IF(AD811&gt;=650,AthetaR60_2,(IF(AD811&lt;=550,AthetaR60_0+(AthetaR60_1-AthetaR60_0)/100*(AD811-450),AthetaR60_1+(AthetaR60_2-AthetaR60_1)/100*(AD811-450)))))</f>
        <v>0.5</v>
      </c>
      <c r="AJ811" s="3">
        <f>IF(AE811&lt;=450,AthetaR90_0,IF(AE811&gt;=650,AthetaR90_2,(IF(AE811&lt;=550,AthetaR90_0+(AthetaR90_1-AthetaR90_0)/100*(AE811-450),AthetaR90_1+(AthetaR90_2-AthetaR90_1)/100*(AE811-450)))))</f>
        <v>1.3</v>
      </c>
      <c r="AK811" s="3">
        <f>IF(AF811&lt;=450,AthetaR120_0,IF(AF811&gt;=650,AthetaR120_2,(IF(AF811&lt;=550,AthetaR120_0+(AthetaR120_1-AthetaR120_0)/100*(AF811-450),AthetaR120_1+(AthetaR120_2-AthetaR120_1)/100*(AF811-450)))))</f>
        <v>1.9</v>
      </c>
      <c r="AL811" s="24">
        <f t="shared" si="402"/>
        <v>414.02382327707909</v>
      </c>
      <c r="AM811" s="14">
        <f t="shared" si="403"/>
        <v>297.22061886903248</v>
      </c>
    </row>
    <row r="812" spans="2:39" x14ac:dyDescent="0.25">
      <c r="B812" s="3">
        <f t="shared" si="386"/>
        <v>3970</v>
      </c>
      <c r="C812" s="14">
        <f t="shared" si="387"/>
        <v>66.166666666666671</v>
      </c>
      <c r="D812" s="11">
        <f t="shared" si="388"/>
        <v>959.96937909978703</v>
      </c>
      <c r="E812" s="11">
        <f t="shared" si="374"/>
        <v>615.98756042473406</v>
      </c>
      <c r="F812" s="11">
        <f t="shared" si="389"/>
        <v>200.35305831525343</v>
      </c>
      <c r="G812" s="11">
        <f t="shared" si="375"/>
        <v>414.46171689244431</v>
      </c>
      <c r="H812" s="11">
        <f t="shared" si="376"/>
        <v>297.56462680451159</v>
      </c>
      <c r="I812" s="24">
        <f t="shared" si="390"/>
        <v>200.35305831525343</v>
      </c>
      <c r="J812" s="12">
        <f t="shared" si="377"/>
        <v>0.21816881964024998</v>
      </c>
      <c r="K812" s="24">
        <f t="shared" si="378"/>
        <v>529.88825686470034</v>
      </c>
      <c r="L812" s="12">
        <f t="shared" si="391"/>
        <v>0.24098365547370762</v>
      </c>
      <c r="M812" s="24">
        <f t="shared" si="392"/>
        <v>414.46171689244431</v>
      </c>
      <c r="N812" s="12">
        <f t="shared" si="379"/>
        <v>0.62849949654414483</v>
      </c>
      <c r="O812" s="24">
        <f t="shared" si="380"/>
        <v>613.1274895051107</v>
      </c>
      <c r="P812" s="12">
        <f t="shared" si="393"/>
        <v>0.43757092922845714</v>
      </c>
      <c r="Q812" s="24">
        <f t="shared" si="394"/>
        <v>297.56462680451159</v>
      </c>
      <c r="R812" s="12">
        <f t="shared" si="381"/>
        <v>0.37587221738334037</v>
      </c>
      <c r="S812" s="24">
        <f t="shared" si="382"/>
        <v>563.86895694150735</v>
      </c>
      <c r="T812" s="12">
        <f t="shared" si="395"/>
        <v>0.34386823991895066</v>
      </c>
      <c r="W812" s="24">
        <f t="shared" si="396"/>
        <v>331.50356193974528</v>
      </c>
      <c r="X812" s="24">
        <f t="shared" si="397"/>
        <v>576.4059703028222</v>
      </c>
      <c r="Y812" s="13">
        <f t="shared" si="383"/>
        <v>0.40099894295857114</v>
      </c>
      <c r="Z812" s="24">
        <f t="shared" si="384"/>
        <v>7112.0999621247192</v>
      </c>
      <c r="AA812" s="24">
        <f t="shared" si="385"/>
        <v>13642.487011144187</v>
      </c>
      <c r="AB812" s="24">
        <f t="shared" si="398"/>
        <v>414.46171689244431</v>
      </c>
      <c r="AC812" s="24">
        <f t="shared" si="399"/>
        <v>297.56462680451159</v>
      </c>
      <c r="AE812" s="14">
        <f t="shared" si="400"/>
        <v>66.166666666666671</v>
      </c>
      <c r="AF812" s="24">
        <f t="shared" si="404"/>
        <v>400</v>
      </c>
      <c r="AG812" s="3">
        <f t="shared" si="401"/>
        <v>1.3</v>
      </c>
      <c r="AH812" s="3">
        <f>IF(AC812&lt;=450,AthetaR30_0,IF(AC812&gt;=650,AthetaR30_2,(IF(AC812&lt;=550,AthetaR30_0+(AthetaR30_1-AthetaR30_0)/100*(AC812-450),AthetaR30_1+(AthetaR30_2-AthetaR30_1)/100*(AC812-450)))))</f>
        <v>0</v>
      </c>
      <c r="AI812" s="3">
        <f>IF(AD812&lt;=450,AthetaR60_0,IF(AD812&gt;=650,AthetaR60_2,(IF(AD812&lt;=550,AthetaR60_0+(AthetaR60_1-AthetaR60_0)/100*(AD812-450),AthetaR60_1+(AthetaR60_2-AthetaR60_1)/100*(AD812-450)))))</f>
        <v>0.5</v>
      </c>
      <c r="AJ812" s="3">
        <f>IF(AE812&lt;=450,AthetaR90_0,IF(AE812&gt;=650,AthetaR90_2,(IF(AE812&lt;=550,AthetaR90_0+(AthetaR90_1-AthetaR90_0)/100*(AE812-450),AthetaR90_1+(AthetaR90_2-AthetaR90_1)/100*(AE812-450)))))</f>
        <v>1.3</v>
      </c>
      <c r="AK812" s="3">
        <f>IF(AF812&lt;=450,AthetaR120_0,IF(AF812&gt;=650,AthetaR120_2,(IF(AF812&lt;=550,AthetaR120_0+(AthetaR120_1-AthetaR120_0)/100*(AF812-450),AthetaR120_1+(AthetaR120_2-AthetaR120_1)/100*(AF812-450)))))</f>
        <v>1.9</v>
      </c>
      <c r="AL812" s="24">
        <f t="shared" si="402"/>
        <v>414.46171689244431</v>
      </c>
      <c r="AM812" s="14">
        <f t="shared" si="403"/>
        <v>297.56462680451159</v>
      </c>
    </row>
    <row r="813" spans="2:39" x14ac:dyDescent="0.25">
      <c r="B813" s="3">
        <f t="shared" si="386"/>
        <v>3975</v>
      </c>
      <c r="C813" s="14">
        <f t="shared" si="387"/>
        <v>66.25</v>
      </c>
      <c r="D813" s="11">
        <f t="shared" si="388"/>
        <v>960.15760977310686</v>
      </c>
      <c r="E813" s="11">
        <f t="shared" si="374"/>
        <v>616.20135877338612</v>
      </c>
      <c r="F813" s="11">
        <f t="shared" si="389"/>
        <v>200.59404197072715</v>
      </c>
      <c r="G813" s="11">
        <f t="shared" si="375"/>
        <v>414.89928782167277</v>
      </c>
      <c r="H813" s="11">
        <f t="shared" si="376"/>
        <v>297.90849504443054</v>
      </c>
      <c r="I813" s="24">
        <f t="shared" si="390"/>
        <v>200.59404197072715</v>
      </c>
      <c r="J813" s="12">
        <f t="shared" si="377"/>
        <v>0.21813280279887709</v>
      </c>
      <c r="K813" s="24">
        <f t="shared" si="378"/>
        <v>529.97574898439973</v>
      </c>
      <c r="L813" s="12">
        <f t="shared" si="391"/>
        <v>0.24093482263600574</v>
      </c>
      <c r="M813" s="24">
        <f t="shared" si="392"/>
        <v>414.89928782167277</v>
      </c>
      <c r="N813" s="12">
        <f t="shared" si="379"/>
        <v>0.62826785059431367</v>
      </c>
      <c r="O813" s="24">
        <f t="shared" si="380"/>
        <v>613.35355311721469</v>
      </c>
      <c r="P813" s="12">
        <f t="shared" si="393"/>
        <v>0.43724832608459402</v>
      </c>
      <c r="Q813" s="24">
        <f t="shared" si="394"/>
        <v>297.90849504443054</v>
      </c>
      <c r="R813" s="12">
        <f t="shared" si="381"/>
        <v>0.37579039421054317</v>
      </c>
      <c r="S813" s="24">
        <f t="shared" si="382"/>
        <v>563.99173162603802</v>
      </c>
      <c r="T813" s="12">
        <f t="shared" si="395"/>
        <v>0.34372851316526221</v>
      </c>
      <c r="W813" s="24">
        <f t="shared" si="396"/>
        <v>331.90456088270383</v>
      </c>
      <c r="X813" s="24">
        <f t="shared" si="397"/>
        <v>576.56020414972807</v>
      </c>
      <c r="Y813" s="13">
        <f t="shared" si="383"/>
        <v>0.40093348963476083</v>
      </c>
      <c r="Z813" s="24">
        <f t="shared" si="384"/>
        <v>7107.4199472670571</v>
      </c>
      <c r="AA813" s="24">
        <f t="shared" si="385"/>
        <v>13649.331919350045</v>
      </c>
      <c r="AB813" s="24">
        <f t="shared" si="398"/>
        <v>414.89928782167277</v>
      </c>
      <c r="AC813" s="24">
        <f t="shared" si="399"/>
        <v>297.90849504443054</v>
      </c>
      <c r="AE813" s="14">
        <f t="shared" si="400"/>
        <v>66.25</v>
      </c>
      <c r="AF813" s="24">
        <f t="shared" si="404"/>
        <v>400</v>
      </c>
      <c r="AG813" s="3">
        <f t="shared" si="401"/>
        <v>1.3</v>
      </c>
      <c r="AH813" s="3">
        <f>IF(AC813&lt;=450,AthetaR30_0,IF(AC813&gt;=650,AthetaR30_2,(IF(AC813&lt;=550,AthetaR30_0+(AthetaR30_1-AthetaR30_0)/100*(AC813-450),AthetaR30_1+(AthetaR30_2-AthetaR30_1)/100*(AC813-450)))))</f>
        <v>0</v>
      </c>
      <c r="AI813" s="3">
        <f>IF(AD813&lt;=450,AthetaR60_0,IF(AD813&gt;=650,AthetaR60_2,(IF(AD813&lt;=550,AthetaR60_0+(AthetaR60_1-AthetaR60_0)/100*(AD813-450),AthetaR60_1+(AthetaR60_2-AthetaR60_1)/100*(AD813-450)))))</f>
        <v>0.5</v>
      </c>
      <c r="AJ813" s="3">
        <f>IF(AE813&lt;=450,AthetaR90_0,IF(AE813&gt;=650,AthetaR90_2,(IF(AE813&lt;=550,AthetaR90_0+(AthetaR90_1-AthetaR90_0)/100*(AE813-450),AthetaR90_1+(AthetaR90_2-AthetaR90_1)/100*(AE813-450)))))</f>
        <v>1.3</v>
      </c>
      <c r="AK813" s="3">
        <f>IF(AF813&lt;=450,AthetaR120_0,IF(AF813&gt;=650,AthetaR120_2,(IF(AF813&lt;=550,AthetaR120_0+(AthetaR120_1-AthetaR120_0)/100*(AF813-450),AthetaR120_1+(AthetaR120_2-AthetaR120_1)/100*(AF813-450)))))</f>
        <v>1.9</v>
      </c>
      <c r="AL813" s="24">
        <f t="shared" si="402"/>
        <v>414.89928782167277</v>
      </c>
      <c r="AM813" s="14">
        <f t="shared" si="403"/>
        <v>297.90849504443054</v>
      </c>
    </row>
    <row r="814" spans="2:39" x14ac:dyDescent="0.25">
      <c r="B814" s="3">
        <f t="shared" si="386"/>
        <v>3980</v>
      </c>
      <c r="C814" s="14">
        <f t="shared" si="387"/>
        <v>66.333333333333329</v>
      </c>
      <c r="D814" s="11">
        <f t="shared" si="388"/>
        <v>960.34560427237034</v>
      </c>
      <c r="E814" s="11">
        <f t="shared" si="374"/>
        <v>616.41515712203818</v>
      </c>
      <c r="F814" s="11">
        <f t="shared" si="389"/>
        <v>200.83497679336315</v>
      </c>
      <c r="G814" s="11">
        <f t="shared" si="375"/>
        <v>415.33653614775739</v>
      </c>
      <c r="H814" s="11">
        <f t="shared" si="376"/>
        <v>298.25222355759581</v>
      </c>
      <c r="I814" s="24">
        <f t="shared" si="390"/>
        <v>200.83497679336315</v>
      </c>
      <c r="J814" s="12">
        <f t="shared" si="377"/>
        <v>0.21809682205640671</v>
      </c>
      <c r="K814" s="24">
        <f t="shared" si="378"/>
        <v>530.06318226637052</v>
      </c>
      <c r="L814" s="12">
        <f t="shared" si="391"/>
        <v>0.24088595602305948</v>
      </c>
      <c r="M814" s="24">
        <f t="shared" si="392"/>
        <v>415.33653614775739</v>
      </c>
      <c r="N814" s="12">
        <f t="shared" si="379"/>
        <v>0.62803612573480305</v>
      </c>
      <c r="O814" s="24">
        <f t="shared" si="380"/>
        <v>613.57986058600886</v>
      </c>
      <c r="P814" s="12">
        <f t="shared" si="393"/>
        <v>0.436925806601693</v>
      </c>
      <c r="Q814" s="24">
        <f t="shared" si="394"/>
        <v>298.25222355759581</v>
      </c>
      <c r="R814" s="12">
        <f t="shared" si="381"/>
        <v>0.37570859359043385</v>
      </c>
      <c r="S814" s="24">
        <f t="shared" si="382"/>
        <v>564.11452592505213</v>
      </c>
      <c r="T814" s="12">
        <f t="shared" si="395"/>
        <v>0.34358875542759509</v>
      </c>
      <c r="W814" s="24">
        <f t="shared" si="396"/>
        <v>332.30549437233861</v>
      </c>
      <c r="X814" s="24">
        <f t="shared" si="397"/>
        <v>576.71458016861595</v>
      </c>
      <c r="Y814" s="13">
        <f t="shared" si="383"/>
        <v>0.40086788912620031</v>
      </c>
      <c r="Z814" s="24">
        <f t="shared" si="384"/>
        <v>7102.7415687424891</v>
      </c>
      <c r="AA814" s="24">
        <f t="shared" si="385"/>
        <v>13656.170873830388</v>
      </c>
      <c r="AB814" s="24">
        <f t="shared" si="398"/>
        <v>415.33653614775739</v>
      </c>
      <c r="AC814" s="24">
        <f t="shared" si="399"/>
        <v>298.25222355759581</v>
      </c>
      <c r="AE814" s="14">
        <f t="shared" si="400"/>
        <v>66.333333333333329</v>
      </c>
      <c r="AF814" s="24">
        <f t="shared" si="404"/>
        <v>400</v>
      </c>
      <c r="AG814" s="3">
        <f t="shared" si="401"/>
        <v>1.3</v>
      </c>
      <c r="AH814" s="3">
        <f>IF(AC814&lt;=450,AthetaR30_0,IF(AC814&gt;=650,AthetaR30_2,(IF(AC814&lt;=550,AthetaR30_0+(AthetaR30_1-AthetaR30_0)/100*(AC814-450),AthetaR30_1+(AthetaR30_2-AthetaR30_1)/100*(AC814-450)))))</f>
        <v>0</v>
      </c>
      <c r="AI814" s="3">
        <f>IF(AD814&lt;=450,AthetaR60_0,IF(AD814&gt;=650,AthetaR60_2,(IF(AD814&lt;=550,AthetaR60_0+(AthetaR60_1-AthetaR60_0)/100*(AD814-450),AthetaR60_1+(AthetaR60_2-AthetaR60_1)/100*(AD814-450)))))</f>
        <v>0.5</v>
      </c>
      <c r="AJ814" s="3">
        <f>IF(AE814&lt;=450,AthetaR90_0,IF(AE814&gt;=650,AthetaR90_2,(IF(AE814&lt;=550,AthetaR90_0+(AthetaR90_1-AthetaR90_0)/100*(AE814-450),AthetaR90_1+(AthetaR90_2-AthetaR90_1)/100*(AE814-450)))))</f>
        <v>1.3</v>
      </c>
      <c r="AK814" s="3">
        <f>IF(AF814&lt;=450,AthetaR120_0,IF(AF814&gt;=650,AthetaR120_2,(IF(AF814&lt;=550,AthetaR120_0+(AthetaR120_1-AthetaR120_0)/100*(AF814-450),AthetaR120_1+(AthetaR120_2-AthetaR120_1)/100*(AF814-450)))))</f>
        <v>1.9</v>
      </c>
      <c r="AL814" s="24">
        <f t="shared" si="402"/>
        <v>415.33653614775739</v>
      </c>
      <c r="AM814" s="14">
        <f t="shared" si="403"/>
        <v>298.25222355759581</v>
      </c>
    </row>
    <row r="815" spans="2:39" x14ac:dyDescent="0.25">
      <c r="B815" s="3">
        <f t="shared" si="386"/>
        <v>3985</v>
      </c>
      <c r="C815" s="14">
        <f t="shared" si="387"/>
        <v>66.416666666666671</v>
      </c>
      <c r="D815" s="11">
        <f t="shared" si="388"/>
        <v>960.53336318949289</v>
      </c>
      <c r="E815" s="11">
        <f t="shared" si="374"/>
        <v>616.62895547069024</v>
      </c>
      <c r="F815" s="11">
        <f t="shared" si="389"/>
        <v>201.0758627493862</v>
      </c>
      <c r="G815" s="11">
        <f t="shared" si="375"/>
        <v>415.77346195435911</v>
      </c>
      <c r="H815" s="11">
        <f t="shared" si="376"/>
        <v>298.59581231302343</v>
      </c>
      <c r="I815" s="24">
        <f t="shared" si="390"/>
        <v>201.0758627493862</v>
      </c>
      <c r="J815" s="12">
        <f t="shared" si="377"/>
        <v>0.21806087730115253</v>
      </c>
      <c r="K815" s="24">
        <f t="shared" si="378"/>
        <v>530.15055690959684</v>
      </c>
      <c r="L815" s="12">
        <f t="shared" si="391"/>
        <v>0.24083705580295087</v>
      </c>
      <c r="M815" s="24">
        <f t="shared" si="392"/>
        <v>415.77346195435911</v>
      </c>
      <c r="N815" s="12">
        <f t="shared" si="379"/>
        <v>0.62780432207607662</v>
      </c>
      <c r="O815" s="24">
        <f t="shared" si="380"/>
        <v>613.80641215885294</v>
      </c>
      <c r="P815" s="12">
        <f t="shared" si="393"/>
        <v>0.4366033714461624</v>
      </c>
      <c r="Q815" s="24">
        <f t="shared" si="394"/>
        <v>298.59581231302343</v>
      </c>
      <c r="R815" s="12">
        <f t="shared" si="381"/>
        <v>0.37562681522070968</v>
      </c>
      <c r="S815" s="24">
        <f t="shared" si="382"/>
        <v>564.23734028334218</v>
      </c>
      <c r="T815" s="12">
        <f t="shared" si="395"/>
        <v>0.34344896691460619</v>
      </c>
      <c r="W815" s="24">
        <f t="shared" si="396"/>
        <v>332.70636226146479</v>
      </c>
      <c r="X815" s="24">
        <f t="shared" si="397"/>
        <v>576.86909907902054</v>
      </c>
      <c r="Y815" s="13">
        <f t="shared" si="383"/>
        <v>0.40080214103623607</v>
      </c>
      <c r="Z815" s="24">
        <f t="shared" si="384"/>
        <v>7098.0648302306363</v>
      </c>
      <c r="AA815" s="24">
        <f t="shared" si="385"/>
        <v>13663.003867621759</v>
      </c>
      <c r="AB815" s="24">
        <f t="shared" si="398"/>
        <v>415.77346195435911</v>
      </c>
      <c r="AC815" s="24">
        <f t="shared" si="399"/>
        <v>298.59581231302343</v>
      </c>
      <c r="AE815" s="14">
        <f t="shared" si="400"/>
        <v>66.416666666666671</v>
      </c>
      <c r="AF815" s="24">
        <f t="shared" si="404"/>
        <v>400</v>
      </c>
      <c r="AG815" s="3">
        <f t="shared" si="401"/>
        <v>1.3</v>
      </c>
      <c r="AH815" s="3">
        <f>IF(AC815&lt;=450,AthetaR30_0,IF(AC815&gt;=650,AthetaR30_2,(IF(AC815&lt;=550,AthetaR30_0+(AthetaR30_1-AthetaR30_0)/100*(AC815-450),AthetaR30_1+(AthetaR30_2-AthetaR30_1)/100*(AC815-450)))))</f>
        <v>0</v>
      </c>
      <c r="AI815" s="3">
        <f>IF(AD815&lt;=450,AthetaR60_0,IF(AD815&gt;=650,AthetaR60_2,(IF(AD815&lt;=550,AthetaR60_0+(AthetaR60_1-AthetaR60_0)/100*(AD815-450),AthetaR60_1+(AthetaR60_2-AthetaR60_1)/100*(AD815-450)))))</f>
        <v>0.5</v>
      </c>
      <c r="AJ815" s="3">
        <f>IF(AE815&lt;=450,AthetaR90_0,IF(AE815&gt;=650,AthetaR90_2,(IF(AE815&lt;=550,AthetaR90_0+(AthetaR90_1-AthetaR90_0)/100*(AE815-450),AthetaR90_1+(AthetaR90_2-AthetaR90_1)/100*(AE815-450)))))</f>
        <v>1.3</v>
      </c>
      <c r="AK815" s="3">
        <f>IF(AF815&lt;=450,AthetaR120_0,IF(AF815&gt;=650,AthetaR120_2,(IF(AF815&lt;=550,AthetaR120_0+(AthetaR120_1-AthetaR120_0)/100*(AF815-450),AthetaR120_1+(AthetaR120_2-AthetaR120_1)/100*(AF815-450)))))</f>
        <v>1.9</v>
      </c>
      <c r="AL815" s="24">
        <f t="shared" si="402"/>
        <v>415.77346195435911</v>
      </c>
      <c r="AM815" s="14">
        <f t="shared" si="403"/>
        <v>298.59581231302343</v>
      </c>
    </row>
    <row r="816" spans="2:39" x14ac:dyDescent="0.25">
      <c r="B816" s="3">
        <f t="shared" si="386"/>
        <v>3990</v>
      </c>
      <c r="C816" s="14">
        <f t="shared" si="387"/>
        <v>66.5</v>
      </c>
      <c r="D816" s="11">
        <f t="shared" si="388"/>
        <v>960.72088711416734</v>
      </c>
      <c r="E816" s="11">
        <f t="shared" si="374"/>
        <v>616.84275381934231</v>
      </c>
      <c r="F816" s="11">
        <f t="shared" si="389"/>
        <v>201.31669980518916</v>
      </c>
      <c r="G816" s="11">
        <f t="shared" si="375"/>
        <v>416.21006532580526</v>
      </c>
      <c r="H816" s="11">
        <f t="shared" si="376"/>
        <v>298.93926127993802</v>
      </c>
      <c r="I816" s="24">
        <f t="shared" si="390"/>
        <v>201.31669980518916</v>
      </c>
      <c r="J816" s="12">
        <f t="shared" si="377"/>
        <v>0.21802496842164093</v>
      </c>
      <c r="K816" s="24">
        <f t="shared" si="378"/>
        <v>530.23787311291471</v>
      </c>
      <c r="L816" s="12">
        <f t="shared" si="391"/>
        <v>0.24078812214276007</v>
      </c>
      <c r="M816" s="24">
        <f t="shared" si="392"/>
        <v>416.21006532580526</v>
      </c>
      <c r="N816" s="12">
        <f t="shared" si="379"/>
        <v>0.62757243973266608</v>
      </c>
      <c r="O816" s="24">
        <f t="shared" si="380"/>
        <v>614.03320807951582</v>
      </c>
      <c r="P816" s="12">
        <f t="shared" si="393"/>
        <v>0.43628102128285495</v>
      </c>
      <c r="Q816" s="24">
        <f t="shared" si="394"/>
        <v>298.93926127993802</v>
      </c>
      <c r="R816" s="12">
        <f t="shared" si="381"/>
        <v>0.37554505880040617</v>
      </c>
      <c r="S816" s="24">
        <f t="shared" si="382"/>
        <v>564.36017514446519</v>
      </c>
      <c r="T816" s="12">
        <f t="shared" si="395"/>
        <v>0.34330914783414629</v>
      </c>
      <c r="W816" s="24">
        <f t="shared" si="396"/>
        <v>333.10716440250104</v>
      </c>
      <c r="X816" s="24">
        <f t="shared" si="397"/>
        <v>577.02376159924711</v>
      </c>
      <c r="Y816" s="13">
        <f t="shared" si="383"/>
        <v>0.40073624497113414</v>
      </c>
      <c r="Z816" s="24">
        <f t="shared" si="384"/>
        <v>7093.3897354210312</v>
      </c>
      <c r="AA816" s="24">
        <f t="shared" si="385"/>
        <v>13669.830893807488</v>
      </c>
      <c r="AB816" s="24">
        <f t="shared" si="398"/>
        <v>416.21006532580526</v>
      </c>
      <c r="AC816" s="24">
        <f t="shared" si="399"/>
        <v>298.93926127993802</v>
      </c>
      <c r="AE816" s="14">
        <f t="shared" si="400"/>
        <v>66.5</v>
      </c>
      <c r="AF816" s="24">
        <f t="shared" si="404"/>
        <v>400</v>
      </c>
      <c r="AG816" s="3">
        <f t="shared" si="401"/>
        <v>1.3</v>
      </c>
      <c r="AH816" s="3">
        <f>IF(AC816&lt;=450,AthetaR30_0,IF(AC816&gt;=650,AthetaR30_2,(IF(AC816&lt;=550,AthetaR30_0+(AthetaR30_1-AthetaR30_0)/100*(AC816-450),AthetaR30_1+(AthetaR30_2-AthetaR30_1)/100*(AC816-450)))))</f>
        <v>0</v>
      </c>
      <c r="AI816" s="3">
        <f>IF(AD816&lt;=450,AthetaR60_0,IF(AD816&gt;=650,AthetaR60_2,(IF(AD816&lt;=550,AthetaR60_0+(AthetaR60_1-AthetaR60_0)/100*(AD816-450),AthetaR60_1+(AthetaR60_2-AthetaR60_1)/100*(AD816-450)))))</f>
        <v>0.5</v>
      </c>
      <c r="AJ816" s="3">
        <f>IF(AE816&lt;=450,AthetaR90_0,IF(AE816&gt;=650,AthetaR90_2,(IF(AE816&lt;=550,AthetaR90_0+(AthetaR90_1-AthetaR90_0)/100*(AE816-450),AthetaR90_1+(AthetaR90_2-AthetaR90_1)/100*(AE816-450)))))</f>
        <v>1.3</v>
      </c>
      <c r="AK816" s="3">
        <f>IF(AF816&lt;=450,AthetaR120_0,IF(AF816&gt;=650,AthetaR120_2,(IF(AF816&lt;=550,AthetaR120_0+(AthetaR120_1-AthetaR120_0)/100*(AF816-450),AthetaR120_1+(AthetaR120_2-AthetaR120_1)/100*(AF816-450)))))</f>
        <v>1.9</v>
      </c>
      <c r="AL816" s="24">
        <f t="shared" si="402"/>
        <v>416.21006532580526</v>
      </c>
      <c r="AM816" s="14">
        <f t="shared" si="403"/>
        <v>298.93926127993802</v>
      </c>
    </row>
    <row r="817" spans="2:39" x14ac:dyDescent="0.25">
      <c r="B817" s="3">
        <f t="shared" si="386"/>
        <v>3995</v>
      </c>
      <c r="C817" s="14">
        <f t="shared" si="387"/>
        <v>66.583333333333329</v>
      </c>
      <c r="D817" s="11">
        <f t="shared" si="388"/>
        <v>960.90817663387486</v>
      </c>
      <c r="E817" s="11">
        <f t="shared" si="374"/>
        <v>617.05655216799437</v>
      </c>
      <c r="F817" s="11">
        <f t="shared" si="389"/>
        <v>201.55748792733192</v>
      </c>
      <c r="G817" s="11">
        <f t="shared" si="375"/>
        <v>416.64634634708813</v>
      </c>
      <c r="H817" s="11">
        <f t="shared" si="376"/>
        <v>299.28257042777216</v>
      </c>
      <c r="I817" s="24">
        <f t="shared" si="390"/>
        <v>201.55748792733192</v>
      </c>
      <c r="J817" s="12">
        <f t="shared" si="377"/>
        <v>0.21798909530661012</v>
      </c>
      <c r="K817" s="24">
        <f t="shared" si="378"/>
        <v>530.32513107501188</v>
      </c>
      <c r="L817" s="12">
        <f t="shared" si="391"/>
        <v>0.24073915520856284</v>
      </c>
      <c r="M817" s="24">
        <f t="shared" si="392"/>
        <v>416.64634634708813</v>
      </c>
      <c r="N817" s="12">
        <f t="shared" si="379"/>
        <v>0.62734047882314492</v>
      </c>
      <c r="O817" s="24">
        <f t="shared" si="380"/>
        <v>614.26024858818755</v>
      </c>
      <c r="P817" s="12">
        <f t="shared" si="393"/>
        <v>0.43595875677504176</v>
      </c>
      <c r="Q817" s="24">
        <f t="shared" si="394"/>
        <v>299.28257042777216</v>
      </c>
      <c r="R817" s="12">
        <f t="shared" si="381"/>
        <v>0.37546332402989308</v>
      </c>
      <c r="S817" s="24">
        <f t="shared" si="382"/>
        <v>564.48303095074482</v>
      </c>
      <c r="T817" s="12">
        <f t="shared" si="395"/>
        <v>0.34316929839325172</v>
      </c>
      <c r="W817" s="24">
        <f t="shared" si="396"/>
        <v>333.50790064747218</v>
      </c>
      <c r="X817" s="24">
        <f t="shared" si="397"/>
        <v>577.17856844636913</v>
      </c>
      <c r="Y817" s="13">
        <f t="shared" si="383"/>
        <v>0.4006702005400804</v>
      </c>
      <c r="Z817" s="24">
        <f t="shared" si="384"/>
        <v>7088.7162880130545</v>
      </c>
      <c r="AA817" s="24">
        <f t="shared" si="385"/>
        <v>13676.651945517771</v>
      </c>
      <c r="AB817" s="24">
        <f t="shared" si="398"/>
        <v>416.64634634708813</v>
      </c>
      <c r="AC817" s="24">
        <f t="shared" si="399"/>
        <v>299.28257042777216</v>
      </c>
      <c r="AE817" s="14">
        <f t="shared" si="400"/>
        <v>66.583333333333329</v>
      </c>
      <c r="AF817" s="24">
        <f t="shared" si="404"/>
        <v>400</v>
      </c>
      <c r="AG817" s="3">
        <f t="shared" si="401"/>
        <v>1.3</v>
      </c>
      <c r="AH817" s="3">
        <f>IF(AC817&lt;=450,AthetaR30_0,IF(AC817&gt;=650,AthetaR30_2,(IF(AC817&lt;=550,AthetaR30_0+(AthetaR30_1-AthetaR30_0)/100*(AC817-450),AthetaR30_1+(AthetaR30_2-AthetaR30_1)/100*(AC817-450)))))</f>
        <v>0</v>
      </c>
      <c r="AI817" s="3">
        <f>IF(AD817&lt;=450,AthetaR60_0,IF(AD817&gt;=650,AthetaR60_2,(IF(AD817&lt;=550,AthetaR60_0+(AthetaR60_1-AthetaR60_0)/100*(AD817-450),AthetaR60_1+(AthetaR60_2-AthetaR60_1)/100*(AD817-450)))))</f>
        <v>0.5</v>
      </c>
      <c r="AJ817" s="3">
        <f>IF(AE817&lt;=450,AthetaR90_0,IF(AE817&gt;=650,AthetaR90_2,(IF(AE817&lt;=550,AthetaR90_0+(AthetaR90_1-AthetaR90_0)/100*(AE817-450),AthetaR90_1+(AthetaR90_2-AthetaR90_1)/100*(AE817-450)))))</f>
        <v>1.3</v>
      </c>
      <c r="AK817" s="3">
        <f>IF(AF817&lt;=450,AthetaR120_0,IF(AF817&gt;=650,AthetaR120_2,(IF(AF817&lt;=550,AthetaR120_0+(AthetaR120_1-AthetaR120_0)/100*(AF817-450),AthetaR120_1+(AthetaR120_2-AthetaR120_1)/100*(AF817-450)))))</f>
        <v>1.9</v>
      </c>
      <c r="AL817" s="24">
        <f t="shared" si="402"/>
        <v>416.64634634708813</v>
      </c>
      <c r="AM817" s="14">
        <f t="shared" si="403"/>
        <v>299.28257042777216</v>
      </c>
    </row>
    <row r="818" spans="2:39" x14ac:dyDescent="0.25">
      <c r="B818" s="3">
        <f t="shared" si="386"/>
        <v>4000</v>
      </c>
      <c r="C818" s="14">
        <f t="shared" si="387"/>
        <v>66.666666666666671</v>
      </c>
      <c r="D818" s="11">
        <f t="shared" si="388"/>
        <v>961.09523233389643</v>
      </c>
      <c r="E818" s="11">
        <f t="shared" si="374"/>
        <v>617.27035051664654</v>
      </c>
      <c r="F818" s="11">
        <f t="shared" si="389"/>
        <v>201.79822708254048</v>
      </c>
      <c r="G818" s="11">
        <f t="shared" si="375"/>
        <v>417.08230510386318</v>
      </c>
      <c r="H818" s="11">
        <f t="shared" si="376"/>
        <v>299.62573972616542</v>
      </c>
      <c r="I818" s="24">
        <f t="shared" si="390"/>
        <v>201.79822708254048</v>
      </c>
      <c r="J818" s="12">
        <f t="shared" si="377"/>
        <v>0.21795325784501024</v>
      </c>
      <c r="K818" s="24">
        <f t="shared" si="378"/>
        <v>530.41233099442707</v>
      </c>
      <c r="L818" s="12">
        <f t="shared" si="391"/>
        <v>0.24069015516542358</v>
      </c>
      <c r="M818" s="24">
        <f t="shared" si="392"/>
        <v>417.08230510386318</v>
      </c>
      <c r="N818" s="12">
        <f t="shared" si="379"/>
        <v>0.6271084394701002</v>
      </c>
      <c r="O818" s="24">
        <f t="shared" si="380"/>
        <v>614.48753392149263</v>
      </c>
      <c r="P818" s="12">
        <f t="shared" si="393"/>
        <v>0.43563657858437044</v>
      </c>
      <c r="Q818" s="24">
        <f t="shared" si="394"/>
        <v>299.62573972616542</v>
      </c>
      <c r="R818" s="12">
        <f t="shared" si="381"/>
        <v>0.37538161061087322</v>
      </c>
      <c r="S818" s="24">
        <f t="shared" si="382"/>
        <v>564.60590814327065</v>
      </c>
      <c r="T818" s="12">
        <f t="shared" si="395"/>
        <v>0.34302941879812926</v>
      </c>
      <c r="W818" s="24">
        <f t="shared" si="396"/>
        <v>333.90857084801229</v>
      </c>
      <c r="X818" s="24">
        <f t="shared" si="397"/>
        <v>577.33352033622657</v>
      </c>
      <c r="Y818" s="13">
        <f t="shared" si="383"/>
        <v>0.40060400735518231</v>
      </c>
      <c r="Z818" s="24">
        <f t="shared" si="384"/>
        <v>7084.0444917158566</v>
      </c>
      <c r="AA818" s="24">
        <f t="shared" si="385"/>
        <v>13683.467015929868</v>
      </c>
      <c r="AB818" s="24">
        <f t="shared" si="398"/>
        <v>417.08230510386318</v>
      </c>
      <c r="AC818" s="24">
        <f t="shared" si="399"/>
        <v>299.62573972616542</v>
      </c>
      <c r="AE818" s="14">
        <f t="shared" si="400"/>
        <v>66.666666666666671</v>
      </c>
      <c r="AF818" s="24">
        <f t="shared" si="404"/>
        <v>400</v>
      </c>
      <c r="AG818" s="3">
        <f t="shared" si="401"/>
        <v>1.3</v>
      </c>
      <c r="AH818" s="3">
        <f>IF(AC818&lt;=450,AthetaR30_0,IF(AC818&gt;=650,AthetaR30_2,(IF(AC818&lt;=550,AthetaR30_0+(AthetaR30_1-AthetaR30_0)/100*(AC818-450),AthetaR30_1+(AthetaR30_2-AthetaR30_1)/100*(AC818-450)))))</f>
        <v>0</v>
      </c>
      <c r="AI818" s="3">
        <f>IF(AD818&lt;=450,AthetaR60_0,IF(AD818&gt;=650,AthetaR60_2,(IF(AD818&lt;=550,AthetaR60_0+(AthetaR60_1-AthetaR60_0)/100*(AD818-450),AthetaR60_1+(AthetaR60_2-AthetaR60_1)/100*(AD818-450)))))</f>
        <v>0.5</v>
      </c>
      <c r="AJ818" s="3">
        <f>IF(AE818&lt;=450,AthetaR90_0,IF(AE818&gt;=650,AthetaR90_2,(IF(AE818&lt;=550,AthetaR90_0+(AthetaR90_1-AthetaR90_0)/100*(AE818-450),AthetaR90_1+(AthetaR90_2-AthetaR90_1)/100*(AE818-450)))))</f>
        <v>1.3</v>
      </c>
      <c r="AK818" s="3">
        <f>IF(AF818&lt;=450,AthetaR120_0,IF(AF818&gt;=650,AthetaR120_2,(IF(AF818&lt;=550,AthetaR120_0+(AthetaR120_1-AthetaR120_0)/100*(AF818-450),AthetaR120_1+(AthetaR120_2-AthetaR120_1)/100*(AF818-450)))))</f>
        <v>1.9</v>
      </c>
      <c r="AL818" s="24">
        <f t="shared" si="402"/>
        <v>417.08230510386318</v>
      </c>
      <c r="AM818" s="14">
        <f t="shared" si="403"/>
        <v>299.62573972616542</v>
      </c>
    </row>
    <row r="819" spans="2:39" x14ac:dyDescent="0.25">
      <c r="B819" s="3">
        <f t="shared" si="386"/>
        <v>4005</v>
      </c>
      <c r="C819" s="14">
        <f t="shared" si="387"/>
        <v>66.75</v>
      </c>
      <c r="D819" s="11">
        <f t="shared" si="388"/>
        <v>961.28205479732367</v>
      </c>
      <c r="E819" s="11">
        <f t="shared" si="374"/>
        <v>617.48414886529861</v>
      </c>
      <c r="F819" s="11">
        <f t="shared" si="389"/>
        <v>202.0389172377059</v>
      </c>
      <c r="G819" s="11">
        <f t="shared" si="375"/>
        <v>417.51794168244754</v>
      </c>
      <c r="H819" s="11">
        <f t="shared" si="376"/>
        <v>299.96876914496357</v>
      </c>
      <c r="I819" s="24">
        <f t="shared" si="390"/>
        <v>202.0389172377059</v>
      </c>
      <c r="J819" s="12">
        <f t="shared" si="377"/>
        <v>0.21791745592600317</v>
      </c>
      <c r="K819" s="24">
        <f t="shared" si="378"/>
        <v>530.49947306954857</v>
      </c>
      <c r="L819" s="12">
        <f t="shared" si="391"/>
        <v>0.24064112217741526</v>
      </c>
      <c r="M819" s="24">
        <f t="shared" si="392"/>
        <v>417.51794168244754</v>
      </c>
      <c r="N819" s="12">
        <f t="shared" si="379"/>
        <v>0.62687632180010622</v>
      </c>
      <c r="O819" s="24">
        <f t="shared" si="380"/>
        <v>614.71506431250293</v>
      </c>
      <c r="P819" s="12">
        <f t="shared" si="393"/>
        <v>0.43531448737090594</v>
      </c>
      <c r="Q819" s="24">
        <f t="shared" si="394"/>
        <v>299.96876914496357</v>
      </c>
      <c r="R819" s="12">
        <f t="shared" si="381"/>
        <v>0.37529991824637793</v>
      </c>
      <c r="S819" s="24">
        <f t="shared" si="382"/>
        <v>564.72880716190014</v>
      </c>
      <c r="T819" s="12">
        <f t="shared" si="395"/>
        <v>0.34288950925418687</v>
      </c>
      <c r="W819" s="24">
        <f t="shared" si="396"/>
        <v>334.30917485536747</v>
      </c>
      <c r="X819" s="24">
        <f t="shared" si="397"/>
        <v>577.48861798342227</v>
      </c>
      <c r="Y819" s="13">
        <f t="shared" si="383"/>
        <v>0.40053766503146898</v>
      </c>
      <c r="Z819" s="24">
        <f t="shared" si="384"/>
        <v>7079.3743502482785</v>
      </c>
      <c r="AA819" s="24">
        <f t="shared" si="385"/>
        <v>13690.276098268143</v>
      </c>
      <c r="AB819" s="24">
        <f t="shared" si="398"/>
        <v>417.51794168244754</v>
      </c>
      <c r="AC819" s="24">
        <f t="shared" si="399"/>
        <v>299.96876914496357</v>
      </c>
      <c r="AE819" s="14">
        <f t="shared" si="400"/>
        <v>66.75</v>
      </c>
      <c r="AF819" s="24">
        <f t="shared" si="404"/>
        <v>400</v>
      </c>
      <c r="AG819" s="3">
        <f t="shared" si="401"/>
        <v>1.3</v>
      </c>
      <c r="AH819" s="3">
        <f>IF(AC819&lt;=450,AthetaR30_0,IF(AC819&gt;=650,AthetaR30_2,(IF(AC819&lt;=550,AthetaR30_0+(AthetaR30_1-AthetaR30_0)/100*(AC819-450),AthetaR30_1+(AthetaR30_2-AthetaR30_1)/100*(AC819-450)))))</f>
        <v>0</v>
      </c>
      <c r="AI819" s="3">
        <f>IF(AD819&lt;=450,AthetaR60_0,IF(AD819&gt;=650,AthetaR60_2,(IF(AD819&lt;=550,AthetaR60_0+(AthetaR60_1-AthetaR60_0)/100*(AD819-450),AthetaR60_1+(AthetaR60_2-AthetaR60_1)/100*(AD819-450)))))</f>
        <v>0.5</v>
      </c>
      <c r="AJ819" s="3">
        <f>IF(AE819&lt;=450,AthetaR90_0,IF(AE819&gt;=650,AthetaR90_2,(IF(AE819&lt;=550,AthetaR90_0+(AthetaR90_1-AthetaR90_0)/100*(AE819-450),AthetaR90_1+(AthetaR90_2-AthetaR90_1)/100*(AE819-450)))))</f>
        <v>1.3</v>
      </c>
      <c r="AK819" s="3">
        <f>IF(AF819&lt;=450,AthetaR120_0,IF(AF819&gt;=650,AthetaR120_2,(IF(AF819&lt;=550,AthetaR120_0+(AthetaR120_1-AthetaR120_0)/100*(AF819-450),AthetaR120_1+(AthetaR120_2-AthetaR120_1)/100*(AF819-450)))))</f>
        <v>1.9</v>
      </c>
      <c r="AL819" s="24">
        <f t="shared" si="402"/>
        <v>417.51794168244754</v>
      </c>
      <c r="AM819" s="14">
        <f t="shared" si="403"/>
        <v>299.96876914496357</v>
      </c>
    </row>
    <row r="820" spans="2:39" x14ac:dyDescent="0.25">
      <c r="B820" s="3">
        <f t="shared" si="386"/>
        <v>4010</v>
      </c>
      <c r="C820" s="14">
        <f t="shared" si="387"/>
        <v>66.833333333333329</v>
      </c>
      <c r="D820" s="11">
        <f t="shared" si="388"/>
        <v>961.46864460507027</v>
      </c>
      <c r="E820" s="11">
        <f t="shared" si="374"/>
        <v>617.69794721395067</v>
      </c>
      <c r="F820" s="11">
        <f t="shared" si="389"/>
        <v>202.27955835988331</v>
      </c>
      <c r="G820" s="11">
        <f t="shared" si="375"/>
        <v>417.95325616981847</v>
      </c>
      <c r="H820" s="11">
        <f t="shared" si="376"/>
        <v>300.31165865421775</v>
      </c>
      <c r="I820" s="24">
        <f t="shared" si="390"/>
        <v>202.27955835988331</v>
      </c>
      <c r="J820" s="12">
        <f t="shared" si="377"/>
        <v>0.21788168943896227</v>
      </c>
      <c r="K820" s="24">
        <f t="shared" si="378"/>
        <v>530.58655749861475</v>
      </c>
      <c r="L820" s="12">
        <f t="shared" si="391"/>
        <v>0.24059205640760986</v>
      </c>
      <c r="M820" s="24">
        <f t="shared" si="392"/>
        <v>417.95325616981847</v>
      </c>
      <c r="N820" s="12">
        <f t="shared" si="379"/>
        <v>0.6266441259436949</v>
      </c>
      <c r="O820" s="24">
        <f t="shared" si="380"/>
        <v>614.94283999075105</v>
      </c>
      <c r="P820" s="12">
        <f t="shared" si="393"/>
        <v>0.43499248379307986</v>
      </c>
      <c r="Q820" s="24">
        <f t="shared" si="394"/>
        <v>300.31165865421775</v>
      </c>
      <c r="R820" s="12">
        <f t="shared" si="381"/>
        <v>0.3752182466407652</v>
      </c>
      <c r="S820" s="24">
        <f t="shared" si="382"/>
        <v>564.85172844525891</v>
      </c>
      <c r="T820" s="12">
        <f t="shared" si="395"/>
        <v>0.34274956996601402</v>
      </c>
      <c r="W820" s="24">
        <f t="shared" si="396"/>
        <v>334.70971252039897</v>
      </c>
      <c r="X820" s="24">
        <f t="shared" si="397"/>
        <v>577.64386210132056</v>
      </c>
      <c r="Y820" s="13">
        <f t="shared" si="383"/>
        <v>0.40047117318689224</v>
      </c>
      <c r="Z820" s="24">
        <f t="shared" si="384"/>
        <v>7074.7058673387928</v>
      </c>
      <c r="AA820" s="24">
        <f t="shared" si="385"/>
        <v>13697.079185804279</v>
      </c>
      <c r="AB820" s="24">
        <f t="shared" si="398"/>
        <v>417.95325616981847</v>
      </c>
      <c r="AC820" s="24">
        <f t="shared" si="399"/>
        <v>300.31165865421775</v>
      </c>
      <c r="AE820" s="14">
        <f t="shared" si="400"/>
        <v>66.833333333333329</v>
      </c>
      <c r="AF820" s="24">
        <f t="shared" si="404"/>
        <v>400</v>
      </c>
      <c r="AG820" s="3">
        <f t="shared" si="401"/>
        <v>1.3</v>
      </c>
      <c r="AH820" s="3">
        <f>IF(AC820&lt;=450,AthetaR30_0,IF(AC820&gt;=650,AthetaR30_2,(IF(AC820&lt;=550,AthetaR30_0+(AthetaR30_1-AthetaR30_0)/100*(AC820-450),AthetaR30_1+(AthetaR30_2-AthetaR30_1)/100*(AC820-450)))))</f>
        <v>0</v>
      </c>
      <c r="AI820" s="3">
        <f>IF(AD820&lt;=450,AthetaR60_0,IF(AD820&gt;=650,AthetaR60_2,(IF(AD820&lt;=550,AthetaR60_0+(AthetaR60_1-AthetaR60_0)/100*(AD820-450),AthetaR60_1+(AthetaR60_2-AthetaR60_1)/100*(AD820-450)))))</f>
        <v>0.5</v>
      </c>
      <c r="AJ820" s="3">
        <f>IF(AE820&lt;=450,AthetaR90_0,IF(AE820&gt;=650,AthetaR90_2,(IF(AE820&lt;=550,AthetaR90_0+(AthetaR90_1-AthetaR90_0)/100*(AE820-450),AthetaR90_1+(AthetaR90_2-AthetaR90_1)/100*(AE820-450)))))</f>
        <v>1.3</v>
      </c>
      <c r="AK820" s="3">
        <f>IF(AF820&lt;=450,AthetaR120_0,IF(AF820&gt;=650,AthetaR120_2,(IF(AF820&lt;=550,AthetaR120_0+(AthetaR120_1-AthetaR120_0)/100*(AF820-450),AthetaR120_1+(AthetaR120_2-AthetaR120_1)/100*(AF820-450)))))</f>
        <v>1.9</v>
      </c>
      <c r="AL820" s="24">
        <f t="shared" si="402"/>
        <v>417.95325616981847</v>
      </c>
      <c r="AM820" s="14">
        <f t="shared" si="403"/>
        <v>300.31165865421775</v>
      </c>
    </row>
    <row r="821" spans="2:39" x14ac:dyDescent="0.25">
      <c r="B821" s="3">
        <f t="shared" si="386"/>
        <v>4015</v>
      </c>
      <c r="C821" s="14">
        <f t="shared" si="387"/>
        <v>66.916666666666671</v>
      </c>
      <c r="D821" s="11">
        <f t="shared" si="388"/>
        <v>961.65500233588148</v>
      </c>
      <c r="E821" s="11">
        <f t="shared" si="374"/>
        <v>617.91174556260273</v>
      </c>
      <c r="F821" s="11">
        <f t="shared" si="389"/>
        <v>202.52015041629093</v>
      </c>
      <c r="G821" s="11">
        <f t="shared" si="375"/>
        <v>418.38824865361153</v>
      </c>
      <c r="H821" s="11">
        <f t="shared" si="376"/>
        <v>300.65440822418378</v>
      </c>
      <c r="I821" s="24">
        <f t="shared" si="390"/>
        <v>202.52015041629093</v>
      </c>
      <c r="J821" s="12">
        <f t="shared" si="377"/>
        <v>0.21784595827347189</v>
      </c>
      <c r="K821" s="24">
        <f t="shared" si="378"/>
        <v>530.67358447971276</v>
      </c>
      <c r="L821" s="12">
        <f t="shared" si="391"/>
        <v>0.24054295801812803</v>
      </c>
      <c r="M821" s="24">
        <f t="shared" si="392"/>
        <v>418.38824865361153</v>
      </c>
      <c r="N821" s="12">
        <f t="shared" si="379"/>
        <v>0.62641185203533023</v>
      </c>
      <c r="O821" s="24">
        <f t="shared" si="380"/>
        <v>615.17086118224256</v>
      </c>
      <c r="P821" s="12">
        <f t="shared" si="393"/>
        <v>0.43467056850781999</v>
      </c>
      <c r="Q821" s="24">
        <f t="shared" si="394"/>
        <v>300.65440822418378</v>
      </c>
      <c r="R821" s="12">
        <f t="shared" si="381"/>
        <v>0.37513659549971612</v>
      </c>
      <c r="S821" s="24">
        <f t="shared" si="382"/>
        <v>564.97467243074152</v>
      </c>
      <c r="T821" s="12">
        <f t="shared" si="395"/>
        <v>0.34260960113746391</v>
      </c>
      <c r="W821" s="24">
        <f t="shared" si="396"/>
        <v>335.11018369358584</v>
      </c>
      <c r="X821" s="24">
        <f t="shared" si="397"/>
        <v>577.7992534020442</v>
      </c>
      <c r="Y821" s="13">
        <f t="shared" si="383"/>
        <v>0.40040453144232824</v>
      </c>
      <c r="Z821" s="24">
        <f t="shared" si="384"/>
        <v>7070.0390467254219</v>
      </c>
      <c r="AA821" s="24">
        <f t="shared" si="385"/>
        <v>13703.876271857323</v>
      </c>
      <c r="AB821" s="24">
        <f t="shared" si="398"/>
        <v>418.38824865361153</v>
      </c>
      <c r="AC821" s="24">
        <f t="shared" si="399"/>
        <v>300.65440822418378</v>
      </c>
      <c r="AE821" s="14">
        <f t="shared" si="400"/>
        <v>66.916666666666671</v>
      </c>
      <c r="AF821" s="24">
        <f t="shared" si="404"/>
        <v>400</v>
      </c>
      <c r="AG821" s="3">
        <f t="shared" si="401"/>
        <v>1.3</v>
      </c>
      <c r="AH821" s="3">
        <f>IF(AC821&lt;=450,AthetaR30_0,IF(AC821&gt;=650,AthetaR30_2,(IF(AC821&lt;=550,AthetaR30_0+(AthetaR30_1-AthetaR30_0)/100*(AC821-450),AthetaR30_1+(AthetaR30_2-AthetaR30_1)/100*(AC821-450)))))</f>
        <v>0</v>
      </c>
      <c r="AI821" s="3">
        <f>IF(AD821&lt;=450,AthetaR60_0,IF(AD821&gt;=650,AthetaR60_2,(IF(AD821&lt;=550,AthetaR60_0+(AthetaR60_1-AthetaR60_0)/100*(AD821-450),AthetaR60_1+(AthetaR60_2-AthetaR60_1)/100*(AD821-450)))))</f>
        <v>0.5</v>
      </c>
      <c r="AJ821" s="3">
        <f>IF(AE821&lt;=450,AthetaR90_0,IF(AE821&gt;=650,AthetaR90_2,(IF(AE821&lt;=550,AthetaR90_0+(AthetaR90_1-AthetaR90_0)/100*(AE821-450),AthetaR90_1+(AthetaR90_2-AthetaR90_1)/100*(AE821-450)))))</f>
        <v>1.3</v>
      </c>
      <c r="AK821" s="3">
        <f>IF(AF821&lt;=450,AthetaR120_0,IF(AF821&gt;=650,AthetaR120_2,(IF(AF821&lt;=550,AthetaR120_0+(AthetaR120_1-AthetaR120_0)/100*(AF821-450),AthetaR120_1+(AthetaR120_2-AthetaR120_1)/100*(AF821-450)))))</f>
        <v>1.9</v>
      </c>
      <c r="AL821" s="24">
        <f t="shared" si="402"/>
        <v>418.38824865361153</v>
      </c>
      <c r="AM821" s="14">
        <f t="shared" si="403"/>
        <v>300.65440822418378</v>
      </c>
    </row>
    <row r="822" spans="2:39" x14ac:dyDescent="0.25">
      <c r="B822" s="3">
        <f t="shared" si="386"/>
        <v>4020</v>
      </c>
      <c r="C822" s="14">
        <f t="shared" si="387"/>
        <v>67</v>
      </c>
      <c r="D822" s="11">
        <f t="shared" si="388"/>
        <v>961.84112856634658</v>
      </c>
      <c r="E822" s="11">
        <f t="shared" si="374"/>
        <v>618.12554391125479</v>
      </c>
      <c r="F822" s="11">
        <f t="shared" si="389"/>
        <v>202.76069337430906</v>
      </c>
      <c r="G822" s="11">
        <f t="shared" si="375"/>
        <v>418.82291922211937</v>
      </c>
      <c r="H822" s="11">
        <f t="shared" si="376"/>
        <v>300.99701782532122</v>
      </c>
      <c r="I822" s="24">
        <f t="shared" si="390"/>
        <v>202.76069337430906</v>
      </c>
      <c r="J822" s="12">
        <f t="shared" si="377"/>
        <v>0.21781026231932765</v>
      </c>
      <c r="K822" s="24">
        <f t="shared" si="378"/>
        <v>530.76055421077797</v>
      </c>
      <c r="L822" s="12">
        <f t="shared" si="391"/>
        <v>0.24049382717007678</v>
      </c>
      <c r="M822" s="24">
        <f t="shared" si="392"/>
        <v>418.82291922211937</v>
      </c>
      <c r="N822" s="12">
        <f t="shared" si="379"/>
        <v>0.62617950021338042</v>
      </c>
      <c r="O822" s="24">
        <f t="shared" si="380"/>
        <v>615.3991281094693</v>
      </c>
      <c r="P822" s="12">
        <f t="shared" si="393"/>
        <v>0.43434874217034664</v>
      </c>
      <c r="Q822" s="24">
        <f t="shared" si="394"/>
        <v>300.99701782532122</v>
      </c>
      <c r="R822" s="12">
        <f t="shared" si="381"/>
        <v>0.37505496453023229</v>
      </c>
      <c r="S822" s="24">
        <f t="shared" si="382"/>
        <v>565.09763955451251</v>
      </c>
      <c r="T822" s="12">
        <f t="shared" si="395"/>
        <v>0.34246960297154305</v>
      </c>
      <c r="W822" s="24">
        <f t="shared" si="396"/>
        <v>335.51058822502819</v>
      </c>
      <c r="X822" s="24">
        <f t="shared" si="397"/>
        <v>577.95479259647254</v>
      </c>
      <c r="Y822" s="13">
        <f t="shared" si="383"/>
        <v>0.40033773942157724</v>
      </c>
      <c r="Z822" s="24">
        <f t="shared" si="384"/>
        <v>7065.3738921556651</v>
      </c>
      <c r="AA822" s="24">
        <f t="shared" si="385"/>
        <v>13710.667349793866</v>
      </c>
      <c r="AB822" s="24">
        <f t="shared" si="398"/>
        <v>418.82291922211937</v>
      </c>
      <c r="AC822" s="24">
        <f t="shared" si="399"/>
        <v>300.99701782532122</v>
      </c>
      <c r="AE822" s="14">
        <f t="shared" si="400"/>
        <v>67</v>
      </c>
      <c r="AF822" s="24">
        <f t="shared" si="404"/>
        <v>400</v>
      </c>
      <c r="AG822" s="3">
        <f t="shared" si="401"/>
        <v>1.3</v>
      </c>
      <c r="AH822" s="3">
        <f>IF(AC822&lt;=450,AthetaR30_0,IF(AC822&gt;=650,AthetaR30_2,(IF(AC822&lt;=550,AthetaR30_0+(AthetaR30_1-AthetaR30_0)/100*(AC822-450),AthetaR30_1+(AthetaR30_2-AthetaR30_1)/100*(AC822-450)))))</f>
        <v>0</v>
      </c>
      <c r="AI822" s="3">
        <f>IF(AD822&lt;=450,AthetaR60_0,IF(AD822&gt;=650,AthetaR60_2,(IF(AD822&lt;=550,AthetaR60_0+(AthetaR60_1-AthetaR60_0)/100*(AD822-450),AthetaR60_1+(AthetaR60_2-AthetaR60_1)/100*(AD822-450)))))</f>
        <v>0.5</v>
      </c>
      <c r="AJ822" s="3">
        <f>IF(AE822&lt;=450,AthetaR90_0,IF(AE822&gt;=650,AthetaR90_2,(IF(AE822&lt;=550,AthetaR90_0+(AthetaR90_1-AthetaR90_0)/100*(AE822-450),AthetaR90_1+(AthetaR90_2-AthetaR90_1)/100*(AE822-450)))))</f>
        <v>1.3</v>
      </c>
      <c r="AK822" s="3">
        <f>IF(AF822&lt;=450,AthetaR120_0,IF(AF822&gt;=650,AthetaR120_2,(IF(AF822&lt;=550,AthetaR120_0+(AthetaR120_1-AthetaR120_0)/100*(AF822-450),AthetaR120_1+(AthetaR120_2-AthetaR120_1)/100*(AF822-450)))))</f>
        <v>1.9</v>
      </c>
      <c r="AL822" s="24">
        <f t="shared" si="402"/>
        <v>418.82291922211937</v>
      </c>
      <c r="AM822" s="14">
        <f t="shared" si="403"/>
        <v>300.99701782532122</v>
      </c>
    </row>
    <row r="823" spans="2:39" x14ac:dyDescent="0.25">
      <c r="B823" s="3">
        <f t="shared" si="386"/>
        <v>4025</v>
      </c>
      <c r="C823" s="14">
        <f t="shared" si="387"/>
        <v>67.083333333333329</v>
      </c>
      <c r="D823" s="11">
        <f t="shared" si="388"/>
        <v>962.02702387090812</v>
      </c>
      <c r="E823" s="11">
        <f t="shared" si="374"/>
        <v>618.33934225990686</v>
      </c>
      <c r="F823" s="11">
        <f t="shared" si="389"/>
        <v>203.00118720147913</v>
      </c>
      <c r="G823" s="11">
        <f t="shared" si="375"/>
        <v>419.25726796428972</v>
      </c>
      <c r="H823" s="11">
        <f t="shared" si="376"/>
        <v>301.33948742829278</v>
      </c>
      <c r="I823" s="24">
        <f t="shared" si="390"/>
        <v>203.00118720147913</v>
      </c>
      <c r="J823" s="12">
        <f t="shared" si="377"/>
        <v>0.21777460146653591</v>
      </c>
      <c r="K823" s="24">
        <f t="shared" si="378"/>
        <v>530.84746688959319</v>
      </c>
      <c r="L823" s="12">
        <f t="shared" si="391"/>
        <v>0.24044466402362724</v>
      </c>
      <c r="M823" s="24">
        <f t="shared" si="392"/>
        <v>419.25726796428972</v>
      </c>
      <c r="N823" s="12">
        <f t="shared" si="379"/>
        <v>0.62594707062009103</v>
      </c>
      <c r="O823" s="24">
        <f t="shared" si="380"/>
        <v>615.62764099142191</v>
      </c>
      <c r="P823" s="12">
        <f t="shared" si="393"/>
        <v>0.43402700543438072</v>
      </c>
      <c r="Q823" s="24">
        <f t="shared" si="394"/>
        <v>301.33948742829278</v>
      </c>
      <c r="R823" s="12">
        <f t="shared" si="381"/>
        <v>0.37497335344063276</v>
      </c>
      <c r="S823" s="24">
        <f t="shared" si="382"/>
        <v>565.22063025150737</v>
      </c>
      <c r="T823" s="12">
        <f t="shared" si="395"/>
        <v>0.34232957567054101</v>
      </c>
      <c r="W823" s="24">
        <f t="shared" si="396"/>
        <v>335.91092596444975</v>
      </c>
      <c r="X823" s="24">
        <f t="shared" si="397"/>
        <v>578.11048039423849</v>
      </c>
      <c r="Y823" s="13">
        <f t="shared" si="383"/>
        <v>0.40027079675136473</v>
      </c>
      <c r="Z823" s="24">
        <f t="shared" si="384"/>
        <v>7060.7104073864275</v>
      </c>
      <c r="AA823" s="24">
        <f t="shared" si="385"/>
        <v>13717.452413028139</v>
      </c>
      <c r="AB823" s="24">
        <f t="shared" si="398"/>
        <v>419.25726796428972</v>
      </c>
      <c r="AC823" s="24">
        <f t="shared" si="399"/>
        <v>301.33948742829278</v>
      </c>
      <c r="AE823" s="14">
        <f t="shared" si="400"/>
        <v>67.083333333333329</v>
      </c>
      <c r="AF823" s="24">
        <f t="shared" si="404"/>
        <v>400</v>
      </c>
      <c r="AG823" s="3">
        <f t="shared" si="401"/>
        <v>1.3</v>
      </c>
      <c r="AH823" s="3">
        <f>IF(AC823&lt;=450,AthetaR30_0,IF(AC823&gt;=650,AthetaR30_2,(IF(AC823&lt;=550,AthetaR30_0+(AthetaR30_1-AthetaR30_0)/100*(AC823-450),AthetaR30_1+(AthetaR30_2-AthetaR30_1)/100*(AC823-450)))))</f>
        <v>0</v>
      </c>
      <c r="AI823" s="3">
        <f>IF(AD823&lt;=450,AthetaR60_0,IF(AD823&gt;=650,AthetaR60_2,(IF(AD823&lt;=550,AthetaR60_0+(AthetaR60_1-AthetaR60_0)/100*(AD823-450),AthetaR60_1+(AthetaR60_2-AthetaR60_1)/100*(AD823-450)))))</f>
        <v>0.5</v>
      </c>
      <c r="AJ823" s="3">
        <f>IF(AE823&lt;=450,AthetaR90_0,IF(AE823&gt;=650,AthetaR90_2,(IF(AE823&lt;=550,AthetaR90_0+(AthetaR90_1-AthetaR90_0)/100*(AE823-450),AthetaR90_1+(AthetaR90_2-AthetaR90_1)/100*(AE823-450)))))</f>
        <v>1.3</v>
      </c>
      <c r="AK823" s="3">
        <f>IF(AF823&lt;=450,AthetaR120_0,IF(AF823&gt;=650,AthetaR120_2,(IF(AF823&lt;=550,AthetaR120_0+(AthetaR120_1-AthetaR120_0)/100*(AF823-450),AthetaR120_1+(AthetaR120_2-AthetaR120_1)/100*(AF823-450)))))</f>
        <v>1.9</v>
      </c>
      <c r="AL823" s="24">
        <f t="shared" si="402"/>
        <v>419.25726796428972</v>
      </c>
      <c r="AM823" s="14">
        <f t="shared" si="403"/>
        <v>301.33948742829278</v>
      </c>
    </row>
    <row r="824" spans="2:39" x14ac:dyDescent="0.25">
      <c r="B824" s="3">
        <f t="shared" si="386"/>
        <v>4030</v>
      </c>
      <c r="C824" s="14">
        <f t="shared" si="387"/>
        <v>67.166666666666671</v>
      </c>
      <c r="D824" s="11">
        <f t="shared" si="388"/>
        <v>962.21268882187326</v>
      </c>
      <c r="E824" s="11">
        <f t="shared" si="374"/>
        <v>618.55314060855903</v>
      </c>
      <c r="F824" s="11">
        <f t="shared" si="389"/>
        <v>203.24163186550274</v>
      </c>
      <c r="G824" s="11">
        <f t="shared" si="375"/>
        <v>419.69129496972408</v>
      </c>
      <c r="H824" s="11">
        <f t="shared" si="376"/>
        <v>301.68181700396332</v>
      </c>
      <c r="I824" s="24">
        <f t="shared" si="390"/>
        <v>203.24163186550274</v>
      </c>
      <c r="J824" s="12">
        <f t="shared" si="377"/>
        <v>0.21773897560531363</v>
      </c>
      <c r="K824" s="24">
        <f t="shared" si="378"/>
        <v>530.93432271378845</v>
      </c>
      <c r="L824" s="12">
        <f t="shared" si="391"/>
        <v>0.24039546873797152</v>
      </c>
      <c r="M824" s="24">
        <f t="shared" si="392"/>
        <v>419.69129496972408</v>
      </c>
      <c r="N824" s="12">
        <f t="shared" si="379"/>
        <v>0.6257145634015564</v>
      </c>
      <c r="O824" s="24">
        <f t="shared" si="380"/>
        <v>615.85640004360346</v>
      </c>
      <c r="P824" s="12">
        <f t="shared" si="393"/>
        <v>0.43370535895199985</v>
      </c>
      <c r="Q824" s="24">
        <f t="shared" si="394"/>
        <v>301.68181700396332</v>
      </c>
      <c r="R824" s="12">
        <f t="shared" si="381"/>
        <v>0.37489176194055118</v>
      </c>
      <c r="S824" s="24">
        <f t="shared" si="382"/>
        <v>565.34364495543298</v>
      </c>
      <c r="T824" s="12">
        <f t="shared" si="395"/>
        <v>0.34218951943595416</v>
      </c>
      <c r="W824" s="24">
        <f t="shared" si="396"/>
        <v>336.31119676120113</v>
      </c>
      <c r="X824" s="24">
        <f t="shared" si="397"/>
        <v>578.26631750372655</v>
      </c>
      <c r="Y824" s="13">
        <f t="shared" si="383"/>
        <v>0.40020370306134262</v>
      </c>
      <c r="Z824" s="24">
        <f t="shared" si="384"/>
        <v>7056.0485961839477</v>
      </c>
      <c r="AA824" s="24">
        <f t="shared" si="385"/>
        <v>13724.231455022129</v>
      </c>
      <c r="AB824" s="24">
        <f t="shared" si="398"/>
        <v>419.69129496972408</v>
      </c>
      <c r="AC824" s="24">
        <f t="shared" si="399"/>
        <v>301.68181700396332</v>
      </c>
      <c r="AE824" s="14">
        <f t="shared" si="400"/>
        <v>67.166666666666671</v>
      </c>
      <c r="AF824" s="24">
        <f t="shared" si="404"/>
        <v>400</v>
      </c>
      <c r="AG824" s="3">
        <f t="shared" si="401"/>
        <v>1.3</v>
      </c>
      <c r="AH824" s="3">
        <f>IF(AC824&lt;=450,AthetaR30_0,IF(AC824&gt;=650,AthetaR30_2,(IF(AC824&lt;=550,AthetaR30_0+(AthetaR30_1-AthetaR30_0)/100*(AC824-450),AthetaR30_1+(AthetaR30_2-AthetaR30_1)/100*(AC824-450)))))</f>
        <v>0</v>
      </c>
      <c r="AI824" s="3">
        <f>IF(AD824&lt;=450,AthetaR60_0,IF(AD824&gt;=650,AthetaR60_2,(IF(AD824&lt;=550,AthetaR60_0+(AthetaR60_1-AthetaR60_0)/100*(AD824-450),AthetaR60_1+(AthetaR60_2-AthetaR60_1)/100*(AD824-450)))))</f>
        <v>0.5</v>
      </c>
      <c r="AJ824" s="3">
        <f>IF(AE824&lt;=450,AthetaR90_0,IF(AE824&gt;=650,AthetaR90_2,(IF(AE824&lt;=550,AthetaR90_0+(AthetaR90_1-AthetaR90_0)/100*(AE824-450),AthetaR90_1+(AthetaR90_2-AthetaR90_1)/100*(AE824-450)))))</f>
        <v>1.3</v>
      </c>
      <c r="AK824" s="3">
        <f>IF(AF824&lt;=450,AthetaR120_0,IF(AF824&gt;=650,AthetaR120_2,(IF(AF824&lt;=550,AthetaR120_0+(AthetaR120_1-AthetaR120_0)/100*(AF824-450),AthetaR120_1+(AthetaR120_2-AthetaR120_1)/100*(AF824-450)))))</f>
        <v>1.9</v>
      </c>
      <c r="AL824" s="24">
        <f t="shared" si="402"/>
        <v>419.69129496972408</v>
      </c>
      <c r="AM824" s="14">
        <f t="shared" si="403"/>
        <v>301.68181700396332</v>
      </c>
    </row>
    <row r="825" spans="2:39" x14ac:dyDescent="0.25">
      <c r="B825" s="3">
        <f t="shared" si="386"/>
        <v>4035</v>
      </c>
      <c r="C825" s="14">
        <f t="shared" si="387"/>
        <v>67.25</v>
      </c>
      <c r="D825" s="11">
        <f t="shared" si="388"/>
        <v>962.3981239894249</v>
      </c>
      <c r="E825" s="11">
        <f t="shared" si="374"/>
        <v>618.7669389572111</v>
      </c>
      <c r="F825" s="11">
        <f t="shared" si="389"/>
        <v>203.48202733424071</v>
      </c>
      <c r="G825" s="11">
        <f t="shared" si="375"/>
        <v>420.12500032867609</v>
      </c>
      <c r="H825" s="11">
        <f t="shared" si="376"/>
        <v>302.02400652339929</v>
      </c>
      <c r="I825" s="24">
        <f t="shared" si="390"/>
        <v>203.48202733424071</v>
      </c>
      <c r="J825" s="12">
        <f t="shared" si="377"/>
        <v>0.2177033846260879</v>
      </c>
      <c r="K825" s="24">
        <f t="shared" si="378"/>
        <v>531.02112188084027</v>
      </c>
      <c r="L825" s="12">
        <f t="shared" si="391"/>
        <v>0.24034624147133388</v>
      </c>
      <c r="M825" s="24">
        <f t="shared" si="392"/>
        <v>420.12500032867609</v>
      </c>
      <c r="N825" s="12">
        <f t="shared" si="379"/>
        <v>0.62548197870769429</v>
      </c>
      <c r="O825" s="24">
        <f t="shared" si="380"/>
        <v>616.08540547804159</v>
      </c>
      <c r="P825" s="12">
        <f t="shared" si="393"/>
        <v>0.43338380337364929</v>
      </c>
      <c r="Q825" s="24">
        <f t="shared" si="394"/>
        <v>302.02400652339929</v>
      </c>
      <c r="R825" s="12">
        <f t="shared" si="381"/>
        <v>0.37481018974093294</v>
      </c>
      <c r="S825" s="24">
        <f t="shared" si="382"/>
        <v>565.46668409876861</v>
      </c>
      <c r="T825" s="12">
        <f t="shared" si="395"/>
        <v>0.34204943446849945</v>
      </c>
      <c r="W825" s="24">
        <f t="shared" si="396"/>
        <v>336.71140046426245</v>
      </c>
      <c r="X825" s="24">
        <f t="shared" si="397"/>
        <v>578.42230463207022</v>
      </c>
      <c r="Y825" s="13">
        <f t="shared" si="383"/>
        <v>0.40013645798408898</v>
      </c>
      <c r="Z825" s="24">
        <f t="shared" si="384"/>
        <v>7051.3884623237163</v>
      </c>
      <c r="AA825" s="24">
        <f t="shared" si="385"/>
        <v>13731.004469285717</v>
      </c>
      <c r="AB825" s="24">
        <f t="shared" si="398"/>
        <v>420.12500032867609</v>
      </c>
      <c r="AC825" s="24">
        <f t="shared" si="399"/>
        <v>302.02400652339929</v>
      </c>
      <c r="AE825" s="14">
        <f t="shared" si="400"/>
        <v>67.25</v>
      </c>
      <c r="AF825" s="24">
        <f t="shared" si="404"/>
        <v>400</v>
      </c>
      <c r="AG825" s="3">
        <f t="shared" si="401"/>
        <v>1.3</v>
      </c>
      <c r="AH825" s="3">
        <f>IF(AC825&lt;=450,AthetaR30_0,IF(AC825&gt;=650,AthetaR30_2,(IF(AC825&lt;=550,AthetaR30_0+(AthetaR30_1-AthetaR30_0)/100*(AC825-450),AthetaR30_1+(AthetaR30_2-AthetaR30_1)/100*(AC825-450)))))</f>
        <v>0</v>
      </c>
      <c r="AI825" s="3">
        <f>IF(AD825&lt;=450,AthetaR60_0,IF(AD825&gt;=650,AthetaR60_2,(IF(AD825&lt;=550,AthetaR60_0+(AthetaR60_1-AthetaR60_0)/100*(AD825-450),AthetaR60_1+(AthetaR60_2-AthetaR60_1)/100*(AD825-450)))))</f>
        <v>0.5</v>
      </c>
      <c r="AJ825" s="3">
        <f>IF(AE825&lt;=450,AthetaR90_0,IF(AE825&gt;=650,AthetaR90_2,(IF(AE825&lt;=550,AthetaR90_0+(AthetaR90_1-AthetaR90_0)/100*(AE825-450),AthetaR90_1+(AthetaR90_2-AthetaR90_1)/100*(AE825-450)))))</f>
        <v>1.3</v>
      </c>
      <c r="AK825" s="3">
        <f>IF(AF825&lt;=450,AthetaR120_0,IF(AF825&gt;=650,AthetaR120_2,(IF(AF825&lt;=550,AthetaR120_0+(AthetaR120_1-AthetaR120_0)/100*(AF825-450),AthetaR120_1+(AthetaR120_2-AthetaR120_1)/100*(AF825-450)))))</f>
        <v>1.9</v>
      </c>
      <c r="AL825" s="24">
        <f t="shared" si="402"/>
        <v>420.12500032867609</v>
      </c>
      <c r="AM825" s="14">
        <f t="shared" si="403"/>
        <v>302.02400652339929</v>
      </c>
    </row>
    <row r="826" spans="2:39" x14ac:dyDescent="0.25">
      <c r="B826" s="3">
        <f t="shared" si="386"/>
        <v>4040</v>
      </c>
      <c r="C826" s="14">
        <f t="shared" si="387"/>
        <v>67.333333333333329</v>
      </c>
      <c r="D826" s="11">
        <f t="shared" si="388"/>
        <v>962.58332994163027</v>
      </c>
      <c r="E826" s="11">
        <f t="shared" si="374"/>
        <v>618.98073730586316</v>
      </c>
      <c r="F826" s="11">
        <f t="shared" si="389"/>
        <v>203.72237357571206</v>
      </c>
      <c r="G826" s="11">
        <f t="shared" si="375"/>
        <v>420.55838413204975</v>
      </c>
      <c r="H826" s="11">
        <f t="shared" si="376"/>
        <v>302.36605595786779</v>
      </c>
      <c r="I826" s="24">
        <f t="shared" si="390"/>
        <v>203.72237357571206</v>
      </c>
      <c r="J826" s="12">
        <f t="shared" si="377"/>
        <v>0.21766782841949647</v>
      </c>
      <c r="K826" s="24">
        <f t="shared" si="378"/>
        <v>531.10786458807036</v>
      </c>
      <c r="L826" s="12">
        <f t="shared" si="391"/>
        <v>0.24029698238103142</v>
      </c>
      <c r="M826" s="24">
        <f t="shared" si="392"/>
        <v>420.55838413204975</v>
      </c>
      <c r="N826" s="12">
        <f t="shared" si="379"/>
        <v>0.62524931669221784</v>
      </c>
      <c r="O826" s="24">
        <f t="shared" si="380"/>
        <v>616.31465750330153</v>
      </c>
      <c r="P826" s="12">
        <f t="shared" si="393"/>
        <v>0.43306233934830496</v>
      </c>
      <c r="Q826" s="24">
        <f t="shared" si="394"/>
        <v>302.36605595786779</v>
      </c>
      <c r="R826" s="12">
        <f t="shared" si="381"/>
        <v>0.37472863655403216</v>
      </c>
      <c r="S826" s="24">
        <f t="shared" si="382"/>
        <v>565.5897481127671</v>
      </c>
      <c r="T826" s="12">
        <f t="shared" si="395"/>
        <v>0.34190932096821847</v>
      </c>
      <c r="W826" s="24">
        <f t="shared" si="396"/>
        <v>337.11153692224656</v>
      </c>
      <c r="X826" s="24">
        <f t="shared" si="397"/>
        <v>578.57844248514914</v>
      </c>
      <c r="Y826" s="13">
        <f t="shared" si="383"/>
        <v>0.40006906115511021</v>
      </c>
      <c r="Z826" s="24">
        <f t="shared" si="384"/>
        <v>7046.7300095904147</v>
      </c>
      <c r="AA826" s="24">
        <f t="shared" si="385"/>
        <v>13737.771449376791</v>
      </c>
      <c r="AB826" s="24">
        <f t="shared" si="398"/>
        <v>420.55838413204975</v>
      </c>
      <c r="AC826" s="24">
        <f t="shared" si="399"/>
        <v>302.36605595786779</v>
      </c>
      <c r="AE826" s="14">
        <f t="shared" si="400"/>
        <v>67.333333333333329</v>
      </c>
      <c r="AF826" s="24">
        <f t="shared" si="404"/>
        <v>400</v>
      </c>
      <c r="AG826" s="3">
        <f t="shared" si="401"/>
        <v>1.3</v>
      </c>
      <c r="AH826" s="3">
        <f>IF(AC826&lt;=450,AthetaR30_0,IF(AC826&gt;=650,AthetaR30_2,(IF(AC826&lt;=550,AthetaR30_0+(AthetaR30_1-AthetaR30_0)/100*(AC826-450),AthetaR30_1+(AthetaR30_2-AthetaR30_1)/100*(AC826-450)))))</f>
        <v>0</v>
      </c>
      <c r="AI826" s="3">
        <f>IF(AD826&lt;=450,AthetaR60_0,IF(AD826&gt;=650,AthetaR60_2,(IF(AD826&lt;=550,AthetaR60_0+(AthetaR60_1-AthetaR60_0)/100*(AD826-450),AthetaR60_1+(AthetaR60_2-AthetaR60_1)/100*(AD826-450)))))</f>
        <v>0.5</v>
      </c>
      <c r="AJ826" s="3">
        <f>IF(AE826&lt;=450,AthetaR90_0,IF(AE826&gt;=650,AthetaR90_2,(IF(AE826&lt;=550,AthetaR90_0+(AthetaR90_1-AthetaR90_0)/100*(AE826-450),AthetaR90_1+(AthetaR90_2-AthetaR90_1)/100*(AE826-450)))))</f>
        <v>1.3</v>
      </c>
      <c r="AK826" s="3">
        <f>IF(AF826&lt;=450,AthetaR120_0,IF(AF826&gt;=650,AthetaR120_2,(IF(AF826&lt;=550,AthetaR120_0+(AthetaR120_1-AthetaR120_0)/100*(AF826-450),AthetaR120_1+(AthetaR120_2-AthetaR120_1)/100*(AF826-450)))))</f>
        <v>1.9</v>
      </c>
      <c r="AL826" s="24">
        <f t="shared" si="402"/>
        <v>420.55838413204975</v>
      </c>
      <c r="AM826" s="14">
        <f t="shared" si="403"/>
        <v>302.36605595786779</v>
      </c>
    </row>
    <row r="827" spans="2:39" x14ac:dyDescent="0.25">
      <c r="B827" s="3">
        <f t="shared" si="386"/>
        <v>4045</v>
      </c>
      <c r="C827" s="14">
        <f t="shared" si="387"/>
        <v>67.416666666666671</v>
      </c>
      <c r="D827" s="11">
        <f t="shared" si="388"/>
        <v>962.76830724445392</v>
      </c>
      <c r="E827" s="11">
        <f t="shared" si="374"/>
        <v>619.19453565451522</v>
      </c>
      <c r="F827" s="11">
        <f t="shared" si="389"/>
        <v>203.96267055809309</v>
      </c>
      <c r="G827" s="11">
        <f t="shared" si="375"/>
        <v>420.99144647139804</v>
      </c>
      <c r="H827" s="11">
        <f t="shared" si="376"/>
        <v>302.70796527883601</v>
      </c>
      <c r="I827" s="24">
        <f t="shared" si="390"/>
        <v>203.96267055809309</v>
      </c>
      <c r="J827" s="12">
        <f t="shared" si="377"/>
        <v>0.21763230687638671</v>
      </c>
      <c r="K827" s="24">
        <f t="shared" si="378"/>
        <v>531.19455103264602</v>
      </c>
      <c r="L827" s="12">
        <f t="shared" si="391"/>
        <v>0.24024769162338064</v>
      </c>
      <c r="M827" s="24">
        <f t="shared" si="392"/>
        <v>420.99144647139804</v>
      </c>
      <c r="N827" s="12">
        <f t="shared" si="379"/>
        <v>0.62501657751260908</v>
      </c>
      <c r="O827" s="24">
        <f t="shared" si="380"/>
        <v>616.54415632449934</v>
      </c>
      <c r="P827" s="12">
        <f t="shared" si="393"/>
        <v>0.43274096752317581</v>
      </c>
      <c r="Q827" s="24">
        <f t="shared" si="394"/>
        <v>302.70796527883601</v>
      </c>
      <c r="R827" s="12">
        <f t="shared" si="381"/>
        <v>0.37464710209340851</v>
      </c>
      <c r="S827" s="24">
        <f t="shared" si="382"/>
        <v>565.71283742745527</v>
      </c>
      <c r="T827" s="12">
        <f t="shared" si="395"/>
        <v>0.34176917913430971</v>
      </c>
      <c r="W827" s="24">
        <f t="shared" si="396"/>
        <v>337.51160598340169</v>
      </c>
      <c r="X827" s="24">
        <f t="shared" si="397"/>
        <v>578.73473176758773</v>
      </c>
      <c r="Y827" s="13">
        <f t="shared" si="383"/>
        <v>0.40000151221284086</v>
      </c>
      <c r="Z827" s="24">
        <f t="shared" si="384"/>
        <v>7042.0732417778381</v>
      </c>
      <c r="AA827" s="24">
        <f t="shared" si="385"/>
        <v>13744.532388901389</v>
      </c>
      <c r="AB827" s="24">
        <f t="shared" si="398"/>
        <v>420.99144647139804</v>
      </c>
      <c r="AC827" s="24">
        <f t="shared" si="399"/>
        <v>302.70796527883601</v>
      </c>
      <c r="AE827" s="14">
        <f t="shared" si="400"/>
        <v>67.416666666666671</v>
      </c>
      <c r="AF827" s="24">
        <f t="shared" si="404"/>
        <v>400</v>
      </c>
      <c r="AG827" s="3">
        <f t="shared" si="401"/>
        <v>1.3</v>
      </c>
      <c r="AH827" s="3">
        <f>IF(AC827&lt;=450,AthetaR30_0,IF(AC827&gt;=650,AthetaR30_2,(IF(AC827&lt;=550,AthetaR30_0+(AthetaR30_1-AthetaR30_0)/100*(AC827-450),AthetaR30_1+(AthetaR30_2-AthetaR30_1)/100*(AC827-450)))))</f>
        <v>0</v>
      </c>
      <c r="AI827" s="3">
        <f>IF(AD827&lt;=450,AthetaR60_0,IF(AD827&gt;=650,AthetaR60_2,(IF(AD827&lt;=550,AthetaR60_0+(AthetaR60_1-AthetaR60_0)/100*(AD827-450),AthetaR60_1+(AthetaR60_2-AthetaR60_1)/100*(AD827-450)))))</f>
        <v>0.5</v>
      </c>
      <c r="AJ827" s="3">
        <f>IF(AE827&lt;=450,AthetaR90_0,IF(AE827&gt;=650,AthetaR90_2,(IF(AE827&lt;=550,AthetaR90_0+(AthetaR90_1-AthetaR90_0)/100*(AE827-450),AthetaR90_1+(AthetaR90_2-AthetaR90_1)/100*(AE827-450)))))</f>
        <v>1.3</v>
      </c>
      <c r="AK827" s="3">
        <f>IF(AF827&lt;=450,AthetaR120_0,IF(AF827&gt;=650,AthetaR120_2,(IF(AF827&lt;=550,AthetaR120_0+(AthetaR120_1-AthetaR120_0)/100*(AF827-450),AthetaR120_1+(AthetaR120_2-AthetaR120_1)/100*(AF827-450)))))</f>
        <v>1.9</v>
      </c>
      <c r="AL827" s="24">
        <f t="shared" si="402"/>
        <v>420.99144647139804</v>
      </c>
      <c r="AM827" s="14">
        <f t="shared" si="403"/>
        <v>302.70796527883601</v>
      </c>
    </row>
    <row r="828" spans="2:39" x14ac:dyDescent="0.25">
      <c r="B828" s="3">
        <f t="shared" si="386"/>
        <v>4050</v>
      </c>
      <c r="C828" s="14">
        <f t="shared" si="387"/>
        <v>67.5</v>
      </c>
      <c r="D828" s="11">
        <f t="shared" si="388"/>
        <v>962.95305646176621</v>
      </c>
      <c r="E828" s="11">
        <f t="shared" si="374"/>
        <v>619.40833400316728</v>
      </c>
      <c r="F828" s="11">
        <f t="shared" si="389"/>
        <v>204.20291824971648</v>
      </c>
      <c r="G828" s="11">
        <f t="shared" si="375"/>
        <v>421.42418743892119</v>
      </c>
      <c r="H828" s="11">
        <f t="shared" si="376"/>
        <v>303.04973445797032</v>
      </c>
      <c r="I828" s="24">
        <f t="shared" si="390"/>
        <v>204.20291824971648</v>
      </c>
      <c r="J828" s="12">
        <f t="shared" si="377"/>
        <v>0.21759681988781571</v>
      </c>
      <c r="K828" s="24">
        <f t="shared" si="378"/>
        <v>531.28118141157893</v>
      </c>
      <c r="L828" s="12">
        <f t="shared" si="391"/>
        <v>0.24019836935380368</v>
      </c>
      <c r="M828" s="24">
        <f t="shared" si="392"/>
        <v>421.42418743892119</v>
      </c>
      <c r="N828" s="12">
        <f t="shared" si="379"/>
        <v>0.62478376133009106</v>
      </c>
      <c r="O828" s="24">
        <f t="shared" si="380"/>
        <v>616.77390214331456</v>
      </c>
      <c r="P828" s="12">
        <f t="shared" si="393"/>
        <v>0.43241968854399959</v>
      </c>
      <c r="Q828" s="24">
        <f t="shared" si="394"/>
        <v>303.04973445797032</v>
      </c>
      <c r="R828" s="12">
        <f t="shared" si="381"/>
        <v>0.37456558607392504</v>
      </c>
      <c r="S828" s="24">
        <f t="shared" si="382"/>
        <v>565.83595247163532</v>
      </c>
      <c r="T828" s="12">
        <f t="shared" si="395"/>
        <v>0.34162900916531153</v>
      </c>
      <c r="W828" s="24">
        <f t="shared" si="396"/>
        <v>337.91160749561453</v>
      </c>
      <c r="X828" s="24">
        <f t="shared" si="397"/>
        <v>578.8911731827518</v>
      </c>
      <c r="Y828" s="13">
        <f t="shared" si="383"/>
        <v>0.39993381079864404</v>
      </c>
      <c r="Z828" s="24">
        <f t="shared" si="384"/>
        <v>7037.4181626888185</v>
      </c>
      <c r="AA828" s="24">
        <f t="shared" si="385"/>
        <v>13751.28728151378</v>
      </c>
      <c r="AB828" s="24">
        <f t="shared" si="398"/>
        <v>421.42418743892119</v>
      </c>
      <c r="AC828" s="24">
        <f t="shared" si="399"/>
        <v>303.04973445797032</v>
      </c>
      <c r="AE828" s="14">
        <f t="shared" si="400"/>
        <v>67.5</v>
      </c>
      <c r="AF828" s="24">
        <f t="shared" si="404"/>
        <v>400</v>
      </c>
      <c r="AG828" s="3">
        <f t="shared" si="401"/>
        <v>1.3</v>
      </c>
      <c r="AH828" s="3">
        <f>IF(AC828&lt;=450,AthetaR30_0,IF(AC828&gt;=650,AthetaR30_2,(IF(AC828&lt;=550,AthetaR30_0+(AthetaR30_1-AthetaR30_0)/100*(AC828-450),AthetaR30_1+(AthetaR30_2-AthetaR30_1)/100*(AC828-450)))))</f>
        <v>0</v>
      </c>
      <c r="AI828" s="3">
        <f>IF(AD828&lt;=450,AthetaR60_0,IF(AD828&gt;=650,AthetaR60_2,(IF(AD828&lt;=550,AthetaR60_0+(AthetaR60_1-AthetaR60_0)/100*(AD828-450),AthetaR60_1+(AthetaR60_2-AthetaR60_1)/100*(AD828-450)))))</f>
        <v>0.5</v>
      </c>
      <c r="AJ828" s="3">
        <f>IF(AE828&lt;=450,AthetaR90_0,IF(AE828&gt;=650,AthetaR90_2,(IF(AE828&lt;=550,AthetaR90_0+(AthetaR90_1-AthetaR90_0)/100*(AE828-450),AthetaR90_1+(AthetaR90_2-AthetaR90_1)/100*(AE828-450)))))</f>
        <v>1.3</v>
      </c>
      <c r="AK828" s="3">
        <f>IF(AF828&lt;=450,AthetaR120_0,IF(AF828&gt;=650,AthetaR120_2,(IF(AF828&lt;=550,AthetaR120_0+(AthetaR120_1-AthetaR120_0)/100*(AF828-450),AthetaR120_1+(AthetaR120_2-AthetaR120_1)/100*(AF828-450)))))</f>
        <v>1.9</v>
      </c>
      <c r="AL828" s="24">
        <f t="shared" si="402"/>
        <v>421.42418743892119</v>
      </c>
      <c r="AM828" s="14">
        <f t="shared" si="403"/>
        <v>303.04973445797032</v>
      </c>
    </row>
    <row r="829" spans="2:39" x14ac:dyDescent="0.25">
      <c r="B829" s="3">
        <f t="shared" si="386"/>
        <v>4055</v>
      </c>
      <c r="C829" s="14">
        <f t="shared" si="387"/>
        <v>67.583333333333329</v>
      </c>
      <c r="D829" s="11">
        <f t="shared" si="388"/>
        <v>963.13757815535439</v>
      </c>
      <c r="E829" s="11">
        <f t="shared" si="374"/>
        <v>619.62213235181935</v>
      </c>
      <c r="F829" s="11">
        <f t="shared" si="389"/>
        <v>204.44311661907028</v>
      </c>
      <c r="G829" s="11">
        <f t="shared" si="375"/>
        <v>421.85660712746517</v>
      </c>
      <c r="H829" s="11">
        <f t="shared" si="376"/>
        <v>303.39136346713565</v>
      </c>
      <c r="I829" s="24">
        <f t="shared" si="390"/>
        <v>204.44311661907028</v>
      </c>
      <c r="J829" s="12">
        <f t="shared" si="377"/>
        <v>0.21756136734505005</v>
      </c>
      <c r="K829" s="24">
        <f t="shared" si="378"/>
        <v>531.36775592172489</v>
      </c>
      <c r="L829" s="12">
        <f t="shared" si="391"/>
        <v>0.24014901572677352</v>
      </c>
      <c r="M829" s="24">
        <f t="shared" si="392"/>
        <v>421.85660712746517</v>
      </c>
      <c r="N829" s="12">
        <f t="shared" si="379"/>
        <v>0.62455086830960271</v>
      </c>
      <c r="O829" s="24">
        <f t="shared" si="380"/>
        <v>617.00389515800259</v>
      </c>
      <c r="P829" s="12">
        <f t="shared" si="393"/>
        <v>0.43209850305486358</v>
      </c>
      <c r="Q829" s="24">
        <f t="shared" si="394"/>
        <v>303.39136346713565</v>
      </c>
      <c r="R829" s="12">
        <f t="shared" si="381"/>
        <v>0.3744840882117445</v>
      </c>
      <c r="S829" s="24">
        <f t="shared" si="382"/>
        <v>565.95909367288505</v>
      </c>
      <c r="T829" s="12">
        <f t="shared" si="395"/>
        <v>0.34148881125900243</v>
      </c>
      <c r="W829" s="24">
        <f t="shared" si="396"/>
        <v>338.31154130641318</v>
      </c>
      <c r="X829" s="24">
        <f t="shared" si="397"/>
        <v>579.04776743274647</v>
      </c>
      <c r="Y829" s="13">
        <f t="shared" si="383"/>
        <v>0.39986595655681306</v>
      </c>
      <c r="Z829" s="24">
        <f t="shared" si="384"/>
        <v>7032.7647761351545</v>
      </c>
      <c r="AA829" s="24">
        <f t="shared" si="385"/>
        <v>13758.036120916615</v>
      </c>
      <c r="AB829" s="24">
        <f t="shared" si="398"/>
        <v>421.85660712746517</v>
      </c>
      <c r="AC829" s="24">
        <f t="shared" si="399"/>
        <v>303.39136346713565</v>
      </c>
      <c r="AE829" s="14">
        <f t="shared" si="400"/>
        <v>67.583333333333329</v>
      </c>
      <c r="AF829" s="24">
        <f t="shared" si="404"/>
        <v>400</v>
      </c>
      <c r="AG829" s="3">
        <f t="shared" si="401"/>
        <v>1.3</v>
      </c>
      <c r="AH829" s="3">
        <f>IF(AC829&lt;=450,AthetaR30_0,IF(AC829&gt;=650,AthetaR30_2,(IF(AC829&lt;=550,AthetaR30_0+(AthetaR30_1-AthetaR30_0)/100*(AC829-450),AthetaR30_1+(AthetaR30_2-AthetaR30_1)/100*(AC829-450)))))</f>
        <v>0</v>
      </c>
      <c r="AI829" s="3">
        <f>IF(AD829&lt;=450,AthetaR60_0,IF(AD829&gt;=650,AthetaR60_2,(IF(AD829&lt;=550,AthetaR60_0+(AthetaR60_1-AthetaR60_0)/100*(AD829-450),AthetaR60_1+(AthetaR60_2-AthetaR60_1)/100*(AD829-450)))))</f>
        <v>0.5</v>
      </c>
      <c r="AJ829" s="3">
        <f>IF(AE829&lt;=450,AthetaR90_0,IF(AE829&gt;=650,AthetaR90_2,(IF(AE829&lt;=550,AthetaR90_0+(AthetaR90_1-AthetaR90_0)/100*(AE829-450),AthetaR90_1+(AthetaR90_2-AthetaR90_1)/100*(AE829-450)))))</f>
        <v>1.3</v>
      </c>
      <c r="AK829" s="3">
        <f>IF(AF829&lt;=450,AthetaR120_0,IF(AF829&gt;=650,AthetaR120_2,(IF(AF829&lt;=550,AthetaR120_0+(AthetaR120_1-AthetaR120_0)/100*(AF829-450),AthetaR120_1+(AthetaR120_2-AthetaR120_1)/100*(AF829-450)))))</f>
        <v>1.9</v>
      </c>
      <c r="AL829" s="24">
        <f t="shared" si="402"/>
        <v>421.85660712746517</v>
      </c>
      <c r="AM829" s="14">
        <f t="shared" si="403"/>
        <v>303.39136346713565</v>
      </c>
    </row>
    <row r="830" spans="2:39" x14ac:dyDescent="0.25">
      <c r="B830" s="3">
        <f t="shared" si="386"/>
        <v>4060</v>
      </c>
      <c r="C830" s="14">
        <f t="shared" si="387"/>
        <v>67.666666666666671</v>
      </c>
      <c r="D830" s="11">
        <f t="shared" si="388"/>
        <v>963.32187288493265</v>
      </c>
      <c r="E830" s="11">
        <f t="shared" si="374"/>
        <v>619.83593070047141</v>
      </c>
      <c r="F830" s="11">
        <f t="shared" si="389"/>
        <v>204.68326563479707</v>
      </c>
      <c r="G830" s="11">
        <f t="shared" si="375"/>
        <v>422.28870563052004</v>
      </c>
      <c r="H830" s="11">
        <f t="shared" si="376"/>
        <v>303.73285227839466</v>
      </c>
      <c r="I830" s="24">
        <f t="shared" si="390"/>
        <v>204.68326563479707</v>
      </c>
      <c r="J830" s="12">
        <f t="shared" si="377"/>
        <v>0.21752594913956572</v>
      </c>
      <c r="K830" s="24">
        <f t="shared" si="378"/>
        <v>531.45427475978272</v>
      </c>
      <c r="L830" s="12">
        <f t="shared" si="391"/>
        <v>0.2400996308958438</v>
      </c>
      <c r="M830" s="24">
        <f t="shared" si="392"/>
        <v>422.28870563052004</v>
      </c>
      <c r="N830" s="12">
        <f t="shared" si="379"/>
        <v>0.62431789861977005</v>
      </c>
      <c r="O830" s="24">
        <f t="shared" si="380"/>
        <v>617.2341355634087</v>
      </c>
      <c r="P830" s="12">
        <f t="shared" si="393"/>
        <v>0.43177741169827133</v>
      </c>
      <c r="Q830" s="24">
        <f t="shared" si="394"/>
        <v>303.73285227839466</v>
      </c>
      <c r="R830" s="12">
        <f t="shared" si="381"/>
        <v>0.37440260822432719</v>
      </c>
      <c r="S830" s="24">
        <f t="shared" si="382"/>
        <v>566.08226145755918</v>
      </c>
      <c r="T830" s="12">
        <f t="shared" si="395"/>
        <v>0.34134858561244996</v>
      </c>
      <c r="W830" s="24">
        <f t="shared" si="396"/>
        <v>338.71140726297</v>
      </c>
      <c r="X830" s="24">
        <f t="shared" si="397"/>
        <v>579.20451521841358</v>
      </c>
      <c r="Y830" s="13">
        <f t="shared" si="383"/>
        <v>0.39979794913457095</v>
      </c>
      <c r="Z830" s="24">
        <f t="shared" si="384"/>
        <v>7028.1130859375353</v>
      </c>
      <c r="AA830" s="24">
        <f t="shared" si="385"/>
        <v>13764.77890086102</v>
      </c>
      <c r="AB830" s="24">
        <f t="shared" si="398"/>
        <v>422.28870563052004</v>
      </c>
      <c r="AC830" s="24">
        <f t="shared" si="399"/>
        <v>303.73285227839466</v>
      </c>
      <c r="AE830" s="14">
        <f t="shared" si="400"/>
        <v>67.666666666666671</v>
      </c>
      <c r="AF830" s="24">
        <f t="shared" si="404"/>
        <v>400</v>
      </c>
      <c r="AG830" s="3">
        <f t="shared" si="401"/>
        <v>1.3</v>
      </c>
      <c r="AH830" s="3">
        <f>IF(AC830&lt;=450,AthetaR30_0,IF(AC830&gt;=650,AthetaR30_2,(IF(AC830&lt;=550,AthetaR30_0+(AthetaR30_1-AthetaR30_0)/100*(AC830-450),AthetaR30_1+(AthetaR30_2-AthetaR30_1)/100*(AC830-450)))))</f>
        <v>0</v>
      </c>
      <c r="AI830" s="3">
        <f>IF(AD830&lt;=450,AthetaR60_0,IF(AD830&gt;=650,AthetaR60_2,(IF(AD830&lt;=550,AthetaR60_0+(AthetaR60_1-AthetaR60_0)/100*(AD830-450),AthetaR60_1+(AthetaR60_2-AthetaR60_1)/100*(AD830-450)))))</f>
        <v>0.5</v>
      </c>
      <c r="AJ830" s="3">
        <f>IF(AE830&lt;=450,AthetaR90_0,IF(AE830&gt;=650,AthetaR90_2,(IF(AE830&lt;=550,AthetaR90_0+(AthetaR90_1-AthetaR90_0)/100*(AE830-450),AthetaR90_1+(AthetaR90_2-AthetaR90_1)/100*(AE830-450)))))</f>
        <v>1.3</v>
      </c>
      <c r="AK830" s="3">
        <f>IF(AF830&lt;=450,AthetaR120_0,IF(AF830&gt;=650,AthetaR120_2,(IF(AF830&lt;=550,AthetaR120_0+(AthetaR120_1-AthetaR120_0)/100*(AF830-450),AthetaR120_1+(AthetaR120_2-AthetaR120_1)/100*(AF830-450)))))</f>
        <v>1.9</v>
      </c>
      <c r="AL830" s="24">
        <f t="shared" si="402"/>
        <v>422.28870563052004</v>
      </c>
      <c r="AM830" s="14">
        <f t="shared" si="403"/>
        <v>303.73285227839466</v>
      </c>
    </row>
    <row r="831" spans="2:39" x14ac:dyDescent="0.25">
      <c r="B831" s="3">
        <f t="shared" si="386"/>
        <v>4065</v>
      </c>
      <c r="C831" s="14">
        <f t="shared" si="387"/>
        <v>67.75</v>
      </c>
      <c r="D831" s="11">
        <f t="shared" si="388"/>
        <v>963.50594120815208</v>
      </c>
      <c r="E831" s="11">
        <f t="shared" si="374"/>
        <v>620.04972904912347</v>
      </c>
      <c r="F831" s="11">
        <f t="shared" si="389"/>
        <v>204.92336526569292</v>
      </c>
      <c r="G831" s="11">
        <f t="shared" si="375"/>
        <v>422.72048304221829</v>
      </c>
      <c r="H831" s="11">
        <f t="shared" si="376"/>
        <v>304.07420086400708</v>
      </c>
      <c r="I831" s="24">
        <f t="shared" si="390"/>
        <v>204.92336526569292</v>
      </c>
      <c r="J831" s="12">
        <f t="shared" si="377"/>
        <v>0.2174905651630476</v>
      </c>
      <c r="K831" s="24">
        <f t="shared" si="378"/>
        <v>531.54073812229433</v>
      </c>
      <c r="L831" s="12">
        <f t="shared" si="391"/>
        <v>0.24005021501365326</v>
      </c>
      <c r="M831" s="24">
        <f t="shared" si="392"/>
        <v>422.72048304221829</v>
      </c>
      <c r="N831" s="12">
        <f t="shared" si="379"/>
        <v>0.62408485243288137</v>
      </c>
      <c r="O831" s="24">
        <f t="shared" si="380"/>
        <v>617.46462355097947</v>
      </c>
      <c r="P831" s="12">
        <f t="shared" si="393"/>
        <v>0.43145641511513921</v>
      </c>
      <c r="Q831" s="24">
        <f t="shared" si="394"/>
        <v>304.07420086400708</v>
      </c>
      <c r="R831" s="12">
        <f t="shared" si="381"/>
        <v>0.37432114583042725</v>
      </c>
      <c r="S831" s="24">
        <f t="shared" si="382"/>
        <v>566.20545625079035</v>
      </c>
      <c r="T831" s="12">
        <f t="shared" si="395"/>
        <v>0.34120833242201443</v>
      </c>
      <c r="W831" s="24">
        <f t="shared" si="396"/>
        <v>339.11120521210455</v>
      </c>
      <c r="X831" s="24">
        <f t="shared" si="397"/>
        <v>579.36141723932974</v>
      </c>
      <c r="Y831" s="13">
        <f t="shared" si="383"/>
        <v>0.39972978818207228</v>
      </c>
      <c r="Z831" s="24">
        <f t="shared" si="384"/>
        <v>7023.4630959254728</v>
      </c>
      <c r="AA831" s="24">
        <f t="shared" si="385"/>
        <v>13771.515615146742</v>
      </c>
      <c r="AB831" s="24">
        <f t="shared" si="398"/>
        <v>422.72048304221829</v>
      </c>
      <c r="AC831" s="24">
        <f t="shared" si="399"/>
        <v>304.07420086400708</v>
      </c>
      <c r="AE831" s="14">
        <f t="shared" si="400"/>
        <v>67.75</v>
      </c>
      <c r="AF831" s="24">
        <f t="shared" si="404"/>
        <v>400</v>
      </c>
      <c r="AG831" s="3">
        <f t="shared" si="401"/>
        <v>1.3</v>
      </c>
      <c r="AH831" s="3">
        <f>IF(AC831&lt;=450,AthetaR30_0,IF(AC831&gt;=650,AthetaR30_2,(IF(AC831&lt;=550,AthetaR30_0+(AthetaR30_1-AthetaR30_0)/100*(AC831-450),AthetaR30_1+(AthetaR30_2-AthetaR30_1)/100*(AC831-450)))))</f>
        <v>0</v>
      </c>
      <c r="AI831" s="3">
        <f>IF(AD831&lt;=450,AthetaR60_0,IF(AD831&gt;=650,AthetaR60_2,(IF(AD831&lt;=550,AthetaR60_0+(AthetaR60_1-AthetaR60_0)/100*(AD831-450),AthetaR60_1+(AthetaR60_2-AthetaR60_1)/100*(AD831-450)))))</f>
        <v>0.5</v>
      </c>
      <c r="AJ831" s="3">
        <f>IF(AE831&lt;=450,AthetaR90_0,IF(AE831&gt;=650,AthetaR90_2,(IF(AE831&lt;=550,AthetaR90_0+(AthetaR90_1-AthetaR90_0)/100*(AE831-450),AthetaR90_1+(AthetaR90_2-AthetaR90_1)/100*(AE831-450)))))</f>
        <v>1.3</v>
      </c>
      <c r="AK831" s="3">
        <f>IF(AF831&lt;=450,AthetaR120_0,IF(AF831&gt;=650,AthetaR120_2,(IF(AF831&lt;=550,AthetaR120_0+(AthetaR120_1-AthetaR120_0)/100*(AF831-450),AthetaR120_1+(AthetaR120_2-AthetaR120_1)/100*(AF831-450)))))</f>
        <v>1.9</v>
      </c>
      <c r="AL831" s="24">
        <f t="shared" si="402"/>
        <v>422.72048304221829</v>
      </c>
      <c r="AM831" s="14">
        <f t="shared" si="403"/>
        <v>304.07420086400708</v>
      </c>
    </row>
    <row r="832" spans="2:39" x14ac:dyDescent="0.25">
      <c r="B832" s="3">
        <f t="shared" si="386"/>
        <v>4070</v>
      </c>
      <c r="C832" s="14">
        <f t="shared" si="387"/>
        <v>67.833333333333329</v>
      </c>
      <c r="D832" s="11">
        <f t="shared" si="388"/>
        <v>963.68978368061153</v>
      </c>
      <c r="E832" s="11">
        <f t="shared" si="374"/>
        <v>620.26352739777553</v>
      </c>
      <c r="F832" s="11">
        <f t="shared" si="389"/>
        <v>205.16341548070659</v>
      </c>
      <c r="G832" s="11">
        <f t="shared" si="375"/>
        <v>423.15193945733341</v>
      </c>
      <c r="H832" s="11">
        <f t="shared" si="376"/>
        <v>304.4154091964291</v>
      </c>
      <c r="I832" s="24">
        <f t="shared" si="390"/>
        <v>205.16341548070659</v>
      </c>
      <c r="J832" s="12">
        <f t="shared" si="377"/>
        <v>0.21745521530738957</v>
      </c>
      <c r="K832" s="24">
        <f t="shared" si="378"/>
        <v>531.6271462056435</v>
      </c>
      <c r="L832" s="12">
        <f t="shared" si="391"/>
        <v>0.24000076823191344</v>
      </c>
      <c r="M832" s="24">
        <f t="shared" si="392"/>
        <v>423.15193945733341</v>
      </c>
      <c r="N832" s="12">
        <f t="shared" si="379"/>
        <v>0.62385172992485893</v>
      </c>
      <c r="O832" s="24">
        <f t="shared" si="380"/>
        <v>617.69535930877657</v>
      </c>
      <c r="P832" s="12">
        <f t="shared" si="393"/>
        <v>0.43113551394474042</v>
      </c>
      <c r="Q832" s="24">
        <f t="shared" si="394"/>
        <v>304.4154091964291</v>
      </c>
      <c r="R832" s="12">
        <f t="shared" si="381"/>
        <v>0.37423970075009039</v>
      </c>
      <c r="S832" s="24">
        <f t="shared" si="382"/>
        <v>566.3286784764897</v>
      </c>
      <c r="T832" s="12">
        <f t="shared" si="395"/>
        <v>0.34106805188332506</v>
      </c>
      <c r="W832" s="24">
        <f t="shared" si="396"/>
        <v>339.51093500028662</v>
      </c>
      <c r="X832" s="24">
        <f t="shared" si="397"/>
        <v>579.51847419380363</v>
      </c>
      <c r="Y832" s="13">
        <f t="shared" si="383"/>
        <v>0.39966147335240243</v>
      </c>
      <c r="Z832" s="24">
        <f t="shared" si="384"/>
        <v>7018.8148099372229</v>
      </c>
      <c r="AA832" s="24">
        <f t="shared" si="385"/>
        <v>13778.246257622253</v>
      </c>
      <c r="AB832" s="24">
        <f t="shared" si="398"/>
        <v>423.15193945733341</v>
      </c>
      <c r="AC832" s="24">
        <f t="shared" si="399"/>
        <v>304.4154091964291</v>
      </c>
      <c r="AE832" s="14">
        <f t="shared" si="400"/>
        <v>67.833333333333329</v>
      </c>
      <c r="AF832" s="24">
        <f t="shared" si="404"/>
        <v>400</v>
      </c>
      <c r="AG832" s="3">
        <f t="shared" si="401"/>
        <v>1.3</v>
      </c>
      <c r="AH832" s="3">
        <f>IF(AC832&lt;=450,AthetaR30_0,IF(AC832&gt;=650,AthetaR30_2,(IF(AC832&lt;=550,AthetaR30_0+(AthetaR30_1-AthetaR30_0)/100*(AC832-450),AthetaR30_1+(AthetaR30_2-AthetaR30_1)/100*(AC832-450)))))</f>
        <v>0</v>
      </c>
      <c r="AI832" s="3">
        <f>IF(AD832&lt;=450,AthetaR60_0,IF(AD832&gt;=650,AthetaR60_2,(IF(AD832&lt;=550,AthetaR60_0+(AthetaR60_1-AthetaR60_0)/100*(AD832-450),AthetaR60_1+(AthetaR60_2-AthetaR60_1)/100*(AD832-450)))))</f>
        <v>0.5</v>
      </c>
      <c r="AJ832" s="3">
        <f>IF(AE832&lt;=450,AthetaR90_0,IF(AE832&gt;=650,AthetaR90_2,(IF(AE832&lt;=550,AthetaR90_0+(AthetaR90_1-AthetaR90_0)/100*(AE832-450),AthetaR90_1+(AthetaR90_2-AthetaR90_1)/100*(AE832-450)))))</f>
        <v>1.3</v>
      </c>
      <c r="AK832" s="3">
        <f>IF(AF832&lt;=450,AthetaR120_0,IF(AF832&gt;=650,AthetaR120_2,(IF(AF832&lt;=550,AthetaR120_0+(AthetaR120_1-AthetaR120_0)/100*(AF832-450),AthetaR120_1+(AthetaR120_2-AthetaR120_1)/100*(AF832-450)))))</f>
        <v>1.9</v>
      </c>
      <c r="AL832" s="24">
        <f t="shared" si="402"/>
        <v>423.15193945733341</v>
      </c>
      <c r="AM832" s="14">
        <f t="shared" si="403"/>
        <v>304.4154091964291</v>
      </c>
    </row>
    <row r="833" spans="2:39" x14ac:dyDescent="0.25">
      <c r="B833" s="3">
        <f t="shared" si="386"/>
        <v>4075</v>
      </c>
      <c r="C833" s="14">
        <f t="shared" si="387"/>
        <v>67.916666666666671</v>
      </c>
      <c r="D833" s="11">
        <f t="shared" si="388"/>
        <v>963.87340085586686</v>
      </c>
      <c r="E833" s="11">
        <f t="shared" si="374"/>
        <v>620.47732574642771</v>
      </c>
      <c r="F833" s="11">
        <f t="shared" si="389"/>
        <v>205.4034162489385</v>
      </c>
      <c r="G833" s="11">
        <f t="shared" si="375"/>
        <v>423.58307497127817</v>
      </c>
      <c r="H833" s="11">
        <f t="shared" si="376"/>
        <v>304.75647724831242</v>
      </c>
      <c r="I833" s="24">
        <f t="shared" si="390"/>
        <v>205.4034162489385</v>
      </c>
      <c r="J833" s="12">
        <f t="shared" si="377"/>
        <v>0.21741989946469395</v>
      </c>
      <c r="K833" s="24">
        <f t="shared" si="378"/>
        <v>531.71349920605576</v>
      </c>
      <c r="L833" s="12">
        <f t="shared" si="391"/>
        <v>0.23995129070144541</v>
      </c>
      <c r="M833" s="24">
        <f t="shared" si="392"/>
        <v>423.58307497127817</v>
      </c>
      <c r="N833" s="12">
        <f t="shared" si="379"/>
        <v>0.62361853127523392</v>
      </c>
      <c r="O833" s="24">
        <f t="shared" si="380"/>
        <v>617.9263430214894</v>
      </c>
      <c r="P833" s="12">
        <f t="shared" si="393"/>
        <v>0.43081470882479506</v>
      </c>
      <c r="Q833" s="24">
        <f t="shared" si="394"/>
        <v>304.75647724831242</v>
      </c>
      <c r="R833" s="12">
        <f t="shared" si="381"/>
        <v>0.37415827270465096</v>
      </c>
      <c r="S833" s="24">
        <f t="shared" si="382"/>
        <v>566.45192855734797</v>
      </c>
      <c r="T833" s="12">
        <f t="shared" si="395"/>
        <v>0.34092774419133931</v>
      </c>
      <c r="W833" s="24">
        <f t="shared" si="396"/>
        <v>339.91059647363903</v>
      </c>
      <c r="X833" s="24">
        <f t="shared" si="397"/>
        <v>579.67568677887323</v>
      </c>
      <c r="Y833" s="13">
        <f t="shared" si="383"/>
        <v>0.39959300430157957</v>
      </c>
      <c r="Z833" s="24">
        <f t="shared" si="384"/>
        <v>7014.1682318197172</v>
      </c>
      <c r="AA833" s="24">
        <f t="shared" si="385"/>
        <v>13784.970822184876</v>
      </c>
      <c r="AB833" s="24">
        <f t="shared" si="398"/>
        <v>423.58307497127817</v>
      </c>
      <c r="AC833" s="24">
        <f t="shared" si="399"/>
        <v>304.75647724831242</v>
      </c>
      <c r="AE833" s="14">
        <f t="shared" si="400"/>
        <v>67.916666666666671</v>
      </c>
      <c r="AF833" s="24">
        <f t="shared" si="404"/>
        <v>400</v>
      </c>
      <c r="AG833" s="3">
        <f t="shared" si="401"/>
        <v>1.3</v>
      </c>
      <c r="AH833" s="3">
        <f>IF(AC833&lt;=450,AthetaR30_0,IF(AC833&gt;=650,AthetaR30_2,(IF(AC833&lt;=550,AthetaR30_0+(AthetaR30_1-AthetaR30_0)/100*(AC833-450),AthetaR30_1+(AthetaR30_2-AthetaR30_1)/100*(AC833-450)))))</f>
        <v>0</v>
      </c>
      <c r="AI833" s="3">
        <f>IF(AD833&lt;=450,AthetaR60_0,IF(AD833&gt;=650,AthetaR60_2,(IF(AD833&lt;=550,AthetaR60_0+(AthetaR60_1-AthetaR60_0)/100*(AD833-450),AthetaR60_1+(AthetaR60_2-AthetaR60_1)/100*(AD833-450)))))</f>
        <v>0.5</v>
      </c>
      <c r="AJ833" s="3">
        <f>IF(AE833&lt;=450,AthetaR90_0,IF(AE833&gt;=650,AthetaR90_2,(IF(AE833&lt;=550,AthetaR90_0+(AthetaR90_1-AthetaR90_0)/100*(AE833-450),AthetaR90_1+(AthetaR90_2-AthetaR90_1)/100*(AE833-450)))))</f>
        <v>1.3</v>
      </c>
      <c r="AK833" s="3">
        <f>IF(AF833&lt;=450,AthetaR120_0,IF(AF833&gt;=650,AthetaR120_2,(IF(AF833&lt;=550,AthetaR120_0+(AthetaR120_1-AthetaR120_0)/100*(AF833-450),AthetaR120_1+(AthetaR120_2-AthetaR120_1)/100*(AF833-450)))))</f>
        <v>1.9</v>
      </c>
      <c r="AL833" s="24">
        <f t="shared" si="402"/>
        <v>423.58307497127817</v>
      </c>
      <c r="AM833" s="14">
        <f t="shared" si="403"/>
        <v>304.75647724831242</v>
      </c>
    </row>
    <row r="834" spans="2:39" x14ac:dyDescent="0.25">
      <c r="B834" s="3">
        <f t="shared" si="386"/>
        <v>4080</v>
      </c>
      <c r="C834" s="14">
        <f t="shared" si="387"/>
        <v>68</v>
      </c>
      <c r="D834" s="11">
        <f t="shared" si="388"/>
        <v>964.05679328544147</v>
      </c>
      <c r="E834" s="11">
        <f t="shared" si="374"/>
        <v>620.69112409507977</v>
      </c>
      <c r="F834" s="11">
        <f t="shared" si="389"/>
        <v>205.64336753963994</v>
      </c>
      <c r="G834" s="11">
        <f t="shared" si="375"/>
        <v>424.01388968010298</v>
      </c>
      <c r="H834" s="11">
        <f t="shared" si="376"/>
        <v>305.09740499250375</v>
      </c>
      <c r="I834" s="24">
        <f t="shared" si="390"/>
        <v>205.64336753963994</v>
      </c>
      <c r="J834" s="12">
        <f t="shared" si="377"/>
        <v>0.21738461752727165</v>
      </c>
      <c r="K834" s="24">
        <f t="shared" si="378"/>
        <v>531.79979731959747</v>
      </c>
      <c r="L834" s="12">
        <f t="shared" si="391"/>
        <v>0.23990178257215972</v>
      </c>
      <c r="M834" s="24">
        <f t="shared" si="392"/>
        <v>424.01388968010298</v>
      </c>
      <c r="N834" s="12">
        <f t="shared" si="379"/>
        <v>0.62338525666711864</v>
      </c>
      <c r="O834" s="24">
        <f t="shared" si="380"/>
        <v>618.15757487044755</v>
      </c>
      <c r="P834" s="12">
        <f t="shared" si="393"/>
        <v>0.43049400039139302</v>
      </c>
      <c r="Q834" s="24">
        <f t="shared" si="394"/>
        <v>305.09740499250375</v>
      </c>
      <c r="R834" s="12">
        <f t="shared" si="381"/>
        <v>0.3740768614167288</v>
      </c>
      <c r="S834" s="24">
        <f t="shared" si="382"/>
        <v>566.57520691483637</v>
      </c>
      <c r="T834" s="12">
        <f t="shared" si="395"/>
        <v>0.34078740954030573</v>
      </c>
      <c r="W834" s="24">
        <f t="shared" si="396"/>
        <v>340.31018947794064</v>
      </c>
      <c r="X834" s="24">
        <f t="shared" si="397"/>
        <v>579.83305569030369</v>
      </c>
      <c r="Y834" s="13">
        <f t="shared" si="383"/>
        <v>0.39952438068855362</v>
      </c>
      <c r="Z834" s="24">
        <f t="shared" si="384"/>
        <v>7009.5233654284784</v>
      </c>
      <c r="AA834" s="24">
        <f t="shared" si="385"/>
        <v>13791.689302780855</v>
      </c>
      <c r="AB834" s="24">
        <f t="shared" si="398"/>
        <v>424.01388968010298</v>
      </c>
      <c r="AC834" s="24">
        <f t="shared" si="399"/>
        <v>305.09740499250375</v>
      </c>
      <c r="AE834" s="14">
        <f t="shared" si="400"/>
        <v>68</v>
      </c>
      <c r="AF834" s="24">
        <f t="shared" si="404"/>
        <v>400</v>
      </c>
      <c r="AG834" s="3">
        <f t="shared" si="401"/>
        <v>1.3</v>
      </c>
      <c r="AH834" s="3">
        <f>IF(AC834&lt;=450,AthetaR30_0,IF(AC834&gt;=650,AthetaR30_2,(IF(AC834&lt;=550,AthetaR30_0+(AthetaR30_1-AthetaR30_0)/100*(AC834-450),AthetaR30_1+(AthetaR30_2-AthetaR30_1)/100*(AC834-450)))))</f>
        <v>0</v>
      </c>
      <c r="AI834" s="3">
        <f>IF(AD834&lt;=450,AthetaR60_0,IF(AD834&gt;=650,AthetaR60_2,(IF(AD834&lt;=550,AthetaR60_0+(AthetaR60_1-AthetaR60_0)/100*(AD834-450),AthetaR60_1+(AthetaR60_2-AthetaR60_1)/100*(AD834-450)))))</f>
        <v>0.5</v>
      </c>
      <c r="AJ834" s="3">
        <f>IF(AE834&lt;=450,AthetaR90_0,IF(AE834&gt;=650,AthetaR90_2,(IF(AE834&lt;=550,AthetaR90_0+(AthetaR90_1-AthetaR90_0)/100*(AE834-450),AthetaR90_1+(AthetaR90_2-AthetaR90_1)/100*(AE834-450)))))</f>
        <v>1.3</v>
      </c>
      <c r="AK834" s="3">
        <f>IF(AF834&lt;=450,AthetaR120_0,IF(AF834&gt;=650,AthetaR120_2,(IF(AF834&lt;=550,AthetaR120_0+(AthetaR120_1-AthetaR120_0)/100*(AF834-450),AthetaR120_1+(AthetaR120_2-AthetaR120_1)/100*(AF834-450)))))</f>
        <v>1.9</v>
      </c>
      <c r="AL834" s="24">
        <f t="shared" si="402"/>
        <v>424.01388968010298</v>
      </c>
      <c r="AM834" s="14">
        <f t="shared" si="403"/>
        <v>305.09740499250375</v>
      </c>
    </row>
    <row r="835" spans="2:39" x14ac:dyDescent="0.25">
      <c r="B835" s="3">
        <f t="shared" si="386"/>
        <v>4085</v>
      </c>
      <c r="C835" s="14">
        <f t="shared" si="387"/>
        <v>68.083333333333329</v>
      </c>
      <c r="D835" s="11">
        <f t="shared" si="388"/>
        <v>964.23996151883614</v>
      </c>
      <c r="E835" s="11">
        <f t="shared" si="374"/>
        <v>620.90492244373183</v>
      </c>
      <c r="F835" s="11">
        <f t="shared" si="389"/>
        <v>205.8832693222121</v>
      </c>
      <c r="G835" s="11">
        <f t="shared" si="375"/>
        <v>424.44438368049435</v>
      </c>
      <c r="H835" s="11">
        <f t="shared" si="376"/>
        <v>305.43819240204408</v>
      </c>
      <c r="I835" s="24">
        <f t="shared" si="390"/>
        <v>205.8832693222121</v>
      </c>
      <c r="J835" s="12">
        <f t="shared" si="377"/>
        <v>0.21734936938764138</v>
      </c>
      <c r="K835" s="24">
        <f t="shared" si="378"/>
        <v>531.88604074217596</v>
      </c>
      <c r="L835" s="12">
        <f t="shared" si="391"/>
        <v>0.23985224399307317</v>
      </c>
      <c r="M835" s="24">
        <f t="shared" si="392"/>
        <v>424.44438368049435</v>
      </c>
      <c r="N835" s="12">
        <f t="shared" si="379"/>
        <v>0.6231519062871812</v>
      </c>
      <c r="O835" s="24">
        <f t="shared" si="380"/>
        <v>618.38905503363389</v>
      </c>
      <c r="P835" s="12">
        <f t="shared" si="393"/>
        <v>0.43017338927902549</v>
      </c>
      <c r="Q835" s="24">
        <f t="shared" si="394"/>
        <v>305.43819240204408</v>
      </c>
      <c r="R835" s="12">
        <f t="shared" si="381"/>
        <v>0.37399546661022659</v>
      </c>
      <c r="S835" s="24">
        <f t="shared" si="382"/>
        <v>566.69851396920717</v>
      </c>
      <c r="T835" s="12">
        <f t="shared" si="395"/>
        <v>0.34064704812378932</v>
      </c>
      <c r="W835" s="24">
        <f t="shared" si="396"/>
        <v>340.70971385862919</v>
      </c>
      <c r="X835" s="24">
        <f t="shared" si="397"/>
        <v>579.99058162258541</v>
      </c>
      <c r="Y835" s="13">
        <f t="shared" si="383"/>
        <v>0.39945560217520826</v>
      </c>
      <c r="Z835" s="24">
        <f t="shared" si="384"/>
        <v>7004.8802146275666</v>
      </c>
      <c r="AA835" s="24">
        <f t="shared" si="385"/>
        <v>13798.401693405545</v>
      </c>
      <c r="AB835" s="24">
        <f t="shared" si="398"/>
        <v>424.44438368049435</v>
      </c>
      <c r="AC835" s="24">
        <f t="shared" si="399"/>
        <v>305.43819240204408</v>
      </c>
      <c r="AE835" s="14">
        <f t="shared" si="400"/>
        <v>68.083333333333329</v>
      </c>
      <c r="AF835" s="24">
        <f t="shared" si="404"/>
        <v>400</v>
      </c>
      <c r="AG835" s="3">
        <f t="shared" si="401"/>
        <v>1.3</v>
      </c>
      <c r="AH835" s="3">
        <f>IF(AC835&lt;=450,AthetaR30_0,IF(AC835&gt;=650,AthetaR30_2,(IF(AC835&lt;=550,AthetaR30_0+(AthetaR30_1-AthetaR30_0)/100*(AC835-450),AthetaR30_1+(AthetaR30_2-AthetaR30_1)/100*(AC835-450)))))</f>
        <v>0</v>
      </c>
      <c r="AI835" s="3">
        <f>IF(AD835&lt;=450,AthetaR60_0,IF(AD835&gt;=650,AthetaR60_2,(IF(AD835&lt;=550,AthetaR60_0+(AthetaR60_1-AthetaR60_0)/100*(AD835-450),AthetaR60_1+(AthetaR60_2-AthetaR60_1)/100*(AD835-450)))))</f>
        <v>0.5</v>
      </c>
      <c r="AJ835" s="3">
        <f>IF(AE835&lt;=450,AthetaR90_0,IF(AE835&gt;=650,AthetaR90_2,(IF(AE835&lt;=550,AthetaR90_0+(AthetaR90_1-AthetaR90_0)/100*(AE835-450),AthetaR90_1+(AthetaR90_2-AthetaR90_1)/100*(AE835-450)))))</f>
        <v>1.3</v>
      </c>
      <c r="AK835" s="3">
        <f>IF(AF835&lt;=450,AthetaR120_0,IF(AF835&gt;=650,AthetaR120_2,(IF(AF835&lt;=550,AthetaR120_0+(AthetaR120_1-AthetaR120_0)/100*(AF835-450),AthetaR120_1+(AthetaR120_2-AthetaR120_1)/100*(AF835-450)))))</f>
        <v>1.9</v>
      </c>
      <c r="AL835" s="24">
        <f t="shared" si="402"/>
        <v>424.44438368049435</v>
      </c>
      <c r="AM835" s="14">
        <f t="shared" si="403"/>
        <v>305.43819240204408</v>
      </c>
    </row>
    <row r="836" spans="2:39" x14ac:dyDescent="0.25">
      <c r="B836" s="3">
        <f t="shared" si="386"/>
        <v>4090</v>
      </c>
      <c r="C836" s="14">
        <f t="shared" si="387"/>
        <v>68.166666666666671</v>
      </c>
      <c r="D836" s="11">
        <f t="shared" si="388"/>
        <v>964.42290610353859</v>
      </c>
      <c r="E836" s="11">
        <f t="shared" si="374"/>
        <v>621.1187207923839</v>
      </c>
      <c r="F836" s="11">
        <f t="shared" si="389"/>
        <v>206.12312156620519</v>
      </c>
      <c r="G836" s="11">
        <f t="shared" si="375"/>
        <v>424.8745570697734</v>
      </c>
      <c r="H836" s="11">
        <f t="shared" si="376"/>
        <v>305.77883945016788</v>
      </c>
      <c r="I836" s="24">
        <f t="shared" si="390"/>
        <v>206.12312156620519</v>
      </c>
      <c r="J836" s="12">
        <f t="shared" si="377"/>
        <v>0.21731415493853015</v>
      </c>
      <c r="K836" s="24">
        <f t="shared" si="378"/>
        <v>531.9722296695378</v>
      </c>
      <c r="L836" s="12">
        <f t="shared" si="391"/>
        <v>0.23980267511232142</v>
      </c>
      <c r="M836" s="24">
        <f t="shared" si="392"/>
        <v>424.8745570697734</v>
      </c>
      <c r="N836" s="12">
        <f t="shared" si="379"/>
        <v>0.62291848032561847</v>
      </c>
      <c r="O836" s="24">
        <f t="shared" si="380"/>
        <v>618.62078368569723</v>
      </c>
      <c r="P836" s="12">
        <f t="shared" si="393"/>
        <v>0.42985287612060213</v>
      </c>
      <c r="Q836" s="24">
        <f t="shared" si="394"/>
        <v>305.77883945016788</v>
      </c>
      <c r="R836" s="12">
        <f t="shared" si="381"/>
        <v>0.37391408801032688</v>
      </c>
      <c r="S836" s="24">
        <f t="shared" si="382"/>
        <v>566.82185013949561</v>
      </c>
      <c r="T836" s="12">
        <f t="shared" si="395"/>
        <v>0.34050666013468939</v>
      </c>
      <c r="W836" s="24">
        <f t="shared" si="396"/>
        <v>341.10916946080437</v>
      </c>
      <c r="X836" s="24">
        <f t="shared" si="397"/>
        <v>580.1482652689308</v>
      </c>
      <c r="Y836" s="13">
        <f t="shared" si="383"/>
        <v>0.39938666842636095</v>
      </c>
      <c r="Z836" s="24">
        <f t="shared" si="384"/>
        <v>7000.2387832894883</v>
      </c>
      <c r="AA836" s="24">
        <f t="shared" si="385"/>
        <v>13805.107988103478</v>
      </c>
      <c r="AB836" s="24">
        <f t="shared" si="398"/>
        <v>424.8745570697734</v>
      </c>
      <c r="AC836" s="24">
        <f t="shared" si="399"/>
        <v>305.77883945016788</v>
      </c>
      <c r="AE836" s="14">
        <f t="shared" si="400"/>
        <v>68.166666666666671</v>
      </c>
      <c r="AF836" s="24">
        <f t="shared" si="404"/>
        <v>400</v>
      </c>
      <c r="AG836" s="3">
        <f t="shared" si="401"/>
        <v>1.3</v>
      </c>
      <c r="AH836" s="3">
        <f>IF(AC836&lt;=450,AthetaR30_0,IF(AC836&gt;=650,AthetaR30_2,(IF(AC836&lt;=550,AthetaR30_0+(AthetaR30_1-AthetaR30_0)/100*(AC836-450),AthetaR30_1+(AthetaR30_2-AthetaR30_1)/100*(AC836-450)))))</f>
        <v>0</v>
      </c>
      <c r="AI836" s="3">
        <f>IF(AD836&lt;=450,AthetaR60_0,IF(AD836&gt;=650,AthetaR60_2,(IF(AD836&lt;=550,AthetaR60_0+(AthetaR60_1-AthetaR60_0)/100*(AD836-450),AthetaR60_1+(AthetaR60_2-AthetaR60_1)/100*(AD836-450)))))</f>
        <v>0.5</v>
      </c>
      <c r="AJ836" s="3">
        <f>IF(AE836&lt;=450,AthetaR90_0,IF(AE836&gt;=650,AthetaR90_2,(IF(AE836&lt;=550,AthetaR90_0+(AthetaR90_1-AthetaR90_0)/100*(AE836-450),AthetaR90_1+(AthetaR90_2-AthetaR90_1)/100*(AE836-450)))))</f>
        <v>1.3</v>
      </c>
      <c r="AK836" s="3">
        <f>IF(AF836&lt;=450,AthetaR120_0,IF(AF836&gt;=650,AthetaR120_2,(IF(AF836&lt;=550,AthetaR120_0+(AthetaR120_1-AthetaR120_0)/100*(AF836-450),AthetaR120_1+(AthetaR120_2-AthetaR120_1)/100*(AF836-450)))))</f>
        <v>1.9</v>
      </c>
      <c r="AL836" s="24">
        <f t="shared" si="402"/>
        <v>424.8745570697734</v>
      </c>
      <c r="AM836" s="14">
        <f t="shared" si="403"/>
        <v>305.77883945016788</v>
      </c>
    </row>
    <row r="837" spans="2:39" x14ac:dyDescent="0.25">
      <c r="B837" s="3">
        <f t="shared" si="386"/>
        <v>4095</v>
      </c>
      <c r="C837" s="14">
        <f t="shared" si="387"/>
        <v>68.25</v>
      </c>
      <c r="D837" s="11">
        <f t="shared" si="388"/>
        <v>964.60562758503352</v>
      </c>
      <c r="E837" s="11">
        <f t="shared" si="374"/>
        <v>621.33251914103596</v>
      </c>
      <c r="F837" s="11">
        <f t="shared" si="389"/>
        <v>206.3629242413175</v>
      </c>
      <c r="G837" s="11">
        <f t="shared" si="375"/>
        <v>425.30440994589401</v>
      </c>
      <c r="H837" s="11">
        <f t="shared" si="376"/>
        <v>306.11934611030256</v>
      </c>
      <c r="I837" s="24">
        <f t="shared" si="390"/>
        <v>206.3629242413175</v>
      </c>
      <c r="J837" s="12">
        <f t="shared" si="377"/>
        <v>0.21727897407287261</v>
      </c>
      <c r="K837" s="24">
        <f t="shared" si="378"/>
        <v>532.05836429726889</v>
      </c>
      <c r="L837" s="12">
        <f t="shared" si="391"/>
        <v>0.23975307607715299</v>
      </c>
      <c r="M837" s="24">
        <f t="shared" si="392"/>
        <v>425.30440994589401</v>
      </c>
      <c r="N837" s="12">
        <f t="shared" si="379"/>
        <v>0.6226849789761294</v>
      </c>
      <c r="O837" s="24">
        <f t="shared" si="380"/>
        <v>618.85276099796522</v>
      </c>
      <c r="P837" s="12">
        <f t="shared" si="393"/>
        <v>0.42953246154741775</v>
      </c>
      <c r="Q837" s="24">
        <f t="shared" si="394"/>
        <v>306.11934611030256</v>
      </c>
      <c r="R837" s="12">
        <f t="shared" si="381"/>
        <v>0.37383272534348932</v>
      </c>
      <c r="S837" s="24">
        <f t="shared" si="382"/>
        <v>566.94521584351946</v>
      </c>
      <c r="T837" s="12">
        <f t="shared" si="395"/>
        <v>0.34036624576522689</v>
      </c>
      <c r="W837" s="24">
        <f t="shared" si="396"/>
        <v>341.50855612923073</v>
      </c>
      <c r="X837" s="24">
        <f t="shared" si="397"/>
        <v>580.30610732127218</v>
      </c>
      <c r="Y837" s="13">
        <f t="shared" si="383"/>
        <v>0.39931757910976268</v>
      </c>
      <c r="Z837" s="24">
        <f t="shared" si="384"/>
        <v>6995.5990752951311</v>
      </c>
      <c r="AA837" s="24">
        <f t="shared" si="385"/>
        <v>13811.808180968499</v>
      </c>
      <c r="AB837" s="24">
        <f t="shared" si="398"/>
        <v>425.30440994589401</v>
      </c>
      <c r="AC837" s="24">
        <f t="shared" si="399"/>
        <v>306.11934611030256</v>
      </c>
      <c r="AE837" s="14">
        <f t="shared" si="400"/>
        <v>68.25</v>
      </c>
      <c r="AF837" s="24">
        <f t="shared" si="404"/>
        <v>400</v>
      </c>
      <c r="AG837" s="3">
        <f t="shared" si="401"/>
        <v>1.3</v>
      </c>
      <c r="AH837" s="3">
        <f>IF(AC837&lt;=450,AthetaR30_0,IF(AC837&gt;=650,AthetaR30_2,(IF(AC837&lt;=550,AthetaR30_0+(AthetaR30_1-AthetaR30_0)/100*(AC837-450),AthetaR30_1+(AthetaR30_2-AthetaR30_1)/100*(AC837-450)))))</f>
        <v>0</v>
      </c>
      <c r="AI837" s="3">
        <f>IF(AD837&lt;=450,AthetaR60_0,IF(AD837&gt;=650,AthetaR60_2,(IF(AD837&lt;=550,AthetaR60_0+(AthetaR60_1-AthetaR60_0)/100*(AD837-450),AthetaR60_1+(AthetaR60_2-AthetaR60_1)/100*(AD837-450)))))</f>
        <v>0.5</v>
      </c>
      <c r="AJ837" s="3">
        <f>IF(AE837&lt;=450,AthetaR90_0,IF(AE837&gt;=650,AthetaR90_2,(IF(AE837&lt;=550,AthetaR90_0+(AthetaR90_1-AthetaR90_0)/100*(AE837-450),AthetaR90_1+(AthetaR90_2-AthetaR90_1)/100*(AE837-450)))))</f>
        <v>1.3</v>
      </c>
      <c r="AK837" s="3">
        <f>IF(AF837&lt;=450,AthetaR120_0,IF(AF837&gt;=650,AthetaR120_2,(IF(AF837&lt;=550,AthetaR120_0+(AthetaR120_1-AthetaR120_0)/100*(AF837-450),AthetaR120_1+(AthetaR120_2-AthetaR120_1)/100*(AF837-450)))))</f>
        <v>1.9</v>
      </c>
      <c r="AL837" s="24">
        <f t="shared" si="402"/>
        <v>425.30440994589401</v>
      </c>
      <c r="AM837" s="14">
        <f t="shared" si="403"/>
        <v>306.11934611030256</v>
      </c>
    </row>
    <row r="838" spans="2:39" x14ac:dyDescent="0.25">
      <c r="B838" s="3">
        <f t="shared" si="386"/>
        <v>4100</v>
      </c>
      <c r="C838" s="14">
        <f t="shared" si="387"/>
        <v>68.333333333333329</v>
      </c>
      <c r="D838" s="11">
        <f t="shared" si="388"/>
        <v>964.78812650681277</v>
      </c>
      <c r="E838" s="11">
        <f t="shared" si="374"/>
        <v>621.54631748968802</v>
      </c>
      <c r="F838" s="11">
        <f t="shared" si="389"/>
        <v>206.60267731739467</v>
      </c>
      <c r="G838" s="11">
        <f t="shared" si="375"/>
        <v>425.73394240744142</v>
      </c>
      <c r="H838" s="11">
        <f t="shared" si="376"/>
        <v>306.45971235606777</v>
      </c>
      <c r="I838" s="24">
        <f t="shared" si="390"/>
        <v>206.60267731739467</v>
      </c>
      <c r="J838" s="12">
        <f t="shared" si="377"/>
        <v>0.21724382668381056</v>
      </c>
      <c r="K838" s="24">
        <f t="shared" si="378"/>
        <v>532.14444482079455</v>
      </c>
      <c r="L838" s="12">
        <f t="shared" si="391"/>
        <v>0.23970344703392915</v>
      </c>
      <c r="M838" s="24">
        <f t="shared" si="392"/>
        <v>425.73394240744142</v>
      </c>
      <c r="N838" s="12">
        <f t="shared" si="379"/>
        <v>0.62245140243589003</v>
      </c>
      <c r="O838" s="24">
        <f t="shared" si="380"/>
        <v>619.08498713845711</v>
      </c>
      <c r="P838" s="12">
        <f t="shared" si="393"/>
        <v>0.42921214618913245</v>
      </c>
      <c r="Q838" s="24">
        <f t="shared" si="394"/>
        <v>306.45971235606777</v>
      </c>
      <c r="R838" s="12">
        <f t="shared" si="381"/>
        <v>0.37375137833744754</v>
      </c>
      <c r="S838" s="24">
        <f t="shared" si="382"/>
        <v>567.06861149788131</v>
      </c>
      <c r="T838" s="12">
        <f t="shared" si="395"/>
        <v>0.34022580520693996</v>
      </c>
      <c r="W838" s="24">
        <f t="shared" si="396"/>
        <v>341.9078737083405</v>
      </c>
      <c r="X838" s="24">
        <f t="shared" si="397"/>
        <v>580.46410847025959</v>
      </c>
      <c r="Y838" s="13">
        <f t="shared" si="383"/>
        <v>0.39924833389609971</v>
      </c>
      <c r="Z838" s="24">
        <f t="shared" si="384"/>
        <v>6990.9610945336881</v>
      </c>
      <c r="AA838" s="24">
        <f t="shared" si="385"/>
        <v>13818.502266143865</v>
      </c>
      <c r="AB838" s="24">
        <f t="shared" si="398"/>
        <v>425.73394240744142</v>
      </c>
      <c r="AC838" s="24">
        <f t="shared" si="399"/>
        <v>306.45971235606777</v>
      </c>
      <c r="AE838" s="14">
        <f t="shared" si="400"/>
        <v>68.333333333333329</v>
      </c>
      <c r="AF838" s="24">
        <f t="shared" si="404"/>
        <v>400</v>
      </c>
      <c r="AG838" s="3">
        <f t="shared" si="401"/>
        <v>1.3</v>
      </c>
      <c r="AH838" s="3">
        <f>IF(AC838&lt;=450,AthetaR30_0,IF(AC838&gt;=650,AthetaR30_2,(IF(AC838&lt;=550,AthetaR30_0+(AthetaR30_1-AthetaR30_0)/100*(AC838-450),AthetaR30_1+(AthetaR30_2-AthetaR30_1)/100*(AC838-450)))))</f>
        <v>0</v>
      </c>
      <c r="AI838" s="3">
        <f>IF(AD838&lt;=450,AthetaR60_0,IF(AD838&gt;=650,AthetaR60_2,(IF(AD838&lt;=550,AthetaR60_0+(AthetaR60_1-AthetaR60_0)/100*(AD838-450),AthetaR60_1+(AthetaR60_2-AthetaR60_1)/100*(AD838-450)))))</f>
        <v>0.5</v>
      </c>
      <c r="AJ838" s="3">
        <f>IF(AE838&lt;=450,AthetaR90_0,IF(AE838&gt;=650,AthetaR90_2,(IF(AE838&lt;=550,AthetaR90_0+(AthetaR90_1-AthetaR90_0)/100*(AE838-450),AthetaR90_1+(AthetaR90_2-AthetaR90_1)/100*(AE838-450)))))</f>
        <v>1.3</v>
      </c>
      <c r="AK838" s="3">
        <f>IF(AF838&lt;=450,AthetaR120_0,IF(AF838&gt;=650,AthetaR120_2,(IF(AF838&lt;=550,AthetaR120_0+(AthetaR120_1-AthetaR120_0)/100*(AF838-450),AthetaR120_1+(AthetaR120_2-AthetaR120_1)/100*(AF838-450)))))</f>
        <v>1.9</v>
      </c>
      <c r="AL838" s="24">
        <f t="shared" si="402"/>
        <v>425.73394240744142</v>
      </c>
      <c r="AM838" s="14">
        <f t="shared" si="403"/>
        <v>306.45971235606777</v>
      </c>
    </row>
    <row r="839" spans="2:39" x14ac:dyDescent="0.25">
      <c r="B839" s="3">
        <f t="shared" si="386"/>
        <v>4105</v>
      </c>
      <c r="C839" s="14">
        <f t="shared" si="387"/>
        <v>68.416666666666671</v>
      </c>
      <c r="D839" s="11">
        <f t="shared" si="388"/>
        <v>964.97040341038394</v>
      </c>
      <c r="E839" s="11">
        <f t="shared" si="374"/>
        <v>621.76011583834008</v>
      </c>
      <c r="F839" s="11">
        <f t="shared" si="389"/>
        <v>206.84238076442858</v>
      </c>
      <c r="G839" s="11">
        <f t="shared" si="375"/>
        <v>426.16315455363053</v>
      </c>
      <c r="H839" s="11">
        <f t="shared" si="376"/>
        <v>306.79993816127472</v>
      </c>
      <c r="I839" s="24">
        <f t="shared" si="390"/>
        <v>206.84238076442858</v>
      </c>
      <c r="J839" s="12">
        <f t="shared" si="377"/>
        <v>0.21720871266469335</v>
      </c>
      <c r="K839" s="24">
        <f t="shared" si="378"/>
        <v>532.23047143537781</v>
      </c>
      <c r="L839" s="12">
        <f t="shared" si="391"/>
        <v>0.23965378812816543</v>
      </c>
      <c r="M839" s="24">
        <f t="shared" si="392"/>
        <v>426.16315455363053</v>
      </c>
      <c r="N839" s="12">
        <f t="shared" si="379"/>
        <v>0.62221775090552656</v>
      </c>
      <c r="O839" s="24">
        <f t="shared" si="380"/>
        <v>619.31746227189626</v>
      </c>
      <c r="P839" s="12">
        <f t="shared" si="393"/>
        <v>0.42889193067387649</v>
      </c>
      <c r="Q839" s="24">
        <f t="shared" si="394"/>
        <v>306.79993816127472</v>
      </c>
      <c r="R839" s="12">
        <f t="shared" si="381"/>
        <v>0.37367004672120668</v>
      </c>
      <c r="S839" s="24">
        <f t="shared" si="382"/>
        <v>567.1920375179684</v>
      </c>
      <c r="T839" s="12">
        <f t="shared" si="395"/>
        <v>0.34008533865075352</v>
      </c>
      <c r="W839" s="24">
        <f t="shared" si="396"/>
        <v>342.30712204223659</v>
      </c>
      <c r="X839" s="24">
        <f t="shared" si="397"/>
        <v>580.62226940525807</v>
      </c>
      <c r="Y839" s="13">
        <f t="shared" si="383"/>
        <v>0.39917893245899255</v>
      </c>
      <c r="Z839" s="24">
        <f t="shared" si="384"/>
        <v>6986.3248449025878</v>
      </c>
      <c r="AA839" s="24">
        <f t="shared" si="385"/>
        <v>13825.190237822355</v>
      </c>
      <c r="AB839" s="24">
        <f t="shared" si="398"/>
        <v>426.16315455363053</v>
      </c>
      <c r="AC839" s="24">
        <f t="shared" si="399"/>
        <v>306.79993816127472</v>
      </c>
      <c r="AE839" s="14">
        <f t="shared" si="400"/>
        <v>68.416666666666671</v>
      </c>
      <c r="AF839" s="24">
        <f t="shared" si="404"/>
        <v>400</v>
      </c>
      <c r="AG839" s="3">
        <f t="shared" si="401"/>
        <v>1.3</v>
      </c>
      <c r="AH839" s="3">
        <f>IF(AC839&lt;=450,AthetaR30_0,IF(AC839&gt;=650,AthetaR30_2,(IF(AC839&lt;=550,AthetaR30_0+(AthetaR30_1-AthetaR30_0)/100*(AC839-450),AthetaR30_1+(AthetaR30_2-AthetaR30_1)/100*(AC839-450)))))</f>
        <v>0</v>
      </c>
      <c r="AI839" s="3">
        <f>IF(AD839&lt;=450,AthetaR60_0,IF(AD839&gt;=650,AthetaR60_2,(IF(AD839&lt;=550,AthetaR60_0+(AthetaR60_1-AthetaR60_0)/100*(AD839-450),AthetaR60_1+(AthetaR60_2-AthetaR60_1)/100*(AD839-450)))))</f>
        <v>0.5</v>
      </c>
      <c r="AJ839" s="3">
        <f>IF(AE839&lt;=450,AthetaR90_0,IF(AE839&gt;=650,AthetaR90_2,(IF(AE839&lt;=550,AthetaR90_0+(AthetaR90_1-AthetaR90_0)/100*(AE839-450),AthetaR90_1+(AthetaR90_2-AthetaR90_1)/100*(AE839-450)))))</f>
        <v>1.3</v>
      </c>
      <c r="AK839" s="3">
        <f>IF(AF839&lt;=450,AthetaR120_0,IF(AF839&gt;=650,AthetaR120_2,(IF(AF839&lt;=550,AthetaR120_0+(AthetaR120_1-AthetaR120_0)/100*(AF839-450),AthetaR120_1+(AthetaR120_2-AthetaR120_1)/100*(AF839-450)))))</f>
        <v>1.9</v>
      </c>
      <c r="AL839" s="24">
        <f t="shared" si="402"/>
        <v>426.16315455363053</v>
      </c>
      <c r="AM839" s="14">
        <f t="shared" si="403"/>
        <v>306.79993816127472</v>
      </c>
    </row>
    <row r="840" spans="2:39" x14ac:dyDescent="0.25">
      <c r="B840" s="3">
        <f t="shared" si="386"/>
        <v>4110</v>
      </c>
      <c r="C840" s="14">
        <f t="shared" si="387"/>
        <v>68.5</v>
      </c>
      <c r="D840" s="11">
        <f t="shared" si="388"/>
        <v>965.15245883528155</v>
      </c>
      <c r="E840" s="11">
        <f t="shared" si="374"/>
        <v>621.97391418699215</v>
      </c>
      <c r="F840" s="11">
        <f t="shared" si="389"/>
        <v>207.08203455255673</v>
      </c>
      <c r="G840" s="11">
        <f t="shared" si="375"/>
        <v>426.59204648430443</v>
      </c>
      <c r="H840" s="11">
        <f t="shared" si="376"/>
        <v>307.14002349992546</v>
      </c>
      <c r="I840" s="24">
        <f t="shared" si="390"/>
        <v>207.08203455255673</v>
      </c>
      <c r="J840" s="12">
        <f t="shared" si="377"/>
        <v>0.21717363190907743</v>
      </c>
      <c r="K840" s="24">
        <f t="shared" si="378"/>
        <v>532.31644433611928</v>
      </c>
      <c r="L840" s="12">
        <f t="shared" si="391"/>
        <v>0.23960409950447714</v>
      </c>
      <c r="M840" s="24">
        <f t="shared" si="392"/>
        <v>426.59204648430443</v>
      </c>
      <c r="N840" s="12">
        <f t="shared" si="379"/>
        <v>0.62198402458908919</v>
      </c>
      <c r="O840" s="24">
        <f t="shared" si="380"/>
        <v>619.5501865597231</v>
      </c>
      <c r="P840" s="12">
        <f t="shared" si="393"/>
        <v>0.42857181562807151</v>
      </c>
      <c r="Q840" s="24">
        <f t="shared" si="394"/>
        <v>307.14002349992546</v>
      </c>
      <c r="R840" s="12">
        <f t="shared" si="381"/>
        <v>0.37358873022504041</v>
      </c>
      <c r="S840" s="24">
        <f t="shared" si="382"/>
        <v>567.31549431795429</v>
      </c>
      <c r="T840" s="12">
        <f t="shared" si="395"/>
        <v>0.33994484628688015</v>
      </c>
      <c r="W840" s="24">
        <f t="shared" si="396"/>
        <v>342.70630097469558</v>
      </c>
      <c r="X840" s="24">
        <f t="shared" si="397"/>
        <v>580.78059081434571</v>
      </c>
      <c r="Y840" s="13">
        <f t="shared" si="383"/>
        <v>0.39910937447499745</v>
      </c>
      <c r="Z840" s="24">
        <f t="shared" si="384"/>
        <v>6981.6903303074141</v>
      </c>
      <c r="AA840" s="24">
        <f t="shared" si="385"/>
        <v>13831.872090246408</v>
      </c>
      <c r="AB840" s="24">
        <f t="shared" si="398"/>
        <v>426.59204648430443</v>
      </c>
      <c r="AC840" s="24">
        <f t="shared" si="399"/>
        <v>307.14002349992546</v>
      </c>
      <c r="AE840" s="14">
        <f t="shared" si="400"/>
        <v>68.5</v>
      </c>
      <c r="AF840" s="24">
        <f t="shared" si="404"/>
        <v>400</v>
      </c>
      <c r="AG840" s="3">
        <f t="shared" si="401"/>
        <v>1.3</v>
      </c>
      <c r="AH840" s="3">
        <f>IF(AC840&lt;=450,AthetaR30_0,IF(AC840&gt;=650,AthetaR30_2,(IF(AC840&lt;=550,AthetaR30_0+(AthetaR30_1-AthetaR30_0)/100*(AC840-450),AthetaR30_1+(AthetaR30_2-AthetaR30_1)/100*(AC840-450)))))</f>
        <v>0</v>
      </c>
      <c r="AI840" s="3">
        <f>IF(AD840&lt;=450,AthetaR60_0,IF(AD840&gt;=650,AthetaR60_2,(IF(AD840&lt;=550,AthetaR60_0+(AthetaR60_1-AthetaR60_0)/100*(AD840-450),AthetaR60_1+(AthetaR60_2-AthetaR60_1)/100*(AD840-450)))))</f>
        <v>0.5</v>
      </c>
      <c r="AJ840" s="3">
        <f>IF(AE840&lt;=450,AthetaR90_0,IF(AE840&gt;=650,AthetaR90_2,(IF(AE840&lt;=550,AthetaR90_0+(AthetaR90_1-AthetaR90_0)/100*(AE840-450),AthetaR90_1+(AthetaR90_2-AthetaR90_1)/100*(AE840-450)))))</f>
        <v>1.3</v>
      </c>
      <c r="AK840" s="3">
        <f>IF(AF840&lt;=450,AthetaR120_0,IF(AF840&gt;=650,AthetaR120_2,(IF(AF840&lt;=550,AthetaR120_0+(AthetaR120_1-AthetaR120_0)/100*(AF840-450),AthetaR120_1+(AthetaR120_2-AthetaR120_1)/100*(AF840-450)))))</f>
        <v>1.9</v>
      </c>
      <c r="AL840" s="24">
        <f t="shared" si="402"/>
        <v>426.59204648430443</v>
      </c>
      <c r="AM840" s="14">
        <f t="shared" si="403"/>
        <v>307.14002349992546</v>
      </c>
    </row>
    <row r="841" spans="2:39" x14ac:dyDescent="0.25">
      <c r="B841" s="3">
        <f t="shared" si="386"/>
        <v>4115</v>
      </c>
      <c r="C841" s="14">
        <f t="shared" si="387"/>
        <v>68.583333333333329</v>
      </c>
      <c r="D841" s="11">
        <f t="shared" si="388"/>
        <v>965.3342933190753</v>
      </c>
      <c r="E841" s="11">
        <f t="shared" si="374"/>
        <v>622.18771253564421</v>
      </c>
      <c r="F841" s="11">
        <f t="shared" si="389"/>
        <v>207.32163865206121</v>
      </c>
      <c r="G841" s="11">
        <f t="shared" si="375"/>
        <v>427.02061829993249</v>
      </c>
      <c r="H841" s="11">
        <f t="shared" si="376"/>
        <v>307.47996834621233</v>
      </c>
      <c r="I841" s="24">
        <f t="shared" si="390"/>
        <v>207.32163865206121</v>
      </c>
      <c r="J841" s="12">
        <f t="shared" si="377"/>
        <v>0.21713858431072577</v>
      </c>
      <c r="K841" s="24">
        <f t="shared" si="378"/>
        <v>532.40236371795686</v>
      </c>
      <c r="L841" s="12">
        <f t="shared" si="391"/>
        <v>0.23955438130664997</v>
      </c>
      <c r="M841" s="24">
        <f t="shared" si="392"/>
        <v>427.02061829993249</v>
      </c>
      <c r="N841" s="12">
        <f t="shared" si="379"/>
        <v>0.62175022369402611</v>
      </c>
      <c r="O841" s="24">
        <f t="shared" si="380"/>
        <v>619.78316016010797</v>
      </c>
      <c r="P841" s="12">
        <f t="shared" si="393"/>
        <v>0.42825180167662197</v>
      </c>
      <c r="Q841" s="24">
        <f t="shared" si="394"/>
        <v>307.47996834621233</v>
      </c>
      <c r="R841" s="12">
        <f t="shared" si="381"/>
        <v>0.37350742858048791</v>
      </c>
      <c r="S841" s="24">
        <f t="shared" si="382"/>
        <v>567.43898231079947</v>
      </c>
      <c r="T841" s="12">
        <f t="shared" si="395"/>
        <v>0.33980432830494078</v>
      </c>
      <c r="W841" s="24">
        <f t="shared" si="396"/>
        <v>343.1054103491706</v>
      </c>
      <c r="X841" s="24">
        <f t="shared" si="397"/>
        <v>580.93907338431029</v>
      </c>
      <c r="Y841" s="13">
        <f t="shared" si="383"/>
        <v>0.39903965962360666</v>
      </c>
      <c r="Z841" s="24">
        <f t="shared" si="384"/>
        <v>6977.0575546618402</v>
      </c>
      <c r="AA841" s="24">
        <f t="shared" si="385"/>
        <v>13838.547817708211</v>
      </c>
      <c r="AB841" s="24">
        <f t="shared" si="398"/>
        <v>427.02061829993249</v>
      </c>
      <c r="AC841" s="24">
        <f t="shared" si="399"/>
        <v>307.47996834621233</v>
      </c>
      <c r="AE841" s="14">
        <f t="shared" si="400"/>
        <v>68.583333333333329</v>
      </c>
      <c r="AF841" s="24">
        <f t="shared" si="404"/>
        <v>400</v>
      </c>
      <c r="AG841" s="3">
        <f t="shared" si="401"/>
        <v>1.3</v>
      </c>
      <c r="AH841" s="3">
        <f>IF(AC841&lt;=450,AthetaR30_0,IF(AC841&gt;=650,AthetaR30_2,(IF(AC841&lt;=550,AthetaR30_0+(AthetaR30_1-AthetaR30_0)/100*(AC841-450),AthetaR30_1+(AthetaR30_2-AthetaR30_1)/100*(AC841-450)))))</f>
        <v>0</v>
      </c>
      <c r="AI841" s="3">
        <f>IF(AD841&lt;=450,AthetaR60_0,IF(AD841&gt;=650,AthetaR60_2,(IF(AD841&lt;=550,AthetaR60_0+(AthetaR60_1-AthetaR60_0)/100*(AD841-450),AthetaR60_1+(AthetaR60_2-AthetaR60_1)/100*(AD841-450)))))</f>
        <v>0.5</v>
      </c>
      <c r="AJ841" s="3">
        <f>IF(AE841&lt;=450,AthetaR90_0,IF(AE841&gt;=650,AthetaR90_2,(IF(AE841&lt;=550,AthetaR90_0+(AthetaR90_1-AthetaR90_0)/100*(AE841-450),AthetaR90_1+(AthetaR90_2-AthetaR90_1)/100*(AE841-450)))))</f>
        <v>1.3</v>
      </c>
      <c r="AK841" s="3">
        <f>IF(AF841&lt;=450,AthetaR120_0,IF(AF841&gt;=650,AthetaR120_2,(IF(AF841&lt;=550,AthetaR120_0+(AthetaR120_1-AthetaR120_0)/100*(AF841-450),AthetaR120_1+(AthetaR120_2-AthetaR120_1)/100*(AF841-450)))))</f>
        <v>1.9</v>
      </c>
      <c r="AL841" s="24">
        <f t="shared" si="402"/>
        <v>427.02061829993249</v>
      </c>
      <c r="AM841" s="14">
        <f t="shared" si="403"/>
        <v>307.47996834621233</v>
      </c>
    </row>
    <row r="842" spans="2:39" x14ac:dyDescent="0.25">
      <c r="B842" s="3">
        <f t="shared" si="386"/>
        <v>4120</v>
      </c>
      <c r="C842" s="14">
        <f t="shared" si="387"/>
        <v>68.666666666666671</v>
      </c>
      <c r="D842" s="11">
        <f t="shared" si="388"/>
        <v>965.51590739738026</v>
      </c>
      <c r="E842" s="11">
        <f t="shared" si="374"/>
        <v>622.40151088429639</v>
      </c>
      <c r="F842" s="11">
        <f t="shared" si="389"/>
        <v>207.56119303336786</v>
      </c>
      <c r="G842" s="11">
        <f t="shared" si="375"/>
        <v>427.44887010160909</v>
      </c>
      <c r="H842" s="11">
        <f t="shared" si="376"/>
        <v>307.81977267451725</v>
      </c>
      <c r="I842" s="24">
        <f t="shared" si="390"/>
        <v>207.56119303336786</v>
      </c>
      <c r="J842" s="12">
        <f t="shared" si="377"/>
        <v>0.21710356976360798</v>
      </c>
      <c r="K842" s="24">
        <f t="shared" si="378"/>
        <v>532.48822977566533</v>
      </c>
      <c r="L842" s="12">
        <f t="shared" si="391"/>
        <v>0.23950463367760003</v>
      </c>
      <c r="M842" s="24">
        <f t="shared" si="392"/>
        <v>427.44887010160909</v>
      </c>
      <c r="N842" s="12">
        <f t="shared" si="379"/>
        <v>0.62151634843115844</v>
      </c>
      <c r="O842" s="24">
        <f t="shared" si="380"/>
        <v>620.01638322796339</v>
      </c>
      <c r="P842" s="12">
        <f t="shared" si="393"/>
        <v>0.42793188944277977</v>
      </c>
      <c r="Q842" s="24">
        <f t="shared" si="394"/>
        <v>307.81977267451725</v>
      </c>
      <c r="R842" s="12">
        <f t="shared" si="381"/>
        <v>0.37342614152035108</v>
      </c>
      <c r="S842" s="24">
        <f t="shared" si="382"/>
        <v>567.56250190825256</v>
      </c>
      <c r="T842" s="12">
        <f t="shared" si="395"/>
        <v>0.33966378489389065</v>
      </c>
      <c r="W842" s="24">
        <f t="shared" si="396"/>
        <v>343.50445000879421</v>
      </c>
      <c r="X842" s="24">
        <f t="shared" si="397"/>
        <v>581.09771780064807</v>
      </c>
      <c r="Y842" s="13">
        <f t="shared" si="383"/>
        <v>0.39896978758724827</v>
      </c>
      <c r="Z842" s="24">
        <f t="shared" si="384"/>
        <v>6972.4265218875544</v>
      </c>
      <c r="AA842" s="24">
        <f t="shared" si="385"/>
        <v>13845.217414549827</v>
      </c>
      <c r="AB842" s="24">
        <f t="shared" si="398"/>
        <v>427.44887010160909</v>
      </c>
      <c r="AC842" s="24">
        <f t="shared" si="399"/>
        <v>307.81977267451725</v>
      </c>
      <c r="AE842" s="14">
        <f t="shared" si="400"/>
        <v>68.666666666666671</v>
      </c>
      <c r="AF842" s="24">
        <f t="shared" si="404"/>
        <v>400</v>
      </c>
      <c r="AG842" s="3">
        <f t="shared" si="401"/>
        <v>1.3</v>
      </c>
      <c r="AH842" s="3">
        <f>IF(AC842&lt;=450,AthetaR30_0,IF(AC842&gt;=650,AthetaR30_2,(IF(AC842&lt;=550,AthetaR30_0+(AthetaR30_1-AthetaR30_0)/100*(AC842-450),AthetaR30_1+(AthetaR30_2-AthetaR30_1)/100*(AC842-450)))))</f>
        <v>0</v>
      </c>
      <c r="AI842" s="3">
        <f>IF(AD842&lt;=450,AthetaR60_0,IF(AD842&gt;=650,AthetaR60_2,(IF(AD842&lt;=550,AthetaR60_0+(AthetaR60_1-AthetaR60_0)/100*(AD842-450),AthetaR60_1+(AthetaR60_2-AthetaR60_1)/100*(AD842-450)))))</f>
        <v>0.5</v>
      </c>
      <c r="AJ842" s="3">
        <f>IF(AE842&lt;=450,AthetaR90_0,IF(AE842&gt;=650,AthetaR90_2,(IF(AE842&lt;=550,AthetaR90_0+(AthetaR90_1-AthetaR90_0)/100*(AE842-450),AthetaR90_1+(AthetaR90_2-AthetaR90_1)/100*(AE842-450)))))</f>
        <v>1.3</v>
      </c>
      <c r="AK842" s="3">
        <f>IF(AF842&lt;=450,AthetaR120_0,IF(AF842&gt;=650,AthetaR120_2,(IF(AF842&lt;=550,AthetaR120_0+(AthetaR120_1-AthetaR120_0)/100*(AF842-450),AthetaR120_1+(AthetaR120_2-AthetaR120_1)/100*(AF842-450)))))</f>
        <v>1.9</v>
      </c>
      <c r="AL842" s="24">
        <f t="shared" si="402"/>
        <v>427.44887010160909</v>
      </c>
      <c r="AM842" s="14">
        <f t="shared" si="403"/>
        <v>307.81977267451725</v>
      </c>
    </row>
    <row r="843" spans="2:39" x14ac:dyDescent="0.25">
      <c r="B843" s="3">
        <f t="shared" si="386"/>
        <v>4125</v>
      </c>
      <c r="C843" s="14">
        <f t="shared" si="387"/>
        <v>68.75</v>
      </c>
      <c r="D843" s="11">
        <f t="shared" si="388"/>
        <v>965.69730160386575</v>
      </c>
      <c r="E843" s="11">
        <f t="shared" si="374"/>
        <v>622.61530923294845</v>
      </c>
      <c r="F843" s="11">
        <f t="shared" si="389"/>
        <v>207.80069766704545</v>
      </c>
      <c r="G843" s="11">
        <f t="shared" si="375"/>
        <v>427.87680199105188</v>
      </c>
      <c r="H843" s="11">
        <f t="shared" si="376"/>
        <v>308.15943645941115</v>
      </c>
      <c r="I843" s="24">
        <f t="shared" si="390"/>
        <v>207.80069766704545</v>
      </c>
      <c r="J843" s="12">
        <f t="shared" si="377"/>
        <v>0.21706858816189997</v>
      </c>
      <c r="K843" s="24">
        <f t="shared" si="378"/>
        <v>532.57404270385518</v>
      </c>
      <c r="L843" s="12">
        <f t="shared" si="391"/>
        <v>0.23945485675940842</v>
      </c>
      <c r="M843" s="24">
        <f t="shared" si="392"/>
        <v>427.87680199105188</v>
      </c>
      <c r="N843" s="12">
        <f t="shared" si="379"/>
        <v>0.62128239901465288</v>
      </c>
      <c r="O843" s="24">
        <f t="shared" si="380"/>
        <v>620.24985591495749</v>
      </c>
      <c r="P843" s="12">
        <f t="shared" si="393"/>
        <v>0.42761207954822555</v>
      </c>
      <c r="Q843" s="24">
        <f t="shared" si="394"/>
        <v>308.15943645941115</v>
      </c>
      <c r="R843" s="12">
        <f t="shared" si="381"/>
        <v>0.37334486877869216</v>
      </c>
      <c r="S843" s="24">
        <f t="shared" si="382"/>
        <v>567.68605352085081</v>
      </c>
      <c r="T843" s="12">
        <f t="shared" si="395"/>
        <v>0.33952321624207693</v>
      </c>
      <c r="W843" s="24">
        <f t="shared" si="396"/>
        <v>343.90341979638146</v>
      </c>
      <c r="X843" s="24">
        <f t="shared" si="397"/>
        <v>581.25652474756032</v>
      </c>
      <c r="Y843" s="13">
        <f t="shared" si="383"/>
        <v>0.39889975805128686</v>
      </c>
      <c r="Z843" s="24">
        <f t="shared" si="384"/>
        <v>6967.797235914175</v>
      </c>
      <c r="AA843" s="24">
        <f t="shared" si="385"/>
        <v>13851.880875163273</v>
      </c>
      <c r="AB843" s="24">
        <f t="shared" si="398"/>
        <v>427.87680199105188</v>
      </c>
      <c r="AC843" s="24">
        <f t="shared" si="399"/>
        <v>308.15943645941115</v>
      </c>
      <c r="AE843" s="14">
        <f t="shared" si="400"/>
        <v>68.75</v>
      </c>
      <c r="AF843" s="24">
        <f t="shared" si="404"/>
        <v>400</v>
      </c>
      <c r="AG843" s="3">
        <f t="shared" si="401"/>
        <v>1.3</v>
      </c>
      <c r="AH843" s="3">
        <f>IF(AC843&lt;=450,AthetaR30_0,IF(AC843&gt;=650,AthetaR30_2,(IF(AC843&lt;=550,AthetaR30_0+(AthetaR30_1-AthetaR30_0)/100*(AC843-450),AthetaR30_1+(AthetaR30_2-AthetaR30_1)/100*(AC843-450)))))</f>
        <v>0</v>
      </c>
      <c r="AI843" s="3">
        <f>IF(AD843&lt;=450,AthetaR60_0,IF(AD843&gt;=650,AthetaR60_2,(IF(AD843&lt;=550,AthetaR60_0+(AthetaR60_1-AthetaR60_0)/100*(AD843-450),AthetaR60_1+(AthetaR60_2-AthetaR60_1)/100*(AD843-450)))))</f>
        <v>0.5</v>
      </c>
      <c r="AJ843" s="3">
        <f>IF(AE843&lt;=450,AthetaR90_0,IF(AE843&gt;=650,AthetaR90_2,(IF(AE843&lt;=550,AthetaR90_0+(AthetaR90_1-AthetaR90_0)/100*(AE843-450),AthetaR90_1+(AthetaR90_2-AthetaR90_1)/100*(AE843-450)))))</f>
        <v>1.3</v>
      </c>
      <c r="AK843" s="3">
        <f>IF(AF843&lt;=450,AthetaR120_0,IF(AF843&gt;=650,AthetaR120_2,(IF(AF843&lt;=550,AthetaR120_0+(AthetaR120_1-AthetaR120_0)/100*(AF843-450),AthetaR120_1+(AthetaR120_2-AthetaR120_1)/100*(AF843-450)))))</f>
        <v>1.9</v>
      </c>
      <c r="AL843" s="24">
        <f t="shared" si="402"/>
        <v>427.87680199105188</v>
      </c>
      <c r="AM843" s="14">
        <f t="shared" si="403"/>
        <v>308.15943645941115</v>
      </c>
    </row>
    <row r="844" spans="2:39" x14ac:dyDescent="0.25">
      <c r="B844" s="3">
        <f t="shared" si="386"/>
        <v>4130</v>
      </c>
      <c r="C844" s="14">
        <f t="shared" si="387"/>
        <v>68.833333333333329</v>
      </c>
      <c r="D844" s="11">
        <f t="shared" si="388"/>
        <v>965.8784764702657</v>
      </c>
      <c r="E844" s="11">
        <f t="shared" si="374"/>
        <v>622.82910758160051</v>
      </c>
      <c r="F844" s="11">
        <f t="shared" si="389"/>
        <v>208.04015252380486</v>
      </c>
      <c r="G844" s="11">
        <f t="shared" si="375"/>
        <v>428.3044140706001</v>
      </c>
      <c r="H844" s="11">
        <f t="shared" si="376"/>
        <v>308.49895967565323</v>
      </c>
      <c r="I844" s="24">
        <f t="shared" si="390"/>
        <v>208.04015252380486</v>
      </c>
      <c r="J844" s="12">
        <f t="shared" si="377"/>
        <v>0.21703363939998382</v>
      </c>
      <c r="K844" s="24">
        <f t="shared" si="378"/>
        <v>532.65980269697252</v>
      </c>
      <c r="L844" s="12">
        <f t="shared" si="391"/>
        <v>0.23940505069329271</v>
      </c>
      <c r="M844" s="24">
        <f t="shared" si="392"/>
        <v>428.3044140706001</v>
      </c>
      <c r="N844" s="12">
        <f t="shared" si="379"/>
        <v>0.62104837566199722</v>
      </c>
      <c r="O844" s="24">
        <f t="shared" si="380"/>
        <v>620.48357836952573</v>
      </c>
      <c r="P844" s="12">
        <f t="shared" si="393"/>
        <v>0.42729237261297276</v>
      </c>
      <c r="Q844" s="24">
        <f t="shared" si="394"/>
        <v>308.49895967565323</v>
      </c>
      <c r="R844" s="12">
        <f t="shared" si="381"/>
        <v>0.37326361009082987</v>
      </c>
      <c r="S844" s="24">
        <f t="shared" si="382"/>
        <v>567.80963755792209</v>
      </c>
      <c r="T844" s="12">
        <f t="shared" si="395"/>
        <v>0.33938262253718526</v>
      </c>
      <c r="W844" s="24">
        <f t="shared" si="396"/>
        <v>344.30231955443276</v>
      </c>
      <c r="X844" s="24">
        <f t="shared" si="397"/>
        <v>581.41549490795217</v>
      </c>
      <c r="Y844" s="13">
        <f t="shared" si="383"/>
        <v>0.39882957070402331</v>
      </c>
      <c r="Z844" s="24">
        <f t="shared" si="384"/>
        <v>6963.1697006791937</v>
      </c>
      <c r="AA844" s="24">
        <f t="shared" si="385"/>
        <v>13858.538193990684</v>
      </c>
      <c r="AB844" s="24">
        <f t="shared" si="398"/>
        <v>428.3044140706001</v>
      </c>
      <c r="AC844" s="24">
        <f t="shared" si="399"/>
        <v>308.49895967565323</v>
      </c>
      <c r="AE844" s="14">
        <f t="shared" si="400"/>
        <v>68.833333333333329</v>
      </c>
      <c r="AF844" s="24">
        <f t="shared" si="404"/>
        <v>400</v>
      </c>
      <c r="AG844" s="3">
        <f t="shared" si="401"/>
        <v>1.3</v>
      </c>
      <c r="AH844" s="3">
        <f>IF(AC844&lt;=450,AthetaR30_0,IF(AC844&gt;=650,AthetaR30_2,(IF(AC844&lt;=550,AthetaR30_0+(AthetaR30_1-AthetaR30_0)/100*(AC844-450),AthetaR30_1+(AthetaR30_2-AthetaR30_1)/100*(AC844-450)))))</f>
        <v>0</v>
      </c>
      <c r="AI844" s="3">
        <f>IF(AD844&lt;=450,AthetaR60_0,IF(AD844&gt;=650,AthetaR60_2,(IF(AD844&lt;=550,AthetaR60_0+(AthetaR60_1-AthetaR60_0)/100*(AD844-450),AthetaR60_1+(AthetaR60_2-AthetaR60_1)/100*(AD844-450)))))</f>
        <v>0.5</v>
      </c>
      <c r="AJ844" s="3">
        <f>IF(AE844&lt;=450,AthetaR90_0,IF(AE844&gt;=650,AthetaR90_2,(IF(AE844&lt;=550,AthetaR90_0+(AthetaR90_1-AthetaR90_0)/100*(AE844-450),AthetaR90_1+(AthetaR90_2-AthetaR90_1)/100*(AE844-450)))))</f>
        <v>1.3</v>
      </c>
      <c r="AK844" s="3">
        <f>IF(AF844&lt;=450,AthetaR120_0,IF(AF844&gt;=650,AthetaR120_2,(IF(AF844&lt;=550,AthetaR120_0+(AthetaR120_1-AthetaR120_0)/100*(AF844-450),AthetaR120_1+(AthetaR120_2-AthetaR120_1)/100*(AF844-450)))))</f>
        <v>1.9</v>
      </c>
      <c r="AL844" s="24">
        <f t="shared" si="402"/>
        <v>428.3044140706001</v>
      </c>
      <c r="AM844" s="14">
        <f t="shared" si="403"/>
        <v>308.49895967565323</v>
      </c>
    </row>
    <row r="845" spans="2:39" x14ac:dyDescent="0.25">
      <c r="B845" s="3">
        <f t="shared" si="386"/>
        <v>4135</v>
      </c>
      <c r="C845" s="14">
        <f t="shared" si="387"/>
        <v>68.916666666666671</v>
      </c>
      <c r="D845" s="11">
        <f t="shared" si="388"/>
        <v>966.05943252638758</v>
      </c>
      <c r="E845" s="11">
        <f t="shared" si="374"/>
        <v>623.04290593025257</v>
      </c>
      <c r="F845" s="11">
        <f t="shared" si="389"/>
        <v>208.27955757449814</v>
      </c>
      <c r="G845" s="11">
        <f t="shared" si="375"/>
        <v>428.73170644321306</v>
      </c>
      <c r="H845" s="11">
        <f t="shared" si="376"/>
        <v>308.83834229819041</v>
      </c>
      <c r="I845" s="24">
        <f t="shared" si="390"/>
        <v>208.27955757449814</v>
      </c>
      <c r="J845" s="12">
        <f t="shared" si="377"/>
        <v>0.21699872337244747</v>
      </c>
      <c r="K845" s="24">
        <f t="shared" si="378"/>
        <v>532.74550994929848</v>
      </c>
      <c r="L845" s="12">
        <f t="shared" si="391"/>
        <v>0.23935521561964135</v>
      </c>
      <c r="M845" s="24">
        <f t="shared" si="392"/>
        <v>428.73170644321306</v>
      </c>
      <c r="N845" s="12">
        <f t="shared" si="379"/>
        <v>0.62081427859397398</v>
      </c>
      <c r="O845" s="24">
        <f t="shared" si="380"/>
        <v>620.71755073688473</v>
      </c>
      <c r="P845" s="12">
        <f t="shared" si="393"/>
        <v>0.42697276925544686</v>
      </c>
      <c r="Q845" s="24">
        <f t="shared" si="394"/>
        <v>308.83834229819041</v>
      </c>
      <c r="R845" s="12">
        <f t="shared" si="381"/>
        <v>0.37318236519333781</v>
      </c>
      <c r="S845" s="24">
        <f t="shared" si="382"/>
        <v>567.93325442758442</v>
      </c>
      <c r="T845" s="12">
        <f t="shared" si="395"/>
        <v>0.33924200396629689</v>
      </c>
      <c r="W845" s="24">
        <f t="shared" si="396"/>
        <v>344.70114912513679</v>
      </c>
      <c r="X845" s="24">
        <f t="shared" si="397"/>
        <v>581.57462896342872</v>
      </c>
      <c r="Y845" s="13">
        <f t="shared" si="383"/>
        <v>0.3987592252366961</v>
      </c>
      <c r="Z845" s="24">
        <f t="shared" si="384"/>
        <v>6958.5439201278941</v>
      </c>
      <c r="AA845" s="24">
        <f t="shared" si="385"/>
        <v>13865.189365524373</v>
      </c>
      <c r="AB845" s="24">
        <f t="shared" si="398"/>
        <v>428.73170644321306</v>
      </c>
      <c r="AC845" s="24">
        <f t="shared" si="399"/>
        <v>308.83834229819041</v>
      </c>
      <c r="AE845" s="14">
        <f t="shared" si="400"/>
        <v>68.916666666666671</v>
      </c>
      <c r="AF845" s="24">
        <f t="shared" si="404"/>
        <v>400</v>
      </c>
      <c r="AG845" s="3">
        <f t="shared" si="401"/>
        <v>1.3</v>
      </c>
      <c r="AH845" s="3">
        <f>IF(AC845&lt;=450,AthetaR30_0,IF(AC845&gt;=650,AthetaR30_2,(IF(AC845&lt;=550,AthetaR30_0+(AthetaR30_1-AthetaR30_0)/100*(AC845-450),AthetaR30_1+(AthetaR30_2-AthetaR30_1)/100*(AC845-450)))))</f>
        <v>0</v>
      </c>
      <c r="AI845" s="3">
        <f>IF(AD845&lt;=450,AthetaR60_0,IF(AD845&gt;=650,AthetaR60_2,(IF(AD845&lt;=550,AthetaR60_0+(AthetaR60_1-AthetaR60_0)/100*(AD845-450),AthetaR60_1+(AthetaR60_2-AthetaR60_1)/100*(AD845-450)))))</f>
        <v>0.5</v>
      </c>
      <c r="AJ845" s="3">
        <f>IF(AE845&lt;=450,AthetaR90_0,IF(AE845&gt;=650,AthetaR90_2,(IF(AE845&lt;=550,AthetaR90_0+(AthetaR90_1-AthetaR90_0)/100*(AE845-450),AthetaR90_1+(AthetaR90_2-AthetaR90_1)/100*(AE845-450)))))</f>
        <v>1.3</v>
      </c>
      <c r="AK845" s="3">
        <f>IF(AF845&lt;=450,AthetaR120_0,IF(AF845&gt;=650,AthetaR120_2,(IF(AF845&lt;=550,AthetaR120_0+(AthetaR120_1-AthetaR120_0)/100*(AF845-450),AthetaR120_1+(AthetaR120_2-AthetaR120_1)/100*(AF845-450)))))</f>
        <v>1.9</v>
      </c>
      <c r="AL845" s="24">
        <f t="shared" si="402"/>
        <v>428.73170644321306</v>
      </c>
      <c r="AM845" s="14">
        <f t="shared" si="403"/>
        <v>308.83834229819041</v>
      </c>
    </row>
    <row r="846" spans="2:39" x14ac:dyDescent="0.25">
      <c r="B846" s="3">
        <f t="shared" si="386"/>
        <v>4140</v>
      </c>
      <c r="C846" s="14">
        <f t="shared" si="387"/>
        <v>69</v>
      </c>
      <c r="D846" s="11">
        <f t="shared" si="388"/>
        <v>966.24017030012078</v>
      </c>
      <c r="E846" s="11">
        <f t="shared" si="374"/>
        <v>623.25670427890464</v>
      </c>
      <c r="F846" s="11">
        <f t="shared" si="389"/>
        <v>208.51891279011778</v>
      </c>
      <c r="G846" s="11">
        <f t="shared" si="375"/>
        <v>429.15867921246848</v>
      </c>
      <c r="H846" s="11">
        <f t="shared" si="376"/>
        <v>309.17758430215673</v>
      </c>
      <c r="I846" s="24">
        <f t="shared" si="390"/>
        <v>208.51891279011778</v>
      </c>
      <c r="J846" s="12">
        <f t="shared" si="377"/>
        <v>0.21696383997408433</v>
      </c>
      <c r="K846" s="24">
        <f t="shared" si="378"/>
        <v>532.83116465494879</v>
      </c>
      <c r="L846" s="12">
        <f t="shared" si="391"/>
        <v>0.23930535167803274</v>
      </c>
      <c r="M846" s="24">
        <f t="shared" si="392"/>
        <v>429.15867921246848</v>
      </c>
      <c r="N846" s="12">
        <f t="shared" si="379"/>
        <v>0.62058010803463526</v>
      </c>
      <c r="O846" s="24">
        <f t="shared" si="380"/>
        <v>620.95177315904357</v>
      </c>
      <c r="P846" s="12">
        <f t="shared" si="393"/>
        <v>0.42665327009252646</v>
      </c>
      <c r="Q846" s="24">
        <f t="shared" si="394"/>
        <v>309.17758430215673</v>
      </c>
      <c r="R846" s="12">
        <f t="shared" si="381"/>
        <v>0.37310113382404075</v>
      </c>
      <c r="S846" s="24">
        <f t="shared" si="382"/>
        <v>568.05690453674833</v>
      </c>
      <c r="T846" s="12">
        <f t="shared" si="395"/>
        <v>0.33910136071591773</v>
      </c>
      <c r="W846" s="24">
        <f t="shared" si="396"/>
        <v>345.09990835037348</v>
      </c>
      <c r="X846" s="24">
        <f t="shared" si="397"/>
        <v>581.73392759429339</v>
      </c>
      <c r="Y846" s="13">
        <f t="shared" si="383"/>
        <v>0.39868872134348099</v>
      </c>
      <c r="Z846" s="24">
        <f t="shared" si="384"/>
        <v>6953.9198982132784</v>
      </c>
      <c r="AA846" s="24">
        <f t="shared" si="385"/>
        <v>13871.834384306967</v>
      </c>
      <c r="AB846" s="24">
        <f t="shared" si="398"/>
        <v>429.15867921246848</v>
      </c>
      <c r="AC846" s="24">
        <f t="shared" si="399"/>
        <v>309.17758430215673</v>
      </c>
      <c r="AE846" s="14">
        <f t="shared" si="400"/>
        <v>69</v>
      </c>
      <c r="AF846" s="24">
        <f t="shared" si="404"/>
        <v>400</v>
      </c>
      <c r="AG846" s="3">
        <f t="shared" si="401"/>
        <v>1.3</v>
      </c>
      <c r="AH846" s="3">
        <f>IF(AC846&lt;=450,AthetaR30_0,IF(AC846&gt;=650,AthetaR30_2,(IF(AC846&lt;=550,AthetaR30_0+(AthetaR30_1-AthetaR30_0)/100*(AC846-450),AthetaR30_1+(AthetaR30_2-AthetaR30_1)/100*(AC846-450)))))</f>
        <v>0</v>
      </c>
      <c r="AI846" s="3">
        <f>IF(AD846&lt;=450,AthetaR60_0,IF(AD846&gt;=650,AthetaR60_2,(IF(AD846&lt;=550,AthetaR60_0+(AthetaR60_1-AthetaR60_0)/100*(AD846-450),AthetaR60_1+(AthetaR60_2-AthetaR60_1)/100*(AD846-450)))))</f>
        <v>0.5</v>
      </c>
      <c r="AJ846" s="3">
        <f>IF(AE846&lt;=450,AthetaR90_0,IF(AE846&gt;=650,AthetaR90_2,(IF(AE846&lt;=550,AthetaR90_0+(AthetaR90_1-AthetaR90_0)/100*(AE846-450),AthetaR90_1+(AthetaR90_2-AthetaR90_1)/100*(AE846-450)))))</f>
        <v>1.3</v>
      </c>
      <c r="AK846" s="3">
        <f>IF(AF846&lt;=450,AthetaR120_0,IF(AF846&gt;=650,AthetaR120_2,(IF(AF846&lt;=550,AthetaR120_0+(AthetaR120_1-AthetaR120_0)/100*(AF846-450),AthetaR120_1+(AthetaR120_2-AthetaR120_1)/100*(AF846-450)))))</f>
        <v>1.9</v>
      </c>
      <c r="AL846" s="24">
        <f t="shared" si="402"/>
        <v>429.15867921246848</v>
      </c>
      <c r="AM846" s="14">
        <f t="shared" si="403"/>
        <v>309.17758430215673</v>
      </c>
    </row>
    <row r="847" spans="2:39" x14ac:dyDescent="0.25">
      <c r="B847" s="3">
        <f t="shared" si="386"/>
        <v>4145</v>
      </c>
      <c r="C847" s="14">
        <f t="shared" si="387"/>
        <v>69.083333333333329</v>
      </c>
      <c r="D847" s="11">
        <f t="shared" si="388"/>
        <v>966.42069031744745</v>
      </c>
      <c r="E847" s="11">
        <f t="shared" si="374"/>
        <v>623.4705026275567</v>
      </c>
      <c r="F847" s="11">
        <f t="shared" si="389"/>
        <v>208.75821814179582</v>
      </c>
      <c r="G847" s="11">
        <f t="shared" si="375"/>
        <v>429.585332482561</v>
      </c>
      <c r="H847" s="11">
        <f t="shared" si="376"/>
        <v>309.51668566287265</v>
      </c>
      <c r="I847" s="24">
        <f t="shared" si="390"/>
        <v>208.75821814179582</v>
      </c>
      <c r="J847" s="12">
        <f t="shared" si="377"/>
        <v>0.21692898909989328</v>
      </c>
      <c r="K847" s="24">
        <f t="shared" si="378"/>
        <v>532.91676700787309</v>
      </c>
      <c r="L847" s="12">
        <f t="shared" si="391"/>
        <v>0.23925545900718276</v>
      </c>
      <c r="M847" s="24">
        <f t="shared" si="392"/>
        <v>429.585332482561</v>
      </c>
      <c r="N847" s="12">
        <f t="shared" si="379"/>
        <v>0.62034586421127602</v>
      </c>
      <c r="O847" s="24">
        <f t="shared" si="380"/>
        <v>621.18624577481796</v>
      </c>
      <c r="P847" s="12">
        <f t="shared" si="393"/>
        <v>0.42633387573937098</v>
      </c>
      <c r="Q847" s="24">
        <f t="shared" si="394"/>
        <v>309.51668566287265</v>
      </c>
      <c r="R847" s="12">
        <f t="shared" si="381"/>
        <v>0.3730199157220121</v>
      </c>
      <c r="S847" s="24">
        <f t="shared" si="382"/>
        <v>568.18058829111681</v>
      </c>
      <c r="T847" s="12">
        <f t="shared" si="395"/>
        <v>0.3389606929718843</v>
      </c>
      <c r="W847" s="24">
        <f t="shared" si="396"/>
        <v>345.49859707171697</v>
      </c>
      <c r="X847" s="24">
        <f t="shared" si="397"/>
        <v>581.89339147954627</v>
      </c>
      <c r="Y847" s="13">
        <f t="shared" si="383"/>
        <v>0.39861805872149053</v>
      </c>
      <c r="Z847" s="24">
        <f t="shared" si="384"/>
        <v>6949.2976388959933</v>
      </c>
      <c r="AA847" s="24">
        <f t="shared" si="385"/>
        <v>13878.473244931512</v>
      </c>
      <c r="AB847" s="24">
        <f t="shared" si="398"/>
        <v>429.585332482561</v>
      </c>
      <c r="AC847" s="24">
        <f t="shared" si="399"/>
        <v>309.51668566287265</v>
      </c>
      <c r="AE847" s="14">
        <f t="shared" si="400"/>
        <v>69.083333333333329</v>
      </c>
      <c r="AF847" s="24">
        <f t="shared" si="404"/>
        <v>400</v>
      </c>
      <c r="AG847" s="3">
        <f t="shared" si="401"/>
        <v>1.3</v>
      </c>
      <c r="AH847" s="3">
        <f>IF(AC847&lt;=450,AthetaR30_0,IF(AC847&gt;=650,AthetaR30_2,(IF(AC847&lt;=550,AthetaR30_0+(AthetaR30_1-AthetaR30_0)/100*(AC847-450),AthetaR30_1+(AthetaR30_2-AthetaR30_1)/100*(AC847-450)))))</f>
        <v>0</v>
      </c>
      <c r="AI847" s="3">
        <f>IF(AD847&lt;=450,AthetaR60_0,IF(AD847&gt;=650,AthetaR60_2,(IF(AD847&lt;=550,AthetaR60_0+(AthetaR60_1-AthetaR60_0)/100*(AD847-450),AthetaR60_1+(AthetaR60_2-AthetaR60_1)/100*(AD847-450)))))</f>
        <v>0.5</v>
      </c>
      <c r="AJ847" s="3">
        <f>IF(AE847&lt;=450,AthetaR90_0,IF(AE847&gt;=650,AthetaR90_2,(IF(AE847&lt;=550,AthetaR90_0+(AthetaR90_1-AthetaR90_0)/100*(AE847-450),AthetaR90_1+(AthetaR90_2-AthetaR90_1)/100*(AE847-450)))))</f>
        <v>1.3</v>
      </c>
      <c r="AK847" s="3">
        <f>IF(AF847&lt;=450,AthetaR120_0,IF(AF847&gt;=650,AthetaR120_2,(IF(AF847&lt;=550,AthetaR120_0+(AthetaR120_1-AthetaR120_0)/100*(AF847-450),AthetaR120_1+(AthetaR120_2-AthetaR120_1)/100*(AF847-450)))))</f>
        <v>1.9</v>
      </c>
      <c r="AL847" s="24">
        <f t="shared" si="402"/>
        <v>429.585332482561</v>
      </c>
      <c r="AM847" s="14">
        <f t="shared" si="403"/>
        <v>309.51668566287265</v>
      </c>
    </row>
    <row r="848" spans="2:39" x14ac:dyDescent="0.25">
      <c r="B848" s="3">
        <f t="shared" si="386"/>
        <v>4150</v>
      </c>
      <c r="C848" s="14">
        <f t="shared" si="387"/>
        <v>69.166666666666671</v>
      </c>
      <c r="D848" s="11">
        <f t="shared" si="388"/>
        <v>966.60099310245062</v>
      </c>
      <c r="E848" s="11">
        <f t="shared" si="374"/>
        <v>623.68430097620876</v>
      </c>
      <c r="F848" s="11">
        <f t="shared" si="389"/>
        <v>208.997473600803</v>
      </c>
      <c r="G848" s="11">
        <f t="shared" si="375"/>
        <v>430.01166635830037</v>
      </c>
      <c r="H848" s="11">
        <f t="shared" si="376"/>
        <v>309.85564635584456</v>
      </c>
      <c r="I848" s="24">
        <f t="shared" si="390"/>
        <v>208.997473600803</v>
      </c>
      <c r="J848" s="12">
        <f t="shared" si="377"/>
        <v>0.21689417064507852</v>
      </c>
      <c r="K848" s="24">
        <f t="shared" si="378"/>
        <v>533.00231720185445</v>
      </c>
      <c r="L848" s="12">
        <f t="shared" si="391"/>
        <v>0.23920553774501038</v>
      </c>
      <c r="M848" s="24">
        <f t="shared" si="392"/>
        <v>430.01166635830037</v>
      </c>
      <c r="N848" s="12">
        <f t="shared" si="379"/>
        <v>0.62011154735440988</v>
      </c>
      <c r="O848" s="24">
        <f t="shared" si="380"/>
        <v>621.42096871984199</v>
      </c>
      <c r="P848" s="12">
        <f t="shared" si="393"/>
        <v>0.42601458680959742</v>
      </c>
      <c r="Q848" s="24">
        <f t="shared" si="394"/>
        <v>309.85564635584456</v>
      </c>
      <c r="R848" s="12">
        <f t="shared" si="381"/>
        <v>0.37293871062757133</v>
      </c>
      <c r="S848" s="24">
        <f t="shared" si="382"/>
        <v>568.30430609518714</v>
      </c>
      <c r="T848" s="12">
        <f t="shared" si="395"/>
        <v>0.3388200009194744</v>
      </c>
      <c r="W848" s="24">
        <f t="shared" si="396"/>
        <v>345.89721513043844</v>
      </c>
      <c r="X848" s="24">
        <f t="shared" si="397"/>
        <v>582.05302129688039</v>
      </c>
      <c r="Y848" s="13">
        <f t="shared" si="383"/>
        <v>0.39854723707077494</v>
      </c>
      <c r="Z848" s="24">
        <f t="shared" si="384"/>
        <v>6944.6771461442577</v>
      </c>
      <c r="AA848" s="24">
        <f t="shared" si="385"/>
        <v>13885.105942041557</v>
      </c>
      <c r="AB848" s="24">
        <f t="shared" si="398"/>
        <v>430.01166635830037</v>
      </c>
      <c r="AC848" s="24">
        <f t="shared" si="399"/>
        <v>309.85564635584456</v>
      </c>
      <c r="AE848" s="14">
        <f t="shared" si="400"/>
        <v>69.166666666666671</v>
      </c>
      <c r="AF848" s="24">
        <f t="shared" si="404"/>
        <v>400</v>
      </c>
      <c r="AG848" s="3">
        <f t="shared" si="401"/>
        <v>1.3</v>
      </c>
      <c r="AH848" s="3">
        <f>IF(AC848&lt;=450,AthetaR30_0,IF(AC848&gt;=650,AthetaR30_2,(IF(AC848&lt;=550,AthetaR30_0+(AthetaR30_1-AthetaR30_0)/100*(AC848-450),AthetaR30_1+(AthetaR30_2-AthetaR30_1)/100*(AC848-450)))))</f>
        <v>0</v>
      </c>
      <c r="AI848" s="3">
        <f>IF(AD848&lt;=450,AthetaR60_0,IF(AD848&gt;=650,AthetaR60_2,(IF(AD848&lt;=550,AthetaR60_0+(AthetaR60_1-AthetaR60_0)/100*(AD848-450),AthetaR60_1+(AthetaR60_2-AthetaR60_1)/100*(AD848-450)))))</f>
        <v>0.5</v>
      </c>
      <c r="AJ848" s="3">
        <f>IF(AE848&lt;=450,AthetaR90_0,IF(AE848&gt;=650,AthetaR90_2,(IF(AE848&lt;=550,AthetaR90_0+(AthetaR90_1-AthetaR90_0)/100*(AE848-450),AthetaR90_1+(AthetaR90_2-AthetaR90_1)/100*(AE848-450)))))</f>
        <v>1.3</v>
      </c>
      <c r="AK848" s="3">
        <f>IF(AF848&lt;=450,AthetaR120_0,IF(AF848&gt;=650,AthetaR120_2,(IF(AF848&lt;=550,AthetaR120_0+(AthetaR120_1-AthetaR120_0)/100*(AF848-450),AthetaR120_1+(AthetaR120_2-AthetaR120_1)/100*(AF848-450)))))</f>
        <v>1.9</v>
      </c>
      <c r="AL848" s="24">
        <f t="shared" si="402"/>
        <v>430.01166635830037</v>
      </c>
      <c r="AM848" s="14">
        <f t="shared" si="403"/>
        <v>309.85564635584456</v>
      </c>
    </row>
    <row r="849" spans="2:39" x14ac:dyDescent="0.25">
      <c r="B849" s="3">
        <f t="shared" si="386"/>
        <v>4155</v>
      </c>
      <c r="C849" s="14">
        <f t="shared" si="387"/>
        <v>69.25</v>
      </c>
      <c r="D849" s="11">
        <f t="shared" si="388"/>
        <v>966.78107917732314</v>
      </c>
      <c r="E849" s="11">
        <f t="shared" si="374"/>
        <v>623.89809932486082</v>
      </c>
      <c r="F849" s="11">
        <f t="shared" si="389"/>
        <v>209.23667913854803</v>
      </c>
      <c r="G849" s="11">
        <f t="shared" si="375"/>
        <v>430.43768094510995</v>
      </c>
      <c r="H849" s="11">
        <f t="shared" si="376"/>
        <v>310.19446635676405</v>
      </c>
      <c r="I849" s="24">
        <f t="shared" si="390"/>
        <v>209.23667913854803</v>
      </c>
      <c r="J849" s="12">
        <f t="shared" si="377"/>
        <v>0.21685938450504888</v>
      </c>
      <c r="K849" s="24">
        <f t="shared" si="378"/>
        <v>533.08781543050907</v>
      </c>
      <c r="L849" s="12">
        <f t="shared" si="391"/>
        <v>0.23915558802862255</v>
      </c>
      <c r="M849" s="24">
        <f t="shared" si="392"/>
        <v>430.43768094510995</v>
      </c>
      <c r="N849" s="12">
        <f t="shared" si="379"/>
        <v>0.6198771576977431</v>
      </c>
      <c r="O849" s="24">
        <f t="shared" si="380"/>
        <v>621.65594212658073</v>
      </c>
      <c r="P849" s="12">
        <f t="shared" si="393"/>
        <v>0.4256954039152181</v>
      </c>
      <c r="Q849" s="24">
        <f t="shared" si="394"/>
        <v>310.19446635676405</v>
      </c>
      <c r="R849" s="12">
        <f t="shared" si="381"/>
        <v>0.37285751828228036</v>
      </c>
      <c r="S849" s="24">
        <f t="shared" si="382"/>
        <v>568.42805835225136</v>
      </c>
      <c r="T849" s="12">
        <f t="shared" si="395"/>
        <v>0.33867928474337694</v>
      </c>
      <c r="W849" s="24">
        <f t="shared" si="396"/>
        <v>346.29576236750921</v>
      </c>
      <c r="X849" s="24">
        <f t="shared" si="397"/>
        <v>582.21281772267992</v>
      </c>
      <c r="Y849" s="13">
        <f t="shared" si="383"/>
        <v>0.39847625609432313</v>
      </c>
      <c r="Z849" s="24">
        <f t="shared" si="384"/>
        <v>6940.0584239337904</v>
      </c>
      <c r="AA849" s="24">
        <f t="shared" si="385"/>
        <v>13891.732470331301</v>
      </c>
      <c r="AB849" s="24">
        <f t="shared" si="398"/>
        <v>430.43768094510995</v>
      </c>
      <c r="AC849" s="24">
        <f t="shared" si="399"/>
        <v>310.19446635676405</v>
      </c>
      <c r="AE849" s="14">
        <f t="shared" si="400"/>
        <v>69.25</v>
      </c>
      <c r="AF849" s="24">
        <f t="shared" si="404"/>
        <v>400</v>
      </c>
      <c r="AG849" s="3">
        <f t="shared" si="401"/>
        <v>1.3</v>
      </c>
      <c r="AH849" s="3">
        <f>IF(AC849&lt;=450,AthetaR30_0,IF(AC849&gt;=650,AthetaR30_2,(IF(AC849&lt;=550,AthetaR30_0+(AthetaR30_1-AthetaR30_0)/100*(AC849-450),AthetaR30_1+(AthetaR30_2-AthetaR30_1)/100*(AC849-450)))))</f>
        <v>0</v>
      </c>
      <c r="AI849" s="3">
        <f>IF(AD849&lt;=450,AthetaR60_0,IF(AD849&gt;=650,AthetaR60_2,(IF(AD849&lt;=550,AthetaR60_0+(AthetaR60_1-AthetaR60_0)/100*(AD849-450),AthetaR60_1+(AthetaR60_2-AthetaR60_1)/100*(AD849-450)))))</f>
        <v>0.5</v>
      </c>
      <c r="AJ849" s="3">
        <f>IF(AE849&lt;=450,AthetaR90_0,IF(AE849&gt;=650,AthetaR90_2,(IF(AE849&lt;=550,AthetaR90_0+(AthetaR90_1-AthetaR90_0)/100*(AE849-450),AthetaR90_1+(AthetaR90_2-AthetaR90_1)/100*(AE849-450)))))</f>
        <v>1.3</v>
      </c>
      <c r="AK849" s="3">
        <f>IF(AF849&lt;=450,AthetaR120_0,IF(AF849&gt;=650,AthetaR120_2,(IF(AF849&lt;=550,AthetaR120_0+(AthetaR120_1-AthetaR120_0)/100*(AF849-450),AthetaR120_1+(AthetaR120_2-AthetaR120_1)/100*(AF849-450)))))</f>
        <v>1.9</v>
      </c>
      <c r="AL849" s="24">
        <f t="shared" si="402"/>
        <v>430.43768094510995</v>
      </c>
      <c r="AM849" s="14">
        <f t="shared" si="403"/>
        <v>310.19446635676405</v>
      </c>
    </row>
    <row r="850" spans="2:39" x14ac:dyDescent="0.25">
      <c r="B850" s="3">
        <f t="shared" si="386"/>
        <v>4160</v>
      </c>
      <c r="C850" s="14">
        <f t="shared" si="387"/>
        <v>69.333333333333329</v>
      </c>
      <c r="D850" s="11">
        <f t="shared" si="388"/>
        <v>966.96094906237818</v>
      </c>
      <c r="E850" s="11">
        <f t="shared" ref="E850:E913" si="405">IF(B850&lt;=40*60,20+345*CRed_1*LOG(8*C850+1,10),ThetaG40+(ThetaG120-ThetaG40)/80*(C850-40))</f>
        <v>624.11189767351289</v>
      </c>
      <c r="F850" s="11">
        <f t="shared" si="389"/>
        <v>209.47583472657664</v>
      </c>
      <c r="G850" s="11">
        <f t="shared" ref="G850:G913" si="406">M850</f>
        <v>430.86337634902515</v>
      </c>
      <c r="H850" s="11">
        <f t="shared" ref="H850:H913" si="407">Q850</f>
        <v>310.53314564150742</v>
      </c>
      <c r="I850" s="24">
        <f t="shared" si="390"/>
        <v>209.47583472657664</v>
      </c>
      <c r="J850" s="12">
        <f t="shared" ref="J850:J913" si="408">Cp*RhoP/(K850*RhoA)*dP/1000*MassivSS</f>
        <v>0.21682463057541787</v>
      </c>
      <c r="K850" s="24">
        <f t="shared" ref="K850:K913" si="409">IF(I850&lt;600,425+0.773*I850-1.69/1000*I850^2+2.22/1000^2*I850^3,IF(I850&lt;735,666+13002/(738-I850),IF(I850&lt;900,545+17820/(I850-731),650)))</f>
        <v>533.17326188728578</v>
      </c>
      <c r="L850" s="12">
        <f t="shared" si="391"/>
        <v>0.23910560999428568</v>
      </c>
      <c r="M850" s="24">
        <f t="shared" si="392"/>
        <v>430.86337634902515</v>
      </c>
      <c r="N850" s="12">
        <f t="shared" ref="N850:N913" si="410">Cp*RhoP/(O850*RhoA)*dP/1000*MassivW</f>
        <v>0.61964269547814954</v>
      </c>
      <c r="O850" s="24">
        <f t="shared" ref="O850:O913" si="411">IF(M850&lt;600,425+0.773*M850-1.69/1000*M850^2+2.22/1000^2*M850^3,IF(M850&lt;735,666+13002/(738-M850),IF(M850&lt;900,545+17820/(M850-731),650)))</f>
        <v>621.89116612434304</v>
      </c>
      <c r="P850" s="12">
        <f t="shared" si="393"/>
        <v>0.42537632766654221</v>
      </c>
      <c r="Q850" s="24">
        <f t="shared" si="394"/>
        <v>310.53314564150742</v>
      </c>
      <c r="R850" s="12">
        <f t="shared" ref="R850:R913" si="412">Cp*RhoP/(S850*RhoA)*dP/1000*MassivSI</f>
        <v>0.37277633842894181</v>
      </c>
      <c r="S850" s="24">
        <f t="shared" ref="S850:S913" si="413">IF(Q850&lt;600,425+0.773*Q850-1.69/1000*Q850^2+2.22/1000^2*Q850^3,IF(Q850&lt;735,666+13002/(738-Q850),IF(Q850&lt;900,545+17820/(Q850-731),650)))</f>
        <v>568.5518454643975</v>
      </c>
      <c r="T850" s="12">
        <f t="shared" si="395"/>
        <v>0.33853854462764121</v>
      </c>
      <c r="W850" s="24">
        <f t="shared" si="396"/>
        <v>346.69423862360355</v>
      </c>
      <c r="X850" s="24">
        <f t="shared" si="397"/>
        <v>582.37278143201797</v>
      </c>
      <c r="Y850" s="13">
        <f t="shared" ref="Y850:Y913" si="414">MAX(MassivSSCO/(X850*RhoA)*DeltaT*(Z850+AA850),L850)</f>
        <v>0.39840511549806107</v>
      </c>
      <c r="Z850" s="24">
        <f t="shared" ref="Z850:Z913" si="415">AlphaC*(E850-W850)</f>
        <v>6935.4414762477336</v>
      </c>
      <c r="AA850" s="24">
        <f t="shared" ref="AA850:AA913" si="416">Phi*EpsilonF*0.7*Botzman/10^8*EpsilonA*((E850+273)^4-(W850+273)^4)</f>
        <v>13898.352824545671</v>
      </c>
      <c r="AB850" s="24">
        <f t="shared" si="398"/>
        <v>430.86337634902515</v>
      </c>
      <c r="AC850" s="24">
        <f t="shared" si="399"/>
        <v>310.53314564150742</v>
      </c>
      <c r="AE850" s="14">
        <f t="shared" si="400"/>
        <v>69.333333333333329</v>
      </c>
      <c r="AF850" s="24">
        <f t="shared" si="404"/>
        <v>400</v>
      </c>
      <c r="AG850" s="3">
        <f t="shared" si="401"/>
        <v>1.3</v>
      </c>
      <c r="AH850" s="3">
        <f>IF(AC850&lt;=450,AthetaR30_0,IF(AC850&gt;=650,AthetaR30_2,(IF(AC850&lt;=550,AthetaR30_0+(AthetaR30_1-AthetaR30_0)/100*(AC850-450),AthetaR30_1+(AthetaR30_2-AthetaR30_1)/100*(AC850-450)))))</f>
        <v>0</v>
      </c>
      <c r="AI850" s="3">
        <f>IF(AD850&lt;=450,AthetaR60_0,IF(AD850&gt;=650,AthetaR60_2,(IF(AD850&lt;=550,AthetaR60_0+(AthetaR60_1-AthetaR60_0)/100*(AD850-450),AthetaR60_1+(AthetaR60_2-AthetaR60_1)/100*(AD850-450)))))</f>
        <v>0.5</v>
      </c>
      <c r="AJ850" s="3">
        <f>IF(AE850&lt;=450,AthetaR90_0,IF(AE850&gt;=650,AthetaR90_2,(IF(AE850&lt;=550,AthetaR90_0+(AthetaR90_1-AthetaR90_0)/100*(AE850-450),AthetaR90_1+(AthetaR90_2-AthetaR90_1)/100*(AE850-450)))))</f>
        <v>1.3</v>
      </c>
      <c r="AK850" s="3">
        <f>IF(AF850&lt;=450,AthetaR120_0,IF(AF850&gt;=650,AthetaR120_2,(IF(AF850&lt;=550,AthetaR120_0+(AthetaR120_1-AthetaR120_0)/100*(AF850-450),AthetaR120_1+(AthetaR120_2-AthetaR120_1)/100*(AF850-450)))))</f>
        <v>1.9</v>
      </c>
      <c r="AL850" s="24">
        <f t="shared" si="402"/>
        <v>430.86337634902515</v>
      </c>
      <c r="AM850" s="14">
        <f t="shared" si="403"/>
        <v>310.53314564150742</v>
      </c>
    </row>
    <row r="851" spans="2:39" x14ac:dyDescent="0.25">
      <c r="B851" s="3">
        <f t="shared" ref="B851:B914" si="417">B850+DeltaT</f>
        <v>4165</v>
      </c>
      <c r="C851" s="14">
        <f t="shared" ref="C851:C914" si="418">B851/60</f>
        <v>69.416666666666671</v>
      </c>
      <c r="D851" s="11">
        <f t="shared" ref="D851:D914" si="419">20+345*LOG(8*C851+1,10)</f>
        <v>967.14060327605659</v>
      </c>
      <c r="E851" s="11">
        <f t="shared" si="405"/>
        <v>624.32569602216506</v>
      </c>
      <c r="F851" s="11">
        <f t="shared" ref="F851:F914" si="420">I851</f>
        <v>209.71494033657092</v>
      </c>
      <c r="G851" s="11">
        <f t="shared" si="406"/>
        <v>431.28875267669167</v>
      </c>
      <c r="H851" s="11">
        <f t="shared" si="407"/>
        <v>310.87168418613504</v>
      </c>
      <c r="I851" s="24">
        <f t="shared" ref="I851:I914" si="421">I850+IF(Limit=Oui,MAX(0,L850),L850)</f>
        <v>209.71494033657092</v>
      </c>
      <c r="J851" s="12">
        <f t="shared" si="408"/>
        <v>0.21678990875200391</v>
      </c>
      <c r="K851" s="24">
        <f t="shared" si="409"/>
        <v>533.25865676546482</v>
      </c>
      <c r="L851" s="12">
        <f t="shared" ref="L851:L914" si="422">LambdaP*MassivSS/(dP/1000)/(K851*RhoA)/(1+J851/3)*(D851-I851)*DeltaT-(EXP(J851/10)-1)*(D851-D850)</f>
        <v>0.23905560377749746</v>
      </c>
      <c r="M851" s="24">
        <f t="shared" ref="M851:M914" si="423">M850+IF(Limit=Oui,MAX(0,P850),P850)</f>
        <v>431.28875267669167</v>
      </c>
      <c r="N851" s="12">
        <f t="shared" si="410"/>
        <v>0.61940816093564466</v>
      </c>
      <c r="O851" s="24">
        <f t="shared" si="411"/>
        <v>622.1266408392944</v>
      </c>
      <c r="P851" s="12">
        <f t="shared" ref="P851:P914" si="424">LambdaP*MassivW/(dP/1000)/(O851*RhoA)/(1+N851/3)*(D851-M851)*DeltaT-(EXP(N851/10)-1)*(D851-D850)</f>
        <v>0.42505735867236605</v>
      </c>
      <c r="Q851" s="24">
        <f t="shared" ref="Q851:Q914" si="425">Q850+IF(Limit=Oui,MAX(0,T850),T850)</f>
        <v>310.87168418613504</v>
      </c>
      <c r="R851" s="12">
        <f t="shared" si="412"/>
        <v>0.3726951708115957</v>
      </c>
      <c r="S851" s="24">
        <f t="shared" si="413"/>
        <v>568.67566783251016</v>
      </c>
      <c r="T851" s="12">
        <f t="shared" ref="T851:T914" si="426">LambdaP*MassivSI/(dP/1000)/(S851*RhoA)/(1+R851/3)*(D851-Q851)*DeltaT-(EXP(R851/10)-1)*(D851-D850)</f>
        <v>0.33839778075579519</v>
      </c>
      <c r="W851" s="24">
        <f t="shared" ref="W851:W914" si="427">W850+IF(Limit=Oui,MAX(0,Y850),Y850)</f>
        <v>347.09264373910162</v>
      </c>
      <c r="X851" s="24">
        <f t="shared" ref="X851:X914" si="428">IF(W851&lt;600,425+0.773*W851-1.69/1000*W851^2+2.22/1000^2*W851^3,IF(W851&lt;735,666+13002/(738-W851),IF(W851&lt;900,545+17820/(W851-731),650)))</f>
        <v>582.53291309865403</v>
      </c>
      <c r="Y851" s="13">
        <f t="shared" si="414"/>
        <v>0.39833381499085319</v>
      </c>
      <c r="Z851" s="24">
        <f t="shared" si="415"/>
        <v>6930.8263070765861</v>
      </c>
      <c r="AA851" s="24">
        <f t="shared" si="416"/>
        <v>13904.966999480437</v>
      </c>
      <c r="AB851" s="24">
        <f t="shared" ref="AB851:AB914" si="429">MAX(M851,AVERAGE(W851,AC851))</f>
        <v>431.28875267669167</v>
      </c>
      <c r="AC851" s="24">
        <f t="shared" ref="AC851:AC914" si="430">Q851</f>
        <v>310.87168418613504</v>
      </c>
      <c r="AE851" s="14">
        <f t="shared" ref="AE851:AE914" si="431">C851</f>
        <v>69.416666666666671</v>
      </c>
      <c r="AF851" s="24">
        <f t="shared" si="404"/>
        <v>400</v>
      </c>
      <c r="AG851" s="3">
        <f t="shared" ref="AG851:AG914" si="432">IF(C851&lt;=30,AH851,IF(C851&lt;=60,AI851,IF(C851&lt;=90,AJ851,IF(C851&lt;=120,AK851,-1))))</f>
        <v>1.3</v>
      </c>
      <c r="AH851" s="3">
        <f>IF(AC851&lt;=450,AthetaR30_0,IF(AC851&gt;=650,AthetaR30_2,(IF(AC851&lt;=550,AthetaR30_0+(AthetaR30_1-AthetaR30_0)/100*(AC851-450),AthetaR30_1+(AthetaR30_2-AthetaR30_1)/100*(AC851-450)))))</f>
        <v>0</v>
      </c>
      <c r="AI851" s="3">
        <f>IF(AD851&lt;=450,AthetaR60_0,IF(AD851&gt;=650,AthetaR60_2,(IF(AD851&lt;=550,AthetaR60_0+(AthetaR60_1-AthetaR60_0)/100*(AD851-450),AthetaR60_1+(AthetaR60_2-AthetaR60_1)/100*(AD851-450)))))</f>
        <v>0.5</v>
      </c>
      <c r="AJ851" s="3">
        <f>IF(AE851&lt;=450,AthetaR90_0,IF(AE851&gt;=650,AthetaR90_2,(IF(AE851&lt;=550,AthetaR90_0+(AthetaR90_1-AthetaR90_0)/100*(AE851-450),AthetaR90_1+(AthetaR90_2-AthetaR90_1)/100*(AE851-450)))))</f>
        <v>1.3</v>
      </c>
      <c r="AK851" s="3">
        <f>IF(AF851&lt;=450,AthetaR120_0,IF(AF851&gt;=650,AthetaR120_2,(IF(AF851&lt;=550,AthetaR120_0+(AthetaR120_1-AthetaR120_0)/100*(AF851-450),AthetaR120_1+(AthetaR120_2-AthetaR120_1)/100*(AF851-450)))))</f>
        <v>1.9</v>
      </c>
      <c r="AL851" s="24">
        <f t="shared" ref="AL851:AL914" si="433">MAX(M851,AVERAGE(W851,AM851))</f>
        <v>431.28875267669167</v>
      </c>
      <c r="AM851" s="14">
        <f t="shared" ref="AM851:AM914" si="434">IF(W851&gt;=AF851,(1+(W851-AF851)*AG851/10000)*AC851,AC851)</f>
        <v>310.87168418613504</v>
      </c>
    </row>
    <row r="852" spans="2:39" x14ac:dyDescent="0.25">
      <c r="B852" s="3">
        <f t="shared" si="417"/>
        <v>4170</v>
      </c>
      <c r="C852" s="14">
        <f t="shared" si="418"/>
        <v>69.5</v>
      </c>
      <c r="D852" s="11">
        <f t="shared" si="419"/>
        <v>967.32004233493649</v>
      </c>
      <c r="E852" s="11">
        <f t="shared" si="405"/>
        <v>624.53949437081712</v>
      </c>
      <c r="F852" s="11">
        <f t="shared" si="420"/>
        <v>209.95399594034842</v>
      </c>
      <c r="G852" s="11">
        <f t="shared" si="406"/>
        <v>431.71381003536402</v>
      </c>
      <c r="H852" s="11">
        <f t="shared" si="407"/>
        <v>311.21008196689081</v>
      </c>
      <c r="I852" s="24">
        <f t="shared" si="421"/>
        <v>209.95399594034842</v>
      </c>
      <c r="J852" s="12">
        <f t="shared" si="408"/>
        <v>0.21675521893082897</v>
      </c>
      <c r="K852" s="24">
        <f t="shared" si="409"/>
        <v>533.34400025815864</v>
      </c>
      <c r="L852" s="12">
        <f t="shared" si="422"/>
        <v>0.23900556951294302</v>
      </c>
      <c r="M852" s="24">
        <f t="shared" si="423"/>
        <v>431.71381003536402</v>
      </c>
      <c r="N852" s="12">
        <f t="shared" si="410"/>
        <v>0.61917355431336063</v>
      </c>
      <c r="O852" s="24">
        <f t="shared" si="411"/>
        <v>622.36236639446929</v>
      </c>
      <c r="P852" s="12">
        <f t="shared" si="424"/>
        <v>0.42473849753983084</v>
      </c>
      <c r="Q852" s="24">
        <f t="shared" si="425"/>
        <v>311.21008196689081</v>
      </c>
      <c r="R852" s="12">
        <f t="shared" si="412"/>
        <v>0.37261401517551651</v>
      </c>
      <c r="S852" s="24">
        <f t="shared" si="413"/>
        <v>568.79952585627245</v>
      </c>
      <c r="T852" s="12">
        <f t="shared" si="426"/>
        <v>0.33825699331076831</v>
      </c>
      <c r="W852" s="24">
        <f t="shared" si="427"/>
        <v>347.49097755409247</v>
      </c>
      <c r="X852" s="24">
        <f t="shared" si="428"/>
        <v>582.69321339503165</v>
      </c>
      <c r="Y852" s="13">
        <f t="shared" si="414"/>
        <v>0.39826235428450096</v>
      </c>
      <c r="Z852" s="24">
        <f t="shared" si="415"/>
        <v>6926.2129204181165</v>
      </c>
      <c r="AA852" s="24">
        <f t="shared" si="416"/>
        <v>13911.574989982282</v>
      </c>
      <c r="AB852" s="24">
        <f t="shared" si="429"/>
        <v>431.71381003536402</v>
      </c>
      <c r="AC852" s="24">
        <f t="shared" si="430"/>
        <v>311.21008196689081</v>
      </c>
      <c r="AE852" s="14">
        <f t="shared" si="431"/>
        <v>69.5</v>
      </c>
      <c r="AF852" s="24">
        <f t="shared" si="404"/>
        <v>400</v>
      </c>
      <c r="AG852" s="3">
        <f t="shared" si="432"/>
        <v>1.3</v>
      </c>
      <c r="AH852" s="3">
        <f>IF(AC852&lt;=450,AthetaR30_0,IF(AC852&gt;=650,AthetaR30_2,(IF(AC852&lt;=550,AthetaR30_0+(AthetaR30_1-AthetaR30_0)/100*(AC852-450),AthetaR30_1+(AthetaR30_2-AthetaR30_1)/100*(AC852-450)))))</f>
        <v>0</v>
      </c>
      <c r="AI852" s="3">
        <f>IF(AD852&lt;=450,AthetaR60_0,IF(AD852&gt;=650,AthetaR60_2,(IF(AD852&lt;=550,AthetaR60_0+(AthetaR60_1-AthetaR60_0)/100*(AD852-450),AthetaR60_1+(AthetaR60_2-AthetaR60_1)/100*(AD852-450)))))</f>
        <v>0.5</v>
      </c>
      <c r="AJ852" s="3">
        <f>IF(AE852&lt;=450,AthetaR90_0,IF(AE852&gt;=650,AthetaR90_2,(IF(AE852&lt;=550,AthetaR90_0+(AthetaR90_1-AthetaR90_0)/100*(AE852-450),AthetaR90_1+(AthetaR90_2-AthetaR90_1)/100*(AE852-450)))))</f>
        <v>1.3</v>
      </c>
      <c r="AK852" s="3">
        <f>IF(AF852&lt;=450,AthetaR120_0,IF(AF852&gt;=650,AthetaR120_2,(IF(AF852&lt;=550,AthetaR120_0+(AthetaR120_1-AthetaR120_0)/100*(AF852-450),AthetaR120_1+(AthetaR120_2-AthetaR120_1)/100*(AF852-450)))))</f>
        <v>1.9</v>
      </c>
      <c r="AL852" s="24">
        <f t="shared" si="433"/>
        <v>431.71381003536402</v>
      </c>
      <c r="AM852" s="14">
        <f t="shared" si="434"/>
        <v>311.21008196689081</v>
      </c>
    </row>
    <row r="853" spans="2:39" x14ac:dyDescent="0.25">
      <c r="B853" s="3">
        <f t="shared" si="417"/>
        <v>4175</v>
      </c>
      <c r="C853" s="14">
        <f t="shared" si="418"/>
        <v>69.583333333333329</v>
      </c>
      <c r="D853" s="11">
        <f t="shared" si="419"/>
        <v>967.49926675374252</v>
      </c>
      <c r="E853" s="11">
        <f t="shared" si="405"/>
        <v>624.75329271946919</v>
      </c>
      <c r="F853" s="11">
        <f t="shared" si="420"/>
        <v>210.19300150986138</v>
      </c>
      <c r="G853" s="11">
        <f t="shared" si="406"/>
        <v>432.13854853290383</v>
      </c>
      <c r="H853" s="11">
        <f t="shared" si="407"/>
        <v>311.54833896020159</v>
      </c>
      <c r="I853" s="24">
        <f t="shared" si="421"/>
        <v>210.19300150986138</v>
      </c>
      <c r="J853" s="12">
        <f t="shared" si="408"/>
        <v>0.2167205610081194</v>
      </c>
      <c r="K853" s="24">
        <f t="shared" si="409"/>
        <v>533.42929255831029</v>
      </c>
      <c r="L853" s="12">
        <f t="shared" si="422"/>
        <v>0.23895550733450435</v>
      </c>
      <c r="M853" s="24">
        <f t="shared" si="423"/>
        <v>432.13854853290383</v>
      </c>
      <c r="N853" s="12">
        <f t="shared" si="410"/>
        <v>0.61893887585752227</v>
      </c>
      <c r="O853" s="24">
        <f t="shared" si="411"/>
        <v>622.59834290978358</v>
      </c>
      <c r="P853" s="12">
        <f t="shared" si="424"/>
        <v>0.42441974487443418</v>
      </c>
      <c r="Q853" s="24">
        <f t="shared" si="425"/>
        <v>311.54833896020159</v>
      </c>
      <c r="R853" s="12">
        <f t="shared" si="412"/>
        <v>0.37253287126721002</v>
      </c>
      <c r="S853" s="24">
        <f t="shared" si="413"/>
        <v>568.9234199341663</v>
      </c>
      <c r="T853" s="12">
        <f t="shared" si="426"/>
        <v>0.33811618247490433</v>
      </c>
      <c r="W853" s="24">
        <f t="shared" si="427"/>
        <v>347.88923990837696</v>
      </c>
      <c r="X853" s="24">
        <f t="shared" si="428"/>
        <v>582.85368299227582</v>
      </c>
      <c r="Y853" s="13">
        <f t="shared" si="414"/>
        <v>0.39819073309374531</v>
      </c>
      <c r="Z853" s="24">
        <f t="shared" si="415"/>
        <v>6921.6013202773056</v>
      </c>
      <c r="AA853" s="24">
        <f t="shared" si="416"/>
        <v>13918.176790948975</v>
      </c>
      <c r="AB853" s="24">
        <f t="shared" si="429"/>
        <v>432.13854853290383</v>
      </c>
      <c r="AC853" s="24">
        <f t="shared" si="430"/>
        <v>311.54833896020159</v>
      </c>
      <c r="AE853" s="14">
        <f t="shared" si="431"/>
        <v>69.583333333333329</v>
      </c>
      <c r="AF853" s="24">
        <f t="shared" si="404"/>
        <v>400</v>
      </c>
      <c r="AG853" s="3">
        <f t="shared" si="432"/>
        <v>1.3</v>
      </c>
      <c r="AH853" s="3">
        <f>IF(AC853&lt;=450,AthetaR30_0,IF(AC853&gt;=650,AthetaR30_2,(IF(AC853&lt;=550,AthetaR30_0+(AthetaR30_1-AthetaR30_0)/100*(AC853-450),AthetaR30_1+(AthetaR30_2-AthetaR30_1)/100*(AC853-450)))))</f>
        <v>0</v>
      </c>
      <c r="AI853" s="3">
        <f>IF(AD853&lt;=450,AthetaR60_0,IF(AD853&gt;=650,AthetaR60_2,(IF(AD853&lt;=550,AthetaR60_0+(AthetaR60_1-AthetaR60_0)/100*(AD853-450),AthetaR60_1+(AthetaR60_2-AthetaR60_1)/100*(AD853-450)))))</f>
        <v>0.5</v>
      </c>
      <c r="AJ853" s="3">
        <f>IF(AE853&lt;=450,AthetaR90_0,IF(AE853&gt;=650,AthetaR90_2,(IF(AE853&lt;=550,AthetaR90_0+(AthetaR90_1-AthetaR90_0)/100*(AE853-450),AthetaR90_1+(AthetaR90_2-AthetaR90_1)/100*(AE853-450)))))</f>
        <v>1.3</v>
      </c>
      <c r="AK853" s="3">
        <f>IF(AF853&lt;=450,AthetaR120_0,IF(AF853&gt;=650,AthetaR120_2,(IF(AF853&lt;=550,AthetaR120_0+(AthetaR120_1-AthetaR120_0)/100*(AF853-450),AthetaR120_1+(AthetaR120_2-AthetaR120_1)/100*(AF853-450)))))</f>
        <v>1.9</v>
      </c>
      <c r="AL853" s="24">
        <f t="shared" si="433"/>
        <v>432.13854853290383</v>
      </c>
      <c r="AM853" s="14">
        <f t="shared" si="434"/>
        <v>311.54833896020159</v>
      </c>
    </row>
    <row r="854" spans="2:39" x14ac:dyDescent="0.25">
      <c r="B854" s="3">
        <f t="shared" si="417"/>
        <v>4180</v>
      </c>
      <c r="C854" s="14">
        <f t="shared" si="418"/>
        <v>69.666666666666671</v>
      </c>
      <c r="D854" s="11">
        <f t="shared" si="419"/>
        <v>967.67827704535466</v>
      </c>
      <c r="E854" s="11">
        <f t="shared" si="405"/>
        <v>624.96709106812125</v>
      </c>
      <c r="F854" s="11">
        <f t="shared" si="420"/>
        <v>210.43195701719588</v>
      </c>
      <c r="G854" s="11">
        <f t="shared" si="406"/>
        <v>432.56296827777828</v>
      </c>
      <c r="H854" s="11">
        <f t="shared" si="407"/>
        <v>311.88645514267648</v>
      </c>
      <c r="I854" s="24">
        <f t="shared" si="421"/>
        <v>210.43195701719588</v>
      </c>
      <c r="J854" s="12">
        <f t="shared" si="408"/>
        <v>0.21668593488030527</v>
      </c>
      <c r="K854" s="24">
        <f t="shared" si="409"/>
        <v>533.51453385869343</v>
      </c>
      <c r="L854" s="12">
        <f t="shared" si="422"/>
        <v>0.23890541737527701</v>
      </c>
      <c r="M854" s="24">
        <f t="shared" si="423"/>
        <v>432.56296827777828</v>
      </c>
      <c r="N854" s="12">
        <f t="shared" si="410"/>
        <v>0.61870412581742018</v>
      </c>
      <c r="O854" s="24">
        <f t="shared" si="411"/>
        <v>622.83457050204743</v>
      </c>
      <c r="P854" s="12">
        <f t="shared" si="424"/>
        <v>0.42410110128006051</v>
      </c>
      <c r="Q854" s="24">
        <f t="shared" si="425"/>
        <v>311.88645514267648</v>
      </c>
      <c r="R854" s="12">
        <f t="shared" si="412"/>
        <v>0.37245173883441191</v>
      </c>
      <c r="S854" s="24">
        <f t="shared" si="413"/>
        <v>569.04735046347344</v>
      </c>
      <c r="T854" s="12">
        <f t="shared" si="426"/>
        <v>0.33797534842998644</v>
      </c>
      <c r="W854" s="24">
        <f t="shared" si="427"/>
        <v>348.28743064147073</v>
      </c>
      <c r="X854" s="24">
        <f t="shared" si="428"/>
        <v>583.01432256019109</v>
      </c>
      <c r="Y854" s="13">
        <f t="shared" si="414"/>
        <v>0.39811895113626472</v>
      </c>
      <c r="Z854" s="24">
        <f t="shared" si="415"/>
        <v>6916.9915106662629</v>
      </c>
      <c r="AA854" s="24">
        <f t="shared" si="416"/>
        <v>13924.772397329432</v>
      </c>
      <c r="AB854" s="24">
        <f t="shared" si="429"/>
        <v>432.56296827777828</v>
      </c>
      <c r="AC854" s="24">
        <f t="shared" si="430"/>
        <v>311.88645514267648</v>
      </c>
      <c r="AE854" s="14">
        <f t="shared" si="431"/>
        <v>69.666666666666671</v>
      </c>
      <c r="AF854" s="24">
        <f t="shared" si="404"/>
        <v>400</v>
      </c>
      <c r="AG854" s="3">
        <f t="shared" si="432"/>
        <v>1.3</v>
      </c>
      <c r="AH854" s="3">
        <f>IF(AC854&lt;=450,AthetaR30_0,IF(AC854&gt;=650,AthetaR30_2,(IF(AC854&lt;=550,AthetaR30_0+(AthetaR30_1-AthetaR30_0)/100*(AC854-450),AthetaR30_1+(AthetaR30_2-AthetaR30_1)/100*(AC854-450)))))</f>
        <v>0</v>
      </c>
      <c r="AI854" s="3">
        <f>IF(AD854&lt;=450,AthetaR60_0,IF(AD854&gt;=650,AthetaR60_2,(IF(AD854&lt;=550,AthetaR60_0+(AthetaR60_1-AthetaR60_0)/100*(AD854-450),AthetaR60_1+(AthetaR60_2-AthetaR60_1)/100*(AD854-450)))))</f>
        <v>0.5</v>
      </c>
      <c r="AJ854" s="3">
        <f>IF(AE854&lt;=450,AthetaR90_0,IF(AE854&gt;=650,AthetaR90_2,(IF(AE854&lt;=550,AthetaR90_0+(AthetaR90_1-AthetaR90_0)/100*(AE854-450),AthetaR90_1+(AthetaR90_2-AthetaR90_1)/100*(AE854-450)))))</f>
        <v>1.3</v>
      </c>
      <c r="AK854" s="3">
        <f>IF(AF854&lt;=450,AthetaR120_0,IF(AF854&gt;=650,AthetaR120_2,(IF(AF854&lt;=550,AthetaR120_0+(AthetaR120_1-AthetaR120_0)/100*(AF854-450),AthetaR120_1+(AthetaR120_2-AthetaR120_1)/100*(AF854-450)))))</f>
        <v>1.9</v>
      </c>
      <c r="AL854" s="24">
        <f t="shared" si="433"/>
        <v>432.56296827777828</v>
      </c>
      <c r="AM854" s="14">
        <f t="shared" si="434"/>
        <v>311.88645514267648</v>
      </c>
    </row>
    <row r="855" spans="2:39" x14ac:dyDescent="0.25">
      <c r="B855" s="3">
        <f t="shared" si="417"/>
        <v>4185</v>
      </c>
      <c r="C855" s="14">
        <f t="shared" si="418"/>
        <v>69.75</v>
      </c>
      <c r="D855" s="11">
        <f t="shared" si="419"/>
        <v>967.85707372081595</v>
      </c>
      <c r="E855" s="11">
        <f t="shared" si="405"/>
        <v>625.18088941677331</v>
      </c>
      <c r="F855" s="11">
        <f t="shared" si="420"/>
        <v>210.67086243457115</v>
      </c>
      <c r="G855" s="11">
        <f t="shared" si="406"/>
        <v>432.98706937905837</v>
      </c>
      <c r="H855" s="11">
        <f t="shared" si="407"/>
        <v>312.22443049110649</v>
      </c>
      <c r="I855" s="24">
        <f t="shared" si="421"/>
        <v>210.67086243457115</v>
      </c>
      <c r="J855" s="12">
        <f t="shared" si="408"/>
        <v>0.21665134044401999</v>
      </c>
      <c r="K855" s="24">
        <f t="shared" si="409"/>
        <v>533.59972435191185</v>
      </c>
      <c r="L855" s="12">
        <f t="shared" si="422"/>
        <v>0.2388552997675959</v>
      </c>
      <c r="M855" s="24">
        <f t="shared" si="423"/>
        <v>432.98706937905837</v>
      </c>
      <c r="N855" s="12">
        <f t="shared" si="410"/>
        <v>0.61846930444538672</v>
      </c>
      <c r="O855" s="24">
        <f t="shared" si="411"/>
        <v>623.0710492849779</v>
      </c>
      <c r="P855" s="12">
        <f t="shared" si="424"/>
        <v>0.42378256735904085</v>
      </c>
      <c r="Q855" s="24">
        <f t="shared" si="425"/>
        <v>312.22443049110649</v>
      </c>
      <c r="R855" s="12">
        <f t="shared" si="412"/>
        <v>0.37237061762608337</v>
      </c>
      <c r="S855" s="24">
        <f t="shared" si="413"/>
        <v>569.17131784027674</v>
      </c>
      <c r="T855" s="12">
        <f t="shared" si="426"/>
        <v>0.33783449135727894</v>
      </c>
      <c r="W855" s="24">
        <f t="shared" si="427"/>
        <v>348.685549592607</v>
      </c>
      <c r="X855" s="24">
        <f t="shared" si="428"/>
        <v>583.17513276725879</v>
      </c>
      <c r="Y855" s="13">
        <f t="shared" si="414"/>
        <v>0.39804700813267557</v>
      </c>
      <c r="Z855" s="24">
        <f t="shared" si="415"/>
        <v>6912.3834956041574</v>
      </c>
      <c r="AA855" s="24">
        <f t="shared" si="416"/>
        <v>13931.361804123811</v>
      </c>
      <c r="AB855" s="24">
        <f t="shared" si="429"/>
        <v>432.98706937905837</v>
      </c>
      <c r="AC855" s="24">
        <f t="shared" si="430"/>
        <v>312.22443049110649</v>
      </c>
      <c r="AE855" s="14">
        <f t="shared" si="431"/>
        <v>69.75</v>
      </c>
      <c r="AF855" s="24">
        <f t="shared" si="404"/>
        <v>400</v>
      </c>
      <c r="AG855" s="3">
        <f t="shared" si="432"/>
        <v>1.3</v>
      </c>
      <c r="AH855" s="3">
        <f>IF(AC855&lt;=450,AthetaR30_0,IF(AC855&gt;=650,AthetaR30_2,(IF(AC855&lt;=550,AthetaR30_0+(AthetaR30_1-AthetaR30_0)/100*(AC855-450),AthetaR30_1+(AthetaR30_2-AthetaR30_1)/100*(AC855-450)))))</f>
        <v>0</v>
      </c>
      <c r="AI855" s="3">
        <f>IF(AD855&lt;=450,AthetaR60_0,IF(AD855&gt;=650,AthetaR60_2,(IF(AD855&lt;=550,AthetaR60_0+(AthetaR60_1-AthetaR60_0)/100*(AD855-450),AthetaR60_1+(AthetaR60_2-AthetaR60_1)/100*(AD855-450)))))</f>
        <v>0.5</v>
      </c>
      <c r="AJ855" s="3">
        <f>IF(AE855&lt;=450,AthetaR90_0,IF(AE855&gt;=650,AthetaR90_2,(IF(AE855&lt;=550,AthetaR90_0+(AthetaR90_1-AthetaR90_0)/100*(AE855-450),AthetaR90_1+(AthetaR90_2-AthetaR90_1)/100*(AE855-450)))))</f>
        <v>1.3</v>
      </c>
      <c r="AK855" s="3">
        <f>IF(AF855&lt;=450,AthetaR120_0,IF(AF855&gt;=650,AthetaR120_2,(IF(AF855&lt;=550,AthetaR120_0+(AthetaR120_1-AthetaR120_0)/100*(AF855-450),AthetaR120_1+(AthetaR120_2-AthetaR120_1)/100*(AF855-450)))))</f>
        <v>1.9</v>
      </c>
      <c r="AL855" s="24">
        <f t="shared" si="433"/>
        <v>432.98706937905837</v>
      </c>
      <c r="AM855" s="14">
        <f t="shared" si="434"/>
        <v>312.22443049110649</v>
      </c>
    </row>
    <row r="856" spans="2:39" x14ac:dyDescent="0.25">
      <c r="B856" s="3">
        <f t="shared" si="417"/>
        <v>4190</v>
      </c>
      <c r="C856" s="14">
        <f t="shared" si="418"/>
        <v>69.833333333333329</v>
      </c>
      <c r="D856" s="11">
        <f t="shared" si="419"/>
        <v>968.03565728934313</v>
      </c>
      <c r="E856" s="11">
        <f t="shared" si="405"/>
        <v>625.39468776542537</v>
      </c>
      <c r="F856" s="11">
        <f t="shared" si="420"/>
        <v>210.90971773433876</v>
      </c>
      <c r="G856" s="11">
        <f t="shared" si="406"/>
        <v>433.41085194641744</v>
      </c>
      <c r="H856" s="11">
        <f t="shared" si="407"/>
        <v>312.56226498246377</v>
      </c>
      <c r="I856" s="24">
        <f t="shared" si="421"/>
        <v>210.90971773433876</v>
      </c>
      <c r="J856" s="12">
        <f t="shared" si="408"/>
        <v>0.21661677759610024</v>
      </c>
      <c r="K856" s="24">
        <f t="shared" si="409"/>
        <v>533.68486423039906</v>
      </c>
      <c r="L856" s="12">
        <f t="shared" si="422"/>
        <v>0.23880515464297536</v>
      </c>
      <c r="M856" s="24">
        <f t="shared" si="423"/>
        <v>433.41085194641744</v>
      </c>
      <c r="N856" s="12">
        <f t="shared" si="410"/>
        <v>0.61823441199677154</v>
      </c>
      <c r="O856" s="24">
        <f t="shared" si="411"/>
        <v>623.30777936921106</v>
      </c>
      <c r="P856" s="12">
        <f t="shared" si="424"/>
        <v>0.42346414371196262</v>
      </c>
      <c r="Q856" s="24">
        <f t="shared" si="425"/>
        <v>312.56226498246377</v>
      </c>
      <c r="R856" s="12">
        <f t="shared" si="412"/>
        <v>0.37228950739240935</v>
      </c>
      <c r="S856" s="24">
        <f t="shared" si="413"/>
        <v>569.29532245946132</v>
      </c>
      <c r="T856" s="12">
        <f t="shared" si="426"/>
        <v>0.33769361143742066</v>
      </c>
      <c r="W856" s="24">
        <f t="shared" si="427"/>
        <v>349.08359660073967</v>
      </c>
      <c r="X856" s="24">
        <f t="shared" si="428"/>
        <v>583.33611428063477</v>
      </c>
      <c r="Y856" s="13">
        <f t="shared" si="414"/>
        <v>0.39797490380653239</v>
      </c>
      <c r="Z856" s="24">
        <f t="shared" si="415"/>
        <v>6907.7772791171428</v>
      </c>
      <c r="AA856" s="24">
        <f t="shared" si="416"/>
        <v>13937.945006383625</v>
      </c>
      <c r="AB856" s="24">
        <f t="shared" si="429"/>
        <v>433.41085194641744</v>
      </c>
      <c r="AC856" s="24">
        <f t="shared" si="430"/>
        <v>312.56226498246377</v>
      </c>
      <c r="AE856" s="14">
        <f t="shared" si="431"/>
        <v>69.833333333333329</v>
      </c>
      <c r="AF856" s="24">
        <f t="shared" si="404"/>
        <v>400</v>
      </c>
      <c r="AG856" s="3">
        <f t="shared" si="432"/>
        <v>1.3</v>
      </c>
      <c r="AH856" s="3">
        <f>IF(AC856&lt;=450,AthetaR30_0,IF(AC856&gt;=650,AthetaR30_2,(IF(AC856&lt;=550,AthetaR30_0+(AthetaR30_1-AthetaR30_0)/100*(AC856-450),AthetaR30_1+(AthetaR30_2-AthetaR30_1)/100*(AC856-450)))))</f>
        <v>0</v>
      </c>
      <c r="AI856" s="3">
        <f>IF(AD856&lt;=450,AthetaR60_0,IF(AD856&gt;=650,AthetaR60_2,(IF(AD856&lt;=550,AthetaR60_0+(AthetaR60_1-AthetaR60_0)/100*(AD856-450),AthetaR60_1+(AthetaR60_2-AthetaR60_1)/100*(AD856-450)))))</f>
        <v>0.5</v>
      </c>
      <c r="AJ856" s="3">
        <f>IF(AE856&lt;=450,AthetaR90_0,IF(AE856&gt;=650,AthetaR90_2,(IF(AE856&lt;=550,AthetaR90_0+(AthetaR90_1-AthetaR90_0)/100*(AE856-450),AthetaR90_1+(AthetaR90_2-AthetaR90_1)/100*(AE856-450)))))</f>
        <v>1.3</v>
      </c>
      <c r="AK856" s="3">
        <f>IF(AF856&lt;=450,AthetaR120_0,IF(AF856&gt;=650,AthetaR120_2,(IF(AF856&lt;=550,AthetaR120_0+(AthetaR120_1-AthetaR120_0)/100*(AF856-450),AthetaR120_1+(AthetaR120_2-AthetaR120_1)/100*(AF856-450)))))</f>
        <v>1.9</v>
      </c>
      <c r="AL856" s="24">
        <f t="shared" si="433"/>
        <v>433.41085194641744</v>
      </c>
      <c r="AM856" s="14">
        <f t="shared" si="434"/>
        <v>312.56226498246377</v>
      </c>
    </row>
    <row r="857" spans="2:39" x14ac:dyDescent="0.25">
      <c r="B857" s="3">
        <f t="shared" si="417"/>
        <v>4195</v>
      </c>
      <c r="C857" s="14">
        <f t="shared" si="418"/>
        <v>69.916666666666671</v>
      </c>
      <c r="D857" s="11">
        <f t="shared" si="419"/>
        <v>968.21402825833388</v>
      </c>
      <c r="E857" s="11">
        <f t="shared" si="405"/>
        <v>625.60848611407755</v>
      </c>
      <c r="F857" s="11">
        <f t="shared" si="420"/>
        <v>211.14852288898174</v>
      </c>
      <c r="G857" s="11">
        <f t="shared" si="406"/>
        <v>433.83431609012939</v>
      </c>
      <c r="H857" s="11">
        <f t="shared" si="407"/>
        <v>312.8999585939012</v>
      </c>
      <c r="I857" s="24">
        <f t="shared" si="421"/>
        <v>211.14852288898174</v>
      </c>
      <c r="J857" s="12">
        <f t="shared" si="408"/>
        <v>0.21658224623358563</v>
      </c>
      <c r="K857" s="24">
        <f t="shared" si="409"/>
        <v>533.76995368641747</v>
      </c>
      <c r="L857" s="12">
        <f t="shared" si="422"/>
        <v>0.23875498213218976</v>
      </c>
      <c r="M857" s="24">
        <f t="shared" si="423"/>
        <v>433.83431609012939</v>
      </c>
      <c r="N857" s="12">
        <f t="shared" si="410"/>
        <v>0.61799944872991552</v>
      </c>
      <c r="O857" s="24">
        <f t="shared" si="411"/>
        <v>623.54476086231477</v>
      </c>
      <c r="P857" s="12">
        <f t="shared" si="424"/>
        <v>0.42314583093788777</v>
      </c>
      <c r="Q857" s="24">
        <f t="shared" si="425"/>
        <v>312.8999585939012</v>
      </c>
      <c r="R857" s="12">
        <f t="shared" si="412"/>
        <v>0.37220840788479503</v>
      </c>
      <c r="S857" s="24">
        <f t="shared" si="413"/>
        <v>569.41936471471536</v>
      </c>
      <c r="T857" s="12">
        <f t="shared" si="426"/>
        <v>0.33755270885056038</v>
      </c>
      <c r="W857" s="24">
        <f t="shared" si="427"/>
        <v>349.4815715045462</v>
      </c>
      <c r="X857" s="24">
        <f t="shared" si="428"/>
        <v>583.49726776614716</v>
      </c>
      <c r="Y857" s="13">
        <f t="shared" si="414"/>
        <v>0.39790263788432823</v>
      </c>
      <c r="Z857" s="24">
        <f t="shared" si="415"/>
        <v>6903.1728652382835</v>
      </c>
      <c r="AA857" s="24">
        <f t="shared" si="416"/>
        <v>13944.52199921186</v>
      </c>
      <c r="AB857" s="24">
        <f t="shared" si="429"/>
        <v>433.83431609012939</v>
      </c>
      <c r="AC857" s="24">
        <f t="shared" si="430"/>
        <v>312.8999585939012</v>
      </c>
      <c r="AE857" s="14">
        <f t="shared" si="431"/>
        <v>69.916666666666671</v>
      </c>
      <c r="AF857" s="24">
        <f t="shared" si="404"/>
        <v>400</v>
      </c>
      <c r="AG857" s="3">
        <f t="shared" si="432"/>
        <v>1.3</v>
      </c>
      <c r="AH857" s="3">
        <f>IF(AC857&lt;=450,AthetaR30_0,IF(AC857&gt;=650,AthetaR30_2,(IF(AC857&lt;=550,AthetaR30_0+(AthetaR30_1-AthetaR30_0)/100*(AC857-450),AthetaR30_1+(AthetaR30_2-AthetaR30_1)/100*(AC857-450)))))</f>
        <v>0</v>
      </c>
      <c r="AI857" s="3">
        <f>IF(AD857&lt;=450,AthetaR60_0,IF(AD857&gt;=650,AthetaR60_2,(IF(AD857&lt;=550,AthetaR60_0+(AthetaR60_1-AthetaR60_0)/100*(AD857-450),AthetaR60_1+(AthetaR60_2-AthetaR60_1)/100*(AD857-450)))))</f>
        <v>0.5</v>
      </c>
      <c r="AJ857" s="3">
        <f>IF(AE857&lt;=450,AthetaR90_0,IF(AE857&gt;=650,AthetaR90_2,(IF(AE857&lt;=550,AthetaR90_0+(AthetaR90_1-AthetaR90_0)/100*(AE857-450),AthetaR90_1+(AthetaR90_2-AthetaR90_1)/100*(AE857-450)))))</f>
        <v>1.3</v>
      </c>
      <c r="AK857" s="3">
        <f>IF(AF857&lt;=450,AthetaR120_0,IF(AF857&gt;=650,AthetaR120_2,(IF(AF857&lt;=550,AthetaR120_0+(AthetaR120_1-AthetaR120_0)/100*(AF857-450),AthetaR120_1+(AthetaR120_2-AthetaR120_1)/100*(AF857-450)))))</f>
        <v>1.9</v>
      </c>
      <c r="AL857" s="24">
        <f t="shared" si="433"/>
        <v>433.83431609012939</v>
      </c>
      <c r="AM857" s="14">
        <f t="shared" si="434"/>
        <v>312.8999585939012</v>
      </c>
    </row>
    <row r="858" spans="2:39" x14ac:dyDescent="0.25">
      <c r="B858" s="3">
        <f t="shared" si="417"/>
        <v>4200</v>
      </c>
      <c r="C858" s="14">
        <f t="shared" si="418"/>
        <v>70</v>
      </c>
      <c r="D858" s="11">
        <f t="shared" si="419"/>
        <v>968.39218713337561</v>
      </c>
      <c r="E858" s="11">
        <f t="shared" si="405"/>
        <v>625.82228446272961</v>
      </c>
      <c r="F858" s="11">
        <f t="shared" si="420"/>
        <v>211.38727787111392</v>
      </c>
      <c r="G858" s="11">
        <f t="shared" si="406"/>
        <v>434.25746192106726</v>
      </c>
      <c r="H858" s="11">
        <f t="shared" si="407"/>
        <v>313.23751130275178</v>
      </c>
      <c r="I858" s="24">
        <f t="shared" si="421"/>
        <v>211.38727787111392</v>
      </c>
      <c r="J858" s="12">
        <f t="shared" si="408"/>
        <v>0.21654774625371886</v>
      </c>
      <c r="K858" s="24">
        <f t="shared" si="409"/>
        <v>533.85499291205826</v>
      </c>
      <c r="L858" s="12">
        <f t="shared" si="422"/>
        <v>0.23870478236524006</v>
      </c>
      <c r="M858" s="24">
        <f t="shared" si="423"/>
        <v>434.25746192106726</v>
      </c>
      <c r="N858" s="12">
        <f t="shared" si="410"/>
        <v>0.61776441490612721</v>
      </c>
      <c r="O858" s="24">
        <f t="shared" si="411"/>
        <v>623.78199386880146</v>
      </c>
      <c r="P858" s="12">
        <f t="shared" si="424"/>
        <v>0.42282762963423992</v>
      </c>
      <c r="Q858" s="24">
        <f t="shared" si="425"/>
        <v>313.23751130275178</v>
      </c>
      <c r="R858" s="12">
        <f t="shared" si="412"/>
        <v>0.37212731885586386</v>
      </c>
      <c r="S858" s="24">
        <f t="shared" si="413"/>
        <v>569.54344499853153</v>
      </c>
      <c r="T858" s="12">
        <f t="shared" si="426"/>
        <v>0.3374117837762966</v>
      </c>
      <c r="W858" s="24">
        <f t="shared" si="427"/>
        <v>349.87947414243052</v>
      </c>
      <c r="X858" s="24">
        <f t="shared" si="428"/>
        <v>583.65859388829381</v>
      </c>
      <c r="Y858" s="13">
        <f t="shared" si="414"/>
        <v>0.39783021009549313</v>
      </c>
      <c r="Z858" s="24">
        <f t="shared" si="415"/>
        <v>6898.5702580074776</v>
      </c>
      <c r="AA858" s="24">
        <f t="shared" si="416"/>
        <v>13951.092777763037</v>
      </c>
      <c r="AB858" s="24">
        <f t="shared" si="429"/>
        <v>434.25746192106726</v>
      </c>
      <c r="AC858" s="24">
        <f t="shared" si="430"/>
        <v>313.23751130275178</v>
      </c>
      <c r="AE858" s="14">
        <f t="shared" si="431"/>
        <v>70</v>
      </c>
      <c r="AF858" s="24">
        <f t="shared" si="404"/>
        <v>400</v>
      </c>
      <c r="AG858" s="3">
        <f t="shared" si="432"/>
        <v>1.3</v>
      </c>
      <c r="AH858" s="3">
        <f>IF(AC858&lt;=450,AthetaR30_0,IF(AC858&gt;=650,AthetaR30_2,(IF(AC858&lt;=550,AthetaR30_0+(AthetaR30_1-AthetaR30_0)/100*(AC858-450),AthetaR30_1+(AthetaR30_2-AthetaR30_1)/100*(AC858-450)))))</f>
        <v>0</v>
      </c>
      <c r="AI858" s="3">
        <f>IF(AD858&lt;=450,AthetaR60_0,IF(AD858&gt;=650,AthetaR60_2,(IF(AD858&lt;=550,AthetaR60_0+(AthetaR60_1-AthetaR60_0)/100*(AD858-450),AthetaR60_1+(AthetaR60_2-AthetaR60_1)/100*(AD858-450)))))</f>
        <v>0.5</v>
      </c>
      <c r="AJ858" s="3">
        <f>IF(AE858&lt;=450,AthetaR90_0,IF(AE858&gt;=650,AthetaR90_2,(IF(AE858&lt;=550,AthetaR90_0+(AthetaR90_1-AthetaR90_0)/100*(AE858-450),AthetaR90_1+(AthetaR90_2-AthetaR90_1)/100*(AE858-450)))))</f>
        <v>1.3</v>
      </c>
      <c r="AK858" s="3">
        <f>IF(AF858&lt;=450,AthetaR120_0,IF(AF858&gt;=650,AthetaR120_2,(IF(AF858&lt;=550,AthetaR120_0+(AthetaR120_1-AthetaR120_0)/100*(AF858-450),AthetaR120_1+(AthetaR120_2-AthetaR120_1)/100*(AF858-450)))))</f>
        <v>1.9</v>
      </c>
      <c r="AL858" s="24">
        <f t="shared" si="433"/>
        <v>434.25746192106726</v>
      </c>
      <c r="AM858" s="14">
        <f t="shared" si="434"/>
        <v>313.23751130275178</v>
      </c>
    </row>
    <row r="859" spans="2:39" x14ac:dyDescent="0.25">
      <c r="B859" s="3">
        <f t="shared" si="417"/>
        <v>4205</v>
      </c>
      <c r="C859" s="14">
        <f t="shared" si="418"/>
        <v>70.083333333333329</v>
      </c>
      <c r="D859" s="11">
        <f t="shared" si="419"/>
        <v>968.57013441825461</v>
      </c>
      <c r="E859" s="11">
        <f t="shared" si="405"/>
        <v>626.03608281138168</v>
      </c>
      <c r="F859" s="11">
        <f t="shared" si="420"/>
        <v>211.62598265347916</v>
      </c>
      <c r="G859" s="11">
        <f t="shared" si="406"/>
        <v>434.6802895507015</v>
      </c>
      <c r="H859" s="11">
        <f t="shared" si="407"/>
        <v>313.57492308652809</v>
      </c>
      <c r="I859" s="24">
        <f t="shared" si="421"/>
        <v>211.62598265347916</v>
      </c>
      <c r="J859" s="12">
        <f t="shared" si="408"/>
        <v>0.21651327755394481</v>
      </c>
      <c r="K859" s="24">
        <f t="shared" si="409"/>
        <v>533.93998209924086</v>
      </c>
      <c r="L859" s="12">
        <f t="shared" si="422"/>
        <v>0.23865455547135303</v>
      </c>
      <c r="M859" s="24">
        <f t="shared" si="423"/>
        <v>434.6802895507015</v>
      </c>
      <c r="N859" s="12">
        <f t="shared" si="410"/>
        <v>0.61752931078965678</v>
      </c>
      <c r="O859" s="24">
        <f t="shared" si="411"/>
        <v>624.01947849014061</v>
      </c>
      <c r="P859" s="12">
        <f t="shared" si="424"/>
        <v>0.42250954039678529</v>
      </c>
      <c r="Q859" s="24">
        <f t="shared" si="425"/>
        <v>313.57492308652809</v>
      </c>
      <c r="R859" s="12">
        <f t="shared" si="412"/>
        <v>0.37204624005945414</v>
      </c>
      <c r="S859" s="24">
        <f t="shared" si="413"/>
        <v>569.66756370220696</v>
      </c>
      <c r="T859" s="12">
        <f t="shared" si="426"/>
        <v>0.33727083639367283</v>
      </c>
      <c r="W859" s="24">
        <f t="shared" si="427"/>
        <v>350.27730435252602</v>
      </c>
      <c r="X859" s="24">
        <f t="shared" si="428"/>
        <v>583.82009331024028</v>
      </c>
      <c r="Y859" s="13">
        <f t="shared" si="414"/>
        <v>0.39775762017239524</v>
      </c>
      <c r="Z859" s="24">
        <f t="shared" si="415"/>
        <v>6893.9694614713917</v>
      </c>
      <c r="AA859" s="24">
        <f t="shared" si="416"/>
        <v>13957.657337243352</v>
      </c>
      <c r="AB859" s="24">
        <f t="shared" si="429"/>
        <v>434.6802895507015</v>
      </c>
      <c r="AC859" s="24">
        <f t="shared" si="430"/>
        <v>313.57492308652809</v>
      </c>
      <c r="AE859" s="14">
        <f t="shared" si="431"/>
        <v>70.083333333333329</v>
      </c>
      <c r="AF859" s="24">
        <f t="shared" si="404"/>
        <v>400</v>
      </c>
      <c r="AG859" s="3">
        <f t="shared" si="432"/>
        <v>1.3</v>
      </c>
      <c r="AH859" s="3">
        <f>IF(AC859&lt;=450,AthetaR30_0,IF(AC859&gt;=650,AthetaR30_2,(IF(AC859&lt;=550,AthetaR30_0+(AthetaR30_1-AthetaR30_0)/100*(AC859-450),AthetaR30_1+(AthetaR30_2-AthetaR30_1)/100*(AC859-450)))))</f>
        <v>0</v>
      </c>
      <c r="AI859" s="3">
        <f>IF(AD859&lt;=450,AthetaR60_0,IF(AD859&gt;=650,AthetaR60_2,(IF(AD859&lt;=550,AthetaR60_0+(AthetaR60_1-AthetaR60_0)/100*(AD859-450),AthetaR60_1+(AthetaR60_2-AthetaR60_1)/100*(AD859-450)))))</f>
        <v>0.5</v>
      </c>
      <c r="AJ859" s="3">
        <f>IF(AE859&lt;=450,AthetaR90_0,IF(AE859&gt;=650,AthetaR90_2,(IF(AE859&lt;=550,AthetaR90_0+(AthetaR90_1-AthetaR90_0)/100*(AE859-450),AthetaR90_1+(AthetaR90_2-AthetaR90_1)/100*(AE859-450)))))</f>
        <v>1.3</v>
      </c>
      <c r="AK859" s="3">
        <f>IF(AF859&lt;=450,AthetaR120_0,IF(AF859&gt;=650,AthetaR120_2,(IF(AF859&lt;=550,AthetaR120_0+(AthetaR120_1-AthetaR120_0)/100*(AF859-450),AthetaR120_1+(AthetaR120_2-AthetaR120_1)/100*(AF859-450)))))</f>
        <v>1.9</v>
      </c>
      <c r="AL859" s="24">
        <f t="shared" si="433"/>
        <v>434.6802895507015</v>
      </c>
      <c r="AM859" s="14">
        <f t="shared" si="434"/>
        <v>313.57492308652809</v>
      </c>
    </row>
    <row r="860" spans="2:39" x14ac:dyDescent="0.25">
      <c r="B860" s="3">
        <f t="shared" si="417"/>
        <v>4210</v>
      </c>
      <c r="C860" s="14">
        <f t="shared" si="418"/>
        <v>70.166666666666671</v>
      </c>
      <c r="D860" s="11">
        <f t="shared" si="419"/>
        <v>968.74787061496465</v>
      </c>
      <c r="E860" s="11">
        <f t="shared" si="405"/>
        <v>626.24988116003374</v>
      </c>
      <c r="F860" s="11">
        <f t="shared" si="420"/>
        <v>211.86463720895051</v>
      </c>
      <c r="G860" s="11">
        <f t="shared" si="406"/>
        <v>435.10279909109829</v>
      </c>
      <c r="H860" s="11">
        <f t="shared" si="407"/>
        <v>313.91219392292174</v>
      </c>
      <c r="I860" s="24">
        <f t="shared" si="421"/>
        <v>211.86463720895051</v>
      </c>
      <c r="J860" s="12">
        <f t="shared" si="408"/>
        <v>0.21647884003191079</v>
      </c>
      <c r="K860" s="24">
        <f t="shared" si="409"/>
        <v>534.02492143971256</v>
      </c>
      <c r="L860" s="12">
        <f t="shared" si="422"/>
        <v>0.23860430157899518</v>
      </c>
      <c r="M860" s="24">
        <f t="shared" si="423"/>
        <v>435.10279909109829</v>
      </c>
      <c r="N860" s="12">
        <f t="shared" si="410"/>
        <v>0.6172941366476733</v>
      </c>
      <c r="O860" s="24">
        <f t="shared" si="411"/>
        <v>624.25721482477013</v>
      </c>
      <c r="P860" s="12">
        <f t="shared" si="424"/>
        <v>0.42219156381965867</v>
      </c>
      <c r="Q860" s="24">
        <f t="shared" si="425"/>
        <v>313.91219392292174</v>
      </c>
      <c r="R860" s="12">
        <f t="shared" si="412"/>
        <v>0.37196517125061646</v>
      </c>
      <c r="S860" s="24">
        <f t="shared" si="413"/>
        <v>569.791721215846</v>
      </c>
      <c r="T860" s="12">
        <f t="shared" si="426"/>
        <v>0.33712986688119795</v>
      </c>
      <c r="W860" s="24">
        <f t="shared" si="427"/>
        <v>350.67506197269842</v>
      </c>
      <c r="X860" s="24">
        <f t="shared" si="428"/>
        <v>583.98176669381746</v>
      </c>
      <c r="Y860" s="13">
        <f t="shared" si="414"/>
        <v>0.3976848678503403</v>
      </c>
      <c r="Z860" s="24">
        <f t="shared" si="415"/>
        <v>6889.3704796833827</v>
      </c>
      <c r="AA860" s="24">
        <f t="shared" si="416"/>
        <v>13964.21567291075</v>
      </c>
      <c r="AB860" s="24">
        <f t="shared" si="429"/>
        <v>435.10279909109829</v>
      </c>
      <c r="AC860" s="24">
        <f t="shared" si="430"/>
        <v>313.91219392292174</v>
      </c>
      <c r="AE860" s="14">
        <f t="shared" si="431"/>
        <v>70.166666666666671</v>
      </c>
      <c r="AF860" s="24">
        <f t="shared" si="404"/>
        <v>400</v>
      </c>
      <c r="AG860" s="3">
        <f t="shared" si="432"/>
        <v>1.3</v>
      </c>
      <c r="AH860" s="3">
        <f>IF(AC860&lt;=450,AthetaR30_0,IF(AC860&gt;=650,AthetaR30_2,(IF(AC860&lt;=550,AthetaR30_0+(AthetaR30_1-AthetaR30_0)/100*(AC860-450),AthetaR30_1+(AthetaR30_2-AthetaR30_1)/100*(AC860-450)))))</f>
        <v>0</v>
      </c>
      <c r="AI860" s="3">
        <f>IF(AD860&lt;=450,AthetaR60_0,IF(AD860&gt;=650,AthetaR60_2,(IF(AD860&lt;=550,AthetaR60_0+(AthetaR60_1-AthetaR60_0)/100*(AD860-450),AthetaR60_1+(AthetaR60_2-AthetaR60_1)/100*(AD860-450)))))</f>
        <v>0.5</v>
      </c>
      <c r="AJ860" s="3">
        <f>IF(AE860&lt;=450,AthetaR90_0,IF(AE860&gt;=650,AthetaR90_2,(IF(AE860&lt;=550,AthetaR90_0+(AthetaR90_1-AthetaR90_0)/100*(AE860-450),AthetaR90_1+(AthetaR90_2-AthetaR90_1)/100*(AE860-450)))))</f>
        <v>1.3</v>
      </c>
      <c r="AK860" s="3">
        <f>IF(AF860&lt;=450,AthetaR120_0,IF(AF860&gt;=650,AthetaR120_2,(IF(AF860&lt;=550,AthetaR120_0+(AthetaR120_1-AthetaR120_0)/100*(AF860-450),AthetaR120_1+(AthetaR120_2-AthetaR120_1)/100*(AF860-450)))))</f>
        <v>1.9</v>
      </c>
      <c r="AL860" s="24">
        <f t="shared" si="433"/>
        <v>435.10279909109829</v>
      </c>
      <c r="AM860" s="14">
        <f t="shared" si="434"/>
        <v>313.91219392292174</v>
      </c>
    </row>
    <row r="861" spans="2:39" x14ac:dyDescent="0.25">
      <c r="B861" s="3">
        <f t="shared" si="417"/>
        <v>4215</v>
      </c>
      <c r="C861" s="14">
        <f t="shared" si="418"/>
        <v>70.25</v>
      </c>
      <c r="D861" s="11">
        <f t="shared" si="419"/>
        <v>968.92539622371442</v>
      </c>
      <c r="E861" s="11">
        <f t="shared" si="405"/>
        <v>626.4636795086858</v>
      </c>
      <c r="F861" s="11">
        <f t="shared" si="420"/>
        <v>212.1032415105295</v>
      </c>
      <c r="G861" s="11">
        <f t="shared" si="406"/>
        <v>435.52499065491793</v>
      </c>
      <c r="H861" s="11">
        <f t="shared" si="407"/>
        <v>314.24932378980293</v>
      </c>
      <c r="I861" s="24">
        <f t="shared" si="421"/>
        <v>212.1032415105295</v>
      </c>
      <c r="J861" s="12">
        <f t="shared" si="408"/>
        <v>0.21644443358546628</v>
      </c>
      <c r="K861" s="24">
        <f t="shared" si="409"/>
        <v>534.10981112504749</v>
      </c>
      <c r="L861" s="12">
        <f t="shared" si="422"/>
        <v>0.23855402081590363</v>
      </c>
      <c r="M861" s="24">
        <f t="shared" si="423"/>
        <v>435.52499065491793</v>
      </c>
      <c r="N861" s="12">
        <f t="shared" si="410"/>
        <v>0.61705889275023817</v>
      </c>
      <c r="O861" s="24">
        <f t="shared" si="411"/>
        <v>624.49520296811056</v>
      </c>
      <c r="P861" s="12">
        <f t="shared" si="424"/>
        <v>0.42187370049543649</v>
      </c>
      <c r="Q861" s="24">
        <f t="shared" si="425"/>
        <v>314.24932378980293</v>
      </c>
      <c r="R861" s="12">
        <f t="shared" si="412"/>
        <v>0.37188411218561102</v>
      </c>
      <c r="S861" s="24">
        <f t="shared" si="413"/>
        <v>569.91591792835993</v>
      </c>
      <c r="T861" s="12">
        <f t="shared" si="426"/>
        <v>0.33698887541689687</v>
      </c>
      <c r="W861" s="24">
        <f t="shared" si="427"/>
        <v>351.07274684054875</v>
      </c>
      <c r="X861" s="24">
        <f t="shared" si="428"/>
        <v>584.14361469951825</v>
      </c>
      <c r="Y861" s="13">
        <f t="shared" si="414"/>
        <v>0.39761195286757184</v>
      </c>
      <c r="Z861" s="24">
        <f t="shared" si="415"/>
        <v>6884.7733167034266</v>
      </c>
      <c r="AA861" s="24">
        <f t="shared" si="416"/>
        <v>13970.767780075037</v>
      </c>
      <c r="AB861" s="24">
        <f t="shared" si="429"/>
        <v>435.52499065491793</v>
      </c>
      <c r="AC861" s="24">
        <f t="shared" si="430"/>
        <v>314.24932378980293</v>
      </c>
      <c r="AE861" s="14">
        <f t="shared" si="431"/>
        <v>70.25</v>
      </c>
      <c r="AF861" s="24">
        <f t="shared" si="404"/>
        <v>400</v>
      </c>
      <c r="AG861" s="3">
        <f t="shared" si="432"/>
        <v>1.3</v>
      </c>
      <c r="AH861" s="3">
        <f>IF(AC861&lt;=450,AthetaR30_0,IF(AC861&gt;=650,AthetaR30_2,(IF(AC861&lt;=550,AthetaR30_0+(AthetaR30_1-AthetaR30_0)/100*(AC861-450),AthetaR30_1+(AthetaR30_2-AthetaR30_1)/100*(AC861-450)))))</f>
        <v>0</v>
      </c>
      <c r="AI861" s="3">
        <f>IF(AD861&lt;=450,AthetaR60_0,IF(AD861&gt;=650,AthetaR60_2,(IF(AD861&lt;=550,AthetaR60_0+(AthetaR60_1-AthetaR60_0)/100*(AD861-450),AthetaR60_1+(AthetaR60_2-AthetaR60_1)/100*(AD861-450)))))</f>
        <v>0.5</v>
      </c>
      <c r="AJ861" s="3">
        <f>IF(AE861&lt;=450,AthetaR90_0,IF(AE861&gt;=650,AthetaR90_2,(IF(AE861&lt;=550,AthetaR90_0+(AthetaR90_1-AthetaR90_0)/100*(AE861-450),AthetaR90_1+(AthetaR90_2-AthetaR90_1)/100*(AE861-450)))))</f>
        <v>1.3</v>
      </c>
      <c r="AK861" s="3">
        <f>IF(AF861&lt;=450,AthetaR120_0,IF(AF861&gt;=650,AthetaR120_2,(IF(AF861&lt;=550,AthetaR120_0+(AthetaR120_1-AthetaR120_0)/100*(AF861-450),AthetaR120_1+(AthetaR120_2-AthetaR120_1)/100*(AF861-450)))))</f>
        <v>1.9</v>
      </c>
      <c r="AL861" s="24">
        <f t="shared" si="433"/>
        <v>435.52499065491793</v>
      </c>
      <c r="AM861" s="14">
        <f t="shared" si="434"/>
        <v>314.24932378980293</v>
      </c>
    </row>
    <row r="862" spans="2:39" x14ac:dyDescent="0.25">
      <c r="B862" s="3">
        <f t="shared" si="417"/>
        <v>4220</v>
      </c>
      <c r="C862" s="14">
        <f t="shared" si="418"/>
        <v>70.333333333333329</v>
      </c>
      <c r="D862" s="11">
        <f t="shared" si="419"/>
        <v>969.10271174293723</v>
      </c>
      <c r="E862" s="11">
        <f t="shared" si="405"/>
        <v>626.67747785733786</v>
      </c>
      <c r="F862" s="11">
        <f t="shared" si="420"/>
        <v>212.34179553134541</v>
      </c>
      <c r="G862" s="11">
        <f t="shared" si="406"/>
        <v>435.94686435541337</v>
      </c>
      <c r="H862" s="11">
        <f t="shared" si="407"/>
        <v>314.58631266521985</v>
      </c>
      <c r="I862" s="24">
        <f t="shared" si="421"/>
        <v>212.34179553134541</v>
      </c>
      <c r="J862" s="12">
        <f t="shared" si="408"/>
        <v>0.21641005811266223</v>
      </c>
      <c r="K862" s="24">
        <f t="shared" si="409"/>
        <v>534.19465134664722</v>
      </c>
      <c r="L862" s="12">
        <f t="shared" si="422"/>
        <v>0.23850371330903775</v>
      </c>
      <c r="M862" s="24">
        <f t="shared" si="423"/>
        <v>435.94686435541337</v>
      </c>
      <c r="N862" s="12">
        <f t="shared" si="410"/>
        <v>0.6168235793702822</v>
      </c>
      <c r="O862" s="24">
        <f t="shared" si="411"/>
        <v>624.73344301257634</v>
      </c>
      <c r="P862" s="12">
        <f t="shared" si="424"/>
        <v>0.42155595101498178</v>
      </c>
      <c r="Q862" s="24">
        <f t="shared" si="425"/>
        <v>314.58631266521985</v>
      </c>
      <c r="R862" s="12">
        <f t="shared" si="412"/>
        <v>0.37180306262190466</v>
      </c>
      <c r="S862" s="24">
        <f t="shared" si="413"/>
        <v>570.04015422746863</v>
      </c>
      <c r="T862" s="12">
        <f t="shared" si="426"/>
        <v>0.33684786217822382</v>
      </c>
      <c r="W862" s="24">
        <f t="shared" si="427"/>
        <v>351.47035879341632</v>
      </c>
      <c r="X862" s="24">
        <f t="shared" si="428"/>
        <v>584.30563798649712</v>
      </c>
      <c r="Y862" s="13">
        <f t="shared" si="414"/>
        <v>0.39753887496526935</v>
      </c>
      <c r="Z862" s="24">
        <f t="shared" si="415"/>
        <v>6880.1779765980382</v>
      </c>
      <c r="AA862" s="24">
        <f t="shared" si="416"/>
        <v>13977.313654097963</v>
      </c>
      <c r="AB862" s="24">
        <f t="shared" si="429"/>
        <v>435.94686435541337</v>
      </c>
      <c r="AC862" s="24">
        <f t="shared" si="430"/>
        <v>314.58631266521985</v>
      </c>
      <c r="AE862" s="14">
        <f t="shared" si="431"/>
        <v>70.333333333333329</v>
      </c>
      <c r="AF862" s="24">
        <f t="shared" si="404"/>
        <v>400</v>
      </c>
      <c r="AG862" s="3">
        <f t="shared" si="432"/>
        <v>1.3</v>
      </c>
      <c r="AH862" s="3">
        <f>IF(AC862&lt;=450,AthetaR30_0,IF(AC862&gt;=650,AthetaR30_2,(IF(AC862&lt;=550,AthetaR30_0+(AthetaR30_1-AthetaR30_0)/100*(AC862-450),AthetaR30_1+(AthetaR30_2-AthetaR30_1)/100*(AC862-450)))))</f>
        <v>0</v>
      </c>
      <c r="AI862" s="3">
        <f>IF(AD862&lt;=450,AthetaR60_0,IF(AD862&gt;=650,AthetaR60_2,(IF(AD862&lt;=550,AthetaR60_0+(AthetaR60_1-AthetaR60_0)/100*(AD862-450),AthetaR60_1+(AthetaR60_2-AthetaR60_1)/100*(AD862-450)))))</f>
        <v>0.5</v>
      </c>
      <c r="AJ862" s="3">
        <f>IF(AE862&lt;=450,AthetaR90_0,IF(AE862&gt;=650,AthetaR90_2,(IF(AE862&lt;=550,AthetaR90_0+(AthetaR90_1-AthetaR90_0)/100*(AE862-450),AthetaR90_1+(AthetaR90_2-AthetaR90_1)/100*(AE862-450)))))</f>
        <v>1.3</v>
      </c>
      <c r="AK862" s="3">
        <f>IF(AF862&lt;=450,AthetaR120_0,IF(AF862&gt;=650,AthetaR120_2,(IF(AF862&lt;=550,AthetaR120_0+(AthetaR120_1-AthetaR120_0)/100*(AF862-450),AthetaR120_1+(AthetaR120_2-AthetaR120_1)/100*(AF862-450)))))</f>
        <v>1.9</v>
      </c>
      <c r="AL862" s="24">
        <f t="shared" si="433"/>
        <v>435.94686435541337</v>
      </c>
      <c r="AM862" s="14">
        <f t="shared" si="434"/>
        <v>314.58631266521985</v>
      </c>
    </row>
    <row r="863" spans="2:39" x14ac:dyDescent="0.25">
      <c r="B863" s="3">
        <f t="shared" si="417"/>
        <v>4225</v>
      </c>
      <c r="C863" s="14">
        <f t="shared" si="418"/>
        <v>70.416666666666671</v>
      </c>
      <c r="D863" s="11">
        <f t="shared" si="419"/>
        <v>969.27981766929906</v>
      </c>
      <c r="E863" s="11">
        <f t="shared" si="405"/>
        <v>626.89127620598993</v>
      </c>
      <c r="F863" s="11">
        <f t="shared" si="420"/>
        <v>212.58029924465444</v>
      </c>
      <c r="G863" s="11">
        <f t="shared" si="406"/>
        <v>436.36842030642833</v>
      </c>
      <c r="H863" s="11">
        <f t="shared" si="407"/>
        <v>314.92316052739807</v>
      </c>
      <c r="I863" s="24">
        <f t="shared" si="421"/>
        <v>212.58029924465444</v>
      </c>
      <c r="J863" s="12">
        <f t="shared" si="408"/>
        <v>0.21637571351175153</v>
      </c>
      <c r="K863" s="24">
        <f t="shared" si="409"/>
        <v>534.27944229573927</v>
      </c>
      <c r="L863" s="12">
        <f t="shared" si="422"/>
        <v>0.23845337918462334</v>
      </c>
      <c r="M863" s="24">
        <f t="shared" si="423"/>
        <v>436.36842030642833</v>
      </c>
      <c r="N863" s="12">
        <f t="shared" si="410"/>
        <v>0.61658819678358023</v>
      </c>
      <c r="O863" s="24">
        <f t="shared" si="411"/>
        <v>624.97193504758877</v>
      </c>
      <c r="P863" s="12">
        <f t="shared" si="424"/>
        <v>0.42123831596755568</v>
      </c>
      <c r="Q863" s="24">
        <f t="shared" si="425"/>
        <v>314.92316052739807</v>
      </c>
      <c r="R863" s="12">
        <f t="shared" si="412"/>
        <v>0.37172202231816798</v>
      </c>
      <c r="S863" s="24">
        <f t="shared" si="413"/>
        <v>570.16443049970167</v>
      </c>
      <c r="T863" s="12">
        <f t="shared" si="426"/>
        <v>0.33670682734213486</v>
      </c>
      <c r="W863" s="24">
        <f t="shared" si="427"/>
        <v>351.8678976683816</v>
      </c>
      <c r="X863" s="24">
        <f t="shared" si="428"/>
        <v>584.46783721256577</v>
      </c>
      <c r="Y863" s="13">
        <f t="shared" si="414"/>
        <v>0.3974656338875508</v>
      </c>
      <c r="Z863" s="24">
        <f t="shared" si="415"/>
        <v>6875.5844634402083</v>
      </c>
      <c r="AA863" s="24">
        <f t="shared" si="416"/>
        <v>13983.853290393346</v>
      </c>
      <c r="AB863" s="24">
        <f t="shared" si="429"/>
        <v>436.36842030642833</v>
      </c>
      <c r="AC863" s="24">
        <f t="shared" si="430"/>
        <v>314.92316052739807</v>
      </c>
      <c r="AE863" s="14">
        <f t="shared" si="431"/>
        <v>70.416666666666671</v>
      </c>
      <c r="AF863" s="24">
        <f t="shared" si="404"/>
        <v>400</v>
      </c>
      <c r="AG863" s="3">
        <f t="shared" si="432"/>
        <v>1.3</v>
      </c>
      <c r="AH863" s="3">
        <f>IF(AC863&lt;=450,AthetaR30_0,IF(AC863&gt;=650,AthetaR30_2,(IF(AC863&lt;=550,AthetaR30_0+(AthetaR30_1-AthetaR30_0)/100*(AC863-450),AthetaR30_1+(AthetaR30_2-AthetaR30_1)/100*(AC863-450)))))</f>
        <v>0</v>
      </c>
      <c r="AI863" s="3">
        <f>IF(AD863&lt;=450,AthetaR60_0,IF(AD863&gt;=650,AthetaR60_2,(IF(AD863&lt;=550,AthetaR60_0+(AthetaR60_1-AthetaR60_0)/100*(AD863-450),AthetaR60_1+(AthetaR60_2-AthetaR60_1)/100*(AD863-450)))))</f>
        <v>0.5</v>
      </c>
      <c r="AJ863" s="3">
        <f>IF(AE863&lt;=450,AthetaR90_0,IF(AE863&gt;=650,AthetaR90_2,(IF(AE863&lt;=550,AthetaR90_0+(AthetaR90_1-AthetaR90_0)/100*(AE863-450),AthetaR90_1+(AthetaR90_2-AthetaR90_1)/100*(AE863-450)))))</f>
        <v>1.3</v>
      </c>
      <c r="AK863" s="3">
        <f>IF(AF863&lt;=450,AthetaR120_0,IF(AF863&gt;=650,AthetaR120_2,(IF(AF863&lt;=550,AthetaR120_0+(AthetaR120_1-AthetaR120_0)/100*(AF863-450),AthetaR120_1+(AthetaR120_2-AthetaR120_1)/100*(AF863-450)))))</f>
        <v>1.9</v>
      </c>
      <c r="AL863" s="24">
        <f t="shared" si="433"/>
        <v>436.36842030642833</v>
      </c>
      <c r="AM863" s="14">
        <f t="shared" si="434"/>
        <v>314.92316052739807</v>
      </c>
    </row>
    <row r="864" spans="2:39" x14ac:dyDescent="0.25">
      <c r="B864" s="3">
        <f t="shared" si="417"/>
        <v>4230</v>
      </c>
      <c r="C864" s="14">
        <f t="shared" si="418"/>
        <v>70.5</v>
      </c>
      <c r="D864" s="11">
        <f t="shared" si="419"/>
        <v>969.45671449770623</v>
      </c>
      <c r="E864" s="11">
        <f t="shared" si="405"/>
        <v>627.10507455464199</v>
      </c>
      <c r="F864" s="11">
        <f t="shared" si="420"/>
        <v>212.81875262383906</v>
      </c>
      <c r="G864" s="11">
        <f t="shared" si="406"/>
        <v>436.7896586223959</v>
      </c>
      <c r="H864" s="11">
        <f t="shared" si="407"/>
        <v>315.25986735474021</v>
      </c>
      <c r="I864" s="24">
        <f t="shared" si="421"/>
        <v>212.81875262383906</v>
      </c>
      <c r="J864" s="12">
        <f t="shared" si="408"/>
        <v>0.21634139968118804</v>
      </c>
      <c r="K864" s="24">
        <f t="shared" si="409"/>
        <v>534.36418416337767</v>
      </c>
      <c r="L864" s="12">
        <f t="shared" si="422"/>
        <v>0.23840301856816049</v>
      </c>
      <c r="M864" s="24">
        <f t="shared" si="423"/>
        <v>436.7896586223959</v>
      </c>
      <c r="N864" s="12">
        <f t="shared" si="410"/>
        <v>0.61635274526872719</v>
      </c>
      <c r="O864" s="24">
        <f t="shared" si="411"/>
        <v>625.21067915958827</v>
      </c>
      <c r="P864" s="12">
        <f t="shared" si="424"/>
        <v>0.42092079594082643</v>
      </c>
      <c r="Q864" s="24">
        <f t="shared" si="425"/>
        <v>315.25986735474021</v>
      </c>
      <c r="R864" s="12">
        <f t="shared" si="412"/>
        <v>0.37164099103427362</v>
      </c>
      <c r="S864" s="24">
        <f t="shared" si="413"/>
        <v>570.28874713039886</v>
      </c>
      <c r="T864" s="12">
        <f t="shared" si="426"/>
        <v>0.33656577108509983</v>
      </c>
      <c r="W864" s="24">
        <f t="shared" si="427"/>
        <v>352.26536330226918</v>
      </c>
      <c r="X864" s="24">
        <f t="shared" si="428"/>
        <v>584.63021303419271</v>
      </c>
      <c r="Y864" s="13">
        <f t="shared" si="414"/>
        <v>0.39739222938146906</v>
      </c>
      <c r="Z864" s="24">
        <f t="shared" si="415"/>
        <v>6870.99278130932</v>
      </c>
      <c r="AA864" s="24">
        <f t="shared" si="416"/>
        <v>13990.386684427122</v>
      </c>
      <c r="AB864" s="24">
        <f t="shared" si="429"/>
        <v>436.7896586223959</v>
      </c>
      <c r="AC864" s="24">
        <f t="shared" si="430"/>
        <v>315.25986735474021</v>
      </c>
      <c r="AE864" s="14">
        <f t="shared" si="431"/>
        <v>70.5</v>
      </c>
      <c r="AF864" s="24">
        <f t="shared" si="404"/>
        <v>400</v>
      </c>
      <c r="AG864" s="3">
        <f t="shared" si="432"/>
        <v>1.3</v>
      </c>
      <c r="AH864" s="3">
        <f>IF(AC864&lt;=450,AthetaR30_0,IF(AC864&gt;=650,AthetaR30_2,(IF(AC864&lt;=550,AthetaR30_0+(AthetaR30_1-AthetaR30_0)/100*(AC864-450),AthetaR30_1+(AthetaR30_2-AthetaR30_1)/100*(AC864-450)))))</f>
        <v>0</v>
      </c>
      <c r="AI864" s="3">
        <f>IF(AD864&lt;=450,AthetaR60_0,IF(AD864&gt;=650,AthetaR60_2,(IF(AD864&lt;=550,AthetaR60_0+(AthetaR60_1-AthetaR60_0)/100*(AD864-450),AthetaR60_1+(AthetaR60_2-AthetaR60_1)/100*(AD864-450)))))</f>
        <v>0.5</v>
      </c>
      <c r="AJ864" s="3">
        <f>IF(AE864&lt;=450,AthetaR90_0,IF(AE864&gt;=650,AthetaR90_2,(IF(AE864&lt;=550,AthetaR90_0+(AthetaR90_1-AthetaR90_0)/100*(AE864-450),AthetaR90_1+(AthetaR90_2-AthetaR90_1)/100*(AE864-450)))))</f>
        <v>1.3</v>
      </c>
      <c r="AK864" s="3">
        <f>IF(AF864&lt;=450,AthetaR120_0,IF(AF864&gt;=650,AthetaR120_2,(IF(AF864&lt;=550,AthetaR120_0+(AthetaR120_1-AthetaR120_0)/100*(AF864-450),AthetaR120_1+(AthetaR120_2-AthetaR120_1)/100*(AF864-450)))))</f>
        <v>1.9</v>
      </c>
      <c r="AL864" s="24">
        <f t="shared" si="433"/>
        <v>436.7896586223959</v>
      </c>
      <c r="AM864" s="14">
        <f t="shared" si="434"/>
        <v>315.25986735474021</v>
      </c>
    </row>
    <row r="865" spans="2:39" x14ac:dyDescent="0.25">
      <c r="B865" s="3">
        <f t="shared" si="417"/>
        <v>4235</v>
      </c>
      <c r="C865" s="14">
        <f t="shared" si="418"/>
        <v>70.583333333333329</v>
      </c>
      <c r="D865" s="11">
        <f t="shared" si="419"/>
        <v>969.63340272131461</v>
      </c>
      <c r="E865" s="11">
        <f t="shared" si="405"/>
        <v>627.31887290329405</v>
      </c>
      <c r="F865" s="11">
        <f t="shared" si="420"/>
        <v>213.05715564240722</v>
      </c>
      <c r="G865" s="11">
        <f t="shared" si="406"/>
        <v>437.21057941833675</v>
      </c>
      <c r="H865" s="11">
        <f t="shared" si="407"/>
        <v>315.59643312582529</v>
      </c>
      <c r="I865" s="24">
        <f t="shared" si="421"/>
        <v>213.05715564240722</v>
      </c>
      <c r="J865" s="12">
        <f t="shared" si="408"/>
        <v>0.21630711651962695</v>
      </c>
      <c r="K865" s="24">
        <f t="shared" si="409"/>
        <v>534.4488771404416</v>
      </c>
      <c r="L865" s="12">
        <f t="shared" si="422"/>
        <v>0.23835263158439562</v>
      </c>
      <c r="M865" s="24">
        <f t="shared" si="423"/>
        <v>437.21057941833675</v>
      </c>
      <c r="N865" s="12">
        <f t="shared" si="410"/>
        <v>0.61611722510711386</v>
      </c>
      <c r="O865" s="24">
        <f t="shared" si="411"/>
        <v>625.44967543204666</v>
      </c>
      <c r="P865" s="12">
        <f t="shared" si="424"/>
        <v>0.42060339152077181</v>
      </c>
      <c r="Q865" s="24">
        <f t="shared" si="425"/>
        <v>315.59643312582529</v>
      </c>
      <c r="R865" s="12">
        <f t="shared" si="412"/>
        <v>0.37155996853129158</v>
      </c>
      <c r="S865" s="24">
        <f t="shared" si="413"/>
        <v>570.41310450371225</v>
      </c>
      <c r="T865" s="12">
        <f t="shared" si="426"/>
        <v>0.33642469358304916</v>
      </c>
      <c r="W865" s="24">
        <f t="shared" si="427"/>
        <v>352.66275553165065</v>
      </c>
      <c r="X865" s="24">
        <f t="shared" si="428"/>
        <v>584.79276610649902</v>
      </c>
      <c r="Y865" s="13">
        <f t="shared" si="414"/>
        <v>0.3973186611970147</v>
      </c>
      <c r="Z865" s="24">
        <f t="shared" si="415"/>
        <v>6866.4029342910853</v>
      </c>
      <c r="AA865" s="24">
        <f t="shared" si="416"/>
        <v>13996.913831717487</v>
      </c>
      <c r="AB865" s="24">
        <f t="shared" si="429"/>
        <v>437.21057941833675</v>
      </c>
      <c r="AC865" s="24">
        <f t="shared" si="430"/>
        <v>315.59643312582529</v>
      </c>
      <c r="AE865" s="14">
        <f t="shared" si="431"/>
        <v>70.583333333333329</v>
      </c>
      <c r="AF865" s="24">
        <f t="shared" si="404"/>
        <v>400</v>
      </c>
      <c r="AG865" s="3">
        <f t="shared" si="432"/>
        <v>1.3</v>
      </c>
      <c r="AH865" s="3">
        <f>IF(AC865&lt;=450,AthetaR30_0,IF(AC865&gt;=650,AthetaR30_2,(IF(AC865&lt;=550,AthetaR30_0+(AthetaR30_1-AthetaR30_0)/100*(AC865-450),AthetaR30_1+(AthetaR30_2-AthetaR30_1)/100*(AC865-450)))))</f>
        <v>0</v>
      </c>
      <c r="AI865" s="3">
        <f>IF(AD865&lt;=450,AthetaR60_0,IF(AD865&gt;=650,AthetaR60_2,(IF(AD865&lt;=550,AthetaR60_0+(AthetaR60_1-AthetaR60_0)/100*(AD865-450),AthetaR60_1+(AthetaR60_2-AthetaR60_1)/100*(AD865-450)))))</f>
        <v>0.5</v>
      </c>
      <c r="AJ865" s="3">
        <f>IF(AE865&lt;=450,AthetaR90_0,IF(AE865&gt;=650,AthetaR90_2,(IF(AE865&lt;=550,AthetaR90_0+(AthetaR90_1-AthetaR90_0)/100*(AE865-450),AthetaR90_1+(AthetaR90_2-AthetaR90_1)/100*(AE865-450)))))</f>
        <v>1.3</v>
      </c>
      <c r="AK865" s="3">
        <f>IF(AF865&lt;=450,AthetaR120_0,IF(AF865&gt;=650,AthetaR120_2,(IF(AF865&lt;=550,AthetaR120_0+(AthetaR120_1-AthetaR120_0)/100*(AF865-450),AthetaR120_1+(AthetaR120_2-AthetaR120_1)/100*(AF865-450)))))</f>
        <v>1.9</v>
      </c>
      <c r="AL865" s="24">
        <f t="shared" si="433"/>
        <v>437.21057941833675</v>
      </c>
      <c r="AM865" s="14">
        <f t="shared" si="434"/>
        <v>315.59643312582529</v>
      </c>
    </row>
    <row r="866" spans="2:39" x14ac:dyDescent="0.25">
      <c r="B866" s="3">
        <f t="shared" si="417"/>
        <v>4240</v>
      </c>
      <c r="C866" s="14">
        <f t="shared" si="418"/>
        <v>70.666666666666671</v>
      </c>
      <c r="D866" s="11">
        <f t="shared" si="419"/>
        <v>969.80988283153715</v>
      </c>
      <c r="E866" s="11">
        <f t="shared" si="405"/>
        <v>627.53267125194623</v>
      </c>
      <c r="F866" s="11">
        <f t="shared" si="420"/>
        <v>213.29550827399163</v>
      </c>
      <c r="G866" s="11">
        <f t="shared" si="406"/>
        <v>437.63118280985753</v>
      </c>
      <c r="H866" s="11">
        <f t="shared" si="407"/>
        <v>315.93285781940835</v>
      </c>
      <c r="I866" s="24">
        <f t="shared" si="421"/>
        <v>213.29550827399163</v>
      </c>
      <c r="J866" s="12">
        <f t="shared" si="408"/>
        <v>0.21627286392592412</v>
      </c>
      <c r="K866" s="24">
        <f t="shared" si="409"/>
        <v>534.53352141763526</v>
      </c>
      <c r="L866" s="12">
        <f t="shared" si="422"/>
        <v>0.23830221835736246</v>
      </c>
      <c r="M866" s="24">
        <f t="shared" si="423"/>
        <v>437.63118280985753</v>
      </c>
      <c r="N866" s="12">
        <f t="shared" si="410"/>
        <v>0.61588163658290307</v>
      </c>
      <c r="O866" s="24">
        <f t="shared" si="411"/>
        <v>625.6889239454797</v>
      </c>
      <c r="P866" s="12">
        <f t="shared" si="424"/>
        <v>0.42028610329178306</v>
      </c>
      <c r="Q866" s="24">
        <f t="shared" si="425"/>
        <v>315.93285781940835</v>
      </c>
      <c r="R866" s="12">
        <f t="shared" si="412"/>
        <v>0.37147895457148838</v>
      </c>
      <c r="S866" s="24">
        <f t="shared" si="413"/>
        <v>570.5375030026064</v>
      </c>
      <c r="T866" s="12">
        <f t="shared" si="426"/>
        <v>0.336283595011442</v>
      </c>
      <c r="W866" s="24">
        <f t="shared" si="427"/>
        <v>353.06007419284765</v>
      </c>
      <c r="X866" s="24">
        <f t="shared" si="428"/>
        <v>584.9554970832578</v>
      </c>
      <c r="Y866" s="13">
        <f t="shared" si="414"/>
        <v>0.39724492908711323</v>
      </c>
      <c r="Z866" s="24">
        <f t="shared" si="415"/>
        <v>6861.8149264774647</v>
      </c>
      <c r="AA866" s="24">
        <f t="shared" si="416"/>
        <v>14003.434727834983</v>
      </c>
      <c r="AB866" s="24">
        <f t="shared" si="429"/>
        <v>437.63118280985753</v>
      </c>
      <c r="AC866" s="24">
        <f t="shared" si="430"/>
        <v>315.93285781940835</v>
      </c>
      <c r="AE866" s="14">
        <f t="shared" si="431"/>
        <v>70.666666666666671</v>
      </c>
      <c r="AF866" s="24">
        <f t="shared" si="404"/>
        <v>400</v>
      </c>
      <c r="AG866" s="3">
        <f t="shared" si="432"/>
        <v>1.3</v>
      </c>
      <c r="AH866" s="3">
        <f>IF(AC866&lt;=450,AthetaR30_0,IF(AC866&gt;=650,AthetaR30_2,(IF(AC866&lt;=550,AthetaR30_0+(AthetaR30_1-AthetaR30_0)/100*(AC866-450),AthetaR30_1+(AthetaR30_2-AthetaR30_1)/100*(AC866-450)))))</f>
        <v>0</v>
      </c>
      <c r="AI866" s="3">
        <f>IF(AD866&lt;=450,AthetaR60_0,IF(AD866&gt;=650,AthetaR60_2,(IF(AD866&lt;=550,AthetaR60_0+(AthetaR60_1-AthetaR60_0)/100*(AD866-450),AthetaR60_1+(AthetaR60_2-AthetaR60_1)/100*(AD866-450)))))</f>
        <v>0.5</v>
      </c>
      <c r="AJ866" s="3">
        <f>IF(AE866&lt;=450,AthetaR90_0,IF(AE866&gt;=650,AthetaR90_2,(IF(AE866&lt;=550,AthetaR90_0+(AthetaR90_1-AthetaR90_0)/100*(AE866-450),AthetaR90_1+(AthetaR90_2-AthetaR90_1)/100*(AE866-450)))))</f>
        <v>1.3</v>
      </c>
      <c r="AK866" s="3">
        <f>IF(AF866&lt;=450,AthetaR120_0,IF(AF866&gt;=650,AthetaR120_2,(IF(AF866&lt;=550,AthetaR120_0+(AthetaR120_1-AthetaR120_0)/100*(AF866-450),AthetaR120_1+(AthetaR120_2-AthetaR120_1)/100*(AF866-450)))))</f>
        <v>1.9</v>
      </c>
      <c r="AL866" s="24">
        <f t="shared" si="433"/>
        <v>437.63118280985753</v>
      </c>
      <c r="AM866" s="14">
        <f t="shared" si="434"/>
        <v>315.93285781940835</v>
      </c>
    </row>
    <row r="867" spans="2:39" x14ac:dyDescent="0.25">
      <c r="B867" s="3">
        <f t="shared" si="417"/>
        <v>4245</v>
      </c>
      <c r="C867" s="14">
        <f t="shared" si="418"/>
        <v>70.75</v>
      </c>
      <c r="D867" s="11">
        <f t="shared" si="419"/>
        <v>969.98615531805262</v>
      </c>
      <c r="E867" s="11">
        <f t="shared" si="405"/>
        <v>627.74646960059829</v>
      </c>
      <c r="F867" s="11">
        <f t="shared" si="420"/>
        <v>213.53381049234901</v>
      </c>
      <c r="G867" s="11">
        <f t="shared" si="406"/>
        <v>438.05146891314934</v>
      </c>
      <c r="H867" s="11">
        <f t="shared" si="407"/>
        <v>316.26914141441978</v>
      </c>
      <c r="I867" s="24">
        <f t="shared" si="421"/>
        <v>213.53381049234901</v>
      </c>
      <c r="J867" s="12">
        <f t="shared" si="408"/>
        <v>0.21623864179913607</v>
      </c>
      <c r="K867" s="24">
        <f t="shared" si="409"/>
        <v>534.61811718548802</v>
      </c>
      <c r="L867" s="12">
        <f t="shared" si="422"/>
        <v>0.23825177901035827</v>
      </c>
      <c r="M867" s="24">
        <f t="shared" si="423"/>
        <v>438.05146891314934</v>
      </c>
      <c r="N867" s="12">
        <f t="shared" si="410"/>
        <v>0.61564597998300463</v>
      </c>
      <c r="O867" s="24">
        <f t="shared" si="411"/>
        <v>625.92842477745978</v>
      </c>
      <c r="P867" s="12">
        <f t="shared" si="424"/>
        <v>0.41996893183658152</v>
      </c>
      <c r="Q867" s="24">
        <f t="shared" si="425"/>
        <v>316.26914141441978</v>
      </c>
      <c r="R867" s="12">
        <f t="shared" si="412"/>
        <v>0.37139794891832334</v>
      </c>
      <c r="S867" s="24">
        <f t="shared" si="413"/>
        <v>570.66194300885979</v>
      </c>
      <c r="T867" s="12">
        <f t="shared" si="426"/>
        <v>0.33614247554522292</v>
      </c>
      <c r="W867" s="24">
        <f t="shared" si="427"/>
        <v>353.45731912193474</v>
      </c>
      <c r="X867" s="24">
        <f t="shared" si="428"/>
        <v>585.11840661689052</v>
      </c>
      <c r="Y867" s="13">
        <f t="shared" si="414"/>
        <v>0.39717103280762589</v>
      </c>
      <c r="Z867" s="24">
        <f t="shared" si="415"/>
        <v>6857.2287619665885</v>
      </c>
      <c r="AA867" s="24">
        <f t="shared" si="416"/>
        <v>14009.949368402544</v>
      </c>
      <c r="AB867" s="24">
        <f t="shared" si="429"/>
        <v>438.05146891314934</v>
      </c>
      <c r="AC867" s="24">
        <f t="shared" si="430"/>
        <v>316.26914141441978</v>
      </c>
      <c r="AE867" s="14">
        <f t="shared" si="431"/>
        <v>70.75</v>
      </c>
      <c r="AF867" s="24">
        <f t="shared" si="404"/>
        <v>400</v>
      </c>
      <c r="AG867" s="3">
        <f t="shared" si="432"/>
        <v>1.3</v>
      </c>
      <c r="AH867" s="3">
        <f>IF(AC867&lt;=450,AthetaR30_0,IF(AC867&gt;=650,AthetaR30_2,(IF(AC867&lt;=550,AthetaR30_0+(AthetaR30_1-AthetaR30_0)/100*(AC867-450),AthetaR30_1+(AthetaR30_2-AthetaR30_1)/100*(AC867-450)))))</f>
        <v>0</v>
      </c>
      <c r="AI867" s="3">
        <f>IF(AD867&lt;=450,AthetaR60_0,IF(AD867&gt;=650,AthetaR60_2,(IF(AD867&lt;=550,AthetaR60_0+(AthetaR60_1-AthetaR60_0)/100*(AD867-450),AthetaR60_1+(AthetaR60_2-AthetaR60_1)/100*(AD867-450)))))</f>
        <v>0.5</v>
      </c>
      <c r="AJ867" s="3">
        <f>IF(AE867&lt;=450,AthetaR90_0,IF(AE867&gt;=650,AthetaR90_2,(IF(AE867&lt;=550,AthetaR90_0+(AthetaR90_1-AthetaR90_0)/100*(AE867-450),AthetaR90_1+(AthetaR90_2-AthetaR90_1)/100*(AE867-450)))))</f>
        <v>1.3</v>
      </c>
      <c r="AK867" s="3">
        <f>IF(AF867&lt;=450,AthetaR120_0,IF(AF867&gt;=650,AthetaR120_2,(IF(AF867&lt;=550,AthetaR120_0+(AthetaR120_1-AthetaR120_0)/100*(AF867-450),AthetaR120_1+(AthetaR120_2-AthetaR120_1)/100*(AF867-450)))))</f>
        <v>1.9</v>
      </c>
      <c r="AL867" s="24">
        <f t="shared" si="433"/>
        <v>438.05146891314934</v>
      </c>
      <c r="AM867" s="14">
        <f t="shared" si="434"/>
        <v>316.26914141441978</v>
      </c>
    </row>
    <row r="868" spans="2:39" x14ac:dyDescent="0.25">
      <c r="B868" s="3">
        <f t="shared" si="417"/>
        <v>4250</v>
      </c>
      <c r="C868" s="14">
        <f t="shared" si="418"/>
        <v>70.833333333333329</v>
      </c>
      <c r="D868" s="11">
        <f t="shared" si="419"/>
        <v>970.16222066881369</v>
      </c>
      <c r="E868" s="11">
        <f t="shared" si="405"/>
        <v>627.96026794925035</v>
      </c>
      <c r="F868" s="11">
        <f t="shared" si="420"/>
        <v>213.77206227135937</v>
      </c>
      <c r="G868" s="11">
        <f t="shared" si="406"/>
        <v>438.47143784498593</v>
      </c>
      <c r="H868" s="11">
        <f t="shared" si="407"/>
        <v>316.60528388996499</v>
      </c>
      <c r="I868" s="24">
        <f t="shared" si="421"/>
        <v>213.77206227135937</v>
      </c>
      <c r="J868" s="12">
        <f t="shared" si="408"/>
        <v>0.21620445003851957</v>
      </c>
      <c r="K868" s="24">
        <f t="shared" si="409"/>
        <v>534.70266463435303</v>
      </c>
      <c r="L868" s="12">
        <f t="shared" si="422"/>
        <v>0.23820131366596253</v>
      </c>
      <c r="M868" s="24">
        <f t="shared" si="423"/>
        <v>438.47143784498593</v>
      </c>
      <c r="N868" s="12">
        <f t="shared" si="410"/>
        <v>0.61541025559705198</v>
      </c>
      <c r="O868" s="24">
        <f t="shared" si="411"/>
        <v>626.16817800262788</v>
      </c>
      <c r="P868" s="12">
        <f t="shared" si="424"/>
        <v>0.41965187773625612</v>
      </c>
      <c r="Q868" s="24">
        <f t="shared" si="425"/>
        <v>316.60528388996499</v>
      </c>
      <c r="R868" s="12">
        <f t="shared" si="412"/>
        <v>0.37131695133644577</v>
      </c>
      <c r="S868" s="24">
        <f t="shared" si="413"/>
        <v>570.78642490306618</v>
      </c>
      <c r="T868" s="12">
        <f t="shared" si="426"/>
        <v>0.33600133535884968</v>
      </c>
      <c r="W868" s="24">
        <f t="shared" si="427"/>
        <v>353.85449015474239</v>
      </c>
      <c r="X868" s="24">
        <f t="shared" si="428"/>
        <v>585.28149535846569</v>
      </c>
      <c r="Y868" s="13">
        <f t="shared" si="414"/>
        <v>0.39709697211734901</v>
      </c>
      <c r="Z868" s="24">
        <f t="shared" si="415"/>
        <v>6852.6444448626989</v>
      </c>
      <c r="AA868" s="24">
        <f t="shared" si="416"/>
        <v>14016.457749095658</v>
      </c>
      <c r="AB868" s="24">
        <f t="shared" si="429"/>
        <v>438.47143784498593</v>
      </c>
      <c r="AC868" s="24">
        <f t="shared" si="430"/>
        <v>316.60528388996499</v>
      </c>
      <c r="AE868" s="14">
        <f t="shared" si="431"/>
        <v>70.833333333333329</v>
      </c>
      <c r="AF868" s="24">
        <f t="shared" si="404"/>
        <v>400</v>
      </c>
      <c r="AG868" s="3">
        <f t="shared" si="432"/>
        <v>1.3</v>
      </c>
      <c r="AH868" s="3">
        <f>IF(AC868&lt;=450,AthetaR30_0,IF(AC868&gt;=650,AthetaR30_2,(IF(AC868&lt;=550,AthetaR30_0+(AthetaR30_1-AthetaR30_0)/100*(AC868-450),AthetaR30_1+(AthetaR30_2-AthetaR30_1)/100*(AC868-450)))))</f>
        <v>0</v>
      </c>
      <c r="AI868" s="3">
        <f>IF(AD868&lt;=450,AthetaR60_0,IF(AD868&gt;=650,AthetaR60_2,(IF(AD868&lt;=550,AthetaR60_0+(AthetaR60_1-AthetaR60_0)/100*(AD868-450),AthetaR60_1+(AthetaR60_2-AthetaR60_1)/100*(AD868-450)))))</f>
        <v>0.5</v>
      </c>
      <c r="AJ868" s="3">
        <f>IF(AE868&lt;=450,AthetaR90_0,IF(AE868&gt;=650,AthetaR90_2,(IF(AE868&lt;=550,AthetaR90_0+(AthetaR90_1-AthetaR90_0)/100*(AE868-450),AthetaR90_1+(AthetaR90_2-AthetaR90_1)/100*(AE868-450)))))</f>
        <v>1.3</v>
      </c>
      <c r="AK868" s="3">
        <f>IF(AF868&lt;=450,AthetaR120_0,IF(AF868&gt;=650,AthetaR120_2,(IF(AF868&lt;=550,AthetaR120_0+(AthetaR120_1-AthetaR120_0)/100*(AF868-450),AthetaR120_1+(AthetaR120_2-AthetaR120_1)/100*(AF868-450)))))</f>
        <v>1.9</v>
      </c>
      <c r="AL868" s="24">
        <f t="shared" si="433"/>
        <v>438.47143784498593</v>
      </c>
      <c r="AM868" s="14">
        <f t="shared" si="434"/>
        <v>316.60528388996499</v>
      </c>
    </row>
    <row r="869" spans="2:39" x14ac:dyDescent="0.25">
      <c r="B869" s="3">
        <f t="shared" si="417"/>
        <v>4255</v>
      </c>
      <c r="C869" s="14">
        <f t="shared" si="418"/>
        <v>70.916666666666671</v>
      </c>
      <c r="D869" s="11">
        <f t="shared" si="419"/>
        <v>970.33807937005452</v>
      </c>
      <c r="E869" s="11">
        <f t="shared" si="405"/>
        <v>628.17406629790241</v>
      </c>
      <c r="F869" s="11">
        <f t="shared" si="420"/>
        <v>214.01026358502534</v>
      </c>
      <c r="G869" s="11">
        <f t="shared" si="406"/>
        <v>438.8910897227222</v>
      </c>
      <c r="H869" s="11">
        <f t="shared" si="407"/>
        <v>316.94128522532384</v>
      </c>
      <c r="I869" s="24">
        <f t="shared" si="421"/>
        <v>214.01026358502534</v>
      </c>
      <c r="J869" s="12">
        <f t="shared" si="408"/>
        <v>0.21617028854353176</v>
      </c>
      <c r="K869" s="24">
        <f t="shared" si="409"/>
        <v>534.78716395440745</v>
      </c>
      <c r="L869" s="12">
        <f t="shared" si="422"/>
        <v>0.2381508224460506</v>
      </c>
      <c r="M869" s="24">
        <f t="shared" si="423"/>
        <v>438.8910897227222</v>
      </c>
      <c r="N869" s="12">
        <f t="shared" si="410"/>
        <v>0.61517446371737905</v>
      </c>
      <c r="O869" s="24">
        <f t="shared" si="411"/>
        <v>626.40818369270551</v>
      </c>
      <c r="P869" s="12">
        <f t="shared" si="424"/>
        <v>0.41933494157028994</v>
      </c>
      <c r="Q869" s="24">
        <f t="shared" si="425"/>
        <v>316.94128522532384</v>
      </c>
      <c r="R869" s="12">
        <f t="shared" si="412"/>
        <v>0.37123596159169253</v>
      </c>
      <c r="S869" s="24">
        <f t="shared" si="413"/>
        <v>570.91094906463513</v>
      </c>
      <c r="T869" s="12">
        <f t="shared" si="426"/>
        <v>0.33586017462631468</v>
      </c>
      <c r="W869" s="24">
        <f t="shared" si="427"/>
        <v>354.25158712685976</v>
      </c>
      <c r="X869" s="24">
        <f t="shared" si="428"/>
        <v>585.44476395769561</v>
      </c>
      <c r="Y869" s="13">
        <f t="shared" si="414"/>
        <v>0.39702274677801375</v>
      </c>
      <c r="Z869" s="24">
        <f t="shared" si="415"/>
        <v>6848.0619792760663</v>
      </c>
      <c r="AA869" s="24">
        <f t="shared" si="416"/>
        <v>14022.959865642422</v>
      </c>
      <c r="AB869" s="24">
        <f t="shared" si="429"/>
        <v>438.8910897227222</v>
      </c>
      <c r="AC869" s="24">
        <f t="shared" si="430"/>
        <v>316.94128522532384</v>
      </c>
      <c r="AE869" s="14">
        <f t="shared" si="431"/>
        <v>70.916666666666671</v>
      </c>
      <c r="AF869" s="24">
        <f t="shared" ref="AF869:AF932" si="435">IF(AC869&lt;=450,Thetha0_0,IF(AC869&gt;=650,Thetha0_2,(IF(AC869&lt;=550,Thetha0_0+(Thetha0_1-Thetha0_0)/100*(AC869-450),Thetha0_1+(Thetha0_2-Thetha0_1)/100*(AC869-450)))))</f>
        <v>400</v>
      </c>
      <c r="AG869" s="3">
        <f t="shared" si="432"/>
        <v>1.3</v>
      </c>
      <c r="AH869" s="3">
        <f>IF(AC869&lt;=450,AthetaR30_0,IF(AC869&gt;=650,AthetaR30_2,(IF(AC869&lt;=550,AthetaR30_0+(AthetaR30_1-AthetaR30_0)/100*(AC869-450),AthetaR30_1+(AthetaR30_2-AthetaR30_1)/100*(AC869-450)))))</f>
        <v>0</v>
      </c>
      <c r="AI869" s="3">
        <f>IF(AD869&lt;=450,AthetaR60_0,IF(AD869&gt;=650,AthetaR60_2,(IF(AD869&lt;=550,AthetaR60_0+(AthetaR60_1-AthetaR60_0)/100*(AD869-450),AthetaR60_1+(AthetaR60_2-AthetaR60_1)/100*(AD869-450)))))</f>
        <v>0.5</v>
      </c>
      <c r="AJ869" s="3">
        <f>IF(AE869&lt;=450,AthetaR90_0,IF(AE869&gt;=650,AthetaR90_2,(IF(AE869&lt;=550,AthetaR90_0+(AthetaR90_1-AthetaR90_0)/100*(AE869-450),AthetaR90_1+(AthetaR90_2-AthetaR90_1)/100*(AE869-450)))))</f>
        <v>1.3</v>
      </c>
      <c r="AK869" s="3">
        <f>IF(AF869&lt;=450,AthetaR120_0,IF(AF869&gt;=650,AthetaR120_2,(IF(AF869&lt;=550,AthetaR120_0+(AthetaR120_1-AthetaR120_0)/100*(AF869-450),AthetaR120_1+(AthetaR120_2-AthetaR120_1)/100*(AF869-450)))))</f>
        <v>1.9</v>
      </c>
      <c r="AL869" s="24">
        <f t="shared" si="433"/>
        <v>438.8910897227222</v>
      </c>
      <c r="AM869" s="14">
        <f t="shared" si="434"/>
        <v>316.94128522532384</v>
      </c>
    </row>
    <row r="870" spans="2:39" x14ac:dyDescent="0.25">
      <c r="B870" s="3">
        <f t="shared" si="417"/>
        <v>4260</v>
      </c>
      <c r="C870" s="14">
        <f t="shared" si="418"/>
        <v>71</v>
      </c>
      <c r="D870" s="11">
        <f t="shared" si="419"/>
        <v>970.51373190629943</v>
      </c>
      <c r="E870" s="11">
        <f t="shared" si="405"/>
        <v>628.38786464655448</v>
      </c>
      <c r="F870" s="11">
        <f t="shared" si="420"/>
        <v>214.24841440747139</v>
      </c>
      <c r="G870" s="11">
        <f t="shared" si="406"/>
        <v>439.3104246642925</v>
      </c>
      <c r="H870" s="11">
        <f t="shared" si="407"/>
        <v>317.27714539995014</v>
      </c>
      <c r="I870" s="24">
        <f t="shared" si="421"/>
        <v>214.24841440747139</v>
      </c>
      <c r="J870" s="12">
        <f t="shared" si="408"/>
        <v>0.21613615721382909</v>
      </c>
      <c r="K870" s="24">
        <f t="shared" si="409"/>
        <v>534.87161533565234</v>
      </c>
      <c r="L870" s="12">
        <f t="shared" si="422"/>
        <v>0.23810030547177444</v>
      </c>
      <c r="M870" s="24">
        <f t="shared" si="423"/>
        <v>439.3104246642925</v>
      </c>
      <c r="N870" s="12">
        <f t="shared" si="410"/>
        <v>0.61493860463899419</v>
      </c>
      <c r="O870" s="24">
        <f t="shared" si="411"/>
        <v>626.64844191650855</v>
      </c>
      <c r="P870" s="12">
        <f t="shared" si="424"/>
        <v>0.41901812391648963</v>
      </c>
      <c r="Q870" s="24">
        <f t="shared" si="425"/>
        <v>317.27714539995014</v>
      </c>
      <c r="R870" s="12">
        <f t="shared" si="412"/>
        <v>0.37115497945108555</v>
      </c>
      <c r="S870" s="24">
        <f t="shared" si="413"/>
        <v>571.03551587179379</v>
      </c>
      <c r="T870" s="12">
        <f t="shared" si="426"/>
        <v>0.33571899352110862</v>
      </c>
      <c r="W870" s="24">
        <f t="shared" si="427"/>
        <v>354.64860987363778</v>
      </c>
      <c r="X870" s="24">
        <f t="shared" si="428"/>
        <v>585.60821306293542</v>
      </c>
      <c r="Y870" s="13">
        <f t="shared" si="414"/>
        <v>0.39694835655428495</v>
      </c>
      <c r="Z870" s="24">
        <f t="shared" si="415"/>
        <v>6843.4813693229171</v>
      </c>
      <c r="AA870" s="24">
        <f t="shared" si="416"/>
        <v>14029.455713823641</v>
      </c>
      <c r="AB870" s="24">
        <f t="shared" si="429"/>
        <v>439.3104246642925</v>
      </c>
      <c r="AC870" s="24">
        <f t="shared" si="430"/>
        <v>317.27714539995014</v>
      </c>
      <c r="AE870" s="14">
        <f t="shared" si="431"/>
        <v>71</v>
      </c>
      <c r="AF870" s="24">
        <f t="shared" si="435"/>
        <v>400</v>
      </c>
      <c r="AG870" s="3">
        <f t="shared" si="432"/>
        <v>1.3</v>
      </c>
      <c r="AH870" s="3">
        <f>IF(AC870&lt;=450,AthetaR30_0,IF(AC870&gt;=650,AthetaR30_2,(IF(AC870&lt;=550,AthetaR30_0+(AthetaR30_1-AthetaR30_0)/100*(AC870-450),AthetaR30_1+(AthetaR30_2-AthetaR30_1)/100*(AC870-450)))))</f>
        <v>0</v>
      </c>
      <c r="AI870" s="3">
        <f>IF(AD870&lt;=450,AthetaR60_0,IF(AD870&gt;=650,AthetaR60_2,(IF(AD870&lt;=550,AthetaR60_0+(AthetaR60_1-AthetaR60_0)/100*(AD870-450),AthetaR60_1+(AthetaR60_2-AthetaR60_1)/100*(AD870-450)))))</f>
        <v>0.5</v>
      </c>
      <c r="AJ870" s="3">
        <f>IF(AE870&lt;=450,AthetaR90_0,IF(AE870&gt;=650,AthetaR90_2,(IF(AE870&lt;=550,AthetaR90_0+(AthetaR90_1-AthetaR90_0)/100*(AE870-450),AthetaR90_1+(AthetaR90_2-AthetaR90_1)/100*(AE870-450)))))</f>
        <v>1.3</v>
      </c>
      <c r="AK870" s="3">
        <f>IF(AF870&lt;=450,AthetaR120_0,IF(AF870&gt;=650,AthetaR120_2,(IF(AF870&lt;=550,AthetaR120_0+(AthetaR120_1-AthetaR120_0)/100*(AF870-450),AthetaR120_1+(AthetaR120_2-AthetaR120_1)/100*(AF870-450)))))</f>
        <v>1.9</v>
      </c>
      <c r="AL870" s="24">
        <f t="shared" si="433"/>
        <v>439.3104246642925</v>
      </c>
      <c r="AM870" s="14">
        <f t="shared" si="434"/>
        <v>317.27714539995014</v>
      </c>
    </row>
    <row r="871" spans="2:39" x14ac:dyDescent="0.25">
      <c r="B871" s="3">
        <f t="shared" si="417"/>
        <v>4265</v>
      </c>
      <c r="C871" s="14">
        <f t="shared" si="418"/>
        <v>71.083333333333329</v>
      </c>
      <c r="D871" s="11">
        <f t="shared" si="419"/>
        <v>970.68917876037074</v>
      </c>
      <c r="E871" s="11">
        <f t="shared" si="405"/>
        <v>628.60166299520654</v>
      </c>
      <c r="F871" s="11">
        <f t="shared" si="420"/>
        <v>214.48651471294315</v>
      </c>
      <c r="G871" s="11">
        <f t="shared" si="406"/>
        <v>439.72944278820898</v>
      </c>
      <c r="H871" s="11">
        <f t="shared" si="407"/>
        <v>317.61286439347123</v>
      </c>
      <c r="I871" s="24">
        <f t="shared" si="421"/>
        <v>214.48651471294315</v>
      </c>
      <c r="J871" s="12">
        <f t="shared" si="408"/>
        <v>0.21610205594926812</v>
      </c>
      <c r="K871" s="24">
        <f t="shared" si="409"/>
        <v>534.95601896791106</v>
      </c>
      <c r="L871" s="12">
        <f t="shared" si="422"/>
        <v>0.23804976286358467</v>
      </c>
      <c r="M871" s="24">
        <f t="shared" si="423"/>
        <v>439.72944278820898</v>
      </c>
      <c r="N871" s="12">
        <f t="shared" si="410"/>
        <v>0.61470267865955852</v>
      </c>
      <c r="O871" s="24">
        <f t="shared" si="411"/>
        <v>626.88895273995797</v>
      </c>
      <c r="P871" s="12">
        <f t="shared" si="424"/>
        <v>0.41870142535103211</v>
      </c>
      <c r="Q871" s="24">
        <f t="shared" si="425"/>
        <v>317.61286439347123</v>
      </c>
      <c r="R871" s="12">
        <f t="shared" si="412"/>
        <v>0.37107400468282825</v>
      </c>
      <c r="S871" s="24">
        <f t="shared" si="413"/>
        <v>571.1601257015875</v>
      </c>
      <c r="T871" s="12">
        <f t="shared" si="426"/>
        <v>0.33557779221625428</v>
      </c>
      <c r="W871" s="24">
        <f t="shared" si="427"/>
        <v>355.04555823019206</v>
      </c>
      <c r="X871" s="24">
        <f t="shared" si="428"/>
        <v>585.77184332117929</v>
      </c>
      <c r="Y871" s="13">
        <f t="shared" si="414"/>
        <v>0.39687380121376192</v>
      </c>
      <c r="Z871" s="24">
        <f t="shared" si="415"/>
        <v>6838.9026191253624</v>
      </c>
      <c r="AA871" s="24">
        <f t="shared" si="416"/>
        <v>14035.945289472918</v>
      </c>
      <c r="AB871" s="24">
        <f t="shared" si="429"/>
        <v>439.72944278820898</v>
      </c>
      <c r="AC871" s="24">
        <f t="shared" si="430"/>
        <v>317.61286439347123</v>
      </c>
      <c r="AE871" s="14">
        <f t="shared" si="431"/>
        <v>71.083333333333329</v>
      </c>
      <c r="AF871" s="24">
        <f t="shared" si="435"/>
        <v>400</v>
      </c>
      <c r="AG871" s="3">
        <f t="shared" si="432"/>
        <v>1.3</v>
      </c>
      <c r="AH871" s="3">
        <f>IF(AC871&lt;=450,AthetaR30_0,IF(AC871&gt;=650,AthetaR30_2,(IF(AC871&lt;=550,AthetaR30_0+(AthetaR30_1-AthetaR30_0)/100*(AC871-450),AthetaR30_1+(AthetaR30_2-AthetaR30_1)/100*(AC871-450)))))</f>
        <v>0</v>
      </c>
      <c r="AI871" s="3">
        <f>IF(AD871&lt;=450,AthetaR60_0,IF(AD871&gt;=650,AthetaR60_2,(IF(AD871&lt;=550,AthetaR60_0+(AthetaR60_1-AthetaR60_0)/100*(AD871-450),AthetaR60_1+(AthetaR60_2-AthetaR60_1)/100*(AD871-450)))))</f>
        <v>0.5</v>
      </c>
      <c r="AJ871" s="3">
        <f>IF(AE871&lt;=450,AthetaR90_0,IF(AE871&gt;=650,AthetaR90_2,(IF(AE871&lt;=550,AthetaR90_0+(AthetaR90_1-AthetaR90_0)/100*(AE871-450),AthetaR90_1+(AthetaR90_2-AthetaR90_1)/100*(AE871-450)))))</f>
        <v>1.3</v>
      </c>
      <c r="AK871" s="3">
        <f>IF(AF871&lt;=450,AthetaR120_0,IF(AF871&gt;=650,AthetaR120_2,(IF(AF871&lt;=550,AthetaR120_0+(AthetaR120_1-AthetaR120_0)/100*(AF871-450),AthetaR120_1+(AthetaR120_2-AthetaR120_1)/100*(AF871-450)))))</f>
        <v>1.9</v>
      </c>
      <c r="AL871" s="24">
        <f t="shared" si="433"/>
        <v>439.72944278820898</v>
      </c>
      <c r="AM871" s="14">
        <f t="shared" si="434"/>
        <v>317.61286439347123</v>
      </c>
    </row>
    <row r="872" spans="2:39" x14ac:dyDescent="0.25">
      <c r="B872" s="3">
        <f t="shared" si="417"/>
        <v>4270</v>
      </c>
      <c r="C872" s="14">
        <f t="shared" si="418"/>
        <v>71.166666666666671</v>
      </c>
      <c r="D872" s="11">
        <f t="shared" si="419"/>
        <v>970.86442041339603</v>
      </c>
      <c r="E872" s="11">
        <f t="shared" si="405"/>
        <v>628.81546134385871</v>
      </c>
      <c r="F872" s="11">
        <f t="shared" si="420"/>
        <v>214.72456447580674</v>
      </c>
      <c r="G872" s="11">
        <f t="shared" si="406"/>
        <v>440.14814421356004</v>
      </c>
      <c r="H872" s="11">
        <f t="shared" si="407"/>
        <v>317.9484421856875</v>
      </c>
      <c r="I872" s="24">
        <f t="shared" si="421"/>
        <v>214.72456447580674</v>
      </c>
      <c r="J872" s="12">
        <f t="shared" si="408"/>
        <v>0.21606798464990468</v>
      </c>
      <c r="K872" s="24">
        <f t="shared" si="409"/>
        <v>535.04037504082987</v>
      </c>
      <c r="L872" s="12">
        <f t="shared" si="422"/>
        <v>0.23799919474124567</v>
      </c>
      <c r="M872" s="24">
        <f t="shared" si="423"/>
        <v>440.14814421356004</v>
      </c>
      <c r="N872" s="12">
        <f t="shared" si="410"/>
        <v>0.61446668607936106</v>
      </c>
      <c r="O872" s="24">
        <f t="shared" si="411"/>
        <v>627.12971622609314</v>
      </c>
      <c r="P872" s="12">
        <f t="shared" si="424"/>
        <v>0.41838484644849594</v>
      </c>
      <c r="Q872" s="24">
        <f t="shared" si="425"/>
        <v>317.9484421856875</v>
      </c>
      <c r="R872" s="12">
        <f t="shared" si="412"/>
        <v>0.37099303705630371</v>
      </c>
      <c r="S872" s="24">
        <f t="shared" si="413"/>
        <v>571.28477892988121</v>
      </c>
      <c r="T872" s="12">
        <f t="shared" si="426"/>
        <v>0.33543657088433065</v>
      </c>
      <c r="W872" s="24">
        <f t="shared" si="427"/>
        <v>355.44243203140581</v>
      </c>
      <c r="X872" s="24">
        <f t="shared" si="428"/>
        <v>585.93565537805921</v>
      </c>
      <c r="Y872" s="13">
        <f t="shared" si="414"/>
        <v>0.39679908052697638</v>
      </c>
      <c r="Z872" s="24">
        <f t="shared" si="415"/>
        <v>6834.3257328113223</v>
      </c>
      <c r="AA872" s="24">
        <f t="shared" si="416"/>
        <v>14042.42858847676</v>
      </c>
      <c r="AB872" s="24">
        <f t="shared" si="429"/>
        <v>440.14814421356004</v>
      </c>
      <c r="AC872" s="24">
        <f t="shared" si="430"/>
        <v>317.9484421856875</v>
      </c>
      <c r="AE872" s="14">
        <f t="shared" si="431"/>
        <v>71.166666666666671</v>
      </c>
      <c r="AF872" s="24">
        <f t="shared" si="435"/>
        <v>400</v>
      </c>
      <c r="AG872" s="3">
        <f t="shared" si="432"/>
        <v>1.3</v>
      </c>
      <c r="AH872" s="3">
        <f>IF(AC872&lt;=450,AthetaR30_0,IF(AC872&gt;=650,AthetaR30_2,(IF(AC872&lt;=550,AthetaR30_0+(AthetaR30_1-AthetaR30_0)/100*(AC872-450),AthetaR30_1+(AthetaR30_2-AthetaR30_1)/100*(AC872-450)))))</f>
        <v>0</v>
      </c>
      <c r="AI872" s="3">
        <f>IF(AD872&lt;=450,AthetaR60_0,IF(AD872&gt;=650,AthetaR60_2,(IF(AD872&lt;=550,AthetaR60_0+(AthetaR60_1-AthetaR60_0)/100*(AD872-450),AthetaR60_1+(AthetaR60_2-AthetaR60_1)/100*(AD872-450)))))</f>
        <v>0.5</v>
      </c>
      <c r="AJ872" s="3">
        <f>IF(AE872&lt;=450,AthetaR90_0,IF(AE872&gt;=650,AthetaR90_2,(IF(AE872&lt;=550,AthetaR90_0+(AthetaR90_1-AthetaR90_0)/100*(AE872-450),AthetaR90_1+(AthetaR90_2-AthetaR90_1)/100*(AE872-450)))))</f>
        <v>1.3</v>
      </c>
      <c r="AK872" s="3">
        <f>IF(AF872&lt;=450,AthetaR120_0,IF(AF872&gt;=650,AthetaR120_2,(IF(AF872&lt;=550,AthetaR120_0+(AthetaR120_1-AthetaR120_0)/100*(AF872-450),AthetaR120_1+(AthetaR120_2-AthetaR120_1)/100*(AF872-450)))))</f>
        <v>1.9</v>
      </c>
      <c r="AL872" s="24">
        <f t="shared" si="433"/>
        <v>440.14814421356004</v>
      </c>
      <c r="AM872" s="14">
        <f t="shared" si="434"/>
        <v>317.9484421856875</v>
      </c>
    </row>
    <row r="873" spans="2:39" x14ac:dyDescent="0.25">
      <c r="B873" s="3">
        <f t="shared" si="417"/>
        <v>4275</v>
      </c>
      <c r="C873" s="14">
        <f t="shared" si="418"/>
        <v>71.25</v>
      </c>
      <c r="D873" s="11">
        <f t="shared" si="419"/>
        <v>971.03945734481749</v>
      </c>
      <c r="E873" s="11">
        <f t="shared" si="405"/>
        <v>629.02925969251078</v>
      </c>
      <c r="F873" s="11">
        <f t="shared" si="420"/>
        <v>214.96256367054798</v>
      </c>
      <c r="G873" s="11">
        <f t="shared" si="406"/>
        <v>440.56652906000852</v>
      </c>
      <c r="H873" s="11">
        <f t="shared" si="407"/>
        <v>318.28387875657182</v>
      </c>
      <c r="I873" s="24">
        <f t="shared" si="421"/>
        <v>214.96256367054798</v>
      </c>
      <c r="J873" s="12">
        <f t="shared" si="408"/>
        <v>0.2160339432159934</v>
      </c>
      <c r="K873" s="24">
        <f t="shared" si="409"/>
        <v>535.12468374387754</v>
      </c>
      <c r="L873" s="12">
        <f t="shared" si="422"/>
        <v>0.23794860122379458</v>
      </c>
      <c r="M873" s="24">
        <f t="shared" si="423"/>
        <v>440.56652906000852</v>
      </c>
      <c r="N873" s="12">
        <f t="shared" si="410"/>
        <v>0.61423062720129595</v>
      </c>
      <c r="O873" s="24">
        <f t="shared" si="411"/>
        <v>627.37073243508314</v>
      </c>
      <c r="P873" s="12">
        <f t="shared" si="424"/>
        <v>0.41806838778172822</v>
      </c>
      <c r="Q873" s="24">
        <f t="shared" si="425"/>
        <v>318.28387875657182</v>
      </c>
      <c r="R873" s="12">
        <f t="shared" si="412"/>
        <v>0.37091207634207135</v>
      </c>
      <c r="S873" s="24">
        <f t="shared" si="413"/>
        <v>571.40947593136036</v>
      </c>
      <c r="T873" s="12">
        <f t="shared" si="426"/>
        <v>0.33529532969739911</v>
      </c>
      <c r="W873" s="24">
        <f t="shared" si="427"/>
        <v>355.8392311119328</v>
      </c>
      <c r="X873" s="24">
        <f t="shared" si="428"/>
        <v>586.09964987784224</v>
      </c>
      <c r="Y873" s="13">
        <f t="shared" si="414"/>
        <v>0.3967241942673923</v>
      </c>
      <c r="Z873" s="24">
        <f t="shared" si="415"/>
        <v>6829.7507145144491</v>
      </c>
      <c r="AA873" s="24">
        <f t="shared" si="416"/>
        <v>14048.90560677461</v>
      </c>
      <c r="AB873" s="24">
        <f t="shared" si="429"/>
        <v>440.56652906000852</v>
      </c>
      <c r="AC873" s="24">
        <f t="shared" si="430"/>
        <v>318.28387875657182</v>
      </c>
      <c r="AE873" s="14">
        <f t="shared" si="431"/>
        <v>71.25</v>
      </c>
      <c r="AF873" s="24">
        <f t="shared" si="435"/>
        <v>400</v>
      </c>
      <c r="AG873" s="3">
        <f t="shared" si="432"/>
        <v>1.3</v>
      </c>
      <c r="AH873" s="3">
        <f>IF(AC873&lt;=450,AthetaR30_0,IF(AC873&gt;=650,AthetaR30_2,(IF(AC873&lt;=550,AthetaR30_0+(AthetaR30_1-AthetaR30_0)/100*(AC873-450),AthetaR30_1+(AthetaR30_2-AthetaR30_1)/100*(AC873-450)))))</f>
        <v>0</v>
      </c>
      <c r="AI873" s="3">
        <f>IF(AD873&lt;=450,AthetaR60_0,IF(AD873&gt;=650,AthetaR60_2,(IF(AD873&lt;=550,AthetaR60_0+(AthetaR60_1-AthetaR60_0)/100*(AD873-450),AthetaR60_1+(AthetaR60_2-AthetaR60_1)/100*(AD873-450)))))</f>
        <v>0.5</v>
      </c>
      <c r="AJ873" s="3">
        <f>IF(AE873&lt;=450,AthetaR90_0,IF(AE873&gt;=650,AthetaR90_2,(IF(AE873&lt;=550,AthetaR90_0+(AthetaR90_1-AthetaR90_0)/100*(AE873-450),AthetaR90_1+(AthetaR90_2-AthetaR90_1)/100*(AE873-450)))))</f>
        <v>1.3</v>
      </c>
      <c r="AK873" s="3">
        <f>IF(AF873&lt;=450,AthetaR120_0,IF(AF873&gt;=650,AthetaR120_2,(IF(AF873&lt;=550,AthetaR120_0+(AthetaR120_1-AthetaR120_0)/100*(AF873-450),AthetaR120_1+(AthetaR120_2-AthetaR120_1)/100*(AF873-450)))))</f>
        <v>1.9</v>
      </c>
      <c r="AL873" s="24">
        <f t="shared" si="433"/>
        <v>440.56652906000852</v>
      </c>
      <c r="AM873" s="14">
        <f t="shared" si="434"/>
        <v>318.28387875657182</v>
      </c>
    </row>
    <row r="874" spans="2:39" x14ac:dyDescent="0.25">
      <c r="B874" s="3">
        <f t="shared" si="417"/>
        <v>4280</v>
      </c>
      <c r="C874" s="14">
        <f t="shared" si="418"/>
        <v>71.333333333333329</v>
      </c>
      <c r="D874" s="11">
        <f t="shared" si="419"/>
        <v>971.21429003239882</v>
      </c>
      <c r="E874" s="11">
        <f t="shared" si="405"/>
        <v>629.24305804116284</v>
      </c>
      <c r="F874" s="11">
        <f t="shared" si="420"/>
        <v>215.20051227177177</v>
      </c>
      <c r="G874" s="11">
        <f t="shared" si="406"/>
        <v>440.98459744779024</v>
      </c>
      <c r="H874" s="11">
        <f t="shared" si="407"/>
        <v>318.6191740862692</v>
      </c>
      <c r="I874" s="24">
        <f t="shared" si="421"/>
        <v>215.20051227177177</v>
      </c>
      <c r="J874" s="12">
        <f t="shared" si="408"/>
        <v>0.21599993154798799</v>
      </c>
      <c r="K874" s="24">
        <f t="shared" si="409"/>
        <v>535.20894526634447</v>
      </c>
      <c r="L874" s="12">
        <f t="shared" si="422"/>
        <v>0.23789798242959759</v>
      </c>
      <c r="M874" s="24">
        <f t="shared" si="423"/>
        <v>440.98459744779024</v>
      </c>
      <c r="N874" s="12">
        <f t="shared" si="410"/>
        <v>0.61399450233083797</v>
      </c>
      <c r="O874" s="24">
        <f t="shared" si="411"/>
        <v>627.61200142424036</v>
      </c>
      <c r="P874" s="12">
        <f t="shared" si="424"/>
        <v>0.41775204992199128</v>
      </c>
      <c r="Q874" s="24">
        <f t="shared" si="425"/>
        <v>318.6191740862692</v>
      </c>
      <c r="R874" s="12">
        <f t="shared" si="412"/>
        <v>0.37083112231186444</v>
      </c>
      <c r="S874" s="24">
        <f t="shared" si="413"/>
        <v>571.53421707953214</v>
      </c>
      <c r="T874" s="12">
        <f t="shared" si="426"/>
        <v>0.33515406882709642</v>
      </c>
      <c r="W874" s="24">
        <f t="shared" si="427"/>
        <v>356.2359553062002</v>
      </c>
      <c r="X874" s="24">
        <f t="shared" si="428"/>
        <v>586.26382746342881</v>
      </c>
      <c r="Y874" s="13">
        <f t="shared" si="414"/>
        <v>0.39664914221140596</v>
      </c>
      <c r="Z874" s="24">
        <f t="shared" si="415"/>
        <v>6825.1775683740661</v>
      </c>
      <c r="AA874" s="24">
        <f t="shared" si="416"/>
        <v>14055.376340359015</v>
      </c>
      <c r="AB874" s="24">
        <f t="shared" si="429"/>
        <v>440.98459744779024</v>
      </c>
      <c r="AC874" s="24">
        <f t="shared" si="430"/>
        <v>318.6191740862692</v>
      </c>
      <c r="AE874" s="14">
        <f t="shared" si="431"/>
        <v>71.333333333333329</v>
      </c>
      <c r="AF874" s="24">
        <f t="shared" si="435"/>
        <v>400</v>
      </c>
      <c r="AG874" s="3">
        <f t="shared" si="432"/>
        <v>1.3</v>
      </c>
      <c r="AH874" s="3">
        <f>IF(AC874&lt;=450,AthetaR30_0,IF(AC874&gt;=650,AthetaR30_2,(IF(AC874&lt;=550,AthetaR30_0+(AthetaR30_1-AthetaR30_0)/100*(AC874-450),AthetaR30_1+(AthetaR30_2-AthetaR30_1)/100*(AC874-450)))))</f>
        <v>0</v>
      </c>
      <c r="AI874" s="3">
        <f>IF(AD874&lt;=450,AthetaR60_0,IF(AD874&gt;=650,AthetaR60_2,(IF(AD874&lt;=550,AthetaR60_0+(AthetaR60_1-AthetaR60_0)/100*(AD874-450),AthetaR60_1+(AthetaR60_2-AthetaR60_1)/100*(AD874-450)))))</f>
        <v>0.5</v>
      </c>
      <c r="AJ874" s="3">
        <f>IF(AE874&lt;=450,AthetaR90_0,IF(AE874&gt;=650,AthetaR90_2,(IF(AE874&lt;=550,AthetaR90_0+(AthetaR90_1-AthetaR90_0)/100*(AE874-450),AthetaR90_1+(AthetaR90_2-AthetaR90_1)/100*(AE874-450)))))</f>
        <v>1.3</v>
      </c>
      <c r="AK874" s="3">
        <f>IF(AF874&lt;=450,AthetaR120_0,IF(AF874&gt;=650,AthetaR120_2,(IF(AF874&lt;=550,AthetaR120_0+(AthetaR120_1-AthetaR120_0)/100*(AF874-450),AthetaR120_1+(AthetaR120_2-AthetaR120_1)/100*(AF874-450)))))</f>
        <v>1.9</v>
      </c>
      <c r="AL874" s="24">
        <f t="shared" si="433"/>
        <v>440.98459744779024</v>
      </c>
      <c r="AM874" s="14">
        <f t="shared" si="434"/>
        <v>318.6191740862692</v>
      </c>
    </row>
    <row r="875" spans="2:39" x14ac:dyDescent="0.25">
      <c r="B875" s="3">
        <f t="shared" si="417"/>
        <v>4285</v>
      </c>
      <c r="C875" s="14">
        <f t="shared" si="418"/>
        <v>71.416666666666671</v>
      </c>
      <c r="D875" s="11">
        <f t="shared" si="419"/>
        <v>971.38891895223253</v>
      </c>
      <c r="E875" s="11">
        <f t="shared" si="405"/>
        <v>629.4568563898149</v>
      </c>
      <c r="F875" s="11">
        <f t="shared" si="420"/>
        <v>215.43841025420136</v>
      </c>
      <c r="G875" s="11">
        <f t="shared" si="406"/>
        <v>441.40234949771224</v>
      </c>
      <c r="H875" s="11">
        <f t="shared" si="407"/>
        <v>318.95432815509628</v>
      </c>
      <c r="I875" s="24">
        <f t="shared" si="421"/>
        <v>215.43841025420136</v>
      </c>
      <c r="J875" s="12">
        <f t="shared" si="408"/>
        <v>0.21596594954654091</v>
      </c>
      <c r="K875" s="24">
        <f t="shared" si="409"/>
        <v>535.29315979734213</v>
      </c>
      <c r="L875" s="12">
        <f t="shared" si="422"/>
        <v>0.23784733847634529</v>
      </c>
      <c r="M875" s="24">
        <f t="shared" si="423"/>
        <v>441.40234949771224</v>
      </c>
      <c r="N875" s="12">
        <f t="shared" si="410"/>
        <v>0.61375831177601914</v>
      </c>
      <c r="O875" s="24">
        <f t="shared" si="411"/>
        <v>627.85352324803171</v>
      </c>
      <c r="P875" s="12">
        <f t="shared" si="424"/>
        <v>0.41743583343893598</v>
      </c>
      <c r="Q875" s="24">
        <f t="shared" si="425"/>
        <v>318.95432815509628</v>
      </c>
      <c r="R875" s="12">
        <f t="shared" si="412"/>
        <v>0.37075017473858751</v>
      </c>
      <c r="S875" s="24">
        <f t="shared" si="413"/>
        <v>571.65900274672697</v>
      </c>
      <c r="T875" s="12">
        <f t="shared" si="426"/>
        <v>0.33501278844462423</v>
      </c>
      <c r="W875" s="24">
        <f t="shared" si="427"/>
        <v>356.6326044484116</v>
      </c>
      <c r="X875" s="24">
        <f t="shared" si="428"/>
        <v>586.42818877634966</v>
      </c>
      <c r="Y875" s="13">
        <f t="shared" si="414"/>
        <v>0.39657392413834475</v>
      </c>
      <c r="Z875" s="24">
        <f t="shared" si="415"/>
        <v>6820.6062985350827</v>
      </c>
      <c r="AA875" s="24">
        <f t="shared" si="416"/>
        <v>14061.840785275677</v>
      </c>
      <c r="AB875" s="24">
        <f t="shared" si="429"/>
        <v>441.40234949771224</v>
      </c>
      <c r="AC875" s="24">
        <f t="shared" si="430"/>
        <v>318.95432815509628</v>
      </c>
      <c r="AE875" s="14">
        <f t="shared" si="431"/>
        <v>71.416666666666671</v>
      </c>
      <c r="AF875" s="24">
        <f t="shared" si="435"/>
        <v>400</v>
      </c>
      <c r="AG875" s="3">
        <f t="shared" si="432"/>
        <v>1.3</v>
      </c>
      <c r="AH875" s="3">
        <f>IF(AC875&lt;=450,AthetaR30_0,IF(AC875&gt;=650,AthetaR30_2,(IF(AC875&lt;=550,AthetaR30_0+(AthetaR30_1-AthetaR30_0)/100*(AC875-450),AthetaR30_1+(AthetaR30_2-AthetaR30_1)/100*(AC875-450)))))</f>
        <v>0</v>
      </c>
      <c r="AI875" s="3">
        <f>IF(AD875&lt;=450,AthetaR60_0,IF(AD875&gt;=650,AthetaR60_2,(IF(AD875&lt;=550,AthetaR60_0+(AthetaR60_1-AthetaR60_0)/100*(AD875-450),AthetaR60_1+(AthetaR60_2-AthetaR60_1)/100*(AD875-450)))))</f>
        <v>0.5</v>
      </c>
      <c r="AJ875" s="3">
        <f>IF(AE875&lt;=450,AthetaR90_0,IF(AE875&gt;=650,AthetaR90_2,(IF(AE875&lt;=550,AthetaR90_0+(AthetaR90_1-AthetaR90_0)/100*(AE875-450),AthetaR90_1+(AthetaR90_2-AthetaR90_1)/100*(AE875-450)))))</f>
        <v>1.3</v>
      </c>
      <c r="AK875" s="3">
        <f>IF(AF875&lt;=450,AthetaR120_0,IF(AF875&gt;=650,AthetaR120_2,(IF(AF875&lt;=550,AthetaR120_0+(AthetaR120_1-AthetaR120_0)/100*(AF875-450),AthetaR120_1+(AthetaR120_2-AthetaR120_1)/100*(AF875-450)))))</f>
        <v>1.9</v>
      </c>
      <c r="AL875" s="24">
        <f t="shared" si="433"/>
        <v>441.40234949771224</v>
      </c>
      <c r="AM875" s="14">
        <f t="shared" si="434"/>
        <v>318.95432815509628</v>
      </c>
    </row>
    <row r="876" spans="2:39" x14ac:dyDescent="0.25">
      <c r="B876" s="3">
        <f t="shared" si="417"/>
        <v>4290</v>
      </c>
      <c r="C876" s="14">
        <f t="shared" si="418"/>
        <v>71.5</v>
      </c>
      <c r="D876" s="11">
        <f t="shared" si="419"/>
        <v>971.56334457874948</v>
      </c>
      <c r="E876" s="11">
        <f t="shared" si="405"/>
        <v>629.67065473846696</v>
      </c>
      <c r="F876" s="11">
        <f t="shared" si="420"/>
        <v>215.6762575926777</v>
      </c>
      <c r="G876" s="11">
        <f t="shared" si="406"/>
        <v>441.81978533115119</v>
      </c>
      <c r="H876" s="11">
        <f t="shared" si="407"/>
        <v>319.28934094354088</v>
      </c>
      <c r="I876" s="24">
        <f t="shared" si="421"/>
        <v>215.6762575926777</v>
      </c>
      <c r="J876" s="12">
        <f t="shared" si="408"/>
        <v>0.21593199711250274</v>
      </c>
      <c r="K876" s="24">
        <f t="shared" si="409"/>
        <v>535.37732752580371</v>
      </c>
      <c r="L876" s="12">
        <f t="shared" si="422"/>
        <v>0.23779666948100686</v>
      </c>
      <c r="M876" s="24">
        <f t="shared" si="423"/>
        <v>441.81978533115119</v>
      </c>
      <c r="N876" s="12">
        <f t="shared" si="410"/>
        <v>0.61352205584740649</v>
      </c>
      <c r="O876" s="24">
        <f t="shared" si="411"/>
        <v>628.09529795809146</v>
      </c>
      <c r="P876" s="12">
        <f t="shared" si="424"/>
        <v>0.41711973890045534</v>
      </c>
      <c r="Q876" s="24">
        <f t="shared" si="425"/>
        <v>319.28934094354088</v>
      </c>
      <c r="R876" s="12">
        <f t="shared" si="412"/>
        <v>0.37066923339631308</v>
      </c>
      <c r="S876" s="24">
        <f t="shared" si="413"/>
        <v>571.78383330409906</v>
      </c>
      <c r="T876" s="12">
        <f t="shared" si="426"/>
        <v>0.33487148872066735</v>
      </c>
      <c r="W876" s="24">
        <f t="shared" si="427"/>
        <v>357.02917837254995</v>
      </c>
      <c r="X876" s="24">
        <f t="shared" si="428"/>
        <v>586.59273445676399</v>
      </c>
      <c r="Y876" s="13">
        <f t="shared" si="414"/>
        <v>0.39649853983046651</v>
      </c>
      <c r="Z876" s="24">
        <f t="shared" si="415"/>
        <v>6816.0369091479251</v>
      </c>
      <c r="AA876" s="24">
        <f t="shared" si="416"/>
        <v>14068.29893762352</v>
      </c>
      <c r="AB876" s="24">
        <f t="shared" si="429"/>
        <v>441.81978533115119</v>
      </c>
      <c r="AC876" s="24">
        <f t="shared" si="430"/>
        <v>319.28934094354088</v>
      </c>
      <c r="AE876" s="14">
        <f t="shared" si="431"/>
        <v>71.5</v>
      </c>
      <c r="AF876" s="24">
        <f t="shared" si="435"/>
        <v>400</v>
      </c>
      <c r="AG876" s="3">
        <f t="shared" si="432"/>
        <v>1.3</v>
      </c>
      <c r="AH876" s="3">
        <f>IF(AC876&lt;=450,AthetaR30_0,IF(AC876&gt;=650,AthetaR30_2,(IF(AC876&lt;=550,AthetaR30_0+(AthetaR30_1-AthetaR30_0)/100*(AC876-450),AthetaR30_1+(AthetaR30_2-AthetaR30_1)/100*(AC876-450)))))</f>
        <v>0</v>
      </c>
      <c r="AI876" s="3">
        <f>IF(AD876&lt;=450,AthetaR60_0,IF(AD876&gt;=650,AthetaR60_2,(IF(AD876&lt;=550,AthetaR60_0+(AthetaR60_1-AthetaR60_0)/100*(AD876-450),AthetaR60_1+(AthetaR60_2-AthetaR60_1)/100*(AD876-450)))))</f>
        <v>0.5</v>
      </c>
      <c r="AJ876" s="3">
        <f>IF(AE876&lt;=450,AthetaR90_0,IF(AE876&gt;=650,AthetaR90_2,(IF(AE876&lt;=550,AthetaR90_0+(AthetaR90_1-AthetaR90_0)/100*(AE876-450),AthetaR90_1+(AthetaR90_2-AthetaR90_1)/100*(AE876-450)))))</f>
        <v>1.3</v>
      </c>
      <c r="AK876" s="3">
        <f>IF(AF876&lt;=450,AthetaR120_0,IF(AF876&gt;=650,AthetaR120_2,(IF(AF876&lt;=550,AthetaR120_0+(AthetaR120_1-AthetaR120_0)/100*(AF876-450),AthetaR120_1+(AthetaR120_2-AthetaR120_1)/100*(AF876-450)))))</f>
        <v>1.9</v>
      </c>
      <c r="AL876" s="24">
        <f t="shared" si="433"/>
        <v>441.81978533115119</v>
      </c>
      <c r="AM876" s="14">
        <f t="shared" si="434"/>
        <v>319.28934094354088</v>
      </c>
    </row>
    <row r="877" spans="2:39" x14ac:dyDescent="0.25">
      <c r="B877" s="3">
        <f t="shared" si="417"/>
        <v>4295</v>
      </c>
      <c r="C877" s="14">
        <f t="shared" si="418"/>
        <v>71.583333333333329</v>
      </c>
      <c r="D877" s="11">
        <f t="shared" si="419"/>
        <v>971.73756738472457</v>
      </c>
      <c r="E877" s="11">
        <f t="shared" si="405"/>
        <v>629.88445308711903</v>
      </c>
      <c r="F877" s="11">
        <f t="shared" si="420"/>
        <v>215.91405426215871</v>
      </c>
      <c r="G877" s="11">
        <f t="shared" si="406"/>
        <v>442.23690507005165</v>
      </c>
      <c r="H877" s="11">
        <f t="shared" si="407"/>
        <v>319.62421243226157</v>
      </c>
      <c r="I877" s="24">
        <f t="shared" si="421"/>
        <v>215.91405426215871</v>
      </c>
      <c r="J877" s="12">
        <f t="shared" si="408"/>
        <v>0.21589807414692228</v>
      </c>
      <c r="K877" s="24">
        <f t="shared" si="409"/>
        <v>535.46144864048244</v>
      </c>
      <c r="L877" s="12">
        <f t="shared" si="422"/>
        <v>0.2377459755599178</v>
      </c>
      <c r="M877" s="24">
        <f t="shared" si="423"/>
        <v>442.23690507005165</v>
      </c>
      <c r="N877" s="12">
        <f t="shared" si="410"/>
        <v>0.61328573485807747</v>
      </c>
      <c r="O877" s="24">
        <f t="shared" si="411"/>
        <v>628.33732560323256</v>
      </c>
      <c r="P877" s="12">
        <f t="shared" si="424"/>
        <v>0.41680376687292348</v>
      </c>
      <c r="Q877" s="24">
        <f t="shared" si="425"/>
        <v>319.62421243226157</v>
      </c>
      <c r="R877" s="12">
        <f t="shared" si="412"/>
        <v>0.37058829806027976</v>
      </c>
      <c r="S877" s="24">
        <f t="shared" si="413"/>
        <v>571.90870912162791</v>
      </c>
      <c r="T877" s="12">
        <f t="shared" si="426"/>
        <v>0.33473016982554143</v>
      </c>
      <c r="W877" s="24">
        <f t="shared" si="427"/>
        <v>357.42567691238042</v>
      </c>
      <c r="X877" s="24">
        <f t="shared" si="428"/>
        <v>586.75746514345747</v>
      </c>
      <c r="Y877" s="13">
        <f t="shared" si="414"/>
        <v>0.39642298907295898</v>
      </c>
      <c r="Z877" s="24">
        <f t="shared" si="415"/>
        <v>6811.4694043684649</v>
      </c>
      <c r="AA877" s="24">
        <f t="shared" si="416"/>
        <v>14074.750793554818</v>
      </c>
      <c r="AB877" s="24">
        <f t="shared" si="429"/>
        <v>442.23690507005165</v>
      </c>
      <c r="AC877" s="24">
        <f t="shared" si="430"/>
        <v>319.62421243226157</v>
      </c>
      <c r="AE877" s="14">
        <f t="shared" si="431"/>
        <v>71.583333333333329</v>
      </c>
      <c r="AF877" s="24">
        <f t="shared" si="435"/>
        <v>400</v>
      </c>
      <c r="AG877" s="3">
        <f t="shared" si="432"/>
        <v>1.3</v>
      </c>
      <c r="AH877" s="3">
        <f>IF(AC877&lt;=450,AthetaR30_0,IF(AC877&gt;=650,AthetaR30_2,(IF(AC877&lt;=550,AthetaR30_0+(AthetaR30_1-AthetaR30_0)/100*(AC877-450),AthetaR30_1+(AthetaR30_2-AthetaR30_1)/100*(AC877-450)))))</f>
        <v>0</v>
      </c>
      <c r="AI877" s="3">
        <f>IF(AD877&lt;=450,AthetaR60_0,IF(AD877&gt;=650,AthetaR60_2,(IF(AD877&lt;=550,AthetaR60_0+(AthetaR60_1-AthetaR60_0)/100*(AD877-450),AthetaR60_1+(AthetaR60_2-AthetaR60_1)/100*(AD877-450)))))</f>
        <v>0.5</v>
      </c>
      <c r="AJ877" s="3">
        <f>IF(AE877&lt;=450,AthetaR90_0,IF(AE877&gt;=650,AthetaR90_2,(IF(AE877&lt;=550,AthetaR90_0+(AthetaR90_1-AthetaR90_0)/100*(AE877-450),AthetaR90_1+(AthetaR90_2-AthetaR90_1)/100*(AE877-450)))))</f>
        <v>1.3</v>
      </c>
      <c r="AK877" s="3">
        <f>IF(AF877&lt;=450,AthetaR120_0,IF(AF877&gt;=650,AthetaR120_2,(IF(AF877&lt;=550,AthetaR120_0+(AthetaR120_1-AthetaR120_0)/100*(AF877-450),AthetaR120_1+(AthetaR120_2-AthetaR120_1)/100*(AF877-450)))))</f>
        <v>1.9</v>
      </c>
      <c r="AL877" s="24">
        <f t="shared" si="433"/>
        <v>442.23690507005165</v>
      </c>
      <c r="AM877" s="14">
        <f t="shared" si="434"/>
        <v>319.62421243226157</v>
      </c>
    </row>
    <row r="878" spans="2:39" x14ac:dyDescent="0.25">
      <c r="B878" s="3">
        <f t="shared" si="417"/>
        <v>4300</v>
      </c>
      <c r="C878" s="14">
        <f t="shared" si="418"/>
        <v>71.666666666666671</v>
      </c>
      <c r="D878" s="11">
        <f t="shared" si="419"/>
        <v>971.91158784128618</v>
      </c>
      <c r="E878" s="11">
        <f t="shared" si="405"/>
        <v>630.09825143577109</v>
      </c>
      <c r="F878" s="11">
        <f t="shared" si="420"/>
        <v>216.15180023771865</v>
      </c>
      <c r="G878" s="11">
        <f t="shared" si="406"/>
        <v>442.65370883692458</v>
      </c>
      <c r="H878" s="11">
        <f t="shared" si="407"/>
        <v>319.95894260208712</v>
      </c>
      <c r="I878" s="24">
        <f t="shared" si="421"/>
        <v>216.15180023771865</v>
      </c>
      <c r="J878" s="12">
        <f t="shared" si="408"/>
        <v>0.21586418055104609</v>
      </c>
      <c r="K878" s="24">
        <f t="shared" si="409"/>
        <v>535.54552332995218</v>
      </c>
      <c r="L878" s="12">
        <f t="shared" si="422"/>
        <v>0.23769525682870166</v>
      </c>
      <c r="M878" s="24">
        <f t="shared" si="423"/>
        <v>442.65370883692458</v>
      </c>
      <c r="N878" s="12">
        <f t="shared" si="410"/>
        <v>0.61304934912359688</v>
      </c>
      <c r="O878" s="24">
        <f t="shared" si="411"/>
        <v>628.57960622946052</v>
      </c>
      <c r="P878" s="12">
        <f t="shared" si="424"/>
        <v>0.4164879179209548</v>
      </c>
      <c r="Q878" s="24">
        <f t="shared" si="425"/>
        <v>319.95894260208712</v>
      </c>
      <c r="R878" s="12">
        <f t="shared" si="412"/>
        <v>0.37050736850688881</v>
      </c>
      <c r="S878" s="24">
        <f t="shared" si="413"/>
        <v>572.03363056811929</v>
      </c>
      <c r="T878" s="12">
        <f t="shared" si="426"/>
        <v>0.33458883192905514</v>
      </c>
      <c r="W878" s="24">
        <f t="shared" si="427"/>
        <v>357.82209990145338</v>
      </c>
      <c r="X878" s="24">
        <f t="shared" si="428"/>
        <v>586.92238147383944</v>
      </c>
      <c r="Y878" s="13">
        <f t="shared" si="414"/>
        <v>0.39634727165393885</v>
      </c>
      <c r="Z878" s="24">
        <f t="shared" si="415"/>
        <v>6806.9037883579422</v>
      </c>
      <c r="AA878" s="24">
        <f t="shared" si="416"/>
        <v>14081.196349275246</v>
      </c>
      <c r="AB878" s="24">
        <f t="shared" si="429"/>
        <v>442.65370883692458</v>
      </c>
      <c r="AC878" s="24">
        <f t="shared" si="430"/>
        <v>319.95894260208712</v>
      </c>
      <c r="AE878" s="14">
        <f t="shared" si="431"/>
        <v>71.666666666666671</v>
      </c>
      <c r="AF878" s="24">
        <f t="shared" si="435"/>
        <v>400</v>
      </c>
      <c r="AG878" s="3">
        <f t="shared" si="432"/>
        <v>1.3</v>
      </c>
      <c r="AH878" s="3">
        <f>IF(AC878&lt;=450,AthetaR30_0,IF(AC878&gt;=650,AthetaR30_2,(IF(AC878&lt;=550,AthetaR30_0+(AthetaR30_1-AthetaR30_0)/100*(AC878-450),AthetaR30_1+(AthetaR30_2-AthetaR30_1)/100*(AC878-450)))))</f>
        <v>0</v>
      </c>
      <c r="AI878" s="3">
        <f>IF(AD878&lt;=450,AthetaR60_0,IF(AD878&gt;=650,AthetaR60_2,(IF(AD878&lt;=550,AthetaR60_0+(AthetaR60_1-AthetaR60_0)/100*(AD878-450),AthetaR60_1+(AthetaR60_2-AthetaR60_1)/100*(AD878-450)))))</f>
        <v>0.5</v>
      </c>
      <c r="AJ878" s="3">
        <f>IF(AE878&lt;=450,AthetaR90_0,IF(AE878&gt;=650,AthetaR90_2,(IF(AE878&lt;=550,AthetaR90_0+(AthetaR90_1-AthetaR90_0)/100*(AE878-450),AthetaR90_1+(AthetaR90_2-AthetaR90_1)/100*(AE878-450)))))</f>
        <v>1.3</v>
      </c>
      <c r="AK878" s="3">
        <f>IF(AF878&lt;=450,AthetaR120_0,IF(AF878&gt;=650,AthetaR120_2,(IF(AF878&lt;=550,AthetaR120_0+(AthetaR120_1-AthetaR120_0)/100*(AF878-450),AthetaR120_1+(AthetaR120_2-AthetaR120_1)/100*(AF878-450)))))</f>
        <v>1.9</v>
      </c>
      <c r="AL878" s="24">
        <f t="shared" si="433"/>
        <v>442.65370883692458</v>
      </c>
      <c r="AM878" s="14">
        <f t="shared" si="434"/>
        <v>319.95894260208712</v>
      </c>
    </row>
    <row r="879" spans="2:39" x14ac:dyDescent="0.25">
      <c r="B879" s="3">
        <f t="shared" si="417"/>
        <v>4305</v>
      </c>
      <c r="C879" s="14">
        <f t="shared" si="418"/>
        <v>71.75</v>
      </c>
      <c r="D879" s="11">
        <f t="shared" si="419"/>
        <v>972.0854064179224</v>
      </c>
      <c r="E879" s="11">
        <f t="shared" si="405"/>
        <v>630.31204978442315</v>
      </c>
      <c r="F879" s="11">
        <f t="shared" si="420"/>
        <v>216.38949549454736</v>
      </c>
      <c r="G879" s="11">
        <f t="shared" si="406"/>
        <v>443.07019675484554</v>
      </c>
      <c r="H879" s="11">
        <f t="shared" si="407"/>
        <v>320.29353143401619</v>
      </c>
      <c r="I879" s="24">
        <f t="shared" si="421"/>
        <v>216.38949549454736</v>
      </c>
      <c r="J879" s="12">
        <f t="shared" si="408"/>
        <v>0.21583031622631871</v>
      </c>
      <c r="K879" s="24">
        <f t="shared" si="409"/>
        <v>535.62955178260631</v>
      </c>
      <c r="L879" s="12">
        <f t="shared" si="422"/>
        <v>0.23764451340234297</v>
      </c>
      <c r="M879" s="24">
        <f t="shared" si="423"/>
        <v>443.07019675484554</v>
      </c>
      <c r="N879" s="12">
        <f t="shared" si="410"/>
        <v>0.61281289896199453</v>
      </c>
      <c r="O879" s="24">
        <f t="shared" si="411"/>
        <v>628.82213987998352</v>
      </c>
      <c r="P879" s="12">
        <f t="shared" si="424"/>
        <v>0.41617219260760108</v>
      </c>
      <c r="Q879" s="24">
        <f t="shared" si="425"/>
        <v>320.29353143401619</v>
      </c>
      <c r="R879" s="12">
        <f t="shared" si="412"/>
        <v>0.37042644451370188</v>
      </c>
      <c r="S879" s="24">
        <f t="shared" si="413"/>
        <v>572.15859801120655</v>
      </c>
      <c r="T879" s="12">
        <f t="shared" si="426"/>
        <v>0.33444747520063234</v>
      </c>
      <c r="W879" s="24">
        <f t="shared" si="427"/>
        <v>358.21844717310734</v>
      </c>
      <c r="X879" s="24">
        <f t="shared" si="428"/>
        <v>587.08748408394126</v>
      </c>
      <c r="Y879" s="13">
        <f t="shared" si="414"/>
        <v>0.39627138736445111</v>
      </c>
      <c r="Z879" s="24">
        <f t="shared" si="415"/>
        <v>6802.340065282895</v>
      </c>
      <c r="AA879" s="24">
        <f t="shared" si="416"/>
        <v>14087.635601043983</v>
      </c>
      <c r="AB879" s="24">
        <f t="shared" si="429"/>
        <v>443.07019675484554</v>
      </c>
      <c r="AC879" s="24">
        <f t="shared" si="430"/>
        <v>320.29353143401619</v>
      </c>
      <c r="AE879" s="14">
        <f t="shared" si="431"/>
        <v>71.75</v>
      </c>
      <c r="AF879" s="24">
        <f t="shared" si="435"/>
        <v>400</v>
      </c>
      <c r="AG879" s="3">
        <f t="shared" si="432"/>
        <v>1.3</v>
      </c>
      <c r="AH879" s="3">
        <f>IF(AC879&lt;=450,AthetaR30_0,IF(AC879&gt;=650,AthetaR30_2,(IF(AC879&lt;=550,AthetaR30_0+(AthetaR30_1-AthetaR30_0)/100*(AC879-450),AthetaR30_1+(AthetaR30_2-AthetaR30_1)/100*(AC879-450)))))</f>
        <v>0</v>
      </c>
      <c r="AI879" s="3">
        <f>IF(AD879&lt;=450,AthetaR60_0,IF(AD879&gt;=650,AthetaR60_2,(IF(AD879&lt;=550,AthetaR60_0+(AthetaR60_1-AthetaR60_0)/100*(AD879-450),AthetaR60_1+(AthetaR60_2-AthetaR60_1)/100*(AD879-450)))))</f>
        <v>0.5</v>
      </c>
      <c r="AJ879" s="3">
        <f>IF(AE879&lt;=450,AthetaR90_0,IF(AE879&gt;=650,AthetaR90_2,(IF(AE879&lt;=550,AthetaR90_0+(AthetaR90_1-AthetaR90_0)/100*(AE879-450),AthetaR90_1+(AthetaR90_2-AthetaR90_1)/100*(AE879-450)))))</f>
        <v>1.3</v>
      </c>
      <c r="AK879" s="3">
        <f>IF(AF879&lt;=450,AthetaR120_0,IF(AF879&gt;=650,AthetaR120_2,(IF(AF879&lt;=550,AthetaR120_0+(AthetaR120_1-AthetaR120_0)/100*(AF879-450),AthetaR120_1+(AthetaR120_2-AthetaR120_1)/100*(AF879-450)))))</f>
        <v>1.9</v>
      </c>
      <c r="AL879" s="24">
        <f t="shared" si="433"/>
        <v>443.07019675484554</v>
      </c>
      <c r="AM879" s="14">
        <f t="shared" si="434"/>
        <v>320.29353143401619</v>
      </c>
    </row>
    <row r="880" spans="2:39" x14ac:dyDescent="0.25">
      <c r="B880" s="3">
        <f t="shared" si="417"/>
        <v>4310</v>
      </c>
      <c r="C880" s="14">
        <f t="shared" si="418"/>
        <v>71.833333333333329</v>
      </c>
      <c r="D880" s="11">
        <f t="shared" si="419"/>
        <v>972.2590235824897</v>
      </c>
      <c r="E880" s="11">
        <f t="shared" si="405"/>
        <v>630.52584813307521</v>
      </c>
      <c r="F880" s="11">
        <f t="shared" si="420"/>
        <v>216.62714000794969</v>
      </c>
      <c r="G880" s="11">
        <f t="shared" si="406"/>
        <v>443.48636894745312</v>
      </c>
      <c r="H880" s="11">
        <f t="shared" si="407"/>
        <v>320.62797890921684</v>
      </c>
      <c r="I880" s="24">
        <f t="shared" si="421"/>
        <v>216.62714000794969</v>
      </c>
      <c r="J880" s="12">
        <f t="shared" si="408"/>
        <v>0.21579648107438154</v>
      </c>
      <c r="K880" s="24">
        <f t="shared" si="409"/>
        <v>535.71353418665842</v>
      </c>
      <c r="L880" s="12">
        <f t="shared" si="422"/>
        <v>0.23759374539513803</v>
      </c>
      <c r="M880" s="24">
        <f t="shared" si="423"/>
        <v>443.48636894745312</v>
      </c>
      <c r="N880" s="12">
        <f t="shared" si="410"/>
        <v>0.61257638469374109</v>
      </c>
      <c r="O880" s="24">
        <f t="shared" si="411"/>
        <v>629.06492659522667</v>
      </c>
      <c r="P880" s="12">
        <f t="shared" si="424"/>
        <v>0.41585659149419657</v>
      </c>
      <c r="Q880" s="24">
        <f t="shared" si="425"/>
        <v>320.62797890921684</v>
      </c>
      <c r="R880" s="12">
        <f t="shared" si="412"/>
        <v>0.37034552585943814</v>
      </c>
      <c r="S880" s="24">
        <f t="shared" si="413"/>
        <v>572.28361181735158</v>
      </c>
      <c r="T880" s="12">
        <f t="shared" si="426"/>
        <v>0.33430609980922554</v>
      </c>
      <c r="W880" s="24">
        <f t="shared" si="427"/>
        <v>358.61471856047177</v>
      </c>
      <c r="X880" s="24">
        <f t="shared" si="428"/>
        <v>587.25277360841358</v>
      </c>
      <c r="Y880" s="13">
        <f t="shared" si="414"/>
        <v>0.39619533599846807</v>
      </c>
      <c r="Z880" s="24">
        <f t="shared" si="415"/>
        <v>6797.7782393150865</v>
      </c>
      <c r="AA880" s="24">
        <f t="shared" si="416"/>
        <v>14094.068545173792</v>
      </c>
      <c r="AB880" s="24">
        <f t="shared" si="429"/>
        <v>443.48636894745312</v>
      </c>
      <c r="AC880" s="24">
        <f t="shared" si="430"/>
        <v>320.62797890921684</v>
      </c>
      <c r="AE880" s="14">
        <f t="shared" si="431"/>
        <v>71.833333333333329</v>
      </c>
      <c r="AF880" s="24">
        <f t="shared" si="435"/>
        <v>400</v>
      </c>
      <c r="AG880" s="3">
        <f t="shared" si="432"/>
        <v>1.3</v>
      </c>
      <c r="AH880" s="3">
        <f>IF(AC880&lt;=450,AthetaR30_0,IF(AC880&gt;=650,AthetaR30_2,(IF(AC880&lt;=550,AthetaR30_0+(AthetaR30_1-AthetaR30_0)/100*(AC880-450),AthetaR30_1+(AthetaR30_2-AthetaR30_1)/100*(AC880-450)))))</f>
        <v>0</v>
      </c>
      <c r="AI880" s="3">
        <f>IF(AD880&lt;=450,AthetaR60_0,IF(AD880&gt;=650,AthetaR60_2,(IF(AD880&lt;=550,AthetaR60_0+(AthetaR60_1-AthetaR60_0)/100*(AD880-450),AthetaR60_1+(AthetaR60_2-AthetaR60_1)/100*(AD880-450)))))</f>
        <v>0.5</v>
      </c>
      <c r="AJ880" s="3">
        <f>IF(AE880&lt;=450,AthetaR90_0,IF(AE880&gt;=650,AthetaR90_2,(IF(AE880&lt;=550,AthetaR90_0+(AthetaR90_1-AthetaR90_0)/100*(AE880-450),AthetaR90_1+(AthetaR90_2-AthetaR90_1)/100*(AE880-450)))))</f>
        <v>1.3</v>
      </c>
      <c r="AK880" s="3">
        <f>IF(AF880&lt;=450,AthetaR120_0,IF(AF880&gt;=650,AthetaR120_2,(IF(AF880&lt;=550,AthetaR120_0+(AthetaR120_1-AthetaR120_0)/100*(AF880-450),AthetaR120_1+(AthetaR120_2-AthetaR120_1)/100*(AF880-450)))))</f>
        <v>1.9</v>
      </c>
      <c r="AL880" s="24">
        <f t="shared" si="433"/>
        <v>443.48636894745312</v>
      </c>
      <c r="AM880" s="14">
        <f t="shared" si="434"/>
        <v>320.62797890921684</v>
      </c>
    </row>
    <row r="881" spans="2:39" x14ac:dyDescent="0.25">
      <c r="B881" s="3">
        <f t="shared" si="417"/>
        <v>4315</v>
      </c>
      <c r="C881" s="14">
        <f t="shared" si="418"/>
        <v>71.916666666666671</v>
      </c>
      <c r="D881" s="11">
        <f t="shared" si="419"/>
        <v>972.43243980121963</v>
      </c>
      <c r="E881" s="11">
        <f t="shared" si="405"/>
        <v>630.73964648172739</v>
      </c>
      <c r="F881" s="11">
        <f t="shared" si="420"/>
        <v>216.86473375334484</v>
      </c>
      <c r="G881" s="11">
        <f t="shared" si="406"/>
        <v>443.90222553894733</v>
      </c>
      <c r="H881" s="11">
        <f t="shared" si="407"/>
        <v>320.96228500902606</v>
      </c>
      <c r="I881" s="24">
        <f t="shared" si="421"/>
        <v>216.86473375334484</v>
      </c>
      <c r="J881" s="12">
        <f t="shared" si="408"/>
        <v>0.21576267499707344</v>
      </c>
      <c r="K881" s="24">
        <f t="shared" si="409"/>
        <v>535.7974707301405</v>
      </c>
      <c r="L881" s="12">
        <f t="shared" si="422"/>
        <v>0.23754295292074104</v>
      </c>
      <c r="M881" s="24">
        <f t="shared" si="423"/>
        <v>443.90222553894733</v>
      </c>
      <c r="N881" s="12">
        <f t="shared" si="410"/>
        <v>0.61233980664172583</v>
      </c>
      <c r="O881" s="24">
        <f t="shared" si="411"/>
        <v>629.30796641284235</v>
      </c>
      <c r="P881" s="12">
        <f t="shared" si="424"/>
        <v>0.41554111514047593</v>
      </c>
      <c r="Q881" s="24">
        <f t="shared" si="425"/>
        <v>320.96228500902606</v>
      </c>
      <c r="R881" s="12">
        <f t="shared" si="412"/>
        <v>0.37026461232397156</v>
      </c>
      <c r="S881" s="24">
        <f t="shared" si="413"/>
        <v>572.40867235184646</v>
      </c>
      <c r="T881" s="12">
        <f t="shared" si="426"/>
        <v>0.33416470592339076</v>
      </c>
      <c r="W881" s="24">
        <f t="shared" si="427"/>
        <v>359.01091389647024</v>
      </c>
      <c r="X881" s="24">
        <f t="shared" si="428"/>
        <v>587.41825068052469</v>
      </c>
      <c r="Y881" s="13">
        <f t="shared" si="414"/>
        <v>0.39611911735288896</v>
      </c>
      <c r="Z881" s="24">
        <f t="shared" si="415"/>
        <v>6793.2183146314292</v>
      </c>
      <c r="AA881" s="24">
        <f t="shared" si="416"/>
        <v>14100.49517803112</v>
      </c>
      <c r="AB881" s="24">
        <f t="shared" si="429"/>
        <v>443.90222553894733</v>
      </c>
      <c r="AC881" s="24">
        <f t="shared" si="430"/>
        <v>320.96228500902606</v>
      </c>
      <c r="AE881" s="14">
        <f t="shared" si="431"/>
        <v>71.916666666666671</v>
      </c>
      <c r="AF881" s="24">
        <f t="shared" si="435"/>
        <v>400</v>
      </c>
      <c r="AG881" s="3">
        <f t="shared" si="432"/>
        <v>1.3</v>
      </c>
      <c r="AH881" s="3">
        <f>IF(AC881&lt;=450,AthetaR30_0,IF(AC881&gt;=650,AthetaR30_2,(IF(AC881&lt;=550,AthetaR30_0+(AthetaR30_1-AthetaR30_0)/100*(AC881-450),AthetaR30_1+(AthetaR30_2-AthetaR30_1)/100*(AC881-450)))))</f>
        <v>0</v>
      </c>
      <c r="AI881" s="3">
        <f>IF(AD881&lt;=450,AthetaR60_0,IF(AD881&gt;=650,AthetaR60_2,(IF(AD881&lt;=550,AthetaR60_0+(AthetaR60_1-AthetaR60_0)/100*(AD881-450),AthetaR60_1+(AthetaR60_2-AthetaR60_1)/100*(AD881-450)))))</f>
        <v>0.5</v>
      </c>
      <c r="AJ881" s="3">
        <f>IF(AE881&lt;=450,AthetaR90_0,IF(AE881&gt;=650,AthetaR90_2,(IF(AE881&lt;=550,AthetaR90_0+(AthetaR90_1-AthetaR90_0)/100*(AE881-450),AthetaR90_1+(AthetaR90_2-AthetaR90_1)/100*(AE881-450)))))</f>
        <v>1.3</v>
      </c>
      <c r="AK881" s="3">
        <f>IF(AF881&lt;=450,AthetaR120_0,IF(AF881&gt;=650,AthetaR120_2,(IF(AF881&lt;=550,AthetaR120_0+(AthetaR120_1-AthetaR120_0)/100*(AF881-450),AthetaR120_1+(AthetaR120_2-AthetaR120_1)/100*(AF881-450)))))</f>
        <v>1.9</v>
      </c>
      <c r="AL881" s="24">
        <f t="shared" si="433"/>
        <v>443.90222553894733</v>
      </c>
      <c r="AM881" s="14">
        <f t="shared" si="434"/>
        <v>320.96228500902606</v>
      </c>
    </row>
    <row r="882" spans="2:39" x14ac:dyDescent="0.25">
      <c r="B882" s="3">
        <f t="shared" si="417"/>
        <v>4320</v>
      </c>
      <c r="C882" s="14">
        <f t="shared" si="418"/>
        <v>72</v>
      </c>
      <c r="D882" s="11">
        <f t="shared" si="419"/>
        <v>972.60565553872732</v>
      </c>
      <c r="E882" s="11">
        <f t="shared" si="405"/>
        <v>630.95344483037945</v>
      </c>
      <c r="F882" s="11">
        <f t="shared" si="420"/>
        <v>217.10227670626557</v>
      </c>
      <c r="G882" s="11">
        <f t="shared" si="406"/>
        <v>444.31776665408779</v>
      </c>
      <c r="H882" s="11">
        <f t="shared" si="407"/>
        <v>321.29644971494946</v>
      </c>
      <c r="I882" s="24">
        <f t="shared" si="421"/>
        <v>217.10227670626557</v>
      </c>
      <c r="J882" s="12">
        <f t="shared" si="408"/>
        <v>0.21572889789643007</v>
      </c>
      <c r="K882" s="24">
        <f t="shared" si="409"/>
        <v>535.8813616009038</v>
      </c>
      <c r="L882" s="12">
        <f t="shared" si="422"/>
        <v>0.23749213609212755</v>
      </c>
      <c r="M882" s="24">
        <f t="shared" si="423"/>
        <v>444.31776665408779</v>
      </c>
      <c r="N882" s="12">
        <f t="shared" si="410"/>
        <v>0.6121031651312332</v>
      </c>
      <c r="O882" s="24">
        <f t="shared" si="411"/>
        <v>629.55125936772367</v>
      </c>
      <c r="P882" s="12">
        <f t="shared" si="424"/>
        <v>0.41522576410445544</v>
      </c>
      <c r="Q882" s="24">
        <f t="shared" si="425"/>
        <v>321.29644971494946</v>
      </c>
      <c r="R882" s="12">
        <f t="shared" si="412"/>
        <v>0.37018370368832809</v>
      </c>
      <c r="S882" s="24">
        <f t="shared" si="413"/>
        <v>572.53377997881398</v>
      </c>
      <c r="T882" s="12">
        <f t="shared" si="426"/>
        <v>0.3340232937112223</v>
      </c>
      <c r="W882" s="24">
        <f t="shared" si="427"/>
        <v>359.40703301382314</v>
      </c>
      <c r="X882" s="24">
        <f t="shared" si="428"/>
        <v>587.58391593215765</v>
      </c>
      <c r="Y882" s="13">
        <f t="shared" si="414"/>
        <v>0.39604273122753808</v>
      </c>
      <c r="Z882" s="24">
        <f t="shared" si="415"/>
        <v>6788.660295413908</v>
      </c>
      <c r="AA882" s="24">
        <f t="shared" si="416"/>
        <v>14106.915496036127</v>
      </c>
      <c r="AB882" s="24">
        <f t="shared" si="429"/>
        <v>444.31776665408779</v>
      </c>
      <c r="AC882" s="24">
        <f t="shared" si="430"/>
        <v>321.29644971494946</v>
      </c>
      <c r="AE882" s="14">
        <f t="shared" si="431"/>
        <v>72</v>
      </c>
      <c r="AF882" s="24">
        <f t="shared" si="435"/>
        <v>400</v>
      </c>
      <c r="AG882" s="3">
        <f t="shared" si="432"/>
        <v>1.3</v>
      </c>
      <c r="AH882" s="3">
        <f>IF(AC882&lt;=450,AthetaR30_0,IF(AC882&gt;=650,AthetaR30_2,(IF(AC882&lt;=550,AthetaR30_0+(AthetaR30_1-AthetaR30_0)/100*(AC882-450),AthetaR30_1+(AthetaR30_2-AthetaR30_1)/100*(AC882-450)))))</f>
        <v>0</v>
      </c>
      <c r="AI882" s="3">
        <f>IF(AD882&lt;=450,AthetaR60_0,IF(AD882&gt;=650,AthetaR60_2,(IF(AD882&lt;=550,AthetaR60_0+(AthetaR60_1-AthetaR60_0)/100*(AD882-450),AthetaR60_1+(AthetaR60_2-AthetaR60_1)/100*(AD882-450)))))</f>
        <v>0.5</v>
      </c>
      <c r="AJ882" s="3">
        <f>IF(AE882&lt;=450,AthetaR90_0,IF(AE882&gt;=650,AthetaR90_2,(IF(AE882&lt;=550,AthetaR90_0+(AthetaR90_1-AthetaR90_0)/100*(AE882-450),AthetaR90_1+(AthetaR90_2-AthetaR90_1)/100*(AE882-450)))))</f>
        <v>1.3</v>
      </c>
      <c r="AK882" s="3">
        <f>IF(AF882&lt;=450,AthetaR120_0,IF(AF882&gt;=650,AthetaR120_2,(IF(AF882&lt;=550,AthetaR120_0+(AthetaR120_1-AthetaR120_0)/100*(AF882-450),AthetaR120_1+(AthetaR120_2-AthetaR120_1)/100*(AF882-450)))))</f>
        <v>1.9</v>
      </c>
      <c r="AL882" s="24">
        <f t="shared" si="433"/>
        <v>444.31776665408779</v>
      </c>
      <c r="AM882" s="14">
        <f t="shared" si="434"/>
        <v>321.29644971494946</v>
      </c>
    </row>
    <row r="883" spans="2:39" x14ac:dyDescent="0.25">
      <c r="B883" s="3">
        <f t="shared" si="417"/>
        <v>4325</v>
      </c>
      <c r="C883" s="14">
        <f t="shared" si="418"/>
        <v>72.083333333333329</v>
      </c>
      <c r="D883" s="11">
        <f t="shared" si="419"/>
        <v>972.77867125801777</v>
      </c>
      <c r="E883" s="11">
        <f t="shared" si="405"/>
        <v>631.16724317903152</v>
      </c>
      <c r="F883" s="11">
        <f t="shared" si="420"/>
        <v>217.3397688423577</v>
      </c>
      <c r="G883" s="11">
        <f t="shared" si="406"/>
        <v>444.73299241819223</v>
      </c>
      <c r="H883" s="11">
        <f t="shared" si="407"/>
        <v>321.63047300866066</v>
      </c>
      <c r="I883" s="24">
        <f t="shared" si="421"/>
        <v>217.3397688423577</v>
      </c>
      <c r="J883" s="12">
        <f t="shared" si="408"/>
        <v>0.21569514967468367</v>
      </c>
      <c r="K883" s="24">
        <f t="shared" si="409"/>
        <v>535.96520698661743</v>
      </c>
      <c r="L883" s="12">
        <f t="shared" si="422"/>
        <v>0.2374412950216474</v>
      </c>
      <c r="M883" s="24">
        <f t="shared" si="423"/>
        <v>444.73299241819223</v>
      </c>
      <c r="N883" s="12">
        <f t="shared" si="410"/>
        <v>0.61186646048992044</v>
      </c>
      <c r="O883" s="24">
        <f t="shared" si="411"/>
        <v>629.79480549201583</v>
      </c>
      <c r="P883" s="12">
        <f t="shared" si="424"/>
        <v>0.4149105389425719</v>
      </c>
      <c r="Q883" s="24">
        <f t="shared" si="425"/>
        <v>321.63047300866066</v>
      </c>
      <c r="R883" s="12">
        <f t="shared" si="412"/>
        <v>0.3701027997346833</v>
      </c>
      <c r="S883" s="24">
        <f t="shared" si="413"/>
        <v>572.65893506120915</v>
      </c>
      <c r="T883" s="12">
        <f t="shared" si="426"/>
        <v>0.33388186334044112</v>
      </c>
      <c r="W883" s="24">
        <f t="shared" si="427"/>
        <v>359.80307574505065</v>
      </c>
      <c r="X883" s="24">
        <f t="shared" si="428"/>
        <v>587.74976999380863</v>
      </c>
      <c r="Y883" s="13">
        <f t="shared" si="414"/>
        <v>0.39596617742516454</v>
      </c>
      <c r="Z883" s="24">
        <f t="shared" si="415"/>
        <v>6784.1041858495219</v>
      </c>
      <c r="AA883" s="24">
        <f t="shared" si="416"/>
        <v>14113.329495662829</v>
      </c>
      <c r="AB883" s="24">
        <f t="shared" si="429"/>
        <v>444.73299241819223</v>
      </c>
      <c r="AC883" s="24">
        <f t="shared" si="430"/>
        <v>321.63047300866066</v>
      </c>
      <c r="AE883" s="14">
        <f t="shared" si="431"/>
        <v>72.083333333333329</v>
      </c>
      <c r="AF883" s="24">
        <f t="shared" si="435"/>
        <v>400</v>
      </c>
      <c r="AG883" s="3">
        <f t="shared" si="432"/>
        <v>1.3</v>
      </c>
      <c r="AH883" s="3">
        <f>IF(AC883&lt;=450,AthetaR30_0,IF(AC883&gt;=650,AthetaR30_2,(IF(AC883&lt;=550,AthetaR30_0+(AthetaR30_1-AthetaR30_0)/100*(AC883-450),AthetaR30_1+(AthetaR30_2-AthetaR30_1)/100*(AC883-450)))))</f>
        <v>0</v>
      </c>
      <c r="AI883" s="3">
        <f>IF(AD883&lt;=450,AthetaR60_0,IF(AD883&gt;=650,AthetaR60_2,(IF(AD883&lt;=550,AthetaR60_0+(AthetaR60_1-AthetaR60_0)/100*(AD883-450),AthetaR60_1+(AthetaR60_2-AthetaR60_1)/100*(AD883-450)))))</f>
        <v>0.5</v>
      </c>
      <c r="AJ883" s="3">
        <f>IF(AE883&lt;=450,AthetaR90_0,IF(AE883&gt;=650,AthetaR90_2,(IF(AE883&lt;=550,AthetaR90_0+(AthetaR90_1-AthetaR90_0)/100*(AE883-450),AthetaR90_1+(AthetaR90_2-AthetaR90_1)/100*(AE883-450)))))</f>
        <v>1.3</v>
      </c>
      <c r="AK883" s="3">
        <f>IF(AF883&lt;=450,AthetaR120_0,IF(AF883&gt;=650,AthetaR120_2,(IF(AF883&lt;=550,AthetaR120_0+(AthetaR120_1-AthetaR120_0)/100*(AF883-450),AthetaR120_1+(AthetaR120_2-AthetaR120_1)/100*(AF883-450)))))</f>
        <v>1.9</v>
      </c>
      <c r="AL883" s="24">
        <f t="shared" si="433"/>
        <v>444.73299241819223</v>
      </c>
      <c r="AM883" s="14">
        <f t="shared" si="434"/>
        <v>321.63047300866066</v>
      </c>
    </row>
    <row r="884" spans="2:39" x14ac:dyDescent="0.25">
      <c r="B884" s="3">
        <f t="shared" si="417"/>
        <v>4330</v>
      </c>
      <c r="C884" s="14">
        <f t="shared" si="418"/>
        <v>72.166666666666671</v>
      </c>
      <c r="D884" s="11">
        <f t="shared" si="419"/>
        <v>972.95148742049423</v>
      </c>
      <c r="E884" s="11">
        <f t="shared" si="405"/>
        <v>631.38104152768358</v>
      </c>
      <c r="F884" s="11">
        <f t="shared" si="420"/>
        <v>217.57721013737935</v>
      </c>
      <c r="G884" s="11">
        <f t="shared" si="406"/>
        <v>445.14790295713482</v>
      </c>
      <c r="H884" s="11">
        <f t="shared" si="407"/>
        <v>321.96435487200108</v>
      </c>
      <c r="I884" s="24">
        <f t="shared" si="421"/>
        <v>217.57721013737935</v>
      </c>
      <c r="J884" s="12">
        <f t="shared" si="408"/>
        <v>0.2156614302342629</v>
      </c>
      <c r="K884" s="24">
        <f t="shared" si="409"/>
        <v>536.04900707476929</v>
      </c>
      <c r="L884" s="12">
        <f t="shared" si="422"/>
        <v>0.23739042982098085</v>
      </c>
      <c r="M884" s="24">
        <f t="shared" si="423"/>
        <v>445.14790295713482</v>
      </c>
      <c r="N884" s="12">
        <f t="shared" si="410"/>
        <v>0.61162969304779435</v>
      </c>
      <c r="O884" s="24">
        <f t="shared" si="411"/>
        <v>630.03860481512845</v>
      </c>
      <c r="P884" s="12">
        <f t="shared" si="424"/>
        <v>0.41459544020954331</v>
      </c>
      <c r="Q884" s="24">
        <f t="shared" si="425"/>
        <v>321.96435487200108</v>
      </c>
      <c r="R884" s="12">
        <f t="shared" si="412"/>
        <v>0.37002190024635939</v>
      </c>
      <c r="S884" s="24">
        <f t="shared" si="413"/>
        <v>572.78413796082054</v>
      </c>
      <c r="T884" s="12">
        <f t="shared" si="426"/>
        <v>0.33374041497831569</v>
      </c>
      <c r="W884" s="24">
        <f t="shared" si="427"/>
        <v>360.19904192247583</v>
      </c>
      <c r="X884" s="24">
        <f t="shared" si="428"/>
        <v>587.91581349458465</v>
      </c>
      <c r="Y884" s="13">
        <f t="shared" si="414"/>
        <v>0.39588945575144191</v>
      </c>
      <c r="Z884" s="24">
        <f t="shared" si="415"/>
        <v>6779.5499901301937</v>
      </c>
      <c r="AA884" s="24">
        <f t="shared" si="416"/>
        <v>14119.737173439164</v>
      </c>
      <c r="AB884" s="24">
        <f t="shared" si="429"/>
        <v>445.14790295713482</v>
      </c>
      <c r="AC884" s="24">
        <f t="shared" si="430"/>
        <v>321.96435487200108</v>
      </c>
      <c r="AE884" s="14">
        <f t="shared" si="431"/>
        <v>72.166666666666671</v>
      </c>
      <c r="AF884" s="24">
        <f t="shared" si="435"/>
        <v>400</v>
      </c>
      <c r="AG884" s="3">
        <f t="shared" si="432"/>
        <v>1.3</v>
      </c>
      <c r="AH884" s="3">
        <f>IF(AC884&lt;=450,AthetaR30_0,IF(AC884&gt;=650,AthetaR30_2,(IF(AC884&lt;=550,AthetaR30_0+(AthetaR30_1-AthetaR30_0)/100*(AC884-450),AthetaR30_1+(AthetaR30_2-AthetaR30_1)/100*(AC884-450)))))</f>
        <v>0</v>
      </c>
      <c r="AI884" s="3">
        <f>IF(AD884&lt;=450,AthetaR60_0,IF(AD884&gt;=650,AthetaR60_2,(IF(AD884&lt;=550,AthetaR60_0+(AthetaR60_1-AthetaR60_0)/100*(AD884-450),AthetaR60_1+(AthetaR60_2-AthetaR60_1)/100*(AD884-450)))))</f>
        <v>0.5</v>
      </c>
      <c r="AJ884" s="3">
        <f>IF(AE884&lt;=450,AthetaR90_0,IF(AE884&gt;=650,AthetaR90_2,(IF(AE884&lt;=550,AthetaR90_0+(AthetaR90_1-AthetaR90_0)/100*(AE884-450),AthetaR90_1+(AthetaR90_2-AthetaR90_1)/100*(AE884-450)))))</f>
        <v>1.3</v>
      </c>
      <c r="AK884" s="3">
        <f>IF(AF884&lt;=450,AthetaR120_0,IF(AF884&gt;=650,AthetaR120_2,(IF(AF884&lt;=550,AthetaR120_0+(AthetaR120_1-AthetaR120_0)/100*(AF884-450),AthetaR120_1+(AthetaR120_2-AthetaR120_1)/100*(AF884-450)))))</f>
        <v>1.9</v>
      </c>
      <c r="AL884" s="24">
        <f t="shared" si="433"/>
        <v>445.14790295713482</v>
      </c>
      <c r="AM884" s="14">
        <f t="shared" si="434"/>
        <v>321.96435487200108</v>
      </c>
    </row>
    <row r="885" spans="2:39" x14ac:dyDescent="0.25">
      <c r="B885" s="3">
        <f t="shared" si="417"/>
        <v>4335</v>
      </c>
      <c r="C885" s="14">
        <f t="shared" si="418"/>
        <v>72.25</v>
      </c>
      <c r="D885" s="11">
        <f t="shared" si="419"/>
        <v>973.1241044859654</v>
      </c>
      <c r="E885" s="11">
        <f t="shared" si="405"/>
        <v>631.59483987633564</v>
      </c>
      <c r="F885" s="11">
        <f t="shared" si="420"/>
        <v>217.81460056720033</v>
      </c>
      <c r="G885" s="11">
        <f t="shared" si="406"/>
        <v>445.56249839734437</v>
      </c>
      <c r="H885" s="11">
        <f t="shared" si="407"/>
        <v>322.29809528697939</v>
      </c>
      <c r="I885" s="24">
        <f t="shared" si="421"/>
        <v>217.81460056720033</v>
      </c>
      <c r="J885" s="12">
        <f t="shared" si="408"/>
        <v>0.21562773947779268</v>
      </c>
      <c r="K885" s="24">
        <f t="shared" si="409"/>
        <v>536.13276205266413</v>
      </c>
      <c r="L885" s="12">
        <f t="shared" si="422"/>
        <v>0.23733954060116971</v>
      </c>
      <c r="M885" s="24">
        <f t="shared" si="423"/>
        <v>445.56249839734437</v>
      </c>
      <c r="N885" s="12">
        <f t="shared" si="410"/>
        <v>0.61139286313718866</v>
      </c>
      <c r="O885" s="24">
        <f t="shared" si="411"/>
        <v>630.28265736374806</v>
      </c>
      <c r="P885" s="12">
        <f t="shared" si="424"/>
        <v>0.41428046845844352</v>
      </c>
      <c r="Q885" s="24">
        <f t="shared" si="425"/>
        <v>322.29809528697939</v>
      </c>
      <c r="R885" s="12">
        <f t="shared" si="412"/>
        <v>0.36994100500782279</v>
      </c>
      <c r="S885" s="24">
        <f t="shared" si="413"/>
        <v>572.90938903827089</v>
      </c>
      <c r="T885" s="12">
        <f t="shared" si="426"/>
        <v>0.33359894879171231</v>
      </c>
      <c r="W885" s="24">
        <f t="shared" si="427"/>
        <v>360.59493137822727</v>
      </c>
      <c r="X885" s="24">
        <f t="shared" si="428"/>
        <v>588.08204706220101</v>
      </c>
      <c r="Y885" s="13">
        <f t="shared" si="414"/>
        <v>0.39581256601496573</v>
      </c>
      <c r="Z885" s="24">
        <f t="shared" si="415"/>
        <v>6774.9977124527095</v>
      </c>
      <c r="AA885" s="24">
        <f t="shared" si="416"/>
        <v>14126.138525947041</v>
      </c>
      <c r="AB885" s="24">
        <f t="shared" si="429"/>
        <v>445.56249839734437</v>
      </c>
      <c r="AC885" s="24">
        <f t="shared" si="430"/>
        <v>322.29809528697939</v>
      </c>
      <c r="AE885" s="14">
        <f t="shared" si="431"/>
        <v>72.25</v>
      </c>
      <c r="AF885" s="24">
        <f t="shared" si="435"/>
        <v>400</v>
      </c>
      <c r="AG885" s="3">
        <f t="shared" si="432"/>
        <v>1.3</v>
      </c>
      <c r="AH885" s="3">
        <f>IF(AC885&lt;=450,AthetaR30_0,IF(AC885&gt;=650,AthetaR30_2,(IF(AC885&lt;=550,AthetaR30_0+(AthetaR30_1-AthetaR30_0)/100*(AC885-450),AthetaR30_1+(AthetaR30_2-AthetaR30_1)/100*(AC885-450)))))</f>
        <v>0</v>
      </c>
      <c r="AI885" s="3">
        <f>IF(AD885&lt;=450,AthetaR60_0,IF(AD885&gt;=650,AthetaR60_2,(IF(AD885&lt;=550,AthetaR60_0+(AthetaR60_1-AthetaR60_0)/100*(AD885-450),AthetaR60_1+(AthetaR60_2-AthetaR60_1)/100*(AD885-450)))))</f>
        <v>0.5</v>
      </c>
      <c r="AJ885" s="3">
        <f>IF(AE885&lt;=450,AthetaR90_0,IF(AE885&gt;=650,AthetaR90_2,(IF(AE885&lt;=550,AthetaR90_0+(AthetaR90_1-AthetaR90_0)/100*(AE885-450),AthetaR90_1+(AthetaR90_2-AthetaR90_1)/100*(AE885-450)))))</f>
        <v>1.3</v>
      </c>
      <c r="AK885" s="3">
        <f>IF(AF885&lt;=450,AthetaR120_0,IF(AF885&gt;=650,AthetaR120_2,(IF(AF885&lt;=550,AthetaR120_0+(AthetaR120_1-AthetaR120_0)/100*(AF885-450),AthetaR120_1+(AthetaR120_2-AthetaR120_1)/100*(AF885-450)))))</f>
        <v>1.9</v>
      </c>
      <c r="AL885" s="24">
        <f t="shared" si="433"/>
        <v>445.56249839734437</v>
      </c>
      <c r="AM885" s="14">
        <f t="shared" si="434"/>
        <v>322.29809528697939</v>
      </c>
    </row>
    <row r="886" spans="2:39" x14ac:dyDescent="0.25">
      <c r="B886" s="3">
        <f t="shared" si="417"/>
        <v>4340</v>
      </c>
      <c r="C886" s="14">
        <f t="shared" si="418"/>
        <v>72.333333333333329</v>
      </c>
      <c r="D886" s="11">
        <f t="shared" si="419"/>
        <v>973.29652291265222</v>
      </c>
      <c r="E886" s="11">
        <f t="shared" si="405"/>
        <v>631.8086382249877</v>
      </c>
      <c r="F886" s="11">
        <f t="shared" si="420"/>
        <v>218.0519401078015</v>
      </c>
      <c r="G886" s="11">
        <f t="shared" si="406"/>
        <v>445.97677886580283</v>
      </c>
      <c r="H886" s="11">
        <f t="shared" si="407"/>
        <v>322.63169423577108</v>
      </c>
      <c r="I886" s="24">
        <f t="shared" si="421"/>
        <v>218.0519401078015</v>
      </c>
      <c r="J886" s="12">
        <f t="shared" si="408"/>
        <v>0.21559407730809346</v>
      </c>
      <c r="K886" s="24">
        <f t="shared" si="409"/>
        <v>536.21647210742481</v>
      </c>
      <c r="L886" s="12">
        <f t="shared" si="422"/>
        <v>0.23728862747262663</v>
      </c>
      <c r="M886" s="24">
        <f t="shared" si="423"/>
        <v>445.97677886580283</v>
      </c>
      <c r="N886" s="12">
        <f t="shared" si="410"/>
        <v>0.61115597109274233</v>
      </c>
      <c r="O886" s="24">
        <f t="shared" si="411"/>
        <v>630.52696316184893</v>
      </c>
      <c r="P886" s="12">
        <f t="shared" si="424"/>
        <v>0.41396562424071881</v>
      </c>
      <c r="Q886" s="24">
        <f t="shared" si="425"/>
        <v>322.63169423577108</v>
      </c>
      <c r="R886" s="12">
        <f t="shared" si="412"/>
        <v>0.36986011380468109</v>
      </c>
      <c r="S886" s="24">
        <f t="shared" si="413"/>
        <v>573.0346886530192</v>
      </c>
      <c r="T886" s="12">
        <f t="shared" si="426"/>
        <v>0.33345746494710987</v>
      </c>
      <c r="W886" s="24">
        <f t="shared" si="427"/>
        <v>360.99074394424224</v>
      </c>
      <c r="X886" s="24">
        <f t="shared" si="428"/>
        <v>588.24847132297964</v>
      </c>
      <c r="Y886" s="13">
        <f t="shared" si="414"/>
        <v>0.39573550802725366</v>
      </c>
      <c r="Z886" s="24">
        <f t="shared" si="415"/>
        <v>6770.4473570186365</v>
      </c>
      <c r="AA886" s="24">
        <f t="shared" si="416"/>
        <v>14132.533549822459</v>
      </c>
      <c r="AB886" s="24">
        <f t="shared" si="429"/>
        <v>445.97677886580283</v>
      </c>
      <c r="AC886" s="24">
        <f t="shared" si="430"/>
        <v>322.63169423577108</v>
      </c>
      <c r="AE886" s="14">
        <f t="shared" si="431"/>
        <v>72.333333333333329</v>
      </c>
      <c r="AF886" s="24">
        <f t="shared" si="435"/>
        <v>400</v>
      </c>
      <c r="AG886" s="3">
        <f t="shared" si="432"/>
        <v>1.3</v>
      </c>
      <c r="AH886" s="3">
        <f>IF(AC886&lt;=450,AthetaR30_0,IF(AC886&gt;=650,AthetaR30_2,(IF(AC886&lt;=550,AthetaR30_0+(AthetaR30_1-AthetaR30_0)/100*(AC886-450),AthetaR30_1+(AthetaR30_2-AthetaR30_1)/100*(AC886-450)))))</f>
        <v>0</v>
      </c>
      <c r="AI886" s="3">
        <f>IF(AD886&lt;=450,AthetaR60_0,IF(AD886&gt;=650,AthetaR60_2,(IF(AD886&lt;=550,AthetaR60_0+(AthetaR60_1-AthetaR60_0)/100*(AD886-450),AthetaR60_1+(AthetaR60_2-AthetaR60_1)/100*(AD886-450)))))</f>
        <v>0.5</v>
      </c>
      <c r="AJ886" s="3">
        <f>IF(AE886&lt;=450,AthetaR90_0,IF(AE886&gt;=650,AthetaR90_2,(IF(AE886&lt;=550,AthetaR90_0+(AthetaR90_1-AthetaR90_0)/100*(AE886-450),AthetaR90_1+(AthetaR90_2-AthetaR90_1)/100*(AE886-450)))))</f>
        <v>1.3</v>
      </c>
      <c r="AK886" s="3">
        <f>IF(AF886&lt;=450,AthetaR120_0,IF(AF886&gt;=650,AthetaR120_2,(IF(AF886&lt;=550,AthetaR120_0+(AthetaR120_1-AthetaR120_0)/100*(AF886-450),AthetaR120_1+(AthetaR120_2-AthetaR120_1)/100*(AF886-450)))))</f>
        <v>1.9</v>
      </c>
      <c r="AL886" s="24">
        <f t="shared" si="433"/>
        <v>445.97677886580283</v>
      </c>
      <c r="AM886" s="14">
        <f t="shared" si="434"/>
        <v>322.63169423577108</v>
      </c>
    </row>
    <row r="887" spans="2:39" x14ac:dyDescent="0.25">
      <c r="B887" s="3">
        <f t="shared" si="417"/>
        <v>4345</v>
      </c>
      <c r="C887" s="14">
        <f t="shared" si="418"/>
        <v>72.416666666666671</v>
      </c>
      <c r="D887" s="11">
        <f t="shared" si="419"/>
        <v>973.4687431571956</v>
      </c>
      <c r="E887" s="11">
        <f t="shared" si="405"/>
        <v>632.02243657363977</v>
      </c>
      <c r="F887" s="11">
        <f t="shared" si="420"/>
        <v>218.28922873527412</v>
      </c>
      <c r="G887" s="11">
        <f t="shared" si="406"/>
        <v>446.39074449004357</v>
      </c>
      <c r="H887" s="11">
        <f t="shared" si="407"/>
        <v>322.9651517007182</v>
      </c>
      <c r="I887" s="24">
        <f t="shared" si="421"/>
        <v>218.28922873527412</v>
      </c>
      <c r="J887" s="12">
        <f t="shared" si="408"/>
        <v>0.2155604436281815</v>
      </c>
      <c r="K887" s="24">
        <f t="shared" si="409"/>
        <v>536.30013742599078</v>
      </c>
      <c r="L887" s="12">
        <f t="shared" si="422"/>
        <v>0.23723769054512003</v>
      </c>
      <c r="M887" s="24">
        <f t="shared" si="423"/>
        <v>446.39074449004357</v>
      </c>
      <c r="N887" s="12">
        <f t="shared" si="410"/>
        <v>0.61091901725137543</v>
      </c>
      <c r="O887" s="24">
        <f t="shared" si="411"/>
        <v>630.77152223070709</v>
      </c>
      <c r="P887" s="12">
        <f t="shared" si="424"/>
        <v>0.41365090810612798</v>
      </c>
      <c r="Q887" s="24">
        <f t="shared" si="425"/>
        <v>322.9651517007182</v>
      </c>
      <c r="R887" s="12">
        <f t="shared" si="412"/>
        <v>0.36977922642368077</v>
      </c>
      <c r="S887" s="24">
        <f t="shared" si="413"/>
        <v>573.16003716336081</v>
      </c>
      <c r="T887" s="12">
        <f t="shared" si="426"/>
        <v>0.33331596361056881</v>
      </c>
      <c r="W887" s="24">
        <f t="shared" si="427"/>
        <v>361.3864794522695</v>
      </c>
      <c r="X887" s="24">
        <f t="shared" si="428"/>
        <v>588.41508690184617</v>
      </c>
      <c r="Y887" s="13">
        <f t="shared" si="414"/>
        <v>0.39565828160274435</v>
      </c>
      <c r="Z887" s="24">
        <f t="shared" si="415"/>
        <v>6765.8989280342566</v>
      </c>
      <c r="AA887" s="24">
        <f t="shared" si="416"/>
        <v>14138.922241755576</v>
      </c>
      <c r="AB887" s="24">
        <f t="shared" si="429"/>
        <v>446.39074449004357</v>
      </c>
      <c r="AC887" s="24">
        <f t="shared" si="430"/>
        <v>322.9651517007182</v>
      </c>
      <c r="AE887" s="14">
        <f t="shared" si="431"/>
        <v>72.416666666666671</v>
      </c>
      <c r="AF887" s="24">
        <f t="shared" si="435"/>
        <v>400</v>
      </c>
      <c r="AG887" s="3">
        <f t="shared" si="432"/>
        <v>1.3</v>
      </c>
      <c r="AH887" s="3">
        <f>IF(AC887&lt;=450,AthetaR30_0,IF(AC887&gt;=650,AthetaR30_2,(IF(AC887&lt;=550,AthetaR30_0+(AthetaR30_1-AthetaR30_0)/100*(AC887-450),AthetaR30_1+(AthetaR30_2-AthetaR30_1)/100*(AC887-450)))))</f>
        <v>0</v>
      </c>
      <c r="AI887" s="3">
        <f>IF(AD887&lt;=450,AthetaR60_0,IF(AD887&gt;=650,AthetaR60_2,(IF(AD887&lt;=550,AthetaR60_0+(AthetaR60_1-AthetaR60_0)/100*(AD887-450),AthetaR60_1+(AthetaR60_2-AthetaR60_1)/100*(AD887-450)))))</f>
        <v>0.5</v>
      </c>
      <c r="AJ887" s="3">
        <f>IF(AE887&lt;=450,AthetaR90_0,IF(AE887&gt;=650,AthetaR90_2,(IF(AE887&lt;=550,AthetaR90_0+(AthetaR90_1-AthetaR90_0)/100*(AE887-450),AthetaR90_1+(AthetaR90_2-AthetaR90_1)/100*(AE887-450)))))</f>
        <v>1.3</v>
      </c>
      <c r="AK887" s="3">
        <f>IF(AF887&lt;=450,AthetaR120_0,IF(AF887&gt;=650,AthetaR120_2,(IF(AF887&lt;=550,AthetaR120_0+(AthetaR120_1-AthetaR120_0)/100*(AF887-450),AthetaR120_1+(AthetaR120_2-AthetaR120_1)/100*(AF887-450)))))</f>
        <v>1.9</v>
      </c>
      <c r="AL887" s="24">
        <f t="shared" si="433"/>
        <v>446.39074449004357</v>
      </c>
      <c r="AM887" s="14">
        <f t="shared" si="434"/>
        <v>322.9651517007182</v>
      </c>
    </row>
    <row r="888" spans="2:39" x14ac:dyDescent="0.25">
      <c r="B888" s="3">
        <f t="shared" si="417"/>
        <v>4350</v>
      </c>
      <c r="C888" s="14">
        <f t="shared" si="418"/>
        <v>72.5</v>
      </c>
      <c r="D888" s="11">
        <f t="shared" si="419"/>
        <v>973.64076567466395</v>
      </c>
      <c r="E888" s="11">
        <f t="shared" si="405"/>
        <v>632.23623492229183</v>
      </c>
      <c r="F888" s="11">
        <f t="shared" si="420"/>
        <v>218.52646642581925</v>
      </c>
      <c r="G888" s="11">
        <f t="shared" si="406"/>
        <v>446.80439539814972</v>
      </c>
      <c r="H888" s="11">
        <f t="shared" si="407"/>
        <v>323.29846766432877</v>
      </c>
      <c r="I888" s="24">
        <f t="shared" si="421"/>
        <v>218.52646642581925</v>
      </c>
      <c r="J888" s="12">
        <f t="shared" si="408"/>
        <v>0.21552683834126868</v>
      </c>
      <c r="K888" s="24">
        <f t="shared" si="409"/>
        <v>536.38375819511771</v>
      </c>
      <c r="L888" s="12">
        <f t="shared" si="422"/>
        <v>0.23718672992778192</v>
      </c>
      <c r="M888" s="24">
        <f t="shared" si="423"/>
        <v>446.80439539814972</v>
      </c>
      <c r="N888" s="12">
        <f t="shared" si="410"/>
        <v>0.61068200195226729</v>
      </c>
      <c r="O888" s="24">
        <f t="shared" si="411"/>
        <v>631.01633458891047</v>
      </c>
      <c r="P888" s="12">
        <f t="shared" si="424"/>
        <v>0.41333632060275172</v>
      </c>
      <c r="Q888" s="24">
        <f t="shared" si="425"/>
        <v>323.29846766432877</v>
      </c>
      <c r="R888" s="12">
        <f t="shared" si="412"/>
        <v>0.36969834265270374</v>
      </c>
      <c r="S888" s="24">
        <f t="shared" si="413"/>
        <v>573.28543492643018</v>
      </c>
      <c r="T888" s="12">
        <f t="shared" si="426"/>
        <v>0.33317444494774173</v>
      </c>
      <c r="W888" s="24">
        <f t="shared" si="427"/>
        <v>361.78213773387222</v>
      </c>
      <c r="X888" s="24">
        <f t="shared" si="428"/>
        <v>588.58189442232913</v>
      </c>
      <c r="Y888" s="13">
        <f t="shared" si="414"/>
        <v>0.39558088655879492</v>
      </c>
      <c r="Z888" s="24">
        <f t="shared" si="415"/>
        <v>6761.3524297104905</v>
      </c>
      <c r="AA888" s="24">
        <f t="shared" si="416"/>
        <v>14145.304598490742</v>
      </c>
      <c r="AB888" s="24">
        <f t="shared" si="429"/>
        <v>446.80439539814972</v>
      </c>
      <c r="AC888" s="24">
        <f t="shared" si="430"/>
        <v>323.29846766432877</v>
      </c>
      <c r="AE888" s="14">
        <f t="shared" si="431"/>
        <v>72.5</v>
      </c>
      <c r="AF888" s="24">
        <f t="shared" si="435"/>
        <v>400</v>
      </c>
      <c r="AG888" s="3">
        <f t="shared" si="432"/>
        <v>1.3</v>
      </c>
      <c r="AH888" s="3">
        <f>IF(AC888&lt;=450,AthetaR30_0,IF(AC888&gt;=650,AthetaR30_2,(IF(AC888&lt;=550,AthetaR30_0+(AthetaR30_1-AthetaR30_0)/100*(AC888-450),AthetaR30_1+(AthetaR30_2-AthetaR30_1)/100*(AC888-450)))))</f>
        <v>0</v>
      </c>
      <c r="AI888" s="3">
        <f>IF(AD888&lt;=450,AthetaR60_0,IF(AD888&gt;=650,AthetaR60_2,(IF(AD888&lt;=550,AthetaR60_0+(AthetaR60_1-AthetaR60_0)/100*(AD888-450),AthetaR60_1+(AthetaR60_2-AthetaR60_1)/100*(AD888-450)))))</f>
        <v>0.5</v>
      </c>
      <c r="AJ888" s="3">
        <f>IF(AE888&lt;=450,AthetaR90_0,IF(AE888&gt;=650,AthetaR90_2,(IF(AE888&lt;=550,AthetaR90_0+(AthetaR90_1-AthetaR90_0)/100*(AE888-450),AthetaR90_1+(AthetaR90_2-AthetaR90_1)/100*(AE888-450)))))</f>
        <v>1.3</v>
      </c>
      <c r="AK888" s="3">
        <f>IF(AF888&lt;=450,AthetaR120_0,IF(AF888&gt;=650,AthetaR120_2,(IF(AF888&lt;=550,AthetaR120_0+(AthetaR120_1-AthetaR120_0)/100*(AF888-450),AthetaR120_1+(AthetaR120_2-AthetaR120_1)/100*(AF888-450)))))</f>
        <v>1.9</v>
      </c>
      <c r="AL888" s="24">
        <f t="shared" si="433"/>
        <v>446.80439539814972</v>
      </c>
      <c r="AM888" s="14">
        <f t="shared" si="434"/>
        <v>323.29846766432877</v>
      </c>
    </row>
    <row r="889" spans="2:39" x14ac:dyDescent="0.25">
      <c r="B889" s="3">
        <f t="shared" si="417"/>
        <v>4355</v>
      </c>
      <c r="C889" s="14">
        <f t="shared" si="418"/>
        <v>72.583333333333329</v>
      </c>
      <c r="D889" s="11">
        <f t="shared" si="419"/>
        <v>973.81259091855986</v>
      </c>
      <c r="E889" s="11">
        <f t="shared" si="405"/>
        <v>632.45003327094389</v>
      </c>
      <c r="F889" s="11">
        <f t="shared" si="420"/>
        <v>218.76365315574702</v>
      </c>
      <c r="G889" s="11">
        <f t="shared" si="406"/>
        <v>447.21773171875247</v>
      </c>
      <c r="H889" s="11">
        <f t="shared" si="407"/>
        <v>323.63164210927653</v>
      </c>
      <c r="I889" s="24">
        <f t="shared" si="421"/>
        <v>218.76365315574702</v>
      </c>
      <c r="J889" s="12">
        <f t="shared" si="408"/>
        <v>0.21549326135076158</v>
      </c>
      <c r="K889" s="24">
        <f t="shared" si="409"/>
        <v>536.4673346013783</v>
      </c>
      <c r="L889" s="12">
        <f t="shared" si="422"/>
        <v>0.2371357457291276</v>
      </c>
      <c r="M889" s="24">
        <f t="shared" si="423"/>
        <v>447.21773171875247</v>
      </c>
      <c r="N889" s="12">
        <f t="shared" si="410"/>
        <v>0.61044492553683516</v>
      </c>
      <c r="O889" s="24">
        <f t="shared" si="411"/>
        <v>631.26140025237203</v>
      </c>
      <c r="P889" s="12">
        <f t="shared" si="424"/>
        <v>0.41302186227703963</v>
      </c>
      <c r="Q889" s="24">
        <f t="shared" si="425"/>
        <v>323.63164210927653</v>
      </c>
      <c r="R889" s="12">
        <f t="shared" si="412"/>
        <v>0.36961746228076614</v>
      </c>
      <c r="S889" s="24">
        <f t="shared" si="413"/>
        <v>573.41088229819979</v>
      </c>
      <c r="T889" s="12">
        <f t="shared" si="426"/>
        <v>0.3330329091239066</v>
      </c>
      <c r="W889" s="24">
        <f t="shared" si="427"/>
        <v>362.17771862043099</v>
      </c>
      <c r="X889" s="24">
        <f t="shared" si="428"/>
        <v>588.74889450655633</v>
      </c>
      <c r="Y889" s="13">
        <f t="shared" si="414"/>
        <v>0.39550332271568195</v>
      </c>
      <c r="Z889" s="24">
        <f t="shared" si="415"/>
        <v>6756.8078662628222</v>
      </c>
      <c r="AA889" s="24">
        <f t="shared" si="416"/>
        <v>14151.680616826659</v>
      </c>
      <c r="AB889" s="24">
        <f t="shared" si="429"/>
        <v>447.21773171875247</v>
      </c>
      <c r="AC889" s="24">
        <f t="shared" si="430"/>
        <v>323.63164210927653</v>
      </c>
      <c r="AE889" s="14">
        <f t="shared" si="431"/>
        <v>72.583333333333329</v>
      </c>
      <c r="AF889" s="24">
        <f t="shared" si="435"/>
        <v>400</v>
      </c>
      <c r="AG889" s="3">
        <f t="shared" si="432"/>
        <v>1.3</v>
      </c>
      <c r="AH889" s="3">
        <f>IF(AC889&lt;=450,AthetaR30_0,IF(AC889&gt;=650,AthetaR30_2,(IF(AC889&lt;=550,AthetaR30_0+(AthetaR30_1-AthetaR30_0)/100*(AC889-450),AthetaR30_1+(AthetaR30_2-AthetaR30_1)/100*(AC889-450)))))</f>
        <v>0</v>
      </c>
      <c r="AI889" s="3">
        <f>IF(AD889&lt;=450,AthetaR60_0,IF(AD889&gt;=650,AthetaR60_2,(IF(AD889&lt;=550,AthetaR60_0+(AthetaR60_1-AthetaR60_0)/100*(AD889-450),AthetaR60_1+(AthetaR60_2-AthetaR60_1)/100*(AD889-450)))))</f>
        <v>0.5</v>
      </c>
      <c r="AJ889" s="3">
        <f>IF(AE889&lt;=450,AthetaR90_0,IF(AE889&gt;=650,AthetaR90_2,(IF(AE889&lt;=550,AthetaR90_0+(AthetaR90_1-AthetaR90_0)/100*(AE889-450),AthetaR90_1+(AthetaR90_2-AthetaR90_1)/100*(AE889-450)))))</f>
        <v>1.3</v>
      </c>
      <c r="AK889" s="3">
        <f>IF(AF889&lt;=450,AthetaR120_0,IF(AF889&gt;=650,AthetaR120_2,(IF(AF889&lt;=550,AthetaR120_0+(AthetaR120_1-AthetaR120_0)/100*(AF889-450),AthetaR120_1+(AthetaR120_2-AthetaR120_1)/100*(AF889-450)))))</f>
        <v>1.9</v>
      </c>
      <c r="AL889" s="24">
        <f t="shared" si="433"/>
        <v>447.21773171875247</v>
      </c>
      <c r="AM889" s="14">
        <f t="shared" si="434"/>
        <v>323.63164210927653</v>
      </c>
    </row>
    <row r="890" spans="2:39" x14ac:dyDescent="0.25">
      <c r="B890" s="3">
        <f t="shared" si="417"/>
        <v>4360</v>
      </c>
      <c r="C890" s="14">
        <f t="shared" si="418"/>
        <v>72.666666666666671</v>
      </c>
      <c r="D890" s="11">
        <f t="shared" si="419"/>
        <v>973.98421934082751</v>
      </c>
      <c r="E890" s="11">
        <f t="shared" si="405"/>
        <v>632.66383161959607</v>
      </c>
      <c r="F890" s="11">
        <f t="shared" si="420"/>
        <v>219.00078890147614</v>
      </c>
      <c r="G890" s="11">
        <f t="shared" si="406"/>
        <v>447.63075358102952</v>
      </c>
      <c r="H890" s="11">
        <f t="shared" si="407"/>
        <v>323.96467501840044</v>
      </c>
      <c r="I890" s="24">
        <f t="shared" si="421"/>
        <v>219.00078890147614</v>
      </c>
      <c r="J890" s="12">
        <f t="shared" si="408"/>
        <v>0.21545971256026189</v>
      </c>
      <c r="K890" s="24">
        <f t="shared" si="409"/>
        <v>536.55086683116087</v>
      </c>
      <c r="L890" s="12">
        <f t="shared" si="422"/>
        <v>0.23708473805704522</v>
      </c>
      <c r="M890" s="24">
        <f t="shared" si="423"/>
        <v>447.63075358102952</v>
      </c>
      <c r="N890" s="12">
        <f t="shared" si="410"/>
        <v>0.6102077883487107</v>
      </c>
      <c r="O890" s="24">
        <f t="shared" si="411"/>
        <v>631.50671923434129</v>
      </c>
      <c r="P890" s="12">
        <f t="shared" si="424"/>
        <v>0.41270753367376289</v>
      </c>
      <c r="Q890" s="24">
        <f t="shared" si="425"/>
        <v>323.96467501840044</v>
      </c>
      <c r="R890" s="12">
        <f t="shared" si="412"/>
        <v>0.36953658509801407</v>
      </c>
      <c r="S890" s="24">
        <f t="shared" si="413"/>
        <v>573.53637963348365</v>
      </c>
      <c r="T890" s="12">
        <f t="shared" si="426"/>
        <v>0.33289135630394229</v>
      </c>
      <c r="W890" s="24">
        <f t="shared" si="427"/>
        <v>362.57322194314668</v>
      </c>
      <c r="X890" s="24">
        <f t="shared" si="428"/>
        <v>588.91608777525357</v>
      </c>
      <c r="Y890" s="13">
        <f t="shared" si="414"/>
        <v>0.39542558989659887</v>
      </c>
      <c r="Z890" s="24">
        <f t="shared" si="415"/>
        <v>6752.2652419112346</v>
      </c>
      <c r="AA890" s="24">
        <f t="shared" si="416"/>
        <v>14158.050293616392</v>
      </c>
      <c r="AB890" s="24">
        <f t="shared" si="429"/>
        <v>447.63075358102952</v>
      </c>
      <c r="AC890" s="24">
        <f t="shared" si="430"/>
        <v>323.96467501840044</v>
      </c>
      <c r="AE890" s="14">
        <f t="shared" si="431"/>
        <v>72.666666666666671</v>
      </c>
      <c r="AF890" s="24">
        <f t="shared" si="435"/>
        <v>400</v>
      </c>
      <c r="AG890" s="3">
        <f t="shared" si="432"/>
        <v>1.3</v>
      </c>
      <c r="AH890" s="3">
        <f>IF(AC890&lt;=450,AthetaR30_0,IF(AC890&gt;=650,AthetaR30_2,(IF(AC890&lt;=550,AthetaR30_0+(AthetaR30_1-AthetaR30_0)/100*(AC890-450),AthetaR30_1+(AthetaR30_2-AthetaR30_1)/100*(AC890-450)))))</f>
        <v>0</v>
      </c>
      <c r="AI890" s="3">
        <f>IF(AD890&lt;=450,AthetaR60_0,IF(AD890&gt;=650,AthetaR60_2,(IF(AD890&lt;=550,AthetaR60_0+(AthetaR60_1-AthetaR60_0)/100*(AD890-450),AthetaR60_1+(AthetaR60_2-AthetaR60_1)/100*(AD890-450)))))</f>
        <v>0.5</v>
      </c>
      <c r="AJ890" s="3">
        <f>IF(AE890&lt;=450,AthetaR90_0,IF(AE890&gt;=650,AthetaR90_2,(IF(AE890&lt;=550,AthetaR90_0+(AthetaR90_1-AthetaR90_0)/100*(AE890-450),AthetaR90_1+(AthetaR90_2-AthetaR90_1)/100*(AE890-450)))))</f>
        <v>1.3</v>
      </c>
      <c r="AK890" s="3">
        <f>IF(AF890&lt;=450,AthetaR120_0,IF(AF890&gt;=650,AthetaR120_2,(IF(AF890&lt;=550,AthetaR120_0+(AthetaR120_1-AthetaR120_0)/100*(AF890-450),AthetaR120_1+(AthetaR120_2-AthetaR120_1)/100*(AF890-450)))))</f>
        <v>1.9</v>
      </c>
      <c r="AL890" s="24">
        <f t="shared" si="433"/>
        <v>447.63075358102952</v>
      </c>
      <c r="AM890" s="14">
        <f t="shared" si="434"/>
        <v>323.96467501840044</v>
      </c>
    </row>
    <row r="891" spans="2:39" x14ac:dyDescent="0.25">
      <c r="B891" s="3">
        <f t="shared" si="417"/>
        <v>4365</v>
      </c>
      <c r="C891" s="14">
        <f t="shared" si="418"/>
        <v>72.75</v>
      </c>
      <c r="D891" s="11">
        <f t="shared" si="419"/>
        <v>974.15565139185969</v>
      </c>
      <c r="E891" s="11">
        <f t="shared" si="405"/>
        <v>632.87762996824813</v>
      </c>
      <c r="F891" s="11">
        <f t="shared" si="420"/>
        <v>219.23787363953318</v>
      </c>
      <c r="G891" s="11">
        <f t="shared" si="406"/>
        <v>448.04346111470329</v>
      </c>
      <c r="H891" s="11">
        <f t="shared" si="407"/>
        <v>324.29756637470439</v>
      </c>
      <c r="I891" s="24">
        <f t="shared" si="421"/>
        <v>219.23787363953318</v>
      </c>
      <c r="J891" s="12">
        <f t="shared" si="408"/>
        <v>0.21542619187356582</v>
      </c>
      <c r="K891" s="24">
        <f t="shared" si="409"/>
        <v>536.63435507066924</v>
      </c>
      <c r="L891" s="12">
        <f t="shared" si="422"/>
        <v>0.23703370701880505</v>
      </c>
      <c r="M891" s="24">
        <f t="shared" si="423"/>
        <v>448.04346111470329</v>
      </c>
      <c r="N891" s="12">
        <f t="shared" si="410"/>
        <v>0.60997059073371762</v>
      </c>
      <c r="O891" s="24">
        <f t="shared" si="411"/>
        <v>631.7522915454166</v>
      </c>
      <c r="P891" s="12">
        <f t="shared" si="424"/>
        <v>0.41239333533603212</v>
      </c>
      <c r="Q891" s="24">
        <f t="shared" si="425"/>
        <v>324.29756637470439</v>
      </c>
      <c r="R891" s="12">
        <f t="shared" si="412"/>
        <v>0.36945571089572155</v>
      </c>
      <c r="S891" s="24">
        <f t="shared" si="413"/>
        <v>573.66192728593728</v>
      </c>
      <c r="T891" s="12">
        <f t="shared" si="426"/>
        <v>0.33274978665234528</v>
      </c>
      <c r="W891" s="24">
        <f t="shared" si="427"/>
        <v>362.96864753304328</v>
      </c>
      <c r="X891" s="24">
        <f t="shared" si="428"/>
        <v>589.08347484774185</v>
      </c>
      <c r="Y891" s="13">
        <f t="shared" si="414"/>
        <v>0.39534768792765501</v>
      </c>
      <c r="Z891" s="24">
        <f t="shared" si="415"/>
        <v>6747.7245608801213</v>
      </c>
      <c r="AA891" s="24">
        <f t="shared" si="416"/>
        <v>14164.413625767456</v>
      </c>
      <c r="AB891" s="24">
        <f t="shared" si="429"/>
        <v>448.04346111470329</v>
      </c>
      <c r="AC891" s="24">
        <f t="shared" si="430"/>
        <v>324.29756637470439</v>
      </c>
      <c r="AE891" s="14">
        <f t="shared" si="431"/>
        <v>72.75</v>
      </c>
      <c r="AF891" s="24">
        <f t="shared" si="435"/>
        <v>400</v>
      </c>
      <c r="AG891" s="3">
        <f t="shared" si="432"/>
        <v>1.3</v>
      </c>
      <c r="AH891" s="3">
        <f>IF(AC891&lt;=450,AthetaR30_0,IF(AC891&gt;=650,AthetaR30_2,(IF(AC891&lt;=550,AthetaR30_0+(AthetaR30_1-AthetaR30_0)/100*(AC891-450),AthetaR30_1+(AthetaR30_2-AthetaR30_1)/100*(AC891-450)))))</f>
        <v>0</v>
      </c>
      <c r="AI891" s="3">
        <f>IF(AD891&lt;=450,AthetaR60_0,IF(AD891&gt;=650,AthetaR60_2,(IF(AD891&lt;=550,AthetaR60_0+(AthetaR60_1-AthetaR60_0)/100*(AD891-450),AthetaR60_1+(AthetaR60_2-AthetaR60_1)/100*(AD891-450)))))</f>
        <v>0.5</v>
      </c>
      <c r="AJ891" s="3">
        <f>IF(AE891&lt;=450,AthetaR90_0,IF(AE891&gt;=650,AthetaR90_2,(IF(AE891&lt;=550,AthetaR90_0+(AthetaR90_1-AthetaR90_0)/100*(AE891-450),AthetaR90_1+(AthetaR90_2-AthetaR90_1)/100*(AE891-450)))))</f>
        <v>1.3</v>
      </c>
      <c r="AK891" s="3">
        <f>IF(AF891&lt;=450,AthetaR120_0,IF(AF891&gt;=650,AthetaR120_2,(IF(AF891&lt;=550,AthetaR120_0+(AthetaR120_1-AthetaR120_0)/100*(AF891-450),AthetaR120_1+(AthetaR120_2-AthetaR120_1)/100*(AF891-450)))))</f>
        <v>1.9</v>
      </c>
      <c r="AL891" s="24">
        <f t="shared" si="433"/>
        <v>448.04346111470329</v>
      </c>
      <c r="AM891" s="14">
        <f t="shared" si="434"/>
        <v>324.29756637470439</v>
      </c>
    </row>
    <row r="892" spans="2:39" x14ac:dyDescent="0.25">
      <c r="B892" s="3">
        <f t="shared" si="417"/>
        <v>4370</v>
      </c>
      <c r="C892" s="14">
        <f t="shared" si="418"/>
        <v>72.833333333333329</v>
      </c>
      <c r="D892" s="11">
        <f t="shared" si="419"/>
        <v>974.32688752050535</v>
      </c>
      <c r="E892" s="11">
        <f t="shared" si="405"/>
        <v>633.09142831690019</v>
      </c>
      <c r="F892" s="11">
        <f t="shared" si="420"/>
        <v>219.47490734655199</v>
      </c>
      <c r="G892" s="11">
        <f t="shared" si="406"/>
        <v>448.45585445003934</v>
      </c>
      <c r="H892" s="11">
        <f t="shared" si="407"/>
        <v>324.63031616135675</v>
      </c>
      <c r="I892" s="24">
        <f t="shared" si="421"/>
        <v>219.47490734655199</v>
      </c>
      <c r="J892" s="12">
        <f t="shared" si="408"/>
        <v>0.21539269919466414</v>
      </c>
      <c r="K892" s="24">
        <f t="shared" si="409"/>
        <v>536.7177995059227</v>
      </c>
      <c r="L892" s="12">
        <f t="shared" si="422"/>
        <v>0.23698265272105395</v>
      </c>
      <c r="M892" s="24">
        <f t="shared" si="423"/>
        <v>448.45585445003934</v>
      </c>
      <c r="N892" s="12">
        <f t="shared" si="410"/>
        <v>0.60973333303985044</v>
      </c>
      <c r="O892" s="24">
        <f t="shared" si="411"/>
        <v>631.99811719355705</v>
      </c>
      <c r="P892" s="12">
        <f t="shared" si="424"/>
        <v>0.41207926780526472</v>
      </c>
      <c r="Q892" s="24">
        <f t="shared" si="425"/>
        <v>324.63031616135675</v>
      </c>
      <c r="R892" s="12">
        <f t="shared" si="412"/>
        <v>0.36937483946628863</v>
      </c>
      <c r="S892" s="24">
        <f t="shared" si="413"/>
        <v>573.78752560805879</v>
      </c>
      <c r="T892" s="12">
        <f t="shared" si="426"/>
        <v>0.33260820033321409</v>
      </c>
      <c r="W892" s="24">
        <f t="shared" si="427"/>
        <v>363.36399522097093</v>
      </c>
      <c r="X892" s="24">
        <f t="shared" si="428"/>
        <v>589.25105634193631</v>
      </c>
      <c r="Y892" s="13">
        <f t="shared" si="414"/>
        <v>0.39526961663787424</v>
      </c>
      <c r="Z892" s="24">
        <f t="shared" si="415"/>
        <v>6743.1858273982316</v>
      </c>
      <c r="AA892" s="24">
        <f t="shared" si="416"/>
        <v>14170.770610241907</v>
      </c>
      <c r="AB892" s="24">
        <f t="shared" si="429"/>
        <v>448.45585445003934</v>
      </c>
      <c r="AC892" s="24">
        <f t="shared" si="430"/>
        <v>324.63031616135675</v>
      </c>
      <c r="AE892" s="14">
        <f t="shared" si="431"/>
        <v>72.833333333333329</v>
      </c>
      <c r="AF892" s="24">
        <f t="shared" si="435"/>
        <v>400</v>
      </c>
      <c r="AG892" s="3">
        <f t="shared" si="432"/>
        <v>1.3</v>
      </c>
      <c r="AH892" s="3">
        <f>IF(AC892&lt;=450,AthetaR30_0,IF(AC892&gt;=650,AthetaR30_2,(IF(AC892&lt;=550,AthetaR30_0+(AthetaR30_1-AthetaR30_0)/100*(AC892-450),AthetaR30_1+(AthetaR30_2-AthetaR30_1)/100*(AC892-450)))))</f>
        <v>0</v>
      </c>
      <c r="AI892" s="3">
        <f>IF(AD892&lt;=450,AthetaR60_0,IF(AD892&gt;=650,AthetaR60_2,(IF(AD892&lt;=550,AthetaR60_0+(AthetaR60_1-AthetaR60_0)/100*(AD892-450),AthetaR60_1+(AthetaR60_2-AthetaR60_1)/100*(AD892-450)))))</f>
        <v>0.5</v>
      </c>
      <c r="AJ892" s="3">
        <f>IF(AE892&lt;=450,AthetaR90_0,IF(AE892&gt;=650,AthetaR90_2,(IF(AE892&lt;=550,AthetaR90_0+(AthetaR90_1-AthetaR90_0)/100*(AE892-450),AthetaR90_1+(AthetaR90_2-AthetaR90_1)/100*(AE892-450)))))</f>
        <v>1.3</v>
      </c>
      <c r="AK892" s="3">
        <f>IF(AF892&lt;=450,AthetaR120_0,IF(AF892&gt;=650,AthetaR120_2,(IF(AF892&lt;=550,AthetaR120_0+(AthetaR120_1-AthetaR120_0)/100*(AF892-450),AthetaR120_1+(AthetaR120_2-AthetaR120_1)/100*(AF892-450)))))</f>
        <v>1.9</v>
      </c>
      <c r="AL892" s="24">
        <f t="shared" si="433"/>
        <v>448.45585445003934</v>
      </c>
      <c r="AM892" s="14">
        <f t="shared" si="434"/>
        <v>324.63031616135675</v>
      </c>
    </row>
    <row r="893" spans="2:39" x14ac:dyDescent="0.25">
      <c r="B893" s="3">
        <f t="shared" si="417"/>
        <v>4375</v>
      </c>
      <c r="C893" s="14">
        <f t="shared" si="418"/>
        <v>72.916666666666671</v>
      </c>
      <c r="D893" s="11">
        <f t="shared" si="419"/>
        <v>974.49792817407558</v>
      </c>
      <c r="E893" s="11">
        <f t="shared" si="405"/>
        <v>633.30522666555225</v>
      </c>
      <c r="F893" s="11">
        <f t="shared" si="420"/>
        <v>219.71188999927304</v>
      </c>
      <c r="G893" s="11">
        <f t="shared" si="406"/>
        <v>448.86793371784461</v>
      </c>
      <c r="H893" s="11">
        <f t="shared" si="407"/>
        <v>324.96292436168994</v>
      </c>
      <c r="I893" s="24">
        <f t="shared" si="421"/>
        <v>219.71188999927304</v>
      </c>
      <c r="J893" s="12">
        <f t="shared" si="408"/>
        <v>0.21535923442774157</v>
      </c>
      <c r="K893" s="24">
        <f t="shared" si="409"/>
        <v>536.80120032275511</v>
      </c>
      <c r="L893" s="12">
        <f t="shared" si="422"/>
        <v>0.23693157526985001</v>
      </c>
      <c r="M893" s="24">
        <f t="shared" si="423"/>
        <v>448.86793371784461</v>
      </c>
      <c r="N893" s="12">
        <f t="shared" si="410"/>
        <v>0.60949601561725253</v>
      </c>
      <c r="O893" s="24">
        <f t="shared" si="411"/>
        <v>632.24419618409365</v>
      </c>
      <c r="P893" s="12">
        <f t="shared" si="424"/>
        <v>0.4117653316212746</v>
      </c>
      <c r="Q893" s="24">
        <f t="shared" si="425"/>
        <v>324.96292436168994</v>
      </c>
      <c r="R893" s="12">
        <f t="shared" si="412"/>
        <v>0.36929397060323704</v>
      </c>
      <c r="S893" s="24">
        <f t="shared" si="413"/>
        <v>573.91317495119119</v>
      </c>
      <c r="T893" s="12">
        <f t="shared" si="426"/>
        <v>0.33246659751030694</v>
      </c>
      <c r="W893" s="24">
        <f t="shared" si="427"/>
        <v>363.75926483760878</v>
      </c>
      <c r="X893" s="24">
        <f t="shared" si="428"/>
        <v>589.41883287434325</v>
      </c>
      <c r="Y893" s="13">
        <f t="shared" si="414"/>
        <v>0.39519137585919439</v>
      </c>
      <c r="Z893" s="24">
        <f t="shared" si="415"/>
        <v>6738.6490456985866</v>
      </c>
      <c r="AA893" s="24">
        <f t="shared" si="416"/>
        <v>14177.121244056423</v>
      </c>
      <c r="AB893" s="24">
        <f t="shared" si="429"/>
        <v>448.86793371784461</v>
      </c>
      <c r="AC893" s="24">
        <f t="shared" si="430"/>
        <v>324.96292436168994</v>
      </c>
      <c r="AE893" s="14">
        <f t="shared" si="431"/>
        <v>72.916666666666671</v>
      </c>
      <c r="AF893" s="24">
        <f t="shared" si="435"/>
        <v>400</v>
      </c>
      <c r="AG893" s="3">
        <f t="shared" si="432"/>
        <v>1.3</v>
      </c>
      <c r="AH893" s="3">
        <f>IF(AC893&lt;=450,AthetaR30_0,IF(AC893&gt;=650,AthetaR30_2,(IF(AC893&lt;=550,AthetaR30_0+(AthetaR30_1-AthetaR30_0)/100*(AC893-450),AthetaR30_1+(AthetaR30_2-AthetaR30_1)/100*(AC893-450)))))</f>
        <v>0</v>
      </c>
      <c r="AI893" s="3">
        <f>IF(AD893&lt;=450,AthetaR60_0,IF(AD893&gt;=650,AthetaR60_2,(IF(AD893&lt;=550,AthetaR60_0+(AthetaR60_1-AthetaR60_0)/100*(AD893-450),AthetaR60_1+(AthetaR60_2-AthetaR60_1)/100*(AD893-450)))))</f>
        <v>0.5</v>
      </c>
      <c r="AJ893" s="3">
        <f>IF(AE893&lt;=450,AthetaR90_0,IF(AE893&gt;=650,AthetaR90_2,(IF(AE893&lt;=550,AthetaR90_0+(AthetaR90_1-AthetaR90_0)/100*(AE893-450),AthetaR90_1+(AthetaR90_2-AthetaR90_1)/100*(AE893-450)))))</f>
        <v>1.3</v>
      </c>
      <c r="AK893" s="3">
        <f>IF(AF893&lt;=450,AthetaR120_0,IF(AF893&gt;=650,AthetaR120_2,(IF(AF893&lt;=550,AthetaR120_0+(AthetaR120_1-AthetaR120_0)/100*(AF893-450),AthetaR120_1+(AthetaR120_2-AthetaR120_1)/100*(AF893-450)))))</f>
        <v>1.9</v>
      </c>
      <c r="AL893" s="24">
        <f t="shared" si="433"/>
        <v>448.86793371784461</v>
      </c>
      <c r="AM893" s="14">
        <f t="shared" si="434"/>
        <v>324.96292436168994</v>
      </c>
    </row>
    <row r="894" spans="2:39" x14ac:dyDescent="0.25">
      <c r="B894" s="3">
        <f t="shared" si="417"/>
        <v>4380</v>
      </c>
      <c r="C894" s="14">
        <f t="shared" si="418"/>
        <v>73</v>
      </c>
      <c r="D894" s="11">
        <f t="shared" si="419"/>
        <v>974.66877379835228</v>
      </c>
      <c r="E894" s="11">
        <f t="shared" si="405"/>
        <v>633.51902501420432</v>
      </c>
      <c r="F894" s="11">
        <f t="shared" si="420"/>
        <v>219.9488215745429</v>
      </c>
      <c r="G894" s="11">
        <f t="shared" si="406"/>
        <v>449.27969904946588</v>
      </c>
      <c r="H894" s="11">
        <f t="shared" si="407"/>
        <v>325.29539095920023</v>
      </c>
      <c r="I894" s="24">
        <f t="shared" si="421"/>
        <v>219.9488215745429</v>
      </c>
      <c r="J894" s="12">
        <f t="shared" si="408"/>
        <v>0.21532579747717667</v>
      </c>
      <c r="K894" s="24">
        <f t="shared" si="409"/>
        <v>536.88455770681526</v>
      </c>
      <c r="L894" s="12">
        <f t="shared" si="422"/>
        <v>0.23688047477060886</v>
      </c>
      <c r="M894" s="24">
        <f t="shared" si="423"/>
        <v>449.27969904946588</v>
      </c>
      <c r="N894" s="12">
        <f t="shared" si="410"/>
        <v>0.60925863881819198</v>
      </c>
      <c r="O894" s="24">
        <f t="shared" si="411"/>
        <v>632.49052851974307</v>
      </c>
      <c r="P894" s="12">
        <f t="shared" si="424"/>
        <v>0.41145152732210305</v>
      </c>
      <c r="Q894" s="24">
        <f t="shared" si="425"/>
        <v>325.29539095920023</v>
      </c>
      <c r="R894" s="12">
        <f t="shared" si="412"/>
        <v>0.36921310410120939</v>
      </c>
      <c r="S894" s="24">
        <f t="shared" si="413"/>
        <v>574.03887566552226</v>
      </c>
      <c r="T894" s="12">
        <f t="shared" si="426"/>
        <v>0.33232497834694719</v>
      </c>
      <c r="W894" s="24">
        <f t="shared" si="427"/>
        <v>364.15445621346799</v>
      </c>
      <c r="X894" s="24">
        <f t="shared" si="428"/>
        <v>589.58680506005783</v>
      </c>
      <c r="Y894" s="13">
        <f t="shared" si="414"/>
        <v>0.39511296542646523</v>
      </c>
      <c r="Z894" s="24">
        <f t="shared" si="415"/>
        <v>6734.1142200184077</v>
      </c>
      <c r="AA894" s="24">
        <f t="shared" si="416"/>
        <v>14183.465524282337</v>
      </c>
      <c r="AB894" s="24">
        <f t="shared" si="429"/>
        <v>449.27969904946588</v>
      </c>
      <c r="AC894" s="24">
        <f t="shared" si="430"/>
        <v>325.29539095920023</v>
      </c>
      <c r="AE894" s="14">
        <f t="shared" si="431"/>
        <v>73</v>
      </c>
      <c r="AF894" s="24">
        <f t="shared" si="435"/>
        <v>400</v>
      </c>
      <c r="AG894" s="3">
        <f t="shared" si="432"/>
        <v>1.3</v>
      </c>
      <c r="AH894" s="3">
        <f>IF(AC894&lt;=450,AthetaR30_0,IF(AC894&gt;=650,AthetaR30_2,(IF(AC894&lt;=550,AthetaR30_0+(AthetaR30_1-AthetaR30_0)/100*(AC894-450),AthetaR30_1+(AthetaR30_2-AthetaR30_1)/100*(AC894-450)))))</f>
        <v>0</v>
      </c>
      <c r="AI894" s="3">
        <f>IF(AD894&lt;=450,AthetaR60_0,IF(AD894&gt;=650,AthetaR60_2,(IF(AD894&lt;=550,AthetaR60_0+(AthetaR60_1-AthetaR60_0)/100*(AD894-450),AthetaR60_1+(AthetaR60_2-AthetaR60_1)/100*(AD894-450)))))</f>
        <v>0.5</v>
      </c>
      <c r="AJ894" s="3">
        <f>IF(AE894&lt;=450,AthetaR90_0,IF(AE894&gt;=650,AthetaR90_2,(IF(AE894&lt;=550,AthetaR90_0+(AthetaR90_1-AthetaR90_0)/100*(AE894-450),AthetaR90_1+(AthetaR90_2-AthetaR90_1)/100*(AE894-450)))))</f>
        <v>1.3</v>
      </c>
      <c r="AK894" s="3">
        <f>IF(AF894&lt;=450,AthetaR120_0,IF(AF894&gt;=650,AthetaR120_2,(IF(AF894&lt;=550,AthetaR120_0+(AthetaR120_1-AthetaR120_0)/100*(AF894-450),AthetaR120_1+(AthetaR120_2-AthetaR120_1)/100*(AF894-450)))))</f>
        <v>1.9</v>
      </c>
      <c r="AL894" s="24">
        <f t="shared" si="433"/>
        <v>449.27969904946588</v>
      </c>
      <c r="AM894" s="14">
        <f t="shared" si="434"/>
        <v>325.29539095920023</v>
      </c>
    </row>
    <row r="895" spans="2:39" x14ac:dyDescent="0.25">
      <c r="B895" s="3">
        <f t="shared" si="417"/>
        <v>4385</v>
      </c>
      <c r="C895" s="14">
        <f t="shared" si="418"/>
        <v>73.083333333333329</v>
      </c>
      <c r="D895" s="11">
        <f t="shared" si="419"/>
        <v>974.83942483759313</v>
      </c>
      <c r="E895" s="11">
        <f t="shared" si="405"/>
        <v>633.73282336285638</v>
      </c>
      <c r="F895" s="11">
        <f t="shared" si="420"/>
        <v>220.18570204931351</v>
      </c>
      <c r="G895" s="11">
        <f t="shared" si="406"/>
        <v>449.691150576788</v>
      </c>
      <c r="H895" s="11">
        <f t="shared" si="407"/>
        <v>325.62771593754718</v>
      </c>
      <c r="I895" s="24">
        <f t="shared" si="421"/>
        <v>220.18570204931351</v>
      </c>
      <c r="J895" s="12">
        <f t="shared" si="408"/>
        <v>0.21529238824754171</v>
      </c>
      <c r="K895" s="24">
        <f t="shared" si="409"/>
        <v>536.96787184356617</v>
      </c>
      <c r="L895" s="12">
        <f t="shared" si="422"/>
        <v>0.23682935132818569</v>
      </c>
      <c r="M895" s="24">
        <f t="shared" si="423"/>
        <v>449.691150576788</v>
      </c>
      <c r="N895" s="12">
        <f t="shared" si="410"/>
        <v>0.60902120299704343</v>
      </c>
      <c r="O895" s="24">
        <f t="shared" si="411"/>
        <v>632.73711420061727</v>
      </c>
      <c r="P895" s="12">
        <f t="shared" si="424"/>
        <v>0.41113785544424453</v>
      </c>
      <c r="Q895" s="24">
        <f t="shared" si="425"/>
        <v>325.62771593754718</v>
      </c>
      <c r="R895" s="12">
        <f t="shared" si="412"/>
        <v>0.36913223975596482</v>
      </c>
      <c r="S895" s="24">
        <f t="shared" si="413"/>
        <v>574.16462810008682</v>
      </c>
      <c r="T895" s="12">
        <f t="shared" si="426"/>
        <v>0.33218334300616087</v>
      </c>
      <c r="W895" s="24">
        <f t="shared" si="427"/>
        <v>364.54956917889444</v>
      </c>
      <c r="X895" s="24">
        <f t="shared" si="428"/>
        <v>589.75497351276329</v>
      </c>
      <c r="Y895" s="13">
        <f t="shared" si="414"/>
        <v>0.39503438517744699</v>
      </c>
      <c r="Z895" s="24">
        <f t="shared" si="415"/>
        <v>6729.5813545990486</v>
      </c>
      <c r="AA895" s="24">
        <f t="shared" si="416"/>
        <v>14189.803448045757</v>
      </c>
      <c r="AB895" s="24">
        <f t="shared" si="429"/>
        <v>449.691150576788</v>
      </c>
      <c r="AC895" s="24">
        <f t="shared" si="430"/>
        <v>325.62771593754718</v>
      </c>
      <c r="AE895" s="14">
        <f t="shared" si="431"/>
        <v>73.083333333333329</v>
      </c>
      <c r="AF895" s="24">
        <f t="shared" si="435"/>
        <v>400</v>
      </c>
      <c r="AG895" s="3">
        <f t="shared" si="432"/>
        <v>1.3</v>
      </c>
      <c r="AH895" s="3">
        <f>IF(AC895&lt;=450,AthetaR30_0,IF(AC895&gt;=650,AthetaR30_2,(IF(AC895&lt;=550,AthetaR30_0+(AthetaR30_1-AthetaR30_0)/100*(AC895-450),AthetaR30_1+(AthetaR30_2-AthetaR30_1)/100*(AC895-450)))))</f>
        <v>0</v>
      </c>
      <c r="AI895" s="3">
        <f>IF(AD895&lt;=450,AthetaR60_0,IF(AD895&gt;=650,AthetaR60_2,(IF(AD895&lt;=550,AthetaR60_0+(AthetaR60_1-AthetaR60_0)/100*(AD895-450),AthetaR60_1+(AthetaR60_2-AthetaR60_1)/100*(AD895-450)))))</f>
        <v>0.5</v>
      </c>
      <c r="AJ895" s="3">
        <f>IF(AE895&lt;=450,AthetaR90_0,IF(AE895&gt;=650,AthetaR90_2,(IF(AE895&lt;=550,AthetaR90_0+(AthetaR90_1-AthetaR90_0)/100*(AE895-450),AthetaR90_1+(AthetaR90_2-AthetaR90_1)/100*(AE895-450)))))</f>
        <v>1.3</v>
      </c>
      <c r="AK895" s="3">
        <f>IF(AF895&lt;=450,AthetaR120_0,IF(AF895&gt;=650,AthetaR120_2,(IF(AF895&lt;=550,AthetaR120_0+(AthetaR120_1-AthetaR120_0)/100*(AF895-450),AthetaR120_1+(AthetaR120_2-AthetaR120_1)/100*(AF895-450)))))</f>
        <v>1.9</v>
      </c>
      <c r="AL895" s="24">
        <f t="shared" si="433"/>
        <v>449.691150576788</v>
      </c>
      <c r="AM895" s="14">
        <f t="shared" si="434"/>
        <v>325.62771593754718</v>
      </c>
    </row>
    <row r="896" spans="2:39" x14ac:dyDescent="0.25">
      <c r="B896" s="3">
        <f t="shared" si="417"/>
        <v>4390</v>
      </c>
      <c r="C896" s="14">
        <f t="shared" si="418"/>
        <v>73.166666666666671</v>
      </c>
      <c r="D896" s="11">
        <f t="shared" si="419"/>
        <v>975.0098817345405</v>
      </c>
      <c r="E896" s="11">
        <f t="shared" si="405"/>
        <v>633.94662171150844</v>
      </c>
      <c r="F896" s="11">
        <f t="shared" si="420"/>
        <v>220.4225314006417</v>
      </c>
      <c r="G896" s="11">
        <f t="shared" si="406"/>
        <v>450.10228843223223</v>
      </c>
      <c r="H896" s="11">
        <f t="shared" si="407"/>
        <v>325.95989928055332</v>
      </c>
      <c r="I896" s="24">
        <f t="shared" si="421"/>
        <v>220.4225314006417</v>
      </c>
      <c r="J896" s="12">
        <f t="shared" si="408"/>
        <v>0.21525900664360234</v>
      </c>
      <c r="K896" s="24">
        <f t="shared" si="409"/>
        <v>537.05114291828465</v>
      </c>
      <c r="L896" s="12">
        <f t="shared" si="422"/>
        <v>0.23677820504679495</v>
      </c>
      <c r="M896" s="24">
        <f t="shared" si="423"/>
        <v>450.10228843223223</v>
      </c>
      <c r="N896" s="12">
        <f t="shared" si="410"/>
        <v>0.60878370851026242</v>
      </c>
      <c r="O896" s="24">
        <f t="shared" si="411"/>
        <v>632.9839532242371</v>
      </c>
      <c r="P896" s="12">
        <f t="shared" si="424"/>
        <v>0.41082431652239998</v>
      </c>
      <c r="Q896" s="24">
        <f t="shared" si="425"/>
        <v>325.95989928055332</v>
      </c>
      <c r="R896" s="12">
        <f t="shared" si="412"/>
        <v>0.36905137736437771</v>
      </c>
      <c r="S896" s="24">
        <f t="shared" si="413"/>
        <v>574.2904326027674</v>
      </c>
      <c r="T896" s="12">
        <f t="shared" si="426"/>
        <v>0.33204169165053476</v>
      </c>
      <c r="W896" s="24">
        <f t="shared" si="427"/>
        <v>364.94460356407188</v>
      </c>
      <c r="X896" s="24">
        <f t="shared" si="428"/>
        <v>589.92333884472725</v>
      </c>
      <c r="Y896" s="13">
        <f t="shared" si="414"/>
        <v>0.39495563495280933</v>
      </c>
      <c r="Z896" s="24">
        <f t="shared" si="415"/>
        <v>6725.0504536859144</v>
      </c>
      <c r="AA896" s="24">
        <f t="shared" si="416"/>
        <v>14196.135012527597</v>
      </c>
      <c r="AB896" s="24">
        <f t="shared" si="429"/>
        <v>450.10228843223223</v>
      </c>
      <c r="AC896" s="24">
        <f t="shared" si="430"/>
        <v>325.95989928055332</v>
      </c>
      <c r="AE896" s="14">
        <f t="shared" si="431"/>
        <v>73.166666666666671</v>
      </c>
      <c r="AF896" s="24">
        <f t="shared" si="435"/>
        <v>400</v>
      </c>
      <c r="AG896" s="3">
        <f t="shared" si="432"/>
        <v>1.3</v>
      </c>
      <c r="AH896" s="3">
        <f>IF(AC896&lt;=450,AthetaR30_0,IF(AC896&gt;=650,AthetaR30_2,(IF(AC896&lt;=550,AthetaR30_0+(AthetaR30_1-AthetaR30_0)/100*(AC896-450),AthetaR30_1+(AthetaR30_2-AthetaR30_1)/100*(AC896-450)))))</f>
        <v>0</v>
      </c>
      <c r="AI896" s="3">
        <f>IF(AD896&lt;=450,AthetaR60_0,IF(AD896&gt;=650,AthetaR60_2,(IF(AD896&lt;=550,AthetaR60_0+(AthetaR60_1-AthetaR60_0)/100*(AD896-450),AthetaR60_1+(AthetaR60_2-AthetaR60_1)/100*(AD896-450)))))</f>
        <v>0.5</v>
      </c>
      <c r="AJ896" s="3">
        <f>IF(AE896&lt;=450,AthetaR90_0,IF(AE896&gt;=650,AthetaR90_2,(IF(AE896&lt;=550,AthetaR90_0+(AthetaR90_1-AthetaR90_0)/100*(AE896-450),AthetaR90_1+(AthetaR90_2-AthetaR90_1)/100*(AE896-450)))))</f>
        <v>1.3</v>
      </c>
      <c r="AK896" s="3">
        <f>IF(AF896&lt;=450,AthetaR120_0,IF(AF896&gt;=650,AthetaR120_2,(IF(AF896&lt;=550,AthetaR120_0+(AthetaR120_1-AthetaR120_0)/100*(AF896-450),AthetaR120_1+(AthetaR120_2-AthetaR120_1)/100*(AF896-450)))))</f>
        <v>1.9</v>
      </c>
      <c r="AL896" s="24">
        <f t="shared" si="433"/>
        <v>450.10228843223223</v>
      </c>
      <c r="AM896" s="14">
        <f t="shared" si="434"/>
        <v>325.95989928055332</v>
      </c>
    </row>
    <row r="897" spans="2:39" x14ac:dyDescent="0.25">
      <c r="B897" s="3">
        <f t="shared" si="417"/>
        <v>4395</v>
      </c>
      <c r="C897" s="14">
        <f t="shared" si="418"/>
        <v>73.25</v>
      </c>
      <c r="D897" s="11">
        <f t="shared" si="419"/>
        <v>975.18014493042699</v>
      </c>
      <c r="E897" s="11">
        <f t="shared" si="405"/>
        <v>634.1604200601605</v>
      </c>
      <c r="F897" s="11">
        <f t="shared" si="420"/>
        <v>220.65930960568849</v>
      </c>
      <c r="G897" s="11">
        <f t="shared" si="406"/>
        <v>450.51311274875462</v>
      </c>
      <c r="H897" s="11">
        <f t="shared" si="407"/>
        <v>326.29194097220386</v>
      </c>
      <c r="I897" s="24">
        <f t="shared" si="421"/>
        <v>220.65930960568849</v>
      </c>
      <c r="J897" s="12">
        <f t="shared" si="408"/>
        <v>0.21522565257031728</v>
      </c>
      <c r="K897" s="24">
        <f t="shared" si="409"/>
        <v>537.13437111606129</v>
      </c>
      <c r="L897" s="12">
        <f t="shared" si="422"/>
        <v>0.23672703603008405</v>
      </c>
      <c r="M897" s="24">
        <f t="shared" si="423"/>
        <v>450.51311274875462</v>
      </c>
      <c r="N897" s="12">
        <f t="shared" si="410"/>
        <v>0.60854615571636617</v>
      </c>
      <c r="O897" s="24">
        <f t="shared" si="411"/>
        <v>633.23104558554348</v>
      </c>
      <c r="P897" s="12">
        <f t="shared" si="424"/>
        <v>0.4105109110896798</v>
      </c>
      <c r="Q897" s="24">
        <f t="shared" si="425"/>
        <v>326.29194097220386</v>
      </c>
      <c r="R897" s="12">
        <f t="shared" si="412"/>
        <v>0.36897051672443437</v>
      </c>
      <c r="S897" s="24">
        <f t="shared" si="413"/>
        <v>574.41628952029532</v>
      </c>
      <c r="T897" s="12">
        <f t="shared" si="426"/>
        <v>0.33190002444234201</v>
      </c>
      <c r="W897" s="24">
        <f t="shared" si="427"/>
        <v>365.33955919902468</v>
      </c>
      <c r="X897" s="24">
        <f t="shared" si="428"/>
        <v>590.09190166680014</v>
      </c>
      <c r="Y897" s="13">
        <f t="shared" si="414"/>
        <v>0.39487671459613038</v>
      </c>
      <c r="Z897" s="24">
        <f t="shared" si="415"/>
        <v>6720.5215215283961</v>
      </c>
      <c r="AA897" s="24">
        <f t="shared" si="416"/>
        <v>14202.460214963683</v>
      </c>
      <c r="AB897" s="24">
        <f t="shared" si="429"/>
        <v>450.51311274875462</v>
      </c>
      <c r="AC897" s="24">
        <f t="shared" si="430"/>
        <v>326.29194097220386</v>
      </c>
      <c r="AE897" s="14">
        <f t="shared" si="431"/>
        <v>73.25</v>
      </c>
      <c r="AF897" s="24">
        <f t="shared" si="435"/>
        <v>400</v>
      </c>
      <c r="AG897" s="3">
        <f t="shared" si="432"/>
        <v>1.3</v>
      </c>
      <c r="AH897" s="3">
        <f>IF(AC897&lt;=450,AthetaR30_0,IF(AC897&gt;=650,AthetaR30_2,(IF(AC897&lt;=550,AthetaR30_0+(AthetaR30_1-AthetaR30_0)/100*(AC897-450),AthetaR30_1+(AthetaR30_2-AthetaR30_1)/100*(AC897-450)))))</f>
        <v>0</v>
      </c>
      <c r="AI897" s="3">
        <f>IF(AD897&lt;=450,AthetaR60_0,IF(AD897&gt;=650,AthetaR60_2,(IF(AD897&lt;=550,AthetaR60_0+(AthetaR60_1-AthetaR60_0)/100*(AD897-450),AthetaR60_1+(AthetaR60_2-AthetaR60_1)/100*(AD897-450)))))</f>
        <v>0.5</v>
      </c>
      <c r="AJ897" s="3">
        <f>IF(AE897&lt;=450,AthetaR90_0,IF(AE897&gt;=650,AthetaR90_2,(IF(AE897&lt;=550,AthetaR90_0+(AthetaR90_1-AthetaR90_0)/100*(AE897-450),AthetaR90_1+(AthetaR90_2-AthetaR90_1)/100*(AE897-450)))))</f>
        <v>1.3</v>
      </c>
      <c r="AK897" s="3">
        <f>IF(AF897&lt;=450,AthetaR120_0,IF(AF897&gt;=650,AthetaR120_2,(IF(AF897&lt;=550,AthetaR120_0+(AthetaR120_1-AthetaR120_0)/100*(AF897-450),AthetaR120_1+(AthetaR120_2-AthetaR120_1)/100*(AF897-450)))))</f>
        <v>1.9</v>
      </c>
      <c r="AL897" s="24">
        <f t="shared" si="433"/>
        <v>450.51311274875462</v>
      </c>
      <c r="AM897" s="14">
        <f t="shared" si="434"/>
        <v>326.29194097220386</v>
      </c>
    </row>
    <row r="898" spans="2:39" x14ac:dyDescent="0.25">
      <c r="B898" s="3">
        <f t="shared" si="417"/>
        <v>4400</v>
      </c>
      <c r="C898" s="14">
        <f t="shared" si="418"/>
        <v>73.333333333333329</v>
      </c>
      <c r="D898" s="11">
        <f t="shared" si="419"/>
        <v>975.35021486498249</v>
      </c>
      <c r="E898" s="11">
        <f t="shared" si="405"/>
        <v>634.37421840881257</v>
      </c>
      <c r="F898" s="11">
        <f t="shared" si="420"/>
        <v>220.89603664171858</v>
      </c>
      <c r="G898" s="11">
        <f t="shared" si="406"/>
        <v>450.92362365984428</v>
      </c>
      <c r="H898" s="11">
        <f t="shared" si="407"/>
        <v>326.62384099664621</v>
      </c>
      <c r="I898" s="24">
        <f t="shared" si="421"/>
        <v>220.89603664171858</v>
      </c>
      <c r="J898" s="12">
        <f t="shared" si="408"/>
        <v>0.2151923259328381</v>
      </c>
      <c r="K898" s="24">
        <f t="shared" si="409"/>
        <v>537.21755662179999</v>
      </c>
      <c r="L898" s="12">
        <f t="shared" si="422"/>
        <v>0.23667584438110495</v>
      </c>
      <c r="M898" s="24">
        <f t="shared" si="423"/>
        <v>450.92362365984428</v>
      </c>
      <c r="N898" s="12">
        <f t="shared" si="410"/>
        <v>0.60830854497591114</v>
      </c>
      <c r="O898" s="24">
        <f t="shared" si="411"/>
        <v>633.47839127690929</v>
      </c>
      <c r="P898" s="12">
        <f t="shared" si="424"/>
        <v>0.41019763967750772</v>
      </c>
      <c r="Q898" s="24">
        <f t="shared" si="425"/>
        <v>326.62384099664621</v>
      </c>
      <c r="R898" s="12">
        <f t="shared" si="412"/>
        <v>0.36888965763522985</v>
      </c>
      <c r="S898" s="24">
        <f t="shared" si="413"/>
        <v>574.54219919825312</v>
      </c>
      <c r="T898" s="12">
        <f t="shared" si="426"/>
        <v>0.33175834154348877</v>
      </c>
      <c r="W898" s="24">
        <f t="shared" si="427"/>
        <v>365.73443591362081</v>
      </c>
      <c r="X898" s="24">
        <f t="shared" si="428"/>
        <v>590.26066258841456</v>
      </c>
      <c r="Y898" s="13">
        <f t="shared" si="414"/>
        <v>0.39479762395389378</v>
      </c>
      <c r="Z898" s="24">
        <f t="shared" si="415"/>
        <v>6715.9945623797939</v>
      </c>
      <c r="AA898" s="24">
        <f t="shared" si="416"/>
        <v>14208.779052644808</v>
      </c>
      <c r="AB898" s="24">
        <f t="shared" si="429"/>
        <v>450.92362365984428</v>
      </c>
      <c r="AC898" s="24">
        <f t="shared" si="430"/>
        <v>326.62384099664621</v>
      </c>
      <c r="AE898" s="14">
        <f t="shared" si="431"/>
        <v>73.333333333333329</v>
      </c>
      <c r="AF898" s="24">
        <f t="shared" si="435"/>
        <v>400</v>
      </c>
      <c r="AG898" s="3">
        <f t="shared" si="432"/>
        <v>1.3</v>
      </c>
      <c r="AH898" s="3">
        <f>IF(AC898&lt;=450,AthetaR30_0,IF(AC898&gt;=650,AthetaR30_2,(IF(AC898&lt;=550,AthetaR30_0+(AthetaR30_1-AthetaR30_0)/100*(AC898-450),AthetaR30_1+(AthetaR30_2-AthetaR30_1)/100*(AC898-450)))))</f>
        <v>0</v>
      </c>
      <c r="AI898" s="3">
        <f>IF(AD898&lt;=450,AthetaR60_0,IF(AD898&gt;=650,AthetaR60_2,(IF(AD898&lt;=550,AthetaR60_0+(AthetaR60_1-AthetaR60_0)/100*(AD898-450),AthetaR60_1+(AthetaR60_2-AthetaR60_1)/100*(AD898-450)))))</f>
        <v>0.5</v>
      </c>
      <c r="AJ898" s="3">
        <f>IF(AE898&lt;=450,AthetaR90_0,IF(AE898&gt;=650,AthetaR90_2,(IF(AE898&lt;=550,AthetaR90_0+(AthetaR90_1-AthetaR90_0)/100*(AE898-450),AthetaR90_1+(AthetaR90_2-AthetaR90_1)/100*(AE898-450)))))</f>
        <v>1.3</v>
      </c>
      <c r="AK898" s="3">
        <f>IF(AF898&lt;=450,AthetaR120_0,IF(AF898&gt;=650,AthetaR120_2,(IF(AF898&lt;=550,AthetaR120_0+(AthetaR120_1-AthetaR120_0)/100*(AF898-450),AthetaR120_1+(AthetaR120_2-AthetaR120_1)/100*(AF898-450)))))</f>
        <v>1.9</v>
      </c>
      <c r="AL898" s="24">
        <f t="shared" si="433"/>
        <v>450.92362365984428</v>
      </c>
      <c r="AM898" s="14">
        <f t="shared" si="434"/>
        <v>326.62384099664621</v>
      </c>
    </row>
    <row r="899" spans="2:39" x14ac:dyDescent="0.25">
      <c r="B899" s="3">
        <f t="shared" si="417"/>
        <v>4405</v>
      </c>
      <c r="C899" s="14">
        <f t="shared" si="418"/>
        <v>73.416666666666671</v>
      </c>
      <c r="D899" s="11">
        <f t="shared" si="419"/>
        <v>975.52009197644179</v>
      </c>
      <c r="E899" s="11">
        <f t="shared" si="405"/>
        <v>634.58801675746474</v>
      </c>
      <c r="F899" s="11">
        <f t="shared" si="420"/>
        <v>221.13271248609968</v>
      </c>
      <c r="G899" s="11">
        <f t="shared" si="406"/>
        <v>451.33382129952179</v>
      </c>
      <c r="H899" s="11">
        <f t="shared" si="407"/>
        <v>326.9555993381897</v>
      </c>
      <c r="I899" s="24">
        <f t="shared" si="421"/>
        <v>221.13271248609968</v>
      </c>
      <c r="J899" s="12">
        <f t="shared" si="408"/>
        <v>0.21515902663650893</v>
      </c>
      <c r="K899" s="24">
        <f t="shared" si="409"/>
        <v>537.30069962021764</v>
      </c>
      <c r="L899" s="12">
        <f t="shared" si="422"/>
        <v>0.23662463020230479</v>
      </c>
      <c r="M899" s="24">
        <f t="shared" si="423"/>
        <v>451.33382129952179</v>
      </c>
      <c r="N899" s="12">
        <f t="shared" si="410"/>
        <v>0.60807087665147075</v>
      </c>
      <c r="O899" s="24">
        <f t="shared" si="411"/>
        <v>633.72599028815125</v>
      </c>
      <c r="P899" s="12">
        <f t="shared" si="424"/>
        <v>0.40988450281558098</v>
      </c>
      <c r="Q899" s="24">
        <f t="shared" si="425"/>
        <v>326.9555993381897</v>
      </c>
      <c r="R899" s="12">
        <f t="shared" si="412"/>
        <v>0.36880879989696697</v>
      </c>
      <c r="S899" s="24">
        <f t="shared" si="413"/>
        <v>574.66816198107392</v>
      </c>
      <c r="T899" s="12">
        <f t="shared" si="426"/>
        <v>0.33161664311549588</v>
      </c>
      <c r="W899" s="24">
        <f t="shared" si="427"/>
        <v>366.12923353757469</v>
      </c>
      <c r="X899" s="24">
        <f t="shared" si="428"/>
        <v>590.42962221758046</v>
      </c>
      <c r="Y899" s="13">
        <f t="shared" si="414"/>
        <v>0.39471836287548934</v>
      </c>
      <c r="Z899" s="24">
        <f t="shared" si="415"/>
        <v>6711.4695804972516</v>
      </c>
      <c r="AA899" s="24">
        <f t="shared" si="416"/>
        <v>14215.091522916786</v>
      </c>
      <c r="AB899" s="24">
        <f t="shared" si="429"/>
        <v>451.33382129952179</v>
      </c>
      <c r="AC899" s="24">
        <f t="shared" si="430"/>
        <v>326.9555993381897</v>
      </c>
      <c r="AE899" s="14">
        <f t="shared" si="431"/>
        <v>73.416666666666671</v>
      </c>
      <c r="AF899" s="24">
        <f t="shared" si="435"/>
        <v>400</v>
      </c>
      <c r="AG899" s="3">
        <f t="shared" si="432"/>
        <v>1.3</v>
      </c>
      <c r="AH899" s="3">
        <f>IF(AC899&lt;=450,AthetaR30_0,IF(AC899&gt;=650,AthetaR30_2,(IF(AC899&lt;=550,AthetaR30_0+(AthetaR30_1-AthetaR30_0)/100*(AC899-450),AthetaR30_1+(AthetaR30_2-AthetaR30_1)/100*(AC899-450)))))</f>
        <v>0</v>
      </c>
      <c r="AI899" s="3">
        <f>IF(AD899&lt;=450,AthetaR60_0,IF(AD899&gt;=650,AthetaR60_2,(IF(AD899&lt;=550,AthetaR60_0+(AthetaR60_1-AthetaR60_0)/100*(AD899-450),AthetaR60_1+(AthetaR60_2-AthetaR60_1)/100*(AD899-450)))))</f>
        <v>0.5</v>
      </c>
      <c r="AJ899" s="3">
        <f>IF(AE899&lt;=450,AthetaR90_0,IF(AE899&gt;=650,AthetaR90_2,(IF(AE899&lt;=550,AthetaR90_0+(AthetaR90_1-AthetaR90_0)/100*(AE899-450),AthetaR90_1+(AthetaR90_2-AthetaR90_1)/100*(AE899-450)))))</f>
        <v>1.3</v>
      </c>
      <c r="AK899" s="3">
        <f>IF(AF899&lt;=450,AthetaR120_0,IF(AF899&gt;=650,AthetaR120_2,(IF(AF899&lt;=550,AthetaR120_0+(AthetaR120_1-AthetaR120_0)/100*(AF899-450),AthetaR120_1+(AthetaR120_2-AthetaR120_1)/100*(AF899-450)))))</f>
        <v>1.9</v>
      </c>
      <c r="AL899" s="24">
        <f t="shared" si="433"/>
        <v>451.33382129952179</v>
      </c>
      <c r="AM899" s="14">
        <f t="shared" si="434"/>
        <v>326.9555993381897</v>
      </c>
    </row>
    <row r="900" spans="2:39" x14ac:dyDescent="0.25">
      <c r="B900" s="3">
        <f t="shared" si="417"/>
        <v>4410</v>
      </c>
      <c r="C900" s="14">
        <f t="shared" si="418"/>
        <v>73.5</v>
      </c>
      <c r="D900" s="11">
        <f t="shared" si="419"/>
        <v>975.68977670155004</v>
      </c>
      <c r="E900" s="11">
        <f t="shared" si="405"/>
        <v>634.80181510611681</v>
      </c>
      <c r="F900" s="11">
        <f t="shared" si="420"/>
        <v>221.36933711630198</v>
      </c>
      <c r="G900" s="11">
        <f t="shared" si="406"/>
        <v>451.74370580233739</v>
      </c>
      <c r="H900" s="11">
        <f t="shared" si="407"/>
        <v>327.28721598130522</v>
      </c>
      <c r="I900" s="24">
        <f t="shared" si="421"/>
        <v>221.36933711630198</v>
      </c>
      <c r="J900" s="12">
        <f t="shared" si="408"/>
        <v>0.21512575458686634</v>
      </c>
      <c r="K900" s="24">
        <f t="shared" si="409"/>
        <v>537.3838002958438</v>
      </c>
      <c r="L900" s="12">
        <f t="shared" si="422"/>
        <v>0.23657339359557533</v>
      </c>
      <c r="M900" s="24">
        <f t="shared" si="423"/>
        <v>451.74370580233739</v>
      </c>
      <c r="N900" s="12">
        <f t="shared" si="410"/>
        <v>0.60783315110761515</v>
      </c>
      <c r="O900" s="24">
        <f t="shared" si="411"/>
        <v>633.97384260654178</v>
      </c>
      <c r="P900" s="12">
        <f t="shared" si="424"/>
        <v>0.4095715010320029</v>
      </c>
      <c r="Q900" s="24">
        <f t="shared" si="425"/>
        <v>327.28721598130522</v>
      </c>
      <c r="R900" s="12">
        <f t="shared" si="412"/>
        <v>0.36872794331095149</v>
      </c>
      <c r="S900" s="24">
        <f t="shared" si="413"/>
        <v>574.79417821204447</v>
      </c>
      <c r="T900" s="12">
        <f t="shared" si="426"/>
        <v>0.33147492931958078</v>
      </c>
      <c r="W900" s="24">
        <f t="shared" si="427"/>
        <v>366.52395190045019</v>
      </c>
      <c r="X900" s="24">
        <f t="shared" si="428"/>
        <v>590.59878116088589</v>
      </c>
      <c r="Y900" s="13">
        <f t="shared" si="414"/>
        <v>0.39463893121320825</v>
      </c>
      <c r="Z900" s="24">
        <f t="shared" si="415"/>
        <v>6706.9465801416654</v>
      </c>
      <c r="AA900" s="24">
        <f t="shared" si="416"/>
        <v>14221.397623180519</v>
      </c>
      <c r="AB900" s="24">
        <f t="shared" si="429"/>
        <v>451.74370580233739</v>
      </c>
      <c r="AC900" s="24">
        <f t="shared" si="430"/>
        <v>327.28721598130522</v>
      </c>
      <c r="AE900" s="14">
        <f t="shared" si="431"/>
        <v>73.5</v>
      </c>
      <c r="AF900" s="24">
        <f t="shared" si="435"/>
        <v>400</v>
      </c>
      <c r="AG900" s="3">
        <f t="shared" si="432"/>
        <v>1.3</v>
      </c>
      <c r="AH900" s="3">
        <f>IF(AC900&lt;=450,AthetaR30_0,IF(AC900&gt;=650,AthetaR30_2,(IF(AC900&lt;=550,AthetaR30_0+(AthetaR30_1-AthetaR30_0)/100*(AC900-450),AthetaR30_1+(AthetaR30_2-AthetaR30_1)/100*(AC900-450)))))</f>
        <v>0</v>
      </c>
      <c r="AI900" s="3">
        <f>IF(AD900&lt;=450,AthetaR60_0,IF(AD900&gt;=650,AthetaR60_2,(IF(AD900&lt;=550,AthetaR60_0+(AthetaR60_1-AthetaR60_0)/100*(AD900-450),AthetaR60_1+(AthetaR60_2-AthetaR60_1)/100*(AD900-450)))))</f>
        <v>0.5</v>
      </c>
      <c r="AJ900" s="3">
        <f>IF(AE900&lt;=450,AthetaR90_0,IF(AE900&gt;=650,AthetaR90_2,(IF(AE900&lt;=550,AthetaR90_0+(AthetaR90_1-AthetaR90_0)/100*(AE900-450),AthetaR90_1+(AthetaR90_2-AthetaR90_1)/100*(AE900-450)))))</f>
        <v>1.3</v>
      </c>
      <c r="AK900" s="3">
        <f>IF(AF900&lt;=450,AthetaR120_0,IF(AF900&gt;=650,AthetaR120_2,(IF(AF900&lt;=550,AthetaR120_0+(AthetaR120_1-AthetaR120_0)/100*(AF900-450),AthetaR120_1+(AthetaR120_2-AthetaR120_1)/100*(AF900-450)))))</f>
        <v>1.9</v>
      </c>
      <c r="AL900" s="24">
        <f t="shared" si="433"/>
        <v>451.74370580233739</v>
      </c>
      <c r="AM900" s="14">
        <f t="shared" si="434"/>
        <v>327.28721598130522</v>
      </c>
    </row>
    <row r="901" spans="2:39" x14ac:dyDescent="0.25">
      <c r="B901" s="3">
        <f t="shared" si="417"/>
        <v>4415</v>
      </c>
      <c r="C901" s="14">
        <f t="shared" si="418"/>
        <v>73.583333333333329</v>
      </c>
      <c r="D901" s="11">
        <f t="shared" si="419"/>
        <v>975.85926947557095</v>
      </c>
      <c r="E901" s="11">
        <f t="shared" si="405"/>
        <v>635.01561345476887</v>
      </c>
      <c r="F901" s="11">
        <f t="shared" si="420"/>
        <v>221.60591050989754</v>
      </c>
      <c r="G901" s="11">
        <f t="shared" si="406"/>
        <v>452.15327730336941</v>
      </c>
      <c r="H901" s="11">
        <f t="shared" si="407"/>
        <v>327.61869091062482</v>
      </c>
      <c r="I901" s="24">
        <f t="shared" si="421"/>
        <v>221.60591050989754</v>
      </c>
      <c r="J901" s="12">
        <f t="shared" si="408"/>
        <v>0.21509250968963906</v>
      </c>
      <c r="K901" s="24">
        <f t="shared" si="409"/>
        <v>537.4668588330203</v>
      </c>
      <c r="L901" s="12">
        <f t="shared" si="422"/>
        <v>0.23652213466219746</v>
      </c>
      <c r="M901" s="24">
        <f t="shared" si="423"/>
        <v>452.15327730336941</v>
      </c>
      <c r="N901" s="12">
        <f t="shared" si="410"/>
        <v>0.60759536871088904</v>
      </c>
      <c r="O901" s="24">
        <f t="shared" si="411"/>
        <v>634.22194821682069</v>
      </c>
      <c r="P901" s="12">
        <f t="shared" si="424"/>
        <v>0.40925863485310848</v>
      </c>
      <c r="Q901" s="24">
        <f t="shared" si="425"/>
        <v>327.61869091062482</v>
      </c>
      <c r="R901" s="12">
        <f t="shared" si="412"/>
        <v>0.36864708767959131</v>
      </c>
      <c r="S901" s="24">
        <f t="shared" si="413"/>
        <v>574.92024823330519</v>
      </c>
      <c r="T901" s="12">
        <f t="shared" si="426"/>
        <v>0.33133320031655872</v>
      </c>
      <c r="W901" s="24">
        <f t="shared" si="427"/>
        <v>366.91859083166338</v>
      </c>
      <c r="X901" s="24">
        <f t="shared" si="428"/>
        <v>590.76814002349283</v>
      </c>
      <c r="Y901" s="13">
        <f t="shared" si="414"/>
        <v>0.39455932882224554</v>
      </c>
      <c r="Z901" s="24">
        <f t="shared" si="415"/>
        <v>6702.4255655776369</v>
      </c>
      <c r="AA901" s="24">
        <f t="shared" si="416"/>
        <v>14227.697350892115</v>
      </c>
      <c r="AB901" s="24">
        <f t="shared" si="429"/>
        <v>452.15327730336941</v>
      </c>
      <c r="AC901" s="24">
        <f t="shared" si="430"/>
        <v>327.61869091062482</v>
      </c>
      <c r="AE901" s="14">
        <f t="shared" si="431"/>
        <v>73.583333333333329</v>
      </c>
      <c r="AF901" s="24">
        <f t="shared" si="435"/>
        <v>400</v>
      </c>
      <c r="AG901" s="3">
        <f t="shared" si="432"/>
        <v>1.3</v>
      </c>
      <c r="AH901" s="3">
        <f>IF(AC901&lt;=450,AthetaR30_0,IF(AC901&gt;=650,AthetaR30_2,(IF(AC901&lt;=550,AthetaR30_0+(AthetaR30_1-AthetaR30_0)/100*(AC901-450),AthetaR30_1+(AthetaR30_2-AthetaR30_1)/100*(AC901-450)))))</f>
        <v>0</v>
      </c>
      <c r="AI901" s="3">
        <f>IF(AD901&lt;=450,AthetaR60_0,IF(AD901&gt;=650,AthetaR60_2,(IF(AD901&lt;=550,AthetaR60_0+(AthetaR60_1-AthetaR60_0)/100*(AD901-450),AthetaR60_1+(AthetaR60_2-AthetaR60_1)/100*(AD901-450)))))</f>
        <v>0.5</v>
      </c>
      <c r="AJ901" s="3">
        <f>IF(AE901&lt;=450,AthetaR90_0,IF(AE901&gt;=650,AthetaR90_2,(IF(AE901&lt;=550,AthetaR90_0+(AthetaR90_1-AthetaR90_0)/100*(AE901-450),AthetaR90_1+(AthetaR90_2-AthetaR90_1)/100*(AE901-450)))))</f>
        <v>1.3</v>
      </c>
      <c r="AK901" s="3">
        <f>IF(AF901&lt;=450,AthetaR120_0,IF(AF901&gt;=650,AthetaR120_2,(IF(AF901&lt;=550,AthetaR120_0+(AthetaR120_1-AthetaR120_0)/100*(AF901-450),AthetaR120_1+(AthetaR120_2-AthetaR120_1)/100*(AF901-450)))))</f>
        <v>1.9</v>
      </c>
      <c r="AL901" s="24">
        <f t="shared" si="433"/>
        <v>452.15327730336941</v>
      </c>
      <c r="AM901" s="14">
        <f t="shared" si="434"/>
        <v>327.61869091062482</v>
      </c>
    </row>
    <row r="902" spans="2:39" x14ac:dyDescent="0.25">
      <c r="B902" s="3">
        <f t="shared" si="417"/>
        <v>4420</v>
      </c>
      <c r="C902" s="14">
        <f t="shared" si="418"/>
        <v>73.666666666666671</v>
      </c>
      <c r="D902" s="11">
        <f t="shared" si="419"/>
        <v>976.02857073229211</v>
      </c>
      <c r="E902" s="11">
        <f t="shared" si="405"/>
        <v>635.22941180342093</v>
      </c>
      <c r="F902" s="11">
        <f t="shared" si="420"/>
        <v>221.84243264455975</v>
      </c>
      <c r="G902" s="11">
        <f t="shared" si="406"/>
        <v>452.56253593822254</v>
      </c>
      <c r="H902" s="11">
        <f t="shared" si="407"/>
        <v>327.9500241109414</v>
      </c>
      <c r="I902" s="24">
        <f t="shared" si="421"/>
        <v>221.84243264455975</v>
      </c>
      <c r="J902" s="12">
        <f t="shared" si="408"/>
        <v>0.2150592918507474</v>
      </c>
      <c r="K902" s="24">
        <f t="shared" si="409"/>
        <v>537.54987541590151</v>
      </c>
      <c r="L902" s="12">
        <f t="shared" si="422"/>
        <v>0.23647085350290473</v>
      </c>
      <c r="M902" s="24">
        <f t="shared" si="423"/>
        <v>452.56253593822254</v>
      </c>
      <c r="N902" s="12">
        <f t="shared" si="410"/>
        <v>0.60735752982979063</v>
      </c>
      <c r="O902" s="24">
        <f t="shared" si="411"/>
        <v>634.4703071012068</v>
      </c>
      <c r="P902" s="12">
        <f t="shared" si="424"/>
        <v>0.40894590480363713</v>
      </c>
      <c r="Q902" s="24">
        <f t="shared" si="425"/>
        <v>327.9500241109414</v>
      </c>
      <c r="R902" s="12">
        <f t="shared" si="412"/>
        <v>0.36856623280639317</v>
      </c>
      <c r="S902" s="24">
        <f t="shared" si="413"/>
        <v>575.04637238585167</v>
      </c>
      <c r="T902" s="12">
        <f t="shared" si="426"/>
        <v>0.3311914562669504</v>
      </c>
      <c r="W902" s="24">
        <f t="shared" si="427"/>
        <v>367.31315016048563</v>
      </c>
      <c r="X902" s="24">
        <f t="shared" si="428"/>
        <v>590.9376994091366</v>
      </c>
      <c r="Y902" s="13">
        <f t="shared" si="414"/>
        <v>0.39447955556069492</v>
      </c>
      <c r="Z902" s="24">
        <f t="shared" si="415"/>
        <v>6697.906541073382</v>
      </c>
      <c r="AA902" s="24">
        <f t="shared" si="416"/>
        <v>14233.990703562886</v>
      </c>
      <c r="AB902" s="24">
        <f t="shared" si="429"/>
        <v>452.56253593822254</v>
      </c>
      <c r="AC902" s="24">
        <f t="shared" si="430"/>
        <v>327.9500241109414</v>
      </c>
      <c r="AE902" s="14">
        <f t="shared" si="431"/>
        <v>73.666666666666671</v>
      </c>
      <c r="AF902" s="24">
        <f t="shared" si="435"/>
        <v>400</v>
      </c>
      <c r="AG902" s="3">
        <f t="shared" si="432"/>
        <v>1.3</v>
      </c>
      <c r="AH902" s="3">
        <f>IF(AC902&lt;=450,AthetaR30_0,IF(AC902&gt;=650,AthetaR30_2,(IF(AC902&lt;=550,AthetaR30_0+(AthetaR30_1-AthetaR30_0)/100*(AC902-450),AthetaR30_1+(AthetaR30_2-AthetaR30_1)/100*(AC902-450)))))</f>
        <v>0</v>
      </c>
      <c r="AI902" s="3">
        <f>IF(AD902&lt;=450,AthetaR60_0,IF(AD902&gt;=650,AthetaR60_2,(IF(AD902&lt;=550,AthetaR60_0+(AthetaR60_1-AthetaR60_0)/100*(AD902-450),AthetaR60_1+(AthetaR60_2-AthetaR60_1)/100*(AD902-450)))))</f>
        <v>0.5</v>
      </c>
      <c r="AJ902" s="3">
        <f>IF(AE902&lt;=450,AthetaR90_0,IF(AE902&gt;=650,AthetaR90_2,(IF(AE902&lt;=550,AthetaR90_0+(AthetaR90_1-AthetaR90_0)/100*(AE902-450),AthetaR90_1+(AthetaR90_2-AthetaR90_1)/100*(AE902-450)))))</f>
        <v>1.3</v>
      </c>
      <c r="AK902" s="3">
        <f>IF(AF902&lt;=450,AthetaR120_0,IF(AF902&gt;=650,AthetaR120_2,(IF(AF902&lt;=550,AthetaR120_0+(AthetaR120_1-AthetaR120_0)/100*(AF902-450),AthetaR120_1+(AthetaR120_2-AthetaR120_1)/100*(AF902-450)))))</f>
        <v>1.9</v>
      </c>
      <c r="AL902" s="24">
        <f t="shared" si="433"/>
        <v>452.56253593822254</v>
      </c>
      <c r="AM902" s="14">
        <f t="shared" si="434"/>
        <v>327.9500241109414</v>
      </c>
    </row>
    <row r="903" spans="2:39" x14ac:dyDescent="0.25">
      <c r="B903" s="3">
        <f t="shared" si="417"/>
        <v>4425</v>
      </c>
      <c r="C903" s="14">
        <f t="shared" si="418"/>
        <v>73.75</v>
      </c>
      <c r="D903" s="11">
        <f t="shared" si="419"/>
        <v>976.19768090403295</v>
      </c>
      <c r="E903" s="11">
        <f t="shared" si="405"/>
        <v>635.44321015207299</v>
      </c>
      <c r="F903" s="11">
        <f t="shared" si="420"/>
        <v>222.07890349806266</v>
      </c>
      <c r="G903" s="11">
        <f t="shared" si="406"/>
        <v>452.9714818430262</v>
      </c>
      <c r="H903" s="11">
        <f t="shared" si="407"/>
        <v>328.28121556720833</v>
      </c>
      <c r="I903" s="24">
        <f t="shared" si="421"/>
        <v>222.07890349806266</v>
      </c>
      <c r="J903" s="12">
        <f t="shared" si="408"/>
        <v>0.21502610097630376</v>
      </c>
      <c r="K903" s="24">
        <f t="shared" si="409"/>
        <v>537.63285022845275</v>
      </c>
      <c r="L903" s="12">
        <f t="shared" si="422"/>
        <v>0.23641955021783068</v>
      </c>
      <c r="M903" s="24">
        <f t="shared" si="423"/>
        <v>452.9714818430262</v>
      </c>
      <c r="N903" s="12">
        <f t="shared" si="410"/>
        <v>0.6071196348347494</v>
      </c>
      <c r="O903" s="24">
        <f t="shared" si="411"/>
        <v>634.71891923941018</v>
      </c>
      <c r="P903" s="12">
        <f t="shared" si="424"/>
        <v>0.40863331140656811</v>
      </c>
      <c r="Q903" s="24">
        <f t="shared" si="425"/>
        <v>328.28121556720833</v>
      </c>
      <c r="R903" s="12">
        <f t="shared" si="412"/>
        <v>0.36848537849595941</v>
      </c>
      <c r="S903" s="24">
        <f t="shared" si="413"/>
        <v>575.17255100953673</v>
      </c>
      <c r="T903" s="12">
        <f t="shared" si="426"/>
        <v>0.33104969733088668</v>
      </c>
      <c r="W903" s="24">
        <f t="shared" si="427"/>
        <v>367.70762971604631</v>
      </c>
      <c r="X903" s="24">
        <f t="shared" si="428"/>
        <v>591.10745992012312</v>
      </c>
      <c r="Y903" s="13">
        <f t="shared" si="414"/>
        <v>0.39439961128954942</v>
      </c>
      <c r="Z903" s="24">
        <f t="shared" si="415"/>
        <v>6693.3895109006671</v>
      </c>
      <c r="AA903" s="24">
        <f t="shared" si="416"/>
        <v>14240.277678759478</v>
      </c>
      <c r="AB903" s="24">
        <f t="shared" si="429"/>
        <v>452.9714818430262</v>
      </c>
      <c r="AC903" s="24">
        <f t="shared" si="430"/>
        <v>328.28121556720833</v>
      </c>
      <c r="AE903" s="14">
        <f t="shared" si="431"/>
        <v>73.75</v>
      </c>
      <c r="AF903" s="24">
        <f t="shared" si="435"/>
        <v>400</v>
      </c>
      <c r="AG903" s="3">
        <f t="shared" si="432"/>
        <v>1.3</v>
      </c>
      <c r="AH903" s="3">
        <f>IF(AC903&lt;=450,AthetaR30_0,IF(AC903&gt;=650,AthetaR30_2,(IF(AC903&lt;=550,AthetaR30_0+(AthetaR30_1-AthetaR30_0)/100*(AC903-450),AthetaR30_1+(AthetaR30_2-AthetaR30_1)/100*(AC903-450)))))</f>
        <v>0</v>
      </c>
      <c r="AI903" s="3">
        <f>IF(AD903&lt;=450,AthetaR60_0,IF(AD903&gt;=650,AthetaR60_2,(IF(AD903&lt;=550,AthetaR60_0+(AthetaR60_1-AthetaR60_0)/100*(AD903-450),AthetaR60_1+(AthetaR60_2-AthetaR60_1)/100*(AD903-450)))))</f>
        <v>0.5</v>
      </c>
      <c r="AJ903" s="3">
        <f>IF(AE903&lt;=450,AthetaR90_0,IF(AE903&gt;=650,AthetaR90_2,(IF(AE903&lt;=550,AthetaR90_0+(AthetaR90_1-AthetaR90_0)/100*(AE903-450),AthetaR90_1+(AthetaR90_2-AthetaR90_1)/100*(AE903-450)))))</f>
        <v>1.3</v>
      </c>
      <c r="AK903" s="3">
        <f>IF(AF903&lt;=450,AthetaR120_0,IF(AF903&gt;=650,AthetaR120_2,(IF(AF903&lt;=550,AthetaR120_0+(AthetaR120_1-AthetaR120_0)/100*(AF903-450),AthetaR120_1+(AthetaR120_2-AthetaR120_1)/100*(AF903-450)))))</f>
        <v>1.9</v>
      </c>
      <c r="AL903" s="24">
        <f t="shared" si="433"/>
        <v>452.9714818430262</v>
      </c>
      <c r="AM903" s="14">
        <f t="shared" si="434"/>
        <v>328.28121556720833</v>
      </c>
    </row>
    <row r="904" spans="2:39" x14ac:dyDescent="0.25">
      <c r="B904" s="3">
        <f t="shared" si="417"/>
        <v>4430</v>
      </c>
      <c r="C904" s="14">
        <f t="shared" si="418"/>
        <v>73.833333333333329</v>
      </c>
      <c r="D904" s="11">
        <f t="shared" si="419"/>
        <v>976.36660042165033</v>
      </c>
      <c r="E904" s="11">
        <f t="shared" si="405"/>
        <v>635.65700850072506</v>
      </c>
      <c r="F904" s="11">
        <f t="shared" si="420"/>
        <v>222.31532304828048</v>
      </c>
      <c r="G904" s="11">
        <f t="shared" si="406"/>
        <v>453.38011515443276</v>
      </c>
      <c r="H904" s="11">
        <f t="shared" si="407"/>
        <v>328.61226526453925</v>
      </c>
      <c r="I904" s="24">
        <f t="shared" si="421"/>
        <v>222.31532304828048</v>
      </c>
      <c r="J904" s="12">
        <f t="shared" si="408"/>
        <v>0.21499293697261143</v>
      </c>
      <c r="K904" s="24">
        <f t="shared" si="409"/>
        <v>537.71578345445153</v>
      </c>
      <c r="L904" s="12">
        <f t="shared" si="422"/>
        <v>0.23636822490656292</v>
      </c>
      <c r="M904" s="24">
        <f t="shared" si="423"/>
        <v>453.38011515443276</v>
      </c>
      <c r="N904" s="12">
        <f t="shared" si="410"/>
        <v>0.60688168409810694</v>
      </c>
      <c r="O904" s="24">
        <f t="shared" si="411"/>
        <v>634.96778460864357</v>
      </c>
      <c r="P904" s="12">
        <f t="shared" si="424"/>
        <v>0.408320855183264</v>
      </c>
      <c r="Q904" s="24">
        <f t="shared" si="425"/>
        <v>328.61226526453925</v>
      </c>
      <c r="R904" s="12">
        <f t="shared" si="412"/>
        <v>0.36840452455398631</v>
      </c>
      <c r="S904" s="24">
        <f t="shared" si="413"/>
        <v>575.29878444307053</v>
      </c>
      <c r="T904" s="12">
        <f t="shared" si="426"/>
        <v>0.33090792366819977</v>
      </c>
      <c r="W904" s="24">
        <f t="shared" si="427"/>
        <v>368.10202932733586</v>
      </c>
      <c r="X904" s="24">
        <f t="shared" si="428"/>
        <v>591.2774221573269</v>
      </c>
      <c r="Y904" s="13">
        <f t="shared" si="414"/>
        <v>0.39431949587269832</v>
      </c>
      <c r="Z904" s="24">
        <f t="shared" si="415"/>
        <v>6688.8744793347296</v>
      </c>
      <c r="AA904" s="24">
        <f t="shared" si="416"/>
        <v>14246.558274103872</v>
      </c>
      <c r="AB904" s="24">
        <f t="shared" si="429"/>
        <v>453.38011515443276</v>
      </c>
      <c r="AC904" s="24">
        <f t="shared" si="430"/>
        <v>328.61226526453925</v>
      </c>
      <c r="AE904" s="14">
        <f t="shared" si="431"/>
        <v>73.833333333333329</v>
      </c>
      <c r="AF904" s="24">
        <f t="shared" si="435"/>
        <v>400</v>
      </c>
      <c r="AG904" s="3">
        <f t="shared" si="432"/>
        <v>1.3</v>
      </c>
      <c r="AH904" s="3">
        <f>IF(AC904&lt;=450,AthetaR30_0,IF(AC904&gt;=650,AthetaR30_2,(IF(AC904&lt;=550,AthetaR30_0+(AthetaR30_1-AthetaR30_0)/100*(AC904-450),AthetaR30_1+(AthetaR30_2-AthetaR30_1)/100*(AC904-450)))))</f>
        <v>0</v>
      </c>
      <c r="AI904" s="3">
        <f>IF(AD904&lt;=450,AthetaR60_0,IF(AD904&gt;=650,AthetaR60_2,(IF(AD904&lt;=550,AthetaR60_0+(AthetaR60_1-AthetaR60_0)/100*(AD904-450),AthetaR60_1+(AthetaR60_2-AthetaR60_1)/100*(AD904-450)))))</f>
        <v>0.5</v>
      </c>
      <c r="AJ904" s="3">
        <f>IF(AE904&lt;=450,AthetaR90_0,IF(AE904&gt;=650,AthetaR90_2,(IF(AE904&lt;=550,AthetaR90_0+(AthetaR90_1-AthetaR90_0)/100*(AE904-450),AthetaR90_1+(AthetaR90_2-AthetaR90_1)/100*(AE904-450)))))</f>
        <v>1.3</v>
      </c>
      <c r="AK904" s="3">
        <f>IF(AF904&lt;=450,AthetaR120_0,IF(AF904&gt;=650,AthetaR120_2,(IF(AF904&lt;=550,AthetaR120_0+(AthetaR120_1-AthetaR120_0)/100*(AF904-450),AthetaR120_1+(AthetaR120_2-AthetaR120_1)/100*(AF904-450)))))</f>
        <v>1.9</v>
      </c>
      <c r="AL904" s="24">
        <f t="shared" si="433"/>
        <v>453.38011515443276</v>
      </c>
      <c r="AM904" s="14">
        <f t="shared" si="434"/>
        <v>328.61226526453925</v>
      </c>
    </row>
    <row r="905" spans="2:39" x14ac:dyDescent="0.25">
      <c r="B905" s="3">
        <f t="shared" si="417"/>
        <v>4435</v>
      </c>
      <c r="C905" s="14">
        <f t="shared" si="418"/>
        <v>73.916666666666671</v>
      </c>
      <c r="D905" s="11">
        <f t="shared" si="419"/>
        <v>976.53532971454547</v>
      </c>
      <c r="E905" s="11">
        <f t="shared" si="405"/>
        <v>635.87080684937723</v>
      </c>
      <c r="F905" s="11">
        <f t="shared" si="420"/>
        <v>222.55169127318703</v>
      </c>
      <c r="G905" s="11">
        <f t="shared" si="406"/>
        <v>453.78843600961602</v>
      </c>
      <c r="H905" s="11">
        <f t="shared" si="407"/>
        <v>328.94317318820742</v>
      </c>
      <c r="I905" s="24">
        <f t="shared" si="421"/>
        <v>222.55169127318703</v>
      </c>
      <c r="J905" s="12">
        <f t="shared" si="408"/>
        <v>0.21495979974616489</v>
      </c>
      <c r="K905" s="24">
        <f t="shared" si="409"/>
        <v>537.79867527748661</v>
      </c>
      <c r="L905" s="12">
        <f t="shared" si="422"/>
        <v>0.23631687766811613</v>
      </c>
      <c r="M905" s="24">
        <f t="shared" si="423"/>
        <v>453.78843600961602</v>
      </c>
      <c r="N905" s="12">
        <f t="shared" si="410"/>
        <v>0.60664367799409369</v>
      </c>
      <c r="O905" s="24">
        <f t="shared" si="411"/>
        <v>635.21690318363358</v>
      </c>
      <c r="P905" s="12">
        <f t="shared" si="424"/>
        <v>0.40800853665338332</v>
      </c>
      <c r="Q905" s="24">
        <f t="shared" si="425"/>
        <v>328.94317318820742</v>
      </c>
      <c r="R905" s="12">
        <f t="shared" si="412"/>
        <v>0.36832367078726092</v>
      </c>
      <c r="S905" s="24">
        <f t="shared" si="413"/>
        <v>575.42507302402259</v>
      </c>
      <c r="T905" s="12">
        <f t="shared" si="426"/>
        <v>0.33076613543837413</v>
      </c>
      <c r="W905" s="24">
        <f t="shared" si="427"/>
        <v>368.49634882320856</v>
      </c>
      <c r="X905" s="24">
        <f t="shared" si="428"/>
        <v>591.44758672018929</v>
      </c>
      <c r="Y905" s="13">
        <f t="shared" si="414"/>
        <v>0.39423920917692629</v>
      </c>
      <c r="Z905" s="24">
        <f t="shared" si="415"/>
        <v>6684.3614506542162</v>
      </c>
      <c r="AA905" s="24">
        <f t="shared" si="416"/>
        <v>14252.832487273508</v>
      </c>
      <c r="AB905" s="24">
        <f t="shared" si="429"/>
        <v>453.78843600961602</v>
      </c>
      <c r="AC905" s="24">
        <f t="shared" si="430"/>
        <v>328.94317318820742</v>
      </c>
      <c r="AE905" s="14">
        <f t="shared" si="431"/>
        <v>73.916666666666671</v>
      </c>
      <c r="AF905" s="24">
        <f t="shared" si="435"/>
        <v>400</v>
      </c>
      <c r="AG905" s="3">
        <f t="shared" si="432"/>
        <v>1.3</v>
      </c>
      <c r="AH905" s="3">
        <f>IF(AC905&lt;=450,AthetaR30_0,IF(AC905&gt;=650,AthetaR30_2,(IF(AC905&lt;=550,AthetaR30_0+(AthetaR30_1-AthetaR30_0)/100*(AC905-450),AthetaR30_1+(AthetaR30_2-AthetaR30_1)/100*(AC905-450)))))</f>
        <v>0</v>
      </c>
      <c r="AI905" s="3">
        <f>IF(AD905&lt;=450,AthetaR60_0,IF(AD905&gt;=650,AthetaR60_2,(IF(AD905&lt;=550,AthetaR60_0+(AthetaR60_1-AthetaR60_0)/100*(AD905-450),AthetaR60_1+(AthetaR60_2-AthetaR60_1)/100*(AD905-450)))))</f>
        <v>0.5</v>
      </c>
      <c r="AJ905" s="3">
        <f>IF(AE905&lt;=450,AthetaR90_0,IF(AE905&gt;=650,AthetaR90_2,(IF(AE905&lt;=550,AthetaR90_0+(AthetaR90_1-AthetaR90_0)/100*(AE905-450),AthetaR90_1+(AthetaR90_2-AthetaR90_1)/100*(AE905-450)))))</f>
        <v>1.3</v>
      </c>
      <c r="AK905" s="3">
        <f>IF(AF905&lt;=450,AthetaR120_0,IF(AF905&gt;=650,AthetaR120_2,(IF(AF905&lt;=550,AthetaR120_0+(AthetaR120_1-AthetaR120_0)/100*(AF905-450),AthetaR120_1+(AthetaR120_2-AthetaR120_1)/100*(AF905-450)))))</f>
        <v>1.9</v>
      </c>
      <c r="AL905" s="24">
        <f t="shared" si="433"/>
        <v>453.78843600961602</v>
      </c>
      <c r="AM905" s="14">
        <f t="shared" si="434"/>
        <v>328.94317318820742</v>
      </c>
    </row>
    <row r="906" spans="2:39" x14ac:dyDescent="0.25">
      <c r="B906" s="3">
        <f t="shared" si="417"/>
        <v>4440</v>
      </c>
      <c r="C906" s="14">
        <f t="shared" si="418"/>
        <v>74</v>
      </c>
      <c r="D906" s="11">
        <f t="shared" si="419"/>
        <v>976.70386921067063</v>
      </c>
      <c r="E906" s="11">
        <f t="shared" si="405"/>
        <v>636.08460519802929</v>
      </c>
      <c r="F906" s="11">
        <f t="shared" si="420"/>
        <v>222.78800815085515</v>
      </c>
      <c r="G906" s="11">
        <f t="shared" si="406"/>
        <v>454.19644454626939</v>
      </c>
      <c r="H906" s="11">
        <f t="shared" si="407"/>
        <v>329.27393932364578</v>
      </c>
      <c r="I906" s="24">
        <f t="shared" si="421"/>
        <v>222.78800815085515</v>
      </c>
      <c r="J906" s="12">
        <f t="shared" si="408"/>
        <v>0.21492668920364971</v>
      </c>
      <c r="K906" s="24">
        <f t="shared" si="409"/>
        <v>537.88152588095681</v>
      </c>
      <c r="L906" s="12">
        <f t="shared" si="422"/>
        <v>0.23626550860094075</v>
      </c>
      <c r="M906" s="24">
        <f t="shared" si="423"/>
        <v>454.19644454626939</v>
      </c>
      <c r="N906" s="12">
        <f t="shared" si="410"/>
        <v>0.60640561689880912</v>
      </c>
      <c r="O906" s="24">
        <f t="shared" si="411"/>
        <v>635.46627493663368</v>
      </c>
      <c r="P906" s="12">
        <f t="shared" si="424"/>
        <v>0.40769635633489071</v>
      </c>
      <c r="Q906" s="24">
        <f t="shared" si="425"/>
        <v>329.27393932364578</v>
      </c>
      <c r="R906" s="12">
        <f t="shared" si="412"/>
        <v>0.36824281700365863</v>
      </c>
      <c r="S906" s="24">
        <f t="shared" si="413"/>
        <v>575.55141708882252</v>
      </c>
      <c r="T906" s="12">
        <f t="shared" si="426"/>
        <v>0.33062433280055764</v>
      </c>
      <c r="W906" s="24">
        <f t="shared" si="427"/>
        <v>368.89058803238549</v>
      </c>
      <c r="X906" s="24">
        <f t="shared" si="428"/>
        <v>591.61795420671649</v>
      </c>
      <c r="Y906" s="13">
        <f t="shared" si="414"/>
        <v>0.39415875107191062</v>
      </c>
      <c r="Z906" s="24">
        <f t="shared" si="415"/>
        <v>6679.8504291410954</v>
      </c>
      <c r="AA906" s="24">
        <f t="shared" si="416"/>
        <v>14259.100316001295</v>
      </c>
      <c r="AB906" s="24">
        <f t="shared" si="429"/>
        <v>454.19644454626939</v>
      </c>
      <c r="AC906" s="24">
        <f t="shared" si="430"/>
        <v>329.27393932364578</v>
      </c>
      <c r="AE906" s="14">
        <f t="shared" si="431"/>
        <v>74</v>
      </c>
      <c r="AF906" s="24">
        <f t="shared" si="435"/>
        <v>400</v>
      </c>
      <c r="AG906" s="3">
        <f t="shared" si="432"/>
        <v>1.3</v>
      </c>
      <c r="AH906" s="3">
        <f>IF(AC906&lt;=450,AthetaR30_0,IF(AC906&gt;=650,AthetaR30_2,(IF(AC906&lt;=550,AthetaR30_0+(AthetaR30_1-AthetaR30_0)/100*(AC906-450),AthetaR30_1+(AthetaR30_2-AthetaR30_1)/100*(AC906-450)))))</f>
        <v>0</v>
      </c>
      <c r="AI906" s="3">
        <f>IF(AD906&lt;=450,AthetaR60_0,IF(AD906&gt;=650,AthetaR60_2,(IF(AD906&lt;=550,AthetaR60_0+(AthetaR60_1-AthetaR60_0)/100*(AD906-450),AthetaR60_1+(AthetaR60_2-AthetaR60_1)/100*(AD906-450)))))</f>
        <v>0.5</v>
      </c>
      <c r="AJ906" s="3">
        <f>IF(AE906&lt;=450,AthetaR90_0,IF(AE906&gt;=650,AthetaR90_2,(IF(AE906&lt;=550,AthetaR90_0+(AthetaR90_1-AthetaR90_0)/100*(AE906-450),AthetaR90_1+(AthetaR90_2-AthetaR90_1)/100*(AE906-450)))))</f>
        <v>1.3</v>
      </c>
      <c r="AK906" s="3">
        <f>IF(AF906&lt;=450,AthetaR120_0,IF(AF906&gt;=650,AthetaR120_2,(IF(AF906&lt;=550,AthetaR120_0+(AthetaR120_1-AthetaR120_0)/100*(AF906-450),AthetaR120_1+(AthetaR120_2-AthetaR120_1)/100*(AF906-450)))))</f>
        <v>1.9</v>
      </c>
      <c r="AL906" s="24">
        <f t="shared" si="433"/>
        <v>454.19644454626939</v>
      </c>
      <c r="AM906" s="14">
        <f t="shared" si="434"/>
        <v>329.27393932364578</v>
      </c>
    </row>
    <row r="907" spans="2:39" x14ac:dyDescent="0.25">
      <c r="B907" s="3">
        <f t="shared" si="417"/>
        <v>4445</v>
      </c>
      <c r="C907" s="14">
        <f t="shared" si="418"/>
        <v>74.083333333333329</v>
      </c>
      <c r="D907" s="11">
        <f t="shared" si="419"/>
        <v>976.87221933653541</v>
      </c>
      <c r="E907" s="11">
        <f t="shared" si="405"/>
        <v>636.29840354668136</v>
      </c>
      <c r="F907" s="11">
        <f t="shared" si="420"/>
        <v>223.0242736594561</v>
      </c>
      <c r="G907" s="11">
        <f t="shared" si="406"/>
        <v>454.60414090260429</v>
      </c>
      <c r="H907" s="11">
        <f t="shared" si="407"/>
        <v>329.60456365644632</v>
      </c>
      <c r="I907" s="24">
        <f t="shared" si="421"/>
        <v>223.0242736594561</v>
      </c>
      <c r="J907" s="12">
        <f t="shared" si="408"/>
        <v>0.21489360525194165</v>
      </c>
      <c r="K907" s="24">
        <f t="shared" si="409"/>
        <v>537.9643354480728</v>
      </c>
      <c r="L907" s="12">
        <f t="shared" si="422"/>
        <v>0.23621411780293464</v>
      </c>
      <c r="M907" s="24">
        <f t="shared" si="423"/>
        <v>454.60414090260429</v>
      </c>
      <c r="N907" s="12">
        <f t="shared" si="410"/>
        <v>0.6061675011902008</v>
      </c>
      <c r="O907" s="24">
        <f t="shared" si="411"/>
        <v>635.71589983743445</v>
      </c>
      <c r="P907" s="12">
        <f t="shared" si="424"/>
        <v>0.40738431474408199</v>
      </c>
      <c r="Q907" s="24">
        <f t="shared" si="425"/>
        <v>329.60456365644632</v>
      </c>
      <c r="R907" s="12">
        <f t="shared" si="412"/>
        <v>0.36816196301214016</v>
      </c>
      <c r="S907" s="24">
        <f t="shared" si="413"/>
        <v>575.67781697276223</v>
      </c>
      <c r="T907" s="12">
        <f t="shared" si="426"/>
        <v>0.33048251591357941</v>
      </c>
      <c r="W907" s="24">
        <f t="shared" si="427"/>
        <v>369.28474678345742</v>
      </c>
      <c r="X907" s="24">
        <f t="shared" si="428"/>
        <v>591.78852521347756</v>
      </c>
      <c r="Y907" s="13">
        <f t="shared" si="414"/>
        <v>0.39407812143022014</v>
      </c>
      <c r="Z907" s="24">
        <f t="shared" si="415"/>
        <v>6675.3414190805979</v>
      </c>
      <c r="AA907" s="24">
        <f t="shared" si="416"/>
        <v>14265.361758075702</v>
      </c>
      <c r="AB907" s="24">
        <f t="shared" si="429"/>
        <v>454.60414090260429</v>
      </c>
      <c r="AC907" s="24">
        <f t="shared" si="430"/>
        <v>329.60456365644632</v>
      </c>
      <c r="AE907" s="14">
        <f t="shared" si="431"/>
        <v>74.083333333333329</v>
      </c>
      <c r="AF907" s="24">
        <f t="shared" si="435"/>
        <v>400</v>
      </c>
      <c r="AG907" s="3">
        <f t="shared" si="432"/>
        <v>1.3</v>
      </c>
      <c r="AH907" s="3">
        <f>IF(AC907&lt;=450,AthetaR30_0,IF(AC907&gt;=650,AthetaR30_2,(IF(AC907&lt;=550,AthetaR30_0+(AthetaR30_1-AthetaR30_0)/100*(AC907-450),AthetaR30_1+(AthetaR30_2-AthetaR30_1)/100*(AC907-450)))))</f>
        <v>0</v>
      </c>
      <c r="AI907" s="3">
        <f>IF(AD907&lt;=450,AthetaR60_0,IF(AD907&gt;=650,AthetaR60_2,(IF(AD907&lt;=550,AthetaR60_0+(AthetaR60_1-AthetaR60_0)/100*(AD907-450),AthetaR60_1+(AthetaR60_2-AthetaR60_1)/100*(AD907-450)))))</f>
        <v>0.5</v>
      </c>
      <c r="AJ907" s="3">
        <f>IF(AE907&lt;=450,AthetaR90_0,IF(AE907&gt;=650,AthetaR90_2,(IF(AE907&lt;=550,AthetaR90_0+(AthetaR90_1-AthetaR90_0)/100*(AE907-450),AthetaR90_1+(AthetaR90_2-AthetaR90_1)/100*(AE907-450)))))</f>
        <v>1.3</v>
      </c>
      <c r="AK907" s="3">
        <f>IF(AF907&lt;=450,AthetaR120_0,IF(AF907&gt;=650,AthetaR120_2,(IF(AF907&lt;=550,AthetaR120_0+(AthetaR120_1-AthetaR120_0)/100*(AF907-450),AthetaR120_1+(AthetaR120_2-AthetaR120_1)/100*(AF907-450)))))</f>
        <v>1.9</v>
      </c>
      <c r="AL907" s="24">
        <f t="shared" si="433"/>
        <v>454.60414090260429</v>
      </c>
      <c r="AM907" s="14">
        <f t="shared" si="434"/>
        <v>329.60456365644632</v>
      </c>
    </row>
    <row r="908" spans="2:39" x14ac:dyDescent="0.25">
      <c r="B908" s="3">
        <f t="shared" si="417"/>
        <v>4450</v>
      </c>
      <c r="C908" s="14">
        <f t="shared" si="418"/>
        <v>74.166666666666671</v>
      </c>
      <c r="D908" s="11">
        <f t="shared" si="419"/>
        <v>977.04038051721375</v>
      </c>
      <c r="E908" s="11">
        <f t="shared" si="405"/>
        <v>636.51220189533342</v>
      </c>
      <c r="F908" s="11">
        <f t="shared" si="420"/>
        <v>223.26048777725904</v>
      </c>
      <c r="G908" s="11">
        <f t="shared" si="406"/>
        <v>455.01152521734838</v>
      </c>
      <c r="H908" s="11">
        <f t="shared" si="407"/>
        <v>329.93504617235988</v>
      </c>
      <c r="I908" s="24">
        <f t="shared" si="421"/>
        <v>223.26048777725904</v>
      </c>
      <c r="J908" s="12">
        <f t="shared" si="408"/>
        <v>0.21486054779810726</v>
      </c>
      <c r="K908" s="24">
        <f t="shared" si="409"/>
        <v>538.04710416185424</v>
      </c>
      <c r="L908" s="12">
        <f t="shared" si="422"/>
        <v>0.23616270537142967</v>
      </c>
      <c r="M908" s="24">
        <f t="shared" si="423"/>
        <v>455.01152521734838</v>
      </c>
      <c r="N908" s="12">
        <f t="shared" si="410"/>
        <v>0.60592933124804271</v>
      </c>
      <c r="O908" s="24">
        <f t="shared" si="411"/>
        <v>635.96577785337615</v>
      </c>
      <c r="P908" s="12">
        <f t="shared" si="424"/>
        <v>0.40707241239553166</v>
      </c>
      <c r="Q908" s="24">
        <f t="shared" si="425"/>
        <v>329.93504617235988</v>
      </c>
      <c r="R908" s="12">
        <f t="shared" si="412"/>
        <v>0.36808110862274956</v>
      </c>
      <c r="S908" s="24">
        <f t="shared" si="413"/>
        <v>575.80427300999588</v>
      </c>
      <c r="T908" s="12">
        <f t="shared" si="426"/>
        <v>0.33034068493592328</v>
      </c>
      <c r="W908" s="24">
        <f t="shared" si="427"/>
        <v>369.67882490488762</v>
      </c>
      <c r="X908" s="24">
        <f t="shared" si="428"/>
        <v>591.95930033560194</v>
      </c>
      <c r="Y908" s="13">
        <f t="shared" si="414"/>
        <v>0.3939973201273142</v>
      </c>
      <c r="Z908" s="24">
        <f t="shared" si="415"/>
        <v>6670.8344247611449</v>
      </c>
      <c r="AA908" s="24">
        <f t="shared" si="416"/>
        <v>14271.616811340844</v>
      </c>
      <c r="AB908" s="24">
        <f t="shared" si="429"/>
        <v>455.01152521734838</v>
      </c>
      <c r="AC908" s="24">
        <f t="shared" si="430"/>
        <v>329.93504617235988</v>
      </c>
      <c r="AE908" s="14">
        <f t="shared" si="431"/>
        <v>74.166666666666671</v>
      </c>
      <c r="AF908" s="24">
        <f t="shared" si="435"/>
        <v>400</v>
      </c>
      <c r="AG908" s="3">
        <f t="shared" si="432"/>
        <v>1.3</v>
      </c>
      <c r="AH908" s="3">
        <f>IF(AC908&lt;=450,AthetaR30_0,IF(AC908&gt;=650,AthetaR30_2,(IF(AC908&lt;=550,AthetaR30_0+(AthetaR30_1-AthetaR30_0)/100*(AC908-450),AthetaR30_1+(AthetaR30_2-AthetaR30_1)/100*(AC908-450)))))</f>
        <v>0</v>
      </c>
      <c r="AI908" s="3">
        <f>IF(AD908&lt;=450,AthetaR60_0,IF(AD908&gt;=650,AthetaR60_2,(IF(AD908&lt;=550,AthetaR60_0+(AthetaR60_1-AthetaR60_0)/100*(AD908-450),AthetaR60_1+(AthetaR60_2-AthetaR60_1)/100*(AD908-450)))))</f>
        <v>0.5</v>
      </c>
      <c r="AJ908" s="3">
        <f>IF(AE908&lt;=450,AthetaR90_0,IF(AE908&gt;=650,AthetaR90_2,(IF(AE908&lt;=550,AthetaR90_0+(AthetaR90_1-AthetaR90_0)/100*(AE908-450),AthetaR90_1+(AthetaR90_2-AthetaR90_1)/100*(AE908-450)))))</f>
        <v>1.3</v>
      </c>
      <c r="AK908" s="3">
        <f>IF(AF908&lt;=450,AthetaR120_0,IF(AF908&gt;=650,AthetaR120_2,(IF(AF908&lt;=550,AthetaR120_0+(AthetaR120_1-AthetaR120_0)/100*(AF908-450),AthetaR120_1+(AthetaR120_2-AthetaR120_1)/100*(AF908-450)))))</f>
        <v>1.9</v>
      </c>
      <c r="AL908" s="24">
        <f t="shared" si="433"/>
        <v>455.01152521734838</v>
      </c>
      <c r="AM908" s="14">
        <f t="shared" si="434"/>
        <v>329.93504617235988</v>
      </c>
    </row>
    <row r="909" spans="2:39" x14ac:dyDescent="0.25">
      <c r="B909" s="3">
        <f t="shared" si="417"/>
        <v>4455</v>
      </c>
      <c r="C909" s="14">
        <f t="shared" si="418"/>
        <v>74.25</v>
      </c>
      <c r="D909" s="11">
        <f t="shared" si="419"/>
        <v>977.20835317634953</v>
      </c>
      <c r="E909" s="11">
        <f t="shared" si="405"/>
        <v>636.72600024398548</v>
      </c>
      <c r="F909" s="11">
        <f t="shared" si="420"/>
        <v>223.49665048263049</v>
      </c>
      <c r="G909" s="11">
        <f t="shared" si="406"/>
        <v>455.41859762974389</v>
      </c>
      <c r="H909" s="11">
        <f t="shared" si="407"/>
        <v>330.26538685729582</v>
      </c>
      <c r="I909" s="24">
        <f t="shared" si="421"/>
        <v>223.49665048263049</v>
      </c>
      <c r="J909" s="12">
        <f t="shared" si="408"/>
        <v>0.21482751674940276</v>
      </c>
      <c r="K909" s="24">
        <f t="shared" si="409"/>
        <v>538.12983220513195</v>
      </c>
      <c r="L909" s="12">
        <f t="shared" si="422"/>
        <v>0.23611127140322585</v>
      </c>
      <c r="M909" s="24">
        <f t="shared" si="423"/>
        <v>455.41859762974389</v>
      </c>
      <c r="N909" s="12">
        <f t="shared" si="410"/>
        <v>0.60569110745391608</v>
      </c>
      <c r="O909" s="24">
        <f t="shared" si="411"/>
        <v>636.21590894935969</v>
      </c>
      <c r="P909" s="12">
        <f t="shared" si="424"/>
        <v>0.4067606498021808</v>
      </c>
      <c r="Q909" s="24">
        <f t="shared" si="425"/>
        <v>330.26538685729582</v>
      </c>
      <c r="R909" s="12">
        <f t="shared" si="412"/>
        <v>0.36800025364661126</v>
      </c>
      <c r="S909" s="24">
        <f t="shared" si="413"/>
        <v>575.93078553354235</v>
      </c>
      <c r="T909" s="12">
        <f t="shared" si="426"/>
        <v>0.3301988400257842</v>
      </c>
      <c r="W909" s="24">
        <f t="shared" si="427"/>
        <v>370.07282222501493</v>
      </c>
      <c r="X909" s="24">
        <f t="shared" si="428"/>
        <v>592.13028016677833</v>
      </c>
      <c r="Y909" s="13">
        <f t="shared" si="414"/>
        <v>0.39391634704153822</v>
      </c>
      <c r="Z909" s="24">
        <f t="shared" si="415"/>
        <v>6666.3294504742635</v>
      </c>
      <c r="AA909" s="24">
        <f t="shared" si="416"/>
        <v>14277.86547369648</v>
      </c>
      <c r="AB909" s="24">
        <f t="shared" si="429"/>
        <v>455.41859762974389</v>
      </c>
      <c r="AC909" s="24">
        <f t="shared" si="430"/>
        <v>330.26538685729582</v>
      </c>
      <c r="AE909" s="14">
        <f t="shared" si="431"/>
        <v>74.25</v>
      </c>
      <c r="AF909" s="24">
        <f t="shared" si="435"/>
        <v>400</v>
      </c>
      <c r="AG909" s="3">
        <f t="shared" si="432"/>
        <v>1.3</v>
      </c>
      <c r="AH909" s="3">
        <f>IF(AC909&lt;=450,AthetaR30_0,IF(AC909&gt;=650,AthetaR30_2,(IF(AC909&lt;=550,AthetaR30_0+(AthetaR30_1-AthetaR30_0)/100*(AC909-450),AthetaR30_1+(AthetaR30_2-AthetaR30_1)/100*(AC909-450)))))</f>
        <v>0</v>
      </c>
      <c r="AI909" s="3">
        <f>IF(AD909&lt;=450,AthetaR60_0,IF(AD909&gt;=650,AthetaR60_2,(IF(AD909&lt;=550,AthetaR60_0+(AthetaR60_1-AthetaR60_0)/100*(AD909-450),AthetaR60_1+(AthetaR60_2-AthetaR60_1)/100*(AD909-450)))))</f>
        <v>0.5</v>
      </c>
      <c r="AJ909" s="3">
        <f>IF(AE909&lt;=450,AthetaR90_0,IF(AE909&gt;=650,AthetaR90_2,(IF(AE909&lt;=550,AthetaR90_0+(AthetaR90_1-AthetaR90_0)/100*(AE909-450),AthetaR90_1+(AthetaR90_2-AthetaR90_1)/100*(AE909-450)))))</f>
        <v>1.3</v>
      </c>
      <c r="AK909" s="3">
        <f>IF(AF909&lt;=450,AthetaR120_0,IF(AF909&gt;=650,AthetaR120_2,(IF(AF909&lt;=550,AthetaR120_0+(AthetaR120_1-AthetaR120_0)/100*(AF909-450),AthetaR120_1+(AthetaR120_2-AthetaR120_1)/100*(AF909-450)))))</f>
        <v>1.9</v>
      </c>
      <c r="AL909" s="24">
        <f t="shared" si="433"/>
        <v>455.41859762974389</v>
      </c>
      <c r="AM909" s="14">
        <f t="shared" si="434"/>
        <v>330.26538685729582</v>
      </c>
    </row>
    <row r="910" spans="2:39" x14ac:dyDescent="0.25">
      <c r="B910" s="3">
        <f t="shared" si="417"/>
        <v>4460</v>
      </c>
      <c r="C910" s="14">
        <f t="shared" si="418"/>
        <v>74.333333333333329</v>
      </c>
      <c r="D910" s="11">
        <f t="shared" si="419"/>
        <v>977.37613773616363</v>
      </c>
      <c r="E910" s="11">
        <f t="shared" si="405"/>
        <v>636.93979859263754</v>
      </c>
      <c r="F910" s="11">
        <f t="shared" si="420"/>
        <v>223.7327617540337</v>
      </c>
      <c r="G910" s="11">
        <f t="shared" si="406"/>
        <v>455.82535827954609</v>
      </c>
      <c r="H910" s="11">
        <f t="shared" si="407"/>
        <v>330.59558569732161</v>
      </c>
      <c r="I910" s="24">
        <f t="shared" si="421"/>
        <v>223.7327617540337</v>
      </c>
      <c r="J910" s="12">
        <f t="shared" si="408"/>
        <v>0.21479451201327446</v>
      </c>
      <c r="K910" s="24">
        <f t="shared" si="409"/>
        <v>538.21251976054577</v>
      </c>
      <c r="L910" s="12">
        <f t="shared" si="422"/>
        <v>0.23605981599456236</v>
      </c>
      <c r="M910" s="24">
        <f t="shared" si="423"/>
        <v>455.82535827954609</v>
      </c>
      <c r="N910" s="12">
        <f t="shared" si="410"/>
        <v>0.60545283019118656</v>
      </c>
      <c r="O910" s="24">
        <f t="shared" si="411"/>
        <v>636.46629308785907</v>
      </c>
      <c r="P910" s="12">
        <f t="shared" si="424"/>
        <v>0.40644902747524225</v>
      </c>
      <c r="Q910" s="24">
        <f t="shared" si="425"/>
        <v>330.59558569732161</v>
      </c>
      <c r="R910" s="12">
        <f t="shared" si="412"/>
        <v>0.3679193978959272</v>
      </c>
      <c r="S910" s="24">
        <f t="shared" si="413"/>
        <v>576.05735487528591</v>
      </c>
      <c r="T910" s="12">
        <f t="shared" si="426"/>
        <v>0.33005698134101519</v>
      </c>
      <c r="W910" s="24">
        <f t="shared" si="427"/>
        <v>370.46673857205644</v>
      </c>
      <c r="X910" s="24">
        <f t="shared" si="428"/>
        <v>592.30146529925219</v>
      </c>
      <c r="Y910" s="13">
        <f t="shared" si="414"/>
        <v>0.39383520205412459</v>
      </c>
      <c r="Z910" s="24">
        <f t="shared" si="415"/>
        <v>6661.8265005145277</v>
      </c>
      <c r="AA910" s="24">
        <f t="shared" si="416"/>
        <v>14284.107743098135</v>
      </c>
      <c r="AB910" s="24">
        <f t="shared" si="429"/>
        <v>455.82535827954609</v>
      </c>
      <c r="AC910" s="24">
        <f t="shared" si="430"/>
        <v>330.59558569732161</v>
      </c>
      <c r="AE910" s="14">
        <f t="shared" si="431"/>
        <v>74.333333333333329</v>
      </c>
      <c r="AF910" s="24">
        <f t="shared" si="435"/>
        <v>400</v>
      </c>
      <c r="AG910" s="3">
        <f t="shared" si="432"/>
        <v>1.3</v>
      </c>
      <c r="AH910" s="3">
        <f>IF(AC910&lt;=450,AthetaR30_0,IF(AC910&gt;=650,AthetaR30_2,(IF(AC910&lt;=550,AthetaR30_0+(AthetaR30_1-AthetaR30_0)/100*(AC910-450),AthetaR30_1+(AthetaR30_2-AthetaR30_1)/100*(AC910-450)))))</f>
        <v>0</v>
      </c>
      <c r="AI910" s="3">
        <f>IF(AD910&lt;=450,AthetaR60_0,IF(AD910&gt;=650,AthetaR60_2,(IF(AD910&lt;=550,AthetaR60_0+(AthetaR60_1-AthetaR60_0)/100*(AD910-450),AthetaR60_1+(AthetaR60_2-AthetaR60_1)/100*(AD910-450)))))</f>
        <v>0.5</v>
      </c>
      <c r="AJ910" s="3">
        <f>IF(AE910&lt;=450,AthetaR90_0,IF(AE910&gt;=650,AthetaR90_2,(IF(AE910&lt;=550,AthetaR90_0+(AthetaR90_1-AthetaR90_0)/100*(AE910-450),AthetaR90_1+(AthetaR90_2-AthetaR90_1)/100*(AE910-450)))))</f>
        <v>1.3</v>
      </c>
      <c r="AK910" s="3">
        <f>IF(AF910&lt;=450,AthetaR120_0,IF(AF910&gt;=650,AthetaR120_2,(IF(AF910&lt;=550,AthetaR120_0+(AthetaR120_1-AthetaR120_0)/100*(AF910-450),AthetaR120_1+(AthetaR120_2-AthetaR120_1)/100*(AF910-450)))))</f>
        <v>1.9</v>
      </c>
      <c r="AL910" s="24">
        <f t="shared" si="433"/>
        <v>455.82535827954609</v>
      </c>
      <c r="AM910" s="14">
        <f t="shared" si="434"/>
        <v>330.59558569732161</v>
      </c>
    </row>
    <row r="911" spans="2:39" x14ac:dyDescent="0.25">
      <c r="B911" s="3">
        <f t="shared" si="417"/>
        <v>4465</v>
      </c>
      <c r="C911" s="14">
        <f t="shared" si="418"/>
        <v>74.416666666666671</v>
      </c>
      <c r="D911" s="11">
        <f t="shared" si="419"/>
        <v>977.54373461746013</v>
      </c>
      <c r="E911" s="11">
        <f t="shared" si="405"/>
        <v>637.15359694128961</v>
      </c>
      <c r="F911" s="11">
        <f t="shared" si="420"/>
        <v>223.96882157002827</v>
      </c>
      <c r="G911" s="11">
        <f t="shared" si="406"/>
        <v>456.23180730702131</v>
      </c>
      <c r="H911" s="11">
        <f t="shared" si="407"/>
        <v>330.9256426786626</v>
      </c>
      <c r="I911" s="24">
        <f t="shared" si="421"/>
        <v>223.96882157002827</v>
      </c>
      <c r="J911" s="12">
        <f t="shared" si="408"/>
        <v>0.21476153349735819</v>
      </c>
      <c r="K911" s="24">
        <f t="shared" si="409"/>
        <v>538.29516701054547</v>
      </c>
      <c r="L911" s="12">
        <f t="shared" si="422"/>
        <v>0.23600833924113754</v>
      </c>
      <c r="M911" s="24">
        <f t="shared" si="423"/>
        <v>456.23180730702131</v>
      </c>
      <c r="N911" s="12">
        <f t="shared" si="410"/>
        <v>0.60521449984498532</v>
      </c>
      <c r="O911" s="24">
        <f t="shared" si="411"/>
        <v>636.71693022893214</v>
      </c>
      <c r="P911" s="12">
        <f t="shared" si="424"/>
        <v>0.40613754592424678</v>
      </c>
      <c r="Q911" s="24">
        <f t="shared" si="425"/>
        <v>330.9256426786626</v>
      </c>
      <c r="R911" s="12">
        <f t="shared" si="412"/>
        <v>0.3678385411839748</v>
      </c>
      <c r="S911" s="24">
        <f t="shared" si="413"/>
        <v>576.18398136597739</v>
      </c>
      <c r="T911" s="12">
        <f t="shared" si="426"/>
        <v>0.32991510903915894</v>
      </c>
      <c r="W911" s="24">
        <f t="shared" si="427"/>
        <v>370.86057377411055</v>
      </c>
      <c r="X911" s="24">
        <f t="shared" si="428"/>
        <v>592.47285632382409</v>
      </c>
      <c r="Y911" s="13">
        <f t="shared" si="414"/>
        <v>0.39375388504918818</v>
      </c>
      <c r="Z911" s="24">
        <f t="shared" si="415"/>
        <v>6657.3255791794763</v>
      </c>
      <c r="AA911" s="24">
        <f t="shared" si="416"/>
        <v>14290.343617557101</v>
      </c>
      <c r="AB911" s="24">
        <f t="shared" si="429"/>
        <v>456.23180730702131</v>
      </c>
      <c r="AC911" s="24">
        <f t="shared" si="430"/>
        <v>330.9256426786626</v>
      </c>
      <c r="AE911" s="14">
        <f t="shared" si="431"/>
        <v>74.416666666666671</v>
      </c>
      <c r="AF911" s="24">
        <f t="shared" si="435"/>
        <v>400</v>
      </c>
      <c r="AG911" s="3">
        <f t="shared" si="432"/>
        <v>1.3</v>
      </c>
      <c r="AH911" s="3">
        <f>IF(AC911&lt;=450,AthetaR30_0,IF(AC911&gt;=650,AthetaR30_2,(IF(AC911&lt;=550,AthetaR30_0+(AthetaR30_1-AthetaR30_0)/100*(AC911-450),AthetaR30_1+(AthetaR30_2-AthetaR30_1)/100*(AC911-450)))))</f>
        <v>0</v>
      </c>
      <c r="AI911" s="3">
        <f>IF(AD911&lt;=450,AthetaR60_0,IF(AD911&gt;=650,AthetaR60_2,(IF(AD911&lt;=550,AthetaR60_0+(AthetaR60_1-AthetaR60_0)/100*(AD911-450),AthetaR60_1+(AthetaR60_2-AthetaR60_1)/100*(AD911-450)))))</f>
        <v>0.5</v>
      </c>
      <c r="AJ911" s="3">
        <f>IF(AE911&lt;=450,AthetaR90_0,IF(AE911&gt;=650,AthetaR90_2,(IF(AE911&lt;=550,AthetaR90_0+(AthetaR90_1-AthetaR90_0)/100*(AE911-450),AthetaR90_1+(AthetaR90_2-AthetaR90_1)/100*(AE911-450)))))</f>
        <v>1.3</v>
      </c>
      <c r="AK911" s="3">
        <f>IF(AF911&lt;=450,AthetaR120_0,IF(AF911&gt;=650,AthetaR120_2,(IF(AF911&lt;=550,AthetaR120_0+(AthetaR120_1-AthetaR120_0)/100*(AF911-450),AthetaR120_1+(AthetaR120_2-AthetaR120_1)/100*(AF911-450)))))</f>
        <v>1.9</v>
      </c>
      <c r="AL911" s="24">
        <f t="shared" si="433"/>
        <v>456.23180730702131</v>
      </c>
      <c r="AM911" s="14">
        <f t="shared" si="434"/>
        <v>330.9256426786626</v>
      </c>
    </row>
    <row r="912" spans="2:39" x14ac:dyDescent="0.25">
      <c r="B912" s="3">
        <f t="shared" si="417"/>
        <v>4470</v>
      </c>
      <c r="C912" s="14">
        <f t="shared" si="418"/>
        <v>74.5</v>
      </c>
      <c r="D912" s="11">
        <f t="shared" si="419"/>
        <v>977.71114423963229</v>
      </c>
      <c r="E912" s="11">
        <f t="shared" si="405"/>
        <v>637.36739528994167</v>
      </c>
      <c r="F912" s="11">
        <f t="shared" si="420"/>
        <v>224.20482990926939</v>
      </c>
      <c r="G912" s="11">
        <f t="shared" si="406"/>
        <v>456.63794485294557</v>
      </c>
      <c r="H912" s="11">
        <f t="shared" si="407"/>
        <v>331.25555778770178</v>
      </c>
      <c r="I912" s="24">
        <f t="shared" si="421"/>
        <v>224.20482990926939</v>
      </c>
      <c r="J912" s="12">
        <f t="shared" si="408"/>
        <v>0.21472858110947904</v>
      </c>
      <c r="K912" s="24">
        <f t="shared" si="409"/>
        <v>538.37777413738979</v>
      </c>
      <c r="L912" s="12">
        <f t="shared" si="422"/>
        <v>0.23595684123811902</v>
      </c>
      <c r="M912" s="24">
        <f t="shared" si="423"/>
        <v>456.63794485294557</v>
      </c>
      <c r="N912" s="12">
        <f t="shared" si="410"/>
        <v>0.60497611680218744</v>
      </c>
      <c r="O912" s="24">
        <f t="shared" si="411"/>
        <v>636.9678203302326</v>
      </c>
      <c r="P912" s="12">
        <f t="shared" si="424"/>
        <v>0.40582620565706085</v>
      </c>
      <c r="Q912" s="24">
        <f t="shared" si="425"/>
        <v>331.25555778770178</v>
      </c>
      <c r="R912" s="12">
        <f t="shared" si="412"/>
        <v>0.36775768332510372</v>
      </c>
      <c r="S912" s="24">
        <f t="shared" si="413"/>
        <v>576.31066533523631</v>
      </c>
      <c r="T912" s="12">
        <f t="shared" si="426"/>
        <v>0.32977322327746211</v>
      </c>
      <c r="W912" s="24">
        <f t="shared" si="427"/>
        <v>371.25432765915974</v>
      </c>
      <c r="X912" s="24">
        <f t="shared" si="428"/>
        <v>592.64445382984718</v>
      </c>
      <c r="Y912" s="13">
        <f t="shared" si="414"/>
        <v>0.39367239591372694</v>
      </c>
      <c r="Z912" s="24">
        <f t="shared" si="415"/>
        <v>6652.8266907695479</v>
      </c>
      <c r="AA912" s="24">
        <f t="shared" si="416"/>
        <v>14296.57309514056</v>
      </c>
      <c r="AB912" s="24">
        <f t="shared" si="429"/>
        <v>456.63794485294557</v>
      </c>
      <c r="AC912" s="24">
        <f t="shared" si="430"/>
        <v>331.25555778770178</v>
      </c>
      <c r="AE912" s="14">
        <f t="shared" si="431"/>
        <v>74.5</v>
      </c>
      <c r="AF912" s="24">
        <f t="shared" si="435"/>
        <v>400</v>
      </c>
      <c r="AG912" s="3">
        <f t="shared" si="432"/>
        <v>1.3</v>
      </c>
      <c r="AH912" s="3">
        <f>IF(AC912&lt;=450,AthetaR30_0,IF(AC912&gt;=650,AthetaR30_2,(IF(AC912&lt;=550,AthetaR30_0+(AthetaR30_1-AthetaR30_0)/100*(AC912-450),AthetaR30_1+(AthetaR30_2-AthetaR30_1)/100*(AC912-450)))))</f>
        <v>0</v>
      </c>
      <c r="AI912" s="3">
        <f>IF(AD912&lt;=450,AthetaR60_0,IF(AD912&gt;=650,AthetaR60_2,(IF(AD912&lt;=550,AthetaR60_0+(AthetaR60_1-AthetaR60_0)/100*(AD912-450),AthetaR60_1+(AthetaR60_2-AthetaR60_1)/100*(AD912-450)))))</f>
        <v>0.5</v>
      </c>
      <c r="AJ912" s="3">
        <f>IF(AE912&lt;=450,AthetaR90_0,IF(AE912&gt;=650,AthetaR90_2,(IF(AE912&lt;=550,AthetaR90_0+(AthetaR90_1-AthetaR90_0)/100*(AE912-450),AthetaR90_1+(AthetaR90_2-AthetaR90_1)/100*(AE912-450)))))</f>
        <v>1.3</v>
      </c>
      <c r="AK912" s="3">
        <f>IF(AF912&lt;=450,AthetaR120_0,IF(AF912&gt;=650,AthetaR120_2,(IF(AF912&lt;=550,AthetaR120_0+(AthetaR120_1-AthetaR120_0)/100*(AF912-450),AthetaR120_1+(AthetaR120_2-AthetaR120_1)/100*(AF912-450)))))</f>
        <v>1.9</v>
      </c>
      <c r="AL912" s="24">
        <f t="shared" si="433"/>
        <v>456.63794485294557</v>
      </c>
      <c r="AM912" s="14">
        <f t="shared" si="434"/>
        <v>331.25555778770178</v>
      </c>
    </row>
    <row r="913" spans="2:39" x14ac:dyDescent="0.25">
      <c r="B913" s="3">
        <f t="shared" si="417"/>
        <v>4475</v>
      </c>
      <c r="C913" s="14">
        <f t="shared" si="418"/>
        <v>74.583333333333329</v>
      </c>
      <c r="D913" s="11">
        <f t="shared" si="419"/>
        <v>977.87836702066943</v>
      </c>
      <c r="E913" s="11">
        <f t="shared" si="405"/>
        <v>637.58119363859373</v>
      </c>
      <c r="F913" s="11">
        <f t="shared" si="420"/>
        <v>224.4407867505075</v>
      </c>
      <c r="G913" s="11">
        <f t="shared" si="406"/>
        <v>457.0437710586026</v>
      </c>
      <c r="H913" s="11">
        <f t="shared" si="407"/>
        <v>331.58533101097925</v>
      </c>
      <c r="I913" s="24">
        <f t="shared" si="421"/>
        <v>224.4407867505075</v>
      </c>
      <c r="J913" s="12">
        <f t="shared" si="408"/>
        <v>0.21469565475765121</v>
      </c>
      <c r="K913" s="24">
        <f t="shared" si="409"/>
        <v>538.46034132314639</v>
      </c>
      <c r="L913" s="12">
        <f t="shared" si="422"/>
        <v>0.23590532208012419</v>
      </c>
      <c r="M913" s="24">
        <f t="shared" si="423"/>
        <v>457.0437710586026</v>
      </c>
      <c r="N913" s="12">
        <f t="shared" si="410"/>
        <v>0.60473768145139239</v>
      </c>
      <c r="O913" s="24">
        <f t="shared" si="411"/>
        <v>637.21896334702149</v>
      </c>
      <c r="P913" s="12">
        <f t="shared" si="424"/>
        <v>0.40551500717981986</v>
      </c>
      <c r="Q913" s="24">
        <f t="shared" si="425"/>
        <v>331.58533101097925</v>
      </c>
      <c r="R913" s="12">
        <f t="shared" si="412"/>
        <v>0.3676768241347339</v>
      </c>
      <c r="S913" s="24">
        <f t="shared" si="413"/>
        <v>576.43740711155078</v>
      </c>
      <c r="T913" s="12">
        <f t="shared" si="426"/>
        <v>0.32963132421283969</v>
      </c>
      <c r="W913" s="24">
        <f t="shared" si="427"/>
        <v>371.64800005507345</v>
      </c>
      <c r="X913" s="24">
        <f t="shared" si="428"/>
        <v>592.81625840522645</v>
      </c>
      <c r="Y913" s="13">
        <f t="shared" si="414"/>
        <v>0.39359073453761728</v>
      </c>
      <c r="Z913" s="24">
        <f t="shared" si="415"/>
        <v>6648.3298395880065</v>
      </c>
      <c r="AA913" s="24">
        <f t="shared" si="416"/>
        <v>14302.796173971585</v>
      </c>
      <c r="AB913" s="24">
        <f t="shared" si="429"/>
        <v>457.0437710586026</v>
      </c>
      <c r="AC913" s="24">
        <f t="shared" si="430"/>
        <v>331.58533101097925</v>
      </c>
      <c r="AE913" s="14">
        <f t="shared" si="431"/>
        <v>74.583333333333329</v>
      </c>
      <c r="AF913" s="24">
        <f t="shared" si="435"/>
        <v>400</v>
      </c>
      <c r="AG913" s="3">
        <f t="shared" si="432"/>
        <v>1.3</v>
      </c>
      <c r="AH913" s="3">
        <f>IF(AC913&lt;=450,AthetaR30_0,IF(AC913&gt;=650,AthetaR30_2,(IF(AC913&lt;=550,AthetaR30_0+(AthetaR30_1-AthetaR30_0)/100*(AC913-450),AthetaR30_1+(AthetaR30_2-AthetaR30_1)/100*(AC913-450)))))</f>
        <v>0</v>
      </c>
      <c r="AI913" s="3">
        <f>IF(AD913&lt;=450,AthetaR60_0,IF(AD913&gt;=650,AthetaR60_2,(IF(AD913&lt;=550,AthetaR60_0+(AthetaR60_1-AthetaR60_0)/100*(AD913-450),AthetaR60_1+(AthetaR60_2-AthetaR60_1)/100*(AD913-450)))))</f>
        <v>0.5</v>
      </c>
      <c r="AJ913" s="3">
        <f>IF(AE913&lt;=450,AthetaR90_0,IF(AE913&gt;=650,AthetaR90_2,(IF(AE913&lt;=550,AthetaR90_0+(AthetaR90_1-AthetaR90_0)/100*(AE913-450),AthetaR90_1+(AthetaR90_2-AthetaR90_1)/100*(AE913-450)))))</f>
        <v>1.3</v>
      </c>
      <c r="AK913" s="3">
        <f>IF(AF913&lt;=450,AthetaR120_0,IF(AF913&gt;=650,AthetaR120_2,(IF(AF913&lt;=550,AthetaR120_0+(AthetaR120_1-AthetaR120_0)/100*(AF913-450),AthetaR120_1+(AthetaR120_2-AthetaR120_1)/100*(AF913-450)))))</f>
        <v>1.9</v>
      </c>
      <c r="AL913" s="24">
        <f t="shared" si="433"/>
        <v>457.0437710586026</v>
      </c>
      <c r="AM913" s="14">
        <f t="shared" si="434"/>
        <v>331.58533101097925</v>
      </c>
    </row>
    <row r="914" spans="2:39" x14ac:dyDescent="0.25">
      <c r="B914" s="3">
        <f t="shared" si="417"/>
        <v>4480</v>
      </c>
      <c r="C914" s="14">
        <f t="shared" si="418"/>
        <v>74.666666666666671</v>
      </c>
      <c r="D914" s="11">
        <f t="shared" si="419"/>
        <v>978.0454033771631</v>
      </c>
      <c r="E914" s="11">
        <f t="shared" ref="E914:E977" si="436">IF(B914&lt;=40*60,20+345*CRed_1*LOG(8*C914+1,10),ThetaG40+(ThetaG120-ThetaG40)/80*(C914-40))</f>
        <v>637.79499198724591</v>
      </c>
      <c r="F914" s="11">
        <f t="shared" si="420"/>
        <v>224.67669207258763</v>
      </c>
      <c r="G914" s="11">
        <f t="shared" ref="G914:G977" si="437">M914</f>
        <v>457.44928606578242</v>
      </c>
      <c r="H914" s="11">
        <f t="shared" ref="H914:H977" si="438">Q914</f>
        <v>331.91496233519206</v>
      </c>
      <c r="I914" s="24">
        <f t="shared" si="421"/>
        <v>224.67669207258763</v>
      </c>
      <c r="J914" s="12">
        <f t="shared" ref="J914:J977" si="439">Cp*RhoP/(K914*RhoA)*dP/1000*MassivSS</f>
        <v>0.21466275435007778</v>
      </c>
      <c r="K914" s="24">
        <f t="shared" ref="K914:K977" si="440">IF(I914&lt;600,425+0.773*I914-1.69/1000*I914^2+2.22/1000^2*I914^3,IF(I914&lt;735,666+13002/(738-I914),IF(I914&lt;900,545+17820/(I914-731),650)))</f>
        <v>538.54286874969182</v>
      </c>
      <c r="L914" s="12">
        <f t="shared" si="422"/>
        <v>0.23585378186124054</v>
      </c>
      <c r="M914" s="24">
        <f t="shared" si="423"/>
        <v>457.44928606578242</v>
      </c>
      <c r="N914" s="12">
        <f t="shared" ref="N914:N977" si="441">Cp*RhoP/(O914*RhoA)*dP/1000*MassivW</f>
        <v>0.60449919418290288</v>
      </c>
      <c r="O914" s="24">
        <f t="shared" ref="O914:O977" si="442">IF(M914&lt;600,425+0.773*M914-1.69/1000*M914^2+2.22/1000^2*M914^3,IF(M914&lt;735,666+13002/(738-M914),IF(M914&lt;900,545+17820/(M914-731),650)))</f>
        <v>637.47035923217868</v>
      </c>
      <c r="P914" s="12">
        <f t="shared" si="424"/>
        <v>0.40520395099697454</v>
      </c>
      <c r="Q914" s="24">
        <f t="shared" si="425"/>
        <v>331.91496233519206</v>
      </c>
      <c r="R914" s="12">
        <f t="shared" ref="R914:R977" si="443">Cp*RhoP/(S914*RhoA)*dP/1000*MassivSI</f>
        <v>0.36759596342935219</v>
      </c>
      <c r="S914" s="24">
        <f t="shared" ref="S914:S977" si="444">IF(Q914&lt;600,425+0.773*Q914-1.69/1000*Q914^2+2.22/1000^2*Q914^3,IF(Q914&lt;735,666+13002/(738-Q914),IF(Q914&lt;900,545+17820/(Q914-731),650)))</f>
        <v>576.56420702228047</v>
      </c>
      <c r="T914" s="12">
        <f t="shared" si="426"/>
        <v>0.3294894120019054</v>
      </c>
      <c r="W914" s="24">
        <f t="shared" si="427"/>
        <v>372.04159078961106</v>
      </c>
      <c r="X914" s="24">
        <f t="shared" si="428"/>
        <v>592.98827063641568</v>
      </c>
      <c r="Y914" s="13">
        <f t="shared" ref="Y914:Y977" si="445">MAX(MassivSSCO/(X914*RhoA)*DeltaT*(Z914+AA914),L914)</f>
        <v>0.39350890081361389</v>
      </c>
      <c r="Z914" s="24">
        <f t="shared" ref="Z914:Z977" si="446">AlphaC*(E914-W914)</f>
        <v>6643.8350299408712</v>
      </c>
      <c r="AA914" s="24">
        <f t="shared" ref="AA914:AA977" si="447">Phi*EpsilonF*0.7*Botzman/10^8*EpsilonA*((E914+273)^4-(W914+273)^4)</f>
        <v>14309.012852229242</v>
      </c>
      <c r="AB914" s="24">
        <f t="shared" si="429"/>
        <v>457.44928606578242</v>
      </c>
      <c r="AC914" s="24">
        <f t="shared" si="430"/>
        <v>331.91496233519206</v>
      </c>
      <c r="AE914" s="14">
        <f t="shared" si="431"/>
        <v>74.666666666666671</v>
      </c>
      <c r="AF914" s="24">
        <f t="shared" si="435"/>
        <v>400</v>
      </c>
      <c r="AG914" s="3">
        <f t="shared" si="432"/>
        <v>1.3</v>
      </c>
      <c r="AH914" s="3">
        <f>IF(AC914&lt;=450,AthetaR30_0,IF(AC914&gt;=650,AthetaR30_2,(IF(AC914&lt;=550,AthetaR30_0+(AthetaR30_1-AthetaR30_0)/100*(AC914-450),AthetaR30_1+(AthetaR30_2-AthetaR30_1)/100*(AC914-450)))))</f>
        <v>0</v>
      </c>
      <c r="AI914" s="3">
        <f>IF(AD914&lt;=450,AthetaR60_0,IF(AD914&gt;=650,AthetaR60_2,(IF(AD914&lt;=550,AthetaR60_0+(AthetaR60_1-AthetaR60_0)/100*(AD914-450),AthetaR60_1+(AthetaR60_2-AthetaR60_1)/100*(AD914-450)))))</f>
        <v>0.5</v>
      </c>
      <c r="AJ914" s="3">
        <f>IF(AE914&lt;=450,AthetaR90_0,IF(AE914&gt;=650,AthetaR90_2,(IF(AE914&lt;=550,AthetaR90_0+(AthetaR90_1-AthetaR90_0)/100*(AE914-450),AthetaR90_1+(AthetaR90_2-AthetaR90_1)/100*(AE914-450)))))</f>
        <v>1.3</v>
      </c>
      <c r="AK914" s="3">
        <f>IF(AF914&lt;=450,AthetaR120_0,IF(AF914&gt;=650,AthetaR120_2,(IF(AF914&lt;=550,AthetaR120_0+(AthetaR120_1-AthetaR120_0)/100*(AF914-450),AthetaR120_1+(AthetaR120_2-AthetaR120_1)/100*(AF914-450)))))</f>
        <v>1.9</v>
      </c>
      <c r="AL914" s="24">
        <f t="shared" si="433"/>
        <v>457.44928606578242</v>
      </c>
      <c r="AM914" s="14">
        <f t="shared" si="434"/>
        <v>331.91496233519206</v>
      </c>
    </row>
    <row r="915" spans="2:39" x14ac:dyDescent="0.25">
      <c r="B915" s="3">
        <f t="shared" ref="B915:B978" si="448">B914+DeltaT</f>
        <v>4485</v>
      </c>
      <c r="C915" s="14">
        <f t="shared" ref="C915:C978" si="449">B915/60</f>
        <v>74.75</v>
      </c>
      <c r="D915" s="11">
        <f t="shared" ref="D915:D978" si="450">20+345*LOG(8*C915+1,10)</f>
        <v>978.21225372431229</v>
      </c>
      <c r="E915" s="11">
        <f t="shared" si="436"/>
        <v>638.00879033589797</v>
      </c>
      <c r="F915" s="11">
        <f t="shared" ref="F915:F978" si="451">I915</f>
        <v>224.91254585444887</v>
      </c>
      <c r="G915" s="11">
        <f t="shared" si="437"/>
        <v>457.85449001677938</v>
      </c>
      <c r="H915" s="11">
        <f t="shared" si="438"/>
        <v>332.24445174719398</v>
      </c>
      <c r="I915" s="24">
        <f t="shared" ref="I915:I978" si="452">I914+IF(Limit=Oui,MAX(0,L914),L914)</f>
        <v>224.91254585444887</v>
      </c>
      <c r="J915" s="12">
        <f t="shared" si="439"/>
        <v>0.21462987979515036</v>
      </c>
      <c r="K915" s="24">
        <f t="shared" si="440"/>
        <v>538.62535659871071</v>
      </c>
      <c r="L915" s="12">
        <f t="shared" ref="L915:L978" si="453">LambdaP*MassivSS/(dP/1000)/(K915*RhoA)/(1+J915/3)*(D915-I915)*DeltaT-(EXP(J915/10)-1)*(D915-D914)</f>
        <v>0.23580222067504752</v>
      </c>
      <c r="M915" s="24">
        <f t="shared" ref="M915:M978" si="454">M914+IF(Limit=Oui,MAX(0,P914),P914)</f>
        <v>457.85449001677938</v>
      </c>
      <c r="N915" s="12">
        <f t="shared" si="441"/>
        <v>0.60426065538870488</v>
      </c>
      <c r="O915" s="24">
        <f t="shared" si="442"/>
        <v>637.72200793621414</v>
      </c>
      <c r="P915" s="12">
        <f t="shared" ref="P915:P978" si="455">LambdaP*MassivW/(dP/1000)/(O915*RhoA)/(1+N915/3)*(D915-M915)*DeltaT-(EXP(N915/10)-1)*(D915-D914)</f>
        <v>0.40489303761134382</v>
      </c>
      <c r="Q915" s="24">
        <f t="shared" ref="Q915:Q978" si="456">Q914+IF(Limit=Oui,MAX(0,T914),T914)</f>
        <v>332.24445174719398</v>
      </c>
      <c r="R915" s="12">
        <f t="shared" si="443"/>
        <v>0.36751510102651053</v>
      </c>
      <c r="S915" s="24">
        <f t="shared" si="444"/>
        <v>576.69106539365646</v>
      </c>
      <c r="T915" s="12">
        <f t="shared" ref="T915:T978" si="457">LambdaP*MassivSI/(dP/1000)/(S915*RhoA)/(1+R915/3)*(D915-Q915)*DeltaT-(EXP(R915/10)-1)*(D915-D914)</f>
        <v>0.3293474868010085</v>
      </c>
      <c r="W915" s="24">
        <f t="shared" ref="W915:W978" si="458">W914+IF(Limit=Oui,MAX(0,Y914),Y914)</f>
        <v>372.43509969042469</v>
      </c>
      <c r="X915" s="24">
        <f t="shared" ref="X915:X978" si="459">IF(W915&lt;600,425+0.773*W915-1.69/1000*W915^2+2.22/1000^2*W915^3,IF(W915&lt;735,666+13002/(738-W915),IF(W915&lt;900,545+17820/(W915-731),650)))</f>
        <v>593.16049110841595</v>
      </c>
      <c r="Y915" s="13">
        <f t="shared" si="445"/>
        <v>0.39342689463734581</v>
      </c>
      <c r="Z915" s="24">
        <f t="shared" si="446"/>
        <v>6639.3422661368322</v>
      </c>
      <c r="AA915" s="24">
        <f t="shared" si="447"/>
        <v>14315.223128148567</v>
      </c>
      <c r="AB915" s="24">
        <f t="shared" ref="AB915:AB978" si="460">MAX(M915,AVERAGE(W915,AC915))</f>
        <v>457.85449001677938</v>
      </c>
      <c r="AC915" s="24">
        <f t="shared" ref="AC915:AC978" si="461">Q915</f>
        <v>332.24445174719398</v>
      </c>
      <c r="AE915" s="14">
        <f t="shared" ref="AE915:AE978" si="462">C915</f>
        <v>74.75</v>
      </c>
      <c r="AF915" s="24">
        <f t="shared" si="435"/>
        <v>400</v>
      </c>
      <c r="AG915" s="3">
        <f t="shared" ref="AG915:AG978" si="463">IF(C915&lt;=30,AH915,IF(C915&lt;=60,AI915,IF(C915&lt;=90,AJ915,IF(C915&lt;=120,AK915,-1))))</f>
        <v>1.3</v>
      </c>
      <c r="AH915" s="3">
        <f>IF(AC915&lt;=450,AthetaR30_0,IF(AC915&gt;=650,AthetaR30_2,(IF(AC915&lt;=550,AthetaR30_0+(AthetaR30_1-AthetaR30_0)/100*(AC915-450),AthetaR30_1+(AthetaR30_2-AthetaR30_1)/100*(AC915-450)))))</f>
        <v>0</v>
      </c>
      <c r="AI915" s="3">
        <f>IF(AD915&lt;=450,AthetaR60_0,IF(AD915&gt;=650,AthetaR60_2,(IF(AD915&lt;=550,AthetaR60_0+(AthetaR60_1-AthetaR60_0)/100*(AD915-450),AthetaR60_1+(AthetaR60_2-AthetaR60_1)/100*(AD915-450)))))</f>
        <v>0.5</v>
      </c>
      <c r="AJ915" s="3">
        <f>IF(AE915&lt;=450,AthetaR90_0,IF(AE915&gt;=650,AthetaR90_2,(IF(AE915&lt;=550,AthetaR90_0+(AthetaR90_1-AthetaR90_0)/100*(AE915-450),AthetaR90_1+(AthetaR90_2-AthetaR90_1)/100*(AE915-450)))))</f>
        <v>1.3</v>
      </c>
      <c r="AK915" s="3">
        <f>IF(AF915&lt;=450,AthetaR120_0,IF(AF915&gt;=650,AthetaR120_2,(IF(AF915&lt;=550,AthetaR120_0+(AthetaR120_1-AthetaR120_0)/100*(AF915-450),AthetaR120_1+(AthetaR120_2-AthetaR120_1)/100*(AF915-450)))))</f>
        <v>1.9</v>
      </c>
      <c r="AL915" s="24">
        <f t="shared" ref="AL915:AL978" si="464">MAX(M915,AVERAGE(W915,AM915))</f>
        <v>457.85449001677938</v>
      </c>
      <c r="AM915" s="14">
        <f t="shared" ref="AM915:AM978" si="465">IF(W915&gt;=AF915,(1+(W915-AF915)*AG915/10000)*AC915,AC915)</f>
        <v>332.24445174719398</v>
      </c>
    </row>
    <row r="916" spans="2:39" x14ac:dyDescent="0.25">
      <c r="B916" s="3">
        <f t="shared" si="448"/>
        <v>4490</v>
      </c>
      <c r="C916" s="14">
        <f t="shared" si="449"/>
        <v>74.833333333333329</v>
      </c>
      <c r="D916" s="11">
        <f t="shared" si="450"/>
        <v>978.37891847593164</v>
      </c>
      <c r="E916" s="11">
        <f t="shared" si="436"/>
        <v>638.22258868455003</v>
      </c>
      <c r="F916" s="11">
        <f t="shared" si="451"/>
        <v>225.14834807512392</v>
      </c>
      <c r="G916" s="11">
        <f t="shared" si="437"/>
        <v>458.2593830543907</v>
      </c>
      <c r="H916" s="11">
        <f t="shared" si="438"/>
        <v>332.57379923399498</v>
      </c>
      <c r="I916" s="24">
        <f t="shared" si="452"/>
        <v>225.14834807512392</v>
      </c>
      <c r="J916" s="12">
        <f t="shared" si="439"/>
        <v>0.21459703100144883</v>
      </c>
      <c r="K916" s="24">
        <f t="shared" si="440"/>
        <v>538.70780505169614</v>
      </c>
      <c r="L916" s="12">
        <f t="shared" si="453"/>
        <v>0.23575063861455572</v>
      </c>
      <c r="M916" s="24">
        <f t="shared" si="454"/>
        <v>458.2593830543907</v>
      </c>
      <c r="N916" s="12">
        <f t="shared" si="441"/>
        <v>0.6040220654624473</v>
      </c>
      <c r="O916" s="24">
        <f t="shared" si="442"/>
        <v>637.97390940728008</v>
      </c>
      <c r="P916" s="12">
        <f t="shared" si="455"/>
        <v>0.40458226752392878</v>
      </c>
      <c r="Q916" s="24">
        <f t="shared" si="456"/>
        <v>332.57379923399498</v>
      </c>
      <c r="R916" s="12">
        <f t="shared" si="443"/>
        <v>0.36743423674482295</v>
      </c>
      <c r="S916" s="24">
        <f t="shared" si="444"/>
        <v>576.81798255078331</v>
      </c>
      <c r="T916" s="12">
        <f t="shared" si="457"/>
        <v>0.32920554876612496</v>
      </c>
      <c r="W916" s="24">
        <f t="shared" si="458"/>
        <v>372.82852658506204</v>
      </c>
      <c r="X916" s="24">
        <f t="shared" si="459"/>
        <v>593.33292040477409</v>
      </c>
      <c r="Y916" s="13">
        <f t="shared" si="445"/>
        <v>0.39334471590731634</v>
      </c>
      <c r="Z916" s="24">
        <f t="shared" si="446"/>
        <v>6634.8515524872</v>
      </c>
      <c r="AA916" s="24">
        <f t="shared" si="447"/>
        <v>14321.427000020742</v>
      </c>
      <c r="AB916" s="24">
        <f t="shared" si="460"/>
        <v>458.2593830543907</v>
      </c>
      <c r="AC916" s="24">
        <f t="shared" si="461"/>
        <v>332.57379923399498</v>
      </c>
      <c r="AE916" s="14">
        <f t="shared" si="462"/>
        <v>74.833333333333329</v>
      </c>
      <c r="AF916" s="24">
        <f t="shared" si="435"/>
        <v>400</v>
      </c>
      <c r="AG916" s="3">
        <f t="shared" si="463"/>
        <v>1.3</v>
      </c>
      <c r="AH916" s="3">
        <f>IF(AC916&lt;=450,AthetaR30_0,IF(AC916&gt;=650,AthetaR30_2,(IF(AC916&lt;=550,AthetaR30_0+(AthetaR30_1-AthetaR30_0)/100*(AC916-450),AthetaR30_1+(AthetaR30_2-AthetaR30_1)/100*(AC916-450)))))</f>
        <v>0</v>
      </c>
      <c r="AI916" s="3">
        <f>IF(AD916&lt;=450,AthetaR60_0,IF(AD916&gt;=650,AthetaR60_2,(IF(AD916&lt;=550,AthetaR60_0+(AthetaR60_1-AthetaR60_0)/100*(AD916-450),AthetaR60_1+(AthetaR60_2-AthetaR60_1)/100*(AD916-450)))))</f>
        <v>0.5</v>
      </c>
      <c r="AJ916" s="3">
        <f>IF(AE916&lt;=450,AthetaR90_0,IF(AE916&gt;=650,AthetaR90_2,(IF(AE916&lt;=550,AthetaR90_0+(AthetaR90_1-AthetaR90_0)/100*(AE916-450),AthetaR90_1+(AthetaR90_2-AthetaR90_1)/100*(AE916-450)))))</f>
        <v>1.3</v>
      </c>
      <c r="AK916" s="3">
        <f>IF(AF916&lt;=450,AthetaR120_0,IF(AF916&gt;=650,AthetaR120_2,(IF(AF916&lt;=550,AthetaR120_0+(AthetaR120_1-AthetaR120_0)/100*(AF916-450),AthetaR120_1+(AthetaR120_2-AthetaR120_1)/100*(AF916-450)))))</f>
        <v>1.9</v>
      </c>
      <c r="AL916" s="24">
        <f t="shared" si="464"/>
        <v>458.2593830543907</v>
      </c>
      <c r="AM916" s="14">
        <f t="shared" si="465"/>
        <v>332.57379923399498</v>
      </c>
    </row>
    <row r="917" spans="2:39" x14ac:dyDescent="0.25">
      <c r="B917" s="3">
        <f t="shared" si="448"/>
        <v>4495</v>
      </c>
      <c r="C917" s="14">
        <f t="shared" si="449"/>
        <v>74.916666666666671</v>
      </c>
      <c r="D917" s="11">
        <f t="shared" si="450"/>
        <v>978.5453980444554</v>
      </c>
      <c r="E917" s="11">
        <f t="shared" si="436"/>
        <v>638.4363870332021</v>
      </c>
      <c r="F917" s="11">
        <f t="shared" si="451"/>
        <v>225.38409871373847</v>
      </c>
      <c r="G917" s="11">
        <f t="shared" si="437"/>
        <v>458.66396532191465</v>
      </c>
      <c r="H917" s="11">
        <f t="shared" si="438"/>
        <v>332.90300478276112</v>
      </c>
      <c r="I917" s="24">
        <f t="shared" si="452"/>
        <v>225.38409871373847</v>
      </c>
      <c r="J917" s="12">
        <f t="shared" si="439"/>
        <v>0.21456420787774108</v>
      </c>
      <c r="K917" s="24">
        <f t="shared" si="440"/>
        <v>538.79021428994895</v>
      </c>
      <c r="L917" s="12">
        <f t="shared" si="453"/>
        <v>0.23569903577229998</v>
      </c>
      <c r="M917" s="24">
        <f t="shared" si="454"/>
        <v>458.66396532191465</v>
      </c>
      <c r="N917" s="12">
        <f t="shared" si="441"/>
        <v>0.60378342479942271</v>
      </c>
      <c r="O917" s="24">
        <f t="shared" si="442"/>
        <v>638.22606359118117</v>
      </c>
      <c r="P917" s="12">
        <f t="shared" si="455"/>
        <v>0.40427164123417009</v>
      </c>
      <c r="Q917" s="24">
        <f t="shared" si="456"/>
        <v>332.90300478276112</v>
      </c>
      <c r="R917" s="12">
        <f t="shared" si="443"/>
        <v>0.36735337040396288</v>
      </c>
      <c r="S917" s="24">
        <f t="shared" si="444"/>
        <v>576.94495881764021</v>
      </c>
      <c r="T917" s="12">
        <f t="shared" si="457"/>
        <v>0.32906359805301544</v>
      </c>
      <c r="W917" s="24">
        <f t="shared" si="458"/>
        <v>373.22187130096933</v>
      </c>
      <c r="X917" s="24">
        <f t="shared" si="459"/>
        <v>593.50555910757998</v>
      </c>
      <c r="Y917" s="13">
        <f t="shared" si="445"/>
        <v>0.39326236452489965</v>
      </c>
      <c r="Z917" s="24">
        <f t="shared" si="446"/>
        <v>6630.3628933058189</v>
      </c>
      <c r="AA917" s="24">
        <f t="shared" si="447"/>
        <v>14327.624466193052</v>
      </c>
      <c r="AB917" s="24">
        <f t="shared" si="460"/>
        <v>458.66396532191465</v>
      </c>
      <c r="AC917" s="24">
        <f t="shared" si="461"/>
        <v>332.90300478276112</v>
      </c>
      <c r="AE917" s="14">
        <f t="shared" si="462"/>
        <v>74.916666666666671</v>
      </c>
      <c r="AF917" s="24">
        <f t="shared" si="435"/>
        <v>400</v>
      </c>
      <c r="AG917" s="3">
        <f t="shared" si="463"/>
        <v>1.3</v>
      </c>
      <c r="AH917" s="3">
        <f>IF(AC917&lt;=450,AthetaR30_0,IF(AC917&gt;=650,AthetaR30_2,(IF(AC917&lt;=550,AthetaR30_0+(AthetaR30_1-AthetaR30_0)/100*(AC917-450),AthetaR30_1+(AthetaR30_2-AthetaR30_1)/100*(AC917-450)))))</f>
        <v>0</v>
      </c>
      <c r="AI917" s="3">
        <f>IF(AD917&lt;=450,AthetaR60_0,IF(AD917&gt;=650,AthetaR60_2,(IF(AD917&lt;=550,AthetaR60_0+(AthetaR60_1-AthetaR60_0)/100*(AD917-450),AthetaR60_1+(AthetaR60_2-AthetaR60_1)/100*(AD917-450)))))</f>
        <v>0.5</v>
      </c>
      <c r="AJ917" s="3">
        <f>IF(AE917&lt;=450,AthetaR90_0,IF(AE917&gt;=650,AthetaR90_2,(IF(AE917&lt;=550,AthetaR90_0+(AthetaR90_1-AthetaR90_0)/100*(AE917-450),AthetaR90_1+(AthetaR90_2-AthetaR90_1)/100*(AE917-450)))))</f>
        <v>1.3</v>
      </c>
      <c r="AK917" s="3">
        <f>IF(AF917&lt;=450,AthetaR120_0,IF(AF917&gt;=650,AthetaR120_2,(IF(AF917&lt;=550,AthetaR120_0+(AthetaR120_1-AthetaR120_0)/100*(AF917-450),AthetaR120_1+(AthetaR120_2-AthetaR120_1)/100*(AF917-450)))))</f>
        <v>1.9</v>
      </c>
      <c r="AL917" s="24">
        <f t="shared" si="464"/>
        <v>458.66396532191465</v>
      </c>
      <c r="AM917" s="14">
        <f t="shared" si="465"/>
        <v>332.90300478276112</v>
      </c>
    </row>
    <row r="918" spans="2:39" x14ac:dyDescent="0.25">
      <c r="B918" s="3">
        <f t="shared" si="448"/>
        <v>4500</v>
      </c>
      <c r="C918" s="14">
        <f t="shared" si="449"/>
        <v>75</v>
      </c>
      <c r="D918" s="11">
        <f t="shared" si="450"/>
        <v>978.71169284094503</v>
      </c>
      <c r="E918" s="11">
        <f t="shared" si="436"/>
        <v>638.65018538185416</v>
      </c>
      <c r="F918" s="11">
        <f t="shared" si="451"/>
        <v>225.61979774951078</v>
      </c>
      <c r="G918" s="11">
        <f t="shared" si="437"/>
        <v>459.06823696314882</v>
      </c>
      <c r="H918" s="11">
        <f t="shared" si="438"/>
        <v>333.23206838081416</v>
      </c>
      <c r="I918" s="24">
        <f t="shared" si="452"/>
        <v>225.61979774951078</v>
      </c>
      <c r="J918" s="12">
        <f t="shared" si="439"/>
        <v>0.21453141033298304</v>
      </c>
      <c r="K918" s="24">
        <f t="shared" si="440"/>
        <v>538.8725844945775</v>
      </c>
      <c r="L918" s="12">
        <f t="shared" si="453"/>
        <v>0.23564741224026414</v>
      </c>
      <c r="M918" s="24">
        <f t="shared" si="454"/>
        <v>459.06823696314882</v>
      </c>
      <c r="N918" s="12">
        <f t="shared" si="441"/>
        <v>0.60354473379654572</v>
      </c>
      <c r="O918" s="24">
        <f t="shared" si="442"/>
        <v>638.47847043138768</v>
      </c>
      <c r="P918" s="12">
        <f t="shared" si="455"/>
        <v>0.40396115923971948</v>
      </c>
      <c r="Q918" s="24">
        <f t="shared" si="456"/>
        <v>333.23206838081416</v>
      </c>
      <c r="R918" s="12">
        <f t="shared" si="443"/>
        <v>0.36727250182466065</v>
      </c>
      <c r="S918" s="24">
        <f t="shared" si="444"/>
        <v>577.07199451708232</v>
      </c>
      <c r="T918" s="12">
        <f t="shared" si="457"/>
        <v>0.3289216348170923</v>
      </c>
      <c r="W918" s="24">
        <f t="shared" si="458"/>
        <v>373.61513366549423</v>
      </c>
      <c r="X918" s="24">
        <f t="shared" si="459"/>
        <v>593.67840779746587</v>
      </c>
      <c r="Y918" s="13">
        <f t="shared" si="445"/>
        <v>0.39317984039433779</v>
      </c>
      <c r="Z918" s="24">
        <f t="shared" si="446"/>
        <v>6625.876292908998</v>
      </c>
      <c r="AA918" s="24">
        <f t="shared" si="447"/>
        <v>14333.815525068962</v>
      </c>
      <c r="AB918" s="24">
        <f t="shared" si="460"/>
        <v>459.06823696314882</v>
      </c>
      <c r="AC918" s="24">
        <f t="shared" si="461"/>
        <v>333.23206838081416</v>
      </c>
      <c r="AE918" s="14">
        <f t="shared" si="462"/>
        <v>75</v>
      </c>
      <c r="AF918" s="24">
        <f t="shared" si="435"/>
        <v>400</v>
      </c>
      <c r="AG918" s="3">
        <f t="shared" si="463"/>
        <v>1.3</v>
      </c>
      <c r="AH918" s="3">
        <f>IF(AC918&lt;=450,AthetaR30_0,IF(AC918&gt;=650,AthetaR30_2,(IF(AC918&lt;=550,AthetaR30_0+(AthetaR30_1-AthetaR30_0)/100*(AC918-450),AthetaR30_1+(AthetaR30_2-AthetaR30_1)/100*(AC918-450)))))</f>
        <v>0</v>
      </c>
      <c r="AI918" s="3">
        <f>IF(AD918&lt;=450,AthetaR60_0,IF(AD918&gt;=650,AthetaR60_2,(IF(AD918&lt;=550,AthetaR60_0+(AthetaR60_1-AthetaR60_0)/100*(AD918-450),AthetaR60_1+(AthetaR60_2-AthetaR60_1)/100*(AD918-450)))))</f>
        <v>0.5</v>
      </c>
      <c r="AJ918" s="3">
        <f>IF(AE918&lt;=450,AthetaR90_0,IF(AE918&gt;=650,AthetaR90_2,(IF(AE918&lt;=550,AthetaR90_0+(AthetaR90_1-AthetaR90_0)/100*(AE918-450),AthetaR90_1+(AthetaR90_2-AthetaR90_1)/100*(AE918-450)))))</f>
        <v>1.3</v>
      </c>
      <c r="AK918" s="3">
        <f>IF(AF918&lt;=450,AthetaR120_0,IF(AF918&gt;=650,AthetaR120_2,(IF(AF918&lt;=550,AthetaR120_0+(AthetaR120_1-AthetaR120_0)/100*(AF918-450),AthetaR120_1+(AthetaR120_2-AthetaR120_1)/100*(AF918-450)))))</f>
        <v>1.9</v>
      </c>
      <c r="AL918" s="24">
        <f t="shared" si="464"/>
        <v>459.06823696314882</v>
      </c>
      <c r="AM918" s="14">
        <f t="shared" si="465"/>
        <v>333.23206838081416</v>
      </c>
    </row>
    <row r="919" spans="2:39" x14ac:dyDescent="0.25">
      <c r="B919" s="3">
        <f t="shared" si="448"/>
        <v>4505</v>
      </c>
      <c r="C919" s="14">
        <f t="shared" si="449"/>
        <v>75.083333333333329</v>
      </c>
      <c r="D919" s="11">
        <f t="shared" si="450"/>
        <v>978.87780327509495</v>
      </c>
      <c r="E919" s="11">
        <f t="shared" si="436"/>
        <v>638.86398373050622</v>
      </c>
      <c r="F919" s="11">
        <f t="shared" si="451"/>
        <v>225.85544516175105</v>
      </c>
      <c r="G919" s="11">
        <f t="shared" si="437"/>
        <v>459.47219812238853</v>
      </c>
      <c r="H919" s="11">
        <f t="shared" si="438"/>
        <v>333.56099001563126</v>
      </c>
      <c r="I919" s="24">
        <f t="shared" si="452"/>
        <v>225.85544516175105</v>
      </c>
      <c r="J919" s="12">
        <f t="shared" si="439"/>
        <v>0.21449863827631802</v>
      </c>
      <c r="K919" s="24">
        <f t="shared" si="440"/>
        <v>538.95491584649744</v>
      </c>
      <c r="L919" s="12">
        <f t="shared" si="453"/>
        <v>0.23559576810992477</v>
      </c>
      <c r="M919" s="24">
        <f t="shared" si="454"/>
        <v>459.47219812238853</v>
      </c>
      <c r="N919" s="12">
        <f t="shared" si="441"/>
        <v>0.60330599285233433</v>
      </c>
      <c r="O919" s="24">
        <f t="shared" si="442"/>
        <v>638.73112986904516</v>
      </c>
      <c r="P919" s="12">
        <f t="shared" si="455"/>
        <v>0.40365082203655644</v>
      </c>
      <c r="Q919" s="24">
        <f t="shared" si="456"/>
        <v>333.56099001563126</v>
      </c>
      <c r="R919" s="12">
        <f t="shared" si="443"/>
        <v>0.36719163082870138</v>
      </c>
      <c r="S919" s="24">
        <f t="shared" si="444"/>
        <v>577.19908997084178</v>
      </c>
      <c r="T919" s="12">
        <f t="shared" si="457"/>
        <v>0.32877965921349278</v>
      </c>
      <c r="W919" s="24">
        <f t="shared" si="458"/>
        <v>374.00831350588857</v>
      </c>
      <c r="X919" s="24">
        <f t="shared" si="459"/>
        <v>593.85146705360376</v>
      </c>
      <c r="Y919" s="13">
        <f t="shared" si="445"/>
        <v>0.39309714342273999</v>
      </c>
      <c r="Z919" s="24">
        <f t="shared" si="446"/>
        <v>6621.3917556154411</v>
      </c>
      <c r="AA919" s="24">
        <f t="shared" si="447"/>
        <v>14340.000175108187</v>
      </c>
      <c r="AB919" s="24">
        <f t="shared" si="460"/>
        <v>459.47219812238853</v>
      </c>
      <c r="AC919" s="24">
        <f t="shared" si="461"/>
        <v>333.56099001563126</v>
      </c>
      <c r="AE919" s="14">
        <f t="shared" si="462"/>
        <v>75.083333333333329</v>
      </c>
      <c r="AF919" s="24">
        <f t="shared" si="435"/>
        <v>400</v>
      </c>
      <c r="AG919" s="3">
        <f t="shared" si="463"/>
        <v>1.3</v>
      </c>
      <c r="AH919" s="3">
        <f>IF(AC919&lt;=450,AthetaR30_0,IF(AC919&gt;=650,AthetaR30_2,(IF(AC919&lt;=550,AthetaR30_0+(AthetaR30_1-AthetaR30_0)/100*(AC919-450),AthetaR30_1+(AthetaR30_2-AthetaR30_1)/100*(AC919-450)))))</f>
        <v>0</v>
      </c>
      <c r="AI919" s="3">
        <f>IF(AD919&lt;=450,AthetaR60_0,IF(AD919&gt;=650,AthetaR60_2,(IF(AD919&lt;=550,AthetaR60_0+(AthetaR60_1-AthetaR60_0)/100*(AD919-450),AthetaR60_1+(AthetaR60_2-AthetaR60_1)/100*(AD919-450)))))</f>
        <v>0.5</v>
      </c>
      <c r="AJ919" s="3">
        <f>IF(AE919&lt;=450,AthetaR90_0,IF(AE919&gt;=650,AthetaR90_2,(IF(AE919&lt;=550,AthetaR90_0+(AthetaR90_1-AthetaR90_0)/100*(AE919-450),AthetaR90_1+(AthetaR90_2-AthetaR90_1)/100*(AE919-450)))))</f>
        <v>1.3</v>
      </c>
      <c r="AK919" s="3">
        <f>IF(AF919&lt;=450,AthetaR120_0,IF(AF919&gt;=650,AthetaR120_2,(IF(AF919&lt;=550,AthetaR120_0+(AthetaR120_1-AthetaR120_0)/100*(AF919-450),AthetaR120_1+(AthetaR120_2-AthetaR120_1)/100*(AF919-450)))))</f>
        <v>1.9</v>
      </c>
      <c r="AL919" s="24">
        <f t="shared" si="464"/>
        <v>459.47219812238853</v>
      </c>
      <c r="AM919" s="14">
        <f t="shared" si="465"/>
        <v>333.56099001563126</v>
      </c>
    </row>
    <row r="920" spans="2:39" x14ac:dyDescent="0.25">
      <c r="B920" s="3">
        <f t="shared" si="448"/>
        <v>4510</v>
      </c>
      <c r="C920" s="14">
        <f t="shared" si="449"/>
        <v>75.166666666666671</v>
      </c>
      <c r="D920" s="11">
        <f t="shared" si="450"/>
        <v>979.04372975523791</v>
      </c>
      <c r="E920" s="11">
        <f t="shared" si="436"/>
        <v>639.0777820791584</v>
      </c>
      <c r="F920" s="11">
        <f t="shared" si="451"/>
        <v>226.09104092986098</v>
      </c>
      <c r="G920" s="11">
        <f t="shared" si="437"/>
        <v>459.87584894442512</v>
      </c>
      <c r="H920" s="11">
        <f t="shared" si="438"/>
        <v>333.88976967484473</v>
      </c>
      <c r="I920" s="24">
        <f t="shared" si="452"/>
        <v>226.09104092986098</v>
      </c>
      <c r="J920" s="12">
        <f t="shared" si="439"/>
        <v>0.2144658916170766</v>
      </c>
      <c r="K920" s="24">
        <f t="shared" si="440"/>
        <v>539.03720852643187</v>
      </c>
      <c r="L920" s="12">
        <f t="shared" si="453"/>
        <v>0.23554410347225907</v>
      </c>
      <c r="M920" s="24">
        <f t="shared" si="454"/>
        <v>459.87584894442512</v>
      </c>
      <c r="N920" s="12">
        <f t="shared" si="441"/>
        <v>0.60306720236688893</v>
      </c>
      <c r="O920" s="24">
        <f t="shared" si="442"/>
        <v>638.98404184298761</v>
      </c>
      <c r="P920" s="12">
        <f t="shared" si="455"/>
        <v>0.40334063011899912</v>
      </c>
      <c r="Q920" s="24">
        <f t="shared" si="456"/>
        <v>333.88976967484473</v>
      </c>
      <c r="R920" s="12">
        <f t="shared" si="443"/>
        <v>0.36711075723892106</v>
      </c>
      <c r="S920" s="24">
        <f t="shared" si="444"/>
        <v>577.32624549952993</v>
      </c>
      <c r="T920" s="12">
        <f t="shared" si="457"/>
        <v>0.32863767139708894</v>
      </c>
      <c r="W920" s="24">
        <f t="shared" si="458"/>
        <v>374.40141064931129</v>
      </c>
      <c r="X920" s="24">
        <f t="shared" si="459"/>
        <v>594.02473745370321</v>
      </c>
      <c r="Y920" s="13">
        <f t="shared" si="445"/>
        <v>0.39301427352007967</v>
      </c>
      <c r="Z920" s="24">
        <f t="shared" si="446"/>
        <v>6616.9092857461774</v>
      </c>
      <c r="AA920" s="24">
        <f t="shared" si="447"/>
        <v>14346.178414826751</v>
      </c>
      <c r="AB920" s="24">
        <f t="shared" si="460"/>
        <v>459.87584894442512</v>
      </c>
      <c r="AC920" s="24">
        <f t="shared" si="461"/>
        <v>333.88976967484473</v>
      </c>
      <c r="AE920" s="14">
        <f t="shared" si="462"/>
        <v>75.166666666666671</v>
      </c>
      <c r="AF920" s="24">
        <f t="shared" si="435"/>
        <v>400</v>
      </c>
      <c r="AG920" s="3">
        <f t="shared" si="463"/>
        <v>1.3</v>
      </c>
      <c r="AH920" s="3">
        <f>IF(AC920&lt;=450,AthetaR30_0,IF(AC920&gt;=650,AthetaR30_2,(IF(AC920&lt;=550,AthetaR30_0+(AthetaR30_1-AthetaR30_0)/100*(AC920-450),AthetaR30_1+(AthetaR30_2-AthetaR30_1)/100*(AC920-450)))))</f>
        <v>0</v>
      </c>
      <c r="AI920" s="3">
        <f>IF(AD920&lt;=450,AthetaR60_0,IF(AD920&gt;=650,AthetaR60_2,(IF(AD920&lt;=550,AthetaR60_0+(AthetaR60_1-AthetaR60_0)/100*(AD920-450),AthetaR60_1+(AthetaR60_2-AthetaR60_1)/100*(AD920-450)))))</f>
        <v>0.5</v>
      </c>
      <c r="AJ920" s="3">
        <f>IF(AE920&lt;=450,AthetaR90_0,IF(AE920&gt;=650,AthetaR90_2,(IF(AE920&lt;=550,AthetaR90_0+(AthetaR90_1-AthetaR90_0)/100*(AE920-450),AthetaR90_1+(AthetaR90_2-AthetaR90_1)/100*(AE920-450)))))</f>
        <v>1.3</v>
      </c>
      <c r="AK920" s="3">
        <f>IF(AF920&lt;=450,AthetaR120_0,IF(AF920&gt;=650,AthetaR120_2,(IF(AF920&lt;=550,AthetaR120_0+(AthetaR120_1-AthetaR120_0)/100*(AF920-450),AthetaR120_1+(AthetaR120_2-AthetaR120_1)/100*(AF920-450)))))</f>
        <v>1.9</v>
      </c>
      <c r="AL920" s="24">
        <f t="shared" si="464"/>
        <v>459.87584894442512</v>
      </c>
      <c r="AM920" s="14">
        <f t="shared" si="465"/>
        <v>333.88976967484473</v>
      </c>
    </row>
    <row r="921" spans="2:39" x14ac:dyDescent="0.25">
      <c r="B921" s="3">
        <f t="shared" si="448"/>
        <v>4515</v>
      </c>
      <c r="C921" s="14">
        <f t="shared" si="449"/>
        <v>75.25</v>
      </c>
      <c r="D921" s="11">
        <f t="shared" si="450"/>
        <v>979.20947268835221</v>
      </c>
      <c r="E921" s="11">
        <f t="shared" si="436"/>
        <v>639.29158042781046</v>
      </c>
      <c r="F921" s="11">
        <f t="shared" si="451"/>
        <v>226.32658503333323</v>
      </c>
      <c r="G921" s="11">
        <f t="shared" si="437"/>
        <v>460.27918957454409</v>
      </c>
      <c r="H921" s="11">
        <f t="shared" si="438"/>
        <v>334.2184073462418</v>
      </c>
      <c r="I921" s="24">
        <f t="shared" si="452"/>
        <v>226.32658503333323</v>
      </c>
      <c r="J921" s="12">
        <f t="shared" si="439"/>
        <v>0.21443317026477654</v>
      </c>
      <c r="K921" s="24">
        <f t="shared" si="440"/>
        <v>539.11946271491058</v>
      </c>
      <c r="L921" s="12">
        <f t="shared" si="453"/>
        <v>0.23549241841771032</v>
      </c>
      <c r="M921" s="24">
        <f t="shared" si="454"/>
        <v>460.27918957454409</v>
      </c>
      <c r="N921" s="12">
        <f t="shared" si="441"/>
        <v>0.60282836274187412</v>
      </c>
      <c r="O921" s="24">
        <f t="shared" si="442"/>
        <v>639.23720628974661</v>
      </c>
      <c r="P921" s="12">
        <f t="shared" si="455"/>
        <v>0.40303058397959596</v>
      </c>
      <c r="Q921" s="24">
        <f t="shared" si="456"/>
        <v>334.2184073462418</v>
      </c>
      <c r="R921" s="12">
        <f t="shared" si="443"/>
        <v>0.36702988087920574</v>
      </c>
      <c r="S921" s="24">
        <f t="shared" si="444"/>
        <v>577.45346142263747</v>
      </c>
      <c r="T921" s="12">
        <f t="shared" si="457"/>
        <v>0.32849567152242659</v>
      </c>
      <c r="W921" s="24">
        <f t="shared" si="458"/>
        <v>374.79442492283135</v>
      </c>
      <c r="X921" s="24">
        <f t="shared" si="459"/>
        <v>594.19821957401041</v>
      </c>
      <c r="Y921" s="13">
        <f t="shared" si="445"/>
        <v>0.39293123059919105</v>
      </c>
      <c r="Z921" s="24">
        <f t="shared" si="446"/>
        <v>6612.4288876244773</v>
      </c>
      <c r="AA921" s="24">
        <f t="shared" si="447"/>
        <v>14352.350242796963</v>
      </c>
      <c r="AB921" s="24">
        <f t="shared" si="460"/>
        <v>460.27918957454409</v>
      </c>
      <c r="AC921" s="24">
        <f t="shared" si="461"/>
        <v>334.2184073462418</v>
      </c>
      <c r="AE921" s="14">
        <f t="shared" si="462"/>
        <v>75.25</v>
      </c>
      <c r="AF921" s="24">
        <f t="shared" si="435"/>
        <v>400</v>
      </c>
      <c r="AG921" s="3">
        <f t="shared" si="463"/>
        <v>1.3</v>
      </c>
      <c r="AH921" s="3">
        <f>IF(AC921&lt;=450,AthetaR30_0,IF(AC921&gt;=650,AthetaR30_2,(IF(AC921&lt;=550,AthetaR30_0+(AthetaR30_1-AthetaR30_0)/100*(AC921-450),AthetaR30_1+(AthetaR30_2-AthetaR30_1)/100*(AC921-450)))))</f>
        <v>0</v>
      </c>
      <c r="AI921" s="3">
        <f>IF(AD921&lt;=450,AthetaR60_0,IF(AD921&gt;=650,AthetaR60_2,(IF(AD921&lt;=550,AthetaR60_0+(AthetaR60_1-AthetaR60_0)/100*(AD921-450),AthetaR60_1+(AthetaR60_2-AthetaR60_1)/100*(AD921-450)))))</f>
        <v>0.5</v>
      </c>
      <c r="AJ921" s="3">
        <f>IF(AE921&lt;=450,AthetaR90_0,IF(AE921&gt;=650,AthetaR90_2,(IF(AE921&lt;=550,AthetaR90_0+(AthetaR90_1-AthetaR90_0)/100*(AE921-450),AthetaR90_1+(AthetaR90_2-AthetaR90_1)/100*(AE921-450)))))</f>
        <v>1.3</v>
      </c>
      <c r="AK921" s="3">
        <f>IF(AF921&lt;=450,AthetaR120_0,IF(AF921&gt;=650,AthetaR120_2,(IF(AF921&lt;=550,AthetaR120_0+(AthetaR120_1-AthetaR120_0)/100*(AF921-450),AthetaR120_1+(AthetaR120_2-AthetaR120_1)/100*(AF921-450)))))</f>
        <v>1.9</v>
      </c>
      <c r="AL921" s="24">
        <f t="shared" si="464"/>
        <v>460.27918957454409</v>
      </c>
      <c r="AM921" s="14">
        <f t="shared" si="465"/>
        <v>334.2184073462418</v>
      </c>
    </row>
    <row r="922" spans="2:39" x14ac:dyDescent="0.25">
      <c r="B922" s="3">
        <f t="shared" si="448"/>
        <v>4520</v>
      </c>
      <c r="C922" s="14">
        <f t="shared" si="449"/>
        <v>75.333333333333329</v>
      </c>
      <c r="D922" s="11">
        <f t="shared" si="450"/>
        <v>979.37503248006658</v>
      </c>
      <c r="E922" s="11">
        <f t="shared" si="436"/>
        <v>639.50537877646252</v>
      </c>
      <c r="F922" s="11">
        <f t="shared" si="451"/>
        <v>226.56207745175095</v>
      </c>
      <c r="G922" s="11">
        <f t="shared" si="437"/>
        <v>460.68222015852371</v>
      </c>
      <c r="H922" s="11">
        <f t="shared" si="438"/>
        <v>334.54690301776424</v>
      </c>
      <c r="I922" s="24">
        <f t="shared" si="452"/>
        <v>226.56207745175095</v>
      </c>
      <c r="J922" s="12">
        <f t="shared" si="439"/>
        <v>0.21440047412912233</v>
      </c>
      <c r="K922" s="24">
        <f t="shared" si="440"/>
        <v>539.20167859226979</v>
      </c>
      <c r="L922" s="12">
        <f t="shared" si="453"/>
        <v>0.23544071303624003</v>
      </c>
      <c r="M922" s="24">
        <f t="shared" si="454"/>
        <v>460.68222015852371</v>
      </c>
      <c r="N922" s="12">
        <f t="shared" si="441"/>
        <v>0.60258947438049715</v>
      </c>
      <c r="O922" s="24">
        <f t="shared" si="442"/>
        <v>639.49062314356513</v>
      </c>
      <c r="P922" s="12">
        <f t="shared" si="455"/>
        <v>0.40272068410926309</v>
      </c>
      <c r="Q922" s="24">
        <f t="shared" si="456"/>
        <v>334.54690301776424</v>
      </c>
      <c r="R922" s="12">
        <f t="shared" si="443"/>
        <v>0.36694900157448773</v>
      </c>
      <c r="S922" s="24">
        <f t="shared" si="444"/>
        <v>577.58073805853633</v>
      </c>
      <c r="T922" s="12">
        <f t="shared" si="457"/>
        <v>0.32835365974381059</v>
      </c>
      <c r="W922" s="24">
        <f t="shared" si="458"/>
        <v>375.18735615343053</v>
      </c>
      <c r="X922" s="24">
        <f t="shared" si="459"/>
        <v>594.37191398930599</v>
      </c>
      <c r="Y922" s="13">
        <f t="shared" si="445"/>
        <v>0.39284801457576835</v>
      </c>
      <c r="Z922" s="24">
        <f t="shared" si="446"/>
        <v>6607.9505655758003</v>
      </c>
      <c r="AA922" s="24">
        <f t="shared" si="447"/>
        <v>14358.515657647573</v>
      </c>
      <c r="AB922" s="24">
        <f t="shared" si="460"/>
        <v>460.68222015852371</v>
      </c>
      <c r="AC922" s="24">
        <f t="shared" si="461"/>
        <v>334.54690301776424</v>
      </c>
      <c r="AE922" s="14">
        <f t="shared" si="462"/>
        <v>75.333333333333329</v>
      </c>
      <c r="AF922" s="24">
        <f t="shared" si="435"/>
        <v>400</v>
      </c>
      <c r="AG922" s="3">
        <f t="shared" si="463"/>
        <v>1.3</v>
      </c>
      <c r="AH922" s="3">
        <f>IF(AC922&lt;=450,AthetaR30_0,IF(AC922&gt;=650,AthetaR30_2,(IF(AC922&lt;=550,AthetaR30_0+(AthetaR30_1-AthetaR30_0)/100*(AC922-450),AthetaR30_1+(AthetaR30_2-AthetaR30_1)/100*(AC922-450)))))</f>
        <v>0</v>
      </c>
      <c r="AI922" s="3">
        <f>IF(AD922&lt;=450,AthetaR60_0,IF(AD922&gt;=650,AthetaR60_2,(IF(AD922&lt;=550,AthetaR60_0+(AthetaR60_1-AthetaR60_0)/100*(AD922-450),AthetaR60_1+(AthetaR60_2-AthetaR60_1)/100*(AD922-450)))))</f>
        <v>0.5</v>
      </c>
      <c r="AJ922" s="3">
        <f>IF(AE922&lt;=450,AthetaR90_0,IF(AE922&gt;=650,AthetaR90_2,(IF(AE922&lt;=550,AthetaR90_0+(AthetaR90_1-AthetaR90_0)/100*(AE922-450),AthetaR90_1+(AthetaR90_2-AthetaR90_1)/100*(AE922-450)))))</f>
        <v>1.3</v>
      </c>
      <c r="AK922" s="3">
        <f>IF(AF922&lt;=450,AthetaR120_0,IF(AF922&gt;=650,AthetaR120_2,(IF(AF922&lt;=550,AthetaR120_0+(AthetaR120_1-AthetaR120_0)/100*(AF922-450),AthetaR120_1+(AthetaR120_2-AthetaR120_1)/100*(AF922-450)))))</f>
        <v>1.9</v>
      </c>
      <c r="AL922" s="24">
        <f t="shared" si="464"/>
        <v>460.68222015852371</v>
      </c>
      <c r="AM922" s="14">
        <f t="shared" si="465"/>
        <v>334.54690301776424</v>
      </c>
    </row>
    <row r="923" spans="2:39" x14ac:dyDescent="0.25">
      <c r="B923" s="3">
        <f t="shared" si="448"/>
        <v>4525</v>
      </c>
      <c r="C923" s="14">
        <f t="shared" si="449"/>
        <v>75.416666666666671</v>
      </c>
      <c r="D923" s="11">
        <f t="shared" si="450"/>
        <v>979.54040953466699</v>
      </c>
      <c r="E923" s="11">
        <f t="shared" si="436"/>
        <v>639.71917712511458</v>
      </c>
      <c r="F923" s="11">
        <f t="shared" si="451"/>
        <v>226.79751816478719</v>
      </c>
      <c r="G923" s="11">
        <f t="shared" si="437"/>
        <v>461.08494084263299</v>
      </c>
      <c r="H923" s="11">
        <f t="shared" si="438"/>
        <v>334.87525667750805</v>
      </c>
      <c r="I923" s="24">
        <f t="shared" si="452"/>
        <v>226.79751816478719</v>
      </c>
      <c r="J923" s="12">
        <f t="shared" si="439"/>
        <v>0.214367803120005</v>
      </c>
      <c r="K923" s="24">
        <f t="shared" si="440"/>
        <v>539.2838563386523</v>
      </c>
      <c r="L923" s="12">
        <f t="shared" si="453"/>
        <v>0.23538898741728834</v>
      </c>
      <c r="M923" s="24">
        <f t="shared" si="454"/>
        <v>461.08494084263299</v>
      </c>
      <c r="N923" s="12">
        <f t="shared" si="441"/>
        <v>0.60235053768749014</v>
      </c>
      <c r="O923" s="24">
        <f t="shared" si="442"/>
        <v>639.74429233640694</v>
      </c>
      <c r="P923" s="12">
        <f t="shared" si="455"/>
        <v>0.40241093099716263</v>
      </c>
      <c r="Q923" s="24">
        <f t="shared" si="456"/>
        <v>334.87525667750805</v>
      </c>
      <c r="R923" s="12">
        <f t="shared" si="443"/>
        <v>0.36686811915074347</v>
      </c>
      <c r="S923" s="24">
        <f t="shared" si="444"/>
        <v>577.7080757244812</v>
      </c>
      <c r="T923" s="12">
        <f t="shared" si="457"/>
        <v>0.32821163621523547</v>
      </c>
      <c r="W923" s="24">
        <f t="shared" si="458"/>
        <v>375.58020416800628</v>
      </c>
      <c r="X923" s="24">
        <f t="shared" si="459"/>
        <v>594.54582127290337</v>
      </c>
      <c r="Y923" s="13">
        <f t="shared" si="445"/>
        <v>0.39276462536836243</v>
      </c>
      <c r="Z923" s="24">
        <f t="shared" si="446"/>
        <v>6603.4743239277077</v>
      </c>
      <c r="AA923" s="24">
        <f t="shared" si="447"/>
        <v>14364.674658063755</v>
      </c>
      <c r="AB923" s="24">
        <f t="shared" si="460"/>
        <v>461.08494084263299</v>
      </c>
      <c r="AC923" s="24">
        <f t="shared" si="461"/>
        <v>334.87525667750805</v>
      </c>
      <c r="AE923" s="14">
        <f t="shared" si="462"/>
        <v>75.416666666666671</v>
      </c>
      <c r="AF923" s="24">
        <f t="shared" si="435"/>
        <v>400</v>
      </c>
      <c r="AG923" s="3">
        <f t="shared" si="463"/>
        <v>1.3</v>
      </c>
      <c r="AH923" s="3">
        <f>IF(AC923&lt;=450,AthetaR30_0,IF(AC923&gt;=650,AthetaR30_2,(IF(AC923&lt;=550,AthetaR30_0+(AthetaR30_1-AthetaR30_0)/100*(AC923-450),AthetaR30_1+(AthetaR30_2-AthetaR30_1)/100*(AC923-450)))))</f>
        <v>0</v>
      </c>
      <c r="AI923" s="3">
        <f>IF(AD923&lt;=450,AthetaR60_0,IF(AD923&gt;=650,AthetaR60_2,(IF(AD923&lt;=550,AthetaR60_0+(AthetaR60_1-AthetaR60_0)/100*(AD923-450),AthetaR60_1+(AthetaR60_2-AthetaR60_1)/100*(AD923-450)))))</f>
        <v>0.5</v>
      </c>
      <c r="AJ923" s="3">
        <f>IF(AE923&lt;=450,AthetaR90_0,IF(AE923&gt;=650,AthetaR90_2,(IF(AE923&lt;=550,AthetaR90_0+(AthetaR90_1-AthetaR90_0)/100*(AE923-450),AthetaR90_1+(AthetaR90_2-AthetaR90_1)/100*(AE923-450)))))</f>
        <v>1.3</v>
      </c>
      <c r="AK923" s="3">
        <f>IF(AF923&lt;=450,AthetaR120_0,IF(AF923&gt;=650,AthetaR120_2,(IF(AF923&lt;=550,AthetaR120_0+(AthetaR120_1-AthetaR120_0)/100*(AF923-450),AthetaR120_1+(AthetaR120_2-AthetaR120_1)/100*(AF923-450)))))</f>
        <v>1.9</v>
      </c>
      <c r="AL923" s="24">
        <f t="shared" si="464"/>
        <v>461.08494084263299</v>
      </c>
      <c r="AM923" s="14">
        <f t="shared" si="465"/>
        <v>334.87525667750805</v>
      </c>
    </row>
    <row r="924" spans="2:39" x14ac:dyDescent="0.25">
      <c r="B924" s="3">
        <f t="shared" si="448"/>
        <v>4530</v>
      </c>
      <c r="C924" s="14">
        <f t="shared" si="449"/>
        <v>75.5</v>
      </c>
      <c r="D924" s="11">
        <f t="shared" si="450"/>
        <v>979.70560425510166</v>
      </c>
      <c r="E924" s="11">
        <f t="shared" si="436"/>
        <v>639.93297547376665</v>
      </c>
      <c r="F924" s="11">
        <f t="shared" si="451"/>
        <v>227.03290715220447</v>
      </c>
      <c r="G924" s="11">
        <f t="shared" si="437"/>
        <v>461.48735177363017</v>
      </c>
      <c r="H924" s="11">
        <f t="shared" si="438"/>
        <v>335.20346831372331</v>
      </c>
      <c r="I924" s="24">
        <f t="shared" si="452"/>
        <v>227.03290715220447</v>
      </c>
      <c r="J924" s="12">
        <f t="shared" si="439"/>
        <v>0.21433515714750184</v>
      </c>
      <c r="K924" s="24">
        <f t="shared" si="440"/>
        <v>539.3659961340071</v>
      </c>
      <c r="L924" s="12">
        <f t="shared" si="453"/>
        <v>0.23533724164981604</v>
      </c>
      <c r="M924" s="24">
        <f t="shared" si="454"/>
        <v>461.48735177363017</v>
      </c>
      <c r="N924" s="12">
        <f t="shared" si="441"/>
        <v>0.60211155306908837</v>
      </c>
      <c r="O924" s="24">
        <f t="shared" si="442"/>
        <v>639.99821379796902</v>
      </c>
      <c r="P924" s="12">
        <f t="shared" si="455"/>
        <v>0.40210132513081137</v>
      </c>
      <c r="Q924" s="24">
        <f t="shared" si="456"/>
        <v>335.20346831372331</v>
      </c>
      <c r="R924" s="12">
        <f t="shared" si="443"/>
        <v>0.36678723343499026</v>
      </c>
      <c r="S924" s="24">
        <f t="shared" si="444"/>
        <v>577.83547473661065</v>
      </c>
      <c r="T924" s="12">
        <f t="shared" si="457"/>
        <v>0.32806960109045347</v>
      </c>
      <c r="W924" s="24">
        <f t="shared" si="458"/>
        <v>375.97296879337466</v>
      </c>
      <c r="X924" s="24">
        <f t="shared" si="459"/>
        <v>594.7199419966463</v>
      </c>
      <c r="Y924" s="13">
        <f t="shared" si="445"/>
        <v>0.39268106289837812</v>
      </c>
      <c r="Z924" s="24">
        <f t="shared" si="446"/>
        <v>6599.0001670098</v>
      </c>
      <c r="AA924" s="24">
        <f t="shared" si="447"/>
        <v>14370.827242787163</v>
      </c>
      <c r="AB924" s="24">
        <f t="shared" si="460"/>
        <v>461.48735177363017</v>
      </c>
      <c r="AC924" s="24">
        <f t="shared" si="461"/>
        <v>335.20346831372331</v>
      </c>
      <c r="AE924" s="14">
        <f t="shared" si="462"/>
        <v>75.5</v>
      </c>
      <c r="AF924" s="24">
        <f t="shared" si="435"/>
        <v>400</v>
      </c>
      <c r="AG924" s="3">
        <f t="shared" si="463"/>
        <v>1.3</v>
      </c>
      <c r="AH924" s="3">
        <f>IF(AC924&lt;=450,AthetaR30_0,IF(AC924&gt;=650,AthetaR30_2,(IF(AC924&lt;=550,AthetaR30_0+(AthetaR30_1-AthetaR30_0)/100*(AC924-450),AthetaR30_1+(AthetaR30_2-AthetaR30_1)/100*(AC924-450)))))</f>
        <v>0</v>
      </c>
      <c r="AI924" s="3">
        <f>IF(AD924&lt;=450,AthetaR60_0,IF(AD924&gt;=650,AthetaR60_2,(IF(AD924&lt;=550,AthetaR60_0+(AthetaR60_1-AthetaR60_0)/100*(AD924-450),AthetaR60_1+(AthetaR60_2-AthetaR60_1)/100*(AD924-450)))))</f>
        <v>0.5</v>
      </c>
      <c r="AJ924" s="3">
        <f>IF(AE924&lt;=450,AthetaR90_0,IF(AE924&gt;=650,AthetaR90_2,(IF(AE924&lt;=550,AthetaR90_0+(AthetaR90_1-AthetaR90_0)/100*(AE924-450),AthetaR90_1+(AthetaR90_2-AthetaR90_1)/100*(AE924-450)))))</f>
        <v>1.3</v>
      </c>
      <c r="AK924" s="3">
        <f>IF(AF924&lt;=450,AthetaR120_0,IF(AF924&gt;=650,AthetaR120_2,(IF(AF924&lt;=550,AthetaR120_0+(AthetaR120_1-AthetaR120_0)/100*(AF924-450),AthetaR120_1+(AthetaR120_2-AthetaR120_1)/100*(AF924-450)))))</f>
        <v>1.9</v>
      </c>
      <c r="AL924" s="24">
        <f t="shared" si="464"/>
        <v>461.48735177363017</v>
      </c>
      <c r="AM924" s="14">
        <f t="shared" si="465"/>
        <v>335.20346831372331</v>
      </c>
    </row>
    <row r="925" spans="2:39" x14ac:dyDescent="0.25">
      <c r="B925" s="3">
        <f t="shared" si="448"/>
        <v>4535</v>
      </c>
      <c r="C925" s="14">
        <f t="shared" si="449"/>
        <v>75.583333333333329</v>
      </c>
      <c r="D925" s="11">
        <f t="shared" si="450"/>
        <v>979.8706170429881</v>
      </c>
      <c r="E925" s="11">
        <f t="shared" si="436"/>
        <v>640.14677382241871</v>
      </c>
      <c r="F925" s="11">
        <f t="shared" si="451"/>
        <v>227.26824439385427</v>
      </c>
      <c r="G925" s="11">
        <f t="shared" si="437"/>
        <v>461.88945309876095</v>
      </c>
      <c r="H925" s="11">
        <f t="shared" si="438"/>
        <v>335.53153791481378</v>
      </c>
      <c r="I925" s="24">
        <f t="shared" si="452"/>
        <v>227.26824439385427</v>
      </c>
      <c r="J925" s="12">
        <f t="shared" si="439"/>
        <v>0.21430253612187627</v>
      </c>
      <c r="K925" s="24">
        <f t="shared" si="440"/>
        <v>539.44809815808878</v>
      </c>
      <c r="L925" s="12">
        <f t="shared" si="453"/>
        <v>0.23528547582226278</v>
      </c>
      <c r="M925" s="24">
        <f t="shared" si="454"/>
        <v>461.88945309876095</v>
      </c>
      <c r="N925" s="12">
        <f t="shared" si="441"/>
        <v>0.60187252093301302</v>
      </c>
      <c r="O925" s="24">
        <f t="shared" si="442"/>
        <v>640.25238745569209</v>
      </c>
      <c r="P925" s="12">
        <f t="shared" si="455"/>
        <v>0.40179186699595154</v>
      </c>
      <c r="Q925" s="24">
        <f t="shared" si="456"/>
        <v>335.53153791481378</v>
      </c>
      <c r="R925" s="12">
        <f t="shared" si="443"/>
        <v>0.36670634425528503</v>
      </c>
      <c r="S925" s="24">
        <f t="shared" si="444"/>
        <v>577.96293540994861</v>
      </c>
      <c r="T925" s="12">
        <f t="shared" si="457"/>
        <v>0.32792755452290123</v>
      </c>
      <c r="W925" s="24">
        <f t="shared" si="458"/>
        <v>376.36564985627302</v>
      </c>
      <c r="X925" s="24">
        <f t="shared" si="459"/>
        <v>594.89427673090779</v>
      </c>
      <c r="Y925" s="13">
        <f t="shared" si="445"/>
        <v>0.39259732709007306</v>
      </c>
      <c r="Z925" s="24">
        <f t="shared" si="446"/>
        <v>6594.528099153642</v>
      </c>
      <c r="AA925" s="24">
        <f t="shared" si="447"/>
        <v>14376.973410615998</v>
      </c>
      <c r="AB925" s="24">
        <f t="shared" si="460"/>
        <v>461.88945309876095</v>
      </c>
      <c r="AC925" s="24">
        <f t="shared" si="461"/>
        <v>335.53153791481378</v>
      </c>
      <c r="AE925" s="14">
        <f t="shared" si="462"/>
        <v>75.583333333333329</v>
      </c>
      <c r="AF925" s="24">
        <f t="shared" si="435"/>
        <v>400</v>
      </c>
      <c r="AG925" s="3">
        <f t="shared" si="463"/>
        <v>1.3</v>
      </c>
      <c r="AH925" s="3">
        <f>IF(AC925&lt;=450,AthetaR30_0,IF(AC925&gt;=650,AthetaR30_2,(IF(AC925&lt;=550,AthetaR30_0+(AthetaR30_1-AthetaR30_0)/100*(AC925-450),AthetaR30_1+(AthetaR30_2-AthetaR30_1)/100*(AC925-450)))))</f>
        <v>0</v>
      </c>
      <c r="AI925" s="3">
        <f>IF(AD925&lt;=450,AthetaR60_0,IF(AD925&gt;=650,AthetaR60_2,(IF(AD925&lt;=550,AthetaR60_0+(AthetaR60_1-AthetaR60_0)/100*(AD925-450),AthetaR60_1+(AthetaR60_2-AthetaR60_1)/100*(AD925-450)))))</f>
        <v>0.5</v>
      </c>
      <c r="AJ925" s="3">
        <f>IF(AE925&lt;=450,AthetaR90_0,IF(AE925&gt;=650,AthetaR90_2,(IF(AE925&lt;=550,AthetaR90_0+(AthetaR90_1-AthetaR90_0)/100*(AE925-450),AthetaR90_1+(AthetaR90_2-AthetaR90_1)/100*(AE925-450)))))</f>
        <v>1.3</v>
      </c>
      <c r="AK925" s="3">
        <f>IF(AF925&lt;=450,AthetaR120_0,IF(AF925&gt;=650,AthetaR120_2,(IF(AF925&lt;=550,AthetaR120_0+(AthetaR120_1-AthetaR120_0)/100*(AF925-450),AthetaR120_1+(AthetaR120_2-AthetaR120_1)/100*(AF925-450)))))</f>
        <v>1.9</v>
      </c>
      <c r="AL925" s="24">
        <f t="shared" si="464"/>
        <v>461.88945309876095</v>
      </c>
      <c r="AM925" s="14">
        <f t="shared" si="465"/>
        <v>335.53153791481378</v>
      </c>
    </row>
    <row r="926" spans="2:39" x14ac:dyDescent="0.25">
      <c r="B926" s="3">
        <f t="shared" si="448"/>
        <v>4540</v>
      </c>
      <c r="C926" s="14">
        <f t="shared" si="449"/>
        <v>75.666666666666671</v>
      </c>
      <c r="D926" s="11">
        <f t="shared" si="450"/>
        <v>980.03544829861812</v>
      </c>
      <c r="E926" s="11">
        <f t="shared" si="436"/>
        <v>640.36057217107077</v>
      </c>
      <c r="F926" s="11">
        <f t="shared" si="451"/>
        <v>227.50352986967653</v>
      </c>
      <c r="G926" s="11">
        <f t="shared" si="437"/>
        <v>462.2912449657569</v>
      </c>
      <c r="H926" s="11">
        <f t="shared" si="438"/>
        <v>335.85946546933667</v>
      </c>
      <c r="I926" s="24">
        <f t="shared" si="452"/>
        <v>227.50352986967653</v>
      </c>
      <c r="J926" s="12">
        <f t="shared" si="439"/>
        <v>0.21426993995357746</v>
      </c>
      <c r="K926" s="24">
        <f t="shared" si="440"/>
        <v>539.53016259045773</v>
      </c>
      <c r="L926" s="12">
        <f t="shared" si="453"/>
        <v>0.23523369002259423</v>
      </c>
      <c r="M926" s="24">
        <f t="shared" si="454"/>
        <v>462.2912449657569</v>
      </c>
      <c r="N926" s="12">
        <f t="shared" si="441"/>
        <v>0.60163344168845001</v>
      </c>
      <c r="O926" s="24">
        <f t="shared" si="442"/>
        <v>640.50681323477272</v>
      </c>
      <c r="P926" s="12">
        <f t="shared" si="455"/>
        <v>0.40148255707667513</v>
      </c>
      <c r="Q926" s="24">
        <f t="shared" si="456"/>
        <v>335.85946546933667</v>
      </c>
      <c r="R926" s="12">
        <f t="shared" si="443"/>
        <v>0.36662545144072067</v>
      </c>
      <c r="S926" s="24">
        <f t="shared" si="444"/>
        <v>578.09045805840492</v>
      </c>
      <c r="T926" s="12">
        <f t="shared" si="457"/>
        <v>0.327785496665777</v>
      </c>
      <c r="W926" s="24">
        <f t="shared" si="458"/>
        <v>376.7582471833631</v>
      </c>
      <c r="X926" s="24">
        <f t="shared" si="459"/>
        <v>595.0688260445886</v>
      </c>
      <c r="Y926" s="13">
        <f t="shared" si="445"/>
        <v>0.39251341787055272</v>
      </c>
      <c r="Z926" s="24">
        <f t="shared" si="446"/>
        <v>6590.0581246926922</v>
      </c>
      <c r="AA926" s="24">
        <f t="shared" si="447"/>
        <v>14383.113160405022</v>
      </c>
      <c r="AB926" s="24">
        <f t="shared" si="460"/>
        <v>462.2912449657569</v>
      </c>
      <c r="AC926" s="24">
        <f t="shared" si="461"/>
        <v>335.85946546933667</v>
      </c>
      <c r="AE926" s="14">
        <f t="shared" si="462"/>
        <v>75.666666666666671</v>
      </c>
      <c r="AF926" s="24">
        <f t="shared" si="435"/>
        <v>400</v>
      </c>
      <c r="AG926" s="3">
        <f t="shared" si="463"/>
        <v>1.3</v>
      </c>
      <c r="AH926" s="3">
        <f>IF(AC926&lt;=450,AthetaR30_0,IF(AC926&gt;=650,AthetaR30_2,(IF(AC926&lt;=550,AthetaR30_0+(AthetaR30_1-AthetaR30_0)/100*(AC926-450),AthetaR30_1+(AthetaR30_2-AthetaR30_1)/100*(AC926-450)))))</f>
        <v>0</v>
      </c>
      <c r="AI926" s="3">
        <f>IF(AD926&lt;=450,AthetaR60_0,IF(AD926&gt;=650,AthetaR60_2,(IF(AD926&lt;=550,AthetaR60_0+(AthetaR60_1-AthetaR60_0)/100*(AD926-450),AthetaR60_1+(AthetaR60_2-AthetaR60_1)/100*(AD926-450)))))</f>
        <v>0.5</v>
      </c>
      <c r="AJ926" s="3">
        <f>IF(AE926&lt;=450,AthetaR90_0,IF(AE926&gt;=650,AthetaR90_2,(IF(AE926&lt;=550,AthetaR90_0+(AthetaR90_1-AthetaR90_0)/100*(AE926-450),AthetaR90_1+(AthetaR90_2-AthetaR90_1)/100*(AE926-450)))))</f>
        <v>1.3</v>
      </c>
      <c r="AK926" s="3">
        <f>IF(AF926&lt;=450,AthetaR120_0,IF(AF926&gt;=650,AthetaR120_2,(IF(AF926&lt;=550,AthetaR120_0+(AthetaR120_1-AthetaR120_0)/100*(AF926-450),AthetaR120_1+(AthetaR120_2-AthetaR120_1)/100*(AF926-450)))))</f>
        <v>1.9</v>
      </c>
      <c r="AL926" s="24">
        <f t="shared" si="464"/>
        <v>462.2912449657569</v>
      </c>
      <c r="AM926" s="14">
        <f t="shared" si="465"/>
        <v>335.85946546933667</v>
      </c>
    </row>
    <row r="927" spans="2:39" x14ac:dyDescent="0.25">
      <c r="B927" s="3">
        <f t="shared" si="448"/>
        <v>4545</v>
      </c>
      <c r="C927" s="14">
        <f t="shared" si="449"/>
        <v>75.75</v>
      </c>
      <c r="D927" s="11">
        <f t="shared" si="450"/>
        <v>980.20009842096385</v>
      </c>
      <c r="E927" s="11">
        <f t="shared" si="436"/>
        <v>640.57437051972283</v>
      </c>
      <c r="F927" s="11">
        <f t="shared" si="451"/>
        <v>227.73876355969912</v>
      </c>
      <c r="G927" s="11">
        <f t="shared" si="437"/>
        <v>462.69272752283359</v>
      </c>
      <c r="H927" s="11">
        <f t="shared" si="438"/>
        <v>336.18725096600247</v>
      </c>
      <c r="I927" s="24">
        <f t="shared" si="452"/>
        <v>227.73876355969912</v>
      </c>
      <c r="J927" s="12">
        <f t="shared" si="439"/>
        <v>0.2142373685532401</v>
      </c>
      <c r="K927" s="24">
        <f t="shared" si="440"/>
        <v>539.61218961048007</v>
      </c>
      <c r="L927" s="12">
        <f t="shared" si="453"/>
        <v>0.23518188433828174</v>
      </c>
      <c r="M927" s="24">
        <f t="shared" si="454"/>
        <v>462.69272752283359</v>
      </c>
      <c r="N927" s="12">
        <f t="shared" si="441"/>
        <v>0.60139431574603208</v>
      </c>
      <c r="O927" s="24">
        <f t="shared" si="442"/>
        <v>640.76149105817365</v>
      </c>
      <c r="P927" s="12">
        <f t="shared" si="455"/>
        <v>0.40117339585535705</v>
      </c>
      <c r="Q927" s="24">
        <f t="shared" si="456"/>
        <v>336.18725096600247</v>
      </c>
      <c r="R927" s="12">
        <f t="shared" si="443"/>
        <v>0.36654455482142345</v>
      </c>
      <c r="S927" s="24">
        <f t="shared" si="444"/>
        <v>578.21804299477822</v>
      </c>
      <c r="T927" s="12">
        <f t="shared" si="457"/>
        <v>0.32764342767200344</v>
      </c>
      <c r="W927" s="24">
        <f t="shared" si="458"/>
        <v>377.15076060123363</v>
      </c>
      <c r="X927" s="24">
        <f t="shared" si="459"/>
        <v>595.2435905051143</v>
      </c>
      <c r="Y927" s="13">
        <f t="shared" si="445"/>
        <v>0.39242933516977019</v>
      </c>
      <c r="Z927" s="24">
        <f t="shared" si="446"/>
        <v>6585.59024796223</v>
      </c>
      <c r="AA927" s="24">
        <f t="shared" si="447"/>
        <v>14389.246491065634</v>
      </c>
      <c r="AB927" s="24">
        <f t="shared" si="460"/>
        <v>462.69272752283359</v>
      </c>
      <c r="AC927" s="24">
        <f t="shared" si="461"/>
        <v>336.18725096600247</v>
      </c>
      <c r="AE927" s="14">
        <f t="shared" si="462"/>
        <v>75.75</v>
      </c>
      <c r="AF927" s="24">
        <f t="shared" si="435"/>
        <v>400</v>
      </c>
      <c r="AG927" s="3">
        <f t="shared" si="463"/>
        <v>1.3</v>
      </c>
      <c r="AH927" s="3">
        <f>IF(AC927&lt;=450,AthetaR30_0,IF(AC927&gt;=650,AthetaR30_2,(IF(AC927&lt;=550,AthetaR30_0+(AthetaR30_1-AthetaR30_0)/100*(AC927-450),AthetaR30_1+(AthetaR30_2-AthetaR30_1)/100*(AC927-450)))))</f>
        <v>0</v>
      </c>
      <c r="AI927" s="3">
        <f>IF(AD927&lt;=450,AthetaR60_0,IF(AD927&gt;=650,AthetaR60_2,(IF(AD927&lt;=550,AthetaR60_0+(AthetaR60_1-AthetaR60_0)/100*(AD927-450),AthetaR60_1+(AthetaR60_2-AthetaR60_1)/100*(AD927-450)))))</f>
        <v>0.5</v>
      </c>
      <c r="AJ927" s="3">
        <f>IF(AE927&lt;=450,AthetaR90_0,IF(AE927&gt;=650,AthetaR90_2,(IF(AE927&lt;=550,AthetaR90_0+(AthetaR90_1-AthetaR90_0)/100*(AE927-450),AthetaR90_1+(AthetaR90_2-AthetaR90_1)/100*(AE927-450)))))</f>
        <v>1.3</v>
      </c>
      <c r="AK927" s="3">
        <f>IF(AF927&lt;=450,AthetaR120_0,IF(AF927&gt;=650,AthetaR120_2,(IF(AF927&lt;=550,AthetaR120_0+(AthetaR120_1-AthetaR120_0)/100*(AF927-450),AthetaR120_1+(AthetaR120_2-AthetaR120_1)/100*(AF927-450)))))</f>
        <v>1.9</v>
      </c>
      <c r="AL927" s="24">
        <f t="shared" si="464"/>
        <v>462.69272752283359</v>
      </c>
      <c r="AM927" s="14">
        <f t="shared" si="465"/>
        <v>336.18725096600247</v>
      </c>
    </row>
    <row r="928" spans="2:39" x14ac:dyDescent="0.25">
      <c r="B928" s="3">
        <f t="shared" si="448"/>
        <v>4550</v>
      </c>
      <c r="C928" s="14">
        <f t="shared" si="449"/>
        <v>75.833333333333329</v>
      </c>
      <c r="D928" s="11">
        <f t="shared" si="450"/>
        <v>980.36456780768322</v>
      </c>
      <c r="E928" s="11">
        <f t="shared" si="436"/>
        <v>640.7881688683749</v>
      </c>
      <c r="F928" s="11">
        <f t="shared" si="451"/>
        <v>227.97394544403741</v>
      </c>
      <c r="G928" s="11">
        <f t="shared" si="437"/>
        <v>463.09390091868897</v>
      </c>
      <c r="H928" s="11">
        <f t="shared" si="438"/>
        <v>336.51489439367447</v>
      </c>
      <c r="I928" s="24">
        <f t="shared" si="452"/>
        <v>227.97394544403741</v>
      </c>
      <c r="J928" s="12">
        <f t="shared" si="439"/>
        <v>0.21420482183168407</v>
      </c>
      <c r="K928" s="24">
        <f t="shared" si="440"/>
        <v>539.69417939732659</v>
      </c>
      <c r="L928" s="12">
        <f t="shared" si="453"/>
        <v>0.23513005885631758</v>
      </c>
      <c r="M928" s="24">
        <f t="shared" si="454"/>
        <v>463.09390091868897</v>
      </c>
      <c r="N928" s="12">
        <f t="shared" si="441"/>
        <v>0.60115514351781851</v>
      </c>
      <c r="O928" s="24">
        <f t="shared" si="442"/>
        <v>641.01642084663558</v>
      </c>
      <c r="P928" s="12">
        <f t="shared" si="455"/>
        <v>0.40086438381268752</v>
      </c>
      <c r="Q928" s="24">
        <f t="shared" si="456"/>
        <v>336.51489439367447</v>
      </c>
      <c r="R928" s="12">
        <f t="shared" si="443"/>
        <v>0.36646365422855121</v>
      </c>
      <c r="S928" s="24">
        <f t="shared" si="444"/>
        <v>578.34569053075597</v>
      </c>
      <c r="T928" s="12">
        <f t="shared" si="457"/>
        <v>0.32750134769425077</v>
      </c>
      <c r="W928" s="24">
        <f t="shared" si="458"/>
        <v>377.54318993640339</v>
      </c>
      <c r="X928" s="24">
        <f t="shared" si="459"/>
        <v>595.41857067843478</v>
      </c>
      <c r="Y928" s="13">
        <f t="shared" si="445"/>
        <v>0.39234507892052156</v>
      </c>
      <c r="Z928" s="24">
        <f t="shared" si="446"/>
        <v>6581.1244732992873</v>
      </c>
      <c r="AA928" s="24">
        <f t="shared" si="447"/>
        <v>14395.373401565899</v>
      </c>
      <c r="AB928" s="24">
        <f t="shared" si="460"/>
        <v>463.09390091868897</v>
      </c>
      <c r="AC928" s="24">
        <f t="shared" si="461"/>
        <v>336.51489439367447</v>
      </c>
      <c r="AE928" s="14">
        <f t="shared" si="462"/>
        <v>75.833333333333329</v>
      </c>
      <c r="AF928" s="24">
        <f t="shared" si="435"/>
        <v>400</v>
      </c>
      <c r="AG928" s="3">
        <f t="shared" si="463"/>
        <v>1.3</v>
      </c>
      <c r="AH928" s="3">
        <f>IF(AC928&lt;=450,AthetaR30_0,IF(AC928&gt;=650,AthetaR30_2,(IF(AC928&lt;=550,AthetaR30_0+(AthetaR30_1-AthetaR30_0)/100*(AC928-450),AthetaR30_1+(AthetaR30_2-AthetaR30_1)/100*(AC928-450)))))</f>
        <v>0</v>
      </c>
      <c r="AI928" s="3">
        <f>IF(AD928&lt;=450,AthetaR60_0,IF(AD928&gt;=650,AthetaR60_2,(IF(AD928&lt;=550,AthetaR60_0+(AthetaR60_1-AthetaR60_0)/100*(AD928-450),AthetaR60_1+(AthetaR60_2-AthetaR60_1)/100*(AD928-450)))))</f>
        <v>0.5</v>
      </c>
      <c r="AJ928" s="3">
        <f>IF(AE928&lt;=450,AthetaR90_0,IF(AE928&gt;=650,AthetaR90_2,(IF(AE928&lt;=550,AthetaR90_0+(AthetaR90_1-AthetaR90_0)/100*(AE928-450),AthetaR90_1+(AthetaR90_2-AthetaR90_1)/100*(AE928-450)))))</f>
        <v>1.3</v>
      </c>
      <c r="AK928" s="3">
        <f>IF(AF928&lt;=450,AthetaR120_0,IF(AF928&gt;=650,AthetaR120_2,(IF(AF928&lt;=550,AthetaR120_0+(AthetaR120_1-AthetaR120_0)/100*(AF928-450),AthetaR120_1+(AthetaR120_2-AthetaR120_1)/100*(AF928-450)))))</f>
        <v>1.9</v>
      </c>
      <c r="AL928" s="24">
        <f t="shared" si="464"/>
        <v>463.09390091868897</v>
      </c>
      <c r="AM928" s="14">
        <f t="shared" si="465"/>
        <v>336.51489439367447</v>
      </c>
    </row>
    <row r="929" spans="2:39" x14ac:dyDescent="0.25">
      <c r="B929" s="3">
        <f t="shared" si="448"/>
        <v>4555</v>
      </c>
      <c r="C929" s="14">
        <f t="shared" si="449"/>
        <v>75.916666666666671</v>
      </c>
      <c r="D929" s="11">
        <f t="shared" si="450"/>
        <v>980.52885685512661</v>
      </c>
      <c r="E929" s="11">
        <f t="shared" si="436"/>
        <v>641.00196721702696</v>
      </c>
      <c r="F929" s="11">
        <f t="shared" si="451"/>
        <v>228.20907550289374</v>
      </c>
      <c r="G929" s="11">
        <f t="shared" si="437"/>
        <v>463.49476530250166</v>
      </c>
      <c r="H929" s="11">
        <f t="shared" si="438"/>
        <v>336.8423957413687</v>
      </c>
      <c r="I929" s="24">
        <f t="shared" si="452"/>
        <v>228.20907550289374</v>
      </c>
      <c r="J929" s="12">
        <f t="shared" si="439"/>
        <v>0.21417229969991455</v>
      </c>
      <c r="K929" s="24">
        <f t="shared" si="440"/>
        <v>539.77613212997312</v>
      </c>
      <c r="L929" s="12">
        <f t="shared" si="453"/>
        <v>0.2350782136631907</v>
      </c>
      <c r="M929" s="24">
        <f t="shared" si="454"/>
        <v>463.49476530250166</v>
      </c>
      <c r="N929" s="12">
        <f t="shared" si="441"/>
        <v>0.60091592541727668</v>
      </c>
      <c r="O929" s="24">
        <f t="shared" si="442"/>
        <v>641.27160251868827</v>
      </c>
      <c r="P929" s="12">
        <f t="shared" si="455"/>
        <v>0.40055552142759238</v>
      </c>
      <c r="Q929" s="24">
        <f t="shared" si="456"/>
        <v>336.8423957413687</v>
      </c>
      <c r="R929" s="12">
        <f t="shared" si="443"/>
        <v>0.3663827494942905</v>
      </c>
      <c r="S929" s="24">
        <f t="shared" si="444"/>
        <v>578.47340097691597</v>
      </c>
      <c r="T929" s="12">
        <f t="shared" si="457"/>
        <v>0.32735925688489209</v>
      </c>
      <c r="W929" s="24">
        <f t="shared" si="458"/>
        <v>377.93553501532392</v>
      </c>
      <c r="X929" s="24">
        <f t="shared" si="459"/>
        <v>595.5937671290219</v>
      </c>
      <c r="Y929" s="13">
        <f t="shared" si="445"/>
        <v>0.39226064905844488</v>
      </c>
      <c r="Z929" s="24">
        <f t="shared" si="446"/>
        <v>6576.6608050425757</v>
      </c>
      <c r="AA929" s="24">
        <f t="shared" si="447"/>
        <v>14401.493890930597</v>
      </c>
      <c r="AB929" s="24">
        <f t="shared" si="460"/>
        <v>463.49476530250166</v>
      </c>
      <c r="AC929" s="24">
        <f t="shared" si="461"/>
        <v>336.8423957413687</v>
      </c>
      <c r="AE929" s="14">
        <f t="shared" si="462"/>
        <v>75.916666666666671</v>
      </c>
      <c r="AF929" s="24">
        <f t="shared" si="435"/>
        <v>400</v>
      </c>
      <c r="AG929" s="3">
        <f t="shared" si="463"/>
        <v>1.3</v>
      </c>
      <c r="AH929" s="3">
        <f>IF(AC929&lt;=450,AthetaR30_0,IF(AC929&gt;=650,AthetaR30_2,(IF(AC929&lt;=550,AthetaR30_0+(AthetaR30_1-AthetaR30_0)/100*(AC929-450),AthetaR30_1+(AthetaR30_2-AthetaR30_1)/100*(AC929-450)))))</f>
        <v>0</v>
      </c>
      <c r="AI929" s="3">
        <f>IF(AD929&lt;=450,AthetaR60_0,IF(AD929&gt;=650,AthetaR60_2,(IF(AD929&lt;=550,AthetaR60_0+(AthetaR60_1-AthetaR60_0)/100*(AD929-450),AthetaR60_1+(AthetaR60_2-AthetaR60_1)/100*(AD929-450)))))</f>
        <v>0.5</v>
      </c>
      <c r="AJ929" s="3">
        <f>IF(AE929&lt;=450,AthetaR90_0,IF(AE929&gt;=650,AthetaR90_2,(IF(AE929&lt;=550,AthetaR90_0+(AthetaR90_1-AthetaR90_0)/100*(AE929-450),AthetaR90_1+(AthetaR90_2-AthetaR90_1)/100*(AE929-450)))))</f>
        <v>1.3</v>
      </c>
      <c r="AK929" s="3">
        <f>IF(AF929&lt;=450,AthetaR120_0,IF(AF929&gt;=650,AthetaR120_2,(IF(AF929&lt;=550,AthetaR120_0+(AthetaR120_1-AthetaR120_0)/100*(AF929-450),AthetaR120_1+(AthetaR120_2-AthetaR120_1)/100*(AF929-450)))))</f>
        <v>1.9</v>
      </c>
      <c r="AL929" s="24">
        <f t="shared" si="464"/>
        <v>463.49476530250166</v>
      </c>
      <c r="AM929" s="14">
        <f t="shared" si="465"/>
        <v>336.8423957413687</v>
      </c>
    </row>
    <row r="930" spans="2:39" x14ac:dyDescent="0.25">
      <c r="B930" s="3">
        <f t="shared" si="448"/>
        <v>4560</v>
      </c>
      <c r="C930" s="14">
        <f t="shared" si="449"/>
        <v>76</v>
      </c>
      <c r="D930" s="11">
        <f t="shared" si="450"/>
        <v>980.69296595834192</v>
      </c>
      <c r="E930" s="11">
        <f t="shared" si="436"/>
        <v>641.21576556567913</v>
      </c>
      <c r="F930" s="11">
        <f t="shared" si="451"/>
        <v>228.44415371655694</v>
      </c>
      <c r="G930" s="11">
        <f t="shared" si="437"/>
        <v>463.89532082392924</v>
      </c>
      <c r="H930" s="11">
        <f t="shared" si="438"/>
        <v>337.16975499825361</v>
      </c>
      <c r="I930" s="24">
        <f t="shared" si="452"/>
        <v>228.44415371655694</v>
      </c>
      <c r="J930" s="12">
        <f t="shared" si="439"/>
        <v>0.2141398020691212</v>
      </c>
      <c r="K930" s="24">
        <f t="shared" si="440"/>
        <v>539.85804798720062</v>
      </c>
      <c r="L930" s="12">
        <f t="shared" si="453"/>
        <v>0.23502634884492499</v>
      </c>
      <c r="M930" s="24">
        <f t="shared" si="454"/>
        <v>463.89532082392924</v>
      </c>
      <c r="N930" s="12">
        <f t="shared" si="441"/>
        <v>0.6006766618592625</v>
      </c>
      <c r="O930" s="24">
        <f t="shared" si="442"/>
        <v>641.52703599066172</v>
      </c>
      <c r="P930" s="12">
        <f t="shared" si="455"/>
        <v>0.40024680917733602</v>
      </c>
      <c r="Q930" s="24">
        <f t="shared" si="456"/>
        <v>337.16975499825361</v>
      </c>
      <c r="R930" s="12">
        <f t="shared" si="443"/>
        <v>0.36630184045185332</v>
      </c>
      <c r="S930" s="24">
        <f t="shared" si="444"/>
        <v>578.60117464272855</v>
      </c>
      <c r="T930" s="12">
        <f t="shared" si="457"/>
        <v>0.32721715539606777</v>
      </c>
      <c r="W930" s="24">
        <f t="shared" si="458"/>
        <v>378.32779566438239</v>
      </c>
      <c r="X930" s="24">
        <f t="shared" si="459"/>
        <v>595.76918041986812</v>
      </c>
      <c r="Y930" s="13">
        <f t="shared" si="445"/>
        <v>0.39217604552201635</v>
      </c>
      <c r="Z930" s="24">
        <f t="shared" si="446"/>
        <v>6572.1992475324187</v>
      </c>
      <c r="AA930" s="24">
        <f t="shared" si="447"/>
        <v>14407.60795824126</v>
      </c>
      <c r="AB930" s="24">
        <f t="shared" si="460"/>
        <v>463.89532082392924</v>
      </c>
      <c r="AC930" s="24">
        <f t="shared" si="461"/>
        <v>337.16975499825361</v>
      </c>
      <c r="AE930" s="14">
        <f t="shared" si="462"/>
        <v>76</v>
      </c>
      <c r="AF930" s="24">
        <f t="shared" si="435"/>
        <v>400</v>
      </c>
      <c r="AG930" s="3">
        <f t="shared" si="463"/>
        <v>1.3</v>
      </c>
      <c r="AH930" s="3">
        <f>IF(AC930&lt;=450,AthetaR30_0,IF(AC930&gt;=650,AthetaR30_2,(IF(AC930&lt;=550,AthetaR30_0+(AthetaR30_1-AthetaR30_0)/100*(AC930-450),AthetaR30_1+(AthetaR30_2-AthetaR30_1)/100*(AC930-450)))))</f>
        <v>0</v>
      </c>
      <c r="AI930" s="3">
        <f>IF(AD930&lt;=450,AthetaR60_0,IF(AD930&gt;=650,AthetaR60_2,(IF(AD930&lt;=550,AthetaR60_0+(AthetaR60_1-AthetaR60_0)/100*(AD930-450),AthetaR60_1+(AthetaR60_2-AthetaR60_1)/100*(AD930-450)))))</f>
        <v>0.5</v>
      </c>
      <c r="AJ930" s="3">
        <f>IF(AE930&lt;=450,AthetaR90_0,IF(AE930&gt;=650,AthetaR90_2,(IF(AE930&lt;=550,AthetaR90_0+(AthetaR90_1-AthetaR90_0)/100*(AE930-450),AthetaR90_1+(AthetaR90_2-AthetaR90_1)/100*(AE930-450)))))</f>
        <v>1.3</v>
      </c>
      <c r="AK930" s="3">
        <f>IF(AF930&lt;=450,AthetaR120_0,IF(AF930&gt;=650,AthetaR120_2,(IF(AF930&lt;=550,AthetaR120_0+(AthetaR120_1-AthetaR120_0)/100*(AF930-450),AthetaR120_1+(AthetaR120_2-AthetaR120_1)/100*(AF930-450)))))</f>
        <v>1.9</v>
      </c>
      <c r="AL930" s="24">
        <f t="shared" si="464"/>
        <v>463.89532082392924</v>
      </c>
      <c r="AM930" s="14">
        <f t="shared" si="465"/>
        <v>337.16975499825361</v>
      </c>
    </row>
    <row r="931" spans="2:39" x14ac:dyDescent="0.25">
      <c r="B931" s="3">
        <f t="shared" si="448"/>
        <v>4565</v>
      </c>
      <c r="C931" s="14">
        <f t="shared" si="449"/>
        <v>76.083333333333329</v>
      </c>
      <c r="D931" s="11">
        <f t="shared" si="450"/>
        <v>980.85689551108021</v>
      </c>
      <c r="E931" s="11">
        <f t="shared" si="436"/>
        <v>641.4295639143312</v>
      </c>
      <c r="F931" s="11">
        <f t="shared" si="451"/>
        <v>228.67918006540185</v>
      </c>
      <c r="G931" s="11">
        <f t="shared" si="437"/>
        <v>464.2955676331066</v>
      </c>
      <c r="H931" s="11">
        <f t="shared" si="438"/>
        <v>337.49697215364966</v>
      </c>
      <c r="I931" s="24">
        <f t="shared" si="452"/>
        <v>228.67918006540185</v>
      </c>
      <c r="J931" s="12">
        <f t="shared" si="439"/>
        <v>0.21410732885067837</v>
      </c>
      <c r="K931" s="24">
        <f t="shared" si="440"/>
        <v>539.93992714759418</v>
      </c>
      <c r="L931" s="12">
        <f t="shared" si="453"/>
        <v>0.23497446448706799</v>
      </c>
      <c r="M931" s="24">
        <f t="shared" si="454"/>
        <v>464.2955676331066</v>
      </c>
      <c r="N931" s="12">
        <f t="shared" si="441"/>
        <v>0.60043735326000169</v>
      </c>
      <c r="O931" s="24">
        <f t="shared" si="442"/>
        <v>641.78272117669701</v>
      </c>
      <c r="P931" s="12">
        <f t="shared" si="455"/>
        <v>0.39993824753747542</v>
      </c>
      <c r="Q931" s="24">
        <f t="shared" si="456"/>
        <v>337.49697215364966</v>
      </c>
      <c r="R931" s="12">
        <f t="shared" si="443"/>
        <v>0.36622092693547537</v>
      </c>
      <c r="S931" s="24">
        <f t="shared" si="444"/>
        <v>578.72901183655722</v>
      </c>
      <c r="T931" s="12">
        <f t="shared" si="457"/>
        <v>0.32707504337966098</v>
      </c>
      <c r="W931" s="24">
        <f t="shared" si="458"/>
        <v>378.71997170990443</v>
      </c>
      <c r="X931" s="24">
        <f t="shared" si="459"/>
        <v>595.94481111248433</v>
      </c>
      <c r="Y931" s="13">
        <f t="shared" si="445"/>
        <v>0.3920912682525472</v>
      </c>
      <c r="Z931" s="24">
        <f t="shared" si="446"/>
        <v>6567.7398051106693</v>
      </c>
      <c r="AA931" s="24">
        <f t="shared" si="447"/>
        <v>14413.715602636203</v>
      </c>
      <c r="AB931" s="24">
        <f t="shared" si="460"/>
        <v>464.2955676331066</v>
      </c>
      <c r="AC931" s="24">
        <f t="shared" si="461"/>
        <v>337.49697215364966</v>
      </c>
      <c r="AE931" s="14">
        <f t="shared" si="462"/>
        <v>76.083333333333329</v>
      </c>
      <c r="AF931" s="24">
        <f t="shared" si="435"/>
        <v>400</v>
      </c>
      <c r="AG931" s="3">
        <f t="shared" si="463"/>
        <v>1.3</v>
      </c>
      <c r="AH931" s="3">
        <f>IF(AC931&lt;=450,AthetaR30_0,IF(AC931&gt;=650,AthetaR30_2,(IF(AC931&lt;=550,AthetaR30_0+(AthetaR30_1-AthetaR30_0)/100*(AC931-450),AthetaR30_1+(AthetaR30_2-AthetaR30_1)/100*(AC931-450)))))</f>
        <v>0</v>
      </c>
      <c r="AI931" s="3">
        <f>IF(AD931&lt;=450,AthetaR60_0,IF(AD931&gt;=650,AthetaR60_2,(IF(AD931&lt;=550,AthetaR60_0+(AthetaR60_1-AthetaR60_0)/100*(AD931-450),AthetaR60_1+(AthetaR60_2-AthetaR60_1)/100*(AD931-450)))))</f>
        <v>0.5</v>
      </c>
      <c r="AJ931" s="3">
        <f>IF(AE931&lt;=450,AthetaR90_0,IF(AE931&gt;=650,AthetaR90_2,(IF(AE931&lt;=550,AthetaR90_0+(AthetaR90_1-AthetaR90_0)/100*(AE931-450),AthetaR90_1+(AthetaR90_2-AthetaR90_1)/100*(AE931-450)))))</f>
        <v>1.3</v>
      </c>
      <c r="AK931" s="3">
        <f>IF(AF931&lt;=450,AthetaR120_0,IF(AF931&gt;=650,AthetaR120_2,(IF(AF931&lt;=550,AthetaR120_0+(AthetaR120_1-AthetaR120_0)/100*(AF931-450),AthetaR120_1+(AthetaR120_2-AthetaR120_1)/100*(AF931-450)))))</f>
        <v>1.9</v>
      </c>
      <c r="AL931" s="24">
        <f t="shared" si="464"/>
        <v>464.2955676331066</v>
      </c>
      <c r="AM931" s="14">
        <f t="shared" si="465"/>
        <v>337.49697215364966</v>
      </c>
    </row>
    <row r="932" spans="2:39" x14ac:dyDescent="0.25">
      <c r="B932" s="3">
        <f t="shared" si="448"/>
        <v>4570</v>
      </c>
      <c r="C932" s="14">
        <f t="shared" si="449"/>
        <v>76.166666666666671</v>
      </c>
      <c r="D932" s="11">
        <f t="shared" si="450"/>
        <v>981.02064590580176</v>
      </c>
      <c r="E932" s="11">
        <f t="shared" si="436"/>
        <v>641.64336226298326</v>
      </c>
      <c r="F932" s="11">
        <f t="shared" si="451"/>
        <v>228.91415452988892</v>
      </c>
      <c r="G932" s="11">
        <f t="shared" si="437"/>
        <v>464.69550588064408</v>
      </c>
      <c r="H932" s="11">
        <f t="shared" si="438"/>
        <v>337.8240471970293</v>
      </c>
      <c r="I932" s="24">
        <f t="shared" si="452"/>
        <v>228.91415452988892</v>
      </c>
      <c r="J932" s="12">
        <f t="shared" si="439"/>
        <v>0.21407487995614471</v>
      </c>
      <c r="K932" s="24">
        <f t="shared" si="440"/>
        <v>540.02176978954321</v>
      </c>
      <c r="L932" s="12">
        <f t="shared" si="453"/>
        <v>0.23492256067468553</v>
      </c>
      <c r="M932" s="24">
        <f t="shared" si="454"/>
        <v>464.69550588064408</v>
      </c>
      <c r="N932" s="12">
        <f t="shared" si="441"/>
        <v>0.60019800003707102</v>
      </c>
      <c r="O932" s="24">
        <f t="shared" si="442"/>
        <v>642.03865798875802</v>
      </c>
      <c r="P932" s="12">
        <f t="shared" si="455"/>
        <v>0.3996298369818379</v>
      </c>
      <c r="Q932" s="24">
        <f t="shared" si="456"/>
        <v>337.8240471970293</v>
      </c>
      <c r="R932" s="12">
        <f t="shared" si="443"/>
        <v>0.36614000878041347</v>
      </c>
      <c r="S932" s="24">
        <f t="shared" si="444"/>
        <v>578.85691286565975</v>
      </c>
      <c r="T932" s="12">
        <f t="shared" si="457"/>
        <v>0.32693292098728782</v>
      </c>
      <c r="W932" s="24">
        <f t="shared" si="458"/>
        <v>379.11206297815698</v>
      </c>
      <c r="X932" s="24">
        <f t="shared" si="459"/>
        <v>596.12065976689837</v>
      </c>
      <c r="Y932" s="13">
        <f t="shared" si="445"/>
        <v>0.39200631719418266</v>
      </c>
      <c r="Z932" s="24">
        <f t="shared" si="446"/>
        <v>6563.2824821206568</v>
      </c>
      <c r="AA932" s="24">
        <f t="shared" si="447"/>
        <v>14419.816823310606</v>
      </c>
      <c r="AB932" s="24">
        <f t="shared" si="460"/>
        <v>464.69550588064408</v>
      </c>
      <c r="AC932" s="24">
        <f t="shared" si="461"/>
        <v>337.8240471970293</v>
      </c>
      <c r="AE932" s="14">
        <f t="shared" si="462"/>
        <v>76.166666666666671</v>
      </c>
      <c r="AF932" s="24">
        <f t="shared" si="435"/>
        <v>400</v>
      </c>
      <c r="AG932" s="3">
        <f t="shared" si="463"/>
        <v>1.3</v>
      </c>
      <c r="AH932" s="3">
        <f>IF(AC932&lt;=450,AthetaR30_0,IF(AC932&gt;=650,AthetaR30_2,(IF(AC932&lt;=550,AthetaR30_0+(AthetaR30_1-AthetaR30_0)/100*(AC932-450),AthetaR30_1+(AthetaR30_2-AthetaR30_1)/100*(AC932-450)))))</f>
        <v>0</v>
      </c>
      <c r="AI932" s="3">
        <f>IF(AD932&lt;=450,AthetaR60_0,IF(AD932&gt;=650,AthetaR60_2,(IF(AD932&lt;=550,AthetaR60_0+(AthetaR60_1-AthetaR60_0)/100*(AD932-450),AthetaR60_1+(AthetaR60_2-AthetaR60_1)/100*(AD932-450)))))</f>
        <v>0.5</v>
      </c>
      <c r="AJ932" s="3">
        <f>IF(AE932&lt;=450,AthetaR90_0,IF(AE932&gt;=650,AthetaR90_2,(IF(AE932&lt;=550,AthetaR90_0+(AthetaR90_1-AthetaR90_0)/100*(AE932-450),AthetaR90_1+(AthetaR90_2-AthetaR90_1)/100*(AE932-450)))))</f>
        <v>1.3</v>
      </c>
      <c r="AK932" s="3">
        <f>IF(AF932&lt;=450,AthetaR120_0,IF(AF932&gt;=650,AthetaR120_2,(IF(AF932&lt;=550,AthetaR120_0+(AthetaR120_1-AthetaR120_0)/100*(AF932-450),AthetaR120_1+(AthetaR120_2-AthetaR120_1)/100*(AF932-450)))))</f>
        <v>1.9</v>
      </c>
      <c r="AL932" s="24">
        <f t="shared" si="464"/>
        <v>464.69550588064408</v>
      </c>
      <c r="AM932" s="14">
        <f t="shared" si="465"/>
        <v>337.8240471970293</v>
      </c>
    </row>
    <row r="933" spans="2:39" x14ac:dyDescent="0.25">
      <c r="B933" s="3">
        <f t="shared" si="448"/>
        <v>4575</v>
      </c>
      <c r="C933" s="14">
        <f t="shared" si="449"/>
        <v>76.25</v>
      </c>
      <c r="D933" s="11">
        <f t="shared" si="450"/>
        <v>981.18421753368114</v>
      </c>
      <c r="E933" s="11">
        <f t="shared" si="436"/>
        <v>641.85716061163532</v>
      </c>
      <c r="F933" s="11">
        <f t="shared" si="451"/>
        <v>229.14907709056359</v>
      </c>
      <c r="G933" s="11">
        <f t="shared" si="437"/>
        <v>465.09513571762591</v>
      </c>
      <c r="H933" s="11">
        <f t="shared" si="438"/>
        <v>338.15098011801661</v>
      </c>
      <c r="I933" s="24">
        <f t="shared" si="452"/>
        <v>229.14907709056359</v>
      </c>
      <c r="J933" s="12">
        <f t="shared" si="439"/>
        <v>0.21404245529726279</v>
      </c>
      <c r="K933" s="24">
        <f t="shared" si="440"/>
        <v>540.10357609124117</v>
      </c>
      <c r="L933" s="12">
        <f t="shared" si="453"/>
        <v>0.23487063749238393</v>
      </c>
      <c r="M933" s="24">
        <f t="shared" si="454"/>
        <v>465.09513571762591</v>
      </c>
      <c r="N933" s="12">
        <f t="shared" si="441"/>
        <v>0.59995860260937917</v>
      </c>
      <c r="O933" s="24">
        <f t="shared" si="442"/>
        <v>642.29484633664185</v>
      </c>
      <c r="P933" s="12">
        <f t="shared" si="455"/>
        <v>0.3993215779825729</v>
      </c>
      <c r="Q933" s="24">
        <f t="shared" si="456"/>
        <v>338.15098011801661</v>
      </c>
      <c r="R933" s="12">
        <f t="shared" si="443"/>
        <v>0.36605908582294233</v>
      </c>
      <c r="S933" s="24">
        <f t="shared" si="444"/>
        <v>578.98487803619059</v>
      </c>
      <c r="T933" s="12">
        <f t="shared" si="457"/>
        <v>0.32679078837033093</v>
      </c>
      <c r="W933" s="24">
        <f t="shared" si="458"/>
        <v>379.50406929535114</v>
      </c>
      <c r="X933" s="24">
        <f t="shared" si="459"/>
        <v>596.29672694165367</v>
      </c>
      <c r="Y933" s="13">
        <f t="shared" si="445"/>
        <v>0.39192119229389688</v>
      </c>
      <c r="Z933" s="24">
        <f t="shared" si="446"/>
        <v>6558.8272829071047</v>
      </c>
      <c r="AA933" s="24">
        <f t="shared" si="447"/>
        <v>14425.911619516495</v>
      </c>
      <c r="AB933" s="24">
        <f t="shared" si="460"/>
        <v>465.09513571762591</v>
      </c>
      <c r="AC933" s="24">
        <f t="shared" si="461"/>
        <v>338.15098011801661</v>
      </c>
      <c r="AE933" s="14">
        <f t="shared" si="462"/>
        <v>76.25</v>
      </c>
      <c r="AF933" s="24">
        <f t="shared" ref="AF933:AF996" si="466">IF(AC933&lt;=450,Thetha0_0,IF(AC933&gt;=650,Thetha0_2,(IF(AC933&lt;=550,Thetha0_0+(Thetha0_1-Thetha0_0)/100*(AC933-450),Thetha0_1+(Thetha0_2-Thetha0_1)/100*(AC933-450)))))</f>
        <v>400</v>
      </c>
      <c r="AG933" s="3">
        <f t="shared" si="463"/>
        <v>1.3</v>
      </c>
      <c r="AH933" s="3">
        <f>IF(AC933&lt;=450,AthetaR30_0,IF(AC933&gt;=650,AthetaR30_2,(IF(AC933&lt;=550,AthetaR30_0+(AthetaR30_1-AthetaR30_0)/100*(AC933-450),AthetaR30_1+(AthetaR30_2-AthetaR30_1)/100*(AC933-450)))))</f>
        <v>0</v>
      </c>
      <c r="AI933" s="3">
        <f>IF(AD933&lt;=450,AthetaR60_0,IF(AD933&gt;=650,AthetaR60_2,(IF(AD933&lt;=550,AthetaR60_0+(AthetaR60_1-AthetaR60_0)/100*(AD933-450),AthetaR60_1+(AthetaR60_2-AthetaR60_1)/100*(AD933-450)))))</f>
        <v>0.5</v>
      </c>
      <c r="AJ933" s="3">
        <f>IF(AE933&lt;=450,AthetaR90_0,IF(AE933&gt;=650,AthetaR90_2,(IF(AE933&lt;=550,AthetaR90_0+(AthetaR90_1-AthetaR90_0)/100*(AE933-450),AthetaR90_1+(AthetaR90_2-AthetaR90_1)/100*(AE933-450)))))</f>
        <v>1.3</v>
      </c>
      <c r="AK933" s="3">
        <f>IF(AF933&lt;=450,AthetaR120_0,IF(AF933&gt;=650,AthetaR120_2,(IF(AF933&lt;=550,AthetaR120_0+(AthetaR120_1-AthetaR120_0)/100*(AF933-450),AthetaR120_1+(AthetaR120_2-AthetaR120_1)/100*(AF933-450)))))</f>
        <v>1.9</v>
      </c>
      <c r="AL933" s="24">
        <f t="shared" si="464"/>
        <v>465.09513571762591</v>
      </c>
      <c r="AM933" s="14">
        <f t="shared" si="465"/>
        <v>338.15098011801661</v>
      </c>
    </row>
    <row r="934" spans="2:39" x14ac:dyDescent="0.25">
      <c r="B934" s="3">
        <f t="shared" si="448"/>
        <v>4580</v>
      </c>
      <c r="C934" s="14">
        <f t="shared" si="449"/>
        <v>76.333333333333329</v>
      </c>
      <c r="D934" s="11">
        <f t="shared" si="450"/>
        <v>981.34761078461372</v>
      </c>
      <c r="E934" s="11">
        <f t="shared" si="436"/>
        <v>642.07095896028738</v>
      </c>
      <c r="F934" s="11">
        <f t="shared" si="451"/>
        <v>229.38394772805597</v>
      </c>
      <c r="G934" s="11">
        <f t="shared" si="437"/>
        <v>465.49445729560847</v>
      </c>
      <c r="H934" s="11">
        <f t="shared" si="438"/>
        <v>338.47777090638692</v>
      </c>
      <c r="I934" s="24">
        <f t="shared" si="452"/>
        <v>229.38394772805597</v>
      </c>
      <c r="J934" s="12">
        <f t="shared" si="439"/>
        <v>0.21401005478595905</v>
      </c>
      <c r="K934" s="24">
        <f t="shared" si="440"/>
        <v>540.18534623068558</v>
      </c>
      <c r="L934" s="12">
        <f t="shared" si="453"/>
        <v>0.23481869502428251</v>
      </c>
      <c r="M934" s="24">
        <f t="shared" si="454"/>
        <v>465.49445729560847</v>
      </c>
      <c r="N934" s="12">
        <f t="shared" si="441"/>
        <v>0.59971916139714865</v>
      </c>
      <c r="O934" s="24">
        <f t="shared" si="442"/>
        <v>642.55128612799024</v>
      </c>
      <c r="P934" s="12">
        <f t="shared" si="455"/>
        <v>0.39901347101006712</v>
      </c>
      <c r="Q934" s="24">
        <f t="shared" si="456"/>
        <v>338.47777090638692</v>
      </c>
      <c r="R934" s="12">
        <f t="shared" si="443"/>
        <v>0.36597815790035271</v>
      </c>
      <c r="S934" s="24">
        <f t="shared" si="444"/>
        <v>579.1129076532012</v>
      </c>
      <c r="T934" s="12">
        <f t="shared" si="457"/>
        <v>0.3266486456798911</v>
      </c>
      <c r="W934" s="24">
        <f t="shared" si="458"/>
        <v>379.89599048764507</v>
      </c>
      <c r="X934" s="24">
        <f t="shared" si="459"/>
        <v>596.47301319380722</v>
      </c>
      <c r="Y934" s="13">
        <f t="shared" si="445"/>
        <v>0.39183589350149151</v>
      </c>
      <c r="Z934" s="24">
        <f t="shared" si="446"/>
        <v>6554.3742118160581</v>
      </c>
      <c r="AA934" s="24">
        <f t="shared" si="447"/>
        <v>14431.999990562834</v>
      </c>
      <c r="AB934" s="24">
        <f t="shared" si="460"/>
        <v>465.49445729560847</v>
      </c>
      <c r="AC934" s="24">
        <f t="shared" si="461"/>
        <v>338.47777090638692</v>
      </c>
      <c r="AE934" s="14">
        <f t="shared" si="462"/>
        <v>76.333333333333329</v>
      </c>
      <c r="AF934" s="24">
        <f t="shared" si="466"/>
        <v>400</v>
      </c>
      <c r="AG934" s="3">
        <f t="shared" si="463"/>
        <v>1.3</v>
      </c>
      <c r="AH934" s="3">
        <f>IF(AC934&lt;=450,AthetaR30_0,IF(AC934&gt;=650,AthetaR30_2,(IF(AC934&lt;=550,AthetaR30_0+(AthetaR30_1-AthetaR30_0)/100*(AC934-450),AthetaR30_1+(AthetaR30_2-AthetaR30_1)/100*(AC934-450)))))</f>
        <v>0</v>
      </c>
      <c r="AI934" s="3">
        <f>IF(AD934&lt;=450,AthetaR60_0,IF(AD934&gt;=650,AthetaR60_2,(IF(AD934&lt;=550,AthetaR60_0+(AthetaR60_1-AthetaR60_0)/100*(AD934-450),AthetaR60_1+(AthetaR60_2-AthetaR60_1)/100*(AD934-450)))))</f>
        <v>0.5</v>
      </c>
      <c r="AJ934" s="3">
        <f>IF(AE934&lt;=450,AthetaR90_0,IF(AE934&gt;=650,AthetaR90_2,(IF(AE934&lt;=550,AthetaR90_0+(AthetaR90_1-AthetaR90_0)/100*(AE934-450),AthetaR90_1+(AthetaR90_2-AthetaR90_1)/100*(AE934-450)))))</f>
        <v>1.3</v>
      </c>
      <c r="AK934" s="3">
        <f>IF(AF934&lt;=450,AthetaR120_0,IF(AF934&gt;=650,AthetaR120_2,(IF(AF934&lt;=550,AthetaR120_0+(AthetaR120_1-AthetaR120_0)/100*(AF934-450),AthetaR120_1+(AthetaR120_2-AthetaR120_1)/100*(AF934-450)))))</f>
        <v>1.9</v>
      </c>
      <c r="AL934" s="24">
        <f t="shared" si="464"/>
        <v>465.49445729560847</v>
      </c>
      <c r="AM934" s="14">
        <f t="shared" si="465"/>
        <v>338.47777090638692</v>
      </c>
    </row>
    <row r="935" spans="2:39" x14ac:dyDescent="0.25">
      <c r="B935" s="3">
        <f t="shared" si="448"/>
        <v>4585</v>
      </c>
      <c r="C935" s="14">
        <f t="shared" si="449"/>
        <v>76.416666666666671</v>
      </c>
      <c r="D935" s="11">
        <f t="shared" si="450"/>
        <v>981.51082604722023</v>
      </c>
      <c r="E935" s="11">
        <f t="shared" si="436"/>
        <v>642.28475730893945</v>
      </c>
      <c r="F935" s="11">
        <f t="shared" si="451"/>
        <v>229.61876642308025</v>
      </c>
      <c r="G935" s="11">
        <f t="shared" si="437"/>
        <v>465.89347076661852</v>
      </c>
      <c r="H935" s="11">
        <f t="shared" si="438"/>
        <v>338.8044195520668</v>
      </c>
      <c r="I935" s="24">
        <f t="shared" si="452"/>
        <v>229.61876642308025</v>
      </c>
      <c r="J935" s="12">
        <f t="shared" si="439"/>
        <v>0.21397767833434328</v>
      </c>
      <c r="K935" s="24">
        <f t="shared" si="440"/>
        <v>540.26708038567733</v>
      </c>
      <c r="L935" s="12">
        <f t="shared" si="453"/>
        <v>0.23476673335405829</v>
      </c>
      <c r="M935" s="24">
        <f t="shared" si="454"/>
        <v>465.89347076661852</v>
      </c>
      <c r="N935" s="12">
        <f t="shared" si="441"/>
        <v>0.59947967682189596</v>
      </c>
      <c r="O935" s="24">
        <f t="shared" si="442"/>
        <v>642.80797726830087</v>
      </c>
      <c r="P935" s="12">
        <f t="shared" si="455"/>
        <v>0.39870551653305936</v>
      </c>
      <c r="Q935" s="24">
        <f t="shared" si="456"/>
        <v>338.8044195520668</v>
      </c>
      <c r="R935" s="12">
        <f t="shared" si="443"/>
        <v>0.36589722485094894</v>
      </c>
      <c r="S935" s="24">
        <f t="shared" si="444"/>
        <v>579.24100202064164</v>
      </c>
      <c r="T935" s="12">
        <f t="shared" si="457"/>
        <v>0.32650649306686041</v>
      </c>
      <c r="W935" s="24">
        <f t="shared" si="458"/>
        <v>380.28782638114654</v>
      </c>
      <c r="X935" s="24">
        <f t="shared" si="459"/>
        <v>596.64951907892782</v>
      </c>
      <c r="Y935" s="13">
        <f t="shared" si="445"/>
        <v>0.39175042076959271</v>
      </c>
      <c r="Z935" s="24">
        <f t="shared" si="446"/>
        <v>6549.9232731948223</v>
      </c>
      <c r="AA935" s="24">
        <f t="shared" si="447"/>
        <v>14438.08193581554</v>
      </c>
      <c r="AB935" s="24">
        <f t="shared" si="460"/>
        <v>465.89347076661852</v>
      </c>
      <c r="AC935" s="24">
        <f t="shared" si="461"/>
        <v>338.8044195520668</v>
      </c>
      <c r="AE935" s="14">
        <f t="shared" si="462"/>
        <v>76.416666666666671</v>
      </c>
      <c r="AF935" s="24">
        <f t="shared" si="466"/>
        <v>400</v>
      </c>
      <c r="AG935" s="3">
        <f t="shared" si="463"/>
        <v>1.3</v>
      </c>
      <c r="AH935" s="3">
        <f>IF(AC935&lt;=450,AthetaR30_0,IF(AC935&gt;=650,AthetaR30_2,(IF(AC935&lt;=550,AthetaR30_0+(AthetaR30_1-AthetaR30_0)/100*(AC935-450),AthetaR30_1+(AthetaR30_2-AthetaR30_1)/100*(AC935-450)))))</f>
        <v>0</v>
      </c>
      <c r="AI935" s="3">
        <f>IF(AD935&lt;=450,AthetaR60_0,IF(AD935&gt;=650,AthetaR60_2,(IF(AD935&lt;=550,AthetaR60_0+(AthetaR60_1-AthetaR60_0)/100*(AD935-450),AthetaR60_1+(AthetaR60_2-AthetaR60_1)/100*(AD935-450)))))</f>
        <v>0.5</v>
      </c>
      <c r="AJ935" s="3">
        <f>IF(AE935&lt;=450,AthetaR90_0,IF(AE935&gt;=650,AthetaR90_2,(IF(AE935&lt;=550,AthetaR90_0+(AthetaR90_1-AthetaR90_0)/100*(AE935-450),AthetaR90_1+(AthetaR90_2-AthetaR90_1)/100*(AE935-450)))))</f>
        <v>1.3</v>
      </c>
      <c r="AK935" s="3">
        <f>IF(AF935&lt;=450,AthetaR120_0,IF(AF935&gt;=650,AthetaR120_2,(IF(AF935&lt;=550,AthetaR120_0+(AthetaR120_1-AthetaR120_0)/100*(AF935-450),AthetaR120_1+(AthetaR120_2-AthetaR120_1)/100*(AF935-450)))))</f>
        <v>1.9</v>
      </c>
      <c r="AL935" s="24">
        <f t="shared" si="464"/>
        <v>465.89347076661852</v>
      </c>
      <c r="AM935" s="14">
        <f t="shared" si="465"/>
        <v>338.8044195520668</v>
      </c>
    </row>
    <row r="936" spans="2:39" x14ac:dyDescent="0.25">
      <c r="B936" s="3">
        <f t="shared" si="448"/>
        <v>4590</v>
      </c>
      <c r="C936" s="14">
        <f t="shared" si="449"/>
        <v>76.5</v>
      </c>
      <c r="D936" s="11">
        <f t="shared" si="450"/>
        <v>981.67386370885322</v>
      </c>
      <c r="E936" s="11">
        <f t="shared" si="436"/>
        <v>642.49855565759151</v>
      </c>
      <c r="F936" s="11">
        <f t="shared" si="451"/>
        <v>229.85353315643431</v>
      </c>
      <c r="G936" s="11">
        <f t="shared" si="437"/>
        <v>466.2921762831516</v>
      </c>
      <c r="H936" s="11">
        <f t="shared" si="438"/>
        <v>339.13092604513366</v>
      </c>
      <c r="I936" s="24">
        <f t="shared" si="452"/>
        <v>229.85353315643431</v>
      </c>
      <c r="J936" s="12">
        <f t="shared" si="439"/>
        <v>0.21394532585470882</v>
      </c>
      <c r="K936" s="24">
        <f t="shared" si="440"/>
        <v>540.34877873382095</v>
      </c>
      <c r="L936" s="12">
        <f t="shared" si="453"/>
        <v>0.23471475256490607</v>
      </c>
      <c r="M936" s="24">
        <f t="shared" si="454"/>
        <v>466.2921762831516</v>
      </c>
      <c r="N936" s="12">
        <f t="shared" si="441"/>
        <v>0.59924014930641389</v>
      </c>
      <c r="O936" s="24">
        <f t="shared" si="442"/>
        <v>643.0649196609379</v>
      </c>
      <c r="P936" s="12">
        <f t="shared" si="455"/>
        <v>0.39839771501852017</v>
      </c>
      <c r="Q936" s="24">
        <f t="shared" si="456"/>
        <v>339.13092604513366</v>
      </c>
      <c r="R936" s="12">
        <f t="shared" si="443"/>
        <v>0.36581628651404519</v>
      </c>
      <c r="S936" s="24">
        <f t="shared" si="444"/>
        <v>579.36916144136285</v>
      </c>
      <c r="T936" s="12">
        <f t="shared" si="457"/>
        <v>0.32636433068185117</v>
      </c>
      <c r="W936" s="24">
        <f t="shared" si="458"/>
        <v>380.67957680191614</v>
      </c>
      <c r="X936" s="24">
        <f t="shared" si="459"/>
        <v>596.82624515109535</v>
      </c>
      <c r="Y936" s="13">
        <f t="shared" si="445"/>
        <v>0.39166477405364652</v>
      </c>
      <c r="Z936" s="24">
        <f t="shared" si="446"/>
        <v>6545.4744713918844</v>
      </c>
      <c r="AA936" s="24">
        <f t="shared" si="447"/>
        <v>14444.157454697506</v>
      </c>
      <c r="AB936" s="24">
        <f t="shared" si="460"/>
        <v>466.2921762831516</v>
      </c>
      <c r="AC936" s="24">
        <f t="shared" si="461"/>
        <v>339.13092604513366</v>
      </c>
      <c r="AE936" s="14">
        <f t="shared" si="462"/>
        <v>76.5</v>
      </c>
      <c r="AF936" s="24">
        <f t="shared" si="466"/>
        <v>400</v>
      </c>
      <c r="AG936" s="3">
        <f t="shared" si="463"/>
        <v>1.3</v>
      </c>
      <c r="AH936" s="3">
        <f>IF(AC936&lt;=450,AthetaR30_0,IF(AC936&gt;=650,AthetaR30_2,(IF(AC936&lt;=550,AthetaR30_0+(AthetaR30_1-AthetaR30_0)/100*(AC936-450),AthetaR30_1+(AthetaR30_2-AthetaR30_1)/100*(AC936-450)))))</f>
        <v>0</v>
      </c>
      <c r="AI936" s="3">
        <f>IF(AD936&lt;=450,AthetaR60_0,IF(AD936&gt;=650,AthetaR60_2,(IF(AD936&lt;=550,AthetaR60_0+(AthetaR60_1-AthetaR60_0)/100*(AD936-450),AthetaR60_1+(AthetaR60_2-AthetaR60_1)/100*(AD936-450)))))</f>
        <v>0.5</v>
      </c>
      <c r="AJ936" s="3">
        <f>IF(AE936&lt;=450,AthetaR90_0,IF(AE936&gt;=650,AthetaR90_2,(IF(AE936&lt;=550,AthetaR90_0+(AthetaR90_1-AthetaR90_0)/100*(AE936-450),AthetaR90_1+(AthetaR90_2-AthetaR90_1)/100*(AE936-450)))))</f>
        <v>1.3</v>
      </c>
      <c r="AK936" s="3">
        <f>IF(AF936&lt;=450,AthetaR120_0,IF(AF936&gt;=650,AthetaR120_2,(IF(AF936&lt;=550,AthetaR120_0+(AthetaR120_1-AthetaR120_0)/100*(AF936-450),AthetaR120_1+(AthetaR120_2-AthetaR120_1)/100*(AF936-450)))))</f>
        <v>1.9</v>
      </c>
      <c r="AL936" s="24">
        <f t="shared" si="464"/>
        <v>466.2921762831516</v>
      </c>
      <c r="AM936" s="14">
        <f t="shared" si="465"/>
        <v>339.13092604513366</v>
      </c>
    </row>
    <row r="937" spans="2:39" x14ac:dyDescent="0.25">
      <c r="B937" s="3">
        <f t="shared" si="448"/>
        <v>4595</v>
      </c>
      <c r="C937" s="14">
        <f t="shared" si="449"/>
        <v>76.583333333333329</v>
      </c>
      <c r="D937" s="11">
        <f t="shared" si="450"/>
        <v>981.83672415560136</v>
      </c>
      <c r="E937" s="11">
        <f t="shared" si="436"/>
        <v>642.71235400624357</v>
      </c>
      <c r="F937" s="11">
        <f t="shared" si="451"/>
        <v>230.08824790899922</v>
      </c>
      <c r="G937" s="11">
        <f t="shared" si="437"/>
        <v>466.69057399817012</v>
      </c>
      <c r="H937" s="11">
        <f t="shared" si="438"/>
        <v>339.45729037581549</v>
      </c>
      <c r="I937" s="24">
        <f t="shared" si="452"/>
        <v>230.08824790899922</v>
      </c>
      <c r="J937" s="12">
        <f t="shared" si="439"/>
        <v>0.21391299725953167</v>
      </c>
      <c r="K937" s="24">
        <f t="shared" si="440"/>
        <v>540.43044145252418</v>
      </c>
      <c r="L937" s="12">
        <f t="shared" si="453"/>
        <v>0.2346627527395877</v>
      </c>
      <c r="M937" s="24">
        <f t="shared" si="454"/>
        <v>466.69057399817012</v>
      </c>
      <c r="N937" s="12">
        <f t="shared" si="441"/>
        <v>0.59900057927475414</v>
      </c>
      <c r="O937" s="24">
        <f t="shared" si="442"/>
        <v>643.32211320714305</v>
      </c>
      <c r="P937" s="12">
        <f t="shared" si="455"/>
        <v>0.39809006693178173</v>
      </c>
      <c r="Q937" s="24">
        <f t="shared" si="456"/>
        <v>339.45729037581549</v>
      </c>
      <c r="R937" s="12">
        <f t="shared" si="443"/>
        <v>0.3657353427299645</v>
      </c>
      <c r="S937" s="24">
        <f t="shared" si="444"/>
        <v>579.4973862171164</v>
      </c>
      <c r="T937" s="12">
        <f t="shared" si="457"/>
        <v>0.32622215867527754</v>
      </c>
      <c r="W937" s="24">
        <f t="shared" si="458"/>
        <v>381.07124157596979</v>
      </c>
      <c r="X937" s="24">
        <f t="shared" si="459"/>
        <v>597.00319196289774</v>
      </c>
      <c r="Y937" s="13">
        <f t="shared" si="445"/>
        <v>0.39157895331191811</v>
      </c>
      <c r="Z937" s="24">
        <f t="shared" si="446"/>
        <v>6541.0278107568447</v>
      </c>
      <c r="AA937" s="24">
        <f t="shared" si="447"/>
        <v>14450.226546688662</v>
      </c>
      <c r="AB937" s="24">
        <f t="shared" si="460"/>
        <v>466.69057399817012</v>
      </c>
      <c r="AC937" s="24">
        <f t="shared" si="461"/>
        <v>339.45729037581549</v>
      </c>
      <c r="AE937" s="14">
        <f t="shared" si="462"/>
        <v>76.583333333333329</v>
      </c>
      <c r="AF937" s="24">
        <f t="shared" si="466"/>
        <v>400</v>
      </c>
      <c r="AG937" s="3">
        <f t="shared" si="463"/>
        <v>1.3</v>
      </c>
      <c r="AH937" s="3">
        <f>IF(AC937&lt;=450,AthetaR30_0,IF(AC937&gt;=650,AthetaR30_2,(IF(AC937&lt;=550,AthetaR30_0+(AthetaR30_1-AthetaR30_0)/100*(AC937-450),AthetaR30_1+(AthetaR30_2-AthetaR30_1)/100*(AC937-450)))))</f>
        <v>0</v>
      </c>
      <c r="AI937" s="3">
        <f>IF(AD937&lt;=450,AthetaR60_0,IF(AD937&gt;=650,AthetaR60_2,(IF(AD937&lt;=550,AthetaR60_0+(AthetaR60_1-AthetaR60_0)/100*(AD937-450),AthetaR60_1+(AthetaR60_2-AthetaR60_1)/100*(AD937-450)))))</f>
        <v>0.5</v>
      </c>
      <c r="AJ937" s="3">
        <f>IF(AE937&lt;=450,AthetaR90_0,IF(AE937&gt;=650,AthetaR90_2,(IF(AE937&lt;=550,AthetaR90_0+(AthetaR90_1-AthetaR90_0)/100*(AE937-450),AthetaR90_1+(AthetaR90_2-AthetaR90_1)/100*(AE937-450)))))</f>
        <v>1.3</v>
      </c>
      <c r="AK937" s="3">
        <f>IF(AF937&lt;=450,AthetaR120_0,IF(AF937&gt;=650,AthetaR120_2,(IF(AF937&lt;=550,AthetaR120_0+(AthetaR120_1-AthetaR120_0)/100*(AF937-450),AthetaR120_1+(AthetaR120_2-AthetaR120_1)/100*(AF937-450)))))</f>
        <v>1.9</v>
      </c>
      <c r="AL937" s="24">
        <f t="shared" si="464"/>
        <v>466.69057399817012</v>
      </c>
      <c r="AM937" s="14">
        <f t="shared" si="465"/>
        <v>339.45729037581549</v>
      </c>
    </row>
    <row r="938" spans="2:39" x14ac:dyDescent="0.25">
      <c r="B938" s="3">
        <f t="shared" si="448"/>
        <v>4600</v>
      </c>
      <c r="C938" s="14">
        <f t="shared" si="449"/>
        <v>76.666666666666671</v>
      </c>
      <c r="D938" s="11">
        <f t="shared" si="450"/>
        <v>981.99940777229699</v>
      </c>
      <c r="E938" s="11">
        <f t="shared" si="436"/>
        <v>642.92615235489575</v>
      </c>
      <c r="F938" s="11">
        <f t="shared" si="451"/>
        <v>230.3229106617388</v>
      </c>
      <c r="G938" s="11">
        <f t="shared" si="437"/>
        <v>467.08866406510191</v>
      </c>
      <c r="H938" s="11">
        <f t="shared" si="438"/>
        <v>339.78351253449074</v>
      </c>
      <c r="I938" s="24">
        <f t="shared" si="452"/>
        <v>230.3229106617388</v>
      </c>
      <c r="J938" s="12">
        <f t="shared" si="439"/>
        <v>0.2138806924614709</v>
      </c>
      <c r="K938" s="24">
        <f t="shared" si="440"/>
        <v>540.5120687189974</v>
      </c>
      <c r="L938" s="12">
        <f t="shared" si="453"/>
        <v>0.234610733960366</v>
      </c>
      <c r="M938" s="24">
        <f t="shared" si="454"/>
        <v>467.08866406510191</v>
      </c>
      <c r="N938" s="12">
        <f t="shared" si="441"/>
        <v>0.59876096715220517</v>
      </c>
      <c r="O938" s="24">
        <f t="shared" si="442"/>
        <v>643.57955780604743</v>
      </c>
      <c r="P938" s="12">
        <f t="shared" si="455"/>
        <v>0.39778257273633899</v>
      </c>
      <c r="Q938" s="24">
        <f t="shared" si="456"/>
        <v>339.78351253449074</v>
      </c>
      <c r="R938" s="12">
        <f t="shared" si="443"/>
        <v>0.36565439334003508</v>
      </c>
      <c r="S938" s="24">
        <f t="shared" si="444"/>
        <v>579.6256766485576</v>
      </c>
      <c r="T938" s="12">
        <f t="shared" si="457"/>
        <v>0.32607997719723919</v>
      </c>
      <c r="W938" s="24">
        <f t="shared" si="458"/>
        <v>381.46282052928171</v>
      </c>
      <c r="X938" s="24">
        <f t="shared" si="459"/>
        <v>597.18036006543036</v>
      </c>
      <c r="Y938" s="13">
        <f t="shared" si="445"/>
        <v>0.3914929585054876</v>
      </c>
      <c r="Z938" s="24">
        <f t="shared" si="446"/>
        <v>6536.583295640351</v>
      </c>
      <c r="AA938" s="24">
        <f t="shared" si="447"/>
        <v>14456.289211326011</v>
      </c>
      <c r="AB938" s="24">
        <f t="shared" si="460"/>
        <v>467.08866406510191</v>
      </c>
      <c r="AC938" s="24">
        <f t="shared" si="461"/>
        <v>339.78351253449074</v>
      </c>
      <c r="AE938" s="14">
        <f t="shared" si="462"/>
        <v>76.666666666666671</v>
      </c>
      <c r="AF938" s="24">
        <f t="shared" si="466"/>
        <v>400</v>
      </c>
      <c r="AG938" s="3">
        <f t="shared" si="463"/>
        <v>1.3</v>
      </c>
      <c r="AH938" s="3">
        <f>IF(AC938&lt;=450,AthetaR30_0,IF(AC938&gt;=650,AthetaR30_2,(IF(AC938&lt;=550,AthetaR30_0+(AthetaR30_1-AthetaR30_0)/100*(AC938-450),AthetaR30_1+(AthetaR30_2-AthetaR30_1)/100*(AC938-450)))))</f>
        <v>0</v>
      </c>
      <c r="AI938" s="3">
        <f>IF(AD938&lt;=450,AthetaR60_0,IF(AD938&gt;=650,AthetaR60_2,(IF(AD938&lt;=550,AthetaR60_0+(AthetaR60_1-AthetaR60_0)/100*(AD938-450),AthetaR60_1+(AthetaR60_2-AthetaR60_1)/100*(AD938-450)))))</f>
        <v>0.5</v>
      </c>
      <c r="AJ938" s="3">
        <f>IF(AE938&lt;=450,AthetaR90_0,IF(AE938&gt;=650,AthetaR90_2,(IF(AE938&lt;=550,AthetaR90_0+(AthetaR90_1-AthetaR90_0)/100*(AE938-450),AthetaR90_1+(AthetaR90_2-AthetaR90_1)/100*(AE938-450)))))</f>
        <v>1.3</v>
      </c>
      <c r="AK938" s="3">
        <f>IF(AF938&lt;=450,AthetaR120_0,IF(AF938&gt;=650,AthetaR120_2,(IF(AF938&lt;=550,AthetaR120_0+(AthetaR120_1-AthetaR120_0)/100*(AF938-450),AthetaR120_1+(AthetaR120_2-AthetaR120_1)/100*(AF938-450)))))</f>
        <v>1.9</v>
      </c>
      <c r="AL938" s="24">
        <f t="shared" si="464"/>
        <v>467.08866406510191</v>
      </c>
      <c r="AM938" s="14">
        <f t="shared" si="465"/>
        <v>339.78351253449074</v>
      </c>
    </row>
    <row r="939" spans="2:39" x14ac:dyDescent="0.25">
      <c r="B939" s="3">
        <f t="shared" si="448"/>
        <v>4605</v>
      </c>
      <c r="C939" s="14">
        <f t="shared" si="449"/>
        <v>76.75</v>
      </c>
      <c r="D939" s="11">
        <f t="shared" si="450"/>
        <v>982.16191494251859</v>
      </c>
      <c r="E939" s="11">
        <f t="shared" si="436"/>
        <v>643.13995070354781</v>
      </c>
      <c r="F939" s="11">
        <f t="shared" si="451"/>
        <v>230.55752139569915</v>
      </c>
      <c r="G939" s="11">
        <f t="shared" si="437"/>
        <v>467.48644663783824</v>
      </c>
      <c r="H939" s="11">
        <f t="shared" si="438"/>
        <v>340.10959251168799</v>
      </c>
      <c r="I939" s="24">
        <f t="shared" si="452"/>
        <v>230.55752139569915</v>
      </c>
      <c r="J939" s="12">
        <f t="shared" si="439"/>
        <v>0.21384841137336791</v>
      </c>
      <c r="K939" s="24">
        <f t="shared" si="440"/>
        <v>540.59366071025408</v>
      </c>
      <c r="L939" s="12">
        <f t="shared" si="453"/>
        <v>0.23455869630911413</v>
      </c>
      <c r="M939" s="24">
        <f t="shared" si="454"/>
        <v>467.48644663783824</v>
      </c>
      <c r="N939" s="12">
        <f t="shared" si="441"/>
        <v>0.59852131336527914</v>
      </c>
      <c r="O939" s="24">
        <f t="shared" si="442"/>
        <v>643.8372533546808</v>
      </c>
      <c r="P939" s="12">
        <f t="shared" si="455"/>
        <v>0.3974752328941567</v>
      </c>
      <c r="Q939" s="24">
        <f t="shared" si="456"/>
        <v>340.10959251168799</v>
      </c>
      <c r="R939" s="12">
        <f t="shared" si="443"/>
        <v>0.36557343818658844</v>
      </c>
      <c r="S939" s="24">
        <f t="shared" si="444"/>
        <v>579.75403303524558</v>
      </c>
      <c r="T939" s="12">
        <f t="shared" si="457"/>
        <v>0.32593778639770765</v>
      </c>
      <c r="W939" s="24">
        <f t="shared" si="458"/>
        <v>381.85431348778718</v>
      </c>
      <c r="X939" s="24">
        <f t="shared" si="459"/>
        <v>597.35775000829449</v>
      </c>
      <c r="Y939" s="13">
        <f t="shared" si="445"/>
        <v>0.39140678959824587</v>
      </c>
      <c r="Z939" s="24">
        <f t="shared" si="446"/>
        <v>6532.1409303940154</v>
      </c>
      <c r="AA939" s="24">
        <f t="shared" si="447"/>
        <v>14462.345448203625</v>
      </c>
      <c r="AB939" s="24">
        <f t="shared" si="460"/>
        <v>467.48644663783824</v>
      </c>
      <c r="AC939" s="24">
        <f t="shared" si="461"/>
        <v>340.10959251168799</v>
      </c>
      <c r="AE939" s="14">
        <f t="shared" si="462"/>
        <v>76.75</v>
      </c>
      <c r="AF939" s="24">
        <f t="shared" si="466"/>
        <v>400</v>
      </c>
      <c r="AG939" s="3">
        <f t="shared" si="463"/>
        <v>1.3</v>
      </c>
      <c r="AH939" s="3">
        <f>IF(AC939&lt;=450,AthetaR30_0,IF(AC939&gt;=650,AthetaR30_2,(IF(AC939&lt;=550,AthetaR30_0+(AthetaR30_1-AthetaR30_0)/100*(AC939-450),AthetaR30_1+(AthetaR30_2-AthetaR30_1)/100*(AC939-450)))))</f>
        <v>0</v>
      </c>
      <c r="AI939" s="3">
        <f>IF(AD939&lt;=450,AthetaR60_0,IF(AD939&gt;=650,AthetaR60_2,(IF(AD939&lt;=550,AthetaR60_0+(AthetaR60_1-AthetaR60_0)/100*(AD939-450),AthetaR60_1+(AthetaR60_2-AthetaR60_1)/100*(AD939-450)))))</f>
        <v>0.5</v>
      </c>
      <c r="AJ939" s="3">
        <f>IF(AE939&lt;=450,AthetaR90_0,IF(AE939&gt;=650,AthetaR90_2,(IF(AE939&lt;=550,AthetaR90_0+(AthetaR90_1-AthetaR90_0)/100*(AE939-450),AthetaR90_1+(AthetaR90_2-AthetaR90_1)/100*(AE939-450)))))</f>
        <v>1.3</v>
      </c>
      <c r="AK939" s="3">
        <f>IF(AF939&lt;=450,AthetaR120_0,IF(AF939&gt;=650,AthetaR120_2,(IF(AF939&lt;=550,AthetaR120_0+(AthetaR120_1-AthetaR120_0)/100*(AF939-450),AthetaR120_1+(AthetaR120_2-AthetaR120_1)/100*(AF939-450)))))</f>
        <v>1.9</v>
      </c>
      <c r="AL939" s="24">
        <f t="shared" si="464"/>
        <v>467.48644663783824</v>
      </c>
      <c r="AM939" s="14">
        <f t="shared" si="465"/>
        <v>340.10959251168799</v>
      </c>
    </row>
    <row r="940" spans="2:39" x14ac:dyDescent="0.25">
      <c r="B940" s="3">
        <f t="shared" si="448"/>
        <v>4610</v>
      </c>
      <c r="C940" s="14">
        <f t="shared" si="449"/>
        <v>76.833333333333329</v>
      </c>
      <c r="D940" s="11">
        <f t="shared" si="450"/>
        <v>982.32424604859955</v>
      </c>
      <c r="E940" s="11">
        <f t="shared" si="436"/>
        <v>643.35374905219987</v>
      </c>
      <c r="F940" s="11">
        <f t="shared" si="451"/>
        <v>230.79208009200826</v>
      </c>
      <c r="G940" s="11">
        <f t="shared" si="437"/>
        <v>467.88392187073242</v>
      </c>
      <c r="H940" s="11">
        <f t="shared" si="438"/>
        <v>340.43553029808572</v>
      </c>
      <c r="I940" s="24">
        <f t="shared" si="452"/>
        <v>230.79208009200826</v>
      </c>
      <c r="J940" s="12">
        <f t="shared" si="439"/>
        <v>0.21381615390824646</v>
      </c>
      <c r="K940" s="24">
        <f t="shared" si="440"/>
        <v>540.67521760311024</v>
      </c>
      <c r="L940" s="12">
        <f t="shared" si="453"/>
        <v>0.23450663986718401</v>
      </c>
      <c r="M940" s="24">
        <f t="shared" si="454"/>
        <v>467.88392187073242</v>
      </c>
      <c r="N940" s="12">
        <f t="shared" si="441"/>
        <v>0.59828161834168925</v>
      </c>
      <c r="O940" s="24">
        <f t="shared" si="442"/>
        <v>644.09519974798422</v>
      </c>
      <c r="P940" s="12">
        <f t="shared" si="455"/>
        <v>0.39716804786527998</v>
      </c>
      <c r="Q940" s="24">
        <f t="shared" si="456"/>
        <v>340.43553029808572</v>
      </c>
      <c r="R940" s="12">
        <f t="shared" si="443"/>
        <v>0.36549247711295624</v>
      </c>
      <c r="S940" s="24">
        <f t="shared" si="444"/>
        <v>579.88245567564536</v>
      </c>
      <c r="T940" s="12">
        <f t="shared" si="457"/>
        <v>0.32579558642629541</v>
      </c>
      <c r="W940" s="24">
        <f t="shared" si="458"/>
        <v>382.24572027738543</v>
      </c>
      <c r="X940" s="24">
        <f t="shared" si="459"/>
        <v>597.53536233959505</v>
      </c>
      <c r="Y940" s="13">
        <f t="shared" si="445"/>
        <v>0.39132044655689352</v>
      </c>
      <c r="Z940" s="24">
        <f t="shared" si="446"/>
        <v>6527.7007193703612</v>
      </c>
      <c r="AA940" s="24">
        <f t="shared" si="447"/>
        <v>14468.395256972717</v>
      </c>
      <c r="AB940" s="24">
        <f t="shared" si="460"/>
        <v>467.88392187073242</v>
      </c>
      <c r="AC940" s="24">
        <f t="shared" si="461"/>
        <v>340.43553029808572</v>
      </c>
      <c r="AE940" s="14">
        <f t="shared" si="462"/>
        <v>76.833333333333329</v>
      </c>
      <c r="AF940" s="24">
        <f t="shared" si="466"/>
        <v>400</v>
      </c>
      <c r="AG940" s="3">
        <f t="shared" si="463"/>
        <v>1.3</v>
      </c>
      <c r="AH940" s="3">
        <f>IF(AC940&lt;=450,AthetaR30_0,IF(AC940&gt;=650,AthetaR30_2,(IF(AC940&lt;=550,AthetaR30_0+(AthetaR30_1-AthetaR30_0)/100*(AC940-450),AthetaR30_1+(AthetaR30_2-AthetaR30_1)/100*(AC940-450)))))</f>
        <v>0</v>
      </c>
      <c r="AI940" s="3">
        <f>IF(AD940&lt;=450,AthetaR60_0,IF(AD940&gt;=650,AthetaR60_2,(IF(AD940&lt;=550,AthetaR60_0+(AthetaR60_1-AthetaR60_0)/100*(AD940-450),AthetaR60_1+(AthetaR60_2-AthetaR60_1)/100*(AD940-450)))))</f>
        <v>0.5</v>
      </c>
      <c r="AJ940" s="3">
        <f>IF(AE940&lt;=450,AthetaR90_0,IF(AE940&gt;=650,AthetaR90_2,(IF(AE940&lt;=550,AthetaR90_0+(AthetaR90_1-AthetaR90_0)/100*(AE940-450),AthetaR90_1+(AthetaR90_2-AthetaR90_1)/100*(AE940-450)))))</f>
        <v>1.3</v>
      </c>
      <c r="AK940" s="3">
        <f>IF(AF940&lt;=450,AthetaR120_0,IF(AF940&gt;=650,AthetaR120_2,(IF(AF940&lt;=550,AthetaR120_0+(AthetaR120_1-AthetaR120_0)/100*(AF940-450),AthetaR120_1+(AthetaR120_2-AthetaR120_1)/100*(AF940-450)))))</f>
        <v>1.9</v>
      </c>
      <c r="AL940" s="24">
        <f t="shared" si="464"/>
        <v>467.88392187073242</v>
      </c>
      <c r="AM940" s="14">
        <f t="shared" si="465"/>
        <v>340.43553029808572</v>
      </c>
    </row>
    <row r="941" spans="2:39" x14ac:dyDescent="0.25">
      <c r="B941" s="3">
        <f t="shared" si="448"/>
        <v>4615</v>
      </c>
      <c r="C941" s="14">
        <f t="shared" si="449"/>
        <v>76.916666666666671</v>
      </c>
      <c r="D941" s="11">
        <f t="shared" si="450"/>
        <v>982.48640147163121</v>
      </c>
      <c r="E941" s="11">
        <f t="shared" si="436"/>
        <v>643.56754740085194</v>
      </c>
      <c r="F941" s="11">
        <f t="shared" si="451"/>
        <v>231.02658673187545</v>
      </c>
      <c r="G941" s="11">
        <f t="shared" si="437"/>
        <v>468.28108991859773</v>
      </c>
      <c r="H941" s="11">
        <f t="shared" si="438"/>
        <v>340.76132588451202</v>
      </c>
      <c r="I941" s="24">
        <f t="shared" si="452"/>
        <v>231.02658673187545</v>
      </c>
      <c r="J941" s="12">
        <f t="shared" si="439"/>
        <v>0.21378391997931229</v>
      </c>
      <c r="K941" s="24">
        <f t="shared" si="440"/>
        <v>540.75673957418451</v>
      </c>
      <c r="L941" s="12">
        <f t="shared" si="453"/>
        <v>0.23445456471553044</v>
      </c>
      <c r="M941" s="24">
        <f t="shared" si="454"/>
        <v>468.28108991859773</v>
      </c>
      <c r="N941" s="12">
        <f t="shared" si="441"/>
        <v>0.59804188251033363</v>
      </c>
      <c r="O941" s="24">
        <f t="shared" si="442"/>
        <v>644.35339687881981</v>
      </c>
      <c r="P941" s="12">
        <f t="shared" si="455"/>
        <v>0.39686101810818425</v>
      </c>
      <c r="Q941" s="24">
        <f t="shared" si="456"/>
        <v>340.76132588451202</v>
      </c>
      <c r="R941" s="12">
        <f t="shared" si="443"/>
        <v>0.36541150996346872</v>
      </c>
      <c r="S941" s="24">
        <f t="shared" si="444"/>
        <v>580.0109448671285</v>
      </c>
      <c r="T941" s="12">
        <f t="shared" si="457"/>
        <v>0.32565337743246908</v>
      </c>
      <c r="W941" s="24">
        <f t="shared" si="458"/>
        <v>382.63704072394233</v>
      </c>
      <c r="X941" s="24">
        <f t="shared" si="459"/>
        <v>597.71319760593951</v>
      </c>
      <c r="Y941" s="13">
        <f t="shared" si="445"/>
        <v>0.39123392935093626</v>
      </c>
      <c r="Z941" s="24">
        <f t="shared" si="446"/>
        <v>6523.2626669227402</v>
      </c>
      <c r="AA941" s="24">
        <f t="shared" si="447"/>
        <v>14474.438637341678</v>
      </c>
      <c r="AB941" s="24">
        <f t="shared" si="460"/>
        <v>468.28108991859773</v>
      </c>
      <c r="AC941" s="24">
        <f t="shared" si="461"/>
        <v>340.76132588451202</v>
      </c>
      <c r="AE941" s="14">
        <f t="shared" si="462"/>
        <v>76.916666666666671</v>
      </c>
      <c r="AF941" s="24">
        <f t="shared" si="466"/>
        <v>400</v>
      </c>
      <c r="AG941" s="3">
        <f t="shared" si="463"/>
        <v>1.3</v>
      </c>
      <c r="AH941" s="3">
        <f>IF(AC941&lt;=450,AthetaR30_0,IF(AC941&gt;=650,AthetaR30_2,(IF(AC941&lt;=550,AthetaR30_0+(AthetaR30_1-AthetaR30_0)/100*(AC941-450),AthetaR30_1+(AthetaR30_2-AthetaR30_1)/100*(AC941-450)))))</f>
        <v>0</v>
      </c>
      <c r="AI941" s="3">
        <f>IF(AD941&lt;=450,AthetaR60_0,IF(AD941&gt;=650,AthetaR60_2,(IF(AD941&lt;=550,AthetaR60_0+(AthetaR60_1-AthetaR60_0)/100*(AD941-450),AthetaR60_1+(AthetaR60_2-AthetaR60_1)/100*(AD941-450)))))</f>
        <v>0.5</v>
      </c>
      <c r="AJ941" s="3">
        <f>IF(AE941&lt;=450,AthetaR90_0,IF(AE941&gt;=650,AthetaR90_2,(IF(AE941&lt;=550,AthetaR90_0+(AthetaR90_1-AthetaR90_0)/100*(AE941-450),AthetaR90_1+(AthetaR90_2-AthetaR90_1)/100*(AE941-450)))))</f>
        <v>1.3</v>
      </c>
      <c r="AK941" s="3">
        <f>IF(AF941&lt;=450,AthetaR120_0,IF(AF941&gt;=650,AthetaR120_2,(IF(AF941&lt;=550,AthetaR120_0+(AthetaR120_1-AthetaR120_0)/100*(AF941-450),AthetaR120_1+(AthetaR120_2-AthetaR120_1)/100*(AF941-450)))))</f>
        <v>1.9</v>
      </c>
      <c r="AL941" s="24">
        <f t="shared" si="464"/>
        <v>468.28108991859773</v>
      </c>
      <c r="AM941" s="14">
        <f t="shared" si="465"/>
        <v>340.76132588451202</v>
      </c>
    </row>
    <row r="942" spans="2:39" x14ac:dyDescent="0.25">
      <c r="B942" s="3">
        <f t="shared" si="448"/>
        <v>4620</v>
      </c>
      <c r="C942" s="14">
        <f t="shared" si="449"/>
        <v>77</v>
      </c>
      <c r="D942" s="11">
        <f t="shared" si="450"/>
        <v>982.64838159146836</v>
      </c>
      <c r="E942" s="11">
        <f t="shared" si="436"/>
        <v>643.781345749504</v>
      </c>
      <c r="F942" s="11">
        <f t="shared" si="451"/>
        <v>231.26104129659097</v>
      </c>
      <c r="G942" s="11">
        <f t="shared" si="437"/>
        <v>468.67795093670594</v>
      </c>
      <c r="H942" s="11">
        <f t="shared" si="438"/>
        <v>341.08697926194446</v>
      </c>
      <c r="I942" s="24">
        <f t="shared" si="452"/>
        <v>231.26104129659097</v>
      </c>
      <c r="J942" s="12">
        <f t="shared" si="439"/>
        <v>0.21375170949995298</v>
      </c>
      <c r="K942" s="24">
        <f t="shared" si="440"/>
        <v>540.83822679989703</v>
      </c>
      <c r="L942" s="12">
        <f t="shared" si="453"/>
        <v>0.23440247093466221</v>
      </c>
      <c r="M942" s="24">
        <f t="shared" si="454"/>
        <v>468.67795093670594</v>
      </c>
      <c r="N942" s="12">
        <f t="shared" si="441"/>
        <v>0.59780210630127717</v>
      </c>
      <c r="O942" s="24">
        <f t="shared" si="442"/>
        <v>644.6118446379827</v>
      </c>
      <c r="P942" s="12">
        <f t="shared" si="455"/>
        <v>0.39655414407962297</v>
      </c>
      <c r="Q942" s="24">
        <f t="shared" si="456"/>
        <v>341.08697926194446</v>
      </c>
      <c r="R942" s="12">
        <f t="shared" si="443"/>
        <v>0.36533053658345094</v>
      </c>
      <c r="S942" s="24">
        <f t="shared" si="444"/>
        <v>580.13950090597609</v>
      </c>
      <c r="T942" s="12">
        <f t="shared" si="457"/>
        <v>0.32551115956546001</v>
      </c>
      <c r="W942" s="24">
        <f t="shared" si="458"/>
        <v>383.02827465329329</v>
      </c>
      <c r="X942" s="24">
        <f t="shared" si="459"/>
        <v>597.89125635243613</v>
      </c>
      <c r="Y942" s="13">
        <f t="shared" si="445"/>
        <v>0.39114723795268241</v>
      </c>
      <c r="Z942" s="24">
        <f t="shared" si="446"/>
        <v>6518.8267774052674</v>
      </c>
      <c r="AA942" s="24">
        <f t="shared" si="447"/>
        <v>14480.475589076088</v>
      </c>
      <c r="AB942" s="24">
        <f t="shared" si="460"/>
        <v>468.67795093670594</v>
      </c>
      <c r="AC942" s="24">
        <f t="shared" si="461"/>
        <v>341.08697926194446</v>
      </c>
      <c r="AE942" s="14">
        <f t="shared" si="462"/>
        <v>77</v>
      </c>
      <c r="AF942" s="24">
        <f t="shared" si="466"/>
        <v>400</v>
      </c>
      <c r="AG942" s="3">
        <f t="shared" si="463"/>
        <v>1.3</v>
      </c>
      <c r="AH942" s="3">
        <f>IF(AC942&lt;=450,AthetaR30_0,IF(AC942&gt;=650,AthetaR30_2,(IF(AC942&lt;=550,AthetaR30_0+(AthetaR30_1-AthetaR30_0)/100*(AC942-450),AthetaR30_1+(AthetaR30_2-AthetaR30_1)/100*(AC942-450)))))</f>
        <v>0</v>
      </c>
      <c r="AI942" s="3">
        <f>IF(AD942&lt;=450,AthetaR60_0,IF(AD942&gt;=650,AthetaR60_2,(IF(AD942&lt;=550,AthetaR60_0+(AthetaR60_1-AthetaR60_0)/100*(AD942-450),AthetaR60_1+(AthetaR60_2-AthetaR60_1)/100*(AD942-450)))))</f>
        <v>0.5</v>
      </c>
      <c r="AJ942" s="3">
        <f>IF(AE942&lt;=450,AthetaR90_0,IF(AE942&gt;=650,AthetaR90_2,(IF(AE942&lt;=550,AthetaR90_0+(AthetaR90_1-AthetaR90_0)/100*(AE942-450),AthetaR90_1+(AthetaR90_2-AthetaR90_1)/100*(AE942-450)))))</f>
        <v>1.3</v>
      </c>
      <c r="AK942" s="3">
        <f>IF(AF942&lt;=450,AthetaR120_0,IF(AF942&gt;=650,AthetaR120_2,(IF(AF942&lt;=550,AthetaR120_0+(AthetaR120_1-AthetaR120_0)/100*(AF942-450),AthetaR120_1+(AthetaR120_2-AthetaR120_1)/100*(AF942-450)))))</f>
        <v>1.9</v>
      </c>
      <c r="AL942" s="24">
        <f t="shared" si="464"/>
        <v>468.67795093670594</v>
      </c>
      <c r="AM942" s="14">
        <f t="shared" si="465"/>
        <v>341.08697926194446</v>
      </c>
    </row>
    <row r="943" spans="2:39" x14ac:dyDescent="0.25">
      <c r="B943" s="3">
        <f t="shared" si="448"/>
        <v>4625</v>
      </c>
      <c r="C943" s="14">
        <f t="shared" si="449"/>
        <v>77.083333333333329</v>
      </c>
      <c r="D943" s="11">
        <f t="shared" si="450"/>
        <v>982.81018678673604</v>
      </c>
      <c r="E943" s="11">
        <f t="shared" si="436"/>
        <v>643.99514409815606</v>
      </c>
      <c r="F943" s="11">
        <f t="shared" si="451"/>
        <v>231.49544376752564</v>
      </c>
      <c r="G943" s="11">
        <f t="shared" si="437"/>
        <v>469.07450508078557</v>
      </c>
      <c r="H943" s="11">
        <f t="shared" si="438"/>
        <v>341.41249042150991</v>
      </c>
      <c r="I943" s="24">
        <f t="shared" si="452"/>
        <v>231.49544376752564</v>
      </c>
      <c r="J943" s="12">
        <f t="shared" si="439"/>
        <v>0.21371952238373743</v>
      </c>
      <c r="K943" s="24">
        <f t="shared" si="440"/>
        <v>540.9196794564707</v>
      </c>
      <c r="L943" s="12">
        <f t="shared" si="453"/>
        <v>0.23435035860461512</v>
      </c>
      <c r="M943" s="24">
        <f t="shared" si="454"/>
        <v>469.07450508078557</v>
      </c>
      <c r="N943" s="12">
        <f t="shared" si="441"/>
        <v>0.59756229014573259</v>
      </c>
      <c r="O943" s="24">
        <f t="shared" si="442"/>
        <v>644.87054291421055</v>
      </c>
      <c r="P943" s="12">
        <f t="shared" si="455"/>
        <v>0.39624742623454429</v>
      </c>
      <c r="Q943" s="24">
        <f t="shared" si="456"/>
        <v>341.41249042150991</v>
      </c>
      <c r="R943" s="12">
        <f t="shared" si="443"/>
        <v>0.36524955681922122</v>
      </c>
      <c r="S943" s="24">
        <f t="shared" si="444"/>
        <v>580.26812408737794</v>
      </c>
      <c r="T943" s="12">
        <f t="shared" si="457"/>
        <v>0.32536893297421687</v>
      </c>
      <c r="W943" s="24">
        <f t="shared" si="458"/>
        <v>383.41942189124597</v>
      </c>
      <c r="X943" s="24">
        <f t="shared" si="459"/>
        <v>598.06953912269296</v>
      </c>
      <c r="Y943" s="13">
        <f t="shared" si="445"/>
        <v>0.3910603723372385</v>
      </c>
      <c r="Z943" s="24">
        <f t="shared" si="446"/>
        <v>6514.3930551727517</v>
      </c>
      <c r="AA943" s="24">
        <f t="shared" si="447"/>
        <v>14486.506111998742</v>
      </c>
      <c r="AB943" s="24">
        <f t="shared" si="460"/>
        <v>469.07450508078557</v>
      </c>
      <c r="AC943" s="24">
        <f t="shared" si="461"/>
        <v>341.41249042150991</v>
      </c>
      <c r="AE943" s="14">
        <f t="shared" si="462"/>
        <v>77.083333333333329</v>
      </c>
      <c r="AF943" s="24">
        <f t="shared" si="466"/>
        <v>400</v>
      </c>
      <c r="AG943" s="3">
        <f t="shared" si="463"/>
        <v>1.3</v>
      </c>
      <c r="AH943" s="3">
        <f>IF(AC943&lt;=450,AthetaR30_0,IF(AC943&gt;=650,AthetaR30_2,(IF(AC943&lt;=550,AthetaR30_0+(AthetaR30_1-AthetaR30_0)/100*(AC943-450),AthetaR30_1+(AthetaR30_2-AthetaR30_1)/100*(AC943-450)))))</f>
        <v>0</v>
      </c>
      <c r="AI943" s="3">
        <f>IF(AD943&lt;=450,AthetaR60_0,IF(AD943&gt;=650,AthetaR60_2,(IF(AD943&lt;=550,AthetaR60_0+(AthetaR60_1-AthetaR60_0)/100*(AD943-450),AthetaR60_1+(AthetaR60_2-AthetaR60_1)/100*(AD943-450)))))</f>
        <v>0.5</v>
      </c>
      <c r="AJ943" s="3">
        <f>IF(AE943&lt;=450,AthetaR90_0,IF(AE943&gt;=650,AthetaR90_2,(IF(AE943&lt;=550,AthetaR90_0+(AthetaR90_1-AthetaR90_0)/100*(AE943-450),AthetaR90_1+(AthetaR90_2-AthetaR90_1)/100*(AE943-450)))))</f>
        <v>1.3</v>
      </c>
      <c r="AK943" s="3">
        <f>IF(AF943&lt;=450,AthetaR120_0,IF(AF943&gt;=650,AthetaR120_2,(IF(AF943&lt;=550,AthetaR120_0+(AthetaR120_1-AthetaR120_0)/100*(AF943-450),AthetaR120_1+(AthetaR120_2-AthetaR120_1)/100*(AF943-450)))))</f>
        <v>1.9</v>
      </c>
      <c r="AL943" s="24">
        <f t="shared" si="464"/>
        <v>469.07450508078557</v>
      </c>
      <c r="AM943" s="14">
        <f t="shared" si="465"/>
        <v>341.41249042150991</v>
      </c>
    </row>
    <row r="944" spans="2:39" x14ac:dyDescent="0.25">
      <c r="B944" s="3">
        <f t="shared" si="448"/>
        <v>4630</v>
      </c>
      <c r="C944" s="14">
        <f t="shared" si="449"/>
        <v>77.166666666666671</v>
      </c>
      <c r="D944" s="11">
        <f t="shared" si="450"/>
        <v>982.97181743483361</v>
      </c>
      <c r="E944" s="11">
        <f t="shared" si="436"/>
        <v>644.20894244680812</v>
      </c>
      <c r="F944" s="11">
        <f t="shared" si="451"/>
        <v>231.72979412613026</v>
      </c>
      <c r="G944" s="11">
        <f t="shared" si="437"/>
        <v>469.47075250702011</v>
      </c>
      <c r="H944" s="11">
        <f t="shared" si="438"/>
        <v>341.73785935448416</v>
      </c>
      <c r="I944" s="24">
        <f t="shared" si="452"/>
        <v>231.72979412613026</v>
      </c>
      <c r="J944" s="12">
        <f t="shared" si="439"/>
        <v>0.2136873585444159</v>
      </c>
      <c r="K944" s="24">
        <f t="shared" si="440"/>
        <v>541.00109771993004</v>
      </c>
      <c r="L944" s="12">
        <f t="shared" si="453"/>
        <v>0.2342982278050125</v>
      </c>
      <c r="M944" s="24">
        <f t="shared" si="454"/>
        <v>469.47075250702011</v>
      </c>
      <c r="N944" s="12">
        <f t="shared" si="441"/>
        <v>0.59732243447604416</v>
      </c>
      <c r="O944" s="24">
        <f t="shared" si="442"/>
        <v>645.12949159419554</v>
      </c>
      <c r="P944" s="12">
        <f t="shared" si="455"/>
        <v>0.39594086502625453</v>
      </c>
      <c r="Q944" s="24">
        <f t="shared" si="456"/>
        <v>341.73785935448416</v>
      </c>
      <c r="R944" s="12">
        <f t="shared" si="443"/>
        <v>0.36516857051808815</v>
      </c>
      <c r="S944" s="24">
        <f t="shared" si="444"/>
        <v>580.39681470543587</v>
      </c>
      <c r="T944" s="12">
        <f t="shared" si="457"/>
        <v>0.32522669780750674</v>
      </c>
      <c r="W944" s="24">
        <f t="shared" si="458"/>
        <v>383.8104822635832</v>
      </c>
      <c r="X944" s="24">
        <f t="shared" si="459"/>
        <v>598.24804645881557</v>
      </c>
      <c r="Y944" s="13">
        <f t="shared" si="445"/>
        <v>0.39097333248250726</v>
      </c>
      <c r="Z944" s="24">
        <f t="shared" si="446"/>
        <v>6509.9615045806231</v>
      </c>
      <c r="AA944" s="24">
        <f t="shared" si="447"/>
        <v>14492.530205989691</v>
      </c>
      <c r="AB944" s="24">
        <f t="shared" si="460"/>
        <v>469.47075250702011</v>
      </c>
      <c r="AC944" s="24">
        <f t="shared" si="461"/>
        <v>341.73785935448416</v>
      </c>
      <c r="AE944" s="14">
        <f t="shared" si="462"/>
        <v>77.166666666666671</v>
      </c>
      <c r="AF944" s="24">
        <f t="shared" si="466"/>
        <v>400</v>
      </c>
      <c r="AG944" s="3">
        <f t="shared" si="463"/>
        <v>1.3</v>
      </c>
      <c r="AH944" s="3">
        <f>IF(AC944&lt;=450,AthetaR30_0,IF(AC944&gt;=650,AthetaR30_2,(IF(AC944&lt;=550,AthetaR30_0+(AthetaR30_1-AthetaR30_0)/100*(AC944-450),AthetaR30_1+(AthetaR30_2-AthetaR30_1)/100*(AC944-450)))))</f>
        <v>0</v>
      </c>
      <c r="AI944" s="3">
        <f>IF(AD944&lt;=450,AthetaR60_0,IF(AD944&gt;=650,AthetaR60_2,(IF(AD944&lt;=550,AthetaR60_0+(AthetaR60_1-AthetaR60_0)/100*(AD944-450),AthetaR60_1+(AthetaR60_2-AthetaR60_1)/100*(AD944-450)))))</f>
        <v>0.5</v>
      </c>
      <c r="AJ944" s="3">
        <f>IF(AE944&lt;=450,AthetaR90_0,IF(AE944&gt;=650,AthetaR90_2,(IF(AE944&lt;=550,AthetaR90_0+(AthetaR90_1-AthetaR90_0)/100*(AE944-450),AthetaR90_1+(AthetaR90_2-AthetaR90_1)/100*(AE944-450)))))</f>
        <v>1.3</v>
      </c>
      <c r="AK944" s="3">
        <f>IF(AF944&lt;=450,AthetaR120_0,IF(AF944&gt;=650,AthetaR120_2,(IF(AF944&lt;=550,AthetaR120_0+(AthetaR120_1-AthetaR120_0)/100*(AF944-450),AthetaR120_1+(AthetaR120_2-AthetaR120_1)/100*(AF944-450)))))</f>
        <v>1.9</v>
      </c>
      <c r="AL944" s="24">
        <f t="shared" si="464"/>
        <v>469.47075250702011</v>
      </c>
      <c r="AM944" s="14">
        <f t="shared" si="465"/>
        <v>341.73785935448416</v>
      </c>
    </row>
    <row r="945" spans="2:39" x14ac:dyDescent="0.25">
      <c r="B945" s="3">
        <f t="shared" si="448"/>
        <v>4635</v>
      </c>
      <c r="C945" s="14">
        <f t="shared" si="449"/>
        <v>77.25</v>
      </c>
      <c r="D945" s="11">
        <f t="shared" si="450"/>
        <v>983.13327391194059</v>
      </c>
      <c r="E945" s="11">
        <f t="shared" si="436"/>
        <v>644.42274079546019</v>
      </c>
      <c r="F945" s="11">
        <f t="shared" si="451"/>
        <v>231.96409235393526</v>
      </c>
      <c r="G945" s="11">
        <f t="shared" si="437"/>
        <v>469.86669337204637</v>
      </c>
      <c r="H945" s="11">
        <f t="shared" si="438"/>
        <v>342.06308605229168</v>
      </c>
      <c r="I945" s="24">
        <f t="shared" si="452"/>
        <v>231.96409235393526</v>
      </c>
      <c r="J945" s="12">
        <f t="shared" si="439"/>
        <v>0.21365521789591974</v>
      </c>
      <c r="K945" s="24">
        <f t="shared" si="440"/>
        <v>541.08248176610073</v>
      </c>
      <c r="L945" s="12">
        <f t="shared" si="453"/>
        <v>0.2342460786150313</v>
      </c>
      <c r="M945" s="24">
        <f t="shared" si="454"/>
        <v>469.86669337204637</v>
      </c>
      <c r="N945" s="12">
        <f t="shared" si="441"/>
        <v>0.59708253972566849</v>
      </c>
      <c r="O945" s="24">
        <f t="shared" si="442"/>
        <v>645.38869056259466</v>
      </c>
      <c r="P945" s="12">
        <f t="shared" si="455"/>
        <v>0.3956344609063126</v>
      </c>
      <c r="Q945" s="24">
        <f t="shared" si="456"/>
        <v>342.06308605229168</v>
      </c>
      <c r="R945" s="12">
        <f t="shared" si="443"/>
        <v>0.36508757752834786</v>
      </c>
      <c r="S945" s="24">
        <f t="shared" si="444"/>
        <v>580.52557305316418</v>
      </c>
      <c r="T945" s="12">
        <f t="shared" si="457"/>
        <v>0.32508445421385362</v>
      </c>
      <c r="W945" s="24">
        <f t="shared" si="458"/>
        <v>384.20145559606573</v>
      </c>
      <c r="X945" s="24">
        <f t="shared" si="459"/>
        <v>598.42677890140601</v>
      </c>
      <c r="Y945" s="13">
        <f t="shared" si="445"/>
        <v>0.39088611836918391</v>
      </c>
      <c r="Z945" s="24">
        <f t="shared" si="446"/>
        <v>6505.5321299848611</v>
      </c>
      <c r="AA945" s="24">
        <f t="shared" si="447"/>
        <v>14498.547870986298</v>
      </c>
      <c r="AB945" s="24">
        <f t="shared" si="460"/>
        <v>469.86669337204637</v>
      </c>
      <c r="AC945" s="24">
        <f t="shared" si="461"/>
        <v>342.06308605229168</v>
      </c>
      <c r="AE945" s="14">
        <f t="shared" si="462"/>
        <v>77.25</v>
      </c>
      <c r="AF945" s="24">
        <f t="shared" si="466"/>
        <v>400</v>
      </c>
      <c r="AG945" s="3">
        <f t="shared" si="463"/>
        <v>1.3</v>
      </c>
      <c r="AH945" s="3">
        <f>IF(AC945&lt;=450,AthetaR30_0,IF(AC945&gt;=650,AthetaR30_2,(IF(AC945&lt;=550,AthetaR30_0+(AthetaR30_1-AthetaR30_0)/100*(AC945-450),AthetaR30_1+(AthetaR30_2-AthetaR30_1)/100*(AC945-450)))))</f>
        <v>0</v>
      </c>
      <c r="AI945" s="3">
        <f>IF(AD945&lt;=450,AthetaR60_0,IF(AD945&gt;=650,AthetaR60_2,(IF(AD945&lt;=550,AthetaR60_0+(AthetaR60_1-AthetaR60_0)/100*(AD945-450),AthetaR60_1+(AthetaR60_2-AthetaR60_1)/100*(AD945-450)))))</f>
        <v>0.5</v>
      </c>
      <c r="AJ945" s="3">
        <f>IF(AE945&lt;=450,AthetaR90_0,IF(AE945&gt;=650,AthetaR90_2,(IF(AE945&lt;=550,AthetaR90_0+(AthetaR90_1-AthetaR90_0)/100*(AE945-450),AthetaR90_1+(AthetaR90_2-AthetaR90_1)/100*(AE945-450)))))</f>
        <v>1.3</v>
      </c>
      <c r="AK945" s="3">
        <f>IF(AF945&lt;=450,AthetaR120_0,IF(AF945&gt;=650,AthetaR120_2,(IF(AF945&lt;=550,AthetaR120_0+(AthetaR120_1-AthetaR120_0)/100*(AF945-450),AthetaR120_1+(AthetaR120_2-AthetaR120_1)/100*(AF945-450)))))</f>
        <v>1.9</v>
      </c>
      <c r="AL945" s="24">
        <f t="shared" si="464"/>
        <v>469.86669337204637</v>
      </c>
      <c r="AM945" s="14">
        <f t="shared" si="465"/>
        <v>342.06308605229168</v>
      </c>
    </row>
    <row r="946" spans="2:39" x14ac:dyDescent="0.25">
      <c r="B946" s="3">
        <f t="shared" si="448"/>
        <v>4640</v>
      </c>
      <c r="C946" s="14">
        <f t="shared" si="449"/>
        <v>77.333333333333329</v>
      </c>
      <c r="D946" s="11">
        <f t="shared" si="450"/>
        <v>983.2945565930213</v>
      </c>
      <c r="E946" s="11">
        <f t="shared" si="436"/>
        <v>644.63653914411225</v>
      </c>
      <c r="F946" s="11">
        <f t="shared" si="451"/>
        <v>232.19833843255029</v>
      </c>
      <c r="G946" s="11">
        <f t="shared" si="437"/>
        <v>470.26232783295268</v>
      </c>
      <c r="H946" s="11">
        <f t="shared" si="438"/>
        <v>342.38817050650556</v>
      </c>
      <c r="I946" s="24">
        <f t="shared" si="452"/>
        <v>232.19833843255029</v>
      </c>
      <c r="J946" s="12">
        <f t="shared" si="439"/>
        <v>0.21362310035236098</v>
      </c>
      <c r="K946" s="24">
        <f t="shared" si="440"/>
        <v>541.16383177061027</v>
      </c>
      <c r="L946" s="12">
        <f t="shared" si="453"/>
        <v>0.23419391111342824</v>
      </c>
      <c r="M946" s="24">
        <f t="shared" si="454"/>
        <v>470.26232783295268</v>
      </c>
      <c r="N946" s="12">
        <f t="shared" si="441"/>
        <v>0.59684260632915698</v>
      </c>
      <c r="O946" s="24">
        <f t="shared" si="442"/>
        <v>645.64813970204068</v>
      </c>
      <c r="P946" s="12">
        <f t="shared" si="455"/>
        <v>0.39532821432459608</v>
      </c>
      <c r="Q946" s="24">
        <f t="shared" si="456"/>
        <v>342.38817050650556</v>
      </c>
      <c r="R946" s="12">
        <f t="shared" si="443"/>
        <v>0.36500657769928269</v>
      </c>
      <c r="S946" s="24">
        <f t="shared" si="444"/>
        <v>580.65439942249066</v>
      </c>
      <c r="T946" s="12">
        <f t="shared" si="457"/>
        <v>0.32494220234158139</v>
      </c>
      <c r="W946" s="24">
        <f t="shared" si="458"/>
        <v>384.59234171443489</v>
      </c>
      <c r="X946" s="24">
        <f t="shared" si="459"/>
        <v>598.6057369895608</v>
      </c>
      <c r="Y946" s="13">
        <f t="shared" si="445"/>
        <v>0.3907987299807516</v>
      </c>
      <c r="Z946" s="24">
        <f t="shared" si="446"/>
        <v>6501.1049357419342</v>
      </c>
      <c r="AA946" s="24">
        <f t="shared" si="447"/>
        <v>14504.559106983186</v>
      </c>
      <c r="AB946" s="24">
        <f t="shared" si="460"/>
        <v>470.26232783295268</v>
      </c>
      <c r="AC946" s="24">
        <f t="shared" si="461"/>
        <v>342.38817050650556</v>
      </c>
      <c r="AE946" s="14">
        <f t="shared" si="462"/>
        <v>77.333333333333329</v>
      </c>
      <c r="AF946" s="24">
        <f t="shared" si="466"/>
        <v>400</v>
      </c>
      <c r="AG946" s="3">
        <f t="shared" si="463"/>
        <v>1.3</v>
      </c>
      <c r="AH946" s="3">
        <f>IF(AC946&lt;=450,AthetaR30_0,IF(AC946&gt;=650,AthetaR30_2,(IF(AC946&lt;=550,AthetaR30_0+(AthetaR30_1-AthetaR30_0)/100*(AC946-450),AthetaR30_1+(AthetaR30_2-AthetaR30_1)/100*(AC946-450)))))</f>
        <v>0</v>
      </c>
      <c r="AI946" s="3">
        <f>IF(AD946&lt;=450,AthetaR60_0,IF(AD946&gt;=650,AthetaR60_2,(IF(AD946&lt;=550,AthetaR60_0+(AthetaR60_1-AthetaR60_0)/100*(AD946-450),AthetaR60_1+(AthetaR60_2-AthetaR60_1)/100*(AD946-450)))))</f>
        <v>0.5</v>
      </c>
      <c r="AJ946" s="3">
        <f>IF(AE946&lt;=450,AthetaR90_0,IF(AE946&gt;=650,AthetaR90_2,(IF(AE946&lt;=550,AthetaR90_0+(AthetaR90_1-AthetaR90_0)/100*(AE946-450),AthetaR90_1+(AthetaR90_2-AthetaR90_1)/100*(AE946-450)))))</f>
        <v>1.3</v>
      </c>
      <c r="AK946" s="3">
        <f>IF(AF946&lt;=450,AthetaR120_0,IF(AF946&gt;=650,AthetaR120_2,(IF(AF946&lt;=550,AthetaR120_0+(AthetaR120_1-AthetaR120_0)/100*(AF946-450),AthetaR120_1+(AthetaR120_2-AthetaR120_1)/100*(AF946-450)))))</f>
        <v>1.9</v>
      </c>
      <c r="AL946" s="24">
        <f t="shared" si="464"/>
        <v>470.26232783295268</v>
      </c>
      <c r="AM946" s="14">
        <f t="shared" si="465"/>
        <v>342.38817050650556</v>
      </c>
    </row>
    <row r="947" spans="2:39" x14ac:dyDescent="0.25">
      <c r="B947" s="3">
        <f t="shared" si="448"/>
        <v>4645</v>
      </c>
      <c r="C947" s="14">
        <f t="shared" si="449"/>
        <v>77.416666666666671</v>
      </c>
      <c r="D947" s="11">
        <f t="shared" si="450"/>
        <v>983.45566585183099</v>
      </c>
      <c r="E947" s="11">
        <f t="shared" si="436"/>
        <v>644.85033749276442</v>
      </c>
      <c r="F947" s="11">
        <f t="shared" si="451"/>
        <v>232.43253234366372</v>
      </c>
      <c r="G947" s="11">
        <f t="shared" si="437"/>
        <v>470.65765604727727</v>
      </c>
      <c r="H947" s="11">
        <f t="shared" si="438"/>
        <v>342.71311270884712</v>
      </c>
      <c r="I947" s="24">
        <f t="shared" si="452"/>
        <v>232.43253234366372</v>
      </c>
      <c r="J947" s="12">
        <f t="shared" si="439"/>
        <v>0.21359100582803217</v>
      </c>
      <c r="K947" s="24">
        <f t="shared" si="440"/>
        <v>541.24514790888725</v>
      </c>
      <c r="L947" s="12">
        <f t="shared" si="453"/>
        <v>0.23414172537851063</v>
      </c>
      <c r="M947" s="24">
        <f t="shared" si="454"/>
        <v>470.65765604727727</v>
      </c>
      <c r="N947" s="12">
        <f t="shared" si="441"/>
        <v>0.59660263472213904</v>
      </c>
      <c r="O947" s="24">
        <f t="shared" si="442"/>
        <v>645.9078388931523</v>
      </c>
      <c r="P947" s="12">
        <f t="shared" si="455"/>
        <v>0.39502212572920992</v>
      </c>
      <c r="Q947" s="24">
        <f t="shared" si="456"/>
        <v>342.71311270884712</v>
      </c>
      <c r="R947" s="12">
        <f t="shared" si="443"/>
        <v>0.36492557088115679</v>
      </c>
      <c r="S947" s="24">
        <f t="shared" si="444"/>
        <v>580.78329410425954</v>
      </c>
      <c r="T947" s="12">
        <f t="shared" si="457"/>
        <v>0.32479994233875997</v>
      </c>
      <c r="W947" s="24">
        <f t="shared" si="458"/>
        <v>384.98314044441565</v>
      </c>
      <c r="X947" s="24">
        <f t="shared" si="459"/>
        <v>598.78492126087042</v>
      </c>
      <c r="Y947" s="13">
        <f t="shared" si="445"/>
        <v>0.39071116730348004</v>
      </c>
      <c r="Z947" s="24">
        <f t="shared" si="446"/>
        <v>6496.6799262087188</v>
      </c>
      <c r="AA947" s="24">
        <f t="shared" si="447"/>
        <v>14510.563914032387</v>
      </c>
      <c r="AB947" s="24">
        <f t="shared" si="460"/>
        <v>470.65765604727727</v>
      </c>
      <c r="AC947" s="24">
        <f t="shared" si="461"/>
        <v>342.71311270884712</v>
      </c>
      <c r="AE947" s="14">
        <f t="shared" si="462"/>
        <v>77.416666666666671</v>
      </c>
      <c r="AF947" s="24">
        <f t="shared" si="466"/>
        <v>400</v>
      </c>
      <c r="AG947" s="3">
        <f t="shared" si="463"/>
        <v>1.3</v>
      </c>
      <c r="AH947" s="3">
        <f>IF(AC947&lt;=450,AthetaR30_0,IF(AC947&gt;=650,AthetaR30_2,(IF(AC947&lt;=550,AthetaR30_0+(AthetaR30_1-AthetaR30_0)/100*(AC947-450),AthetaR30_1+(AthetaR30_2-AthetaR30_1)/100*(AC947-450)))))</f>
        <v>0</v>
      </c>
      <c r="AI947" s="3">
        <f>IF(AD947&lt;=450,AthetaR60_0,IF(AD947&gt;=650,AthetaR60_2,(IF(AD947&lt;=550,AthetaR60_0+(AthetaR60_1-AthetaR60_0)/100*(AD947-450),AthetaR60_1+(AthetaR60_2-AthetaR60_1)/100*(AD947-450)))))</f>
        <v>0.5</v>
      </c>
      <c r="AJ947" s="3">
        <f>IF(AE947&lt;=450,AthetaR90_0,IF(AE947&gt;=650,AthetaR90_2,(IF(AE947&lt;=550,AthetaR90_0+(AthetaR90_1-AthetaR90_0)/100*(AE947-450),AthetaR90_1+(AthetaR90_2-AthetaR90_1)/100*(AE947-450)))))</f>
        <v>1.3</v>
      </c>
      <c r="AK947" s="3">
        <f>IF(AF947&lt;=450,AthetaR120_0,IF(AF947&gt;=650,AthetaR120_2,(IF(AF947&lt;=550,AthetaR120_0+(AthetaR120_1-AthetaR120_0)/100*(AF947-450),AthetaR120_1+(AthetaR120_2-AthetaR120_1)/100*(AF947-450)))))</f>
        <v>1.9</v>
      </c>
      <c r="AL947" s="24">
        <f t="shared" si="464"/>
        <v>470.65765604727727</v>
      </c>
      <c r="AM947" s="14">
        <f t="shared" si="465"/>
        <v>342.71311270884712</v>
      </c>
    </row>
    <row r="948" spans="2:39" x14ac:dyDescent="0.25">
      <c r="B948" s="3">
        <f t="shared" si="448"/>
        <v>4650</v>
      </c>
      <c r="C948" s="14">
        <f t="shared" si="449"/>
        <v>77.5</v>
      </c>
      <c r="D948" s="11">
        <f t="shared" si="450"/>
        <v>983.61660206092006</v>
      </c>
      <c r="E948" s="11">
        <f t="shared" si="436"/>
        <v>645.06413584141649</v>
      </c>
      <c r="F948" s="11">
        <f t="shared" si="451"/>
        <v>232.66667406904224</v>
      </c>
      <c r="G948" s="11">
        <f t="shared" si="437"/>
        <v>471.05267817300648</v>
      </c>
      <c r="H948" s="11">
        <f t="shared" si="438"/>
        <v>343.03791265118588</v>
      </c>
      <c r="I948" s="24">
        <f t="shared" si="452"/>
        <v>232.66667406904224</v>
      </c>
      <c r="J948" s="12">
        <f t="shared" si="439"/>
        <v>0.21355893423740602</v>
      </c>
      <c r="K948" s="24">
        <f t="shared" si="440"/>
        <v>541.32643035616172</v>
      </c>
      <c r="L948" s="12">
        <f t="shared" si="453"/>
        <v>0.23408952148817977</v>
      </c>
      <c r="M948" s="24">
        <f t="shared" si="454"/>
        <v>471.05267817300648</v>
      </c>
      <c r="N948" s="12">
        <f t="shared" si="441"/>
        <v>0.59636262534130302</v>
      </c>
      <c r="O948" s="24">
        <f t="shared" si="442"/>
        <v>646.16778801454666</v>
      </c>
      <c r="P948" s="12">
        <f t="shared" si="455"/>
        <v>0.39471619556660092</v>
      </c>
      <c r="Q948" s="24">
        <f t="shared" si="456"/>
        <v>343.03791265118588</v>
      </c>
      <c r="R948" s="12">
        <f t="shared" si="443"/>
        <v>0.36484455692521511</v>
      </c>
      <c r="S948" s="24">
        <f t="shared" si="444"/>
        <v>580.91225738823107</v>
      </c>
      <c r="T948" s="12">
        <f t="shared" si="457"/>
        <v>0.32465767435327858</v>
      </c>
      <c r="W948" s="24">
        <f t="shared" si="458"/>
        <v>385.37385161171915</v>
      </c>
      <c r="X948" s="24">
        <f t="shared" si="459"/>
        <v>598.96433225141698</v>
      </c>
      <c r="Y948" s="13">
        <f t="shared" si="445"/>
        <v>0.39062343032641955</v>
      </c>
      <c r="Z948" s="24">
        <f t="shared" si="446"/>
        <v>6492.2571057424339</v>
      </c>
      <c r="AA948" s="24">
        <f t="shared" si="447"/>
        <v>14516.562292243227</v>
      </c>
      <c r="AB948" s="24">
        <f t="shared" si="460"/>
        <v>471.05267817300648</v>
      </c>
      <c r="AC948" s="24">
        <f t="shared" si="461"/>
        <v>343.03791265118588</v>
      </c>
      <c r="AE948" s="14">
        <f t="shared" si="462"/>
        <v>77.5</v>
      </c>
      <c r="AF948" s="24">
        <f t="shared" si="466"/>
        <v>400</v>
      </c>
      <c r="AG948" s="3">
        <f t="shared" si="463"/>
        <v>1.3</v>
      </c>
      <c r="AH948" s="3">
        <f>IF(AC948&lt;=450,AthetaR30_0,IF(AC948&gt;=650,AthetaR30_2,(IF(AC948&lt;=550,AthetaR30_0+(AthetaR30_1-AthetaR30_0)/100*(AC948-450),AthetaR30_1+(AthetaR30_2-AthetaR30_1)/100*(AC948-450)))))</f>
        <v>0</v>
      </c>
      <c r="AI948" s="3">
        <f>IF(AD948&lt;=450,AthetaR60_0,IF(AD948&gt;=650,AthetaR60_2,(IF(AD948&lt;=550,AthetaR60_0+(AthetaR60_1-AthetaR60_0)/100*(AD948-450),AthetaR60_1+(AthetaR60_2-AthetaR60_1)/100*(AD948-450)))))</f>
        <v>0.5</v>
      </c>
      <c r="AJ948" s="3">
        <f>IF(AE948&lt;=450,AthetaR90_0,IF(AE948&gt;=650,AthetaR90_2,(IF(AE948&lt;=550,AthetaR90_0+(AthetaR90_1-AthetaR90_0)/100*(AE948-450),AthetaR90_1+(AthetaR90_2-AthetaR90_1)/100*(AE948-450)))))</f>
        <v>1.3</v>
      </c>
      <c r="AK948" s="3">
        <f>IF(AF948&lt;=450,AthetaR120_0,IF(AF948&gt;=650,AthetaR120_2,(IF(AF948&lt;=550,AthetaR120_0+(AthetaR120_1-AthetaR120_0)/100*(AF948-450),AthetaR120_1+(AthetaR120_2-AthetaR120_1)/100*(AF948-450)))))</f>
        <v>1.9</v>
      </c>
      <c r="AL948" s="24">
        <f t="shared" si="464"/>
        <v>471.05267817300648</v>
      </c>
      <c r="AM948" s="14">
        <f t="shared" si="465"/>
        <v>343.03791265118588</v>
      </c>
    </row>
    <row r="949" spans="2:39" x14ac:dyDescent="0.25">
      <c r="B949" s="3">
        <f t="shared" si="448"/>
        <v>4655</v>
      </c>
      <c r="C949" s="14">
        <f t="shared" si="449"/>
        <v>77.583333333333329</v>
      </c>
      <c r="D949" s="11">
        <f t="shared" si="450"/>
        <v>983.7773655916402</v>
      </c>
      <c r="E949" s="11">
        <f t="shared" si="436"/>
        <v>645.27793419006855</v>
      </c>
      <c r="F949" s="11">
        <f t="shared" si="451"/>
        <v>232.90076359053043</v>
      </c>
      <c r="G949" s="11">
        <f t="shared" si="437"/>
        <v>471.4473943685731</v>
      </c>
      <c r="H949" s="11">
        <f t="shared" si="438"/>
        <v>343.36257032553914</v>
      </c>
      <c r="I949" s="24">
        <f t="shared" si="452"/>
        <v>232.90076359053043</v>
      </c>
      <c r="J949" s="12">
        <f t="shared" si="439"/>
        <v>0.21352688549513538</v>
      </c>
      <c r="K949" s="24">
        <f t="shared" si="440"/>
        <v>541.40767928746391</v>
      </c>
      <c r="L949" s="12">
        <f t="shared" si="453"/>
        <v>0.23403729951989188</v>
      </c>
      <c r="M949" s="24">
        <f t="shared" si="454"/>
        <v>471.4473943685731</v>
      </c>
      <c r="N949" s="12">
        <f t="shared" si="441"/>
        <v>0.59612257862438034</v>
      </c>
      <c r="O949" s="24">
        <f t="shared" si="442"/>
        <v>646.42798694284761</v>
      </c>
      <c r="P949" s="12">
        <f t="shared" si="455"/>
        <v>0.39441042428143946</v>
      </c>
      <c r="Q949" s="24">
        <f t="shared" si="456"/>
        <v>343.36257032553914</v>
      </c>
      <c r="R949" s="12">
        <f t="shared" si="443"/>
        <v>0.36476353568368014</v>
      </c>
      <c r="S949" s="24">
        <f t="shared" si="444"/>
        <v>581.04128956308432</v>
      </c>
      <c r="T949" s="12">
        <f t="shared" si="457"/>
        <v>0.3245153985327745</v>
      </c>
      <c r="W949" s="24">
        <f t="shared" si="458"/>
        <v>385.76447504204555</v>
      </c>
      <c r="X949" s="24">
        <f t="shared" si="459"/>
        <v>599.14397049577303</v>
      </c>
      <c r="Y949" s="13">
        <f t="shared" si="445"/>
        <v>0.39053551904139983</v>
      </c>
      <c r="Z949" s="24">
        <f t="shared" si="446"/>
        <v>6487.8364787005748</v>
      </c>
      <c r="AA949" s="24">
        <f t="shared" si="447"/>
        <v>14522.554241782473</v>
      </c>
      <c r="AB949" s="24">
        <f t="shared" si="460"/>
        <v>471.4473943685731</v>
      </c>
      <c r="AC949" s="24">
        <f t="shared" si="461"/>
        <v>343.36257032553914</v>
      </c>
      <c r="AE949" s="14">
        <f t="shared" si="462"/>
        <v>77.583333333333329</v>
      </c>
      <c r="AF949" s="24">
        <f t="shared" si="466"/>
        <v>400</v>
      </c>
      <c r="AG949" s="3">
        <f t="shared" si="463"/>
        <v>1.3</v>
      </c>
      <c r="AH949" s="3">
        <f>IF(AC949&lt;=450,AthetaR30_0,IF(AC949&gt;=650,AthetaR30_2,(IF(AC949&lt;=550,AthetaR30_0+(AthetaR30_1-AthetaR30_0)/100*(AC949-450),AthetaR30_1+(AthetaR30_2-AthetaR30_1)/100*(AC949-450)))))</f>
        <v>0</v>
      </c>
      <c r="AI949" s="3">
        <f>IF(AD949&lt;=450,AthetaR60_0,IF(AD949&gt;=650,AthetaR60_2,(IF(AD949&lt;=550,AthetaR60_0+(AthetaR60_1-AthetaR60_0)/100*(AD949-450),AthetaR60_1+(AthetaR60_2-AthetaR60_1)/100*(AD949-450)))))</f>
        <v>0.5</v>
      </c>
      <c r="AJ949" s="3">
        <f>IF(AE949&lt;=450,AthetaR90_0,IF(AE949&gt;=650,AthetaR90_2,(IF(AE949&lt;=550,AthetaR90_0+(AthetaR90_1-AthetaR90_0)/100*(AE949-450),AthetaR90_1+(AthetaR90_2-AthetaR90_1)/100*(AE949-450)))))</f>
        <v>1.3</v>
      </c>
      <c r="AK949" s="3">
        <f>IF(AF949&lt;=450,AthetaR120_0,IF(AF949&gt;=650,AthetaR120_2,(IF(AF949&lt;=550,AthetaR120_0+(AthetaR120_1-AthetaR120_0)/100*(AF949-450),AthetaR120_1+(AthetaR120_2-AthetaR120_1)/100*(AF949-450)))))</f>
        <v>1.9</v>
      </c>
      <c r="AL949" s="24">
        <f t="shared" si="464"/>
        <v>471.4473943685731</v>
      </c>
      <c r="AM949" s="14">
        <f t="shared" si="465"/>
        <v>343.36257032553914</v>
      </c>
    </row>
    <row r="950" spans="2:39" x14ac:dyDescent="0.25">
      <c r="B950" s="3">
        <f t="shared" si="448"/>
        <v>4660</v>
      </c>
      <c r="C950" s="14">
        <f t="shared" si="449"/>
        <v>77.666666666666671</v>
      </c>
      <c r="D950" s="11">
        <f t="shared" si="450"/>
        <v>983.93795681414838</v>
      </c>
      <c r="E950" s="11">
        <f t="shared" si="436"/>
        <v>645.49173253872061</v>
      </c>
      <c r="F950" s="11">
        <f t="shared" si="451"/>
        <v>233.13480089005031</v>
      </c>
      <c r="G950" s="11">
        <f t="shared" si="437"/>
        <v>471.84180479285453</v>
      </c>
      <c r="H950" s="11">
        <f t="shared" si="438"/>
        <v>343.68708572407189</v>
      </c>
      <c r="I950" s="24">
        <f t="shared" si="452"/>
        <v>233.13480089005031</v>
      </c>
      <c r="J950" s="12">
        <f t="shared" si="439"/>
        <v>0.21349485951605285</v>
      </c>
      <c r="K950" s="24">
        <f t="shared" si="440"/>
        <v>541.48889487762506</v>
      </c>
      <c r="L950" s="12">
        <f t="shared" si="453"/>
        <v>0.23398505955070653</v>
      </c>
      <c r="M950" s="24">
        <f t="shared" si="454"/>
        <v>471.84180479285453</v>
      </c>
      <c r="N950" s="12">
        <f t="shared" si="441"/>
        <v>0.59588249501012736</v>
      </c>
      <c r="O950" s="24">
        <f t="shared" si="442"/>
        <v>646.68843555269802</v>
      </c>
      <c r="P950" s="12">
        <f t="shared" si="455"/>
        <v>0.39410481231674754</v>
      </c>
      <c r="Q950" s="24">
        <f t="shared" si="456"/>
        <v>343.68708572407189</v>
      </c>
      <c r="R950" s="12">
        <f t="shared" si="443"/>
        <v>0.36468250700974991</v>
      </c>
      <c r="S950" s="24">
        <f t="shared" si="444"/>
        <v>581.170390916418</v>
      </c>
      <c r="T950" s="12">
        <f t="shared" si="457"/>
        <v>0.32437311502471416</v>
      </c>
      <c r="W950" s="24">
        <f t="shared" si="458"/>
        <v>386.15501056108695</v>
      </c>
      <c r="X950" s="24">
        <f t="shared" si="459"/>
        <v>599.32383652700037</v>
      </c>
      <c r="Y950" s="13">
        <f t="shared" si="445"/>
        <v>0.39044743344302463</v>
      </c>
      <c r="Z950" s="24">
        <f t="shared" si="446"/>
        <v>6483.4180494408411</v>
      </c>
      <c r="AA950" s="24">
        <f t="shared" si="447"/>
        <v>14528.539762874285</v>
      </c>
      <c r="AB950" s="24">
        <f t="shared" si="460"/>
        <v>471.84180479285453</v>
      </c>
      <c r="AC950" s="24">
        <f t="shared" si="461"/>
        <v>343.68708572407189</v>
      </c>
      <c r="AE950" s="14">
        <f t="shared" si="462"/>
        <v>77.666666666666671</v>
      </c>
      <c r="AF950" s="24">
        <f t="shared" si="466"/>
        <v>400</v>
      </c>
      <c r="AG950" s="3">
        <f t="shared" si="463"/>
        <v>1.3</v>
      </c>
      <c r="AH950" s="3">
        <f>IF(AC950&lt;=450,AthetaR30_0,IF(AC950&gt;=650,AthetaR30_2,(IF(AC950&lt;=550,AthetaR30_0+(AthetaR30_1-AthetaR30_0)/100*(AC950-450),AthetaR30_1+(AthetaR30_2-AthetaR30_1)/100*(AC950-450)))))</f>
        <v>0</v>
      </c>
      <c r="AI950" s="3">
        <f>IF(AD950&lt;=450,AthetaR60_0,IF(AD950&gt;=650,AthetaR60_2,(IF(AD950&lt;=550,AthetaR60_0+(AthetaR60_1-AthetaR60_0)/100*(AD950-450),AthetaR60_1+(AthetaR60_2-AthetaR60_1)/100*(AD950-450)))))</f>
        <v>0.5</v>
      </c>
      <c r="AJ950" s="3">
        <f>IF(AE950&lt;=450,AthetaR90_0,IF(AE950&gt;=650,AthetaR90_2,(IF(AE950&lt;=550,AthetaR90_0+(AthetaR90_1-AthetaR90_0)/100*(AE950-450),AthetaR90_1+(AthetaR90_2-AthetaR90_1)/100*(AE950-450)))))</f>
        <v>1.3</v>
      </c>
      <c r="AK950" s="3">
        <f>IF(AF950&lt;=450,AthetaR120_0,IF(AF950&gt;=650,AthetaR120_2,(IF(AF950&lt;=550,AthetaR120_0+(AthetaR120_1-AthetaR120_0)/100*(AF950-450),AthetaR120_1+(AthetaR120_2-AthetaR120_1)/100*(AF950-450)))))</f>
        <v>1.9</v>
      </c>
      <c r="AL950" s="24">
        <f t="shared" si="464"/>
        <v>471.84180479285453</v>
      </c>
      <c r="AM950" s="14">
        <f t="shared" si="465"/>
        <v>343.68708572407189</v>
      </c>
    </row>
    <row r="951" spans="2:39" x14ac:dyDescent="0.25">
      <c r="B951" s="3">
        <f t="shared" si="448"/>
        <v>4665</v>
      </c>
      <c r="C951" s="14">
        <f t="shared" si="449"/>
        <v>77.75</v>
      </c>
      <c r="D951" s="11">
        <f t="shared" si="450"/>
        <v>984.09837609741339</v>
      </c>
      <c r="E951" s="11">
        <f t="shared" si="436"/>
        <v>645.70553088737267</v>
      </c>
      <c r="F951" s="11">
        <f t="shared" si="451"/>
        <v>233.36878594960103</v>
      </c>
      <c r="G951" s="11">
        <f t="shared" si="437"/>
        <v>472.23590960517129</v>
      </c>
      <c r="H951" s="11">
        <f t="shared" si="438"/>
        <v>344.01145883909663</v>
      </c>
      <c r="I951" s="24">
        <f t="shared" si="452"/>
        <v>233.36878594960103</v>
      </c>
      <c r="J951" s="12">
        <f t="shared" si="439"/>
        <v>0.21346285621517053</v>
      </c>
      <c r="K951" s="24">
        <f t="shared" si="440"/>
        <v>541.57007730127702</v>
      </c>
      <c r="L951" s="12">
        <f t="shared" si="453"/>
        <v>0.23393280165723257</v>
      </c>
      <c r="M951" s="24">
        <f t="shared" si="454"/>
        <v>472.23590960517129</v>
      </c>
      <c r="N951" s="12">
        <f t="shared" si="441"/>
        <v>0.5956423749383073</v>
      </c>
      <c r="O951" s="24">
        <f t="shared" si="442"/>
        <v>646.94913371677035</v>
      </c>
      <c r="P951" s="12">
        <f t="shared" si="455"/>
        <v>0.39379936011373778</v>
      </c>
      <c r="Q951" s="24">
        <f t="shared" si="456"/>
        <v>344.01145883909663</v>
      </c>
      <c r="R951" s="12">
        <f t="shared" si="443"/>
        <v>0.36460147075759486</v>
      </c>
      <c r="S951" s="24">
        <f t="shared" si="444"/>
        <v>581.29956173475136</v>
      </c>
      <c r="T951" s="12">
        <f t="shared" si="457"/>
        <v>0.32423082397629815</v>
      </c>
      <c r="W951" s="24">
        <f t="shared" si="458"/>
        <v>386.54545799452995</v>
      </c>
      <c r="X951" s="24">
        <f t="shared" si="459"/>
        <v>599.50393087664804</v>
      </c>
      <c r="Y951" s="13">
        <f t="shared" si="445"/>
        <v>0.39035917352866956</v>
      </c>
      <c r="Z951" s="24">
        <f t="shared" si="446"/>
        <v>6479.0018223210682</v>
      </c>
      <c r="AA951" s="24">
        <f t="shared" si="447"/>
        <v>14534.518855800285</v>
      </c>
      <c r="AB951" s="24">
        <f t="shared" si="460"/>
        <v>472.23590960517129</v>
      </c>
      <c r="AC951" s="24">
        <f t="shared" si="461"/>
        <v>344.01145883909663</v>
      </c>
      <c r="AE951" s="14">
        <f t="shared" si="462"/>
        <v>77.75</v>
      </c>
      <c r="AF951" s="24">
        <f t="shared" si="466"/>
        <v>400</v>
      </c>
      <c r="AG951" s="3">
        <f t="shared" si="463"/>
        <v>1.3</v>
      </c>
      <c r="AH951" s="3">
        <f>IF(AC951&lt;=450,AthetaR30_0,IF(AC951&gt;=650,AthetaR30_2,(IF(AC951&lt;=550,AthetaR30_0+(AthetaR30_1-AthetaR30_0)/100*(AC951-450),AthetaR30_1+(AthetaR30_2-AthetaR30_1)/100*(AC951-450)))))</f>
        <v>0</v>
      </c>
      <c r="AI951" s="3">
        <f>IF(AD951&lt;=450,AthetaR60_0,IF(AD951&gt;=650,AthetaR60_2,(IF(AD951&lt;=550,AthetaR60_0+(AthetaR60_1-AthetaR60_0)/100*(AD951-450),AthetaR60_1+(AthetaR60_2-AthetaR60_1)/100*(AD951-450)))))</f>
        <v>0.5</v>
      </c>
      <c r="AJ951" s="3">
        <f>IF(AE951&lt;=450,AthetaR90_0,IF(AE951&gt;=650,AthetaR90_2,(IF(AE951&lt;=550,AthetaR90_0+(AthetaR90_1-AthetaR90_0)/100*(AE951-450),AthetaR90_1+(AthetaR90_2-AthetaR90_1)/100*(AE951-450)))))</f>
        <v>1.3</v>
      </c>
      <c r="AK951" s="3">
        <f>IF(AF951&lt;=450,AthetaR120_0,IF(AF951&gt;=650,AthetaR120_2,(IF(AF951&lt;=550,AthetaR120_0+(AthetaR120_1-AthetaR120_0)/100*(AF951-450),AthetaR120_1+(AthetaR120_2-AthetaR120_1)/100*(AF951-450)))))</f>
        <v>1.9</v>
      </c>
      <c r="AL951" s="24">
        <f t="shared" si="464"/>
        <v>472.23590960517129</v>
      </c>
      <c r="AM951" s="14">
        <f t="shared" si="465"/>
        <v>344.01145883909663</v>
      </c>
    </row>
    <row r="952" spans="2:39" x14ac:dyDescent="0.25">
      <c r="B952" s="3">
        <f t="shared" si="448"/>
        <v>4670</v>
      </c>
      <c r="C952" s="14">
        <f t="shared" si="449"/>
        <v>77.833333333333329</v>
      </c>
      <c r="D952" s="11">
        <f t="shared" si="450"/>
        <v>984.25862380921978</v>
      </c>
      <c r="E952" s="11">
        <f t="shared" si="436"/>
        <v>645.91932923602474</v>
      </c>
      <c r="F952" s="11">
        <f t="shared" si="451"/>
        <v>233.60271875125827</v>
      </c>
      <c r="G952" s="11">
        <f t="shared" si="437"/>
        <v>472.62970896528503</v>
      </c>
      <c r="H952" s="11">
        <f t="shared" si="438"/>
        <v>344.33568966307291</v>
      </c>
      <c r="I952" s="24">
        <f t="shared" si="452"/>
        <v>233.60271875125827</v>
      </c>
      <c r="J952" s="12">
        <f t="shared" si="439"/>
        <v>0.21343087550767961</v>
      </c>
      <c r="K952" s="24">
        <f t="shared" si="440"/>
        <v>541.65122673285202</v>
      </c>
      <c r="L952" s="12">
        <f t="shared" si="453"/>
        <v>0.23388052591568878</v>
      </c>
      <c r="M952" s="24">
        <f t="shared" si="454"/>
        <v>472.62970896528503</v>
      </c>
      <c r="N952" s="12">
        <f t="shared" si="441"/>
        <v>0.5954022188496747</v>
      </c>
      <c r="O952" s="24">
        <f t="shared" si="442"/>
        <v>647.21008130577638</v>
      </c>
      <c r="P952" s="12">
        <f t="shared" si="455"/>
        <v>0.39349406811197896</v>
      </c>
      <c r="Q952" s="24">
        <f t="shared" si="456"/>
        <v>344.33568966307291</v>
      </c>
      <c r="R952" s="12">
        <f t="shared" si="443"/>
        <v>0.36452042678235602</v>
      </c>
      <c r="S952" s="24">
        <f t="shared" si="444"/>
        <v>581.42880230352671</v>
      </c>
      <c r="T952" s="12">
        <f t="shared" si="457"/>
        <v>0.32408852553456224</v>
      </c>
      <c r="W952" s="24">
        <f t="shared" si="458"/>
        <v>386.93581716805863</v>
      </c>
      <c r="X952" s="24">
        <f t="shared" si="459"/>
        <v>599.68425407475161</v>
      </c>
      <c r="Y952" s="13">
        <f t="shared" si="445"/>
        <v>0.39027073929847705</v>
      </c>
      <c r="Z952" s="24">
        <f t="shared" si="446"/>
        <v>6474.5878016991528</v>
      </c>
      <c r="AA952" s="24">
        <f t="shared" si="447"/>
        <v>14540.491520899519</v>
      </c>
      <c r="AB952" s="24">
        <f t="shared" si="460"/>
        <v>472.62970896528503</v>
      </c>
      <c r="AC952" s="24">
        <f t="shared" si="461"/>
        <v>344.33568966307291</v>
      </c>
      <c r="AE952" s="14">
        <f t="shared" si="462"/>
        <v>77.833333333333329</v>
      </c>
      <c r="AF952" s="24">
        <f t="shared" si="466"/>
        <v>400</v>
      </c>
      <c r="AG952" s="3">
        <f t="shared" si="463"/>
        <v>1.3</v>
      </c>
      <c r="AH952" s="3">
        <f>IF(AC952&lt;=450,AthetaR30_0,IF(AC952&gt;=650,AthetaR30_2,(IF(AC952&lt;=550,AthetaR30_0+(AthetaR30_1-AthetaR30_0)/100*(AC952-450),AthetaR30_1+(AthetaR30_2-AthetaR30_1)/100*(AC952-450)))))</f>
        <v>0</v>
      </c>
      <c r="AI952" s="3">
        <f>IF(AD952&lt;=450,AthetaR60_0,IF(AD952&gt;=650,AthetaR60_2,(IF(AD952&lt;=550,AthetaR60_0+(AthetaR60_1-AthetaR60_0)/100*(AD952-450),AthetaR60_1+(AthetaR60_2-AthetaR60_1)/100*(AD952-450)))))</f>
        <v>0.5</v>
      </c>
      <c r="AJ952" s="3">
        <f>IF(AE952&lt;=450,AthetaR90_0,IF(AE952&gt;=650,AthetaR90_2,(IF(AE952&lt;=550,AthetaR90_0+(AthetaR90_1-AthetaR90_0)/100*(AE952-450),AthetaR90_1+(AthetaR90_2-AthetaR90_1)/100*(AE952-450)))))</f>
        <v>1.3</v>
      </c>
      <c r="AK952" s="3">
        <f>IF(AF952&lt;=450,AthetaR120_0,IF(AF952&gt;=650,AthetaR120_2,(IF(AF952&lt;=550,AthetaR120_0+(AthetaR120_1-AthetaR120_0)/100*(AF952-450),AthetaR120_1+(AthetaR120_2-AthetaR120_1)/100*(AF952-450)))))</f>
        <v>1.9</v>
      </c>
      <c r="AL952" s="24">
        <f t="shared" si="464"/>
        <v>472.62970896528503</v>
      </c>
      <c r="AM952" s="14">
        <f t="shared" si="465"/>
        <v>344.33568966307291</v>
      </c>
    </row>
    <row r="953" spans="2:39" x14ac:dyDescent="0.25">
      <c r="B953" s="3">
        <f t="shared" si="448"/>
        <v>4675</v>
      </c>
      <c r="C953" s="14">
        <f t="shared" si="449"/>
        <v>77.916666666666671</v>
      </c>
      <c r="D953" s="11">
        <f t="shared" si="450"/>
        <v>984.41870031617327</v>
      </c>
      <c r="E953" s="11">
        <f t="shared" si="436"/>
        <v>646.13312758467691</v>
      </c>
      <c r="F953" s="11">
        <f t="shared" si="451"/>
        <v>233.83659927717395</v>
      </c>
      <c r="G953" s="11">
        <f t="shared" si="437"/>
        <v>473.02320303339701</v>
      </c>
      <c r="H953" s="11">
        <f t="shared" si="438"/>
        <v>344.65977818860745</v>
      </c>
      <c r="I953" s="24">
        <f t="shared" si="452"/>
        <v>233.83659927717395</v>
      </c>
      <c r="J953" s="12">
        <f t="shared" si="439"/>
        <v>0.21339891730895061</v>
      </c>
      <c r="K953" s="24">
        <f t="shared" si="440"/>
        <v>541.73234334658196</v>
      </c>
      <c r="L953" s="12">
        <f t="shared" si="453"/>
        <v>0.23382823240187239</v>
      </c>
      <c r="M953" s="24">
        <f t="shared" si="454"/>
        <v>473.02320303339701</v>
      </c>
      <c r="N953" s="12">
        <f t="shared" si="441"/>
        <v>0.59516202718595612</v>
      </c>
      <c r="O953" s="24">
        <f t="shared" si="442"/>
        <v>647.47127818847946</v>
      </c>
      <c r="P953" s="12">
        <f t="shared" si="455"/>
        <v>0.39318893674929423</v>
      </c>
      <c r="Q953" s="24">
        <f t="shared" si="456"/>
        <v>344.65977818860745</v>
      </c>
      <c r="R953" s="12">
        <f t="shared" si="443"/>
        <v>0.36443937494014172</v>
      </c>
      <c r="S953" s="24">
        <f t="shared" si="444"/>
        <v>581.5581129071104</v>
      </c>
      <c r="T953" s="12">
        <f t="shared" si="457"/>
        <v>0.32394621984632022</v>
      </c>
      <c r="W953" s="24">
        <f t="shared" si="458"/>
        <v>387.32608790735713</v>
      </c>
      <c r="X953" s="24">
        <f t="shared" si="459"/>
        <v>599.86480664983151</v>
      </c>
      <c r="Y953" s="13">
        <f t="shared" si="445"/>
        <v>0.39018213075535402</v>
      </c>
      <c r="Z953" s="24">
        <f t="shared" si="446"/>
        <v>6470.1759919329943</v>
      </c>
      <c r="AA953" s="24">
        <f t="shared" si="447"/>
        <v>14546.457758568577</v>
      </c>
      <c r="AB953" s="24">
        <f t="shared" si="460"/>
        <v>473.02320303339701</v>
      </c>
      <c r="AC953" s="24">
        <f t="shared" si="461"/>
        <v>344.65977818860745</v>
      </c>
      <c r="AE953" s="14">
        <f t="shared" si="462"/>
        <v>77.916666666666671</v>
      </c>
      <c r="AF953" s="24">
        <f t="shared" si="466"/>
        <v>400</v>
      </c>
      <c r="AG953" s="3">
        <f t="shared" si="463"/>
        <v>1.3</v>
      </c>
      <c r="AH953" s="3">
        <f>IF(AC953&lt;=450,AthetaR30_0,IF(AC953&gt;=650,AthetaR30_2,(IF(AC953&lt;=550,AthetaR30_0+(AthetaR30_1-AthetaR30_0)/100*(AC953-450),AthetaR30_1+(AthetaR30_2-AthetaR30_1)/100*(AC953-450)))))</f>
        <v>0</v>
      </c>
      <c r="AI953" s="3">
        <f>IF(AD953&lt;=450,AthetaR60_0,IF(AD953&gt;=650,AthetaR60_2,(IF(AD953&lt;=550,AthetaR60_0+(AthetaR60_1-AthetaR60_0)/100*(AD953-450),AthetaR60_1+(AthetaR60_2-AthetaR60_1)/100*(AD953-450)))))</f>
        <v>0.5</v>
      </c>
      <c r="AJ953" s="3">
        <f>IF(AE953&lt;=450,AthetaR90_0,IF(AE953&gt;=650,AthetaR90_2,(IF(AE953&lt;=550,AthetaR90_0+(AthetaR90_1-AthetaR90_0)/100*(AE953-450),AthetaR90_1+(AthetaR90_2-AthetaR90_1)/100*(AE953-450)))))</f>
        <v>1.3</v>
      </c>
      <c r="AK953" s="3">
        <f>IF(AF953&lt;=450,AthetaR120_0,IF(AF953&gt;=650,AthetaR120_2,(IF(AF953&lt;=550,AthetaR120_0+(AthetaR120_1-AthetaR120_0)/100*(AF953-450),AthetaR120_1+(AthetaR120_2-AthetaR120_1)/100*(AF953-450)))))</f>
        <v>1.9</v>
      </c>
      <c r="AL953" s="24">
        <f t="shared" si="464"/>
        <v>473.02320303339701</v>
      </c>
      <c r="AM953" s="14">
        <f t="shared" si="465"/>
        <v>344.65977818860745</v>
      </c>
    </row>
    <row r="954" spans="2:39" x14ac:dyDescent="0.25">
      <c r="B954" s="3">
        <f t="shared" si="448"/>
        <v>4680</v>
      </c>
      <c r="C954" s="14">
        <f t="shared" si="449"/>
        <v>78</v>
      </c>
      <c r="D954" s="11">
        <f t="shared" si="450"/>
        <v>984.57860598370587</v>
      </c>
      <c r="E954" s="11">
        <f t="shared" si="436"/>
        <v>646.34692593332898</v>
      </c>
      <c r="F954" s="11">
        <f t="shared" si="451"/>
        <v>234.07042750957581</v>
      </c>
      <c r="G954" s="11">
        <f t="shared" si="437"/>
        <v>473.41639197014632</v>
      </c>
      <c r="H954" s="11">
        <f t="shared" si="438"/>
        <v>344.98372440845378</v>
      </c>
      <c r="I954" s="24">
        <f t="shared" si="452"/>
        <v>234.07042750957581</v>
      </c>
      <c r="J954" s="12">
        <f t="shared" si="439"/>
        <v>0.21336698153453257</v>
      </c>
      <c r="K954" s="24">
        <f t="shared" si="440"/>
        <v>541.8134273164992</v>
      </c>
      <c r="L954" s="12">
        <f t="shared" si="453"/>
        <v>0.23377592119116741</v>
      </c>
      <c r="M954" s="24">
        <f t="shared" si="454"/>
        <v>473.41639197014632</v>
      </c>
      <c r="N954" s="12">
        <f t="shared" si="441"/>
        <v>0.59492180038983522</v>
      </c>
      <c r="O954" s="24">
        <f t="shared" si="442"/>
        <v>647.73272423170329</v>
      </c>
      <c r="P954" s="12">
        <f t="shared" si="455"/>
        <v>0.39288396646178325</v>
      </c>
      <c r="Q954" s="24">
        <f t="shared" si="456"/>
        <v>344.98372440845378</v>
      </c>
      <c r="R954" s="12">
        <f t="shared" si="443"/>
        <v>0.36435831508802563</v>
      </c>
      <c r="S954" s="24">
        <f t="shared" si="444"/>
        <v>581.68749382879389</v>
      </c>
      <c r="T954" s="12">
        <f t="shared" si="457"/>
        <v>0.32380390705817635</v>
      </c>
      <c r="W954" s="24">
        <f t="shared" si="458"/>
        <v>387.7162700381125</v>
      </c>
      <c r="X954" s="24">
        <f t="shared" si="459"/>
        <v>600.04558912889115</v>
      </c>
      <c r="Y954" s="13">
        <f t="shared" si="445"/>
        <v>0.39009334790496664</v>
      </c>
      <c r="Z954" s="24">
        <f t="shared" si="446"/>
        <v>6465.7663973804119</v>
      </c>
      <c r="AA954" s="24">
        <f t="shared" si="447"/>
        <v>14552.417569261479</v>
      </c>
      <c r="AB954" s="24">
        <f t="shared" si="460"/>
        <v>473.41639197014632</v>
      </c>
      <c r="AC954" s="24">
        <f t="shared" si="461"/>
        <v>344.98372440845378</v>
      </c>
      <c r="AE954" s="14">
        <f t="shared" si="462"/>
        <v>78</v>
      </c>
      <c r="AF954" s="24">
        <f t="shared" si="466"/>
        <v>400</v>
      </c>
      <c r="AG954" s="3">
        <f t="shared" si="463"/>
        <v>1.3</v>
      </c>
      <c r="AH954" s="3">
        <f>IF(AC954&lt;=450,AthetaR30_0,IF(AC954&gt;=650,AthetaR30_2,(IF(AC954&lt;=550,AthetaR30_0+(AthetaR30_1-AthetaR30_0)/100*(AC954-450),AthetaR30_1+(AthetaR30_2-AthetaR30_1)/100*(AC954-450)))))</f>
        <v>0</v>
      </c>
      <c r="AI954" s="3">
        <f>IF(AD954&lt;=450,AthetaR60_0,IF(AD954&gt;=650,AthetaR60_2,(IF(AD954&lt;=550,AthetaR60_0+(AthetaR60_1-AthetaR60_0)/100*(AD954-450),AthetaR60_1+(AthetaR60_2-AthetaR60_1)/100*(AD954-450)))))</f>
        <v>0.5</v>
      </c>
      <c r="AJ954" s="3">
        <f>IF(AE954&lt;=450,AthetaR90_0,IF(AE954&gt;=650,AthetaR90_2,(IF(AE954&lt;=550,AthetaR90_0+(AthetaR90_1-AthetaR90_0)/100*(AE954-450),AthetaR90_1+(AthetaR90_2-AthetaR90_1)/100*(AE954-450)))))</f>
        <v>1.3</v>
      </c>
      <c r="AK954" s="3">
        <f>IF(AF954&lt;=450,AthetaR120_0,IF(AF954&gt;=650,AthetaR120_2,(IF(AF954&lt;=550,AthetaR120_0+(AthetaR120_1-AthetaR120_0)/100*(AF954-450),AthetaR120_1+(AthetaR120_2-AthetaR120_1)/100*(AF954-450)))))</f>
        <v>1.9</v>
      </c>
      <c r="AL954" s="24">
        <f t="shared" si="464"/>
        <v>473.41639197014632</v>
      </c>
      <c r="AM954" s="14">
        <f t="shared" si="465"/>
        <v>344.98372440845378</v>
      </c>
    </row>
    <row r="955" spans="2:39" x14ac:dyDescent="0.25">
      <c r="B955" s="3">
        <f t="shared" si="448"/>
        <v>4685</v>
      </c>
      <c r="C955" s="14">
        <f t="shared" si="449"/>
        <v>78.083333333333329</v>
      </c>
      <c r="D955" s="11">
        <f t="shared" si="450"/>
        <v>984.73834117608101</v>
      </c>
      <c r="E955" s="11">
        <f t="shared" si="436"/>
        <v>646.56072428198104</v>
      </c>
      <c r="F955" s="11">
        <f t="shared" si="451"/>
        <v>234.30420343076696</v>
      </c>
      <c r="G955" s="11">
        <f t="shared" si="437"/>
        <v>473.80927593660812</v>
      </c>
      <c r="H955" s="11">
        <f t="shared" si="438"/>
        <v>345.30752831551195</v>
      </c>
      <c r="I955" s="24">
        <f t="shared" si="452"/>
        <v>234.30420343076696</v>
      </c>
      <c r="J955" s="12">
        <f t="shared" si="439"/>
        <v>0.21333506810015299</v>
      </c>
      <c r="K955" s="24">
        <f t="shared" si="440"/>
        <v>541.89447881643594</v>
      </c>
      <c r="L955" s="12">
        <f t="shared" si="453"/>
        <v>0.23372359235854778</v>
      </c>
      <c r="M955" s="24">
        <f t="shared" si="454"/>
        <v>473.80927593660812</v>
      </c>
      <c r="N955" s="12">
        <f t="shared" si="441"/>
        <v>0.59468153890493458</v>
      </c>
      <c r="O955" s="24">
        <f t="shared" si="442"/>
        <v>647.99441930034334</v>
      </c>
      <c r="P955" s="12">
        <f t="shared" si="455"/>
        <v>0.39257915768381779</v>
      </c>
      <c r="Q955" s="24">
        <f t="shared" si="456"/>
        <v>345.30752831551195</v>
      </c>
      <c r="R955" s="12">
        <f t="shared" si="443"/>
        <v>0.36427724708404435</v>
      </c>
      <c r="S955" s="24">
        <f t="shared" si="444"/>
        <v>581.81694535079544</v>
      </c>
      <c r="T955" s="12">
        <f t="shared" si="457"/>
        <v>0.32366158731652767</v>
      </c>
      <c r="W955" s="24">
        <f t="shared" si="458"/>
        <v>388.10636338601745</v>
      </c>
      <c r="X955" s="24">
        <f t="shared" si="459"/>
        <v>600.22660203741657</v>
      </c>
      <c r="Y955" s="13">
        <f t="shared" si="445"/>
        <v>0.39000439075573778</v>
      </c>
      <c r="Z955" s="24">
        <f t="shared" si="446"/>
        <v>6461.3590223990896</v>
      </c>
      <c r="AA955" s="24">
        <f t="shared" si="447"/>
        <v>14558.370953489823</v>
      </c>
      <c r="AB955" s="24">
        <f t="shared" si="460"/>
        <v>473.80927593660812</v>
      </c>
      <c r="AC955" s="24">
        <f t="shared" si="461"/>
        <v>345.30752831551195</v>
      </c>
      <c r="AE955" s="14">
        <f t="shared" si="462"/>
        <v>78.083333333333329</v>
      </c>
      <c r="AF955" s="24">
        <f t="shared" si="466"/>
        <v>400</v>
      </c>
      <c r="AG955" s="3">
        <f t="shared" si="463"/>
        <v>1.3</v>
      </c>
      <c r="AH955" s="3">
        <f>IF(AC955&lt;=450,AthetaR30_0,IF(AC955&gt;=650,AthetaR30_2,(IF(AC955&lt;=550,AthetaR30_0+(AthetaR30_1-AthetaR30_0)/100*(AC955-450),AthetaR30_1+(AthetaR30_2-AthetaR30_1)/100*(AC955-450)))))</f>
        <v>0</v>
      </c>
      <c r="AI955" s="3">
        <f>IF(AD955&lt;=450,AthetaR60_0,IF(AD955&gt;=650,AthetaR60_2,(IF(AD955&lt;=550,AthetaR60_0+(AthetaR60_1-AthetaR60_0)/100*(AD955-450),AthetaR60_1+(AthetaR60_2-AthetaR60_1)/100*(AD955-450)))))</f>
        <v>0.5</v>
      </c>
      <c r="AJ955" s="3">
        <f>IF(AE955&lt;=450,AthetaR90_0,IF(AE955&gt;=650,AthetaR90_2,(IF(AE955&lt;=550,AthetaR90_0+(AthetaR90_1-AthetaR90_0)/100*(AE955-450),AthetaR90_1+(AthetaR90_2-AthetaR90_1)/100*(AE955-450)))))</f>
        <v>1.3</v>
      </c>
      <c r="AK955" s="3">
        <f>IF(AF955&lt;=450,AthetaR120_0,IF(AF955&gt;=650,AthetaR120_2,(IF(AF955&lt;=550,AthetaR120_0+(AthetaR120_1-AthetaR120_0)/100*(AF955-450),AthetaR120_1+(AthetaR120_2-AthetaR120_1)/100*(AF955-450)))))</f>
        <v>1.9</v>
      </c>
      <c r="AL955" s="24">
        <f t="shared" si="464"/>
        <v>473.80927593660812</v>
      </c>
      <c r="AM955" s="14">
        <f t="shared" si="465"/>
        <v>345.30752831551195</v>
      </c>
    </row>
    <row r="956" spans="2:39" x14ac:dyDescent="0.25">
      <c r="B956" s="3">
        <f t="shared" si="448"/>
        <v>4690</v>
      </c>
      <c r="C956" s="14">
        <f t="shared" si="449"/>
        <v>78.166666666666671</v>
      </c>
      <c r="D956" s="11">
        <f t="shared" si="450"/>
        <v>984.89790625639762</v>
      </c>
      <c r="E956" s="11">
        <f t="shared" si="436"/>
        <v>646.7745226306331</v>
      </c>
      <c r="F956" s="11">
        <f t="shared" si="451"/>
        <v>234.53792702312552</v>
      </c>
      <c r="G956" s="11">
        <f t="shared" si="437"/>
        <v>474.20185509429194</v>
      </c>
      <c r="H956" s="11">
        <f t="shared" si="438"/>
        <v>345.63118990282845</v>
      </c>
      <c r="I956" s="24">
        <f t="shared" si="452"/>
        <v>234.53792702312552</v>
      </c>
      <c r="J956" s="12">
        <f t="shared" si="439"/>
        <v>0.21330317692171782</v>
      </c>
      <c r="K956" s="24">
        <f t="shared" si="440"/>
        <v>541.97549802002368</v>
      </c>
      <c r="L956" s="12">
        <f t="shared" si="453"/>
        <v>0.23367124597860067</v>
      </c>
      <c r="M956" s="24">
        <f t="shared" si="454"/>
        <v>474.20185509429194</v>
      </c>
      <c r="N956" s="12">
        <f t="shared" si="441"/>
        <v>0.59444124317579827</v>
      </c>
      <c r="O956" s="24">
        <f t="shared" si="442"/>
        <v>648.25636325737787</v>
      </c>
      <c r="P956" s="12">
        <f t="shared" si="455"/>
        <v>0.39227451084810316</v>
      </c>
      <c r="Q956" s="24">
        <f t="shared" si="456"/>
        <v>345.63118990282845</v>
      </c>
      <c r="R956" s="12">
        <f t="shared" si="443"/>
        <v>0.36419617078719457</v>
      </c>
      <c r="S956" s="24">
        <f t="shared" si="444"/>
        <v>581.94646775426168</v>
      </c>
      <c r="T956" s="12">
        <f t="shared" si="457"/>
        <v>0.3235192607676019</v>
      </c>
      <c r="W956" s="24">
        <f t="shared" si="458"/>
        <v>388.49636777677318</v>
      </c>
      <c r="X956" s="24">
        <f t="shared" si="459"/>
        <v>600.40784589937425</v>
      </c>
      <c r="Y956" s="13">
        <f t="shared" si="445"/>
        <v>0.38991525931884274</v>
      </c>
      <c r="Z956" s="24">
        <f t="shared" si="446"/>
        <v>6456.9538713464981</v>
      </c>
      <c r="AA956" s="24">
        <f t="shared" si="447"/>
        <v>14564.317911822734</v>
      </c>
      <c r="AB956" s="24">
        <f t="shared" si="460"/>
        <v>474.20185509429194</v>
      </c>
      <c r="AC956" s="24">
        <f t="shared" si="461"/>
        <v>345.63118990282845</v>
      </c>
      <c r="AE956" s="14">
        <f t="shared" si="462"/>
        <v>78.166666666666671</v>
      </c>
      <c r="AF956" s="24">
        <f t="shared" si="466"/>
        <v>400</v>
      </c>
      <c r="AG956" s="3">
        <f t="shared" si="463"/>
        <v>1.3</v>
      </c>
      <c r="AH956" s="3">
        <f>IF(AC956&lt;=450,AthetaR30_0,IF(AC956&gt;=650,AthetaR30_2,(IF(AC956&lt;=550,AthetaR30_0+(AthetaR30_1-AthetaR30_0)/100*(AC956-450),AthetaR30_1+(AthetaR30_2-AthetaR30_1)/100*(AC956-450)))))</f>
        <v>0</v>
      </c>
      <c r="AI956" s="3">
        <f>IF(AD956&lt;=450,AthetaR60_0,IF(AD956&gt;=650,AthetaR60_2,(IF(AD956&lt;=550,AthetaR60_0+(AthetaR60_1-AthetaR60_0)/100*(AD956-450),AthetaR60_1+(AthetaR60_2-AthetaR60_1)/100*(AD956-450)))))</f>
        <v>0.5</v>
      </c>
      <c r="AJ956" s="3">
        <f>IF(AE956&lt;=450,AthetaR90_0,IF(AE956&gt;=650,AthetaR90_2,(IF(AE956&lt;=550,AthetaR90_0+(AthetaR90_1-AthetaR90_0)/100*(AE956-450),AthetaR90_1+(AthetaR90_2-AthetaR90_1)/100*(AE956-450)))))</f>
        <v>1.3</v>
      </c>
      <c r="AK956" s="3">
        <f>IF(AF956&lt;=450,AthetaR120_0,IF(AF956&gt;=650,AthetaR120_2,(IF(AF956&lt;=550,AthetaR120_0+(AthetaR120_1-AthetaR120_0)/100*(AF956-450),AthetaR120_1+(AthetaR120_2-AthetaR120_1)/100*(AF956-450)))))</f>
        <v>1.9</v>
      </c>
      <c r="AL956" s="24">
        <f t="shared" si="464"/>
        <v>474.20185509429194</v>
      </c>
      <c r="AM956" s="14">
        <f t="shared" si="465"/>
        <v>345.63118990282845</v>
      </c>
    </row>
    <row r="957" spans="2:39" x14ac:dyDescent="0.25">
      <c r="B957" s="3">
        <f t="shared" si="448"/>
        <v>4695</v>
      </c>
      <c r="C957" s="14">
        <f t="shared" si="449"/>
        <v>78.25</v>
      </c>
      <c r="D957" s="11">
        <f t="shared" si="450"/>
        <v>985.05730158659719</v>
      </c>
      <c r="E957" s="11">
        <f t="shared" si="436"/>
        <v>646.98832097928516</v>
      </c>
      <c r="F957" s="11">
        <f t="shared" si="451"/>
        <v>234.77159826910412</v>
      </c>
      <c r="G957" s="11">
        <f t="shared" si="437"/>
        <v>474.59412960514004</v>
      </c>
      <c r="H957" s="11">
        <f t="shared" si="438"/>
        <v>345.95470916359608</v>
      </c>
      <c r="I957" s="24">
        <f t="shared" si="452"/>
        <v>234.77159826910412</v>
      </c>
      <c r="J957" s="12">
        <f t="shared" si="439"/>
        <v>0.21327130791531115</v>
      </c>
      <c r="K957" s="24">
        <f t="shared" si="440"/>
        <v>542.05648510069352</v>
      </c>
      <c r="L957" s="12">
        <f t="shared" si="453"/>
        <v>0.23361888212546597</v>
      </c>
      <c r="M957" s="24">
        <f t="shared" si="454"/>
        <v>474.59412960514004</v>
      </c>
      <c r="N957" s="12">
        <f t="shared" si="441"/>
        <v>0.59420091364787653</v>
      </c>
      <c r="O957" s="24">
        <f t="shared" si="442"/>
        <v>648.51855596387759</v>
      </c>
      <c r="P957" s="12">
        <f t="shared" si="455"/>
        <v>0.39197002638549616</v>
      </c>
      <c r="Q957" s="24">
        <f t="shared" si="456"/>
        <v>345.95470916359608</v>
      </c>
      <c r="R957" s="12">
        <f t="shared" si="443"/>
        <v>0.36411508605743037</v>
      </c>
      <c r="S957" s="24">
        <f t="shared" si="444"/>
        <v>582.07606131926877</v>
      </c>
      <c r="T957" s="12">
        <f t="shared" si="457"/>
        <v>0.32337692755734937</v>
      </c>
      <c r="W957" s="24">
        <f t="shared" si="458"/>
        <v>388.88628303609204</v>
      </c>
      <c r="X957" s="24">
        <f t="shared" si="459"/>
        <v>600.58932123721036</v>
      </c>
      <c r="Y957" s="13">
        <f t="shared" si="445"/>
        <v>0.3898259536082051</v>
      </c>
      <c r="Z957" s="24">
        <f t="shared" si="446"/>
        <v>6452.5509485798284</v>
      </c>
      <c r="AA957" s="24">
        <f t="shared" si="447"/>
        <v>14570.258444886906</v>
      </c>
      <c r="AB957" s="24">
        <f t="shared" si="460"/>
        <v>474.59412960514004</v>
      </c>
      <c r="AC957" s="24">
        <f t="shared" si="461"/>
        <v>345.95470916359608</v>
      </c>
      <c r="AE957" s="14">
        <f t="shared" si="462"/>
        <v>78.25</v>
      </c>
      <c r="AF957" s="24">
        <f t="shared" si="466"/>
        <v>400</v>
      </c>
      <c r="AG957" s="3">
        <f t="shared" si="463"/>
        <v>1.3</v>
      </c>
      <c r="AH957" s="3">
        <f>IF(AC957&lt;=450,AthetaR30_0,IF(AC957&gt;=650,AthetaR30_2,(IF(AC957&lt;=550,AthetaR30_0+(AthetaR30_1-AthetaR30_0)/100*(AC957-450),AthetaR30_1+(AthetaR30_2-AthetaR30_1)/100*(AC957-450)))))</f>
        <v>0</v>
      </c>
      <c r="AI957" s="3">
        <f>IF(AD957&lt;=450,AthetaR60_0,IF(AD957&gt;=650,AthetaR60_2,(IF(AD957&lt;=550,AthetaR60_0+(AthetaR60_1-AthetaR60_0)/100*(AD957-450),AthetaR60_1+(AthetaR60_2-AthetaR60_1)/100*(AD957-450)))))</f>
        <v>0.5</v>
      </c>
      <c r="AJ957" s="3">
        <f>IF(AE957&lt;=450,AthetaR90_0,IF(AE957&gt;=650,AthetaR90_2,(IF(AE957&lt;=550,AthetaR90_0+(AthetaR90_1-AthetaR90_0)/100*(AE957-450),AthetaR90_1+(AthetaR90_2-AthetaR90_1)/100*(AE957-450)))))</f>
        <v>1.3</v>
      </c>
      <c r="AK957" s="3">
        <f>IF(AF957&lt;=450,AthetaR120_0,IF(AF957&gt;=650,AthetaR120_2,(IF(AF957&lt;=550,AthetaR120_0+(AthetaR120_1-AthetaR120_0)/100*(AF957-450),AthetaR120_1+(AthetaR120_2-AthetaR120_1)/100*(AF957-450)))))</f>
        <v>1.9</v>
      </c>
      <c r="AL957" s="24">
        <f t="shared" si="464"/>
        <v>474.59412960514004</v>
      </c>
      <c r="AM957" s="14">
        <f t="shared" si="465"/>
        <v>345.95470916359608</v>
      </c>
    </row>
    <row r="958" spans="2:39" x14ac:dyDescent="0.25">
      <c r="B958" s="3">
        <f t="shared" si="448"/>
        <v>4700</v>
      </c>
      <c r="C958" s="14">
        <f t="shared" si="449"/>
        <v>78.333333333333329</v>
      </c>
      <c r="D958" s="11">
        <f t="shared" si="450"/>
        <v>985.2165275274657</v>
      </c>
      <c r="E958" s="11">
        <f t="shared" si="436"/>
        <v>647.20211932793723</v>
      </c>
      <c r="F958" s="11">
        <f t="shared" si="451"/>
        <v>235.00521715122957</v>
      </c>
      <c r="G958" s="11">
        <f t="shared" si="437"/>
        <v>474.98609963152552</v>
      </c>
      <c r="H958" s="11">
        <f t="shared" si="438"/>
        <v>346.27808609115345</v>
      </c>
      <c r="I958" s="24">
        <f t="shared" si="452"/>
        <v>235.00521715122957</v>
      </c>
      <c r="J958" s="12">
        <f t="shared" si="439"/>
        <v>0.21323946099719432</v>
      </c>
      <c r="K958" s="24">
        <f t="shared" si="440"/>
        <v>542.13744023167612</v>
      </c>
      <c r="L958" s="12">
        <f t="shared" si="453"/>
        <v>0.23356650087294686</v>
      </c>
      <c r="M958" s="24">
        <f t="shared" si="454"/>
        <v>474.98609963152552</v>
      </c>
      <c r="N958" s="12">
        <f t="shared" si="441"/>
        <v>0.59396055076750776</v>
      </c>
      <c r="O958" s="24">
        <f t="shared" si="442"/>
        <v>648.78099727901645</v>
      </c>
      <c r="P958" s="12">
        <f t="shared" si="455"/>
        <v>0.39166570472531498</v>
      </c>
      <c r="Q958" s="24">
        <f t="shared" si="456"/>
        <v>346.27808609115345</v>
      </c>
      <c r="R958" s="12">
        <f t="shared" si="443"/>
        <v>0.36403399275566151</v>
      </c>
      <c r="S958" s="24">
        <f t="shared" si="444"/>
        <v>582.20572632482413</v>
      </c>
      <c r="T958" s="12">
        <f t="shared" si="457"/>
        <v>0.32323458783163245</v>
      </c>
      <c r="W958" s="24">
        <f t="shared" si="458"/>
        <v>389.27610898970022</v>
      </c>
      <c r="X958" s="24">
        <f t="shared" si="459"/>
        <v>600.77102857184866</v>
      </c>
      <c r="Y958" s="13">
        <f t="shared" si="445"/>
        <v>0.3897364736404933</v>
      </c>
      <c r="Z958" s="24">
        <f t="shared" si="446"/>
        <v>6448.1502584559248</v>
      </c>
      <c r="AA958" s="24">
        <f t="shared" si="447"/>
        <v>14576.192553366596</v>
      </c>
      <c r="AB958" s="24">
        <f t="shared" si="460"/>
        <v>474.98609963152552</v>
      </c>
      <c r="AC958" s="24">
        <f t="shared" si="461"/>
        <v>346.27808609115345</v>
      </c>
      <c r="AE958" s="14">
        <f t="shared" si="462"/>
        <v>78.333333333333329</v>
      </c>
      <c r="AF958" s="24">
        <f t="shared" si="466"/>
        <v>400</v>
      </c>
      <c r="AG958" s="3">
        <f t="shared" si="463"/>
        <v>1.3</v>
      </c>
      <c r="AH958" s="3">
        <f>IF(AC958&lt;=450,AthetaR30_0,IF(AC958&gt;=650,AthetaR30_2,(IF(AC958&lt;=550,AthetaR30_0+(AthetaR30_1-AthetaR30_0)/100*(AC958-450),AthetaR30_1+(AthetaR30_2-AthetaR30_1)/100*(AC958-450)))))</f>
        <v>0</v>
      </c>
      <c r="AI958" s="3">
        <f>IF(AD958&lt;=450,AthetaR60_0,IF(AD958&gt;=650,AthetaR60_2,(IF(AD958&lt;=550,AthetaR60_0+(AthetaR60_1-AthetaR60_0)/100*(AD958-450),AthetaR60_1+(AthetaR60_2-AthetaR60_1)/100*(AD958-450)))))</f>
        <v>0.5</v>
      </c>
      <c r="AJ958" s="3">
        <f>IF(AE958&lt;=450,AthetaR90_0,IF(AE958&gt;=650,AthetaR90_2,(IF(AE958&lt;=550,AthetaR90_0+(AthetaR90_1-AthetaR90_0)/100*(AE958-450),AthetaR90_1+(AthetaR90_2-AthetaR90_1)/100*(AE958-450)))))</f>
        <v>1.3</v>
      </c>
      <c r="AK958" s="3">
        <f>IF(AF958&lt;=450,AthetaR120_0,IF(AF958&gt;=650,AthetaR120_2,(IF(AF958&lt;=550,AthetaR120_0+(AthetaR120_1-AthetaR120_0)/100*(AF958-450),AthetaR120_1+(AthetaR120_2-AthetaR120_1)/100*(AF958-450)))))</f>
        <v>1.9</v>
      </c>
      <c r="AL958" s="24">
        <f t="shared" si="464"/>
        <v>474.98609963152552</v>
      </c>
      <c r="AM958" s="14">
        <f t="shared" si="465"/>
        <v>346.27808609115345</v>
      </c>
    </row>
    <row r="959" spans="2:39" x14ac:dyDescent="0.25">
      <c r="B959" s="3">
        <f t="shared" si="448"/>
        <v>4705</v>
      </c>
      <c r="C959" s="14">
        <f t="shared" si="449"/>
        <v>78.416666666666671</v>
      </c>
      <c r="D959" s="11">
        <f t="shared" si="450"/>
        <v>985.37558443864134</v>
      </c>
      <c r="E959" s="11">
        <f t="shared" si="436"/>
        <v>647.41591767658929</v>
      </c>
      <c r="F959" s="11">
        <f t="shared" si="451"/>
        <v>235.23878365210251</v>
      </c>
      <c r="G959" s="11">
        <f t="shared" si="437"/>
        <v>475.37776533625083</v>
      </c>
      <c r="H959" s="11">
        <f t="shared" si="438"/>
        <v>346.60132067898508</v>
      </c>
      <c r="I959" s="24">
        <f t="shared" si="452"/>
        <v>235.23878365210251</v>
      </c>
      <c r="J959" s="12">
        <f t="shared" si="439"/>
        <v>0.2132076360838068</v>
      </c>
      <c r="K959" s="24">
        <f t="shared" si="440"/>
        <v>542.21836358600069</v>
      </c>
      <c r="L959" s="12">
        <f t="shared" si="453"/>
        <v>0.23351410229438874</v>
      </c>
      <c r="M959" s="24">
        <f t="shared" si="454"/>
        <v>475.37776533625083</v>
      </c>
      <c r="N959" s="12">
        <f t="shared" si="441"/>
        <v>0.59372015498190278</v>
      </c>
      <c r="O959" s="24">
        <f t="shared" si="442"/>
        <v>649.04368706008222</v>
      </c>
      <c r="P959" s="12">
        <f t="shared" si="455"/>
        <v>0.39136154629498443</v>
      </c>
      <c r="Q959" s="24">
        <f t="shared" si="456"/>
        <v>346.60132067898508</v>
      </c>
      <c r="R959" s="12">
        <f t="shared" si="443"/>
        <v>0.36395289074375015</v>
      </c>
      <c r="S959" s="24">
        <f t="shared" si="444"/>
        <v>582.33546304886761</v>
      </c>
      <c r="T959" s="12">
        <f t="shared" si="457"/>
        <v>0.32309224173601342</v>
      </c>
      <c r="W959" s="24">
        <f t="shared" si="458"/>
        <v>389.6658454633407</v>
      </c>
      <c r="X959" s="24">
        <f t="shared" si="459"/>
        <v>600.95296842269033</v>
      </c>
      <c r="Y959" s="13">
        <f t="shared" si="445"/>
        <v>0.38964681943511659</v>
      </c>
      <c r="Z959" s="24">
        <f t="shared" si="446"/>
        <v>6443.7518053312142</v>
      </c>
      <c r="AA959" s="24">
        <f t="shared" si="447"/>
        <v>14582.120238003679</v>
      </c>
      <c r="AB959" s="24">
        <f t="shared" si="460"/>
        <v>475.37776533625083</v>
      </c>
      <c r="AC959" s="24">
        <f t="shared" si="461"/>
        <v>346.60132067898508</v>
      </c>
      <c r="AE959" s="14">
        <f t="shared" si="462"/>
        <v>78.416666666666671</v>
      </c>
      <c r="AF959" s="24">
        <f t="shared" si="466"/>
        <v>400</v>
      </c>
      <c r="AG959" s="3">
        <f t="shared" si="463"/>
        <v>1.3</v>
      </c>
      <c r="AH959" s="3">
        <f>IF(AC959&lt;=450,AthetaR30_0,IF(AC959&gt;=650,AthetaR30_2,(IF(AC959&lt;=550,AthetaR30_0+(AthetaR30_1-AthetaR30_0)/100*(AC959-450),AthetaR30_1+(AthetaR30_2-AthetaR30_1)/100*(AC959-450)))))</f>
        <v>0</v>
      </c>
      <c r="AI959" s="3">
        <f>IF(AD959&lt;=450,AthetaR60_0,IF(AD959&gt;=650,AthetaR60_2,(IF(AD959&lt;=550,AthetaR60_0+(AthetaR60_1-AthetaR60_0)/100*(AD959-450),AthetaR60_1+(AthetaR60_2-AthetaR60_1)/100*(AD959-450)))))</f>
        <v>0.5</v>
      </c>
      <c r="AJ959" s="3">
        <f>IF(AE959&lt;=450,AthetaR90_0,IF(AE959&gt;=650,AthetaR90_2,(IF(AE959&lt;=550,AthetaR90_0+(AthetaR90_1-AthetaR90_0)/100*(AE959-450),AthetaR90_1+(AthetaR90_2-AthetaR90_1)/100*(AE959-450)))))</f>
        <v>1.3</v>
      </c>
      <c r="AK959" s="3">
        <f>IF(AF959&lt;=450,AthetaR120_0,IF(AF959&gt;=650,AthetaR120_2,(IF(AF959&lt;=550,AthetaR120_0+(AthetaR120_1-AthetaR120_0)/100*(AF959-450),AthetaR120_1+(AthetaR120_2-AthetaR120_1)/100*(AF959-450)))))</f>
        <v>1.9</v>
      </c>
      <c r="AL959" s="24">
        <f t="shared" si="464"/>
        <v>475.37776533625083</v>
      </c>
      <c r="AM959" s="14">
        <f t="shared" si="465"/>
        <v>346.60132067898508</v>
      </c>
    </row>
    <row r="960" spans="2:39" x14ac:dyDescent="0.25">
      <c r="B960" s="3">
        <f t="shared" si="448"/>
        <v>4710</v>
      </c>
      <c r="C960" s="14">
        <f t="shared" si="449"/>
        <v>78.5</v>
      </c>
      <c r="D960" s="11">
        <f t="shared" si="450"/>
        <v>985.5344726786177</v>
      </c>
      <c r="E960" s="11">
        <f t="shared" si="436"/>
        <v>647.62971602524135</v>
      </c>
      <c r="F960" s="11">
        <f t="shared" si="451"/>
        <v>235.47229775439689</v>
      </c>
      <c r="G960" s="11">
        <f t="shared" si="437"/>
        <v>475.76912688254583</v>
      </c>
      <c r="H960" s="11">
        <f t="shared" si="438"/>
        <v>346.92441292072107</v>
      </c>
      <c r="I960" s="24">
        <f t="shared" si="452"/>
        <v>235.47229775439689</v>
      </c>
      <c r="J960" s="12">
        <f t="shared" si="439"/>
        <v>0.21317583309176477</v>
      </c>
      <c r="K960" s="24">
        <f t="shared" si="440"/>
        <v>542.29925533649634</v>
      </c>
      <c r="L960" s="12">
        <f t="shared" si="453"/>
        <v>0.23346168646277768</v>
      </c>
      <c r="M960" s="24">
        <f t="shared" si="454"/>
        <v>475.76912688254583</v>
      </c>
      <c r="N960" s="12">
        <f t="shared" si="441"/>
        <v>0.59347972673912641</v>
      </c>
      <c r="O960" s="24">
        <f t="shared" si="442"/>
        <v>649.30662516248765</v>
      </c>
      <c r="P960" s="12">
        <f t="shared" si="455"/>
        <v>0.39105755152030997</v>
      </c>
      <c r="Q960" s="24">
        <f t="shared" si="456"/>
        <v>346.92441292072107</v>
      </c>
      <c r="R960" s="12">
        <f t="shared" si="443"/>
        <v>0.36387177988450881</v>
      </c>
      <c r="S960" s="24">
        <f t="shared" si="444"/>
        <v>582.46527176827306</v>
      </c>
      <c r="T960" s="12">
        <f t="shared" si="457"/>
        <v>0.32294988941592168</v>
      </c>
      <c r="W960" s="24">
        <f t="shared" si="458"/>
        <v>390.05549228277584</v>
      </c>
      <c r="X960" s="24">
        <f t="shared" si="459"/>
        <v>601.13514130761155</v>
      </c>
      <c r="Y960" s="13">
        <f t="shared" si="445"/>
        <v>0.38955699101422026</v>
      </c>
      <c r="Z960" s="24">
        <f t="shared" si="446"/>
        <v>6439.3555935616378</v>
      </c>
      <c r="AA960" s="24">
        <f t="shared" si="447"/>
        <v>14588.041499597612</v>
      </c>
      <c r="AB960" s="24">
        <f t="shared" si="460"/>
        <v>475.76912688254583</v>
      </c>
      <c r="AC960" s="24">
        <f t="shared" si="461"/>
        <v>346.92441292072107</v>
      </c>
      <c r="AE960" s="14">
        <f t="shared" si="462"/>
        <v>78.5</v>
      </c>
      <c r="AF960" s="24">
        <f t="shared" si="466"/>
        <v>400</v>
      </c>
      <c r="AG960" s="3">
        <f t="shared" si="463"/>
        <v>1.3</v>
      </c>
      <c r="AH960" s="3">
        <f>IF(AC960&lt;=450,AthetaR30_0,IF(AC960&gt;=650,AthetaR30_2,(IF(AC960&lt;=550,AthetaR30_0+(AthetaR30_1-AthetaR30_0)/100*(AC960-450),AthetaR30_1+(AthetaR30_2-AthetaR30_1)/100*(AC960-450)))))</f>
        <v>0</v>
      </c>
      <c r="AI960" s="3">
        <f>IF(AD960&lt;=450,AthetaR60_0,IF(AD960&gt;=650,AthetaR60_2,(IF(AD960&lt;=550,AthetaR60_0+(AthetaR60_1-AthetaR60_0)/100*(AD960-450),AthetaR60_1+(AthetaR60_2-AthetaR60_1)/100*(AD960-450)))))</f>
        <v>0.5</v>
      </c>
      <c r="AJ960" s="3">
        <f>IF(AE960&lt;=450,AthetaR90_0,IF(AE960&gt;=650,AthetaR90_2,(IF(AE960&lt;=550,AthetaR90_0+(AthetaR90_1-AthetaR90_0)/100*(AE960-450),AthetaR90_1+(AthetaR90_2-AthetaR90_1)/100*(AE960-450)))))</f>
        <v>1.3</v>
      </c>
      <c r="AK960" s="3">
        <f>IF(AF960&lt;=450,AthetaR120_0,IF(AF960&gt;=650,AthetaR120_2,(IF(AF960&lt;=550,AthetaR120_0+(AthetaR120_1-AthetaR120_0)/100*(AF960-450),AthetaR120_1+(AthetaR120_2-AthetaR120_1)/100*(AF960-450)))))</f>
        <v>1.9</v>
      </c>
      <c r="AL960" s="24">
        <f t="shared" si="464"/>
        <v>475.76912688254583</v>
      </c>
      <c r="AM960" s="14">
        <f t="shared" si="465"/>
        <v>346.92441292072107</v>
      </c>
    </row>
    <row r="961" spans="2:39" x14ac:dyDescent="0.25">
      <c r="B961" s="3">
        <f t="shared" si="448"/>
        <v>4715</v>
      </c>
      <c r="C961" s="14">
        <f t="shared" si="449"/>
        <v>78.583333333333329</v>
      </c>
      <c r="D961" s="11">
        <f t="shared" si="450"/>
        <v>985.69319260474902</v>
      </c>
      <c r="E961" s="11">
        <f t="shared" si="436"/>
        <v>647.84351437389341</v>
      </c>
      <c r="F961" s="11">
        <f t="shared" si="451"/>
        <v>235.70575944085968</v>
      </c>
      <c r="G961" s="11">
        <f t="shared" si="437"/>
        <v>476.16018443406614</v>
      </c>
      <c r="H961" s="11">
        <f t="shared" si="438"/>
        <v>347.24736281013696</v>
      </c>
      <c r="I961" s="24">
        <f t="shared" si="452"/>
        <v>235.70575944085968</v>
      </c>
      <c r="J961" s="12">
        <f t="shared" si="439"/>
        <v>0.21314405193786187</v>
      </c>
      <c r="K961" s="24">
        <f t="shared" si="440"/>
        <v>542.38011565579018</v>
      </c>
      <c r="L961" s="12">
        <f t="shared" si="453"/>
        <v>0.23340925345069952</v>
      </c>
      <c r="M961" s="24">
        <f t="shared" si="454"/>
        <v>476.16018443406614</v>
      </c>
      <c r="N961" s="12">
        <f t="shared" si="441"/>
        <v>0.59323926648808412</v>
      </c>
      <c r="O961" s="24">
        <f t="shared" si="442"/>
        <v>649.56981143977896</v>
      </c>
      <c r="P961" s="12">
        <f t="shared" si="455"/>
        <v>0.39075372082535298</v>
      </c>
      <c r="Q961" s="24">
        <f t="shared" si="456"/>
        <v>347.24736281013696</v>
      </c>
      <c r="R961" s="12">
        <f t="shared" si="443"/>
        <v>0.3637906600416978</v>
      </c>
      <c r="S961" s="24">
        <f t="shared" si="444"/>
        <v>582.59515275884962</v>
      </c>
      <c r="T961" s="12">
        <f t="shared" si="457"/>
        <v>0.32280753101658055</v>
      </c>
      <c r="W961" s="24">
        <f t="shared" si="458"/>
        <v>390.44504927379006</v>
      </c>
      <c r="X961" s="24">
        <f t="shared" si="459"/>
        <v>601.31754774296314</v>
      </c>
      <c r="Y961" s="13">
        <f t="shared" si="445"/>
        <v>0.38946698840268296</v>
      </c>
      <c r="Z961" s="24">
        <f t="shared" si="446"/>
        <v>6434.9616275025837</v>
      </c>
      <c r="AA961" s="24">
        <f t="shared" si="447"/>
        <v>14593.956339005499</v>
      </c>
      <c r="AB961" s="24">
        <f t="shared" si="460"/>
        <v>476.16018443406614</v>
      </c>
      <c r="AC961" s="24">
        <f t="shared" si="461"/>
        <v>347.24736281013696</v>
      </c>
      <c r="AE961" s="14">
        <f t="shared" si="462"/>
        <v>78.583333333333329</v>
      </c>
      <c r="AF961" s="24">
        <f t="shared" si="466"/>
        <v>400</v>
      </c>
      <c r="AG961" s="3">
        <f t="shared" si="463"/>
        <v>1.3</v>
      </c>
      <c r="AH961" s="3">
        <f>IF(AC961&lt;=450,AthetaR30_0,IF(AC961&gt;=650,AthetaR30_2,(IF(AC961&lt;=550,AthetaR30_0+(AthetaR30_1-AthetaR30_0)/100*(AC961-450),AthetaR30_1+(AthetaR30_2-AthetaR30_1)/100*(AC961-450)))))</f>
        <v>0</v>
      </c>
      <c r="AI961" s="3">
        <f>IF(AD961&lt;=450,AthetaR60_0,IF(AD961&gt;=650,AthetaR60_2,(IF(AD961&lt;=550,AthetaR60_0+(AthetaR60_1-AthetaR60_0)/100*(AD961-450),AthetaR60_1+(AthetaR60_2-AthetaR60_1)/100*(AD961-450)))))</f>
        <v>0.5</v>
      </c>
      <c r="AJ961" s="3">
        <f>IF(AE961&lt;=450,AthetaR90_0,IF(AE961&gt;=650,AthetaR90_2,(IF(AE961&lt;=550,AthetaR90_0+(AthetaR90_1-AthetaR90_0)/100*(AE961-450),AthetaR90_1+(AthetaR90_2-AthetaR90_1)/100*(AE961-450)))))</f>
        <v>1.3</v>
      </c>
      <c r="AK961" s="3">
        <f>IF(AF961&lt;=450,AthetaR120_0,IF(AF961&gt;=650,AthetaR120_2,(IF(AF961&lt;=550,AthetaR120_0+(AthetaR120_1-AthetaR120_0)/100*(AF961-450),AthetaR120_1+(AthetaR120_2-AthetaR120_1)/100*(AF961-450)))))</f>
        <v>1.9</v>
      </c>
      <c r="AL961" s="24">
        <f t="shared" si="464"/>
        <v>476.16018443406614</v>
      </c>
      <c r="AM961" s="14">
        <f t="shared" si="465"/>
        <v>347.24736281013696</v>
      </c>
    </row>
    <row r="962" spans="2:39" x14ac:dyDescent="0.25">
      <c r="B962" s="3">
        <f t="shared" si="448"/>
        <v>4720</v>
      </c>
      <c r="C962" s="14">
        <f t="shared" si="449"/>
        <v>78.666666666666671</v>
      </c>
      <c r="D962" s="11">
        <f t="shared" si="450"/>
        <v>985.85174457325502</v>
      </c>
      <c r="E962" s="11">
        <f t="shared" si="436"/>
        <v>648.05731272254559</v>
      </c>
      <c r="F962" s="11">
        <f t="shared" si="451"/>
        <v>235.93916869431038</v>
      </c>
      <c r="G962" s="11">
        <f t="shared" si="437"/>
        <v>476.55093815489147</v>
      </c>
      <c r="H962" s="11">
        <f t="shared" si="438"/>
        <v>347.57017034115353</v>
      </c>
      <c r="I962" s="24">
        <f t="shared" si="452"/>
        <v>235.93916869431038</v>
      </c>
      <c r="J962" s="12">
        <f t="shared" si="439"/>
        <v>0.21311229253906827</v>
      </c>
      <c r="K962" s="24">
        <f t="shared" si="440"/>
        <v>542.46094471630852</v>
      </c>
      <c r="L962" s="12">
        <f t="shared" si="453"/>
        <v>0.23335680333034842</v>
      </c>
      <c r="M962" s="24">
        <f t="shared" si="454"/>
        <v>476.55093815489147</v>
      </c>
      <c r="N962" s="12">
        <f t="shared" si="441"/>
        <v>0.59299877467850282</v>
      </c>
      <c r="O962" s="24">
        <f t="shared" si="442"/>
        <v>649.83324574364792</v>
      </c>
      <c r="P962" s="12">
        <f t="shared" si="455"/>
        <v>0.39045005463244892</v>
      </c>
      <c r="Q962" s="24">
        <f t="shared" si="456"/>
        <v>347.57017034115353</v>
      </c>
      <c r="R962" s="12">
        <f t="shared" si="443"/>
        <v>0.3637095310800223</v>
      </c>
      <c r="S962" s="24">
        <f t="shared" si="444"/>
        <v>582.72510629534383</v>
      </c>
      <c r="T962" s="12">
        <f t="shared" si="457"/>
        <v>0.32266516668301898</v>
      </c>
      <c r="W962" s="24">
        <f t="shared" si="458"/>
        <v>390.83451626219272</v>
      </c>
      <c r="X962" s="24">
        <f t="shared" si="459"/>
        <v>601.50018824356846</v>
      </c>
      <c r="Y962" s="13">
        <f t="shared" si="445"/>
        <v>0.38937681162811189</v>
      </c>
      <c r="Z962" s="24">
        <f t="shared" si="446"/>
        <v>6430.5699115088219</v>
      </c>
      <c r="AA962" s="24">
        <f t="shared" si="447"/>
        <v>14599.864757142092</v>
      </c>
      <c r="AB962" s="24">
        <f t="shared" si="460"/>
        <v>476.55093815489147</v>
      </c>
      <c r="AC962" s="24">
        <f t="shared" si="461"/>
        <v>347.57017034115353</v>
      </c>
      <c r="AE962" s="14">
        <f t="shared" si="462"/>
        <v>78.666666666666671</v>
      </c>
      <c r="AF962" s="24">
        <f t="shared" si="466"/>
        <v>400</v>
      </c>
      <c r="AG962" s="3">
        <f t="shared" si="463"/>
        <v>1.3</v>
      </c>
      <c r="AH962" s="3">
        <f>IF(AC962&lt;=450,AthetaR30_0,IF(AC962&gt;=650,AthetaR30_2,(IF(AC962&lt;=550,AthetaR30_0+(AthetaR30_1-AthetaR30_0)/100*(AC962-450),AthetaR30_1+(AthetaR30_2-AthetaR30_1)/100*(AC962-450)))))</f>
        <v>0</v>
      </c>
      <c r="AI962" s="3">
        <f>IF(AD962&lt;=450,AthetaR60_0,IF(AD962&gt;=650,AthetaR60_2,(IF(AD962&lt;=550,AthetaR60_0+(AthetaR60_1-AthetaR60_0)/100*(AD962-450),AthetaR60_1+(AthetaR60_2-AthetaR60_1)/100*(AD962-450)))))</f>
        <v>0.5</v>
      </c>
      <c r="AJ962" s="3">
        <f>IF(AE962&lt;=450,AthetaR90_0,IF(AE962&gt;=650,AthetaR90_2,(IF(AE962&lt;=550,AthetaR90_0+(AthetaR90_1-AthetaR90_0)/100*(AE962-450),AthetaR90_1+(AthetaR90_2-AthetaR90_1)/100*(AE962-450)))))</f>
        <v>1.3</v>
      </c>
      <c r="AK962" s="3">
        <f>IF(AF962&lt;=450,AthetaR120_0,IF(AF962&gt;=650,AthetaR120_2,(IF(AF962&lt;=550,AthetaR120_0+(AthetaR120_1-AthetaR120_0)/100*(AF962-450),AthetaR120_1+(AthetaR120_2-AthetaR120_1)/100*(AF962-450)))))</f>
        <v>1.9</v>
      </c>
      <c r="AL962" s="24">
        <f t="shared" si="464"/>
        <v>476.55093815489147</v>
      </c>
      <c r="AM962" s="14">
        <f t="shared" si="465"/>
        <v>347.57017034115353</v>
      </c>
    </row>
    <row r="963" spans="2:39" x14ac:dyDescent="0.25">
      <c r="B963" s="3">
        <f t="shared" si="448"/>
        <v>4725</v>
      </c>
      <c r="C963" s="14">
        <f t="shared" si="449"/>
        <v>78.75</v>
      </c>
      <c r="D963" s="11">
        <f t="shared" si="450"/>
        <v>986.01012893922621</v>
      </c>
      <c r="E963" s="11">
        <f t="shared" si="436"/>
        <v>648.27111107119765</v>
      </c>
      <c r="F963" s="11">
        <f t="shared" si="451"/>
        <v>236.17252549764072</v>
      </c>
      <c r="G963" s="11">
        <f t="shared" si="437"/>
        <v>476.94138820952389</v>
      </c>
      <c r="H963" s="11">
        <f t="shared" si="438"/>
        <v>347.89283550783654</v>
      </c>
      <c r="I963" s="24">
        <f t="shared" si="452"/>
        <v>236.17252549764072</v>
      </c>
      <c r="J963" s="12">
        <f t="shared" si="439"/>
        <v>0.21308055481253071</v>
      </c>
      <c r="K963" s="24">
        <f t="shared" si="440"/>
        <v>542.5417426902759</v>
      </c>
      <c r="L963" s="12">
        <f t="shared" si="453"/>
        <v>0.23330433617352206</v>
      </c>
      <c r="M963" s="24">
        <f t="shared" si="454"/>
        <v>476.94138820952389</v>
      </c>
      <c r="N963" s="12">
        <f t="shared" si="441"/>
        <v>0.59275825176091523</v>
      </c>
      <c r="O963" s="24">
        <f t="shared" si="442"/>
        <v>650.09692792394208</v>
      </c>
      <c r="P963" s="12">
        <f t="shared" si="455"/>
        <v>0.39014655336218468</v>
      </c>
      <c r="Q963" s="24">
        <f t="shared" si="456"/>
        <v>347.89283550783654</v>
      </c>
      <c r="R963" s="12">
        <f t="shared" si="443"/>
        <v>0.36362839286513088</v>
      </c>
      <c r="S963" s="24">
        <f t="shared" si="444"/>
        <v>582.85513265143959</v>
      </c>
      <c r="T963" s="12">
        <f t="shared" si="457"/>
        <v>0.32252279656006194</v>
      </c>
      <c r="W963" s="24">
        <f t="shared" si="458"/>
        <v>391.22389307382082</v>
      </c>
      <c r="X963" s="24">
        <f t="shared" si="459"/>
        <v>601.68306332272323</v>
      </c>
      <c r="Y963" s="13">
        <f t="shared" si="445"/>
        <v>0.38928646072083745</v>
      </c>
      <c r="Z963" s="24">
        <f t="shared" si="446"/>
        <v>6426.1804499344207</v>
      </c>
      <c r="AA963" s="24">
        <f t="shared" si="447"/>
        <v>14605.766754979741</v>
      </c>
      <c r="AB963" s="24">
        <f t="shared" si="460"/>
        <v>476.94138820952389</v>
      </c>
      <c r="AC963" s="24">
        <f t="shared" si="461"/>
        <v>347.89283550783654</v>
      </c>
      <c r="AE963" s="14">
        <f t="shared" si="462"/>
        <v>78.75</v>
      </c>
      <c r="AF963" s="24">
        <f t="shared" si="466"/>
        <v>400</v>
      </c>
      <c r="AG963" s="3">
        <f t="shared" si="463"/>
        <v>1.3</v>
      </c>
      <c r="AH963" s="3">
        <f>IF(AC963&lt;=450,AthetaR30_0,IF(AC963&gt;=650,AthetaR30_2,(IF(AC963&lt;=550,AthetaR30_0+(AthetaR30_1-AthetaR30_0)/100*(AC963-450),AthetaR30_1+(AthetaR30_2-AthetaR30_1)/100*(AC963-450)))))</f>
        <v>0</v>
      </c>
      <c r="AI963" s="3">
        <f>IF(AD963&lt;=450,AthetaR60_0,IF(AD963&gt;=650,AthetaR60_2,(IF(AD963&lt;=550,AthetaR60_0+(AthetaR60_1-AthetaR60_0)/100*(AD963-450),AthetaR60_1+(AthetaR60_2-AthetaR60_1)/100*(AD963-450)))))</f>
        <v>0.5</v>
      </c>
      <c r="AJ963" s="3">
        <f>IF(AE963&lt;=450,AthetaR90_0,IF(AE963&gt;=650,AthetaR90_2,(IF(AE963&lt;=550,AthetaR90_0+(AthetaR90_1-AthetaR90_0)/100*(AE963-450),AthetaR90_1+(AthetaR90_2-AthetaR90_1)/100*(AE963-450)))))</f>
        <v>1.3</v>
      </c>
      <c r="AK963" s="3">
        <f>IF(AF963&lt;=450,AthetaR120_0,IF(AF963&gt;=650,AthetaR120_2,(IF(AF963&lt;=550,AthetaR120_0+(AthetaR120_1-AthetaR120_0)/100*(AF963-450),AthetaR120_1+(AthetaR120_2-AthetaR120_1)/100*(AF963-450)))))</f>
        <v>1.9</v>
      </c>
      <c r="AL963" s="24">
        <f t="shared" si="464"/>
        <v>476.94138820952389</v>
      </c>
      <c r="AM963" s="14">
        <f t="shared" si="465"/>
        <v>347.89283550783654</v>
      </c>
    </row>
    <row r="964" spans="2:39" x14ac:dyDescent="0.25">
      <c r="B964" s="3">
        <f t="shared" si="448"/>
        <v>4730</v>
      </c>
      <c r="C964" s="14">
        <f t="shared" si="449"/>
        <v>78.833333333333329</v>
      </c>
      <c r="D964" s="11">
        <f t="shared" si="450"/>
        <v>986.1683460566278</v>
      </c>
      <c r="E964" s="11">
        <f t="shared" si="436"/>
        <v>648.48490941984971</v>
      </c>
      <c r="F964" s="11">
        <f t="shared" si="451"/>
        <v>236.40582983381424</v>
      </c>
      <c r="G964" s="11">
        <f t="shared" si="437"/>
        <v>477.33153476288606</v>
      </c>
      <c r="H964" s="11">
        <f t="shared" si="438"/>
        <v>348.2153583043966</v>
      </c>
      <c r="I964" s="24">
        <f t="shared" si="452"/>
        <v>236.40582983381424</v>
      </c>
      <c r="J964" s="12">
        <f t="shared" si="439"/>
        <v>0.21304883867557245</v>
      </c>
      <c r="K964" s="24">
        <f t="shared" si="440"/>
        <v>542.62250974971505</v>
      </c>
      <c r="L964" s="12">
        <f t="shared" si="453"/>
        <v>0.23325185205165019</v>
      </c>
      <c r="M964" s="24">
        <f t="shared" si="454"/>
        <v>477.33153476288606</v>
      </c>
      <c r="N964" s="12">
        <f t="shared" si="441"/>
        <v>0.59251769818664413</v>
      </c>
      <c r="O964" s="24">
        <f t="shared" si="442"/>
        <v>650.36085782867463</v>
      </c>
      <c r="P964" s="12">
        <f t="shared" si="455"/>
        <v>0.38984321743347389</v>
      </c>
      <c r="Q964" s="24">
        <f t="shared" si="456"/>
        <v>348.2153583043966</v>
      </c>
      <c r="R964" s="12">
        <f t="shared" si="443"/>
        <v>0.36354724526361182</v>
      </c>
      <c r="S964" s="24">
        <f t="shared" si="444"/>
        <v>582.98523209976167</v>
      </c>
      <c r="T964" s="12">
        <f t="shared" si="457"/>
        <v>0.32238042079237494</v>
      </c>
      <c r="W964" s="24">
        <f t="shared" si="458"/>
        <v>391.61317953454164</v>
      </c>
      <c r="X964" s="24">
        <f t="shared" si="459"/>
        <v>601.8661734921933</v>
      </c>
      <c r="Y964" s="13">
        <f t="shared" si="445"/>
        <v>0.38919593571391176</v>
      </c>
      <c r="Z964" s="24">
        <f t="shared" si="446"/>
        <v>6421.7932471327022</v>
      </c>
      <c r="AA964" s="24">
        <f t="shared" si="447"/>
        <v>14611.662333548516</v>
      </c>
      <c r="AB964" s="24">
        <f t="shared" si="460"/>
        <v>477.33153476288606</v>
      </c>
      <c r="AC964" s="24">
        <f t="shared" si="461"/>
        <v>348.2153583043966</v>
      </c>
      <c r="AE964" s="14">
        <f t="shared" si="462"/>
        <v>78.833333333333329</v>
      </c>
      <c r="AF964" s="24">
        <f t="shared" si="466"/>
        <v>400</v>
      </c>
      <c r="AG964" s="3">
        <f t="shared" si="463"/>
        <v>1.3</v>
      </c>
      <c r="AH964" s="3">
        <f>IF(AC964&lt;=450,AthetaR30_0,IF(AC964&gt;=650,AthetaR30_2,(IF(AC964&lt;=550,AthetaR30_0+(AthetaR30_1-AthetaR30_0)/100*(AC964-450),AthetaR30_1+(AthetaR30_2-AthetaR30_1)/100*(AC964-450)))))</f>
        <v>0</v>
      </c>
      <c r="AI964" s="3">
        <f>IF(AD964&lt;=450,AthetaR60_0,IF(AD964&gt;=650,AthetaR60_2,(IF(AD964&lt;=550,AthetaR60_0+(AthetaR60_1-AthetaR60_0)/100*(AD964-450),AthetaR60_1+(AthetaR60_2-AthetaR60_1)/100*(AD964-450)))))</f>
        <v>0.5</v>
      </c>
      <c r="AJ964" s="3">
        <f>IF(AE964&lt;=450,AthetaR90_0,IF(AE964&gt;=650,AthetaR90_2,(IF(AE964&lt;=550,AthetaR90_0+(AthetaR90_1-AthetaR90_0)/100*(AE964-450),AthetaR90_1+(AthetaR90_2-AthetaR90_1)/100*(AE964-450)))))</f>
        <v>1.3</v>
      </c>
      <c r="AK964" s="3">
        <f>IF(AF964&lt;=450,AthetaR120_0,IF(AF964&gt;=650,AthetaR120_2,(IF(AF964&lt;=550,AthetaR120_0+(AthetaR120_1-AthetaR120_0)/100*(AF964-450),AthetaR120_1+(AthetaR120_2-AthetaR120_1)/100*(AF964-450)))))</f>
        <v>1.9</v>
      </c>
      <c r="AL964" s="24">
        <f t="shared" si="464"/>
        <v>477.33153476288606</v>
      </c>
      <c r="AM964" s="14">
        <f t="shared" si="465"/>
        <v>348.2153583043966</v>
      </c>
    </row>
    <row r="965" spans="2:39" x14ac:dyDescent="0.25">
      <c r="B965" s="3">
        <f t="shared" si="448"/>
        <v>4735</v>
      </c>
      <c r="C965" s="14">
        <f t="shared" si="449"/>
        <v>78.916666666666671</v>
      </c>
      <c r="D965" s="11">
        <f t="shared" si="450"/>
        <v>986.32639627830486</v>
      </c>
      <c r="E965" s="11">
        <f t="shared" si="436"/>
        <v>648.69870776850178</v>
      </c>
      <c r="F965" s="11">
        <f t="shared" si="451"/>
        <v>236.63908168586588</v>
      </c>
      <c r="G965" s="11">
        <f t="shared" si="437"/>
        <v>477.72137798031952</v>
      </c>
      <c r="H965" s="11">
        <f t="shared" si="438"/>
        <v>348.537738725189</v>
      </c>
      <c r="I965" s="24">
        <f t="shared" si="452"/>
        <v>236.63908168586588</v>
      </c>
      <c r="J965" s="12">
        <f t="shared" si="439"/>
        <v>0.21301714404569227</v>
      </c>
      <c r="K965" s="24">
        <f t="shared" si="440"/>
        <v>542.70324606644772</v>
      </c>
      <c r="L965" s="12">
        <f t="shared" si="453"/>
        <v>0.23319935103577194</v>
      </c>
      <c r="M965" s="24">
        <f t="shared" si="454"/>
        <v>477.72137798031952</v>
      </c>
      <c r="N965" s="12">
        <f t="shared" si="441"/>
        <v>0.59227711440778641</v>
      </c>
      <c r="O965" s="24">
        <f t="shared" si="442"/>
        <v>650.62503530403433</v>
      </c>
      <c r="P965" s="12">
        <f t="shared" si="455"/>
        <v>0.3895400472634854</v>
      </c>
      <c r="Q965" s="24">
        <f t="shared" si="456"/>
        <v>348.537738725189</v>
      </c>
      <c r="R965" s="12">
        <f t="shared" si="443"/>
        <v>0.36346608814299136</v>
      </c>
      <c r="S965" s="24">
        <f t="shared" si="444"/>
        <v>583.11540491187509</v>
      </c>
      <c r="T965" s="12">
        <f t="shared" si="457"/>
        <v>0.32223803952442509</v>
      </c>
      <c r="W965" s="24">
        <f t="shared" si="458"/>
        <v>392.00237547025557</v>
      </c>
      <c r="X965" s="24">
        <f t="shared" si="459"/>
        <v>602.04951926221395</v>
      </c>
      <c r="Y965" s="13">
        <f t="shared" si="445"/>
        <v>0.38910523664310187</v>
      </c>
      <c r="Z965" s="24">
        <f t="shared" si="446"/>
        <v>6417.4083074561549</v>
      </c>
      <c r="AA965" s="24">
        <f t="shared" si="447"/>
        <v>14617.551493936126</v>
      </c>
      <c r="AB965" s="24">
        <f t="shared" si="460"/>
        <v>477.72137798031952</v>
      </c>
      <c r="AC965" s="24">
        <f t="shared" si="461"/>
        <v>348.537738725189</v>
      </c>
      <c r="AE965" s="14">
        <f t="shared" si="462"/>
        <v>78.916666666666671</v>
      </c>
      <c r="AF965" s="24">
        <f t="shared" si="466"/>
        <v>400</v>
      </c>
      <c r="AG965" s="3">
        <f t="shared" si="463"/>
        <v>1.3</v>
      </c>
      <c r="AH965" s="3">
        <f>IF(AC965&lt;=450,AthetaR30_0,IF(AC965&gt;=650,AthetaR30_2,(IF(AC965&lt;=550,AthetaR30_0+(AthetaR30_1-AthetaR30_0)/100*(AC965-450),AthetaR30_1+(AthetaR30_2-AthetaR30_1)/100*(AC965-450)))))</f>
        <v>0</v>
      </c>
      <c r="AI965" s="3">
        <f>IF(AD965&lt;=450,AthetaR60_0,IF(AD965&gt;=650,AthetaR60_2,(IF(AD965&lt;=550,AthetaR60_0+(AthetaR60_1-AthetaR60_0)/100*(AD965-450),AthetaR60_1+(AthetaR60_2-AthetaR60_1)/100*(AD965-450)))))</f>
        <v>0.5</v>
      </c>
      <c r="AJ965" s="3">
        <f>IF(AE965&lt;=450,AthetaR90_0,IF(AE965&gt;=650,AthetaR90_2,(IF(AE965&lt;=550,AthetaR90_0+(AthetaR90_1-AthetaR90_0)/100*(AE965-450),AthetaR90_1+(AthetaR90_2-AthetaR90_1)/100*(AE965-450)))))</f>
        <v>1.3</v>
      </c>
      <c r="AK965" s="3">
        <f>IF(AF965&lt;=450,AthetaR120_0,IF(AF965&gt;=650,AthetaR120_2,(IF(AF965&lt;=550,AthetaR120_0+(AthetaR120_1-AthetaR120_0)/100*(AF965-450),AthetaR120_1+(AthetaR120_2-AthetaR120_1)/100*(AF965-450)))))</f>
        <v>1.9</v>
      </c>
      <c r="AL965" s="24">
        <f t="shared" si="464"/>
        <v>477.72137798031952</v>
      </c>
      <c r="AM965" s="14">
        <f t="shared" si="465"/>
        <v>348.537738725189</v>
      </c>
    </row>
    <row r="966" spans="2:39" x14ac:dyDescent="0.25">
      <c r="B966" s="3">
        <f t="shared" si="448"/>
        <v>4740</v>
      </c>
      <c r="C966" s="14">
        <f t="shared" si="449"/>
        <v>79</v>
      </c>
      <c r="D966" s="11">
        <f t="shared" si="450"/>
        <v>986.4842799559874</v>
      </c>
      <c r="E966" s="11">
        <f t="shared" si="436"/>
        <v>648.91250611715384</v>
      </c>
      <c r="F966" s="11">
        <f t="shared" si="451"/>
        <v>236.87228103690165</v>
      </c>
      <c r="G966" s="11">
        <f t="shared" si="437"/>
        <v>478.11091802758301</v>
      </c>
      <c r="H966" s="11">
        <f t="shared" si="438"/>
        <v>348.85997676471345</v>
      </c>
      <c r="I966" s="24">
        <f t="shared" si="452"/>
        <v>236.87228103690165</v>
      </c>
      <c r="J966" s="12">
        <f t="shared" si="439"/>
        <v>0.21298547084056529</v>
      </c>
      <c r="K966" s="24">
        <f t="shared" si="440"/>
        <v>542.78395181209271</v>
      </c>
      <c r="L966" s="12">
        <f t="shared" si="453"/>
        <v>0.23314683319653845</v>
      </c>
      <c r="M966" s="24">
        <f t="shared" si="454"/>
        <v>478.11091802758301</v>
      </c>
      <c r="N966" s="12">
        <f t="shared" si="441"/>
        <v>0.59203650087719584</v>
      </c>
      <c r="O966" s="24">
        <f t="shared" si="442"/>
        <v>650.88946019439686</v>
      </c>
      <c r="P966" s="12">
        <f t="shared" si="455"/>
        <v>0.38923704326764197</v>
      </c>
      <c r="Q966" s="24">
        <f t="shared" si="456"/>
        <v>348.85997676471345</v>
      </c>
      <c r="R966" s="12">
        <f t="shared" si="443"/>
        <v>0.36338492137173101</v>
      </c>
      <c r="S966" s="24">
        <f t="shared" si="444"/>
        <v>583.24565135828846</v>
      </c>
      <c r="T966" s="12">
        <f t="shared" si="457"/>
        <v>0.32209565290047998</v>
      </c>
      <c r="W966" s="24">
        <f t="shared" si="458"/>
        <v>392.39148070689868</v>
      </c>
      <c r="X966" s="24">
        <f t="shared" si="459"/>
        <v>602.23310114148842</v>
      </c>
      <c r="Y966" s="13">
        <f t="shared" si="445"/>
        <v>0.3890143635468879</v>
      </c>
      <c r="Z966" s="24">
        <f t="shared" si="446"/>
        <v>6413.0256352563792</v>
      </c>
      <c r="AA966" s="24">
        <f t="shared" si="447"/>
        <v>14623.434237287989</v>
      </c>
      <c r="AB966" s="24">
        <f t="shared" si="460"/>
        <v>478.11091802758301</v>
      </c>
      <c r="AC966" s="24">
        <f t="shared" si="461"/>
        <v>348.85997676471345</v>
      </c>
      <c r="AE966" s="14">
        <f t="shared" si="462"/>
        <v>79</v>
      </c>
      <c r="AF966" s="24">
        <f t="shared" si="466"/>
        <v>400</v>
      </c>
      <c r="AG966" s="3">
        <f t="shared" si="463"/>
        <v>1.3</v>
      </c>
      <c r="AH966" s="3">
        <f>IF(AC966&lt;=450,AthetaR30_0,IF(AC966&gt;=650,AthetaR30_2,(IF(AC966&lt;=550,AthetaR30_0+(AthetaR30_1-AthetaR30_0)/100*(AC966-450),AthetaR30_1+(AthetaR30_2-AthetaR30_1)/100*(AC966-450)))))</f>
        <v>0</v>
      </c>
      <c r="AI966" s="3">
        <f>IF(AD966&lt;=450,AthetaR60_0,IF(AD966&gt;=650,AthetaR60_2,(IF(AD966&lt;=550,AthetaR60_0+(AthetaR60_1-AthetaR60_0)/100*(AD966-450),AthetaR60_1+(AthetaR60_2-AthetaR60_1)/100*(AD966-450)))))</f>
        <v>0.5</v>
      </c>
      <c r="AJ966" s="3">
        <f>IF(AE966&lt;=450,AthetaR90_0,IF(AE966&gt;=650,AthetaR90_2,(IF(AE966&lt;=550,AthetaR90_0+(AthetaR90_1-AthetaR90_0)/100*(AE966-450),AthetaR90_1+(AthetaR90_2-AthetaR90_1)/100*(AE966-450)))))</f>
        <v>1.3</v>
      </c>
      <c r="AK966" s="3">
        <f>IF(AF966&lt;=450,AthetaR120_0,IF(AF966&gt;=650,AthetaR120_2,(IF(AF966&lt;=550,AthetaR120_0+(AthetaR120_1-AthetaR120_0)/100*(AF966-450),AthetaR120_1+(AthetaR120_2-AthetaR120_1)/100*(AF966-450)))))</f>
        <v>1.9</v>
      </c>
      <c r="AL966" s="24">
        <f t="shared" si="464"/>
        <v>478.11091802758301</v>
      </c>
      <c r="AM966" s="14">
        <f t="shared" si="465"/>
        <v>348.85997676471345</v>
      </c>
    </row>
    <row r="967" spans="2:39" x14ac:dyDescent="0.25">
      <c r="B967" s="3">
        <f t="shared" si="448"/>
        <v>4745</v>
      </c>
      <c r="C967" s="14">
        <f t="shared" si="449"/>
        <v>79.083333333333329</v>
      </c>
      <c r="D967" s="11">
        <f t="shared" si="450"/>
        <v>986.64199744029429</v>
      </c>
      <c r="E967" s="11">
        <f t="shared" si="436"/>
        <v>649.1263044658059</v>
      </c>
      <c r="F967" s="11">
        <f t="shared" si="451"/>
        <v>237.1054278700982</v>
      </c>
      <c r="G967" s="11">
        <f t="shared" si="437"/>
        <v>478.50015507085067</v>
      </c>
      <c r="H967" s="11">
        <f t="shared" si="438"/>
        <v>349.18207241761394</v>
      </c>
      <c r="I967" s="24">
        <f t="shared" si="452"/>
        <v>237.1054278700982</v>
      </c>
      <c r="J967" s="12">
        <f t="shared" si="439"/>
        <v>0.2129538189780418</v>
      </c>
      <c r="K967" s="24">
        <f t="shared" si="440"/>
        <v>542.86462715806761</v>
      </c>
      <c r="L967" s="12">
        <f t="shared" si="453"/>
        <v>0.2330942986042408</v>
      </c>
      <c r="M967" s="24">
        <f t="shared" si="454"/>
        <v>478.50015507085067</v>
      </c>
      <c r="N967" s="12">
        <f t="shared" si="441"/>
        <v>0.5917958580484679</v>
      </c>
      <c r="O967" s="24">
        <f t="shared" si="442"/>
        <v>651.15413234233472</v>
      </c>
      <c r="P967" s="12">
        <f t="shared" si="455"/>
        <v>0.38893420585969479</v>
      </c>
      <c r="Q967" s="24">
        <f t="shared" si="456"/>
        <v>349.18207241761394</v>
      </c>
      <c r="R967" s="12">
        <f t="shared" si="443"/>
        <v>0.36330374481922539</v>
      </c>
      <c r="S967" s="24">
        <f t="shared" si="444"/>
        <v>583.37597170845356</v>
      </c>
      <c r="T967" s="12">
        <f t="shared" si="457"/>
        <v>0.32195326106465605</v>
      </c>
      <c r="W967" s="24">
        <f t="shared" si="458"/>
        <v>392.78049507044557</v>
      </c>
      <c r="X967" s="24">
        <f t="shared" si="459"/>
        <v>602.41691963718745</v>
      </c>
      <c r="Y967" s="13">
        <f t="shared" si="445"/>
        <v>0.388923316466456</v>
      </c>
      <c r="Z967" s="24">
        <f t="shared" si="446"/>
        <v>6408.6452348840085</v>
      </c>
      <c r="AA967" s="24">
        <f t="shared" si="447"/>
        <v>14629.310564807181</v>
      </c>
      <c r="AB967" s="24">
        <f t="shared" si="460"/>
        <v>478.50015507085067</v>
      </c>
      <c r="AC967" s="24">
        <f t="shared" si="461"/>
        <v>349.18207241761394</v>
      </c>
      <c r="AE967" s="14">
        <f t="shared" si="462"/>
        <v>79.083333333333329</v>
      </c>
      <c r="AF967" s="24">
        <f t="shared" si="466"/>
        <v>400</v>
      </c>
      <c r="AG967" s="3">
        <f t="shared" si="463"/>
        <v>1.3</v>
      </c>
      <c r="AH967" s="3">
        <f>IF(AC967&lt;=450,AthetaR30_0,IF(AC967&gt;=650,AthetaR30_2,(IF(AC967&lt;=550,AthetaR30_0+(AthetaR30_1-AthetaR30_0)/100*(AC967-450),AthetaR30_1+(AthetaR30_2-AthetaR30_1)/100*(AC967-450)))))</f>
        <v>0</v>
      </c>
      <c r="AI967" s="3">
        <f>IF(AD967&lt;=450,AthetaR60_0,IF(AD967&gt;=650,AthetaR60_2,(IF(AD967&lt;=550,AthetaR60_0+(AthetaR60_1-AthetaR60_0)/100*(AD967-450),AthetaR60_1+(AthetaR60_2-AthetaR60_1)/100*(AD967-450)))))</f>
        <v>0.5</v>
      </c>
      <c r="AJ967" s="3">
        <f>IF(AE967&lt;=450,AthetaR90_0,IF(AE967&gt;=650,AthetaR90_2,(IF(AE967&lt;=550,AthetaR90_0+(AthetaR90_1-AthetaR90_0)/100*(AE967-450),AthetaR90_1+(AthetaR90_2-AthetaR90_1)/100*(AE967-450)))))</f>
        <v>1.3</v>
      </c>
      <c r="AK967" s="3">
        <f>IF(AF967&lt;=450,AthetaR120_0,IF(AF967&gt;=650,AthetaR120_2,(IF(AF967&lt;=550,AthetaR120_0+(AthetaR120_1-AthetaR120_0)/100*(AF967-450),AthetaR120_1+(AthetaR120_2-AthetaR120_1)/100*(AF967-450)))))</f>
        <v>1.9</v>
      </c>
      <c r="AL967" s="24">
        <f t="shared" si="464"/>
        <v>478.50015507085067</v>
      </c>
      <c r="AM967" s="14">
        <f t="shared" si="465"/>
        <v>349.18207241761394</v>
      </c>
    </row>
    <row r="968" spans="2:39" x14ac:dyDescent="0.25">
      <c r="B968" s="3">
        <f t="shared" si="448"/>
        <v>4750</v>
      </c>
      <c r="C968" s="14">
        <f t="shared" si="449"/>
        <v>79.166666666666671</v>
      </c>
      <c r="D968" s="11">
        <f t="shared" si="450"/>
        <v>986.79954908073842</v>
      </c>
      <c r="E968" s="11">
        <f t="shared" si="436"/>
        <v>649.34010281445796</v>
      </c>
      <c r="F968" s="11">
        <f t="shared" si="451"/>
        <v>237.33852216870244</v>
      </c>
      <c r="G968" s="11">
        <f t="shared" si="437"/>
        <v>478.88908927671037</v>
      </c>
      <c r="H968" s="11">
        <f t="shared" si="438"/>
        <v>349.5040256786786</v>
      </c>
      <c r="I968" s="24">
        <f t="shared" si="452"/>
        <v>237.33852216870244</v>
      </c>
      <c r="J968" s="12">
        <f t="shared" si="439"/>
        <v>0.21292218837614754</v>
      </c>
      <c r="K968" s="24">
        <f t="shared" si="440"/>
        <v>542.94527227558706</v>
      </c>
      <c r="L968" s="12">
        <f t="shared" si="453"/>
        <v>0.23304174732878369</v>
      </c>
      <c r="M968" s="24">
        <f t="shared" si="454"/>
        <v>478.88908927671037</v>
      </c>
      <c r="N968" s="12">
        <f t="shared" si="441"/>
        <v>0.59155518637592364</v>
      </c>
      <c r="O968" s="24">
        <f t="shared" si="442"/>
        <v>651.41905158862687</v>
      </c>
      <c r="P968" s="12">
        <f t="shared" si="455"/>
        <v>0.38863153545163892</v>
      </c>
      <c r="Q968" s="24">
        <f t="shared" si="456"/>
        <v>349.5040256786786</v>
      </c>
      <c r="R968" s="12">
        <f t="shared" si="443"/>
        <v>0.36322255835579909</v>
      </c>
      <c r="S968" s="24">
        <f t="shared" si="444"/>
        <v>583.50636623076878</v>
      </c>
      <c r="T968" s="12">
        <f t="shared" si="457"/>
        <v>0.3218108641608674</v>
      </c>
      <c r="W968" s="24">
        <f t="shared" si="458"/>
        <v>393.16941838691201</v>
      </c>
      <c r="X968" s="24">
        <f t="shared" si="459"/>
        <v>602.60097525494689</v>
      </c>
      <c r="Y968" s="13">
        <f t="shared" si="445"/>
        <v>0.38883209544569669</v>
      </c>
      <c r="Z968" s="24">
        <f t="shared" si="446"/>
        <v>6404.2671106886492</v>
      </c>
      <c r="AA968" s="24">
        <f t="shared" si="447"/>
        <v>14635.180477754513</v>
      </c>
      <c r="AB968" s="24">
        <f t="shared" si="460"/>
        <v>478.88908927671037</v>
      </c>
      <c r="AC968" s="24">
        <f t="shared" si="461"/>
        <v>349.5040256786786</v>
      </c>
      <c r="AE968" s="14">
        <f t="shared" si="462"/>
        <v>79.166666666666671</v>
      </c>
      <c r="AF968" s="24">
        <f t="shared" si="466"/>
        <v>400</v>
      </c>
      <c r="AG968" s="3">
        <f t="shared" si="463"/>
        <v>1.3</v>
      </c>
      <c r="AH968" s="3">
        <f>IF(AC968&lt;=450,AthetaR30_0,IF(AC968&gt;=650,AthetaR30_2,(IF(AC968&lt;=550,AthetaR30_0+(AthetaR30_1-AthetaR30_0)/100*(AC968-450),AthetaR30_1+(AthetaR30_2-AthetaR30_1)/100*(AC968-450)))))</f>
        <v>0</v>
      </c>
      <c r="AI968" s="3">
        <f>IF(AD968&lt;=450,AthetaR60_0,IF(AD968&gt;=650,AthetaR60_2,(IF(AD968&lt;=550,AthetaR60_0+(AthetaR60_1-AthetaR60_0)/100*(AD968-450),AthetaR60_1+(AthetaR60_2-AthetaR60_1)/100*(AD968-450)))))</f>
        <v>0.5</v>
      </c>
      <c r="AJ968" s="3">
        <f>IF(AE968&lt;=450,AthetaR90_0,IF(AE968&gt;=650,AthetaR90_2,(IF(AE968&lt;=550,AthetaR90_0+(AthetaR90_1-AthetaR90_0)/100*(AE968-450),AthetaR90_1+(AthetaR90_2-AthetaR90_1)/100*(AE968-450)))))</f>
        <v>1.3</v>
      </c>
      <c r="AK968" s="3">
        <f>IF(AF968&lt;=450,AthetaR120_0,IF(AF968&gt;=650,AthetaR120_2,(IF(AF968&lt;=550,AthetaR120_0+(AthetaR120_1-AthetaR120_0)/100*(AF968-450),AthetaR120_1+(AthetaR120_2-AthetaR120_1)/100*(AF968-450)))))</f>
        <v>1.9</v>
      </c>
      <c r="AL968" s="24">
        <f t="shared" si="464"/>
        <v>478.88908927671037</v>
      </c>
      <c r="AM968" s="14">
        <f t="shared" si="465"/>
        <v>349.5040256786786</v>
      </c>
    </row>
    <row r="969" spans="2:39" x14ac:dyDescent="0.25">
      <c r="B969" s="3">
        <f t="shared" si="448"/>
        <v>4755</v>
      </c>
      <c r="C969" s="14">
        <f t="shared" si="449"/>
        <v>79.25</v>
      </c>
      <c r="D969" s="11">
        <f t="shared" si="450"/>
        <v>986.95693522573151</v>
      </c>
      <c r="E969" s="11">
        <f t="shared" si="436"/>
        <v>649.55390116311003</v>
      </c>
      <c r="F969" s="11">
        <f t="shared" si="451"/>
        <v>237.57156391603121</v>
      </c>
      <c r="G969" s="11">
        <f t="shared" si="437"/>
        <v>479.27772081216199</v>
      </c>
      <c r="H969" s="11">
        <f t="shared" si="438"/>
        <v>349.82583654283945</v>
      </c>
      <c r="I969" s="24">
        <f t="shared" si="452"/>
        <v>237.57156391603121</v>
      </c>
      <c r="J969" s="12">
        <f t="shared" si="439"/>
        <v>0.21289057895308322</v>
      </c>
      <c r="K969" s="24">
        <f t="shared" si="440"/>
        <v>543.02588733566404</v>
      </c>
      <c r="L969" s="12">
        <f t="shared" si="453"/>
        <v>0.23298917943969585</v>
      </c>
      <c r="M969" s="24">
        <f t="shared" si="454"/>
        <v>479.27772081216199</v>
      </c>
      <c r="N969" s="12">
        <f t="shared" si="441"/>
        <v>0.59131448631459405</v>
      </c>
      <c r="O969" s="24">
        <f t="shared" si="442"/>
        <v>651.68421777226945</v>
      </c>
      <c r="P969" s="12">
        <f t="shared" si="455"/>
        <v>0.38832903245373984</v>
      </c>
      <c r="Q969" s="24">
        <f t="shared" si="456"/>
        <v>349.82583654283945</v>
      </c>
      <c r="R969" s="12">
        <f t="shared" si="443"/>
        <v>0.3631413618527049</v>
      </c>
      <c r="S969" s="24">
        <f t="shared" si="444"/>
        <v>583.63683519257859</v>
      </c>
      <c r="T969" s="12">
        <f t="shared" si="457"/>
        <v>0.32166846233284541</v>
      </c>
      <c r="W969" s="24">
        <f t="shared" si="458"/>
        <v>393.55825048235772</v>
      </c>
      <c r="X969" s="24">
        <f t="shared" si="459"/>
        <v>602.78526849886794</v>
      </c>
      <c r="Y969" s="13">
        <f t="shared" si="445"/>
        <v>0.3887407005311983</v>
      </c>
      <c r="Z969" s="24">
        <f t="shared" si="446"/>
        <v>6399.8912670188074</v>
      </c>
      <c r="AA969" s="24">
        <f t="shared" si="447"/>
        <v>14641.043977448477</v>
      </c>
      <c r="AB969" s="24">
        <f t="shared" si="460"/>
        <v>479.27772081216199</v>
      </c>
      <c r="AC969" s="24">
        <f t="shared" si="461"/>
        <v>349.82583654283945</v>
      </c>
      <c r="AE969" s="14">
        <f t="shared" si="462"/>
        <v>79.25</v>
      </c>
      <c r="AF969" s="24">
        <f t="shared" si="466"/>
        <v>400</v>
      </c>
      <c r="AG969" s="3">
        <f t="shared" si="463"/>
        <v>1.3</v>
      </c>
      <c r="AH969" s="3">
        <f>IF(AC969&lt;=450,AthetaR30_0,IF(AC969&gt;=650,AthetaR30_2,(IF(AC969&lt;=550,AthetaR30_0+(AthetaR30_1-AthetaR30_0)/100*(AC969-450),AthetaR30_1+(AthetaR30_2-AthetaR30_1)/100*(AC969-450)))))</f>
        <v>0</v>
      </c>
      <c r="AI969" s="3">
        <f>IF(AD969&lt;=450,AthetaR60_0,IF(AD969&gt;=650,AthetaR60_2,(IF(AD969&lt;=550,AthetaR60_0+(AthetaR60_1-AthetaR60_0)/100*(AD969-450),AthetaR60_1+(AthetaR60_2-AthetaR60_1)/100*(AD969-450)))))</f>
        <v>0.5</v>
      </c>
      <c r="AJ969" s="3">
        <f>IF(AE969&lt;=450,AthetaR90_0,IF(AE969&gt;=650,AthetaR90_2,(IF(AE969&lt;=550,AthetaR90_0+(AthetaR90_1-AthetaR90_0)/100*(AE969-450),AthetaR90_1+(AthetaR90_2-AthetaR90_1)/100*(AE969-450)))))</f>
        <v>1.3</v>
      </c>
      <c r="AK969" s="3">
        <f>IF(AF969&lt;=450,AthetaR120_0,IF(AF969&gt;=650,AthetaR120_2,(IF(AF969&lt;=550,AthetaR120_0+(AthetaR120_1-AthetaR120_0)/100*(AF969-450),AthetaR120_1+(AthetaR120_2-AthetaR120_1)/100*(AF969-450)))))</f>
        <v>1.9</v>
      </c>
      <c r="AL969" s="24">
        <f t="shared" si="464"/>
        <v>479.27772081216199</v>
      </c>
      <c r="AM969" s="14">
        <f t="shared" si="465"/>
        <v>349.82583654283945</v>
      </c>
    </row>
    <row r="970" spans="2:39" x14ac:dyDescent="0.25">
      <c r="B970" s="3">
        <f t="shared" si="448"/>
        <v>4760</v>
      </c>
      <c r="C970" s="14">
        <f t="shared" si="449"/>
        <v>79.333333333333329</v>
      </c>
      <c r="D970" s="11">
        <f t="shared" si="450"/>
        <v>987.11415622258835</v>
      </c>
      <c r="E970" s="11">
        <f t="shared" si="436"/>
        <v>649.76769951176209</v>
      </c>
      <c r="F970" s="11">
        <f t="shared" si="451"/>
        <v>237.80455309547091</v>
      </c>
      <c r="G970" s="11">
        <f t="shared" si="437"/>
        <v>479.66604984461571</v>
      </c>
      <c r="H970" s="11">
        <f t="shared" si="438"/>
        <v>350.14750500517232</v>
      </c>
      <c r="I970" s="24">
        <f t="shared" si="452"/>
        <v>237.80455309547091</v>
      </c>
      <c r="J970" s="12">
        <f t="shared" si="439"/>
        <v>0.21285899062722446</v>
      </c>
      <c r="K970" s="24">
        <f t="shared" si="440"/>
        <v>543.10647250910858</v>
      </c>
      <c r="L970" s="12">
        <f t="shared" si="453"/>
        <v>0.23293659500614516</v>
      </c>
      <c r="M970" s="24">
        <f t="shared" si="454"/>
        <v>479.66604984461571</v>
      </c>
      <c r="N970" s="12">
        <f t="shared" si="441"/>
        <v>0.59107375832020392</v>
      </c>
      <c r="O970" s="24">
        <f t="shared" si="442"/>
        <v>651.94963073048621</v>
      </c>
      <c r="P970" s="12">
        <f t="shared" si="455"/>
        <v>0.38802669727456596</v>
      </c>
      <c r="Q970" s="24">
        <f t="shared" si="456"/>
        <v>350.14750500517232</v>
      </c>
      <c r="R970" s="12">
        <f t="shared" si="443"/>
        <v>0.36306015518212081</v>
      </c>
      <c r="S970" s="24">
        <f t="shared" si="444"/>
        <v>583.76737886017668</v>
      </c>
      <c r="T970" s="12">
        <f t="shared" si="457"/>
        <v>0.32152605572415793</v>
      </c>
      <c r="W970" s="24">
        <f t="shared" si="458"/>
        <v>393.94699118288889</v>
      </c>
      <c r="X970" s="24">
        <f t="shared" si="459"/>
        <v>602.96979987151485</v>
      </c>
      <c r="Y970" s="13">
        <f t="shared" si="445"/>
        <v>0.38864913177224425</v>
      </c>
      <c r="Z970" s="24">
        <f t="shared" si="446"/>
        <v>6395.5177082218297</v>
      </c>
      <c r="AA970" s="24">
        <f t="shared" si="447"/>
        <v>14646.901065265283</v>
      </c>
      <c r="AB970" s="24">
        <f t="shared" si="460"/>
        <v>479.66604984461571</v>
      </c>
      <c r="AC970" s="24">
        <f t="shared" si="461"/>
        <v>350.14750500517232</v>
      </c>
      <c r="AE970" s="14">
        <f t="shared" si="462"/>
        <v>79.333333333333329</v>
      </c>
      <c r="AF970" s="24">
        <f t="shared" si="466"/>
        <v>400</v>
      </c>
      <c r="AG970" s="3">
        <f t="shared" si="463"/>
        <v>1.3</v>
      </c>
      <c r="AH970" s="3">
        <f>IF(AC970&lt;=450,AthetaR30_0,IF(AC970&gt;=650,AthetaR30_2,(IF(AC970&lt;=550,AthetaR30_0+(AthetaR30_1-AthetaR30_0)/100*(AC970-450),AthetaR30_1+(AthetaR30_2-AthetaR30_1)/100*(AC970-450)))))</f>
        <v>0</v>
      </c>
      <c r="AI970" s="3">
        <f>IF(AD970&lt;=450,AthetaR60_0,IF(AD970&gt;=650,AthetaR60_2,(IF(AD970&lt;=550,AthetaR60_0+(AthetaR60_1-AthetaR60_0)/100*(AD970-450),AthetaR60_1+(AthetaR60_2-AthetaR60_1)/100*(AD970-450)))))</f>
        <v>0.5</v>
      </c>
      <c r="AJ970" s="3">
        <f>IF(AE970&lt;=450,AthetaR90_0,IF(AE970&gt;=650,AthetaR90_2,(IF(AE970&lt;=550,AthetaR90_0+(AthetaR90_1-AthetaR90_0)/100*(AE970-450),AthetaR90_1+(AthetaR90_2-AthetaR90_1)/100*(AE970-450)))))</f>
        <v>1.3</v>
      </c>
      <c r="AK970" s="3">
        <f>IF(AF970&lt;=450,AthetaR120_0,IF(AF970&gt;=650,AthetaR120_2,(IF(AF970&lt;=550,AthetaR120_0+(AthetaR120_1-AthetaR120_0)/100*(AF970-450),AthetaR120_1+(AthetaR120_2-AthetaR120_1)/100*(AF970-450)))))</f>
        <v>1.9</v>
      </c>
      <c r="AL970" s="24">
        <f t="shared" si="464"/>
        <v>479.66604984461571</v>
      </c>
      <c r="AM970" s="14">
        <f t="shared" si="465"/>
        <v>350.14750500517232</v>
      </c>
    </row>
    <row r="971" spans="2:39" x14ac:dyDescent="0.25">
      <c r="B971" s="3">
        <f t="shared" si="448"/>
        <v>4765</v>
      </c>
      <c r="C971" s="14">
        <f t="shared" si="449"/>
        <v>79.416666666666671</v>
      </c>
      <c r="D971" s="11">
        <f t="shared" si="450"/>
        <v>987.2712124175315</v>
      </c>
      <c r="E971" s="11">
        <f t="shared" si="436"/>
        <v>649.98149786041427</v>
      </c>
      <c r="F971" s="11">
        <f t="shared" si="451"/>
        <v>238.03748969047706</v>
      </c>
      <c r="G971" s="11">
        <f t="shared" si="437"/>
        <v>480.05407654189025</v>
      </c>
      <c r="H971" s="11">
        <f t="shared" si="438"/>
        <v>350.4690310608965</v>
      </c>
      <c r="I971" s="24">
        <f t="shared" si="452"/>
        <v>238.03748969047706</v>
      </c>
      <c r="J971" s="12">
        <f t="shared" si="439"/>
        <v>0.21282742331712126</v>
      </c>
      <c r="K971" s="24">
        <f t="shared" si="440"/>
        <v>543.18702796652815</v>
      </c>
      <c r="L971" s="12">
        <f t="shared" si="453"/>
        <v>0.23288399409692795</v>
      </c>
      <c r="M971" s="24">
        <f t="shared" si="454"/>
        <v>480.05407654189025</v>
      </c>
      <c r="N971" s="12">
        <f t="shared" si="441"/>
        <v>0.59083300284915619</v>
      </c>
      <c r="O971" s="24">
        <f t="shared" si="442"/>
        <v>652.21529029873818</v>
      </c>
      <c r="P971" s="12">
        <f t="shared" si="455"/>
        <v>0.38772453032095305</v>
      </c>
      <c r="Q971" s="24">
        <f t="shared" si="456"/>
        <v>350.4690310608965</v>
      </c>
      <c r="R971" s="12">
        <f t="shared" si="443"/>
        <v>0.36297893821714783</v>
      </c>
      <c r="S971" s="24">
        <f t="shared" si="444"/>
        <v>583.8979974988066</v>
      </c>
      <c r="T971" s="12">
        <f t="shared" si="457"/>
        <v>0.32138364447819084</v>
      </c>
      <c r="W971" s="24">
        <f t="shared" si="458"/>
        <v>394.33564031466113</v>
      </c>
      <c r="X971" s="24">
        <f t="shared" si="459"/>
        <v>603.15456987391474</v>
      </c>
      <c r="Y971" s="13">
        <f t="shared" si="445"/>
        <v>0.38855738922080774</v>
      </c>
      <c r="Z971" s="24">
        <f t="shared" si="446"/>
        <v>6391.1464386438283</v>
      </c>
      <c r="AA971" s="24">
        <f t="shared" si="447"/>
        <v>14652.751742638879</v>
      </c>
      <c r="AB971" s="24">
        <f t="shared" si="460"/>
        <v>480.05407654189025</v>
      </c>
      <c r="AC971" s="24">
        <f t="shared" si="461"/>
        <v>350.4690310608965</v>
      </c>
      <c r="AE971" s="14">
        <f t="shared" si="462"/>
        <v>79.416666666666671</v>
      </c>
      <c r="AF971" s="24">
        <f t="shared" si="466"/>
        <v>400</v>
      </c>
      <c r="AG971" s="3">
        <f t="shared" si="463"/>
        <v>1.3</v>
      </c>
      <c r="AH971" s="3">
        <f>IF(AC971&lt;=450,AthetaR30_0,IF(AC971&gt;=650,AthetaR30_2,(IF(AC971&lt;=550,AthetaR30_0+(AthetaR30_1-AthetaR30_0)/100*(AC971-450),AthetaR30_1+(AthetaR30_2-AthetaR30_1)/100*(AC971-450)))))</f>
        <v>0</v>
      </c>
      <c r="AI971" s="3">
        <f>IF(AD971&lt;=450,AthetaR60_0,IF(AD971&gt;=650,AthetaR60_2,(IF(AD971&lt;=550,AthetaR60_0+(AthetaR60_1-AthetaR60_0)/100*(AD971-450),AthetaR60_1+(AthetaR60_2-AthetaR60_1)/100*(AD971-450)))))</f>
        <v>0.5</v>
      </c>
      <c r="AJ971" s="3">
        <f>IF(AE971&lt;=450,AthetaR90_0,IF(AE971&gt;=650,AthetaR90_2,(IF(AE971&lt;=550,AthetaR90_0+(AthetaR90_1-AthetaR90_0)/100*(AE971-450),AthetaR90_1+(AthetaR90_2-AthetaR90_1)/100*(AE971-450)))))</f>
        <v>1.3</v>
      </c>
      <c r="AK971" s="3">
        <f>IF(AF971&lt;=450,AthetaR120_0,IF(AF971&gt;=650,AthetaR120_2,(IF(AF971&lt;=550,AthetaR120_0+(AthetaR120_1-AthetaR120_0)/100*(AF971-450),AthetaR120_1+(AthetaR120_2-AthetaR120_1)/100*(AF971-450)))))</f>
        <v>1.9</v>
      </c>
      <c r="AL971" s="24">
        <f t="shared" si="464"/>
        <v>480.05407654189025</v>
      </c>
      <c r="AM971" s="14">
        <f t="shared" si="465"/>
        <v>350.4690310608965</v>
      </c>
    </row>
    <row r="972" spans="2:39" x14ac:dyDescent="0.25">
      <c r="B972" s="3">
        <f t="shared" si="448"/>
        <v>4770</v>
      </c>
      <c r="C972" s="14">
        <f t="shared" si="449"/>
        <v>79.5</v>
      </c>
      <c r="D972" s="11">
        <f t="shared" si="450"/>
        <v>987.42810415569568</v>
      </c>
      <c r="E972" s="11">
        <f t="shared" si="436"/>
        <v>650.19529620906633</v>
      </c>
      <c r="F972" s="11">
        <f t="shared" si="451"/>
        <v>238.270373684574</v>
      </c>
      <c r="G972" s="11">
        <f t="shared" si="437"/>
        <v>480.44180107221121</v>
      </c>
      <c r="H972" s="11">
        <f t="shared" si="438"/>
        <v>350.7904147053747</v>
      </c>
      <c r="I972" s="24">
        <f t="shared" si="452"/>
        <v>238.270373684574</v>
      </c>
      <c r="J972" s="12">
        <f t="shared" si="439"/>
        <v>0.21279587694149818</v>
      </c>
      <c r="K972" s="24">
        <f t="shared" si="440"/>
        <v>543.26755387832736</v>
      </c>
      <c r="L972" s="12">
        <f t="shared" si="453"/>
        <v>0.23283137678048052</v>
      </c>
      <c r="M972" s="24">
        <f t="shared" si="454"/>
        <v>480.44180107221121</v>
      </c>
      <c r="N972" s="12">
        <f t="shared" si="441"/>
        <v>0.59059222035851633</v>
      </c>
      <c r="O972" s="24">
        <f t="shared" si="442"/>
        <v>652.48119631073439</v>
      </c>
      <c r="P972" s="12">
        <f t="shared" si="455"/>
        <v>0.38742253199803012</v>
      </c>
      <c r="Q972" s="24">
        <f t="shared" si="456"/>
        <v>350.7904147053747</v>
      </c>
      <c r="R972" s="12">
        <f t="shared" si="443"/>
        <v>0.36289771083180744</v>
      </c>
      <c r="S972" s="24">
        <f t="shared" si="444"/>
        <v>584.02869137266316</v>
      </c>
      <c r="T972" s="12">
        <f t="shared" si="457"/>
        <v>0.32124122873816452</v>
      </c>
      <c r="W972" s="24">
        <f t="shared" si="458"/>
        <v>394.72419770388194</v>
      </c>
      <c r="X972" s="24">
        <f t="shared" si="459"/>
        <v>603.33957900555561</v>
      </c>
      <c r="Y972" s="13">
        <f t="shared" si="445"/>
        <v>0.38846547293154643</v>
      </c>
      <c r="Z972" s="24">
        <f t="shared" si="446"/>
        <v>6386.7774626296095</v>
      </c>
      <c r="AA972" s="24">
        <f t="shared" si="447"/>
        <v>14658.596011060879</v>
      </c>
      <c r="AB972" s="24">
        <f t="shared" si="460"/>
        <v>480.44180107221121</v>
      </c>
      <c r="AC972" s="24">
        <f t="shared" si="461"/>
        <v>350.7904147053747</v>
      </c>
      <c r="AE972" s="14">
        <f t="shared" si="462"/>
        <v>79.5</v>
      </c>
      <c r="AF972" s="24">
        <f t="shared" si="466"/>
        <v>400</v>
      </c>
      <c r="AG972" s="3">
        <f t="shared" si="463"/>
        <v>1.3</v>
      </c>
      <c r="AH972" s="3">
        <f>IF(AC972&lt;=450,AthetaR30_0,IF(AC972&gt;=650,AthetaR30_2,(IF(AC972&lt;=550,AthetaR30_0+(AthetaR30_1-AthetaR30_0)/100*(AC972-450),AthetaR30_1+(AthetaR30_2-AthetaR30_1)/100*(AC972-450)))))</f>
        <v>0</v>
      </c>
      <c r="AI972" s="3">
        <f>IF(AD972&lt;=450,AthetaR60_0,IF(AD972&gt;=650,AthetaR60_2,(IF(AD972&lt;=550,AthetaR60_0+(AthetaR60_1-AthetaR60_0)/100*(AD972-450),AthetaR60_1+(AthetaR60_2-AthetaR60_1)/100*(AD972-450)))))</f>
        <v>0.5</v>
      </c>
      <c r="AJ972" s="3">
        <f>IF(AE972&lt;=450,AthetaR90_0,IF(AE972&gt;=650,AthetaR90_2,(IF(AE972&lt;=550,AthetaR90_0+(AthetaR90_1-AthetaR90_0)/100*(AE972-450),AthetaR90_1+(AthetaR90_2-AthetaR90_1)/100*(AE972-450)))))</f>
        <v>1.3</v>
      </c>
      <c r="AK972" s="3">
        <f>IF(AF972&lt;=450,AthetaR120_0,IF(AF972&gt;=650,AthetaR120_2,(IF(AF972&lt;=550,AthetaR120_0+(AthetaR120_1-AthetaR120_0)/100*(AF972-450),AthetaR120_1+(AthetaR120_2-AthetaR120_1)/100*(AF972-450)))))</f>
        <v>1.9</v>
      </c>
      <c r="AL972" s="24">
        <f t="shared" si="464"/>
        <v>480.44180107221121</v>
      </c>
      <c r="AM972" s="14">
        <f t="shared" si="465"/>
        <v>350.7904147053747</v>
      </c>
    </row>
    <row r="973" spans="2:39" x14ac:dyDescent="0.25">
      <c r="B973" s="3">
        <f t="shared" si="448"/>
        <v>4775</v>
      </c>
      <c r="C973" s="14">
        <f t="shared" si="449"/>
        <v>79.583333333333329</v>
      </c>
      <c r="D973" s="11">
        <f t="shared" si="450"/>
        <v>987.58483178113329</v>
      </c>
      <c r="E973" s="11">
        <f t="shared" si="436"/>
        <v>650.40909455771839</v>
      </c>
      <c r="F973" s="11">
        <f t="shared" si="451"/>
        <v>238.50320506135446</v>
      </c>
      <c r="G973" s="11">
        <f t="shared" si="437"/>
        <v>480.82922360420923</v>
      </c>
      <c r="H973" s="11">
        <f t="shared" si="438"/>
        <v>351.11165593411289</v>
      </c>
      <c r="I973" s="24">
        <f t="shared" si="452"/>
        <v>238.50320506135446</v>
      </c>
      <c r="J973" s="12">
        <f t="shared" si="439"/>
        <v>0.21276435141925362</v>
      </c>
      <c r="K973" s="24">
        <f t="shared" si="440"/>
        <v>543.34805041470804</v>
      </c>
      <c r="L973" s="12">
        <f t="shared" si="453"/>
        <v>0.23277874312485447</v>
      </c>
      <c r="M973" s="24">
        <f t="shared" si="454"/>
        <v>480.82922360420923</v>
      </c>
      <c r="N973" s="12">
        <f t="shared" si="441"/>
        <v>0.59035141130599733</v>
      </c>
      <c r="O973" s="24">
        <f t="shared" si="442"/>
        <v>652.74734859844125</v>
      </c>
      <c r="P973" s="12">
        <f t="shared" si="455"/>
        <v>0.38712070270914295</v>
      </c>
      <c r="Q973" s="24">
        <f t="shared" si="456"/>
        <v>351.11165593411289</v>
      </c>
      <c r="R973" s="12">
        <f t="shared" si="443"/>
        <v>0.36281647290103941</v>
      </c>
      <c r="S973" s="24">
        <f t="shared" si="444"/>
        <v>584.15946074489409</v>
      </c>
      <c r="T973" s="12">
        <f t="shared" si="457"/>
        <v>0.3210988086470894</v>
      </c>
      <c r="W973" s="24">
        <f t="shared" si="458"/>
        <v>395.1126631768135</v>
      </c>
      <c r="X973" s="24">
        <f t="shared" si="459"/>
        <v>603.52482776438592</v>
      </c>
      <c r="Y973" s="13">
        <f t="shared" si="445"/>
        <v>0.38837338296180041</v>
      </c>
      <c r="Z973" s="24">
        <f t="shared" si="446"/>
        <v>6382.4107845226226</v>
      </c>
      <c r="AA973" s="24">
        <f t="shared" si="447"/>
        <v>14664.43387208069</v>
      </c>
      <c r="AB973" s="24">
        <f t="shared" si="460"/>
        <v>480.82922360420923</v>
      </c>
      <c r="AC973" s="24">
        <f t="shared" si="461"/>
        <v>351.11165593411289</v>
      </c>
      <c r="AE973" s="14">
        <f t="shared" si="462"/>
        <v>79.583333333333329</v>
      </c>
      <c r="AF973" s="24">
        <f t="shared" si="466"/>
        <v>400</v>
      </c>
      <c r="AG973" s="3">
        <f t="shared" si="463"/>
        <v>1.3</v>
      </c>
      <c r="AH973" s="3">
        <f>IF(AC973&lt;=450,AthetaR30_0,IF(AC973&gt;=650,AthetaR30_2,(IF(AC973&lt;=550,AthetaR30_0+(AthetaR30_1-AthetaR30_0)/100*(AC973-450),AthetaR30_1+(AthetaR30_2-AthetaR30_1)/100*(AC973-450)))))</f>
        <v>0</v>
      </c>
      <c r="AI973" s="3">
        <f>IF(AD973&lt;=450,AthetaR60_0,IF(AD973&gt;=650,AthetaR60_2,(IF(AD973&lt;=550,AthetaR60_0+(AthetaR60_1-AthetaR60_0)/100*(AD973-450),AthetaR60_1+(AthetaR60_2-AthetaR60_1)/100*(AD973-450)))))</f>
        <v>0.5</v>
      </c>
      <c r="AJ973" s="3">
        <f>IF(AE973&lt;=450,AthetaR90_0,IF(AE973&gt;=650,AthetaR90_2,(IF(AE973&lt;=550,AthetaR90_0+(AthetaR90_1-AthetaR90_0)/100*(AE973-450),AthetaR90_1+(AthetaR90_2-AthetaR90_1)/100*(AE973-450)))))</f>
        <v>1.3</v>
      </c>
      <c r="AK973" s="3">
        <f>IF(AF973&lt;=450,AthetaR120_0,IF(AF973&gt;=650,AthetaR120_2,(IF(AF973&lt;=550,AthetaR120_0+(AthetaR120_1-AthetaR120_0)/100*(AF973-450),AthetaR120_1+(AthetaR120_2-AthetaR120_1)/100*(AF973-450)))))</f>
        <v>1.9</v>
      </c>
      <c r="AL973" s="24">
        <f t="shared" si="464"/>
        <v>480.82922360420923</v>
      </c>
      <c r="AM973" s="14">
        <f t="shared" si="465"/>
        <v>351.11165593411289</v>
      </c>
    </row>
    <row r="974" spans="2:39" x14ac:dyDescent="0.25">
      <c r="B974" s="3">
        <f t="shared" si="448"/>
        <v>4780</v>
      </c>
      <c r="C974" s="14">
        <f t="shared" si="449"/>
        <v>79.666666666666671</v>
      </c>
      <c r="D974" s="11">
        <f t="shared" si="450"/>
        <v>987.74139563681774</v>
      </c>
      <c r="E974" s="11">
        <f t="shared" si="436"/>
        <v>650.62289290637045</v>
      </c>
      <c r="F974" s="11">
        <f t="shared" si="451"/>
        <v>238.73598380447933</v>
      </c>
      <c r="G974" s="11">
        <f t="shared" si="437"/>
        <v>481.21634430691836</v>
      </c>
      <c r="H974" s="11">
        <f t="shared" si="438"/>
        <v>351.43275474275998</v>
      </c>
      <c r="I974" s="24">
        <f t="shared" si="452"/>
        <v>238.73598380447933</v>
      </c>
      <c r="J974" s="12">
        <f t="shared" si="439"/>
        <v>0.21273284666945988</v>
      </c>
      <c r="K974" s="24">
        <f t="shared" si="440"/>
        <v>543.42851774566907</v>
      </c>
      <c r="L974" s="12">
        <f t="shared" si="453"/>
        <v>0.23272609319776708</v>
      </c>
      <c r="M974" s="24">
        <f t="shared" si="454"/>
        <v>481.21634430691836</v>
      </c>
      <c r="N974" s="12">
        <f t="shared" si="441"/>
        <v>0.59011057614994378</v>
      </c>
      <c r="O974" s="24">
        <f t="shared" si="442"/>
        <v>653.01374699209305</v>
      </c>
      <c r="P974" s="12">
        <f t="shared" si="455"/>
        <v>0.38681904285598995</v>
      </c>
      <c r="Q974" s="24">
        <f t="shared" si="456"/>
        <v>351.43275474275998</v>
      </c>
      <c r="R974" s="12">
        <f t="shared" si="443"/>
        <v>0.36273522430069854</v>
      </c>
      <c r="S974" s="24">
        <f t="shared" si="444"/>
        <v>584.29030587760201</v>
      </c>
      <c r="T974" s="12">
        <f t="shared" si="457"/>
        <v>0.32095638434784862</v>
      </c>
      <c r="W974" s="24">
        <f t="shared" si="458"/>
        <v>395.50103655977529</v>
      </c>
      <c r="X974" s="24">
        <f t="shared" si="459"/>
        <v>603.71031664681368</v>
      </c>
      <c r="Y974" s="13">
        <f t="shared" si="445"/>
        <v>0.38828111937158477</v>
      </c>
      <c r="Z974" s="24">
        <f t="shared" si="446"/>
        <v>6378.046408664879</v>
      </c>
      <c r="AA974" s="24">
        <f t="shared" si="447"/>
        <v>14670.265327305411</v>
      </c>
      <c r="AB974" s="24">
        <f t="shared" si="460"/>
        <v>481.21634430691836</v>
      </c>
      <c r="AC974" s="24">
        <f t="shared" si="461"/>
        <v>351.43275474275998</v>
      </c>
      <c r="AE974" s="14">
        <f t="shared" si="462"/>
        <v>79.666666666666671</v>
      </c>
      <c r="AF974" s="24">
        <f t="shared" si="466"/>
        <v>400</v>
      </c>
      <c r="AG974" s="3">
        <f t="shared" si="463"/>
        <v>1.3</v>
      </c>
      <c r="AH974" s="3">
        <f>IF(AC974&lt;=450,AthetaR30_0,IF(AC974&gt;=650,AthetaR30_2,(IF(AC974&lt;=550,AthetaR30_0+(AthetaR30_1-AthetaR30_0)/100*(AC974-450),AthetaR30_1+(AthetaR30_2-AthetaR30_1)/100*(AC974-450)))))</f>
        <v>0</v>
      </c>
      <c r="AI974" s="3">
        <f>IF(AD974&lt;=450,AthetaR60_0,IF(AD974&gt;=650,AthetaR60_2,(IF(AD974&lt;=550,AthetaR60_0+(AthetaR60_1-AthetaR60_0)/100*(AD974-450),AthetaR60_1+(AthetaR60_2-AthetaR60_1)/100*(AD974-450)))))</f>
        <v>0.5</v>
      </c>
      <c r="AJ974" s="3">
        <f>IF(AE974&lt;=450,AthetaR90_0,IF(AE974&gt;=650,AthetaR90_2,(IF(AE974&lt;=550,AthetaR90_0+(AthetaR90_1-AthetaR90_0)/100*(AE974-450),AthetaR90_1+(AthetaR90_2-AthetaR90_1)/100*(AE974-450)))))</f>
        <v>1.3</v>
      </c>
      <c r="AK974" s="3">
        <f>IF(AF974&lt;=450,AthetaR120_0,IF(AF974&gt;=650,AthetaR120_2,(IF(AF974&lt;=550,AthetaR120_0+(AthetaR120_1-AthetaR120_0)/100*(AF974-450),AthetaR120_1+(AthetaR120_2-AthetaR120_1)/100*(AF974-450)))))</f>
        <v>1.9</v>
      </c>
      <c r="AL974" s="24">
        <f t="shared" si="464"/>
        <v>481.21634430691836</v>
      </c>
      <c r="AM974" s="14">
        <f t="shared" si="465"/>
        <v>351.43275474275998</v>
      </c>
    </row>
    <row r="975" spans="2:39" x14ac:dyDescent="0.25">
      <c r="B975" s="3">
        <f t="shared" si="448"/>
        <v>4785</v>
      </c>
      <c r="C975" s="14">
        <f t="shared" si="449"/>
        <v>79.75</v>
      </c>
      <c r="D975" s="11">
        <f t="shared" si="450"/>
        <v>987.89779606464788</v>
      </c>
      <c r="E975" s="11">
        <f t="shared" si="436"/>
        <v>650.83669125502252</v>
      </c>
      <c r="F975" s="11">
        <f t="shared" si="451"/>
        <v>238.96870989767709</v>
      </c>
      <c r="G975" s="11">
        <f t="shared" si="437"/>
        <v>481.60316334977438</v>
      </c>
      <c r="H975" s="11">
        <f t="shared" si="438"/>
        <v>351.75371112710781</v>
      </c>
      <c r="I975" s="24">
        <f t="shared" si="452"/>
        <v>238.96870989767709</v>
      </c>
      <c r="J975" s="12">
        <f t="shared" si="439"/>
        <v>0.21270136261136291</v>
      </c>
      <c r="K975" s="24">
        <f t="shared" si="440"/>
        <v>543.50895604100572</v>
      </c>
      <c r="L975" s="12">
        <f t="shared" si="453"/>
        <v>0.23267342706657873</v>
      </c>
      <c r="M975" s="24">
        <f t="shared" si="454"/>
        <v>481.60316334977438</v>
      </c>
      <c r="N975" s="12">
        <f t="shared" si="441"/>
        <v>0.5898697153493162</v>
      </c>
      <c r="O975" s="24">
        <f t="shared" si="442"/>
        <v>653.28039132020217</v>
      </c>
      <c r="P975" s="12">
        <f t="shared" si="455"/>
        <v>0.38651755283855188</v>
      </c>
      <c r="Q975" s="24">
        <f t="shared" si="456"/>
        <v>351.75371112710781</v>
      </c>
      <c r="R975" s="12">
        <f t="shared" si="443"/>
        <v>0.36265396490755297</v>
      </c>
      <c r="S975" s="24">
        <f t="shared" si="444"/>
        <v>584.42122703184475</v>
      </c>
      <c r="T975" s="12">
        <f t="shared" si="457"/>
        <v>0.32081395598315854</v>
      </c>
      <c r="W975" s="24">
        <f t="shared" si="458"/>
        <v>395.88931767914687</v>
      </c>
      <c r="X975" s="24">
        <f t="shared" si="459"/>
        <v>603.89604614770451</v>
      </c>
      <c r="Y975" s="13">
        <f t="shared" si="445"/>
        <v>0.38818868222358671</v>
      </c>
      <c r="Z975" s="24">
        <f t="shared" si="446"/>
        <v>6373.6843393968911</v>
      </c>
      <c r="AA975" s="24">
        <f t="shared" si="447"/>
        <v>14676.090378399855</v>
      </c>
      <c r="AB975" s="24">
        <f t="shared" si="460"/>
        <v>481.60316334977438</v>
      </c>
      <c r="AC975" s="24">
        <f t="shared" si="461"/>
        <v>351.75371112710781</v>
      </c>
      <c r="AE975" s="14">
        <f t="shared" si="462"/>
        <v>79.75</v>
      </c>
      <c r="AF975" s="24">
        <f t="shared" si="466"/>
        <v>400</v>
      </c>
      <c r="AG975" s="3">
        <f t="shared" si="463"/>
        <v>1.3</v>
      </c>
      <c r="AH975" s="3">
        <f>IF(AC975&lt;=450,AthetaR30_0,IF(AC975&gt;=650,AthetaR30_2,(IF(AC975&lt;=550,AthetaR30_0+(AthetaR30_1-AthetaR30_0)/100*(AC975-450),AthetaR30_1+(AthetaR30_2-AthetaR30_1)/100*(AC975-450)))))</f>
        <v>0</v>
      </c>
      <c r="AI975" s="3">
        <f>IF(AD975&lt;=450,AthetaR60_0,IF(AD975&gt;=650,AthetaR60_2,(IF(AD975&lt;=550,AthetaR60_0+(AthetaR60_1-AthetaR60_0)/100*(AD975-450),AthetaR60_1+(AthetaR60_2-AthetaR60_1)/100*(AD975-450)))))</f>
        <v>0.5</v>
      </c>
      <c r="AJ975" s="3">
        <f>IF(AE975&lt;=450,AthetaR90_0,IF(AE975&gt;=650,AthetaR90_2,(IF(AE975&lt;=550,AthetaR90_0+(AthetaR90_1-AthetaR90_0)/100*(AE975-450),AthetaR90_1+(AthetaR90_2-AthetaR90_1)/100*(AE975-450)))))</f>
        <v>1.3</v>
      </c>
      <c r="AK975" s="3">
        <f>IF(AF975&lt;=450,AthetaR120_0,IF(AF975&gt;=650,AthetaR120_2,(IF(AF975&lt;=550,AthetaR120_0+(AthetaR120_1-AthetaR120_0)/100*(AF975-450),AthetaR120_1+(AthetaR120_2-AthetaR120_1)/100*(AF975-450)))))</f>
        <v>1.9</v>
      </c>
      <c r="AL975" s="24">
        <f t="shared" si="464"/>
        <v>481.60316334977438</v>
      </c>
      <c r="AM975" s="14">
        <f t="shared" si="465"/>
        <v>351.75371112710781</v>
      </c>
    </row>
    <row r="976" spans="2:39" x14ac:dyDescent="0.25">
      <c r="B976" s="3">
        <f t="shared" si="448"/>
        <v>4790</v>
      </c>
      <c r="C976" s="14">
        <f t="shared" si="449"/>
        <v>79.833333333333329</v>
      </c>
      <c r="D976" s="11">
        <f t="shared" si="450"/>
        <v>988.05403340545411</v>
      </c>
      <c r="E976" s="11">
        <f t="shared" si="436"/>
        <v>651.05048960367458</v>
      </c>
      <c r="F976" s="11">
        <f t="shared" si="451"/>
        <v>239.20138332474366</v>
      </c>
      <c r="G976" s="11">
        <f t="shared" si="437"/>
        <v>481.98968090261292</v>
      </c>
      <c r="H976" s="11">
        <f t="shared" si="438"/>
        <v>352.07452508309098</v>
      </c>
      <c r="I976" s="24">
        <f t="shared" si="452"/>
        <v>239.20138332474366</v>
      </c>
      <c r="J976" s="12">
        <f t="shared" si="439"/>
        <v>0.21266989916438192</v>
      </c>
      <c r="K976" s="24">
        <f t="shared" si="440"/>
        <v>543.58936547031044</v>
      </c>
      <c r="L976" s="12">
        <f t="shared" si="453"/>
        <v>0.23262074479825842</v>
      </c>
      <c r="M976" s="24">
        <f t="shared" si="454"/>
        <v>481.98968090261292</v>
      </c>
      <c r="N976" s="12">
        <f t="shared" si="441"/>
        <v>0.58962882936367678</v>
      </c>
      <c r="O976" s="24">
        <f t="shared" si="442"/>
        <v>653.54728140956877</v>
      </c>
      <c r="P976" s="12">
        <f t="shared" si="455"/>
        <v>0.3862162330549882</v>
      </c>
      <c r="Q976" s="24">
        <f t="shared" si="456"/>
        <v>352.07452508309098</v>
      </c>
      <c r="R976" s="12">
        <f t="shared" si="443"/>
        <v>0.36257269459928171</v>
      </c>
      <c r="S976" s="24">
        <f t="shared" si="444"/>
        <v>584.55222446763798</v>
      </c>
      <c r="T976" s="12">
        <f t="shared" si="457"/>
        <v>0.32067152369550556</v>
      </c>
      <c r="W976" s="24">
        <f t="shared" si="458"/>
        <v>396.27750636137046</v>
      </c>
      <c r="X976" s="24">
        <f t="shared" si="459"/>
        <v>604.08201676038163</v>
      </c>
      <c r="Y976" s="13">
        <f t="shared" si="445"/>
        <v>0.38809607158316051</v>
      </c>
      <c r="Z976" s="24">
        <f t="shared" si="446"/>
        <v>6369.3245810576027</v>
      </c>
      <c r="AA976" s="24">
        <f t="shared" si="447"/>
        <v>14681.909027086605</v>
      </c>
      <c r="AB976" s="24">
        <f t="shared" si="460"/>
        <v>481.98968090261292</v>
      </c>
      <c r="AC976" s="24">
        <f t="shared" si="461"/>
        <v>352.07452508309098</v>
      </c>
      <c r="AE976" s="14">
        <f t="shared" si="462"/>
        <v>79.833333333333329</v>
      </c>
      <c r="AF976" s="24">
        <f t="shared" si="466"/>
        <v>400</v>
      </c>
      <c r="AG976" s="3">
        <f t="shared" si="463"/>
        <v>1.3</v>
      </c>
      <c r="AH976" s="3">
        <f>IF(AC976&lt;=450,AthetaR30_0,IF(AC976&gt;=650,AthetaR30_2,(IF(AC976&lt;=550,AthetaR30_0+(AthetaR30_1-AthetaR30_0)/100*(AC976-450),AthetaR30_1+(AthetaR30_2-AthetaR30_1)/100*(AC976-450)))))</f>
        <v>0</v>
      </c>
      <c r="AI976" s="3">
        <f>IF(AD976&lt;=450,AthetaR60_0,IF(AD976&gt;=650,AthetaR60_2,(IF(AD976&lt;=550,AthetaR60_0+(AthetaR60_1-AthetaR60_0)/100*(AD976-450),AthetaR60_1+(AthetaR60_2-AthetaR60_1)/100*(AD976-450)))))</f>
        <v>0.5</v>
      </c>
      <c r="AJ976" s="3">
        <f>IF(AE976&lt;=450,AthetaR90_0,IF(AE976&gt;=650,AthetaR90_2,(IF(AE976&lt;=550,AthetaR90_0+(AthetaR90_1-AthetaR90_0)/100*(AE976-450),AthetaR90_1+(AthetaR90_2-AthetaR90_1)/100*(AE976-450)))))</f>
        <v>1.3</v>
      </c>
      <c r="AK976" s="3">
        <f>IF(AF976&lt;=450,AthetaR120_0,IF(AF976&gt;=650,AthetaR120_2,(IF(AF976&lt;=550,AthetaR120_0+(AthetaR120_1-AthetaR120_0)/100*(AF976-450),AthetaR120_1+(AthetaR120_2-AthetaR120_1)/100*(AF976-450)))))</f>
        <v>1.9</v>
      </c>
      <c r="AL976" s="24">
        <f t="shared" si="464"/>
        <v>481.98968090261292</v>
      </c>
      <c r="AM976" s="14">
        <f t="shared" si="465"/>
        <v>352.07452508309098</v>
      </c>
    </row>
    <row r="977" spans="2:39" x14ac:dyDescent="0.25">
      <c r="B977" s="3">
        <f t="shared" si="448"/>
        <v>4795</v>
      </c>
      <c r="C977" s="14">
        <f t="shared" si="449"/>
        <v>79.916666666666671</v>
      </c>
      <c r="D977" s="11">
        <f t="shared" si="450"/>
        <v>988.21010799900068</v>
      </c>
      <c r="E977" s="11">
        <f t="shared" si="436"/>
        <v>651.26428795232664</v>
      </c>
      <c r="F977" s="11">
        <f t="shared" si="451"/>
        <v>239.43400406954191</v>
      </c>
      <c r="G977" s="11">
        <f t="shared" si="437"/>
        <v>482.37589713566791</v>
      </c>
      <c r="H977" s="11">
        <f t="shared" si="438"/>
        <v>352.3951966067865</v>
      </c>
      <c r="I977" s="24">
        <f t="shared" si="452"/>
        <v>239.43400406954191</v>
      </c>
      <c r="J977" s="12">
        <f t="shared" si="439"/>
        <v>0.21263845624810909</v>
      </c>
      <c r="K977" s="24">
        <f t="shared" si="440"/>
        <v>543.66974620297219</v>
      </c>
      <c r="L977" s="12">
        <f t="shared" si="453"/>
        <v>0.2325680464594681</v>
      </c>
      <c r="M977" s="24">
        <f t="shared" si="454"/>
        <v>482.37589713566791</v>
      </c>
      <c r="N977" s="12">
        <f t="shared" si="441"/>
        <v>0.58938791865317308</v>
      </c>
      <c r="O977" s="24">
        <f t="shared" si="442"/>
        <v>653.81441708529144</v>
      </c>
      <c r="P977" s="12">
        <f t="shared" si="455"/>
        <v>0.38591508390186835</v>
      </c>
      <c r="Q977" s="24">
        <f t="shared" si="456"/>
        <v>352.3951966067865</v>
      </c>
      <c r="R977" s="12">
        <f t="shared" si="443"/>
        <v>0.36249141325447148</v>
      </c>
      <c r="S977" s="24">
        <f t="shared" si="444"/>
        <v>584.68329844395635</v>
      </c>
      <c r="T977" s="12">
        <f t="shared" si="457"/>
        <v>0.32052908762728893</v>
      </c>
      <c r="W977" s="24">
        <f t="shared" si="458"/>
        <v>396.66560243295362</v>
      </c>
      <c r="X977" s="24">
        <f t="shared" si="459"/>
        <v>604.26822897662419</v>
      </c>
      <c r="Y977" s="13">
        <f t="shared" si="445"/>
        <v>0.38800328751832236</v>
      </c>
      <c r="Z977" s="24">
        <f t="shared" si="446"/>
        <v>6364.9671379843257</v>
      </c>
      <c r="AA977" s="24">
        <f t="shared" si="447"/>
        <v>14687.721275145932</v>
      </c>
      <c r="AB977" s="24">
        <f t="shared" si="460"/>
        <v>482.37589713566791</v>
      </c>
      <c r="AC977" s="24">
        <f t="shared" si="461"/>
        <v>352.3951966067865</v>
      </c>
      <c r="AE977" s="14">
        <f t="shared" si="462"/>
        <v>79.916666666666671</v>
      </c>
      <c r="AF977" s="24">
        <f t="shared" si="466"/>
        <v>400</v>
      </c>
      <c r="AG977" s="3">
        <f t="shared" si="463"/>
        <v>1.3</v>
      </c>
      <c r="AH977" s="3">
        <f>IF(AC977&lt;=450,AthetaR30_0,IF(AC977&gt;=650,AthetaR30_2,(IF(AC977&lt;=550,AthetaR30_0+(AthetaR30_1-AthetaR30_0)/100*(AC977-450),AthetaR30_1+(AthetaR30_2-AthetaR30_1)/100*(AC977-450)))))</f>
        <v>0</v>
      </c>
      <c r="AI977" s="3">
        <f>IF(AD977&lt;=450,AthetaR60_0,IF(AD977&gt;=650,AthetaR60_2,(IF(AD977&lt;=550,AthetaR60_0+(AthetaR60_1-AthetaR60_0)/100*(AD977-450),AthetaR60_1+(AthetaR60_2-AthetaR60_1)/100*(AD977-450)))))</f>
        <v>0.5</v>
      </c>
      <c r="AJ977" s="3">
        <f>IF(AE977&lt;=450,AthetaR90_0,IF(AE977&gt;=650,AthetaR90_2,(IF(AE977&lt;=550,AthetaR90_0+(AthetaR90_1-AthetaR90_0)/100*(AE977-450),AthetaR90_1+(AthetaR90_2-AthetaR90_1)/100*(AE977-450)))))</f>
        <v>1.3</v>
      </c>
      <c r="AK977" s="3">
        <f>IF(AF977&lt;=450,AthetaR120_0,IF(AF977&gt;=650,AthetaR120_2,(IF(AF977&lt;=550,AthetaR120_0+(AthetaR120_1-AthetaR120_0)/100*(AF977-450),AthetaR120_1+(AthetaR120_2-AthetaR120_1)/100*(AF977-450)))))</f>
        <v>1.9</v>
      </c>
      <c r="AL977" s="24">
        <f t="shared" si="464"/>
        <v>482.37589713566791</v>
      </c>
      <c r="AM977" s="14">
        <f t="shared" si="465"/>
        <v>352.3951966067865</v>
      </c>
    </row>
    <row r="978" spans="2:39" x14ac:dyDescent="0.25">
      <c r="B978" s="3">
        <f t="shared" si="448"/>
        <v>4800</v>
      </c>
      <c r="C978" s="14">
        <f t="shared" si="449"/>
        <v>80</v>
      </c>
      <c r="D978" s="11">
        <f t="shared" si="450"/>
        <v>988.36602018399196</v>
      </c>
      <c r="E978" s="11">
        <f t="shared" ref="E978:E1041" si="467">IF(B978&lt;=40*60,20+345*CRed_1*LOG(8*C978+1,10),ThetaG40+(ThetaG120-ThetaG40)/80*(C978-40))</f>
        <v>651.4780863009787</v>
      </c>
      <c r="F978" s="11">
        <f t="shared" si="451"/>
        <v>239.66657211600139</v>
      </c>
      <c r="G978" s="11">
        <f t="shared" ref="G978:G1041" si="468">M978</f>
        <v>482.76181221956978</v>
      </c>
      <c r="H978" s="11">
        <f t="shared" ref="H978:H1041" si="469">Q978</f>
        <v>352.71572569441378</v>
      </c>
      <c r="I978" s="24">
        <f t="shared" si="452"/>
        <v>239.66657211600139</v>
      </c>
      <c r="J978" s="12">
        <f t="shared" ref="J978:J1041" si="470">Cp*RhoP/(K978*RhoA)*dP/1000*MassivSS</f>
        <v>0.21260703378230961</v>
      </c>
      <c r="K978" s="24">
        <f t="shared" ref="K978:K1041" si="471">IF(I978&lt;600,425+0.773*I978-1.69/1000*I978^2+2.22/1000^2*I978^3,IF(I978&lt;735,666+13002/(738-I978),IF(I978&lt;900,545+17820/(I978-731),650)))</f>
        <v>543.75009840817609</v>
      </c>
      <c r="L978" s="12">
        <f t="shared" si="453"/>
        <v>0.23251533211647948</v>
      </c>
      <c r="M978" s="24">
        <f t="shared" si="454"/>
        <v>482.76181221956978</v>
      </c>
      <c r="N978" s="12">
        <f t="shared" ref="N978:N1041" si="472">Cp*RhoP/(O978*RhoA)*dP/1000*MassivW</f>
        <v>0.58914698367852336</v>
      </c>
      <c r="O978" s="24">
        <f t="shared" ref="O978:O1041" si="473">IF(M978&lt;600,425+0.773*M978-1.69/1000*M978^2+2.22/1000^2*M978^3,IF(M978&lt;735,666+13002/(738-M978),IF(M978&lt;900,545+17820/(M978-731),650)))</f>
        <v>654.08179817077632</v>
      </c>
      <c r="P978" s="12">
        <f t="shared" si="455"/>
        <v>0.38561410577393168</v>
      </c>
      <c r="Q978" s="24">
        <f t="shared" si="456"/>
        <v>352.71572569441378</v>
      </c>
      <c r="R978" s="12">
        <f t="shared" ref="R978:R1041" si="474">Cp*RhoP/(S978*RhoA)*dP/1000*MassivSI</f>
        <v>0.36241012075261531</v>
      </c>
      <c r="S978" s="24">
        <f t="shared" ref="S978:S1041" si="475">IF(Q978&lt;600,425+0.773*Q978-1.69/1000*Q978^2+2.22/1000^2*Q978^3,IF(Q978&lt;735,666+13002/(738-Q978),IF(Q978&lt;900,545+17820/(Q978-731),650)))</f>
        <v>584.81444921873413</v>
      </c>
      <c r="T978" s="12">
        <f t="shared" si="457"/>
        <v>0.320386647920676</v>
      </c>
      <c r="W978" s="24">
        <f t="shared" si="458"/>
        <v>397.05360572047192</v>
      </c>
      <c r="X978" s="24">
        <f t="shared" si="459"/>
        <v>604.45468328666652</v>
      </c>
      <c r="Y978" s="13">
        <f t="shared" ref="Y978:Y1041" si="476">MAX(MassivSSCO/(X978*RhoA)*DeltaT*(Z978+AA978),L978)</f>
        <v>0.38791033009974618</v>
      </c>
      <c r="Z978" s="24">
        <f t="shared" ref="Z978:Z1041" si="477">AlphaC*(E978-W978)</f>
        <v>6360.6120145126697</v>
      </c>
      <c r="AA978" s="24">
        <f t="shared" ref="AA978:AA1041" si="478">Phi*EpsilonF*0.7*Botzman/10^8*EpsilonA*((E978+273)^4-(W978+273)^4)</f>
        <v>14693.527124415867</v>
      </c>
      <c r="AB978" s="24">
        <f t="shared" si="460"/>
        <v>482.76181221956978</v>
      </c>
      <c r="AC978" s="24">
        <f t="shared" si="461"/>
        <v>352.71572569441378</v>
      </c>
      <c r="AE978" s="14">
        <f t="shared" si="462"/>
        <v>80</v>
      </c>
      <c r="AF978" s="24">
        <f t="shared" si="466"/>
        <v>400</v>
      </c>
      <c r="AG978" s="3">
        <f t="shared" si="463"/>
        <v>1.3</v>
      </c>
      <c r="AH978" s="3">
        <f>IF(AC978&lt;=450,AthetaR30_0,IF(AC978&gt;=650,AthetaR30_2,(IF(AC978&lt;=550,AthetaR30_0+(AthetaR30_1-AthetaR30_0)/100*(AC978-450),AthetaR30_1+(AthetaR30_2-AthetaR30_1)/100*(AC978-450)))))</f>
        <v>0</v>
      </c>
      <c r="AI978" s="3">
        <f>IF(AD978&lt;=450,AthetaR60_0,IF(AD978&gt;=650,AthetaR60_2,(IF(AD978&lt;=550,AthetaR60_0+(AthetaR60_1-AthetaR60_0)/100*(AD978-450),AthetaR60_1+(AthetaR60_2-AthetaR60_1)/100*(AD978-450)))))</f>
        <v>0.5</v>
      </c>
      <c r="AJ978" s="3">
        <f>IF(AE978&lt;=450,AthetaR90_0,IF(AE978&gt;=650,AthetaR90_2,(IF(AE978&lt;=550,AthetaR90_0+(AthetaR90_1-AthetaR90_0)/100*(AE978-450),AthetaR90_1+(AthetaR90_2-AthetaR90_1)/100*(AE978-450)))))</f>
        <v>1.3</v>
      </c>
      <c r="AK978" s="3">
        <f>IF(AF978&lt;=450,AthetaR120_0,IF(AF978&gt;=650,AthetaR120_2,(IF(AF978&lt;=550,AthetaR120_0+(AthetaR120_1-AthetaR120_0)/100*(AF978-450),AthetaR120_1+(AthetaR120_2-AthetaR120_1)/100*(AF978-450)))))</f>
        <v>1.9</v>
      </c>
      <c r="AL978" s="24">
        <f t="shared" si="464"/>
        <v>482.76181221956978</v>
      </c>
      <c r="AM978" s="14">
        <f t="shared" si="465"/>
        <v>352.71572569441378</v>
      </c>
    </row>
    <row r="979" spans="2:39" x14ac:dyDescent="0.25">
      <c r="B979" s="3">
        <f t="shared" ref="B979:B1042" si="479">B978+DeltaT</f>
        <v>4805</v>
      </c>
      <c r="C979" s="14">
        <f t="shared" ref="C979:C1042" si="480">B979/60</f>
        <v>80.083333333333329</v>
      </c>
      <c r="D979" s="11">
        <f t="shared" ref="D979:D1042" si="481">20+345*LOG(8*C979+1,10)</f>
        <v>988.52177029807558</v>
      </c>
      <c r="E979" s="11">
        <f t="shared" si="467"/>
        <v>651.69188464963077</v>
      </c>
      <c r="F979" s="11">
        <f t="shared" ref="F979:F1042" si="482">I979</f>
        <v>239.89908744811788</v>
      </c>
      <c r="G979" s="11">
        <f t="shared" si="468"/>
        <v>483.1474263253437</v>
      </c>
      <c r="H979" s="11">
        <f t="shared" si="469"/>
        <v>353.03611234233443</v>
      </c>
      <c r="I979" s="24">
        <f t="shared" ref="I979:I1042" si="483">I978+IF(Limit=Oui,MAX(0,L978),L978)</f>
        <v>239.89908744811788</v>
      </c>
      <c r="J979" s="12">
        <f t="shared" si="470"/>
        <v>0.21257563168692126</v>
      </c>
      <c r="K979" s="24">
        <f t="shared" si="471"/>
        <v>543.83042225490362</v>
      </c>
      <c r="L979" s="12">
        <f t="shared" ref="L979:L1042" si="484">LambdaP*MassivSS/(dP/1000)/(K979*RhoA)/(1+J979/3)*(D979-I979)*DeltaT-(EXP(J979/10)-1)*(D979-D978)</f>
        <v>0.23246260183524176</v>
      </c>
      <c r="M979" s="24">
        <f t="shared" ref="M979:M1042" si="485">M978+IF(Limit=Oui,MAX(0,P978),P978)</f>
        <v>483.1474263253437</v>
      </c>
      <c r="N979" s="12">
        <f t="shared" si="472"/>
        <v>0.58890602490100186</v>
      </c>
      <c r="O979" s="24">
        <f t="shared" si="473"/>
        <v>654.34942448774734</v>
      </c>
      <c r="P979" s="12">
        <f t="shared" ref="P979:P1042" si="486">LambdaP*MassivW/(dP/1000)/(O979*RhoA)/(1+N979/3)*(D979-M979)*DeltaT-(EXP(N979/10)-1)*(D979-D978)</f>
        <v>0.38531329906427036</v>
      </c>
      <c r="Q979" s="24">
        <f t="shared" ref="Q979:Q1042" si="487">Q978+IF(Limit=Oui,MAX(0,T978),T978)</f>
        <v>353.03611234233443</v>
      </c>
      <c r="R979" s="12">
        <f t="shared" si="474"/>
        <v>0.36232881697410907</v>
      </c>
      <c r="S979" s="24">
        <f t="shared" si="475"/>
        <v>584.94567704886822</v>
      </c>
      <c r="T979" s="12">
        <f t="shared" ref="T979:T1042" si="488">LambdaP*MassivSI/(dP/1000)/(S979*RhoA)/(1+R979/3)*(D979-Q979)*DeltaT-(EXP(R979/10)-1)*(D979-D978)</f>
        <v>0.32024420471771398</v>
      </c>
      <c r="W979" s="24">
        <f t="shared" ref="W979:W1042" si="489">W978+IF(Limit=Oui,MAX(0,Y978),Y978)</f>
        <v>397.44151605057169</v>
      </c>
      <c r="X979" s="24">
        <f t="shared" ref="X979:X1042" si="490">IF(W979&lt;600,425+0.773*W979-1.69/1000*W979^2+2.22/1000^2*W979^3,IF(W979&lt;735,666+13002/(738-W979),IF(W979&lt;900,545+17820/(W979-731),650)))</f>
        <v>604.64138017919686</v>
      </c>
      <c r="Y979" s="13">
        <f t="shared" si="476"/>
        <v>0.38781719940075887</v>
      </c>
      <c r="Z979" s="24">
        <f t="shared" si="477"/>
        <v>6356.2592149764769</v>
      </c>
      <c r="AA979" s="24">
        <f t="shared" si="478"/>
        <v>14699.326576792149</v>
      </c>
      <c r="AB979" s="24">
        <f t="shared" ref="AB979:AB1042" si="491">MAX(M979,AVERAGE(W979,AC979))</f>
        <v>483.1474263253437</v>
      </c>
      <c r="AC979" s="24">
        <f t="shared" ref="AC979:AC1042" si="492">Q979</f>
        <v>353.03611234233443</v>
      </c>
      <c r="AE979" s="14">
        <f t="shared" ref="AE979:AE1042" si="493">C979</f>
        <v>80.083333333333329</v>
      </c>
      <c r="AF979" s="24">
        <f t="shared" si="466"/>
        <v>400</v>
      </c>
      <c r="AG979" s="3">
        <f t="shared" ref="AG979:AG1042" si="494">IF(C979&lt;=30,AH979,IF(C979&lt;=60,AI979,IF(C979&lt;=90,AJ979,IF(C979&lt;=120,AK979,-1))))</f>
        <v>1.3</v>
      </c>
      <c r="AH979" s="3">
        <f>IF(AC979&lt;=450,AthetaR30_0,IF(AC979&gt;=650,AthetaR30_2,(IF(AC979&lt;=550,AthetaR30_0+(AthetaR30_1-AthetaR30_0)/100*(AC979-450),AthetaR30_1+(AthetaR30_2-AthetaR30_1)/100*(AC979-450)))))</f>
        <v>0</v>
      </c>
      <c r="AI979" s="3">
        <f>IF(AD979&lt;=450,AthetaR60_0,IF(AD979&gt;=650,AthetaR60_2,(IF(AD979&lt;=550,AthetaR60_0+(AthetaR60_1-AthetaR60_0)/100*(AD979-450),AthetaR60_1+(AthetaR60_2-AthetaR60_1)/100*(AD979-450)))))</f>
        <v>0.5</v>
      </c>
      <c r="AJ979" s="3">
        <f>IF(AE979&lt;=450,AthetaR90_0,IF(AE979&gt;=650,AthetaR90_2,(IF(AE979&lt;=550,AthetaR90_0+(AthetaR90_1-AthetaR90_0)/100*(AE979-450),AthetaR90_1+(AthetaR90_2-AthetaR90_1)/100*(AE979-450)))))</f>
        <v>1.3</v>
      </c>
      <c r="AK979" s="3">
        <f>IF(AF979&lt;=450,AthetaR120_0,IF(AF979&gt;=650,AthetaR120_2,(IF(AF979&lt;=550,AthetaR120_0+(AthetaR120_1-AthetaR120_0)/100*(AF979-450),AthetaR120_1+(AthetaR120_2-AthetaR120_1)/100*(AF979-450)))))</f>
        <v>1.9</v>
      </c>
      <c r="AL979" s="24">
        <f t="shared" ref="AL979:AL1042" si="495">MAX(M979,AVERAGE(W979,AM979))</f>
        <v>483.1474263253437</v>
      </c>
      <c r="AM979" s="14">
        <f t="shared" ref="AM979:AM1042" si="496">IF(W979&gt;=AF979,(1+(W979-AF979)*AG979/10000)*AC979,AC979)</f>
        <v>353.03611234233443</v>
      </c>
    </row>
    <row r="980" spans="2:39" x14ac:dyDescent="0.25">
      <c r="B980" s="3">
        <f t="shared" si="479"/>
        <v>4810</v>
      </c>
      <c r="C980" s="14">
        <f t="shared" si="480"/>
        <v>80.166666666666671</v>
      </c>
      <c r="D980" s="11">
        <f t="shared" si="481"/>
        <v>988.67735867784756</v>
      </c>
      <c r="E980" s="11">
        <f t="shared" si="467"/>
        <v>651.90568299828294</v>
      </c>
      <c r="F980" s="11">
        <f t="shared" si="482"/>
        <v>240.13155004995312</v>
      </c>
      <c r="G980" s="11">
        <f t="shared" si="468"/>
        <v>483.53273962440795</v>
      </c>
      <c r="H980" s="11">
        <f t="shared" si="469"/>
        <v>353.35635654705214</v>
      </c>
      <c r="I980" s="24">
        <f t="shared" si="483"/>
        <v>240.13155004995312</v>
      </c>
      <c r="J980" s="12">
        <f t="shared" si="470"/>
        <v>0.2125442498820542</v>
      </c>
      <c r="K980" s="24">
        <f t="shared" si="471"/>
        <v>543.91071791193247</v>
      </c>
      <c r="L980" s="12">
        <f t="shared" si="484"/>
        <v>0.23240985568134132</v>
      </c>
      <c r="M980" s="24">
        <f t="shared" si="485"/>
        <v>483.53273962440795</v>
      </c>
      <c r="N980" s="12">
        <f t="shared" si="472"/>
        <v>0.58866504278242304</v>
      </c>
      <c r="O980" s="24">
        <f t="shared" si="473"/>
        <v>654.61729585625699</v>
      </c>
      <c r="P980" s="12">
        <f t="shared" si="486"/>
        <v>0.38501266416421215</v>
      </c>
      <c r="Q980" s="24">
        <f t="shared" si="487"/>
        <v>353.35635654705214</v>
      </c>
      <c r="R980" s="12">
        <f t="shared" si="474"/>
        <v>0.36224750180024945</v>
      </c>
      <c r="S980" s="24">
        <f t="shared" si="475"/>
        <v>585.07698219021847</v>
      </c>
      <c r="T980" s="12">
        <f t="shared" si="488"/>
        <v>0.32010175816026099</v>
      </c>
      <c r="W980" s="24">
        <f t="shared" si="489"/>
        <v>397.82933324997248</v>
      </c>
      <c r="X980" s="24">
        <f t="shared" si="490"/>
        <v>604.82832014135727</v>
      </c>
      <c r="Y980" s="13">
        <f t="shared" si="476"/>
        <v>0.38772389549733455</v>
      </c>
      <c r="Z980" s="24">
        <f t="shared" si="477"/>
        <v>6351.9087437077615</v>
      </c>
      <c r="AA980" s="24">
        <f t="shared" si="478"/>
        <v>14705.119634228235</v>
      </c>
      <c r="AB980" s="24">
        <f t="shared" si="491"/>
        <v>483.53273962440795</v>
      </c>
      <c r="AC980" s="24">
        <f t="shared" si="492"/>
        <v>353.35635654705214</v>
      </c>
      <c r="AE980" s="14">
        <f t="shared" si="493"/>
        <v>80.166666666666671</v>
      </c>
      <c r="AF980" s="24">
        <f t="shared" si="466"/>
        <v>400</v>
      </c>
      <c r="AG980" s="3">
        <f t="shared" si="494"/>
        <v>1.3</v>
      </c>
      <c r="AH980" s="3">
        <f>IF(AC980&lt;=450,AthetaR30_0,IF(AC980&gt;=650,AthetaR30_2,(IF(AC980&lt;=550,AthetaR30_0+(AthetaR30_1-AthetaR30_0)/100*(AC980-450),AthetaR30_1+(AthetaR30_2-AthetaR30_1)/100*(AC980-450)))))</f>
        <v>0</v>
      </c>
      <c r="AI980" s="3">
        <f>IF(AD980&lt;=450,AthetaR60_0,IF(AD980&gt;=650,AthetaR60_2,(IF(AD980&lt;=550,AthetaR60_0+(AthetaR60_1-AthetaR60_0)/100*(AD980-450),AthetaR60_1+(AthetaR60_2-AthetaR60_1)/100*(AD980-450)))))</f>
        <v>0.5</v>
      </c>
      <c r="AJ980" s="3">
        <f>IF(AE980&lt;=450,AthetaR90_0,IF(AE980&gt;=650,AthetaR90_2,(IF(AE980&lt;=550,AthetaR90_0+(AthetaR90_1-AthetaR90_0)/100*(AE980-450),AthetaR90_1+(AthetaR90_2-AthetaR90_1)/100*(AE980-450)))))</f>
        <v>1.3</v>
      </c>
      <c r="AK980" s="3">
        <f>IF(AF980&lt;=450,AthetaR120_0,IF(AF980&gt;=650,AthetaR120_2,(IF(AF980&lt;=550,AthetaR120_0+(AthetaR120_1-AthetaR120_0)/100*(AF980-450),AthetaR120_1+(AthetaR120_2-AthetaR120_1)/100*(AF980-450)))))</f>
        <v>1.9</v>
      </c>
      <c r="AL980" s="24">
        <f t="shared" si="495"/>
        <v>483.53273962440795</v>
      </c>
      <c r="AM980" s="14">
        <f t="shared" si="496"/>
        <v>353.35635654705214</v>
      </c>
    </row>
    <row r="981" spans="2:39" x14ac:dyDescent="0.25">
      <c r="B981" s="3">
        <f t="shared" si="479"/>
        <v>4815</v>
      </c>
      <c r="C981" s="14">
        <f t="shared" si="480"/>
        <v>80.25</v>
      </c>
      <c r="D981" s="11">
        <f t="shared" si="481"/>
        <v>988.83278565885644</v>
      </c>
      <c r="E981" s="11">
        <f t="shared" si="467"/>
        <v>652.119481346935</v>
      </c>
      <c r="F981" s="11">
        <f t="shared" si="482"/>
        <v>240.36395990563446</v>
      </c>
      <c r="G981" s="11">
        <f t="shared" si="468"/>
        <v>483.91775228857216</v>
      </c>
      <c r="H981" s="11">
        <f t="shared" si="469"/>
        <v>353.67645830521241</v>
      </c>
      <c r="I981" s="24">
        <f t="shared" si="483"/>
        <v>240.36395990563446</v>
      </c>
      <c r="J981" s="12">
        <f t="shared" si="470"/>
        <v>0.21251288828799053</v>
      </c>
      <c r="K981" s="24">
        <f t="shared" si="471"/>
        <v>543.99098554783666</v>
      </c>
      <c r="L981" s="12">
        <f t="shared" si="484"/>
        <v>0.23235709372002611</v>
      </c>
      <c r="M981" s="24">
        <f t="shared" si="485"/>
        <v>483.91775228857216</v>
      </c>
      <c r="N981" s="12">
        <f t="shared" si="472"/>
        <v>0.58842403778512786</v>
      </c>
      <c r="O981" s="24">
        <f t="shared" si="473"/>
        <v>654.88541209469463</v>
      </c>
      <c r="P981" s="12">
        <f t="shared" si="486"/>
        <v>0.3847122014633812</v>
      </c>
      <c r="Q981" s="24">
        <f t="shared" si="487"/>
        <v>353.67645830521241</v>
      </c>
      <c r="R981" s="12">
        <f t="shared" si="474"/>
        <v>0.36216617511323185</v>
      </c>
      <c r="S981" s="24">
        <f t="shared" si="475"/>
        <v>585.20836489760939</v>
      </c>
      <c r="T981" s="12">
        <f t="shared" si="488"/>
        <v>0.31995930839002279</v>
      </c>
      <c r="W981" s="24">
        <f t="shared" si="489"/>
        <v>398.21705714546982</v>
      </c>
      <c r="X981" s="24">
        <f t="shared" si="490"/>
        <v>605.01550365874152</v>
      </c>
      <c r="Y981" s="13">
        <f t="shared" si="476"/>
        <v>0.3876304184680906</v>
      </c>
      <c r="Z981" s="24">
        <f t="shared" si="477"/>
        <v>6347.5606050366296</v>
      </c>
      <c r="AA981" s="24">
        <f t="shared" si="478"/>
        <v>14710.906298735299</v>
      </c>
      <c r="AB981" s="24">
        <f t="shared" si="491"/>
        <v>483.91775228857216</v>
      </c>
      <c r="AC981" s="24">
        <f t="shared" si="492"/>
        <v>353.67645830521241</v>
      </c>
      <c r="AE981" s="14">
        <f t="shared" si="493"/>
        <v>80.25</v>
      </c>
      <c r="AF981" s="24">
        <f t="shared" si="466"/>
        <v>400</v>
      </c>
      <c r="AG981" s="3">
        <f t="shared" si="494"/>
        <v>1.3</v>
      </c>
      <c r="AH981" s="3">
        <f>IF(AC981&lt;=450,AthetaR30_0,IF(AC981&gt;=650,AthetaR30_2,(IF(AC981&lt;=550,AthetaR30_0+(AthetaR30_1-AthetaR30_0)/100*(AC981-450),AthetaR30_1+(AthetaR30_2-AthetaR30_1)/100*(AC981-450)))))</f>
        <v>0</v>
      </c>
      <c r="AI981" s="3">
        <f>IF(AD981&lt;=450,AthetaR60_0,IF(AD981&gt;=650,AthetaR60_2,(IF(AD981&lt;=550,AthetaR60_0+(AthetaR60_1-AthetaR60_0)/100*(AD981-450),AthetaR60_1+(AthetaR60_2-AthetaR60_1)/100*(AD981-450)))))</f>
        <v>0.5</v>
      </c>
      <c r="AJ981" s="3">
        <f>IF(AE981&lt;=450,AthetaR90_0,IF(AE981&gt;=650,AthetaR90_2,(IF(AE981&lt;=550,AthetaR90_0+(AthetaR90_1-AthetaR90_0)/100*(AE981-450),AthetaR90_1+(AthetaR90_2-AthetaR90_1)/100*(AE981-450)))))</f>
        <v>1.3</v>
      </c>
      <c r="AK981" s="3">
        <f>IF(AF981&lt;=450,AthetaR120_0,IF(AF981&gt;=650,AthetaR120_2,(IF(AF981&lt;=550,AthetaR120_0+(AthetaR120_1-AthetaR120_0)/100*(AF981-450),AthetaR120_1+(AthetaR120_2-AthetaR120_1)/100*(AF981-450)))))</f>
        <v>1.9</v>
      </c>
      <c r="AL981" s="24">
        <f t="shared" si="495"/>
        <v>483.91775228857216</v>
      </c>
      <c r="AM981" s="14">
        <f t="shared" si="496"/>
        <v>353.67645830521241</v>
      </c>
    </row>
    <row r="982" spans="2:39" x14ac:dyDescent="0.25">
      <c r="B982" s="3">
        <f t="shared" si="479"/>
        <v>4820</v>
      </c>
      <c r="C982" s="14">
        <f t="shared" si="480"/>
        <v>80.333333333333329</v>
      </c>
      <c r="D982" s="11">
        <f t="shared" si="481"/>
        <v>988.98805157560753</v>
      </c>
      <c r="E982" s="11">
        <f t="shared" si="467"/>
        <v>652.33327969558707</v>
      </c>
      <c r="F982" s="11">
        <f t="shared" si="482"/>
        <v>240.59631699935449</v>
      </c>
      <c r="G982" s="11">
        <f t="shared" si="468"/>
        <v>484.30246449003556</v>
      </c>
      <c r="H982" s="11">
        <f t="shared" si="469"/>
        <v>353.99641761360243</v>
      </c>
      <c r="I982" s="24">
        <f t="shared" si="483"/>
        <v>240.59631699935449</v>
      </c>
      <c r="J982" s="12">
        <f t="shared" si="470"/>
        <v>0.21248154682518433</v>
      </c>
      <c r="K982" s="24">
        <f t="shared" si="471"/>
        <v>544.07122533098573</v>
      </c>
      <c r="L982" s="12">
        <f t="shared" si="484"/>
        <v>0.23230431601620216</v>
      </c>
      <c r="M982" s="24">
        <f t="shared" si="485"/>
        <v>484.30246449003556</v>
      </c>
      <c r="N982" s="12">
        <f t="shared" si="472"/>
        <v>0.58818301037196752</v>
      </c>
      <c r="O982" s="24">
        <f t="shared" si="473"/>
        <v>655.15377301979811</v>
      </c>
      <c r="P982" s="12">
        <f t="shared" si="486"/>
        <v>0.38441191134968311</v>
      </c>
      <c r="Q982" s="24">
        <f t="shared" si="487"/>
        <v>353.99641761360243</v>
      </c>
      <c r="R982" s="12">
        <f t="shared" si="474"/>
        <v>0.36208483679614728</v>
      </c>
      <c r="S982" s="24">
        <f t="shared" si="475"/>
        <v>585.33982542483216</v>
      </c>
      <c r="T982" s="12">
        <f t="shared" si="488"/>
        <v>0.31981685554854644</v>
      </c>
      <c r="W982" s="24">
        <f t="shared" si="489"/>
        <v>398.60468756393789</v>
      </c>
      <c r="X982" s="24">
        <f t="shared" si="490"/>
        <v>605.20293121539476</v>
      </c>
      <c r="Y982" s="13">
        <f t="shared" si="476"/>
        <v>0.38753676839428275</v>
      </c>
      <c r="Z982" s="24">
        <f t="shared" si="477"/>
        <v>6343.2148032912291</v>
      </c>
      <c r="AA982" s="24">
        <f t="shared" si="478"/>
        <v>14716.686572382241</v>
      </c>
      <c r="AB982" s="24">
        <f t="shared" si="491"/>
        <v>484.30246449003556</v>
      </c>
      <c r="AC982" s="24">
        <f t="shared" si="492"/>
        <v>353.99641761360243</v>
      </c>
      <c r="AE982" s="14">
        <f t="shared" si="493"/>
        <v>80.333333333333329</v>
      </c>
      <c r="AF982" s="24">
        <f t="shared" si="466"/>
        <v>400</v>
      </c>
      <c r="AG982" s="3">
        <f t="shared" si="494"/>
        <v>1.3</v>
      </c>
      <c r="AH982" s="3">
        <f>IF(AC982&lt;=450,AthetaR30_0,IF(AC982&gt;=650,AthetaR30_2,(IF(AC982&lt;=550,AthetaR30_0+(AthetaR30_1-AthetaR30_0)/100*(AC982-450),AthetaR30_1+(AthetaR30_2-AthetaR30_1)/100*(AC982-450)))))</f>
        <v>0</v>
      </c>
      <c r="AI982" s="3">
        <f>IF(AD982&lt;=450,AthetaR60_0,IF(AD982&gt;=650,AthetaR60_2,(IF(AD982&lt;=550,AthetaR60_0+(AthetaR60_1-AthetaR60_0)/100*(AD982-450),AthetaR60_1+(AthetaR60_2-AthetaR60_1)/100*(AD982-450)))))</f>
        <v>0.5</v>
      </c>
      <c r="AJ982" s="3">
        <f>IF(AE982&lt;=450,AthetaR90_0,IF(AE982&gt;=650,AthetaR90_2,(IF(AE982&lt;=550,AthetaR90_0+(AthetaR90_1-AthetaR90_0)/100*(AE982-450),AthetaR90_1+(AthetaR90_2-AthetaR90_1)/100*(AE982-450)))))</f>
        <v>1.3</v>
      </c>
      <c r="AK982" s="3">
        <f>IF(AF982&lt;=450,AthetaR120_0,IF(AF982&gt;=650,AthetaR120_2,(IF(AF982&lt;=550,AthetaR120_0+(AthetaR120_1-AthetaR120_0)/100*(AF982-450),AthetaR120_1+(AthetaR120_2-AthetaR120_1)/100*(AF982-450)))))</f>
        <v>1.9</v>
      </c>
      <c r="AL982" s="24">
        <f t="shared" si="495"/>
        <v>484.30246449003556</v>
      </c>
      <c r="AM982" s="14">
        <f t="shared" si="496"/>
        <v>353.99641761360243</v>
      </c>
    </row>
    <row r="983" spans="2:39" x14ac:dyDescent="0.25">
      <c r="B983" s="3">
        <f t="shared" si="479"/>
        <v>4825</v>
      </c>
      <c r="C983" s="14">
        <f t="shared" si="480"/>
        <v>80.416666666666671</v>
      </c>
      <c r="D983" s="11">
        <f t="shared" si="481"/>
        <v>989.14315676156707</v>
      </c>
      <c r="E983" s="11">
        <f t="shared" si="467"/>
        <v>652.54707804423913</v>
      </c>
      <c r="F983" s="11">
        <f t="shared" si="482"/>
        <v>240.8286213153707</v>
      </c>
      <c r="G983" s="11">
        <f t="shared" si="468"/>
        <v>484.68687640138523</v>
      </c>
      <c r="H983" s="11">
        <f t="shared" si="469"/>
        <v>354.31623446915097</v>
      </c>
      <c r="I983" s="24">
        <f t="shared" si="483"/>
        <v>240.8286213153707</v>
      </c>
      <c r="J983" s="12">
        <f t="shared" si="470"/>
        <v>0.21245022541426142</v>
      </c>
      <c r="K983" s="24">
        <f t="shared" si="471"/>
        <v>544.15143742954535</v>
      </c>
      <c r="L983" s="12">
        <f t="shared" si="484"/>
        <v>0.23225152263444029</v>
      </c>
      <c r="M983" s="24">
        <f t="shared" si="485"/>
        <v>484.68687640138523</v>
      </c>
      <c r="N983" s="12">
        <f t="shared" si="472"/>
        <v>0.58794196100629037</v>
      </c>
      <c r="O983" s="24">
        <f t="shared" si="473"/>
        <v>655.42237844666226</v>
      </c>
      <c r="P983" s="12">
        <f t="shared" si="486"/>
        <v>0.38411179420931701</v>
      </c>
      <c r="Q983" s="24">
        <f t="shared" si="487"/>
        <v>354.31623446915097</v>
      </c>
      <c r="R983" s="12">
        <f t="shared" si="474"/>
        <v>0.3620034867329805</v>
      </c>
      <c r="S983" s="24">
        <f t="shared" si="475"/>
        <v>585.47136402464525</v>
      </c>
      <c r="T983" s="12">
        <f t="shared" si="488"/>
        <v>0.31967439977722789</v>
      </c>
      <c r="W983" s="24">
        <f t="shared" si="489"/>
        <v>398.99222433233217</v>
      </c>
      <c r="X983" s="24">
        <f t="shared" si="490"/>
        <v>605.39060329381289</v>
      </c>
      <c r="Y983" s="13">
        <f t="shared" si="476"/>
        <v>0.3874429453597994</v>
      </c>
      <c r="Z983" s="24">
        <f t="shared" si="477"/>
        <v>6338.8713427976736</v>
      </c>
      <c r="AA983" s="24">
        <f t="shared" si="478"/>
        <v>14722.460457295656</v>
      </c>
      <c r="AB983" s="24">
        <f t="shared" si="491"/>
        <v>484.68687640138523</v>
      </c>
      <c r="AC983" s="24">
        <f t="shared" si="492"/>
        <v>354.31623446915097</v>
      </c>
      <c r="AE983" s="14">
        <f t="shared" si="493"/>
        <v>80.416666666666671</v>
      </c>
      <c r="AF983" s="24">
        <f t="shared" si="466"/>
        <v>400</v>
      </c>
      <c r="AG983" s="3">
        <f t="shared" si="494"/>
        <v>1.3</v>
      </c>
      <c r="AH983" s="3">
        <f>IF(AC983&lt;=450,AthetaR30_0,IF(AC983&gt;=650,AthetaR30_2,(IF(AC983&lt;=550,AthetaR30_0+(AthetaR30_1-AthetaR30_0)/100*(AC983-450),AthetaR30_1+(AthetaR30_2-AthetaR30_1)/100*(AC983-450)))))</f>
        <v>0</v>
      </c>
      <c r="AI983" s="3">
        <f>IF(AD983&lt;=450,AthetaR60_0,IF(AD983&gt;=650,AthetaR60_2,(IF(AD983&lt;=550,AthetaR60_0+(AthetaR60_1-AthetaR60_0)/100*(AD983-450),AthetaR60_1+(AthetaR60_2-AthetaR60_1)/100*(AD983-450)))))</f>
        <v>0.5</v>
      </c>
      <c r="AJ983" s="3">
        <f>IF(AE983&lt;=450,AthetaR90_0,IF(AE983&gt;=650,AthetaR90_2,(IF(AE983&lt;=550,AthetaR90_0+(AthetaR90_1-AthetaR90_0)/100*(AE983-450),AthetaR90_1+(AthetaR90_2-AthetaR90_1)/100*(AE983-450)))))</f>
        <v>1.3</v>
      </c>
      <c r="AK983" s="3">
        <f>IF(AF983&lt;=450,AthetaR120_0,IF(AF983&gt;=650,AthetaR120_2,(IF(AF983&lt;=550,AthetaR120_0+(AthetaR120_1-AthetaR120_0)/100*(AF983-450),AthetaR120_1+(AthetaR120_2-AthetaR120_1)/100*(AF983-450)))))</f>
        <v>1.9</v>
      </c>
      <c r="AL983" s="24">
        <f t="shared" si="495"/>
        <v>484.68687640138523</v>
      </c>
      <c r="AM983" s="14">
        <f t="shared" si="496"/>
        <v>354.31623446915097</v>
      </c>
    </row>
    <row r="984" spans="2:39" x14ac:dyDescent="0.25">
      <c r="B984" s="3">
        <f t="shared" si="479"/>
        <v>4830</v>
      </c>
      <c r="C984" s="14">
        <f t="shared" si="480"/>
        <v>80.5</v>
      </c>
      <c r="D984" s="11">
        <f t="shared" si="481"/>
        <v>989.29810154916731</v>
      </c>
      <c r="E984" s="11">
        <f t="shared" si="467"/>
        <v>652.76087639289119</v>
      </c>
      <c r="F984" s="11">
        <f t="shared" si="482"/>
        <v>241.06087283800514</v>
      </c>
      <c r="G984" s="11">
        <f t="shared" si="468"/>
        <v>485.07098819559457</v>
      </c>
      <c r="H984" s="11">
        <f t="shared" si="469"/>
        <v>354.6359088689282</v>
      </c>
      <c r="I984" s="24">
        <f t="shared" si="483"/>
        <v>241.06087283800514</v>
      </c>
      <c r="J984" s="12">
        <f t="shared" si="470"/>
        <v>0.21241892397601875</v>
      </c>
      <c r="K984" s="24">
        <f t="shared" si="471"/>
        <v>544.23162201147682</v>
      </c>
      <c r="L984" s="12">
        <f t="shared" si="484"/>
        <v>0.23219871363895594</v>
      </c>
      <c r="M984" s="24">
        <f t="shared" si="485"/>
        <v>485.07098819559457</v>
      </c>
      <c r="N984" s="12">
        <f t="shared" si="472"/>
        <v>0.58770089015192561</v>
      </c>
      <c r="O984" s="24">
        <f t="shared" si="473"/>
        <v>655.69122818874962</v>
      </c>
      <c r="P984" s="12">
        <f t="shared" si="486"/>
        <v>0.38381185042671417</v>
      </c>
      <c r="Q984" s="24">
        <f t="shared" si="487"/>
        <v>354.6359088689282</v>
      </c>
      <c r="R984" s="12">
        <f t="shared" si="474"/>
        <v>0.36192212480860714</v>
      </c>
      <c r="S984" s="24">
        <f t="shared" si="475"/>
        <v>585.60298094877703</v>
      </c>
      <c r="T984" s="12">
        <f t="shared" si="488"/>
        <v>0.31953194121727535</v>
      </c>
      <c r="W984" s="24">
        <f t="shared" si="489"/>
        <v>399.37966727769196</v>
      </c>
      <c r="X984" s="24">
        <f t="shared" si="490"/>
        <v>605.57852037494092</v>
      </c>
      <c r="Y984" s="13">
        <f t="shared" si="476"/>
        <v>0.38734894945115772</v>
      </c>
      <c r="Z984" s="24">
        <f t="shared" si="477"/>
        <v>6334.5302278799809</v>
      </c>
      <c r="AA984" s="24">
        <f t="shared" si="478"/>
        <v>14728.227955659848</v>
      </c>
      <c r="AB984" s="24">
        <f t="shared" si="491"/>
        <v>485.07098819559457</v>
      </c>
      <c r="AC984" s="24">
        <f t="shared" si="492"/>
        <v>354.6359088689282</v>
      </c>
      <c r="AE984" s="14">
        <f t="shared" si="493"/>
        <v>80.5</v>
      </c>
      <c r="AF984" s="24">
        <f t="shared" si="466"/>
        <v>400</v>
      </c>
      <c r="AG984" s="3">
        <f t="shared" si="494"/>
        <v>1.3</v>
      </c>
      <c r="AH984" s="3">
        <f>IF(AC984&lt;=450,AthetaR30_0,IF(AC984&gt;=650,AthetaR30_2,(IF(AC984&lt;=550,AthetaR30_0+(AthetaR30_1-AthetaR30_0)/100*(AC984-450),AthetaR30_1+(AthetaR30_2-AthetaR30_1)/100*(AC984-450)))))</f>
        <v>0</v>
      </c>
      <c r="AI984" s="3">
        <f>IF(AD984&lt;=450,AthetaR60_0,IF(AD984&gt;=650,AthetaR60_2,(IF(AD984&lt;=550,AthetaR60_0+(AthetaR60_1-AthetaR60_0)/100*(AD984-450),AthetaR60_1+(AthetaR60_2-AthetaR60_1)/100*(AD984-450)))))</f>
        <v>0.5</v>
      </c>
      <c r="AJ984" s="3">
        <f>IF(AE984&lt;=450,AthetaR90_0,IF(AE984&gt;=650,AthetaR90_2,(IF(AE984&lt;=550,AthetaR90_0+(AthetaR90_1-AthetaR90_0)/100*(AE984-450),AthetaR90_1+(AthetaR90_2-AthetaR90_1)/100*(AE984-450)))))</f>
        <v>1.3</v>
      </c>
      <c r="AK984" s="3">
        <f>IF(AF984&lt;=450,AthetaR120_0,IF(AF984&gt;=650,AthetaR120_2,(IF(AF984&lt;=550,AthetaR120_0+(AthetaR120_1-AthetaR120_0)/100*(AF984-450),AthetaR120_1+(AthetaR120_2-AthetaR120_1)/100*(AF984-450)))))</f>
        <v>1.9</v>
      </c>
      <c r="AL984" s="24">
        <f t="shared" si="495"/>
        <v>485.07098819559457</v>
      </c>
      <c r="AM984" s="14">
        <f t="shared" si="496"/>
        <v>354.6359088689282</v>
      </c>
    </row>
    <row r="985" spans="2:39" x14ac:dyDescent="0.25">
      <c r="B985" s="3">
        <f t="shared" si="479"/>
        <v>4835</v>
      </c>
      <c r="C985" s="14">
        <f t="shared" si="480"/>
        <v>80.583333333333329</v>
      </c>
      <c r="D985" s="11">
        <f t="shared" si="481"/>
        <v>989.45288626980971</v>
      </c>
      <c r="E985" s="11">
        <f t="shared" si="467"/>
        <v>652.97467474154325</v>
      </c>
      <c r="F985" s="11">
        <f t="shared" si="482"/>
        <v>241.29307155164409</v>
      </c>
      <c r="G985" s="11">
        <f t="shared" si="468"/>
        <v>485.45480004602126</v>
      </c>
      <c r="H985" s="11">
        <f t="shared" si="469"/>
        <v>354.95544081014549</v>
      </c>
      <c r="I985" s="24">
        <f t="shared" si="483"/>
        <v>241.29307155164409</v>
      </c>
      <c r="J985" s="12">
        <f t="shared" si="470"/>
        <v>0.21238764243142447</v>
      </c>
      <c r="K985" s="24">
        <f t="shared" si="471"/>
        <v>544.31177924453732</v>
      </c>
      <c r="L985" s="12">
        <f t="shared" si="484"/>
        <v>0.23214588909365225</v>
      </c>
      <c r="M985" s="24">
        <f t="shared" si="485"/>
        <v>485.45480004602126</v>
      </c>
      <c r="N985" s="12">
        <f t="shared" si="472"/>
        <v>0.58745979827317052</v>
      </c>
      <c r="O985" s="24">
        <f t="shared" si="473"/>
        <v>655.96032205789948</v>
      </c>
      <c r="P985" s="12">
        <f t="shared" si="486"/>
        <v>0.38351208038465262</v>
      </c>
      <c r="Q985" s="24">
        <f t="shared" si="487"/>
        <v>354.95544081014549</v>
      </c>
      <c r="R985" s="12">
        <f t="shared" si="474"/>
        <v>0.36184075090879153</v>
      </c>
      <c r="S985" s="24">
        <f t="shared" si="475"/>
        <v>585.73467644792618</v>
      </c>
      <c r="T985" s="12">
        <f t="shared" si="488"/>
        <v>0.31938948000978101</v>
      </c>
      <c r="W985" s="24">
        <f t="shared" si="489"/>
        <v>399.76701622714313</v>
      </c>
      <c r="X985" s="24">
        <f t="shared" si="490"/>
        <v>605.76668293817329</v>
      </c>
      <c r="Y985" s="13">
        <f t="shared" si="476"/>
        <v>0.3872547807574967</v>
      </c>
      <c r="Z985" s="24">
        <f t="shared" si="477"/>
        <v>6330.1914628600034</v>
      </c>
      <c r="AA985" s="24">
        <f t="shared" si="478"/>
        <v>14733.989069716788</v>
      </c>
      <c r="AB985" s="24">
        <f t="shared" si="491"/>
        <v>485.45480004602126</v>
      </c>
      <c r="AC985" s="24">
        <f t="shared" si="492"/>
        <v>354.95544081014549</v>
      </c>
      <c r="AE985" s="14">
        <f t="shared" si="493"/>
        <v>80.583333333333329</v>
      </c>
      <c r="AF985" s="24">
        <f t="shared" si="466"/>
        <v>400</v>
      </c>
      <c r="AG985" s="3">
        <f t="shared" si="494"/>
        <v>1.3</v>
      </c>
      <c r="AH985" s="3">
        <f>IF(AC985&lt;=450,AthetaR30_0,IF(AC985&gt;=650,AthetaR30_2,(IF(AC985&lt;=550,AthetaR30_0+(AthetaR30_1-AthetaR30_0)/100*(AC985-450),AthetaR30_1+(AthetaR30_2-AthetaR30_1)/100*(AC985-450)))))</f>
        <v>0</v>
      </c>
      <c r="AI985" s="3">
        <f>IF(AD985&lt;=450,AthetaR60_0,IF(AD985&gt;=650,AthetaR60_2,(IF(AD985&lt;=550,AthetaR60_0+(AthetaR60_1-AthetaR60_0)/100*(AD985-450),AthetaR60_1+(AthetaR60_2-AthetaR60_1)/100*(AD985-450)))))</f>
        <v>0.5</v>
      </c>
      <c r="AJ985" s="3">
        <f>IF(AE985&lt;=450,AthetaR90_0,IF(AE985&gt;=650,AthetaR90_2,(IF(AE985&lt;=550,AthetaR90_0+(AthetaR90_1-AthetaR90_0)/100*(AE985-450),AthetaR90_1+(AthetaR90_2-AthetaR90_1)/100*(AE985-450)))))</f>
        <v>1.3</v>
      </c>
      <c r="AK985" s="3">
        <f>IF(AF985&lt;=450,AthetaR120_0,IF(AF985&gt;=650,AthetaR120_2,(IF(AF985&lt;=550,AthetaR120_0+(AthetaR120_1-AthetaR120_0)/100*(AF985-450),AthetaR120_1+(AthetaR120_2-AthetaR120_1)/100*(AF985-450)))))</f>
        <v>1.9</v>
      </c>
      <c r="AL985" s="24">
        <f t="shared" si="495"/>
        <v>485.45480004602126</v>
      </c>
      <c r="AM985" s="14">
        <f t="shared" si="496"/>
        <v>354.95544081014549</v>
      </c>
    </row>
    <row r="986" spans="2:39" x14ac:dyDescent="0.25">
      <c r="B986" s="3">
        <f t="shared" si="479"/>
        <v>4840</v>
      </c>
      <c r="C986" s="14">
        <f t="shared" si="480"/>
        <v>80.666666666666671</v>
      </c>
      <c r="D986" s="11">
        <f t="shared" si="481"/>
        <v>989.60751125386969</v>
      </c>
      <c r="E986" s="11">
        <f t="shared" si="467"/>
        <v>653.18847309019543</v>
      </c>
      <c r="F986" s="11">
        <f t="shared" si="482"/>
        <v>241.52521744073775</v>
      </c>
      <c r="G986" s="11">
        <f t="shared" si="468"/>
        <v>485.83831212640592</v>
      </c>
      <c r="H986" s="11">
        <f t="shared" si="469"/>
        <v>355.27483029015525</v>
      </c>
      <c r="I986" s="24">
        <f t="shared" si="483"/>
        <v>241.52521744073775</v>
      </c>
      <c r="J986" s="12">
        <f t="shared" si="470"/>
        <v>0.21235638070161794</v>
      </c>
      <c r="K986" s="24">
        <f t="shared" si="471"/>
        <v>544.39190929627887</v>
      </c>
      <c r="L986" s="12">
        <f t="shared" si="484"/>
        <v>0.23209304906208764</v>
      </c>
      <c r="M986" s="24">
        <f t="shared" si="485"/>
        <v>485.83831212640592</v>
      </c>
      <c r="N986" s="12">
        <f t="shared" si="472"/>
        <v>0.5872186858347741</v>
      </c>
      <c r="O986" s="24">
        <f t="shared" si="473"/>
        <v>656.22965986433837</v>
      </c>
      <c r="P986" s="12">
        <f t="shared" si="486"/>
        <v>0.3832124844641599</v>
      </c>
      <c r="Q986" s="24">
        <f t="shared" si="487"/>
        <v>355.27483029015525</v>
      </c>
      <c r="R986" s="12">
        <f t="shared" si="474"/>
        <v>0.36175936492018418</v>
      </c>
      <c r="S986" s="24">
        <f t="shared" si="475"/>
        <v>585.86645077176388</v>
      </c>
      <c r="T986" s="12">
        <f t="shared" si="488"/>
        <v>0.31924701629566204</v>
      </c>
      <c r="W986" s="24">
        <f t="shared" si="489"/>
        <v>400.1542710079006</v>
      </c>
      <c r="X986" s="24">
        <f t="shared" si="490"/>
        <v>605.95509146135112</v>
      </c>
      <c r="Y986" s="13">
        <f t="shared" si="476"/>
        <v>0.38716043937057504</v>
      </c>
      <c r="Z986" s="24">
        <f t="shared" si="477"/>
        <v>6325.8550520573708</v>
      </c>
      <c r="AA986" s="24">
        <f t="shared" si="478"/>
        <v>14739.743801766168</v>
      </c>
      <c r="AB986" s="24">
        <f t="shared" si="491"/>
        <v>485.83831212640592</v>
      </c>
      <c r="AC986" s="24">
        <f t="shared" si="492"/>
        <v>355.27483029015525</v>
      </c>
      <c r="AE986" s="14">
        <f t="shared" si="493"/>
        <v>80.666666666666671</v>
      </c>
      <c r="AF986" s="24">
        <f t="shared" si="466"/>
        <v>400</v>
      </c>
      <c r="AG986" s="3">
        <f t="shared" si="494"/>
        <v>1.3</v>
      </c>
      <c r="AH986" s="3">
        <f>IF(AC986&lt;=450,AthetaR30_0,IF(AC986&gt;=650,AthetaR30_2,(IF(AC986&lt;=550,AthetaR30_0+(AthetaR30_1-AthetaR30_0)/100*(AC986-450),AthetaR30_1+(AthetaR30_2-AthetaR30_1)/100*(AC986-450)))))</f>
        <v>0</v>
      </c>
      <c r="AI986" s="3">
        <f>IF(AD986&lt;=450,AthetaR60_0,IF(AD986&gt;=650,AthetaR60_2,(IF(AD986&lt;=550,AthetaR60_0+(AthetaR60_1-AthetaR60_0)/100*(AD986-450),AthetaR60_1+(AthetaR60_2-AthetaR60_1)/100*(AD986-450)))))</f>
        <v>0.5</v>
      </c>
      <c r="AJ986" s="3">
        <f>IF(AE986&lt;=450,AthetaR90_0,IF(AE986&gt;=650,AthetaR90_2,(IF(AE986&lt;=550,AthetaR90_0+(AthetaR90_1-AthetaR90_0)/100*(AE986-450),AthetaR90_1+(AthetaR90_2-AthetaR90_1)/100*(AE986-450)))))</f>
        <v>1.3</v>
      </c>
      <c r="AK986" s="3">
        <f>IF(AF986&lt;=450,AthetaR120_0,IF(AF986&gt;=650,AthetaR120_2,(IF(AF986&lt;=550,AthetaR120_0+(AthetaR120_1-AthetaR120_0)/100*(AF986-450),AthetaR120_1+(AthetaR120_2-AthetaR120_1)/100*(AF986-450)))))</f>
        <v>1.9</v>
      </c>
      <c r="AL986" s="24">
        <f t="shared" si="495"/>
        <v>485.83831212640592</v>
      </c>
      <c r="AM986" s="14">
        <f t="shared" si="496"/>
        <v>355.28195540895479</v>
      </c>
    </row>
    <row r="987" spans="2:39" x14ac:dyDescent="0.25">
      <c r="B987" s="3">
        <f t="shared" si="479"/>
        <v>4845</v>
      </c>
      <c r="C987" s="14">
        <f t="shared" si="480"/>
        <v>80.75</v>
      </c>
      <c r="D987" s="11">
        <f t="shared" si="481"/>
        <v>989.76197683070154</v>
      </c>
      <c r="E987" s="11">
        <f t="shared" si="467"/>
        <v>653.40227143884749</v>
      </c>
      <c r="F987" s="11">
        <f t="shared" si="482"/>
        <v>241.75731048979983</v>
      </c>
      <c r="G987" s="11">
        <f t="shared" si="468"/>
        <v>486.22152461087006</v>
      </c>
      <c r="H987" s="11">
        <f t="shared" si="469"/>
        <v>355.59407730645091</v>
      </c>
      <c r="I987" s="24">
        <f t="shared" si="483"/>
        <v>241.75731048979983</v>
      </c>
      <c r="J987" s="12">
        <f t="shared" si="470"/>
        <v>0.21232513870790887</v>
      </c>
      <c r="K987" s="24">
        <f t="shared" si="471"/>
        <v>544.47201233404917</v>
      </c>
      <c r="L987" s="12">
        <f t="shared" si="484"/>
        <v>0.23204019360747555</v>
      </c>
      <c r="M987" s="24">
        <f t="shared" si="485"/>
        <v>486.22152461087006</v>
      </c>
      <c r="N987" s="12">
        <f t="shared" si="472"/>
        <v>0.58697755330192392</v>
      </c>
      <c r="O987" s="24">
        <f t="shared" si="473"/>
        <v>656.49924141668964</v>
      </c>
      <c r="P987" s="12">
        <f t="shared" si="486"/>
        <v>0.38291306304450673</v>
      </c>
      <c r="Q987" s="24">
        <f t="shared" si="487"/>
        <v>355.59407730645091</v>
      </c>
      <c r="R987" s="12">
        <f t="shared" si="474"/>
        <v>0.36167796673031949</v>
      </c>
      <c r="S987" s="24">
        <f t="shared" si="475"/>
        <v>585.99830416893496</v>
      </c>
      <c r="T987" s="12">
        <f t="shared" si="488"/>
        <v>0.3191045502156587</v>
      </c>
      <c r="W987" s="24">
        <f t="shared" si="489"/>
        <v>400.54143144727118</v>
      </c>
      <c r="X987" s="24">
        <f t="shared" si="490"/>
        <v>606.14374642076336</v>
      </c>
      <c r="Y987" s="13">
        <f t="shared" si="476"/>
        <v>0.38706592538476281</v>
      </c>
      <c r="Z987" s="24">
        <f t="shared" si="477"/>
        <v>6321.5209997894081</v>
      </c>
      <c r="AA987" s="24">
        <f t="shared" si="478"/>
        <v>14745.492154165318</v>
      </c>
      <c r="AB987" s="24">
        <f t="shared" si="491"/>
        <v>486.22152461087006</v>
      </c>
      <c r="AC987" s="24">
        <f t="shared" si="492"/>
        <v>355.59407730645091</v>
      </c>
      <c r="AE987" s="14">
        <f t="shared" si="493"/>
        <v>80.75</v>
      </c>
      <c r="AF987" s="24">
        <f t="shared" si="466"/>
        <v>400</v>
      </c>
      <c r="AG987" s="3">
        <f t="shared" si="494"/>
        <v>1.3</v>
      </c>
      <c r="AH987" s="3">
        <f>IF(AC987&lt;=450,AthetaR30_0,IF(AC987&gt;=650,AthetaR30_2,(IF(AC987&lt;=550,AthetaR30_0+(AthetaR30_1-AthetaR30_0)/100*(AC987-450),AthetaR30_1+(AthetaR30_2-AthetaR30_1)/100*(AC987-450)))))</f>
        <v>0</v>
      </c>
      <c r="AI987" s="3">
        <f>IF(AD987&lt;=450,AthetaR60_0,IF(AD987&gt;=650,AthetaR60_2,(IF(AD987&lt;=550,AthetaR60_0+(AthetaR60_1-AthetaR60_0)/100*(AD987-450),AthetaR60_1+(AthetaR60_2-AthetaR60_1)/100*(AD987-450)))))</f>
        <v>0.5</v>
      </c>
      <c r="AJ987" s="3">
        <f>IF(AE987&lt;=450,AthetaR90_0,IF(AE987&gt;=650,AthetaR90_2,(IF(AE987&lt;=550,AthetaR90_0+(AthetaR90_1-AthetaR90_0)/100*(AE987-450),AthetaR90_1+(AthetaR90_2-AthetaR90_1)/100*(AE987-450)))))</f>
        <v>1.3</v>
      </c>
      <c r="AK987" s="3">
        <f>IF(AF987&lt;=450,AthetaR120_0,IF(AF987&gt;=650,AthetaR120_2,(IF(AF987&lt;=550,AthetaR120_0+(AthetaR120_1-AthetaR120_0)/100*(AF987-450),AthetaR120_1+(AthetaR120_2-AthetaR120_1)/100*(AF987-450)))))</f>
        <v>1.9</v>
      </c>
      <c r="AL987" s="24">
        <f t="shared" si="495"/>
        <v>486.22152461087006</v>
      </c>
      <c r="AM987" s="14">
        <f t="shared" si="496"/>
        <v>355.61910618252011</v>
      </c>
    </row>
    <row r="988" spans="2:39" x14ac:dyDescent="0.25">
      <c r="B988" s="3">
        <f t="shared" si="479"/>
        <v>4850</v>
      </c>
      <c r="C988" s="14">
        <f t="shared" si="480"/>
        <v>80.833333333333329</v>
      </c>
      <c r="D988" s="11">
        <f t="shared" si="481"/>
        <v>989.91628332864138</v>
      </c>
      <c r="E988" s="11">
        <f t="shared" si="467"/>
        <v>653.61606978749955</v>
      </c>
      <c r="F988" s="11">
        <f t="shared" si="482"/>
        <v>241.98935068340731</v>
      </c>
      <c r="G988" s="11">
        <f t="shared" si="468"/>
        <v>486.60443767391456</v>
      </c>
      <c r="H988" s="11">
        <f t="shared" si="469"/>
        <v>355.9131818566666</v>
      </c>
      <c r="I988" s="24">
        <f t="shared" si="483"/>
        <v>241.98935068340731</v>
      </c>
      <c r="J988" s="12">
        <f t="shared" si="470"/>
        <v>0.21229391637177747</v>
      </c>
      <c r="K988" s="24">
        <f t="shared" si="471"/>
        <v>544.5520885249914</v>
      </c>
      <c r="L988" s="12">
        <f t="shared" si="484"/>
        <v>0.23198732279272669</v>
      </c>
      <c r="M988" s="24">
        <f t="shared" si="485"/>
        <v>486.60443767391456</v>
      </c>
      <c r="N988" s="12">
        <f t="shared" si="472"/>
        <v>0.58673640114023173</v>
      </c>
      <c r="O988" s="24">
        <f t="shared" si="473"/>
        <v>656.76906652198272</v>
      </c>
      <c r="P988" s="12">
        <f t="shared" si="486"/>
        <v>0.38261381650332149</v>
      </c>
      <c r="Q988" s="24">
        <f t="shared" si="487"/>
        <v>355.9131818566666</v>
      </c>
      <c r="R988" s="12">
        <f t="shared" si="474"/>
        <v>0.3615965562276125</v>
      </c>
      <c r="S988" s="24">
        <f t="shared" si="475"/>
        <v>586.13023688706016</v>
      </c>
      <c r="T988" s="12">
        <f t="shared" si="488"/>
        <v>0.31896208191040332</v>
      </c>
      <c r="W988" s="24">
        <f t="shared" si="489"/>
        <v>400.92849737265595</v>
      </c>
      <c r="X988" s="24">
        <f t="shared" si="490"/>
        <v>606.33264829114478</v>
      </c>
      <c r="Y988" s="13">
        <f t="shared" si="476"/>
        <v>0.38697123889703822</v>
      </c>
      <c r="Z988" s="24">
        <f t="shared" si="477"/>
        <v>6317.18931037109</v>
      </c>
      <c r="AA988" s="24">
        <f t="shared" si="478"/>
        <v>14751.234129329232</v>
      </c>
      <c r="AB988" s="24">
        <f t="shared" si="491"/>
        <v>486.60443767391456</v>
      </c>
      <c r="AC988" s="24">
        <f t="shared" si="492"/>
        <v>355.9131818566666</v>
      </c>
      <c r="AE988" s="14">
        <f t="shared" si="493"/>
        <v>80.833333333333329</v>
      </c>
      <c r="AF988" s="24">
        <f t="shared" si="466"/>
        <v>400</v>
      </c>
      <c r="AG988" s="3">
        <f t="shared" si="494"/>
        <v>1.3</v>
      </c>
      <c r="AH988" s="3">
        <f>IF(AC988&lt;=450,AthetaR30_0,IF(AC988&gt;=650,AthetaR30_2,(IF(AC988&lt;=550,AthetaR30_0+(AthetaR30_1-AthetaR30_0)/100*(AC988-450),AthetaR30_1+(AthetaR30_2-AthetaR30_1)/100*(AC988-450)))))</f>
        <v>0</v>
      </c>
      <c r="AI988" s="3">
        <f>IF(AD988&lt;=450,AthetaR60_0,IF(AD988&gt;=650,AthetaR60_2,(IF(AD988&lt;=550,AthetaR60_0+(AthetaR60_1-AthetaR60_0)/100*(AD988-450),AthetaR60_1+(AthetaR60_2-AthetaR60_1)/100*(AD988-450)))))</f>
        <v>0.5</v>
      </c>
      <c r="AJ988" s="3">
        <f>IF(AE988&lt;=450,AthetaR90_0,IF(AE988&gt;=650,AthetaR90_2,(IF(AE988&lt;=550,AthetaR90_0+(AthetaR90_1-AthetaR90_0)/100*(AE988-450),AthetaR90_1+(AthetaR90_2-AthetaR90_1)/100*(AE988-450)))))</f>
        <v>1.3</v>
      </c>
      <c r="AK988" s="3">
        <f>IF(AF988&lt;=450,AthetaR120_0,IF(AF988&gt;=650,AthetaR120_2,(IF(AF988&lt;=550,AthetaR120_0+(AthetaR120_1-AthetaR120_0)/100*(AF988-450),AthetaR120_1+(AthetaR120_2-AthetaR120_1)/100*(AF988-450)))))</f>
        <v>1.9</v>
      </c>
      <c r="AL988" s="24">
        <f t="shared" si="495"/>
        <v>486.60443767391456</v>
      </c>
      <c r="AM988" s="14">
        <f t="shared" si="496"/>
        <v>355.9561422357188</v>
      </c>
    </row>
    <row r="989" spans="2:39" x14ac:dyDescent="0.25">
      <c r="B989" s="3">
        <f t="shared" si="479"/>
        <v>4855</v>
      </c>
      <c r="C989" s="14">
        <f t="shared" si="480"/>
        <v>80.916666666666671</v>
      </c>
      <c r="D989" s="11">
        <f t="shared" si="481"/>
        <v>990.07043107501204</v>
      </c>
      <c r="E989" s="11">
        <f t="shared" si="467"/>
        <v>653.82986813615162</v>
      </c>
      <c r="F989" s="11">
        <f t="shared" si="482"/>
        <v>242.22133800620003</v>
      </c>
      <c r="G989" s="11">
        <f t="shared" si="468"/>
        <v>486.98705149041785</v>
      </c>
      <c r="H989" s="11">
        <f t="shared" si="469"/>
        <v>356.232143938577</v>
      </c>
      <c r="I989" s="24">
        <f t="shared" si="483"/>
        <v>242.22133800620003</v>
      </c>
      <c r="J989" s="12">
        <f t="shared" si="470"/>
        <v>0.21226271361487395</v>
      </c>
      <c r="K989" s="24">
        <f t="shared" si="471"/>
        <v>544.63213803604378</v>
      </c>
      <c r="L989" s="12">
        <f t="shared" si="484"/>
        <v>0.23193443668040986</v>
      </c>
      <c r="M989" s="24">
        <f t="shared" si="485"/>
        <v>486.98705149041785</v>
      </c>
      <c r="N989" s="12">
        <f t="shared" si="472"/>
        <v>0.58649522981571867</v>
      </c>
      <c r="O989" s="24">
        <f t="shared" si="473"/>
        <v>657.0391349856634</v>
      </c>
      <c r="P989" s="12">
        <f t="shared" si="486"/>
        <v>0.3823147452164728</v>
      </c>
      <c r="Q989" s="24">
        <f t="shared" si="487"/>
        <v>356.232143938577</v>
      </c>
      <c r="R989" s="12">
        <f t="shared" si="474"/>
        <v>0.36151513330135832</v>
      </c>
      <c r="S989" s="24">
        <f t="shared" si="475"/>
        <v>586.26224917273566</v>
      </c>
      <c r="T989" s="12">
        <f t="shared" si="488"/>
        <v>0.31881961152035238</v>
      </c>
      <c r="W989" s="24">
        <f t="shared" si="489"/>
        <v>401.315468611553</v>
      </c>
      <c r="X989" s="24">
        <f t="shared" si="490"/>
        <v>606.52179754567555</v>
      </c>
      <c r="Y989" s="13">
        <f t="shared" si="476"/>
        <v>0.38687638000698232</v>
      </c>
      <c r="Z989" s="24">
        <f t="shared" si="477"/>
        <v>6312.8599881149657</v>
      </c>
      <c r="AA989" s="24">
        <f t="shared" si="478"/>
        <v>14756.969729730577</v>
      </c>
      <c r="AB989" s="24">
        <f t="shared" si="491"/>
        <v>486.98705149041785</v>
      </c>
      <c r="AC989" s="24">
        <f t="shared" si="492"/>
        <v>356.232143938577</v>
      </c>
      <c r="AE989" s="14">
        <f t="shared" si="493"/>
        <v>80.916666666666671</v>
      </c>
      <c r="AF989" s="24">
        <f t="shared" si="466"/>
        <v>400</v>
      </c>
      <c r="AG989" s="3">
        <f t="shared" si="494"/>
        <v>1.3</v>
      </c>
      <c r="AH989" s="3">
        <f>IF(AC989&lt;=450,AthetaR30_0,IF(AC989&gt;=650,AthetaR30_2,(IF(AC989&lt;=550,AthetaR30_0+(AthetaR30_1-AthetaR30_0)/100*(AC989-450),AthetaR30_1+(AthetaR30_2-AthetaR30_1)/100*(AC989-450)))))</f>
        <v>0</v>
      </c>
      <c r="AI989" s="3">
        <f>IF(AD989&lt;=450,AthetaR60_0,IF(AD989&gt;=650,AthetaR60_2,(IF(AD989&lt;=550,AthetaR60_0+(AthetaR60_1-AthetaR60_0)/100*(AD989-450),AthetaR60_1+(AthetaR60_2-AthetaR60_1)/100*(AD989-450)))))</f>
        <v>0.5</v>
      </c>
      <c r="AJ989" s="3">
        <f>IF(AE989&lt;=450,AthetaR90_0,IF(AE989&gt;=650,AthetaR90_2,(IF(AE989&lt;=550,AthetaR90_0+(AthetaR90_1-AthetaR90_0)/100*(AE989-450),AthetaR90_1+(AthetaR90_2-AthetaR90_1)/100*(AE989-450)))))</f>
        <v>1.3</v>
      </c>
      <c r="AK989" s="3">
        <f>IF(AF989&lt;=450,AthetaR120_0,IF(AF989&gt;=650,AthetaR120_2,(IF(AF989&lt;=550,AthetaR120_0+(AthetaR120_1-AthetaR120_0)/100*(AF989-450),AthetaR120_1+(AthetaR120_2-AthetaR120_1)/100*(AF989-450)))))</f>
        <v>1.9</v>
      </c>
      <c r="AL989" s="24">
        <f t="shared" si="495"/>
        <v>486.98705149041785</v>
      </c>
      <c r="AM989" s="14">
        <f t="shared" si="496"/>
        <v>356.29306352506808</v>
      </c>
    </row>
    <row r="990" spans="2:39" x14ac:dyDescent="0.25">
      <c r="B990" s="3">
        <f t="shared" si="479"/>
        <v>4860</v>
      </c>
      <c r="C990" s="14">
        <f t="shared" si="480"/>
        <v>81</v>
      </c>
      <c r="D990" s="11">
        <f t="shared" si="481"/>
        <v>990.22442039612736</v>
      </c>
      <c r="E990" s="11">
        <f t="shared" si="467"/>
        <v>654.04366648480368</v>
      </c>
      <c r="F990" s="11">
        <f t="shared" si="482"/>
        <v>242.45327244288043</v>
      </c>
      <c r="G990" s="11">
        <f t="shared" si="468"/>
        <v>487.36936623563435</v>
      </c>
      <c r="H990" s="11">
        <f t="shared" si="469"/>
        <v>356.55096355009732</v>
      </c>
      <c r="I990" s="24">
        <f t="shared" si="483"/>
        <v>242.45327244288043</v>
      </c>
      <c r="J990" s="12">
        <f t="shared" si="470"/>
        <v>0.21223153035901884</v>
      </c>
      <c r="K990" s="24">
        <f t="shared" si="471"/>
        <v>544.71216103393942</v>
      </c>
      <c r="L990" s="12">
        <f t="shared" si="484"/>
        <v>0.23188153533276595</v>
      </c>
      <c r="M990" s="24">
        <f t="shared" si="485"/>
        <v>487.36936623563435</v>
      </c>
      <c r="N990" s="12">
        <f t="shared" si="472"/>
        <v>0.58625403979480128</v>
      </c>
      <c r="O990" s="24">
        <f t="shared" si="473"/>
        <v>657.30944661160299</v>
      </c>
      <c r="P990" s="12">
        <f t="shared" si="486"/>
        <v>0.38201584955810397</v>
      </c>
      <c r="Q990" s="24">
        <f t="shared" si="487"/>
        <v>356.55096355009732</v>
      </c>
      <c r="R990" s="12">
        <f t="shared" si="474"/>
        <v>0.36143369784172746</v>
      </c>
      <c r="S990" s="24">
        <f t="shared" si="475"/>
        <v>586.39434127153743</v>
      </c>
      <c r="T990" s="12">
        <f t="shared" si="488"/>
        <v>0.31867713918580531</v>
      </c>
      <c r="W990" s="24">
        <f t="shared" si="489"/>
        <v>401.70234499155998</v>
      </c>
      <c r="X990" s="24">
        <f t="shared" si="490"/>
        <v>606.71119465598042</v>
      </c>
      <c r="Y990" s="13">
        <f t="shared" si="476"/>
        <v>0.38678134881677306</v>
      </c>
      <c r="Z990" s="24">
        <f t="shared" si="477"/>
        <v>6308.5330373310926</v>
      </c>
      <c r="AA990" s="24">
        <f t="shared" si="478"/>
        <v>14762.698957899647</v>
      </c>
      <c r="AB990" s="24">
        <f t="shared" si="491"/>
        <v>487.36936623563435</v>
      </c>
      <c r="AC990" s="24">
        <f t="shared" si="492"/>
        <v>356.55096355009732</v>
      </c>
      <c r="AE990" s="14">
        <f t="shared" si="493"/>
        <v>81</v>
      </c>
      <c r="AF990" s="24">
        <f t="shared" si="466"/>
        <v>400</v>
      </c>
      <c r="AG990" s="3">
        <f t="shared" si="494"/>
        <v>1.3</v>
      </c>
      <c r="AH990" s="3">
        <f>IF(AC990&lt;=450,AthetaR30_0,IF(AC990&gt;=650,AthetaR30_2,(IF(AC990&lt;=550,AthetaR30_0+(AthetaR30_1-AthetaR30_0)/100*(AC990-450),AthetaR30_1+(AthetaR30_2-AthetaR30_1)/100*(AC990-450)))))</f>
        <v>0</v>
      </c>
      <c r="AI990" s="3">
        <f>IF(AD990&lt;=450,AthetaR60_0,IF(AD990&gt;=650,AthetaR60_2,(IF(AD990&lt;=550,AthetaR60_0+(AthetaR60_1-AthetaR60_0)/100*(AD990-450),AthetaR60_1+(AthetaR60_2-AthetaR60_1)/100*(AD990-450)))))</f>
        <v>0.5</v>
      </c>
      <c r="AJ990" s="3">
        <f>IF(AE990&lt;=450,AthetaR90_0,IF(AE990&gt;=650,AthetaR90_2,(IF(AE990&lt;=550,AthetaR90_0+(AthetaR90_1-AthetaR90_0)/100*(AE990-450),AthetaR90_1+(AthetaR90_2-AthetaR90_1)/100*(AE990-450)))))</f>
        <v>1.3</v>
      </c>
      <c r="AK990" s="3">
        <f>IF(AF990&lt;=450,AthetaR120_0,IF(AF990&gt;=650,AthetaR120_2,(IF(AF990&lt;=550,AthetaR120_0+(AthetaR120_1-AthetaR120_0)/100*(AF990-450),AthetaR120_1+(AthetaR120_2-AthetaR120_1)/100*(AF990-450)))))</f>
        <v>1.9</v>
      </c>
      <c r="AL990" s="24">
        <f t="shared" si="495"/>
        <v>487.36936623563435</v>
      </c>
      <c r="AM990" s="14">
        <f t="shared" si="496"/>
        <v>356.62987000721193</v>
      </c>
    </row>
    <row r="991" spans="2:39" x14ac:dyDescent="0.25">
      <c r="B991" s="3">
        <f t="shared" si="479"/>
        <v>4865</v>
      </c>
      <c r="C991" s="14">
        <f t="shared" si="480"/>
        <v>81.083333333333329</v>
      </c>
      <c r="D991" s="11">
        <f t="shared" si="481"/>
        <v>990.37825161729563</v>
      </c>
      <c r="E991" s="11">
        <f t="shared" si="467"/>
        <v>654.25746483345574</v>
      </c>
      <c r="F991" s="11">
        <f t="shared" si="482"/>
        <v>242.68515397821321</v>
      </c>
      <c r="G991" s="11">
        <f t="shared" si="468"/>
        <v>487.75138208519246</v>
      </c>
      <c r="H991" s="11">
        <f t="shared" si="469"/>
        <v>356.86964068928313</v>
      </c>
      <c r="I991" s="24">
        <f t="shared" si="483"/>
        <v>242.68515397821321</v>
      </c>
      <c r="J991" s="12">
        <f t="shared" si="470"/>
        <v>0.21220036652620194</v>
      </c>
      <c r="K991" s="24">
        <f t="shared" si="471"/>
        <v>544.79215768520669</v>
      </c>
      <c r="L991" s="12">
        <f t="shared" si="484"/>
        <v>0.23182861881172834</v>
      </c>
      <c r="M991" s="24">
        <f t="shared" si="485"/>
        <v>487.75138208519246</v>
      </c>
      <c r="N991" s="12">
        <f t="shared" si="472"/>
        <v>0.58601283154427819</v>
      </c>
      <c r="O991" s="24">
        <f t="shared" si="473"/>
        <v>657.58000120210875</v>
      </c>
      <c r="P991" s="12">
        <f t="shared" si="486"/>
        <v>0.38171712990068596</v>
      </c>
      <c r="Q991" s="24">
        <f t="shared" si="487"/>
        <v>356.86964068928313</v>
      </c>
      <c r="R991" s="12">
        <f t="shared" si="474"/>
        <v>0.36135224973976487</v>
      </c>
      <c r="S991" s="24">
        <f t="shared" si="475"/>
        <v>586.52651342802062</v>
      </c>
      <c r="T991" s="12">
        <f t="shared" si="488"/>
        <v>0.31853466504693984</v>
      </c>
      <c r="W991" s="24">
        <f t="shared" si="489"/>
        <v>402.08912634037677</v>
      </c>
      <c r="X991" s="24">
        <f t="shared" si="490"/>
        <v>606.90084009212774</v>
      </c>
      <c r="Y991" s="13">
        <f t="shared" si="476"/>
        <v>0.38668614543118063</v>
      </c>
      <c r="Z991" s="24">
        <f t="shared" si="477"/>
        <v>6304.2084623269748</v>
      </c>
      <c r="AA991" s="24">
        <f t="shared" si="478"/>
        <v>14768.421816424356</v>
      </c>
      <c r="AB991" s="24">
        <f t="shared" si="491"/>
        <v>487.75138208519246</v>
      </c>
      <c r="AC991" s="24">
        <f t="shared" si="492"/>
        <v>356.86964068928313</v>
      </c>
      <c r="AE991" s="14">
        <f t="shared" si="493"/>
        <v>81.083333333333329</v>
      </c>
      <c r="AF991" s="24">
        <f t="shared" si="466"/>
        <v>400</v>
      </c>
      <c r="AG991" s="3">
        <f t="shared" si="494"/>
        <v>1.3</v>
      </c>
      <c r="AH991" s="3">
        <f>IF(AC991&lt;=450,AthetaR30_0,IF(AC991&gt;=650,AthetaR30_2,(IF(AC991&lt;=550,AthetaR30_0+(AthetaR30_1-AthetaR30_0)/100*(AC991-450),AthetaR30_1+(AthetaR30_2-AthetaR30_1)/100*(AC991-450)))))</f>
        <v>0</v>
      </c>
      <c r="AI991" s="3">
        <f>IF(AD991&lt;=450,AthetaR60_0,IF(AD991&gt;=650,AthetaR60_2,(IF(AD991&lt;=550,AthetaR60_0+(AthetaR60_1-AthetaR60_0)/100*(AD991-450),AthetaR60_1+(AthetaR60_2-AthetaR60_1)/100*(AD991-450)))))</f>
        <v>0.5</v>
      </c>
      <c r="AJ991" s="3">
        <f>IF(AE991&lt;=450,AthetaR90_0,IF(AE991&gt;=650,AthetaR90_2,(IF(AE991&lt;=550,AthetaR90_0+(AthetaR90_1-AthetaR90_0)/100*(AE991-450),AthetaR90_1+(AthetaR90_2-AthetaR90_1)/100*(AE991-450)))))</f>
        <v>1.3</v>
      </c>
      <c r="AK991" s="3">
        <f>IF(AF991&lt;=450,AthetaR120_0,IF(AF991&gt;=650,AthetaR120_2,(IF(AF991&lt;=550,AthetaR120_0+(AthetaR120_1-AthetaR120_0)/100*(AF991-450),AthetaR120_1+(AthetaR120_2-AthetaR120_1)/100*(AF991-450)))))</f>
        <v>1.9</v>
      </c>
      <c r="AL991" s="24">
        <f t="shared" si="495"/>
        <v>487.75138208519246</v>
      </c>
      <c r="AM991" s="14">
        <f t="shared" si="496"/>
        <v>356.96656163892101</v>
      </c>
    </row>
    <row r="992" spans="2:39" x14ac:dyDescent="0.25">
      <c r="B992" s="3">
        <f t="shared" si="479"/>
        <v>4870</v>
      </c>
      <c r="C992" s="14">
        <f t="shared" si="480"/>
        <v>81.166666666666671</v>
      </c>
      <c r="D992" s="11">
        <f t="shared" si="481"/>
        <v>990.53192506282517</v>
      </c>
      <c r="E992" s="11">
        <f t="shared" si="467"/>
        <v>654.4712631821078</v>
      </c>
      <c r="F992" s="11">
        <f t="shared" si="482"/>
        <v>242.91698259702494</v>
      </c>
      <c r="G992" s="11">
        <f t="shared" si="468"/>
        <v>488.13309921509313</v>
      </c>
      <c r="H992" s="11">
        <f t="shared" si="469"/>
        <v>357.18817535433004</v>
      </c>
      <c r="I992" s="24">
        <f t="shared" si="483"/>
        <v>242.91698259702494</v>
      </c>
      <c r="J992" s="12">
        <f t="shared" si="470"/>
        <v>0.21216922203858291</v>
      </c>
      <c r="K992" s="24">
        <f t="shared" si="471"/>
        <v>544.87212815616829</v>
      </c>
      <c r="L992" s="12">
        <f t="shared" si="484"/>
        <v>0.23177568717887942</v>
      </c>
      <c r="M992" s="24">
        <f t="shared" si="485"/>
        <v>488.13309921509313</v>
      </c>
      <c r="N992" s="12">
        <f t="shared" si="472"/>
        <v>0.58577160553131469</v>
      </c>
      <c r="O992" s="24">
        <f t="shared" si="473"/>
        <v>657.85079855793242</v>
      </c>
      <c r="P992" s="12">
        <f t="shared" si="486"/>
        <v>0.38141858661488759</v>
      </c>
      <c r="Q992" s="24">
        <f t="shared" si="487"/>
        <v>357.18817535433004</v>
      </c>
      <c r="R992" s="12">
        <f t="shared" si="474"/>
        <v>0.36127078888738723</v>
      </c>
      <c r="S992" s="24">
        <f t="shared" si="475"/>
        <v>586.65876588572178</v>
      </c>
      <c r="T992" s="12">
        <f t="shared" si="488"/>
        <v>0.3183921892437328</v>
      </c>
      <c r="W992" s="24">
        <f t="shared" si="489"/>
        <v>402.47581248580792</v>
      </c>
      <c r="X992" s="24">
        <f t="shared" si="490"/>
        <v>607.09073432262915</v>
      </c>
      <c r="Y992" s="13">
        <f t="shared" si="476"/>
        <v>0.3865907699575612</v>
      </c>
      <c r="Z992" s="24">
        <f t="shared" si="477"/>
        <v>6299.8862674074971</v>
      </c>
      <c r="AA992" s="24">
        <f t="shared" si="478"/>
        <v>14774.138307950223</v>
      </c>
      <c r="AB992" s="24">
        <f t="shared" si="491"/>
        <v>488.13309921509313</v>
      </c>
      <c r="AC992" s="24">
        <f t="shared" si="492"/>
        <v>357.18817535433004</v>
      </c>
      <c r="AE992" s="14">
        <f t="shared" si="493"/>
        <v>81.166666666666671</v>
      </c>
      <c r="AF992" s="24">
        <f t="shared" si="466"/>
        <v>400</v>
      </c>
      <c r="AG992" s="3">
        <f t="shared" si="494"/>
        <v>1.3</v>
      </c>
      <c r="AH992" s="3">
        <f>IF(AC992&lt;=450,AthetaR30_0,IF(AC992&gt;=650,AthetaR30_2,(IF(AC992&lt;=550,AthetaR30_0+(AthetaR30_1-AthetaR30_0)/100*(AC992-450),AthetaR30_1+(AthetaR30_2-AthetaR30_1)/100*(AC992-450)))))</f>
        <v>0</v>
      </c>
      <c r="AI992" s="3">
        <f>IF(AD992&lt;=450,AthetaR60_0,IF(AD992&gt;=650,AthetaR60_2,(IF(AD992&lt;=550,AthetaR60_0+(AthetaR60_1-AthetaR60_0)/100*(AD992-450),AthetaR60_1+(AthetaR60_2-AthetaR60_1)/100*(AD992-450)))))</f>
        <v>0.5</v>
      </c>
      <c r="AJ992" s="3">
        <f>IF(AE992&lt;=450,AthetaR90_0,IF(AE992&gt;=650,AthetaR90_2,(IF(AE992&lt;=550,AthetaR90_0+(AthetaR90_1-AthetaR90_0)/100*(AE992-450),AthetaR90_1+(AthetaR90_2-AthetaR90_1)/100*(AE992-450)))))</f>
        <v>1.3</v>
      </c>
      <c r="AK992" s="3">
        <f>IF(AF992&lt;=450,AthetaR120_0,IF(AF992&gt;=650,AthetaR120_2,(IF(AF992&lt;=550,AthetaR120_0+(AthetaR120_1-AthetaR120_0)/100*(AF992-450),AthetaR120_1+(AthetaR120_2-AthetaR120_1)/100*(AF992-450)))))</f>
        <v>1.9</v>
      </c>
      <c r="AL992" s="24">
        <f t="shared" si="495"/>
        <v>488.13309921509313</v>
      </c>
      <c r="AM992" s="14">
        <f t="shared" si="496"/>
        <v>357.3031383770923</v>
      </c>
    </row>
    <row r="993" spans="2:39" x14ac:dyDescent="0.25">
      <c r="B993" s="3">
        <f t="shared" si="479"/>
        <v>4875</v>
      </c>
      <c r="C993" s="14">
        <f t="shared" si="480"/>
        <v>81.25</v>
      </c>
      <c r="D993" s="11">
        <f t="shared" si="481"/>
        <v>990.68544105602609</v>
      </c>
      <c r="E993" s="11">
        <f t="shared" si="467"/>
        <v>654.68506153075987</v>
      </c>
      <c r="F993" s="11">
        <f t="shared" si="482"/>
        <v>243.14875828420381</v>
      </c>
      <c r="G993" s="11">
        <f t="shared" si="468"/>
        <v>488.514517801708</v>
      </c>
      <c r="H993" s="11">
        <f t="shared" si="469"/>
        <v>357.50656754357379</v>
      </c>
      <c r="I993" s="24">
        <f t="shared" si="483"/>
        <v>243.14875828420381</v>
      </c>
      <c r="J993" s="12">
        <f t="shared" si="470"/>
        <v>0.21213809681849022</v>
      </c>
      <c r="K993" s="24">
        <f t="shared" si="471"/>
        <v>544.95207261294229</v>
      </c>
      <c r="L993" s="12">
        <f t="shared" si="484"/>
        <v>0.23172274049553132</v>
      </c>
      <c r="M993" s="24">
        <f t="shared" si="485"/>
        <v>488.514517801708</v>
      </c>
      <c r="N993" s="12">
        <f t="shared" si="472"/>
        <v>0.58553036222343047</v>
      </c>
      <c r="O993" s="24">
        <f t="shared" si="473"/>
        <v>658.12183847828055</v>
      </c>
      <c r="P993" s="12">
        <f t="shared" si="486"/>
        <v>0.38112022006979968</v>
      </c>
      <c r="Q993" s="24">
        <f t="shared" si="487"/>
        <v>357.50656754357379</v>
      </c>
      <c r="R993" s="12">
        <f t="shared" si="474"/>
        <v>0.36118931517738007</v>
      </c>
      <c r="S993" s="24">
        <f t="shared" si="475"/>
        <v>586.79109888716005</v>
      </c>
      <c r="T993" s="12">
        <f t="shared" si="488"/>
        <v>0.3182497119160978</v>
      </c>
      <c r="W993" s="24">
        <f t="shared" si="489"/>
        <v>402.86240325576546</v>
      </c>
      <c r="X993" s="24">
        <f t="shared" si="490"/>
        <v>607.28087781443833</v>
      </c>
      <c r="Y993" s="13">
        <f t="shared" si="476"/>
        <v>0.386495222505853</v>
      </c>
      <c r="Z993" s="24">
        <f t="shared" si="477"/>
        <v>6295.5664568748598</v>
      </c>
      <c r="AA993" s="24">
        <f t="shared" si="478"/>
        <v>14779.848435180373</v>
      </c>
      <c r="AB993" s="24">
        <f t="shared" si="491"/>
        <v>488.514517801708</v>
      </c>
      <c r="AC993" s="24">
        <f t="shared" si="492"/>
        <v>357.50656754357379</v>
      </c>
      <c r="AE993" s="14">
        <f t="shared" si="493"/>
        <v>81.25</v>
      </c>
      <c r="AF993" s="24">
        <f t="shared" si="466"/>
        <v>400</v>
      </c>
      <c r="AG993" s="3">
        <f t="shared" si="494"/>
        <v>1.3</v>
      </c>
      <c r="AH993" s="3">
        <f>IF(AC993&lt;=450,AthetaR30_0,IF(AC993&gt;=650,AthetaR30_2,(IF(AC993&lt;=550,AthetaR30_0+(AthetaR30_1-AthetaR30_0)/100*(AC993-450),AthetaR30_1+(AthetaR30_2-AthetaR30_1)/100*(AC993-450)))))</f>
        <v>0</v>
      </c>
      <c r="AI993" s="3">
        <f>IF(AD993&lt;=450,AthetaR60_0,IF(AD993&gt;=650,AthetaR60_2,(IF(AD993&lt;=550,AthetaR60_0+(AthetaR60_1-AthetaR60_0)/100*(AD993-450),AthetaR60_1+(AthetaR60_2-AthetaR60_1)/100*(AD993-450)))))</f>
        <v>0.5</v>
      </c>
      <c r="AJ993" s="3">
        <f>IF(AE993&lt;=450,AthetaR90_0,IF(AE993&gt;=650,AthetaR90_2,(IF(AE993&lt;=550,AthetaR90_0+(AthetaR90_1-AthetaR90_0)/100*(AE993-450),AthetaR90_1+(AthetaR90_2-AthetaR90_1)/100*(AE993-450)))))</f>
        <v>1.3</v>
      </c>
      <c r="AK993" s="3">
        <f>IF(AF993&lt;=450,AthetaR120_0,IF(AF993&gt;=650,AthetaR120_2,(IF(AF993&lt;=550,AthetaR120_0+(AthetaR120_1-AthetaR120_0)/100*(AF993-450),AthetaR120_1+(AthetaR120_2-AthetaR120_1)/100*(AF993-450)))))</f>
        <v>1.9</v>
      </c>
      <c r="AL993" s="24">
        <f t="shared" si="495"/>
        <v>488.514517801708</v>
      </c>
      <c r="AM993" s="14">
        <f t="shared" si="496"/>
        <v>357.63960017875002</v>
      </c>
    </row>
    <row r="994" spans="2:39" x14ac:dyDescent="0.25">
      <c r="B994" s="3">
        <f t="shared" si="479"/>
        <v>4880</v>
      </c>
      <c r="C994" s="14">
        <f t="shared" si="480"/>
        <v>81.333333333333329</v>
      </c>
      <c r="D994" s="11">
        <f t="shared" si="481"/>
        <v>990.83879991921685</v>
      </c>
      <c r="E994" s="11">
        <f t="shared" si="467"/>
        <v>654.89885987941193</v>
      </c>
      <c r="F994" s="11">
        <f t="shared" si="482"/>
        <v>243.38048102469935</v>
      </c>
      <c r="G994" s="11">
        <f t="shared" si="468"/>
        <v>488.89563802177781</v>
      </c>
      <c r="H994" s="11">
        <f t="shared" si="469"/>
        <v>357.8248172554899</v>
      </c>
      <c r="I994" s="24">
        <f t="shared" si="483"/>
        <v>243.38048102469935</v>
      </c>
      <c r="J994" s="12">
        <f t="shared" si="470"/>
        <v>0.21210699078842177</v>
      </c>
      <c r="K994" s="24">
        <f t="shared" si="471"/>
        <v>545.03199122144065</v>
      </c>
      <c r="L994" s="12">
        <f t="shared" si="484"/>
        <v>0.23166977882262885</v>
      </c>
      <c r="M994" s="24">
        <f t="shared" si="485"/>
        <v>488.89563802177781</v>
      </c>
      <c r="N994" s="12">
        <f t="shared" si="472"/>
        <v>0.58528910208848384</v>
      </c>
      <c r="O994" s="24">
        <f t="shared" si="473"/>
        <v>658.39312076082433</v>
      </c>
      <c r="P994" s="12">
        <f t="shared" si="486"/>
        <v>0.38082203063265402</v>
      </c>
      <c r="Q994" s="24">
        <f t="shared" si="487"/>
        <v>357.8248172554899</v>
      </c>
      <c r="R994" s="12">
        <f t="shared" si="474"/>
        <v>0.36110782850339601</v>
      </c>
      <c r="S994" s="24">
        <f t="shared" si="475"/>
        <v>586.92351267383958</v>
      </c>
      <c r="T994" s="12">
        <f t="shared" si="488"/>
        <v>0.31810723320371459</v>
      </c>
      <c r="W994" s="24">
        <f t="shared" si="489"/>
        <v>403.24889847827131</v>
      </c>
      <c r="X994" s="24">
        <f t="shared" si="490"/>
        <v>607.47127103295054</v>
      </c>
      <c r="Y994" s="13">
        <f t="shared" si="476"/>
        <v>0.38639950318856964</v>
      </c>
      <c r="Z994" s="24">
        <f t="shared" si="477"/>
        <v>6291.2490350285152</v>
      </c>
      <c r="AA994" s="24">
        <f t="shared" si="478"/>
        <v>14785.552200875507</v>
      </c>
      <c r="AB994" s="24">
        <f t="shared" si="491"/>
        <v>488.89563802177781</v>
      </c>
      <c r="AC994" s="24">
        <f t="shared" si="492"/>
        <v>357.8248172554899</v>
      </c>
      <c r="AE994" s="14">
        <f t="shared" si="493"/>
        <v>81.333333333333329</v>
      </c>
      <c r="AF994" s="24">
        <f t="shared" si="466"/>
        <v>400</v>
      </c>
      <c r="AG994" s="3">
        <f t="shared" si="494"/>
        <v>1.3</v>
      </c>
      <c r="AH994" s="3">
        <f>IF(AC994&lt;=450,AthetaR30_0,IF(AC994&gt;=650,AthetaR30_2,(IF(AC994&lt;=550,AthetaR30_0+(AthetaR30_1-AthetaR30_0)/100*(AC994-450),AthetaR30_1+(AthetaR30_2-AthetaR30_1)/100*(AC994-450)))))</f>
        <v>0</v>
      </c>
      <c r="AI994" s="3">
        <f>IF(AD994&lt;=450,AthetaR60_0,IF(AD994&gt;=650,AthetaR60_2,(IF(AD994&lt;=550,AthetaR60_0+(AthetaR60_1-AthetaR60_0)/100*(AD994-450),AthetaR60_1+(AthetaR60_2-AthetaR60_1)/100*(AD994-450)))))</f>
        <v>0.5</v>
      </c>
      <c r="AJ994" s="3">
        <f>IF(AE994&lt;=450,AthetaR90_0,IF(AE994&gt;=650,AthetaR90_2,(IF(AE994&lt;=550,AthetaR90_0+(AthetaR90_1-AthetaR90_0)/100*(AE994-450),AthetaR90_1+(AthetaR90_2-AthetaR90_1)/100*(AE994-450)))))</f>
        <v>1.3</v>
      </c>
      <c r="AK994" s="3">
        <f>IF(AF994&lt;=450,AthetaR120_0,IF(AF994&gt;=650,AthetaR120_2,(IF(AF994&lt;=550,AthetaR120_0+(AthetaR120_1-AthetaR120_0)/100*(AF994-450),AthetaR120_1+(AthetaR120_2-AthetaR120_1)/100*(AF994-450)))))</f>
        <v>1.9</v>
      </c>
      <c r="AL994" s="24">
        <f t="shared" si="495"/>
        <v>488.89563802177781</v>
      </c>
      <c r="AM994" s="14">
        <f t="shared" si="496"/>
        <v>357.97594700104491</v>
      </c>
    </row>
    <row r="995" spans="2:39" x14ac:dyDescent="0.25">
      <c r="B995" s="3">
        <f t="shared" si="479"/>
        <v>4885</v>
      </c>
      <c r="C995" s="14">
        <f t="shared" si="480"/>
        <v>81.416666666666671</v>
      </c>
      <c r="D995" s="11">
        <f t="shared" si="481"/>
        <v>990.99200197372681</v>
      </c>
      <c r="E995" s="11">
        <f t="shared" si="467"/>
        <v>655.11265822806411</v>
      </c>
      <c r="F995" s="11">
        <f t="shared" si="482"/>
        <v>243.61215080352198</v>
      </c>
      <c r="G995" s="11">
        <f t="shared" si="468"/>
        <v>489.27646005241047</v>
      </c>
      <c r="H995" s="11">
        <f t="shared" si="469"/>
        <v>358.14292448869361</v>
      </c>
      <c r="I995" s="24">
        <f t="shared" si="483"/>
        <v>243.61215080352198</v>
      </c>
      <c r="J995" s="12">
        <f t="shared" si="470"/>
        <v>0.21207590387104358</v>
      </c>
      <c r="K995" s="24">
        <f t="shared" si="471"/>
        <v>545.11188414737092</v>
      </c>
      <c r="L995" s="12">
        <f t="shared" si="484"/>
        <v>0.23161680222083278</v>
      </c>
      <c r="M995" s="24">
        <f t="shared" si="485"/>
        <v>489.27646005241047</v>
      </c>
      <c r="N995" s="12">
        <f t="shared" si="472"/>
        <v>0.58504782559466006</v>
      </c>
      <c r="O995" s="24">
        <f t="shared" si="473"/>
        <v>658.66464520170814</v>
      </c>
      <c r="P995" s="12">
        <f t="shared" si="486"/>
        <v>0.38052401866905633</v>
      </c>
      <c r="Q995" s="24">
        <f t="shared" si="487"/>
        <v>358.14292448869361</v>
      </c>
      <c r="R995" s="12">
        <f t="shared" si="474"/>
        <v>0.36102632875995216</v>
      </c>
      <c r="S995" s="24">
        <f t="shared" si="475"/>
        <v>587.05600748624965</v>
      </c>
      <c r="T995" s="12">
        <f t="shared" si="488"/>
        <v>0.31796475324617202</v>
      </c>
      <c r="W995" s="24">
        <f t="shared" si="489"/>
        <v>403.63529798145987</v>
      </c>
      <c r="X995" s="24">
        <f t="shared" si="490"/>
        <v>607.66191444200194</v>
      </c>
      <c r="Y995" s="13">
        <f t="shared" si="476"/>
        <v>0.38630361212079528</v>
      </c>
      <c r="Z995" s="24">
        <f t="shared" si="477"/>
        <v>6286.9340061651055</v>
      </c>
      <c r="AA995" s="24">
        <f t="shared" si="478"/>
        <v>14791.249607853879</v>
      </c>
      <c r="AB995" s="24">
        <f t="shared" si="491"/>
        <v>489.27646005241047</v>
      </c>
      <c r="AC995" s="24">
        <f t="shared" si="492"/>
        <v>358.14292448869361</v>
      </c>
      <c r="AE995" s="14">
        <f t="shared" si="493"/>
        <v>81.416666666666671</v>
      </c>
      <c r="AF995" s="24">
        <f t="shared" si="466"/>
        <v>400</v>
      </c>
      <c r="AG995" s="3">
        <f t="shared" si="494"/>
        <v>1.3</v>
      </c>
      <c r="AH995" s="3">
        <f>IF(AC995&lt;=450,AthetaR30_0,IF(AC995&gt;=650,AthetaR30_2,(IF(AC995&lt;=550,AthetaR30_0+(AthetaR30_1-AthetaR30_0)/100*(AC995-450),AthetaR30_1+(AthetaR30_2-AthetaR30_1)/100*(AC995-450)))))</f>
        <v>0</v>
      </c>
      <c r="AI995" s="3">
        <f>IF(AD995&lt;=450,AthetaR60_0,IF(AD995&gt;=650,AthetaR60_2,(IF(AD995&lt;=550,AthetaR60_0+(AthetaR60_1-AthetaR60_0)/100*(AD995-450),AthetaR60_1+(AthetaR60_2-AthetaR60_1)/100*(AD995-450)))))</f>
        <v>0.5</v>
      </c>
      <c r="AJ995" s="3">
        <f>IF(AE995&lt;=450,AthetaR90_0,IF(AE995&gt;=650,AthetaR90_2,(IF(AE995&lt;=550,AthetaR90_0+(AthetaR90_1-AthetaR90_0)/100*(AE995-450),AthetaR90_1+(AthetaR90_2-AthetaR90_1)/100*(AE995-450)))))</f>
        <v>1.3</v>
      </c>
      <c r="AK995" s="3">
        <f>IF(AF995&lt;=450,AthetaR120_0,IF(AF995&gt;=650,AthetaR120_2,(IF(AF995&lt;=550,AthetaR120_0+(AthetaR120_1-AthetaR120_0)/100*(AF995-450),AthetaR120_1+(AthetaR120_2-AthetaR120_1)/100*(AF995-450)))))</f>
        <v>1.9</v>
      </c>
      <c r="AL995" s="24">
        <f t="shared" si="495"/>
        <v>489.27646005241047</v>
      </c>
      <c r="AM995" s="14">
        <f t="shared" si="496"/>
        <v>358.31217880125445</v>
      </c>
    </row>
    <row r="996" spans="2:39" x14ac:dyDescent="0.25">
      <c r="B996" s="3">
        <f t="shared" si="479"/>
        <v>4890</v>
      </c>
      <c r="C996" s="14">
        <f t="shared" si="480"/>
        <v>81.5</v>
      </c>
      <c r="D996" s="11">
        <f t="shared" si="481"/>
        <v>991.14504753990047</v>
      </c>
      <c r="E996" s="11">
        <f t="shared" si="467"/>
        <v>655.32645657671617</v>
      </c>
      <c r="F996" s="11">
        <f t="shared" si="482"/>
        <v>243.84376760574281</v>
      </c>
      <c r="G996" s="11">
        <f t="shared" si="468"/>
        <v>489.65698407107953</v>
      </c>
      <c r="H996" s="11">
        <f t="shared" si="469"/>
        <v>358.46088924193975</v>
      </c>
      <c r="I996" s="24">
        <f t="shared" si="483"/>
        <v>243.84376760574281</v>
      </c>
      <c r="J996" s="12">
        <f t="shared" si="470"/>
        <v>0.2120448359891908</v>
      </c>
      <c r="K996" s="24">
        <f t="shared" si="471"/>
        <v>545.19175155623395</v>
      </c>
      <c r="L996" s="12">
        <f t="shared" si="484"/>
        <v>0.23156381075048876</v>
      </c>
      <c r="M996" s="24">
        <f t="shared" si="485"/>
        <v>489.65698407107953</v>
      </c>
      <c r="N996" s="12">
        <f t="shared" si="472"/>
        <v>0.58480653321045595</v>
      </c>
      <c r="O996" s="24">
        <f t="shared" si="473"/>
        <v>658.93641159556</v>
      </c>
      <c r="P996" s="12">
        <f t="shared" si="486"/>
        <v>0.38022618454288848</v>
      </c>
      <c r="Q996" s="24">
        <f t="shared" si="487"/>
        <v>358.46088924193975</v>
      </c>
      <c r="R996" s="12">
        <f t="shared" si="474"/>
        <v>0.36094481584242677</v>
      </c>
      <c r="S996" s="24">
        <f t="shared" si="475"/>
        <v>587.18858356386784</v>
      </c>
      <c r="T996" s="12">
        <f t="shared" si="488"/>
        <v>0.31782227218290832</v>
      </c>
      <c r="W996" s="24">
        <f t="shared" si="489"/>
        <v>404.02160159358067</v>
      </c>
      <c r="X996" s="24">
        <f t="shared" si="490"/>
        <v>607.85280850386926</v>
      </c>
      <c r="Y996" s="13">
        <f t="shared" si="476"/>
        <v>0.38620754942017849</v>
      </c>
      <c r="Z996" s="24">
        <f t="shared" si="477"/>
        <v>6282.6213745783871</v>
      </c>
      <c r="AA996" s="24">
        <f t="shared" si="478"/>
        <v>14796.940658991283</v>
      </c>
      <c r="AB996" s="24">
        <f t="shared" si="491"/>
        <v>489.65698407107953</v>
      </c>
      <c r="AC996" s="24">
        <f t="shared" si="492"/>
        <v>358.46088924193975</v>
      </c>
      <c r="AE996" s="14">
        <f t="shared" si="493"/>
        <v>81.5</v>
      </c>
      <c r="AF996" s="24">
        <f t="shared" si="466"/>
        <v>400</v>
      </c>
      <c r="AG996" s="3">
        <f t="shared" si="494"/>
        <v>1.3</v>
      </c>
      <c r="AH996" s="3">
        <f>IF(AC996&lt;=450,AthetaR30_0,IF(AC996&gt;=650,AthetaR30_2,(IF(AC996&lt;=550,AthetaR30_0+(AthetaR30_1-AthetaR30_0)/100*(AC996-450),AthetaR30_1+(AthetaR30_2-AthetaR30_1)/100*(AC996-450)))))</f>
        <v>0</v>
      </c>
      <c r="AI996" s="3">
        <f>IF(AD996&lt;=450,AthetaR60_0,IF(AD996&gt;=650,AthetaR60_2,(IF(AD996&lt;=550,AthetaR60_0+(AthetaR60_1-AthetaR60_0)/100*(AD996-450),AthetaR60_1+(AthetaR60_2-AthetaR60_1)/100*(AD996-450)))))</f>
        <v>0.5</v>
      </c>
      <c r="AJ996" s="3">
        <f>IF(AE996&lt;=450,AthetaR90_0,IF(AE996&gt;=650,AthetaR90_2,(IF(AE996&lt;=550,AthetaR90_0+(AthetaR90_1-AthetaR90_0)/100*(AE996-450),AthetaR90_1+(AthetaR90_2-AthetaR90_1)/100*(AE996-450)))))</f>
        <v>1.3</v>
      </c>
      <c r="AK996" s="3">
        <f>IF(AF996&lt;=450,AthetaR120_0,IF(AF996&gt;=650,AthetaR120_2,(IF(AF996&lt;=550,AthetaR120_0+(AthetaR120_1-AthetaR120_0)/100*(AF996-450),AthetaR120_1+(AthetaR120_2-AthetaR120_1)/100*(AF996-450)))))</f>
        <v>1.9</v>
      </c>
      <c r="AL996" s="24">
        <f t="shared" si="495"/>
        <v>489.65698407107953</v>
      </c>
      <c r="AM996" s="14">
        <f t="shared" si="496"/>
        <v>358.64829553678328</v>
      </c>
    </row>
    <row r="997" spans="2:39" x14ac:dyDescent="0.25">
      <c r="B997" s="3">
        <f t="shared" si="479"/>
        <v>4895</v>
      </c>
      <c r="C997" s="14">
        <f t="shared" si="480"/>
        <v>81.583333333333329</v>
      </c>
      <c r="D997" s="11">
        <f t="shared" si="481"/>
        <v>991.29793693710178</v>
      </c>
      <c r="E997" s="11">
        <f t="shared" si="467"/>
        <v>655.54025492536823</v>
      </c>
      <c r="F997" s="11">
        <f t="shared" si="482"/>
        <v>244.0753314164933</v>
      </c>
      <c r="G997" s="11">
        <f t="shared" si="468"/>
        <v>490.03721025562243</v>
      </c>
      <c r="H997" s="11">
        <f t="shared" si="469"/>
        <v>358.77871151412268</v>
      </c>
      <c r="I997" s="24">
        <f t="shared" si="483"/>
        <v>244.0753314164933</v>
      </c>
      <c r="J997" s="12">
        <f t="shared" si="470"/>
        <v>0.2120137870658664</v>
      </c>
      <c r="K997" s="24">
        <f t="shared" si="471"/>
        <v>545.27159361332576</v>
      </c>
      <c r="L997" s="12">
        <f t="shared" si="484"/>
        <v>0.23151080447162478</v>
      </c>
      <c r="M997" s="24">
        <f t="shared" si="485"/>
        <v>490.03721025562243</v>
      </c>
      <c r="N997" s="12">
        <f t="shared" si="472"/>
        <v>0.58456522540466782</v>
      </c>
      <c r="O997" s="24">
        <f t="shared" si="473"/>
        <v>659.20841973550023</v>
      </c>
      <c r="P997" s="12">
        <f t="shared" si="486"/>
        <v>0.37992852861630211</v>
      </c>
      <c r="Q997" s="24">
        <f t="shared" si="487"/>
        <v>358.77871151412268</v>
      </c>
      <c r="R997" s="12">
        <f t="shared" si="474"/>
        <v>0.36086328964705833</v>
      </c>
      <c r="S997" s="24">
        <f t="shared" si="475"/>
        <v>587.32124114516</v>
      </c>
      <c r="T997" s="12">
        <f t="shared" si="488"/>
        <v>0.3176797901532088</v>
      </c>
      <c r="W997" s="24">
        <f t="shared" si="489"/>
        <v>404.40780914300086</v>
      </c>
      <c r="X997" s="24">
        <f t="shared" si="490"/>
        <v>608.04395367926816</v>
      </c>
      <c r="Y997" s="13">
        <f t="shared" si="476"/>
        <v>0.38611131520692771</v>
      </c>
      <c r="Z997" s="24">
        <f t="shared" si="477"/>
        <v>6278.311144559184</v>
      </c>
      <c r="AA997" s="24">
        <f t="shared" si="478"/>
        <v>14802.625357221048</v>
      </c>
      <c r="AB997" s="24">
        <f t="shared" si="491"/>
        <v>490.03721025562243</v>
      </c>
      <c r="AC997" s="24">
        <f t="shared" si="492"/>
        <v>358.77871151412268</v>
      </c>
      <c r="AE997" s="14">
        <f t="shared" si="493"/>
        <v>81.583333333333329</v>
      </c>
      <c r="AF997" s="24">
        <f t="shared" ref="AF997:AF1060" si="497">IF(AC997&lt;=450,Thetha0_0,IF(AC997&gt;=650,Thetha0_2,(IF(AC997&lt;=550,Thetha0_0+(Thetha0_1-Thetha0_0)/100*(AC997-450),Thetha0_1+(Thetha0_2-Thetha0_1)/100*(AC997-450)))))</f>
        <v>400</v>
      </c>
      <c r="AG997" s="3">
        <f t="shared" si="494"/>
        <v>1.3</v>
      </c>
      <c r="AH997" s="3">
        <f>IF(AC997&lt;=450,AthetaR30_0,IF(AC997&gt;=650,AthetaR30_2,(IF(AC997&lt;=550,AthetaR30_0+(AthetaR30_1-AthetaR30_0)/100*(AC997-450),AthetaR30_1+(AthetaR30_2-AthetaR30_1)/100*(AC997-450)))))</f>
        <v>0</v>
      </c>
      <c r="AI997" s="3">
        <f>IF(AD997&lt;=450,AthetaR60_0,IF(AD997&gt;=650,AthetaR60_2,(IF(AD997&lt;=550,AthetaR60_0+(AthetaR60_1-AthetaR60_0)/100*(AD997-450),AthetaR60_1+(AthetaR60_2-AthetaR60_1)/100*(AD997-450)))))</f>
        <v>0.5</v>
      </c>
      <c r="AJ997" s="3">
        <f>IF(AE997&lt;=450,AthetaR90_0,IF(AE997&gt;=650,AthetaR90_2,(IF(AE997&lt;=550,AthetaR90_0+(AthetaR90_1-AthetaR90_0)/100*(AE997-450),AthetaR90_1+(AthetaR90_2-AthetaR90_1)/100*(AE997-450)))))</f>
        <v>1.3</v>
      </c>
      <c r="AK997" s="3">
        <f>IF(AF997&lt;=450,AthetaR120_0,IF(AF997&gt;=650,AthetaR120_2,(IF(AF997&lt;=550,AthetaR120_0+(AthetaR120_1-AthetaR120_0)/100*(AF997-450),AthetaR120_1+(AthetaR120_2-AthetaR120_1)/100*(AF997-450)))))</f>
        <v>1.9</v>
      </c>
      <c r="AL997" s="24">
        <f t="shared" si="495"/>
        <v>490.03721025562243</v>
      </c>
      <c r="AM997" s="14">
        <f t="shared" si="496"/>
        <v>358.98429716516307</v>
      </c>
    </row>
    <row r="998" spans="2:39" x14ac:dyDescent="0.25">
      <c r="B998" s="3">
        <f t="shared" si="479"/>
        <v>4900</v>
      </c>
      <c r="C998" s="14">
        <f t="shared" si="480"/>
        <v>81.666666666666671</v>
      </c>
      <c r="D998" s="11">
        <f t="shared" si="481"/>
        <v>991.45067048371857</v>
      </c>
      <c r="E998" s="11">
        <f t="shared" si="467"/>
        <v>655.75405327402029</v>
      </c>
      <c r="F998" s="11">
        <f t="shared" si="482"/>
        <v>244.30684222096491</v>
      </c>
      <c r="G998" s="11">
        <f t="shared" si="468"/>
        <v>490.41713878423872</v>
      </c>
      <c r="H998" s="11">
        <f t="shared" si="469"/>
        <v>359.09639130427587</v>
      </c>
      <c r="I998" s="24">
        <f t="shared" si="483"/>
        <v>244.30684222096491</v>
      </c>
      <c r="J998" s="12">
        <f t="shared" si="470"/>
        <v>0.21198275702424155</v>
      </c>
      <c r="K998" s="24">
        <f t="shared" si="471"/>
        <v>545.35141048373634</v>
      </c>
      <c r="L998" s="12">
        <f t="shared" si="484"/>
        <v>0.23145778344395196</v>
      </c>
      <c r="M998" s="24">
        <f t="shared" si="485"/>
        <v>490.41713878423872</v>
      </c>
      <c r="N998" s="12">
        <f t="shared" si="472"/>
        <v>0.58432390264637568</v>
      </c>
      <c r="O998" s="24">
        <f t="shared" si="473"/>
        <v>659.48066941315244</v>
      </c>
      <c r="P998" s="12">
        <f t="shared" si="486"/>
        <v>0.37963105124971025</v>
      </c>
      <c r="Q998" s="24">
        <f t="shared" si="487"/>
        <v>359.09639130427587</v>
      </c>
      <c r="R998" s="12">
        <f t="shared" si="474"/>
        <v>0.36078175007094238</v>
      </c>
      <c r="S998" s="24">
        <f t="shared" si="475"/>
        <v>587.4539804675826</v>
      </c>
      <c r="T998" s="12">
        <f t="shared" si="488"/>
        <v>0.31753730729620161</v>
      </c>
      <c r="W998" s="24">
        <f t="shared" si="489"/>
        <v>404.79392045820777</v>
      </c>
      <c r="X998" s="24">
        <f t="shared" si="490"/>
        <v>608.23535042735352</v>
      </c>
      <c r="Y998" s="13">
        <f t="shared" si="476"/>
        <v>0.38601490960380508</v>
      </c>
      <c r="Z998" s="24">
        <f t="shared" si="477"/>
        <v>6274.0033203953135</v>
      </c>
      <c r="AA998" s="24">
        <f t="shared" si="478"/>
        <v>14808.303705533997</v>
      </c>
      <c r="AB998" s="24">
        <f t="shared" si="491"/>
        <v>490.41713878423872</v>
      </c>
      <c r="AC998" s="24">
        <f t="shared" si="492"/>
        <v>359.09639130427587</v>
      </c>
      <c r="AE998" s="14">
        <f t="shared" si="493"/>
        <v>81.666666666666671</v>
      </c>
      <c r="AF998" s="24">
        <f t="shared" si="497"/>
        <v>400</v>
      </c>
      <c r="AG998" s="3">
        <f t="shared" si="494"/>
        <v>1.3</v>
      </c>
      <c r="AH998" s="3">
        <f>IF(AC998&lt;=450,AthetaR30_0,IF(AC998&gt;=650,AthetaR30_2,(IF(AC998&lt;=550,AthetaR30_0+(AthetaR30_1-AthetaR30_0)/100*(AC998-450),AthetaR30_1+(AthetaR30_2-AthetaR30_1)/100*(AC998-450)))))</f>
        <v>0</v>
      </c>
      <c r="AI998" s="3">
        <f>IF(AD998&lt;=450,AthetaR60_0,IF(AD998&gt;=650,AthetaR60_2,(IF(AD998&lt;=550,AthetaR60_0+(AthetaR60_1-AthetaR60_0)/100*(AD998-450),AthetaR60_1+(AthetaR60_2-AthetaR60_1)/100*(AD998-450)))))</f>
        <v>0.5</v>
      </c>
      <c r="AJ998" s="3">
        <f>IF(AE998&lt;=450,AthetaR90_0,IF(AE998&gt;=650,AthetaR90_2,(IF(AE998&lt;=550,AthetaR90_0+(AthetaR90_1-AthetaR90_0)/100*(AE998-450),AthetaR90_1+(AthetaR90_2-AthetaR90_1)/100*(AE998-450)))))</f>
        <v>1.3</v>
      </c>
      <c r="AK998" s="3">
        <f>IF(AF998&lt;=450,AthetaR120_0,IF(AF998&gt;=650,AthetaR120_2,(IF(AF998&lt;=550,AthetaR120_0+(AthetaR120_1-AthetaR120_0)/100*(AF998-450),AthetaR120_1+(AthetaR120_2-AthetaR120_1)/100*(AF998-450)))))</f>
        <v>1.9</v>
      </c>
      <c r="AL998" s="24">
        <f t="shared" si="495"/>
        <v>490.41713878423872</v>
      </c>
      <c r="AM998" s="14">
        <f t="shared" si="496"/>
        <v>359.32018364405235</v>
      </c>
    </row>
    <row r="999" spans="2:39" x14ac:dyDescent="0.25">
      <c r="B999" s="3">
        <f t="shared" si="479"/>
        <v>4905</v>
      </c>
      <c r="C999" s="14">
        <f t="shared" si="480"/>
        <v>81.75</v>
      </c>
      <c r="D999" s="11">
        <f t="shared" si="481"/>
        <v>991.60324849716505</v>
      </c>
      <c r="E999" s="11">
        <f t="shared" si="467"/>
        <v>655.96785162267236</v>
      </c>
      <c r="F999" s="11">
        <f t="shared" si="482"/>
        <v>244.53830000440885</v>
      </c>
      <c r="G999" s="11">
        <f t="shared" si="468"/>
        <v>490.79676983548842</v>
      </c>
      <c r="H999" s="11">
        <f t="shared" si="469"/>
        <v>359.41392861157209</v>
      </c>
      <c r="I999" s="24">
        <f t="shared" si="483"/>
        <v>244.53830000440885</v>
      </c>
      <c r="J999" s="12">
        <f t="shared" si="470"/>
        <v>0.21195174578765519</v>
      </c>
      <c r="K999" s="24">
        <f t="shared" si="471"/>
        <v>545.43120233234959</v>
      </c>
      <c r="L999" s="12">
        <f t="shared" si="484"/>
        <v>0.23140474772690633</v>
      </c>
      <c r="M999" s="24">
        <f t="shared" si="485"/>
        <v>490.79676983548842</v>
      </c>
      <c r="N999" s="12">
        <f t="shared" si="472"/>
        <v>0.58408256540493275</v>
      </c>
      <c r="O999" s="24">
        <f t="shared" si="473"/>
        <v>659.75316041865062</v>
      </c>
      <c r="P999" s="12">
        <f t="shared" si="486"/>
        <v>0.3793337528019044</v>
      </c>
      <c r="Q999" s="24">
        <f t="shared" si="487"/>
        <v>359.41392861157209</v>
      </c>
      <c r="R999" s="12">
        <f t="shared" si="474"/>
        <v>0.36070019701202893</v>
      </c>
      <c r="S999" s="24">
        <f t="shared" si="475"/>
        <v>587.58680176758435</v>
      </c>
      <c r="T999" s="12">
        <f t="shared" si="488"/>
        <v>0.31739482375092842</v>
      </c>
      <c r="W999" s="24">
        <f t="shared" si="489"/>
        <v>405.17993536781159</v>
      </c>
      <c r="X999" s="24">
        <f t="shared" si="490"/>
        <v>608.42699920571818</v>
      </c>
      <c r="Y999" s="13">
        <f t="shared" si="476"/>
        <v>0.38591833273612103</v>
      </c>
      <c r="Z999" s="24">
        <f t="shared" si="477"/>
        <v>6269.6979063715189</v>
      </c>
      <c r="AA999" s="24">
        <f t="shared" si="478"/>
        <v>14813.975706978445</v>
      </c>
      <c r="AB999" s="24">
        <f t="shared" si="491"/>
        <v>490.79676983548842</v>
      </c>
      <c r="AC999" s="24">
        <f t="shared" si="492"/>
        <v>359.41392861157209</v>
      </c>
      <c r="AE999" s="14">
        <f t="shared" si="493"/>
        <v>81.75</v>
      </c>
      <c r="AF999" s="24">
        <f t="shared" si="497"/>
        <v>400</v>
      </c>
      <c r="AG999" s="3">
        <f t="shared" si="494"/>
        <v>1.3</v>
      </c>
      <c r="AH999" s="3">
        <f>IF(AC999&lt;=450,AthetaR30_0,IF(AC999&gt;=650,AthetaR30_2,(IF(AC999&lt;=550,AthetaR30_0+(AthetaR30_1-AthetaR30_0)/100*(AC999-450),AthetaR30_1+(AthetaR30_2-AthetaR30_1)/100*(AC999-450)))))</f>
        <v>0</v>
      </c>
      <c r="AI999" s="3">
        <f>IF(AD999&lt;=450,AthetaR60_0,IF(AD999&gt;=650,AthetaR60_2,(IF(AD999&lt;=550,AthetaR60_0+(AthetaR60_1-AthetaR60_0)/100*(AD999-450),AthetaR60_1+(AthetaR60_2-AthetaR60_1)/100*(AD999-450)))))</f>
        <v>0.5</v>
      </c>
      <c r="AJ999" s="3">
        <f>IF(AE999&lt;=450,AthetaR90_0,IF(AE999&gt;=650,AthetaR90_2,(IF(AE999&lt;=550,AthetaR90_0+(AthetaR90_1-AthetaR90_0)/100*(AE999-450),AthetaR90_1+(AthetaR90_2-AthetaR90_1)/100*(AE999-450)))))</f>
        <v>1.3</v>
      </c>
      <c r="AK999" s="3">
        <f>IF(AF999&lt;=450,AthetaR120_0,IF(AF999&gt;=650,AthetaR120_2,(IF(AF999&lt;=550,AthetaR120_0+(AthetaR120_1-AthetaR120_0)/100*(AF999-450),AthetaR120_1+(AthetaR120_2-AthetaR120_1)/100*(AF999-450)))))</f>
        <v>1.9</v>
      </c>
      <c r="AL999" s="24">
        <f t="shared" si="495"/>
        <v>490.79676983548842</v>
      </c>
      <c r="AM999" s="14">
        <f t="shared" si="496"/>
        <v>359.65595493123698</v>
      </c>
    </row>
    <row r="1000" spans="2:39" x14ac:dyDescent="0.25">
      <c r="B1000" s="3">
        <f t="shared" si="479"/>
        <v>4910</v>
      </c>
      <c r="C1000" s="14">
        <f t="shared" si="480"/>
        <v>81.833333333333329</v>
      </c>
      <c r="D1000" s="11">
        <f t="shared" si="481"/>
        <v>991.75567129388753</v>
      </c>
      <c r="E1000" s="11">
        <f t="shared" si="467"/>
        <v>656.18164997132442</v>
      </c>
      <c r="F1000" s="11">
        <f t="shared" si="482"/>
        <v>244.76970475213577</v>
      </c>
      <c r="G1000" s="11">
        <f t="shared" si="468"/>
        <v>491.17610358829035</v>
      </c>
      <c r="H1000" s="11">
        <f t="shared" si="469"/>
        <v>359.73132343532302</v>
      </c>
      <c r="I1000" s="24">
        <f t="shared" si="483"/>
        <v>244.76970475213577</v>
      </c>
      <c r="J1000" s="12">
        <f t="shared" si="470"/>
        <v>0.21192075327961371</v>
      </c>
      <c r="K1000" s="24">
        <f t="shared" si="471"/>
        <v>545.51096932384405</v>
      </c>
      <c r="L1000" s="12">
        <f t="shared" si="484"/>
        <v>0.23135169737958289</v>
      </c>
      <c r="M1000" s="24">
        <f t="shared" si="485"/>
        <v>491.17610358829035</v>
      </c>
      <c r="N1000" s="12">
        <f t="shared" si="472"/>
        <v>0.58384121414994972</v>
      </c>
      <c r="O1000" s="24">
        <f t="shared" si="473"/>
        <v>660.02589254065037</v>
      </c>
      <c r="P1000" s="12">
        <f t="shared" si="486"/>
        <v>0.37903663362986123</v>
      </c>
      <c r="Q1000" s="24">
        <f t="shared" si="487"/>
        <v>359.73132343532302</v>
      </c>
      <c r="R1000" s="12">
        <f t="shared" si="474"/>
        <v>0.36061863036912034</v>
      </c>
      <c r="S1000" s="24">
        <f t="shared" si="475"/>
        <v>587.71970528060729</v>
      </c>
      <c r="T1000" s="12">
        <f t="shared" si="488"/>
        <v>0.31725233965622823</v>
      </c>
      <c r="W1000" s="24">
        <f t="shared" si="489"/>
        <v>405.56585370054773</v>
      </c>
      <c r="X1000" s="24">
        <f t="shared" si="490"/>
        <v>608.6189004703931</v>
      </c>
      <c r="Y1000" s="13">
        <f t="shared" si="476"/>
        <v>0.38582158473172801</v>
      </c>
      <c r="Z1000" s="24">
        <f t="shared" si="477"/>
        <v>6265.3949067694175</v>
      </c>
      <c r="AA1000" s="24">
        <f t="shared" si="478"/>
        <v>14819.64136466016</v>
      </c>
      <c r="AB1000" s="24">
        <f t="shared" si="491"/>
        <v>491.17610358829035</v>
      </c>
      <c r="AC1000" s="24">
        <f t="shared" si="492"/>
        <v>359.73132343532302</v>
      </c>
      <c r="AE1000" s="14">
        <f t="shared" si="493"/>
        <v>81.833333333333329</v>
      </c>
      <c r="AF1000" s="24">
        <f t="shared" si="497"/>
        <v>400</v>
      </c>
      <c r="AG1000" s="3">
        <f t="shared" si="494"/>
        <v>1.3</v>
      </c>
      <c r="AH1000" s="3">
        <f>IF(AC1000&lt;=450,AthetaR30_0,IF(AC1000&gt;=650,AthetaR30_2,(IF(AC1000&lt;=550,AthetaR30_0+(AthetaR30_1-AthetaR30_0)/100*(AC1000-450),AthetaR30_1+(AthetaR30_2-AthetaR30_1)/100*(AC1000-450)))))</f>
        <v>0</v>
      </c>
      <c r="AI1000" s="3">
        <f>IF(AD1000&lt;=450,AthetaR60_0,IF(AD1000&gt;=650,AthetaR60_2,(IF(AD1000&lt;=550,AthetaR60_0+(AthetaR60_1-AthetaR60_0)/100*(AD1000-450),AthetaR60_1+(AthetaR60_2-AthetaR60_1)/100*(AD1000-450)))))</f>
        <v>0.5</v>
      </c>
      <c r="AJ1000" s="3">
        <f>IF(AE1000&lt;=450,AthetaR90_0,IF(AE1000&gt;=650,AthetaR90_2,(IF(AE1000&lt;=550,AthetaR90_0+(AthetaR90_1-AthetaR90_0)/100*(AE1000-450),AthetaR90_1+(AthetaR90_2-AthetaR90_1)/100*(AE1000-450)))))</f>
        <v>1.3</v>
      </c>
      <c r="AK1000" s="3">
        <f>IF(AF1000&lt;=450,AthetaR120_0,IF(AF1000&gt;=650,AthetaR120_2,(IF(AF1000&lt;=550,AthetaR120_0+(AthetaR120_1-AthetaR120_0)/100*(AF1000-450),AthetaR120_1+(AthetaR120_2-AthetaR120_1)/100*(AF1000-450)))))</f>
        <v>1.9</v>
      </c>
      <c r="AL1000" s="24">
        <f t="shared" si="495"/>
        <v>491.17610358829035</v>
      </c>
      <c r="AM1000" s="14">
        <f t="shared" si="496"/>
        <v>359.99161098462992</v>
      </c>
    </row>
    <row r="1001" spans="2:39" x14ac:dyDescent="0.25">
      <c r="B1001" s="3">
        <f t="shared" si="479"/>
        <v>4915</v>
      </c>
      <c r="C1001" s="14">
        <f t="shared" si="480"/>
        <v>81.916666666666671</v>
      </c>
      <c r="D1001" s="11">
        <f t="shared" si="481"/>
        <v>991.90793918936708</v>
      </c>
      <c r="E1001" s="11">
        <f t="shared" si="467"/>
        <v>656.39544831997659</v>
      </c>
      <c r="F1001" s="11">
        <f t="shared" si="482"/>
        <v>245.00105644951535</v>
      </c>
      <c r="G1001" s="11">
        <f t="shared" si="468"/>
        <v>491.55514022192023</v>
      </c>
      <c r="H1001" s="11">
        <f t="shared" si="469"/>
        <v>360.04857577497927</v>
      </c>
      <c r="I1001" s="24">
        <f t="shared" si="483"/>
        <v>245.00105644951535</v>
      </c>
      <c r="J1001" s="12">
        <f t="shared" si="470"/>
        <v>0.21188977942379084</v>
      </c>
      <c r="K1001" s="24">
        <f t="shared" si="471"/>
        <v>545.59071162269197</v>
      </c>
      <c r="L1001" s="12">
        <f t="shared" si="484"/>
        <v>0.23129863246080012</v>
      </c>
      <c r="M1001" s="24">
        <f t="shared" si="485"/>
        <v>491.55514022192023</v>
      </c>
      <c r="N1001" s="12">
        <f t="shared" si="472"/>
        <v>0.58359984935128251</v>
      </c>
      <c r="O1001" s="24">
        <f t="shared" si="473"/>
        <v>660.29886556633789</v>
      </c>
      <c r="P1001" s="12">
        <f t="shared" si="486"/>
        <v>0.37873969408892078</v>
      </c>
      <c r="Q1001" s="24">
        <f t="shared" si="487"/>
        <v>360.04857577497927</v>
      </c>
      <c r="R1001" s="12">
        <f t="shared" si="474"/>
        <v>0.36053705004186903</v>
      </c>
      <c r="S1001" s="24">
        <f t="shared" si="475"/>
        <v>587.85269124108834</v>
      </c>
      <c r="T1001" s="12">
        <f t="shared" si="488"/>
        <v>0.31710985515084628</v>
      </c>
      <c r="W1001" s="24">
        <f t="shared" si="489"/>
        <v>405.95167528527946</v>
      </c>
      <c r="X1001" s="24">
        <f t="shared" si="490"/>
        <v>608.81105467584575</v>
      </c>
      <c r="Y1001" s="13">
        <f t="shared" si="476"/>
        <v>0.38572466572101616</v>
      </c>
      <c r="Z1001" s="24">
        <f t="shared" si="477"/>
        <v>6261.0943258674279</v>
      </c>
      <c r="AA1001" s="24">
        <f t="shared" si="478"/>
        <v>14825.300681742354</v>
      </c>
      <c r="AB1001" s="24">
        <f t="shared" si="491"/>
        <v>491.55514022192023</v>
      </c>
      <c r="AC1001" s="24">
        <f t="shared" si="492"/>
        <v>360.04857577497927</v>
      </c>
      <c r="AE1001" s="14">
        <f t="shared" si="493"/>
        <v>81.916666666666671</v>
      </c>
      <c r="AF1001" s="24">
        <f t="shared" si="497"/>
        <v>400</v>
      </c>
      <c r="AG1001" s="3">
        <f t="shared" si="494"/>
        <v>1.3</v>
      </c>
      <c r="AH1001" s="3">
        <f>IF(AC1001&lt;=450,AthetaR30_0,IF(AC1001&gt;=650,AthetaR30_2,(IF(AC1001&lt;=550,AthetaR30_0+(AthetaR30_1-AthetaR30_0)/100*(AC1001-450),AthetaR30_1+(AthetaR30_2-AthetaR30_1)/100*(AC1001-450)))))</f>
        <v>0</v>
      </c>
      <c r="AI1001" s="3">
        <f>IF(AD1001&lt;=450,AthetaR60_0,IF(AD1001&gt;=650,AthetaR60_2,(IF(AD1001&lt;=550,AthetaR60_0+(AthetaR60_1-AthetaR60_0)/100*(AD1001-450),AthetaR60_1+(AthetaR60_2-AthetaR60_1)/100*(AD1001-450)))))</f>
        <v>0.5</v>
      </c>
      <c r="AJ1001" s="3">
        <f>IF(AE1001&lt;=450,AthetaR90_0,IF(AE1001&gt;=650,AthetaR90_2,(IF(AE1001&lt;=550,AthetaR90_0+(AthetaR90_1-AthetaR90_0)/100*(AE1001-450),AthetaR90_1+(AthetaR90_2-AthetaR90_1)/100*(AE1001-450)))))</f>
        <v>1.3</v>
      </c>
      <c r="AK1001" s="3">
        <f>IF(AF1001&lt;=450,AthetaR120_0,IF(AF1001&gt;=650,AthetaR120_2,(IF(AF1001&lt;=550,AthetaR120_0+(AthetaR120_1-AthetaR120_0)/100*(AF1001-450),AthetaR120_1+(AthetaR120_2-AthetaR120_1)/100*(AF1001-450)))))</f>
        <v>1.9</v>
      </c>
      <c r="AL1001" s="24">
        <f t="shared" si="495"/>
        <v>491.55514022192023</v>
      </c>
      <c r="AM1001" s="14">
        <f t="shared" si="496"/>
        <v>360.32715176227146</v>
      </c>
    </row>
    <row r="1002" spans="2:39" x14ac:dyDescent="0.25">
      <c r="B1002" s="3">
        <f t="shared" si="479"/>
        <v>4920</v>
      </c>
      <c r="C1002" s="14">
        <f t="shared" si="480"/>
        <v>82</v>
      </c>
      <c r="D1002" s="11">
        <f t="shared" si="481"/>
        <v>992.06005249812415</v>
      </c>
      <c r="E1002" s="11">
        <f t="shared" si="467"/>
        <v>656.60924666862866</v>
      </c>
      <c r="F1002" s="11">
        <f t="shared" si="482"/>
        <v>245.23235508197615</v>
      </c>
      <c r="G1002" s="11">
        <f t="shared" si="468"/>
        <v>491.93387991600912</v>
      </c>
      <c r="H1002" s="11">
        <f t="shared" si="469"/>
        <v>360.36568563013009</v>
      </c>
      <c r="I1002" s="24">
        <f t="shared" si="483"/>
        <v>245.23235508197615</v>
      </c>
      <c r="J1002" s="12">
        <f t="shared" si="470"/>
        <v>0.21185882414402757</v>
      </c>
      <c r="K1002" s="24">
        <f t="shared" si="471"/>
        <v>545.670429393159</v>
      </c>
      <c r="L1002" s="12">
        <f t="shared" si="484"/>
        <v>0.23124555302906299</v>
      </c>
      <c r="M1002" s="24">
        <f t="shared" si="485"/>
        <v>491.93387991600912</v>
      </c>
      <c r="N1002" s="12">
        <f t="shared" si="472"/>
        <v>0.58335847147901909</v>
      </c>
      <c r="O1002" s="24">
        <f t="shared" si="473"/>
        <v>660.57207928143885</v>
      </c>
      <c r="P1002" s="12">
        <f t="shared" si="486"/>
        <v>0.37844293453267613</v>
      </c>
      <c r="Q1002" s="24">
        <f t="shared" si="487"/>
        <v>360.36568563013009</v>
      </c>
      <c r="R1002" s="12">
        <f t="shared" si="474"/>
        <v>0.36045545593077466</v>
      </c>
      <c r="S1002" s="24">
        <f t="shared" si="475"/>
        <v>587.98575988246148</v>
      </c>
      <c r="T1002" s="12">
        <f t="shared" si="488"/>
        <v>0.31696737037336697</v>
      </c>
      <c r="W1002" s="24">
        <f t="shared" si="489"/>
        <v>406.33739995100046</v>
      </c>
      <c r="X1002" s="24">
        <f t="shared" si="490"/>
        <v>609.00346227498028</v>
      </c>
      <c r="Y1002" s="13">
        <f t="shared" si="476"/>
        <v>0.38562757583690582</v>
      </c>
      <c r="Z1002" s="24">
        <f t="shared" si="477"/>
        <v>6256.7961679407044</v>
      </c>
      <c r="AA1002" s="24">
        <f t="shared" si="478"/>
        <v>14830.953661445639</v>
      </c>
      <c r="AB1002" s="24">
        <f t="shared" si="491"/>
        <v>491.93387991600912</v>
      </c>
      <c r="AC1002" s="24">
        <f t="shared" si="492"/>
        <v>360.36568563013009</v>
      </c>
      <c r="AE1002" s="14">
        <f t="shared" si="493"/>
        <v>82</v>
      </c>
      <c r="AF1002" s="24">
        <f t="shared" si="497"/>
        <v>400</v>
      </c>
      <c r="AG1002" s="3">
        <f t="shared" si="494"/>
        <v>1.3</v>
      </c>
      <c r="AH1002" s="3">
        <f>IF(AC1002&lt;=450,AthetaR30_0,IF(AC1002&gt;=650,AthetaR30_2,(IF(AC1002&lt;=550,AthetaR30_0+(AthetaR30_1-AthetaR30_0)/100*(AC1002-450),AthetaR30_1+(AthetaR30_2-AthetaR30_1)/100*(AC1002-450)))))</f>
        <v>0</v>
      </c>
      <c r="AI1002" s="3">
        <f>IF(AD1002&lt;=450,AthetaR60_0,IF(AD1002&gt;=650,AthetaR60_2,(IF(AD1002&lt;=550,AthetaR60_0+(AthetaR60_1-AthetaR60_0)/100*(AD1002-450),AthetaR60_1+(AthetaR60_2-AthetaR60_1)/100*(AD1002-450)))))</f>
        <v>0.5</v>
      </c>
      <c r="AJ1002" s="3">
        <f>IF(AE1002&lt;=450,AthetaR90_0,IF(AE1002&gt;=650,AthetaR90_2,(IF(AE1002&lt;=550,AthetaR90_0+(AthetaR90_1-AthetaR90_0)/100*(AE1002-450),AthetaR90_1+(AthetaR90_2-AthetaR90_1)/100*(AE1002-450)))))</f>
        <v>1.3</v>
      </c>
      <c r="AK1002" s="3">
        <f>IF(AF1002&lt;=450,AthetaR120_0,IF(AF1002&gt;=650,AthetaR120_2,(IF(AF1002&lt;=550,AthetaR120_0+(AthetaR120_1-AthetaR120_0)/100*(AF1002-450),AthetaR120_1+(AthetaR120_2-AthetaR120_1)/100*(AF1002-450)))))</f>
        <v>1.9</v>
      </c>
      <c r="AL1002" s="24">
        <f t="shared" si="495"/>
        <v>491.93387991600912</v>
      </c>
      <c r="AM1002" s="14">
        <f t="shared" si="496"/>
        <v>360.66257722232916</v>
      </c>
    </row>
    <row r="1003" spans="2:39" x14ac:dyDescent="0.25">
      <c r="B1003" s="3">
        <f t="shared" si="479"/>
        <v>4925</v>
      </c>
      <c r="C1003" s="14">
        <f t="shared" si="480"/>
        <v>82.083333333333329</v>
      </c>
      <c r="D1003" s="11">
        <f t="shared" si="481"/>
        <v>992.21201153372226</v>
      </c>
      <c r="E1003" s="11">
        <f t="shared" si="467"/>
        <v>656.82304501728072</v>
      </c>
      <c r="F1003" s="11">
        <f t="shared" si="482"/>
        <v>245.46360063500521</v>
      </c>
      <c r="G1003" s="11">
        <f t="shared" si="468"/>
        <v>492.31232285054182</v>
      </c>
      <c r="H1003" s="11">
        <f t="shared" si="469"/>
        <v>360.68265300050348</v>
      </c>
      <c r="I1003" s="24">
        <f t="shared" si="483"/>
        <v>245.46360063500521</v>
      </c>
      <c r="J1003" s="12">
        <f t="shared" si="470"/>
        <v>0.21182788736433131</v>
      </c>
      <c r="K1003" s="24">
        <f t="shared" si="471"/>
        <v>545.75012279930559</v>
      </c>
      <c r="L1003" s="12">
        <f t="shared" si="484"/>
        <v>0.2311924591425811</v>
      </c>
      <c r="M1003" s="24">
        <f t="shared" si="485"/>
        <v>492.31232285054182</v>
      </c>
      <c r="N1003" s="12">
        <f t="shared" si="472"/>
        <v>0.58311708100346549</v>
      </c>
      <c r="O1003" s="24">
        <f t="shared" si="473"/>
        <v>660.84553347022847</v>
      </c>
      <c r="P1003" s="12">
        <f t="shared" si="486"/>
        <v>0.37814635531302115</v>
      </c>
      <c r="Q1003" s="24">
        <f t="shared" si="487"/>
        <v>360.68265300050348</v>
      </c>
      <c r="R1003" s="12">
        <f t="shared" si="474"/>
        <v>0.36037384793718219</v>
      </c>
      <c r="S1003" s="24">
        <f t="shared" si="475"/>
        <v>588.11891143715854</v>
      </c>
      <c r="T1003" s="12">
        <f t="shared" si="488"/>
        <v>0.3168248854622443</v>
      </c>
      <c r="W1003" s="24">
        <f t="shared" si="489"/>
        <v>406.72302752683737</v>
      </c>
      <c r="X1003" s="24">
        <f t="shared" si="490"/>
        <v>609.19612371913695</v>
      </c>
      <c r="Y1003" s="13">
        <f t="shared" si="476"/>
        <v>0.38553031521484282</v>
      </c>
      <c r="Z1003" s="24">
        <f t="shared" si="477"/>
        <v>6252.5004372610838</v>
      </c>
      <c r="AA1003" s="24">
        <f t="shared" si="478"/>
        <v>14836.60030704802</v>
      </c>
      <c r="AB1003" s="24">
        <f t="shared" si="491"/>
        <v>492.31232285054182</v>
      </c>
      <c r="AC1003" s="24">
        <f t="shared" si="492"/>
        <v>360.68265300050348</v>
      </c>
      <c r="AE1003" s="14">
        <f t="shared" si="493"/>
        <v>82.083333333333329</v>
      </c>
      <c r="AF1003" s="24">
        <f t="shared" si="497"/>
        <v>400</v>
      </c>
      <c r="AG1003" s="3">
        <f t="shared" si="494"/>
        <v>1.3</v>
      </c>
      <c r="AH1003" s="3">
        <f>IF(AC1003&lt;=450,AthetaR30_0,IF(AC1003&gt;=650,AthetaR30_2,(IF(AC1003&lt;=550,AthetaR30_0+(AthetaR30_1-AthetaR30_0)/100*(AC1003-450),AthetaR30_1+(AthetaR30_2-AthetaR30_1)/100*(AC1003-450)))))</f>
        <v>0</v>
      </c>
      <c r="AI1003" s="3">
        <f>IF(AD1003&lt;=450,AthetaR60_0,IF(AD1003&gt;=650,AthetaR60_2,(IF(AD1003&lt;=550,AthetaR60_0+(AthetaR60_1-AthetaR60_0)/100*(AD1003-450),AthetaR60_1+(AthetaR60_2-AthetaR60_1)/100*(AD1003-450)))))</f>
        <v>0.5</v>
      </c>
      <c r="AJ1003" s="3">
        <f>IF(AE1003&lt;=450,AthetaR90_0,IF(AE1003&gt;=650,AthetaR90_2,(IF(AE1003&lt;=550,AthetaR90_0+(AthetaR90_1-AthetaR90_0)/100*(AE1003-450),AthetaR90_1+(AthetaR90_2-AthetaR90_1)/100*(AE1003-450)))))</f>
        <v>1.3</v>
      </c>
      <c r="AK1003" s="3">
        <f>IF(AF1003&lt;=450,AthetaR120_0,IF(AF1003&gt;=650,AthetaR120_2,(IF(AF1003&lt;=550,AthetaR120_0+(AthetaR120_1-AthetaR120_0)/100*(AF1003-450),AthetaR120_1+(AthetaR120_2-AthetaR120_1)/100*(AF1003-450)))))</f>
        <v>1.9</v>
      </c>
      <c r="AL1003" s="24">
        <f t="shared" si="495"/>
        <v>492.31232285054182</v>
      </c>
      <c r="AM1003" s="14">
        <f t="shared" si="496"/>
        <v>360.99788732309827</v>
      </c>
    </row>
    <row r="1004" spans="2:39" x14ac:dyDescent="0.25">
      <c r="B1004" s="3">
        <f t="shared" si="479"/>
        <v>4930</v>
      </c>
      <c r="C1004" s="14">
        <f t="shared" si="480"/>
        <v>82.166666666666671</v>
      </c>
      <c r="D1004" s="11">
        <f t="shared" si="481"/>
        <v>992.36381660877157</v>
      </c>
      <c r="E1004" s="11">
        <f t="shared" si="467"/>
        <v>657.03684336593278</v>
      </c>
      <c r="F1004" s="11">
        <f t="shared" si="482"/>
        <v>245.6947930941478</v>
      </c>
      <c r="G1004" s="11">
        <f t="shared" si="468"/>
        <v>492.69046920585487</v>
      </c>
      <c r="H1004" s="11">
        <f t="shared" si="469"/>
        <v>360.99947788596575</v>
      </c>
      <c r="I1004" s="24">
        <f t="shared" si="483"/>
        <v>245.6947930941478</v>
      </c>
      <c r="J1004" s="12">
        <f t="shared" si="470"/>
        <v>0.21179696900887643</v>
      </c>
      <c r="K1004" s="24">
        <f t="shared" si="471"/>
        <v>545.82979200498494</v>
      </c>
      <c r="L1004" s="12">
        <f t="shared" si="484"/>
        <v>0.23113935085927484</v>
      </c>
      <c r="M1004" s="24">
        <f t="shared" si="485"/>
        <v>492.69046920585487</v>
      </c>
      <c r="N1004" s="12">
        <f t="shared" si="472"/>
        <v>0.5828756783951341</v>
      </c>
      <c r="O1004" s="24">
        <f t="shared" si="473"/>
        <v>661.11922791553991</v>
      </c>
      <c r="P1004" s="12">
        <f t="shared" si="486"/>
        <v>0.37784995678016342</v>
      </c>
      <c r="Q1004" s="24">
        <f t="shared" si="487"/>
        <v>360.99947788596575</v>
      </c>
      <c r="R1004" s="12">
        <f t="shared" si="474"/>
        <v>0.36029222596327898</v>
      </c>
      <c r="S1004" s="24">
        <f t="shared" si="475"/>
        <v>588.25214613661103</v>
      </c>
      <c r="T1004" s="12">
        <f t="shared" si="488"/>
        <v>0.3166824005558091</v>
      </c>
      <c r="W1004" s="24">
        <f t="shared" si="489"/>
        <v>407.10855784205222</v>
      </c>
      <c r="X1004" s="24">
        <f t="shared" si="490"/>
        <v>609.38903945809091</v>
      </c>
      <c r="Y1004" s="13">
        <f t="shared" si="476"/>
        <v>0.38543288399279313</v>
      </c>
      <c r="Z1004" s="24">
        <f t="shared" si="477"/>
        <v>6248.2071380970137</v>
      </c>
      <c r="AA1004" s="24">
        <f t="shared" si="478"/>
        <v>14842.240621884881</v>
      </c>
      <c r="AB1004" s="24">
        <f t="shared" si="491"/>
        <v>492.69046920585487</v>
      </c>
      <c r="AC1004" s="24">
        <f t="shared" si="492"/>
        <v>360.99947788596575</v>
      </c>
      <c r="AE1004" s="14">
        <f t="shared" si="493"/>
        <v>82.166666666666671</v>
      </c>
      <c r="AF1004" s="24">
        <f t="shared" si="497"/>
        <v>400</v>
      </c>
      <c r="AG1004" s="3">
        <f t="shared" si="494"/>
        <v>1.3</v>
      </c>
      <c r="AH1004" s="3">
        <f>IF(AC1004&lt;=450,AthetaR30_0,IF(AC1004&gt;=650,AthetaR30_2,(IF(AC1004&lt;=550,AthetaR30_0+(AthetaR30_1-AthetaR30_0)/100*(AC1004-450),AthetaR30_1+(AthetaR30_2-AthetaR30_1)/100*(AC1004-450)))))</f>
        <v>0</v>
      </c>
      <c r="AI1004" s="3">
        <f>IF(AD1004&lt;=450,AthetaR60_0,IF(AD1004&gt;=650,AthetaR60_2,(IF(AD1004&lt;=550,AthetaR60_0+(AthetaR60_1-AthetaR60_0)/100*(AD1004-450),AthetaR60_1+(AthetaR60_2-AthetaR60_1)/100*(AD1004-450)))))</f>
        <v>0.5</v>
      </c>
      <c r="AJ1004" s="3">
        <f>IF(AE1004&lt;=450,AthetaR90_0,IF(AE1004&gt;=650,AthetaR90_2,(IF(AE1004&lt;=550,AthetaR90_0+(AthetaR90_1-AthetaR90_0)/100*(AE1004-450),AthetaR90_1+(AthetaR90_2-AthetaR90_1)/100*(AE1004-450)))))</f>
        <v>1.3</v>
      </c>
      <c r="AK1004" s="3">
        <f>IF(AF1004&lt;=450,AthetaR120_0,IF(AF1004&gt;=650,AthetaR120_2,(IF(AF1004&lt;=550,AthetaR120_0+(AthetaR120_1-AthetaR120_0)/100*(AF1004-450),AthetaR120_1+(AthetaR120_2-AthetaR120_1)/100*(AF1004-450)))))</f>
        <v>1.9</v>
      </c>
      <c r="AL1004" s="24">
        <f t="shared" si="495"/>
        <v>492.69046920585487</v>
      </c>
      <c r="AM1004" s="14">
        <f t="shared" si="496"/>
        <v>361.33308202300111</v>
      </c>
    </row>
    <row r="1005" spans="2:39" x14ac:dyDescent="0.25">
      <c r="B1005" s="3">
        <f t="shared" si="479"/>
        <v>4935</v>
      </c>
      <c r="C1005" s="14">
        <f t="shared" si="480"/>
        <v>82.25</v>
      </c>
      <c r="D1005" s="11">
        <f t="shared" si="481"/>
        <v>992.51546803493329</v>
      </c>
      <c r="E1005" s="11">
        <f t="shared" si="467"/>
        <v>657.25064171458484</v>
      </c>
      <c r="F1005" s="11">
        <f t="shared" si="482"/>
        <v>245.92593244500708</v>
      </c>
      <c r="G1005" s="11">
        <f t="shared" si="468"/>
        <v>493.06831916263502</v>
      </c>
      <c r="H1005" s="11">
        <f t="shared" si="469"/>
        <v>361.31616028652155</v>
      </c>
      <c r="I1005" s="24">
        <f t="shared" si="483"/>
        <v>245.92593244500708</v>
      </c>
      <c r="J1005" s="12">
        <f t="shared" si="470"/>
        <v>0.21176606900200348</v>
      </c>
      <c r="K1005" s="24">
        <f t="shared" si="471"/>
        <v>545.90943717384471</v>
      </c>
      <c r="L1005" s="12">
        <f t="shared" si="484"/>
        <v>0.23108622823675851</v>
      </c>
      <c r="M1005" s="24">
        <f t="shared" si="485"/>
        <v>493.06831916263502</v>
      </c>
      <c r="N1005" s="12">
        <f t="shared" si="472"/>
        <v>0.58263426412472941</v>
      </c>
      <c r="O1005" s="24">
        <f t="shared" si="473"/>
        <v>661.39316239877439</v>
      </c>
      <c r="P1005" s="12">
        <f t="shared" si="486"/>
        <v>0.37755373928256997</v>
      </c>
      <c r="Q1005" s="24">
        <f t="shared" si="487"/>
        <v>361.31616028652155</v>
      </c>
      <c r="R1005" s="12">
        <f t="shared" si="474"/>
        <v>0.36021058991209298</v>
      </c>
      <c r="S1005" s="24">
        <f t="shared" si="475"/>
        <v>588.3854642112517</v>
      </c>
      <c r="T1005" s="12">
        <f t="shared" si="488"/>
        <v>0.31653991579223717</v>
      </c>
      <c r="W1005" s="24">
        <f t="shared" si="489"/>
        <v>407.49399072604501</v>
      </c>
      <c r="X1005" s="24">
        <f t="shared" si="490"/>
        <v>609.58220994005251</v>
      </c>
      <c r="Y1005" s="13">
        <f t="shared" si="476"/>
        <v>0.38533528231123593</v>
      </c>
      <c r="Z1005" s="24">
        <f t="shared" si="477"/>
        <v>6243.916274713496</v>
      </c>
      <c r="AA1005" s="24">
        <f t="shared" si="478"/>
        <v>14847.874609348932</v>
      </c>
      <c r="AB1005" s="24">
        <f t="shared" si="491"/>
        <v>493.06831916263502</v>
      </c>
      <c r="AC1005" s="24">
        <f t="shared" si="492"/>
        <v>361.31616028652155</v>
      </c>
      <c r="AE1005" s="14">
        <f t="shared" si="493"/>
        <v>82.25</v>
      </c>
      <c r="AF1005" s="24">
        <f t="shared" si="497"/>
        <v>400</v>
      </c>
      <c r="AG1005" s="3">
        <f t="shared" si="494"/>
        <v>1.3</v>
      </c>
      <c r="AH1005" s="3">
        <f>IF(AC1005&lt;=450,AthetaR30_0,IF(AC1005&gt;=650,AthetaR30_2,(IF(AC1005&lt;=550,AthetaR30_0+(AthetaR30_1-AthetaR30_0)/100*(AC1005-450),AthetaR30_1+(AthetaR30_2-AthetaR30_1)/100*(AC1005-450)))))</f>
        <v>0</v>
      </c>
      <c r="AI1005" s="3">
        <f>IF(AD1005&lt;=450,AthetaR60_0,IF(AD1005&gt;=650,AthetaR60_2,(IF(AD1005&lt;=550,AthetaR60_0+(AthetaR60_1-AthetaR60_0)/100*(AD1005-450),AthetaR60_1+(AthetaR60_2-AthetaR60_1)/100*(AD1005-450)))))</f>
        <v>0.5</v>
      </c>
      <c r="AJ1005" s="3">
        <f>IF(AE1005&lt;=450,AthetaR90_0,IF(AE1005&gt;=650,AthetaR90_2,(IF(AE1005&lt;=550,AthetaR90_0+(AthetaR90_1-AthetaR90_0)/100*(AE1005-450),AthetaR90_1+(AthetaR90_2-AthetaR90_1)/100*(AE1005-450)))))</f>
        <v>1.3</v>
      </c>
      <c r="AK1005" s="3">
        <f>IF(AF1005&lt;=450,AthetaR120_0,IF(AF1005&gt;=650,AthetaR120_2,(IF(AF1005&lt;=550,AthetaR120_0+(AthetaR120_1-AthetaR120_0)/100*(AF1005-450),AthetaR120_1+(AthetaR120_2-AthetaR120_1)/100*(AF1005-450)))))</f>
        <v>1.9</v>
      </c>
      <c r="AL1005" s="24">
        <f t="shared" si="495"/>
        <v>493.06831916263502</v>
      </c>
      <c r="AM1005" s="14">
        <f t="shared" si="496"/>
        <v>361.66816128058798</v>
      </c>
    </row>
    <row r="1006" spans="2:39" x14ac:dyDescent="0.25">
      <c r="B1006" s="3">
        <f t="shared" si="479"/>
        <v>4940</v>
      </c>
      <c r="C1006" s="14">
        <f t="shared" si="480"/>
        <v>82.333333333333329</v>
      </c>
      <c r="D1006" s="11">
        <f t="shared" si="481"/>
        <v>992.66696612292299</v>
      </c>
      <c r="E1006" s="11">
        <f t="shared" si="467"/>
        <v>657.46444006323691</v>
      </c>
      <c r="F1006" s="11">
        <f t="shared" si="482"/>
        <v>246.15701867324384</v>
      </c>
      <c r="G1006" s="11">
        <f t="shared" si="468"/>
        <v>493.4458729019176</v>
      </c>
      <c r="H1006" s="11">
        <f t="shared" si="469"/>
        <v>361.6327002023138</v>
      </c>
      <c r="I1006" s="24">
        <f t="shared" si="483"/>
        <v>246.15701867324384</v>
      </c>
      <c r="J1006" s="12">
        <f t="shared" si="470"/>
        <v>0.21173518726821908</v>
      </c>
      <c r="K1006" s="24">
        <f t="shared" si="471"/>
        <v>545.98905846932564</v>
      </c>
      <c r="L1006" s="12">
        <f t="shared" si="484"/>
        <v>0.23103309133236516</v>
      </c>
      <c r="M1006" s="24">
        <f t="shared" si="485"/>
        <v>493.4458729019176</v>
      </c>
      <c r="N1006" s="12">
        <f t="shared" si="472"/>
        <v>0.5823928386631364</v>
      </c>
      <c r="O1006" s="24">
        <f t="shared" si="473"/>
        <v>661.66733669990958</v>
      </c>
      <c r="P1006" s="12">
        <f t="shared" si="486"/>
        <v>0.37725770316703433</v>
      </c>
      <c r="Q1006" s="24">
        <f t="shared" si="487"/>
        <v>361.6327002023138</v>
      </c>
      <c r="R1006" s="12">
        <f t="shared" si="474"/>
        <v>0.36012893968748994</v>
      </c>
      <c r="S1006" s="24">
        <f t="shared" si="475"/>
        <v>588.51886589051605</v>
      </c>
      <c r="T1006" s="12">
        <f t="shared" si="488"/>
        <v>0.31639743130959025</v>
      </c>
      <c r="W1006" s="24">
        <f t="shared" si="489"/>
        <v>407.87932600835626</v>
      </c>
      <c r="X1006" s="24">
        <f t="shared" si="490"/>
        <v>609.77563561166642</v>
      </c>
      <c r="Y1006" s="13">
        <f t="shared" si="476"/>
        <v>0.38523751031315812</v>
      </c>
      <c r="Z1006" s="24">
        <f t="shared" si="477"/>
        <v>6239.6278513720163</v>
      </c>
      <c r="AA1006" s="24">
        <f t="shared" si="478"/>
        <v>14853.502272890193</v>
      </c>
      <c r="AB1006" s="24">
        <f t="shared" si="491"/>
        <v>493.4458729019176</v>
      </c>
      <c r="AC1006" s="24">
        <f t="shared" si="492"/>
        <v>361.6327002023138</v>
      </c>
      <c r="AE1006" s="14">
        <f t="shared" si="493"/>
        <v>82.333333333333329</v>
      </c>
      <c r="AF1006" s="24">
        <f t="shared" si="497"/>
        <v>400</v>
      </c>
      <c r="AG1006" s="3">
        <f t="shared" si="494"/>
        <v>1.3</v>
      </c>
      <c r="AH1006" s="3">
        <f>IF(AC1006&lt;=450,AthetaR30_0,IF(AC1006&gt;=650,AthetaR30_2,(IF(AC1006&lt;=550,AthetaR30_0+(AthetaR30_1-AthetaR30_0)/100*(AC1006-450),AthetaR30_1+(AthetaR30_2-AthetaR30_1)/100*(AC1006-450)))))</f>
        <v>0</v>
      </c>
      <c r="AI1006" s="3">
        <f>IF(AD1006&lt;=450,AthetaR60_0,IF(AD1006&gt;=650,AthetaR60_2,(IF(AD1006&lt;=550,AthetaR60_0+(AthetaR60_1-AthetaR60_0)/100*(AD1006-450),AthetaR60_1+(AthetaR60_2-AthetaR60_1)/100*(AD1006-450)))))</f>
        <v>0.5</v>
      </c>
      <c r="AJ1006" s="3">
        <f>IF(AE1006&lt;=450,AthetaR90_0,IF(AE1006&gt;=650,AthetaR90_2,(IF(AE1006&lt;=550,AthetaR90_0+(AthetaR90_1-AthetaR90_0)/100*(AE1006-450),AthetaR90_1+(AthetaR90_2-AthetaR90_1)/100*(AE1006-450)))))</f>
        <v>1.3</v>
      </c>
      <c r="AK1006" s="3">
        <f>IF(AF1006&lt;=450,AthetaR120_0,IF(AF1006&gt;=650,AthetaR120_2,(IF(AF1006&lt;=550,AthetaR120_0+(AthetaR120_1-AthetaR120_0)/100*(AF1006-450),AthetaR120_1+(AthetaR120_2-AthetaR120_1)/100*(AF1006-450)))))</f>
        <v>1.9</v>
      </c>
      <c r="AL1006" s="24">
        <f t="shared" si="495"/>
        <v>493.4458729019176</v>
      </c>
      <c r="AM1006" s="14">
        <f t="shared" si="496"/>
        <v>362.00312505453667</v>
      </c>
    </row>
    <row r="1007" spans="2:39" x14ac:dyDescent="0.25">
      <c r="B1007" s="3">
        <f t="shared" si="479"/>
        <v>4945</v>
      </c>
      <c r="C1007" s="14">
        <f t="shared" si="480"/>
        <v>82.416666666666671</v>
      </c>
      <c r="D1007" s="11">
        <f t="shared" si="481"/>
        <v>992.81831118251512</v>
      </c>
      <c r="E1007" s="11">
        <f t="shared" si="467"/>
        <v>657.67823841188897</v>
      </c>
      <c r="F1007" s="11">
        <f t="shared" si="482"/>
        <v>246.3880517645762</v>
      </c>
      <c r="G1007" s="11">
        <f t="shared" si="468"/>
        <v>493.82313060508466</v>
      </c>
      <c r="H1007" s="11">
        <f t="shared" si="469"/>
        <v>361.94909763362341</v>
      </c>
      <c r="I1007" s="24">
        <f t="shared" si="483"/>
        <v>246.3880517645762</v>
      </c>
      <c r="J1007" s="12">
        <f t="shared" si="470"/>
        <v>0.21170432373219583</v>
      </c>
      <c r="K1007" s="24">
        <f t="shared" si="471"/>
        <v>546.06865605466214</v>
      </c>
      <c r="L1007" s="12">
        <f t="shared" si="484"/>
        <v>0.23097994020312146</v>
      </c>
      <c r="M1007" s="24">
        <f t="shared" si="485"/>
        <v>493.82313060508466</v>
      </c>
      <c r="N1007" s="12">
        <f t="shared" si="472"/>
        <v>0.58215140248140618</v>
      </c>
      <c r="O1007" s="24">
        <f t="shared" si="473"/>
        <v>661.94175059750989</v>
      </c>
      <c r="P1007" s="12">
        <f t="shared" si="486"/>
        <v>0.37696184877860206</v>
      </c>
      <c r="Q1007" s="24">
        <f t="shared" si="487"/>
        <v>361.94909763362341</v>
      </c>
      <c r="R1007" s="12">
        <f t="shared" si="474"/>
        <v>0.36004727519417112</v>
      </c>
      <c r="S1007" s="24">
        <f t="shared" si="475"/>
        <v>588.65235140284381</v>
      </c>
      <c r="T1007" s="12">
        <f t="shared" si="488"/>
        <v>0.31625494724577113</v>
      </c>
      <c r="W1007" s="24">
        <f t="shared" si="489"/>
        <v>408.26456351866943</v>
      </c>
      <c r="X1007" s="24">
        <f t="shared" si="490"/>
        <v>609.96931691801115</v>
      </c>
      <c r="Y1007" s="13">
        <f t="shared" si="476"/>
        <v>0.38513956814404843</v>
      </c>
      <c r="Z1007" s="24">
        <f t="shared" si="477"/>
        <v>6235.3418723304885</v>
      </c>
      <c r="AA1007" s="24">
        <f t="shared" si="478"/>
        <v>14859.123616015961</v>
      </c>
      <c r="AB1007" s="24">
        <f t="shared" si="491"/>
        <v>493.82313060508466</v>
      </c>
      <c r="AC1007" s="24">
        <f t="shared" si="492"/>
        <v>361.94909763362341</v>
      </c>
      <c r="AE1007" s="14">
        <f t="shared" si="493"/>
        <v>82.416666666666671</v>
      </c>
      <c r="AF1007" s="24">
        <f t="shared" si="497"/>
        <v>400</v>
      </c>
      <c r="AG1007" s="3">
        <f t="shared" si="494"/>
        <v>1.3</v>
      </c>
      <c r="AH1007" s="3">
        <f>IF(AC1007&lt;=450,AthetaR30_0,IF(AC1007&gt;=650,AthetaR30_2,(IF(AC1007&lt;=550,AthetaR30_0+(AthetaR30_1-AthetaR30_0)/100*(AC1007-450),AthetaR30_1+(AthetaR30_2-AthetaR30_1)/100*(AC1007-450)))))</f>
        <v>0</v>
      </c>
      <c r="AI1007" s="3">
        <f>IF(AD1007&lt;=450,AthetaR60_0,IF(AD1007&gt;=650,AthetaR60_2,(IF(AD1007&lt;=550,AthetaR60_0+(AthetaR60_1-AthetaR60_0)/100*(AD1007-450),AthetaR60_1+(AthetaR60_2-AthetaR60_1)/100*(AD1007-450)))))</f>
        <v>0.5</v>
      </c>
      <c r="AJ1007" s="3">
        <f>IF(AE1007&lt;=450,AthetaR90_0,IF(AE1007&gt;=650,AthetaR90_2,(IF(AE1007&lt;=550,AthetaR90_0+(AthetaR90_1-AthetaR90_0)/100*(AE1007-450),AthetaR90_1+(AthetaR90_2-AthetaR90_1)/100*(AE1007-450)))))</f>
        <v>1.3</v>
      </c>
      <c r="AK1007" s="3">
        <f>IF(AF1007&lt;=450,AthetaR120_0,IF(AF1007&gt;=650,AthetaR120_2,(IF(AF1007&lt;=550,AthetaR120_0+(AthetaR120_1-AthetaR120_0)/100*(AF1007-450),AthetaR120_1+(AthetaR120_2-AthetaR120_1)/100*(AF1007-450)))))</f>
        <v>1.9</v>
      </c>
      <c r="AL1007" s="24">
        <f t="shared" si="495"/>
        <v>493.82313060508466</v>
      </c>
      <c r="AM1007" s="14">
        <f t="shared" si="496"/>
        <v>362.3379733036528</v>
      </c>
    </row>
    <row r="1008" spans="2:39" x14ac:dyDescent="0.25">
      <c r="B1008" s="3">
        <f t="shared" si="479"/>
        <v>4950</v>
      </c>
      <c r="C1008" s="14">
        <f t="shared" si="480"/>
        <v>82.5</v>
      </c>
      <c r="D1008" s="11">
        <f t="shared" si="481"/>
        <v>992.96950352254566</v>
      </c>
      <c r="E1008" s="11">
        <f t="shared" si="467"/>
        <v>657.89203676054103</v>
      </c>
      <c r="F1008" s="11">
        <f t="shared" si="482"/>
        <v>246.61903170477933</v>
      </c>
      <c r="G1008" s="11">
        <f t="shared" si="468"/>
        <v>494.20009245386325</v>
      </c>
      <c r="H1008" s="11">
        <f t="shared" si="469"/>
        <v>362.26535258086921</v>
      </c>
      <c r="I1008" s="24">
        <f t="shared" si="483"/>
        <v>246.61903170477933</v>
      </c>
      <c r="J1008" s="12">
        <f t="shared" si="470"/>
        <v>0.21167347831877192</v>
      </c>
      <c r="K1008" s="24">
        <f t="shared" si="471"/>
        <v>546.14823009288182</v>
      </c>
      <c r="L1008" s="12">
        <f t="shared" si="484"/>
        <v>0.23092677490579103</v>
      </c>
      <c r="M1008" s="24">
        <f t="shared" si="485"/>
        <v>494.20009245386325</v>
      </c>
      <c r="N1008" s="12">
        <f t="shared" si="472"/>
        <v>0.58190995605074458</v>
      </c>
      <c r="O1008" s="24">
        <f t="shared" si="473"/>
        <v>662.2164038687348</v>
      </c>
      <c r="P1008" s="12">
        <f t="shared" si="486"/>
        <v>0.3766661764606854</v>
      </c>
      <c r="Q1008" s="24">
        <f t="shared" si="487"/>
        <v>362.26535258086921</v>
      </c>
      <c r="R1008" s="12">
        <f t="shared" si="474"/>
        <v>0.35996559633767067</v>
      </c>
      <c r="S1008" s="24">
        <f t="shared" si="475"/>
        <v>588.78592097568105</v>
      </c>
      <c r="T1008" s="12">
        <f t="shared" si="488"/>
        <v>0.31611246373859347</v>
      </c>
      <c r="W1008" s="24">
        <f t="shared" si="489"/>
        <v>408.64970308681347</v>
      </c>
      <c r="X1008" s="24">
        <f t="shared" si="490"/>
        <v>610.16325430259826</v>
      </c>
      <c r="Y1008" s="13">
        <f t="shared" si="476"/>
        <v>0.38504145595189176</v>
      </c>
      <c r="Z1008" s="24">
        <f t="shared" si="477"/>
        <v>6231.0583418431888</v>
      </c>
      <c r="AA1008" s="24">
        <f t="shared" si="478"/>
        <v>14864.738642290793</v>
      </c>
      <c r="AB1008" s="24">
        <f t="shared" si="491"/>
        <v>494.20009245386325</v>
      </c>
      <c r="AC1008" s="24">
        <f t="shared" si="492"/>
        <v>362.26535258086921</v>
      </c>
      <c r="AE1008" s="14">
        <f t="shared" si="493"/>
        <v>82.5</v>
      </c>
      <c r="AF1008" s="24">
        <f t="shared" si="497"/>
        <v>400</v>
      </c>
      <c r="AG1008" s="3">
        <f t="shared" si="494"/>
        <v>1.3</v>
      </c>
      <c r="AH1008" s="3">
        <f>IF(AC1008&lt;=450,AthetaR30_0,IF(AC1008&gt;=650,AthetaR30_2,(IF(AC1008&lt;=550,AthetaR30_0+(AthetaR30_1-AthetaR30_0)/100*(AC1008-450),AthetaR30_1+(AthetaR30_2-AthetaR30_1)/100*(AC1008-450)))))</f>
        <v>0</v>
      </c>
      <c r="AI1008" s="3">
        <f>IF(AD1008&lt;=450,AthetaR60_0,IF(AD1008&gt;=650,AthetaR60_2,(IF(AD1008&lt;=550,AthetaR60_0+(AthetaR60_1-AthetaR60_0)/100*(AD1008-450),AthetaR60_1+(AthetaR60_2-AthetaR60_1)/100*(AD1008-450)))))</f>
        <v>0.5</v>
      </c>
      <c r="AJ1008" s="3">
        <f>IF(AE1008&lt;=450,AthetaR90_0,IF(AE1008&gt;=650,AthetaR90_2,(IF(AE1008&lt;=550,AthetaR90_0+(AthetaR90_1-AthetaR90_0)/100*(AE1008-450),AthetaR90_1+(AthetaR90_2-AthetaR90_1)/100*(AE1008-450)))))</f>
        <v>1.3</v>
      </c>
      <c r="AK1008" s="3">
        <f>IF(AF1008&lt;=450,AthetaR120_0,IF(AF1008&gt;=650,AthetaR120_2,(IF(AF1008&lt;=550,AthetaR120_0+(AthetaR120_1-AthetaR120_0)/100*(AF1008-450),AthetaR120_1+(AthetaR120_2-AthetaR120_1)/100*(AF1008-450)))))</f>
        <v>1.9</v>
      </c>
      <c r="AL1008" s="24">
        <f t="shared" si="495"/>
        <v>494.20009245386325</v>
      </c>
      <c r="AM1008" s="14">
        <f t="shared" si="496"/>
        <v>362.67270598686957</v>
      </c>
    </row>
    <row r="1009" spans="2:39" x14ac:dyDescent="0.25">
      <c r="B1009" s="3">
        <f t="shared" si="479"/>
        <v>4955</v>
      </c>
      <c r="C1009" s="14">
        <f t="shared" si="480"/>
        <v>82.583333333333329</v>
      </c>
      <c r="D1009" s="11">
        <f t="shared" si="481"/>
        <v>993.12054345091758</v>
      </c>
      <c r="E1009" s="11">
        <f t="shared" si="467"/>
        <v>658.10583510919309</v>
      </c>
      <c r="F1009" s="11">
        <f t="shared" si="482"/>
        <v>246.84995847968511</v>
      </c>
      <c r="G1009" s="11">
        <f t="shared" si="468"/>
        <v>494.57675863032392</v>
      </c>
      <c r="H1009" s="11">
        <f t="shared" si="469"/>
        <v>362.5814650446078</v>
      </c>
      <c r="I1009" s="24">
        <f t="shared" si="483"/>
        <v>246.84995847968511</v>
      </c>
      <c r="J1009" s="12">
        <f t="shared" si="470"/>
        <v>0.21164265095295101</v>
      </c>
      <c r="K1009" s="24">
        <f t="shared" si="471"/>
        <v>546.22778074680582</v>
      </c>
      <c r="L1009" s="12">
        <f t="shared" si="484"/>
        <v>0.23087359549681491</v>
      </c>
      <c r="M1009" s="24">
        <f t="shared" si="485"/>
        <v>494.57675863032392</v>
      </c>
      <c r="N1009" s="12">
        <f t="shared" si="472"/>
        <v>0.5816684998424988</v>
      </c>
      <c r="O1009" s="24">
        <f t="shared" si="473"/>
        <v>662.49129628934816</v>
      </c>
      <c r="P1009" s="12">
        <f t="shared" si="486"/>
        <v>0.37637068655489403</v>
      </c>
      <c r="Q1009" s="24">
        <f t="shared" si="487"/>
        <v>362.5814650446078</v>
      </c>
      <c r="R1009" s="12">
        <f t="shared" si="474"/>
        <v>0.35988390302435397</v>
      </c>
      <c r="S1009" s="24">
        <f t="shared" si="475"/>
        <v>588.91957483548003</v>
      </c>
      <c r="T1009" s="12">
        <f t="shared" si="488"/>
        <v>0.31596998092567968</v>
      </c>
      <c r="W1009" s="24">
        <f t="shared" si="489"/>
        <v>409.03474454276534</v>
      </c>
      <c r="X1009" s="24">
        <f t="shared" si="490"/>
        <v>610.35744820737261</v>
      </c>
      <c r="Y1009" s="13">
        <f t="shared" si="476"/>
        <v>0.38494317388716254</v>
      </c>
      <c r="Z1009" s="24">
        <f t="shared" si="477"/>
        <v>6226.7772641606934</v>
      </c>
      <c r="AA1009" s="24">
        <f t="shared" si="478"/>
        <v>14870.347355336457</v>
      </c>
      <c r="AB1009" s="24">
        <f t="shared" si="491"/>
        <v>494.57675863032392</v>
      </c>
      <c r="AC1009" s="24">
        <f t="shared" si="492"/>
        <v>362.5814650446078</v>
      </c>
      <c r="AE1009" s="14">
        <f t="shared" si="493"/>
        <v>82.583333333333329</v>
      </c>
      <c r="AF1009" s="24">
        <f t="shared" si="497"/>
        <v>400</v>
      </c>
      <c r="AG1009" s="3">
        <f t="shared" si="494"/>
        <v>1.3</v>
      </c>
      <c r="AH1009" s="3">
        <f>IF(AC1009&lt;=450,AthetaR30_0,IF(AC1009&gt;=650,AthetaR30_2,(IF(AC1009&lt;=550,AthetaR30_0+(AthetaR30_1-AthetaR30_0)/100*(AC1009-450),AthetaR30_1+(AthetaR30_2-AthetaR30_1)/100*(AC1009-450)))))</f>
        <v>0</v>
      </c>
      <c r="AI1009" s="3">
        <f>IF(AD1009&lt;=450,AthetaR60_0,IF(AD1009&gt;=650,AthetaR60_2,(IF(AD1009&lt;=550,AthetaR60_0+(AthetaR60_1-AthetaR60_0)/100*(AD1009-450),AthetaR60_1+(AthetaR60_2-AthetaR60_1)/100*(AD1009-450)))))</f>
        <v>0.5</v>
      </c>
      <c r="AJ1009" s="3">
        <f>IF(AE1009&lt;=450,AthetaR90_0,IF(AE1009&gt;=650,AthetaR90_2,(IF(AE1009&lt;=550,AthetaR90_0+(AthetaR90_1-AthetaR90_0)/100*(AE1009-450),AthetaR90_1+(AthetaR90_2-AthetaR90_1)/100*(AE1009-450)))))</f>
        <v>1.3</v>
      </c>
      <c r="AK1009" s="3">
        <f>IF(AF1009&lt;=450,AthetaR120_0,IF(AF1009&gt;=650,AthetaR120_2,(IF(AF1009&lt;=550,AthetaR120_0+(AthetaR120_1-AthetaR120_0)/100*(AF1009-450),AthetaR120_1+(AthetaR120_2-AthetaR120_1)/100*(AF1009-450)))))</f>
        <v>1.9</v>
      </c>
      <c r="AL1009" s="24">
        <f t="shared" si="495"/>
        <v>494.57675863032392</v>
      </c>
      <c r="AM1009" s="14">
        <f t="shared" si="496"/>
        <v>363.00732306324835</v>
      </c>
    </row>
    <row r="1010" spans="2:39" x14ac:dyDescent="0.25">
      <c r="B1010" s="3">
        <f t="shared" si="479"/>
        <v>4960</v>
      </c>
      <c r="C1010" s="14">
        <f t="shared" si="480"/>
        <v>82.666666666666671</v>
      </c>
      <c r="D1010" s="11">
        <f t="shared" si="481"/>
        <v>993.27143127460261</v>
      </c>
      <c r="E1010" s="11">
        <f t="shared" si="467"/>
        <v>658.31963345784527</v>
      </c>
      <c r="F1010" s="11">
        <f t="shared" si="482"/>
        <v>247.08083207518192</v>
      </c>
      <c r="G1010" s="11">
        <f t="shared" si="468"/>
        <v>494.9531293168788</v>
      </c>
      <c r="H1010" s="11">
        <f t="shared" si="469"/>
        <v>362.89743502553347</v>
      </c>
      <c r="I1010" s="24">
        <f t="shared" si="483"/>
        <v>247.08083207518192</v>
      </c>
      <c r="J1010" s="12">
        <f t="shared" si="470"/>
        <v>0.2116118415599019</v>
      </c>
      <c r="K1010" s="24">
        <f t="shared" si="471"/>
        <v>546.30730817904839</v>
      </c>
      <c r="L1010" s="12">
        <f t="shared" si="484"/>
        <v>0.23082040203239057</v>
      </c>
      <c r="M1010" s="24">
        <f t="shared" si="485"/>
        <v>494.9531293168788</v>
      </c>
      <c r="N1010" s="12">
        <f t="shared" si="472"/>
        <v>0.58142703432814524</v>
      </c>
      <c r="O1010" s="24">
        <f t="shared" si="473"/>
        <v>662.76642763372774</v>
      </c>
      <c r="P1010" s="12">
        <f t="shared" si="486"/>
        <v>0.37607537940125141</v>
      </c>
      <c r="Q1010" s="24">
        <f t="shared" si="487"/>
        <v>362.89743502553347</v>
      </c>
      <c r="R1010" s="12">
        <f t="shared" si="474"/>
        <v>0.3598021951614141</v>
      </c>
      <c r="S1010" s="24">
        <f t="shared" si="475"/>
        <v>589.05331320770335</v>
      </c>
      <c r="T1010" s="12">
        <f t="shared" si="488"/>
        <v>0.31582749894459261</v>
      </c>
      <c r="W1010" s="24">
        <f t="shared" si="489"/>
        <v>409.4196877166525</v>
      </c>
      <c r="X1010" s="24">
        <f t="shared" si="490"/>
        <v>610.55189907271165</v>
      </c>
      <c r="Y1010" s="13">
        <f t="shared" si="476"/>
        <v>0.38484472210281967</v>
      </c>
      <c r="Z1010" s="24">
        <f t="shared" si="477"/>
        <v>6222.4986435298188</v>
      </c>
      <c r="AA1010" s="24">
        <f t="shared" si="478"/>
        <v>14875.949758831943</v>
      </c>
      <c r="AB1010" s="24">
        <f t="shared" si="491"/>
        <v>494.9531293168788</v>
      </c>
      <c r="AC1010" s="24">
        <f t="shared" si="492"/>
        <v>362.89743502553347</v>
      </c>
      <c r="AE1010" s="14">
        <f t="shared" si="493"/>
        <v>82.666666666666671</v>
      </c>
      <c r="AF1010" s="24">
        <f t="shared" si="497"/>
        <v>400</v>
      </c>
      <c r="AG1010" s="3">
        <f t="shared" si="494"/>
        <v>1.3</v>
      </c>
      <c r="AH1010" s="3">
        <f>IF(AC1010&lt;=450,AthetaR30_0,IF(AC1010&gt;=650,AthetaR30_2,(IF(AC1010&lt;=550,AthetaR30_0+(AthetaR30_1-AthetaR30_0)/100*(AC1010-450),AthetaR30_1+(AthetaR30_2-AthetaR30_1)/100*(AC1010-450)))))</f>
        <v>0</v>
      </c>
      <c r="AI1010" s="3">
        <f>IF(AD1010&lt;=450,AthetaR60_0,IF(AD1010&gt;=650,AthetaR60_2,(IF(AD1010&lt;=550,AthetaR60_0+(AthetaR60_1-AthetaR60_0)/100*(AD1010-450),AthetaR60_1+(AthetaR60_2-AthetaR60_1)/100*(AD1010-450)))))</f>
        <v>0.5</v>
      </c>
      <c r="AJ1010" s="3">
        <f>IF(AE1010&lt;=450,AthetaR90_0,IF(AE1010&gt;=650,AthetaR90_2,(IF(AE1010&lt;=550,AthetaR90_0+(AthetaR90_1-AthetaR90_0)/100*(AE1010-450),AthetaR90_1+(AthetaR90_2-AthetaR90_1)/100*(AE1010-450)))))</f>
        <v>1.3</v>
      </c>
      <c r="AK1010" s="3">
        <f>IF(AF1010&lt;=450,AthetaR120_0,IF(AF1010&gt;=650,AthetaR120_2,(IF(AF1010&lt;=550,AthetaR120_0+(AthetaR120_1-AthetaR120_0)/100*(AF1010-450),AthetaR120_1+(AthetaR120_2-AthetaR120_1)/100*(AF1010-450)))))</f>
        <v>1.9</v>
      </c>
      <c r="AL1010" s="24">
        <f t="shared" si="495"/>
        <v>494.9531293168788</v>
      </c>
      <c r="AM1010" s="14">
        <f t="shared" si="496"/>
        <v>363.34182449197834</v>
      </c>
    </row>
    <row r="1011" spans="2:39" x14ac:dyDescent="0.25">
      <c r="B1011" s="3">
        <f t="shared" si="479"/>
        <v>4965</v>
      </c>
      <c r="C1011" s="14">
        <f t="shared" si="480"/>
        <v>82.75</v>
      </c>
      <c r="D1011" s="11">
        <f t="shared" si="481"/>
        <v>993.42216729964662</v>
      </c>
      <c r="E1011" s="11">
        <f t="shared" si="467"/>
        <v>658.53343180649733</v>
      </c>
      <c r="F1011" s="11">
        <f t="shared" si="482"/>
        <v>247.3116524772143</v>
      </c>
      <c r="G1011" s="11">
        <f t="shared" si="468"/>
        <v>495.32920469628004</v>
      </c>
      <c r="H1011" s="11">
        <f t="shared" si="469"/>
        <v>363.21326252447807</v>
      </c>
      <c r="I1011" s="24">
        <f t="shared" si="483"/>
        <v>247.3116524772143</v>
      </c>
      <c r="J1011" s="12">
        <f t="shared" si="470"/>
        <v>0.21158105006495828</v>
      </c>
      <c r="K1011" s="24">
        <f t="shared" si="471"/>
        <v>546.38681255201698</v>
      </c>
      <c r="L1011" s="12">
        <f t="shared" si="484"/>
        <v>0.23076719456839817</v>
      </c>
      <c r="M1011" s="24">
        <f t="shared" si="485"/>
        <v>495.32920469628004</v>
      </c>
      <c r="N1011" s="12">
        <f t="shared" si="472"/>
        <v>0.58118555997927634</v>
      </c>
      <c r="O1011" s="24">
        <f t="shared" si="473"/>
        <v>663.04179767487381</v>
      </c>
      <c r="P1011" s="12">
        <f t="shared" si="486"/>
        <v>0.37578025533798459</v>
      </c>
      <c r="Q1011" s="24">
        <f t="shared" si="487"/>
        <v>363.21326252447807</v>
      </c>
      <c r="R1011" s="12">
        <f t="shared" si="474"/>
        <v>0.35972047265687063</v>
      </c>
      <c r="S1011" s="24">
        <f t="shared" si="475"/>
        <v>589.18713631682317</v>
      </c>
      <c r="T1011" s="12">
        <f t="shared" si="488"/>
        <v>0.31568501793270731</v>
      </c>
      <c r="W1011" s="24">
        <f t="shared" si="489"/>
        <v>409.8045324387553</v>
      </c>
      <c r="X1011" s="24">
        <f t="shared" si="490"/>
        <v>610.74660733742462</v>
      </c>
      <c r="Y1011" s="13">
        <f t="shared" si="476"/>
        <v>0.38474610075429849</v>
      </c>
      <c r="Z1011" s="24">
        <f t="shared" si="477"/>
        <v>6218.2224841935504</v>
      </c>
      <c r="AA1011" s="24">
        <f t="shared" si="478"/>
        <v>14881.545856513343</v>
      </c>
      <c r="AB1011" s="24">
        <f t="shared" si="491"/>
        <v>495.32920469628004</v>
      </c>
      <c r="AC1011" s="24">
        <f t="shared" si="492"/>
        <v>363.21326252447807</v>
      </c>
      <c r="AE1011" s="14">
        <f t="shared" si="493"/>
        <v>82.75</v>
      </c>
      <c r="AF1011" s="24">
        <f t="shared" si="497"/>
        <v>400</v>
      </c>
      <c r="AG1011" s="3">
        <f t="shared" si="494"/>
        <v>1.3</v>
      </c>
      <c r="AH1011" s="3">
        <f>IF(AC1011&lt;=450,AthetaR30_0,IF(AC1011&gt;=650,AthetaR30_2,(IF(AC1011&lt;=550,AthetaR30_0+(AthetaR30_1-AthetaR30_0)/100*(AC1011-450),AthetaR30_1+(AthetaR30_2-AthetaR30_1)/100*(AC1011-450)))))</f>
        <v>0</v>
      </c>
      <c r="AI1011" s="3">
        <f>IF(AD1011&lt;=450,AthetaR60_0,IF(AD1011&gt;=650,AthetaR60_2,(IF(AD1011&lt;=550,AthetaR60_0+(AthetaR60_1-AthetaR60_0)/100*(AD1011-450),AthetaR60_1+(AthetaR60_2-AthetaR60_1)/100*(AD1011-450)))))</f>
        <v>0.5</v>
      </c>
      <c r="AJ1011" s="3">
        <f>IF(AE1011&lt;=450,AthetaR90_0,IF(AE1011&gt;=650,AthetaR90_2,(IF(AE1011&lt;=550,AthetaR90_0+(AthetaR90_1-AthetaR90_0)/100*(AE1011-450),AthetaR90_1+(AthetaR90_2-AthetaR90_1)/100*(AE1011-450)))))</f>
        <v>1.3</v>
      </c>
      <c r="AK1011" s="3">
        <f>IF(AF1011&lt;=450,AthetaR120_0,IF(AF1011&gt;=650,AthetaR120_2,(IF(AF1011&lt;=550,AthetaR120_0+(AthetaR120_1-AthetaR120_0)/100*(AF1011-450),AthetaR120_1+(AthetaR120_2-AthetaR120_1)/100*(AF1011-450)))))</f>
        <v>1.9</v>
      </c>
      <c r="AL1011" s="24">
        <f t="shared" si="495"/>
        <v>495.32920469628004</v>
      </c>
      <c r="AM1011" s="14">
        <f t="shared" si="496"/>
        <v>363.67621023237706</v>
      </c>
    </row>
    <row r="1012" spans="2:39" x14ac:dyDescent="0.25">
      <c r="B1012" s="3">
        <f t="shared" si="479"/>
        <v>4970</v>
      </c>
      <c r="C1012" s="14">
        <f t="shared" si="480"/>
        <v>82.833333333333329</v>
      </c>
      <c r="D1012" s="11">
        <f t="shared" si="481"/>
        <v>993.5727518311727</v>
      </c>
      <c r="E1012" s="11">
        <f t="shared" si="467"/>
        <v>658.7472301551494</v>
      </c>
      <c r="F1012" s="11">
        <f t="shared" si="482"/>
        <v>247.54241967178268</v>
      </c>
      <c r="G1012" s="11">
        <f t="shared" si="468"/>
        <v>495.70498495161803</v>
      </c>
      <c r="H1012" s="11">
        <f t="shared" si="469"/>
        <v>363.52894754241078</v>
      </c>
      <c r="I1012" s="24">
        <f t="shared" si="483"/>
        <v>247.54241967178268</v>
      </c>
      <c r="J1012" s="12">
        <f t="shared" si="470"/>
        <v>0.21155027639361856</v>
      </c>
      <c r="K1012" s="24">
        <f t="shared" si="471"/>
        <v>546.46629402791223</v>
      </c>
      <c r="L1012" s="12">
        <f t="shared" si="484"/>
        <v>0.23071397316045064</v>
      </c>
      <c r="M1012" s="24">
        <f t="shared" si="485"/>
        <v>495.70498495161803</v>
      </c>
      <c r="N1012" s="12">
        <f t="shared" si="472"/>
        <v>0.58094407726758879</v>
      </c>
      <c r="O1012" s="24">
        <f t="shared" si="473"/>
        <v>663.31740618441881</v>
      </c>
      <c r="P1012" s="12">
        <f t="shared" si="486"/>
        <v>0.3754853147016598</v>
      </c>
      <c r="Q1012" s="24">
        <f t="shared" si="487"/>
        <v>363.52894754241078</v>
      </c>
      <c r="R1012" s="12">
        <f t="shared" si="474"/>
        <v>0.35963873541956626</v>
      </c>
      <c r="S1012" s="24">
        <f t="shared" si="475"/>
        <v>589.32104438632405</v>
      </c>
      <c r="T1012" s="12">
        <f t="shared" si="488"/>
        <v>0.31554253802729476</v>
      </c>
      <c r="W1012" s="24">
        <f t="shared" si="489"/>
        <v>410.18927853950959</v>
      </c>
      <c r="X1012" s="24">
        <f t="shared" si="490"/>
        <v>610.94157343875258</v>
      </c>
      <c r="Y1012" s="13">
        <f t="shared" si="476"/>
        <v>0.38464730999950697</v>
      </c>
      <c r="Z1012" s="24">
        <f t="shared" si="477"/>
        <v>6213.9487903909949</v>
      </c>
      <c r="AA1012" s="24">
        <f t="shared" si="478"/>
        <v>14887.135652173914</v>
      </c>
      <c r="AB1012" s="24">
        <f t="shared" si="491"/>
        <v>495.70498495161803</v>
      </c>
      <c r="AC1012" s="24">
        <f t="shared" si="492"/>
        <v>363.52894754241078</v>
      </c>
      <c r="AE1012" s="14">
        <f t="shared" si="493"/>
        <v>82.833333333333329</v>
      </c>
      <c r="AF1012" s="24">
        <f t="shared" si="497"/>
        <v>400</v>
      </c>
      <c r="AG1012" s="3">
        <f t="shared" si="494"/>
        <v>1.3</v>
      </c>
      <c r="AH1012" s="3">
        <f>IF(AC1012&lt;=450,AthetaR30_0,IF(AC1012&gt;=650,AthetaR30_2,(IF(AC1012&lt;=550,AthetaR30_0+(AthetaR30_1-AthetaR30_0)/100*(AC1012-450),AthetaR30_1+(AthetaR30_2-AthetaR30_1)/100*(AC1012-450)))))</f>
        <v>0</v>
      </c>
      <c r="AI1012" s="3">
        <f>IF(AD1012&lt;=450,AthetaR60_0,IF(AD1012&gt;=650,AthetaR60_2,(IF(AD1012&lt;=550,AthetaR60_0+(AthetaR60_1-AthetaR60_0)/100*(AD1012-450),AthetaR60_1+(AthetaR60_2-AthetaR60_1)/100*(AD1012-450)))))</f>
        <v>0.5</v>
      </c>
      <c r="AJ1012" s="3">
        <f>IF(AE1012&lt;=450,AthetaR90_0,IF(AE1012&gt;=650,AthetaR90_2,(IF(AE1012&lt;=550,AthetaR90_0+(AthetaR90_1-AthetaR90_0)/100*(AE1012-450),AthetaR90_1+(AthetaR90_2-AthetaR90_1)/100*(AE1012-450)))))</f>
        <v>1.3</v>
      </c>
      <c r="AK1012" s="3">
        <f>IF(AF1012&lt;=450,AthetaR120_0,IF(AF1012&gt;=650,AthetaR120_2,(IF(AF1012&lt;=550,AthetaR120_0+(AthetaR120_1-AthetaR120_0)/100*(AF1012-450),AthetaR120_1+(AthetaR120_2-AthetaR120_1)/100*(AF1012-450)))))</f>
        <v>1.9</v>
      </c>
      <c r="AL1012" s="24">
        <f t="shared" si="495"/>
        <v>495.70498495161803</v>
      </c>
      <c r="AM1012" s="14">
        <f t="shared" si="496"/>
        <v>364.01048024388973</v>
      </c>
    </row>
    <row r="1013" spans="2:39" x14ac:dyDescent="0.25">
      <c r="B1013" s="3">
        <f t="shared" si="479"/>
        <v>4975</v>
      </c>
      <c r="C1013" s="14">
        <f t="shared" si="480"/>
        <v>82.916666666666671</v>
      </c>
      <c r="D1013" s="11">
        <f t="shared" si="481"/>
        <v>993.72318517338454</v>
      </c>
      <c r="E1013" s="11">
        <f t="shared" si="467"/>
        <v>658.96102850380146</v>
      </c>
      <c r="F1013" s="11">
        <f t="shared" si="482"/>
        <v>247.77313364494313</v>
      </c>
      <c r="G1013" s="11">
        <f t="shared" si="468"/>
        <v>496.08047026631971</v>
      </c>
      <c r="H1013" s="11">
        <f t="shared" si="469"/>
        <v>363.84449008043805</v>
      </c>
      <c r="I1013" s="24">
        <f t="shared" si="483"/>
        <v>247.77313364494313</v>
      </c>
      <c r="J1013" s="12">
        <f t="shared" si="470"/>
        <v>0.21151952047154565</v>
      </c>
      <c r="K1013" s="24">
        <f t="shared" si="471"/>
        <v>546.54575276872788</v>
      </c>
      <c r="L1013" s="12">
        <f t="shared" si="484"/>
        <v>0.23066073786388808</v>
      </c>
      <c r="M1013" s="24">
        <f t="shared" si="485"/>
        <v>496.08047026631971</v>
      </c>
      <c r="N1013" s="12">
        <f t="shared" si="472"/>
        <v>0.58070258666487107</v>
      </c>
      <c r="O1013" s="24">
        <f t="shared" si="473"/>
        <v>663.59325293263578</v>
      </c>
      <c r="P1013" s="12">
        <f t="shared" si="486"/>
        <v>0.37519055782716204</v>
      </c>
      <c r="Q1013" s="24">
        <f t="shared" si="487"/>
        <v>363.84449008043805</v>
      </c>
      <c r="R1013" s="12">
        <f t="shared" si="474"/>
        <v>0.35955698335916531</v>
      </c>
      <c r="S1013" s="24">
        <f t="shared" si="475"/>
        <v>589.45503763870397</v>
      </c>
      <c r="T1013" s="12">
        <f t="shared" si="488"/>
        <v>0.31540005936550874</v>
      </c>
      <c r="W1013" s="24">
        <f t="shared" si="489"/>
        <v>410.57392584950907</v>
      </c>
      <c r="X1013" s="24">
        <f t="shared" si="490"/>
        <v>611.13679781236783</v>
      </c>
      <c r="Y1013" s="13">
        <f t="shared" si="476"/>
        <v>0.38454834999881871</v>
      </c>
      <c r="Z1013" s="24">
        <f t="shared" si="477"/>
        <v>6209.6775663573098</v>
      </c>
      <c r="AA1013" s="24">
        <f t="shared" si="478"/>
        <v>14892.71914966401</v>
      </c>
      <c r="AB1013" s="24">
        <f t="shared" si="491"/>
        <v>496.08047026631971</v>
      </c>
      <c r="AC1013" s="24">
        <f t="shared" si="492"/>
        <v>363.84449008043805</v>
      </c>
      <c r="AE1013" s="14">
        <f t="shared" si="493"/>
        <v>82.916666666666671</v>
      </c>
      <c r="AF1013" s="24">
        <f t="shared" si="497"/>
        <v>400</v>
      </c>
      <c r="AG1013" s="3">
        <f t="shared" si="494"/>
        <v>1.3</v>
      </c>
      <c r="AH1013" s="3">
        <f>IF(AC1013&lt;=450,AthetaR30_0,IF(AC1013&gt;=650,AthetaR30_2,(IF(AC1013&lt;=550,AthetaR30_0+(AthetaR30_1-AthetaR30_0)/100*(AC1013-450),AthetaR30_1+(AthetaR30_2-AthetaR30_1)/100*(AC1013-450)))))</f>
        <v>0</v>
      </c>
      <c r="AI1013" s="3">
        <f>IF(AD1013&lt;=450,AthetaR60_0,IF(AD1013&gt;=650,AthetaR60_2,(IF(AD1013&lt;=550,AthetaR60_0+(AthetaR60_1-AthetaR60_0)/100*(AD1013-450),AthetaR60_1+(AthetaR60_2-AthetaR60_1)/100*(AD1013-450)))))</f>
        <v>0.5</v>
      </c>
      <c r="AJ1013" s="3">
        <f>IF(AE1013&lt;=450,AthetaR90_0,IF(AE1013&gt;=650,AthetaR90_2,(IF(AE1013&lt;=550,AthetaR90_0+(AthetaR90_1-AthetaR90_0)/100*(AE1013-450),AthetaR90_1+(AthetaR90_2-AthetaR90_1)/100*(AE1013-450)))))</f>
        <v>1.3</v>
      </c>
      <c r="AK1013" s="3">
        <f>IF(AF1013&lt;=450,AthetaR120_0,IF(AF1013&gt;=650,AthetaR120_2,(IF(AF1013&lt;=550,AthetaR120_0+(AthetaR120_1-AthetaR120_0)/100*(AF1013-450),AthetaR120_1+(AthetaR120_2-AthetaR120_1)/100*(AF1013-450)))))</f>
        <v>1.9</v>
      </c>
      <c r="AL1013" s="24">
        <f t="shared" si="495"/>
        <v>496.08047026631971</v>
      </c>
      <c r="AM1013" s="14">
        <f t="shared" si="496"/>
        <v>364.34463448609023</v>
      </c>
    </row>
    <row r="1014" spans="2:39" x14ac:dyDescent="0.25">
      <c r="B1014" s="3">
        <f t="shared" si="479"/>
        <v>4980</v>
      </c>
      <c r="C1014" s="14">
        <f t="shared" si="480"/>
        <v>83</v>
      </c>
      <c r="D1014" s="11">
        <f t="shared" si="481"/>
        <v>993.87346762957111</v>
      </c>
      <c r="E1014" s="11">
        <f t="shared" si="467"/>
        <v>659.17482685245352</v>
      </c>
      <c r="F1014" s="11">
        <f t="shared" si="482"/>
        <v>248.00379438280703</v>
      </c>
      <c r="G1014" s="11">
        <f t="shared" si="468"/>
        <v>496.45566082414689</v>
      </c>
      <c r="H1014" s="11">
        <f t="shared" si="469"/>
        <v>364.15989013980357</v>
      </c>
      <c r="I1014" s="24">
        <f t="shared" si="483"/>
        <v>248.00379438280703</v>
      </c>
      <c r="J1014" s="12">
        <f t="shared" si="470"/>
        <v>0.21148878222456668</v>
      </c>
      <c r="K1014" s="24">
        <f t="shared" si="471"/>
        <v>546.62518893625042</v>
      </c>
      <c r="L1014" s="12">
        <f t="shared" si="484"/>
        <v>0.23060748873375192</v>
      </c>
      <c r="M1014" s="24">
        <f t="shared" si="485"/>
        <v>496.45566082414689</v>
      </c>
      <c r="N1014" s="12">
        <f t="shared" si="472"/>
        <v>0.58046108864299095</v>
      </c>
      <c r="O1014" s="24">
        <f t="shared" si="473"/>
        <v>663.86933768844744</v>
      </c>
      <c r="P1014" s="12">
        <f t="shared" si="486"/>
        <v>0.37489598504762017</v>
      </c>
      <c r="Q1014" s="24">
        <f t="shared" si="487"/>
        <v>364.15989013980357</v>
      </c>
      <c r="R1014" s="12">
        <f t="shared" si="474"/>
        <v>0.3594752163861506</v>
      </c>
      <c r="S1014" s="24">
        <f t="shared" si="475"/>
        <v>589.58911629547629</v>
      </c>
      <c r="T1014" s="12">
        <f t="shared" si="488"/>
        <v>0.31525758208434124</v>
      </c>
      <c r="W1014" s="24">
        <f t="shared" si="489"/>
        <v>410.95847419950786</v>
      </c>
      <c r="X1014" s="24">
        <f t="shared" si="490"/>
        <v>611.33228089237389</v>
      </c>
      <c r="Y1014" s="13">
        <f t="shared" si="476"/>
        <v>0.38444922091506567</v>
      </c>
      <c r="Z1014" s="24">
        <f t="shared" si="477"/>
        <v>6205.4088163236411</v>
      </c>
      <c r="AA1014" s="24">
        <f t="shared" si="478"/>
        <v>14898.296352891019</v>
      </c>
      <c r="AB1014" s="24">
        <f t="shared" si="491"/>
        <v>496.45566082414689</v>
      </c>
      <c r="AC1014" s="24">
        <f t="shared" si="492"/>
        <v>364.15989013980357</v>
      </c>
      <c r="AE1014" s="14">
        <f t="shared" si="493"/>
        <v>83</v>
      </c>
      <c r="AF1014" s="24">
        <f t="shared" si="497"/>
        <v>400</v>
      </c>
      <c r="AG1014" s="3">
        <f t="shared" si="494"/>
        <v>1.3</v>
      </c>
      <c r="AH1014" s="3">
        <f>IF(AC1014&lt;=450,AthetaR30_0,IF(AC1014&gt;=650,AthetaR30_2,(IF(AC1014&lt;=550,AthetaR30_0+(AthetaR30_1-AthetaR30_0)/100*(AC1014-450),AthetaR30_1+(AthetaR30_2-AthetaR30_1)/100*(AC1014-450)))))</f>
        <v>0</v>
      </c>
      <c r="AI1014" s="3">
        <f>IF(AD1014&lt;=450,AthetaR60_0,IF(AD1014&gt;=650,AthetaR60_2,(IF(AD1014&lt;=550,AthetaR60_0+(AthetaR60_1-AthetaR60_0)/100*(AD1014-450),AthetaR60_1+(AthetaR60_2-AthetaR60_1)/100*(AD1014-450)))))</f>
        <v>0.5</v>
      </c>
      <c r="AJ1014" s="3">
        <f>IF(AE1014&lt;=450,AthetaR90_0,IF(AE1014&gt;=650,AthetaR90_2,(IF(AE1014&lt;=550,AthetaR90_0+(AthetaR90_1-AthetaR90_0)/100*(AE1014-450),AthetaR90_1+(AthetaR90_2-AthetaR90_1)/100*(AE1014-450)))))</f>
        <v>1.3</v>
      </c>
      <c r="AK1014" s="3">
        <f>IF(AF1014&lt;=450,AthetaR120_0,IF(AF1014&gt;=650,AthetaR120_2,(IF(AF1014&lt;=550,AthetaR120_0+(AthetaR120_1-AthetaR120_0)/100*(AF1014-450),AthetaR120_1+(AthetaR120_2-AthetaR120_1)/100*(AF1014-450)))))</f>
        <v>1.9</v>
      </c>
      <c r="AL1014" s="24">
        <f t="shared" si="495"/>
        <v>496.45566082414689</v>
      </c>
      <c r="AM1014" s="14">
        <f t="shared" si="496"/>
        <v>364.6786729186806</v>
      </c>
    </row>
    <row r="1015" spans="2:39" x14ac:dyDescent="0.25">
      <c r="B1015" s="3">
        <f t="shared" si="479"/>
        <v>4985</v>
      </c>
      <c r="C1015" s="14">
        <f t="shared" si="480"/>
        <v>83.083333333333329</v>
      </c>
      <c r="D1015" s="11">
        <f t="shared" si="481"/>
        <v>994.02359950210871</v>
      </c>
      <c r="E1015" s="11">
        <f t="shared" si="467"/>
        <v>659.38862520110558</v>
      </c>
      <c r="F1015" s="11">
        <f t="shared" si="482"/>
        <v>248.23440187154077</v>
      </c>
      <c r="G1015" s="11">
        <f t="shared" si="468"/>
        <v>496.83055680919449</v>
      </c>
      <c r="H1015" s="11">
        <f t="shared" si="469"/>
        <v>364.47514772188788</v>
      </c>
      <c r="I1015" s="24">
        <f t="shared" si="483"/>
        <v>248.23440187154077</v>
      </c>
      <c r="J1015" s="12">
        <f t="shared" si="470"/>
        <v>0.21145806157867275</v>
      </c>
      <c r="K1015" s="24">
        <f t="shared" si="471"/>
        <v>546.70460269205921</v>
      </c>
      <c r="L1015" s="12">
        <f t="shared" si="484"/>
        <v>0.23055422582484297</v>
      </c>
      <c r="M1015" s="24">
        <f t="shared" si="485"/>
        <v>496.83055680919449</v>
      </c>
      <c r="N1015" s="12">
        <f t="shared" si="472"/>
        <v>0.58021958367388327</v>
      </c>
      <c r="O1015" s="24">
        <f t="shared" si="473"/>
        <v>664.14566021943619</v>
      </c>
      <c r="P1015" s="12">
        <f t="shared" si="486"/>
        <v>0.37460159669456283</v>
      </c>
      <c r="Q1015" s="24">
        <f t="shared" si="487"/>
        <v>364.47514772188788</v>
      </c>
      <c r="R1015" s="12">
        <f t="shared" si="474"/>
        <v>0.35939343441182159</v>
      </c>
      <c r="S1015" s="24">
        <f t="shared" si="475"/>
        <v>589.72328057717073</v>
      </c>
      <c r="T1015" s="12">
        <f t="shared" si="488"/>
        <v>0.31511510632071693</v>
      </c>
      <c r="W1015" s="24">
        <f t="shared" si="489"/>
        <v>411.34292342042295</v>
      </c>
      <c r="X1015" s="24">
        <f t="shared" si="490"/>
        <v>611.52802311130483</v>
      </c>
      <c r="Y1015" s="13">
        <f t="shared" si="476"/>
        <v>0.38434992291353332</v>
      </c>
      <c r="Z1015" s="24">
        <f t="shared" si="477"/>
        <v>6201.1425445170662</v>
      </c>
      <c r="AA1015" s="24">
        <f t="shared" si="478"/>
        <v>14903.867265819363</v>
      </c>
      <c r="AB1015" s="24">
        <f t="shared" si="491"/>
        <v>496.83055680919449</v>
      </c>
      <c r="AC1015" s="24">
        <f t="shared" si="492"/>
        <v>364.47514772188788</v>
      </c>
      <c r="AE1015" s="14">
        <f t="shared" si="493"/>
        <v>83.083333333333329</v>
      </c>
      <c r="AF1015" s="24">
        <f t="shared" si="497"/>
        <v>400</v>
      </c>
      <c r="AG1015" s="3">
        <f t="shared" si="494"/>
        <v>1.3</v>
      </c>
      <c r="AH1015" s="3">
        <f>IF(AC1015&lt;=450,AthetaR30_0,IF(AC1015&gt;=650,AthetaR30_2,(IF(AC1015&lt;=550,AthetaR30_0+(AthetaR30_1-AthetaR30_0)/100*(AC1015-450),AthetaR30_1+(AthetaR30_2-AthetaR30_1)/100*(AC1015-450)))))</f>
        <v>0</v>
      </c>
      <c r="AI1015" s="3">
        <f>IF(AD1015&lt;=450,AthetaR60_0,IF(AD1015&gt;=650,AthetaR60_2,(IF(AD1015&lt;=550,AthetaR60_0+(AthetaR60_1-AthetaR60_0)/100*(AD1015-450),AthetaR60_1+(AthetaR60_2-AthetaR60_1)/100*(AD1015-450)))))</f>
        <v>0.5</v>
      </c>
      <c r="AJ1015" s="3">
        <f>IF(AE1015&lt;=450,AthetaR90_0,IF(AE1015&gt;=650,AthetaR90_2,(IF(AE1015&lt;=550,AthetaR90_0+(AthetaR90_1-AthetaR90_0)/100*(AE1015-450),AthetaR90_1+(AthetaR90_2-AthetaR90_1)/100*(AE1015-450)))))</f>
        <v>1.3</v>
      </c>
      <c r="AK1015" s="3">
        <f>IF(AF1015&lt;=450,AthetaR120_0,IF(AF1015&gt;=650,AthetaR120_2,(IF(AF1015&lt;=550,AthetaR120_0+(AthetaR120_1-AthetaR120_0)/100*(AF1015-450),AthetaR120_1+(AthetaR120_2-AthetaR120_1)/100*(AF1015-450)))))</f>
        <v>1.9</v>
      </c>
      <c r="AL1015" s="24">
        <f t="shared" si="495"/>
        <v>496.83055680919449</v>
      </c>
      <c r="AM1015" s="14">
        <f t="shared" si="496"/>
        <v>365.01259550149126</v>
      </c>
    </row>
    <row r="1016" spans="2:39" x14ac:dyDescent="0.25">
      <c r="B1016" s="3">
        <f t="shared" si="479"/>
        <v>4990</v>
      </c>
      <c r="C1016" s="14">
        <f t="shared" si="480"/>
        <v>83.166666666666671</v>
      </c>
      <c r="D1016" s="11">
        <f t="shared" si="481"/>
        <v>994.17358109246686</v>
      </c>
      <c r="E1016" s="11">
        <f t="shared" si="467"/>
        <v>659.60242354975765</v>
      </c>
      <c r="F1016" s="11">
        <f t="shared" si="482"/>
        <v>248.46495609736562</v>
      </c>
      <c r="G1016" s="11">
        <f t="shared" si="468"/>
        <v>497.20515840588905</v>
      </c>
      <c r="H1016" s="11">
        <f t="shared" si="469"/>
        <v>364.7902628282086</v>
      </c>
      <c r="I1016" s="24">
        <f t="shared" si="483"/>
        <v>248.46495609736562</v>
      </c>
      <c r="J1016" s="12">
        <f t="shared" si="470"/>
        <v>0.21142735846001875</v>
      </c>
      <c r="K1016" s="24">
        <f t="shared" si="471"/>
        <v>546.78399419752657</v>
      </c>
      <c r="L1016" s="12">
        <f t="shared" si="484"/>
        <v>0.23050094919163952</v>
      </c>
      <c r="M1016" s="24">
        <f t="shared" si="485"/>
        <v>497.20515840588905</v>
      </c>
      <c r="N1016" s="12">
        <f t="shared" si="472"/>
        <v>0.57997807222953801</v>
      </c>
      <c r="O1016" s="24">
        <f t="shared" si="473"/>
        <v>664.42222029185154</v>
      </c>
      <c r="P1016" s="12">
        <f t="shared" si="486"/>
        <v>0.37430739309768851</v>
      </c>
      <c r="Q1016" s="24">
        <f t="shared" si="487"/>
        <v>364.7902628282086</v>
      </c>
      <c r="R1016" s="12">
        <f t="shared" si="474"/>
        <v>0.35931163734829152</v>
      </c>
      <c r="S1016" s="24">
        <f t="shared" si="475"/>
        <v>589.85753070333556</v>
      </c>
      <c r="T1016" s="12">
        <f t="shared" si="488"/>
        <v>0.31497263221135319</v>
      </c>
      <c r="W1016" s="24">
        <f t="shared" si="489"/>
        <v>411.72727334333649</v>
      </c>
      <c r="X1016" s="24">
        <f t="shared" si="490"/>
        <v>611.72402490012473</v>
      </c>
      <c r="Y1016" s="13">
        <f t="shared" si="476"/>
        <v>0.38425045616195386</v>
      </c>
      <c r="Z1016" s="24">
        <f t="shared" si="477"/>
        <v>6196.8787551605292</v>
      </c>
      <c r="AA1016" s="24">
        <f t="shared" si="478"/>
        <v>14909.431892470442</v>
      </c>
      <c r="AB1016" s="24">
        <f t="shared" si="491"/>
        <v>497.20515840588905</v>
      </c>
      <c r="AC1016" s="24">
        <f t="shared" si="492"/>
        <v>364.7902628282086</v>
      </c>
      <c r="AE1016" s="14">
        <f t="shared" si="493"/>
        <v>83.166666666666671</v>
      </c>
      <c r="AF1016" s="24">
        <f t="shared" si="497"/>
        <v>400</v>
      </c>
      <c r="AG1016" s="3">
        <f t="shared" si="494"/>
        <v>1.3</v>
      </c>
      <c r="AH1016" s="3">
        <f>IF(AC1016&lt;=450,AthetaR30_0,IF(AC1016&gt;=650,AthetaR30_2,(IF(AC1016&lt;=550,AthetaR30_0+(AthetaR30_1-AthetaR30_0)/100*(AC1016-450),AthetaR30_1+(AthetaR30_2-AthetaR30_1)/100*(AC1016-450)))))</f>
        <v>0</v>
      </c>
      <c r="AI1016" s="3">
        <f>IF(AD1016&lt;=450,AthetaR60_0,IF(AD1016&gt;=650,AthetaR60_2,(IF(AD1016&lt;=550,AthetaR60_0+(AthetaR60_1-AthetaR60_0)/100*(AD1016-450),AthetaR60_1+(AthetaR60_2-AthetaR60_1)/100*(AD1016-450)))))</f>
        <v>0.5</v>
      </c>
      <c r="AJ1016" s="3">
        <f>IF(AE1016&lt;=450,AthetaR90_0,IF(AE1016&gt;=650,AthetaR90_2,(IF(AE1016&lt;=550,AthetaR90_0+(AthetaR90_1-AthetaR90_0)/100*(AE1016-450),AthetaR90_1+(AthetaR90_2-AthetaR90_1)/100*(AE1016-450)))))</f>
        <v>1.3</v>
      </c>
      <c r="AK1016" s="3">
        <f>IF(AF1016&lt;=450,AthetaR120_0,IF(AF1016&gt;=650,AthetaR120_2,(IF(AF1016&lt;=550,AthetaR120_0+(AthetaR120_1-AthetaR120_0)/100*(AF1016-450),AthetaR120_1+(AthetaR120_2-AthetaR120_1)/100*(AF1016-450)))))</f>
        <v>1.9</v>
      </c>
      <c r="AL1016" s="24">
        <f t="shared" si="495"/>
        <v>497.20515840588905</v>
      </c>
      <c r="AM1016" s="14">
        <f t="shared" si="496"/>
        <v>365.34640219448124</v>
      </c>
    </row>
    <row r="1017" spans="2:39" x14ac:dyDescent="0.25">
      <c r="B1017" s="3">
        <f t="shared" si="479"/>
        <v>4995</v>
      </c>
      <c r="C1017" s="14">
        <f t="shared" si="480"/>
        <v>83.25</v>
      </c>
      <c r="D1017" s="11">
        <f t="shared" si="481"/>
        <v>994.32341270120935</v>
      </c>
      <c r="E1017" s="11">
        <f t="shared" si="467"/>
        <v>659.81622189840971</v>
      </c>
      <c r="F1017" s="11">
        <f t="shared" si="482"/>
        <v>248.69545704655727</v>
      </c>
      <c r="G1017" s="11">
        <f t="shared" si="468"/>
        <v>497.57946579898675</v>
      </c>
      <c r="H1017" s="11">
        <f t="shared" si="469"/>
        <v>365.10523546041998</v>
      </c>
      <c r="I1017" s="24">
        <f t="shared" si="483"/>
        <v>248.69545704655727</v>
      </c>
      <c r="J1017" s="12">
        <f t="shared" si="470"/>
        <v>0.21139667279492311</v>
      </c>
      <c r="K1017" s="24">
        <f t="shared" si="471"/>
        <v>546.8633636138178</v>
      </c>
      <c r="L1017" s="12">
        <f t="shared" si="484"/>
        <v>0.23044765888840327</v>
      </c>
      <c r="M1017" s="24">
        <f t="shared" si="485"/>
        <v>497.57946579898675</v>
      </c>
      <c r="N1017" s="12">
        <f t="shared" si="472"/>
        <v>0.5797365547819886</v>
      </c>
      <c r="O1017" s="24">
        <f t="shared" si="473"/>
        <v>664.69901767062038</v>
      </c>
      <c r="P1017" s="12">
        <f t="shared" si="486"/>
        <v>0.3740133745851561</v>
      </c>
      <c r="Q1017" s="24">
        <f t="shared" si="487"/>
        <v>365.10523546041998</v>
      </c>
      <c r="R1017" s="12">
        <f t="shared" si="474"/>
        <v>0.35922982510848583</v>
      </c>
      <c r="S1017" s="24">
        <f t="shared" si="475"/>
        <v>589.99186689253861</v>
      </c>
      <c r="T1017" s="12">
        <f t="shared" si="488"/>
        <v>0.31483015989293772</v>
      </c>
      <c r="W1017" s="24">
        <f t="shared" si="489"/>
        <v>412.11152379949846</v>
      </c>
      <c r="X1017" s="24">
        <f t="shared" si="490"/>
        <v>611.92028668822809</v>
      </c>
      <c r="Y1017" s="13">
        <f t="shared" si="476"/>
        <v>0.38415082083050012</v>
      </c>
      <c r="Z1017" s="24">
        <f t="shared" si="477"/>
        <v>6192.6174524727812</v>
      </c>
      <c r="AA1017" s="24">
        <f t="shared" si="478"/>
        <v>14914.990236922611</v>
      </c>
      <c r="AB1017" s="24">
        <f t="shared" si="491"/>
        <v>497.57946579898675</v>
      </c>
      <c r="AC1017" s="24">
        <f t="shared" si="492"/>
        <v>365.10523546041998</v>
      </c>
      <c r="AE1017" s="14">
        <f t="shared" si="493"/>
        <v>83.25</v>
      </c>
      <c r="AF1017" s="24">
        <f t="shared" si="497"/>
        <v>400</v>
      </c>
      <c r="AG1017" s="3">
        <f t="shared" si="494"/>
        <v>1.3</v>
      </c>
      <c r="AH1017" s="3">
        <f>IF(AC1017&lt;=450,AthetaR30_0,IF(AC1017&gt;=650,AthetaR30_2,(IF(AC1017&lt;=550,AthetaR30_0+(AthetaR30_1-AthetaR30_0)/100*(AC1017-450),AthetaR30_1+(AthetaR30_2-AthetaR30_1)/100*(AC1017-450)))))</f>
        <v>0</v>
      </c>
      <c r="AI1017" s="3">
        <f>IF(AD1017&lt;=450,AthetaR60_0,IF(AD1017&gt;=650,AthetaR60_2,(IF(AD1017&lt;=550,AthetaR60_0+(AthetaR60_1-AthetaR60_0)/100*(AD1017-450),AthetaR60_1+(AthetaR60_2-AthetaR60_1)/100*(AD1017-450)))))</f>
        <v>0.5</v>
      </c>
      <c r="AJ1017" s="3">
        <f>IF(AE1017&lt;=450,AthetaR90_0,IF(AE1017&gt;=650,AthetaR90_2,(IF(AE1017&lt;=550,AthetaR90_0+(AthetaR90_1-AthetaR90_0)/100*(AE1017-450),AthetaR90_1+(AthetaR90_2-AthetaR90_1)/100*(AE1017-450)))))</f>
        <v>1.3</v>
      </c>
      <c r="AK1017" s="3">
        <f>IF(AF1017&lt;=450,AthetaR120_0,IF(AF1017&gt;=650,AthetaR120_2,(IF(AF1017&lt;=550,AthetaR120_0+(AthetaR120_1-AthetaR120_0)/100*(AF1017-450),AthetaR120_1+(AthetaR120_2-AthetaR120_1)/100*(AF1017-450)))))</f>
        <v>1.9</v>
      </c>
      <c r="AL1017" s="24">
        <f t="shared" si="495"/>
        <v>497.57946579898675</v>
      </c>
      <c r="AM1017" s="14">
        <f t="shared" si="496"/>
        <v>365.680092957738</v>
      </c>
    </row>
    <row r="1018" spans="2:39" x14ac:dyDescent="0.25">
      <c r="B1018" s="3">
        <f t="shared" si="479"/>
        <v>5000</v>
      </c>
      <c r="C1018" s="14">
        <f t="shared" si="480"/>
        <v>83.333333333333329</v>
      </c>
      <c r="D1018" s="11">
        <f t="shared" si="481"/>
        <v>994.47309462800013</v>
      </c>
      <c r="E1018" s="11">
        <f t="shared" si="467"/>
        <v>660.03002024706177</v>
      </c>
      <c r="F1018" s="11">
        <f t="shared" si="482"/>
        <v>248.92590470544567</v>
      </c>
      <c r="G1018" s="11">
        <f t="shared" si="468"/>
        <v>497.95347917357191</v>
      </c>
      <c r="H1018" s="11">
        <f t="shared" si="469"/>
        <v>365.42006562031293</v>
      </c>
      <c r="I1018" s="24">
        <f t="shared" si="483"/>
        <v>248.92590470544567</v>
      </c>
      <c r="J1018" s="12">
        <f t="shared" si="470"/>
        <v>0.21136600450986748</v>
      </c>
      <c r="K1018" s="24">
        <f t="shared" si="471"/>
        <v>546.94271110189027</v>
      </c>
      <c r="L1018" s="12">
        <f t="shared" si="484"/>
        <v>0.23039435496907709</v>
      </c>
      <c r="M1018" s="24">
        <f t="shared" si="485"/>
        <v>497.95347917357191</v>
      </c>
      <c r="N1018" s="12">
        <f t="shared" si="472"/>
        <v>0.57949503180329853</v>
      </c>
      <c r="O1018" s="24">
        <f t="shared" si="473"/>
        <v>664.97605211935502</v>
      </c>
      <c r="P1018" s="12">
        <f t="shared" si="486"/>
        <v>0.37371954148329434</v>
      </c>
      <c r="Q1018" s="24">
        <f t="shared" si="487"/>
        <v>365.42006562031293</v>
      </c>
      <c r="R1018" s="12">
        <f t="shared" si="474"/>
        <v>0.3591479976061383</v>
      </c>
      <c r="S1018" s="24">
        <f t="shared" si="475"/>
        <v>590.12628936236968</v>
      </c>
      <c r="T1018" s="12">
        <f t="shared" si="488"/>
        <v>0.31468768950195086</v>
      </c>
      <c r="W1018" s="24">
        <f t="shared" si="489"/>
        <v>412.49567462032894</v>
      </c>
      <c r="X1018" s="24">
        <f t="shared" si="490"/>
        <v>612.11680890343871</v>
      </c>
      <c r="Y1018" s="13">
        <f t="shared" si="476"/>
        <v>0.38405101709177819</v>
      </c>
      <c r="Z1018" s="24">
        <f t="shared" si="477"/>
        <v>6188.3586406683207</v>
      </c>
      <c r="AA1018" s="24">
        <f t="shared" si="478"/>
        <v>14920.542303311116</v>
      </c>
      <c r="AB1018" s="24">
        <f t="shared" si="491"/>
        <v>497.95347917357191</v>
      </c>
      <c r="AC1018" s="24">
        <f t="shared" si="492"/>
        <v>365.42006562031293</v>
      </c>
      <c r="AE1018" s="14">
        <f t="shared" si="493"/>
        <v>83.333333333333329</v>
      </c>
      <c r="AF1018" s="24">
        <f t="shared" si="497"/>
        <v>400</v>
      </c>
      <c r="AG1018" s="3">
        <f t="shared" si="494"/>
        <v>1.3</v>
      </c>
      <c r="AH1018" s="3">
        <f>IF(AC1018&lt;=450,AthetaR30_0,IF(AC1018&gt;=650,AthetaR30_2,(IF(AC1018&lt;=550,AthetaR30_0+(AthetaR30_1-AthetaR30_0)/100*(AC1018-450),AthetaR30_1+(AthetaR30_2-AthetaR30_1)/100*(AC1018-450)))))</f>
        <v>0</v>
      </c>
      <c r="AI1018" s="3">
        <f>IF(AD1018&lt;=450,AthetaR60_0,IF(AD1018&gt;=650,AthetaR60_2,(IF(AD1018&lt;=550,AthetaR60_0+(AthetaR60_1-AthetaR60_0)/100*(AD1018-450),AthetaR60_1+(AthetaR60_2-AthetaR60_1)/100*(AD1018-450)))))</f>
        <v>0.5</v>
      </c>
      <c r="AJ1018" s="3">
        <f>IF(AE1018&lt;=450,AthetaR90_0,IF(AE1018&gt;=650,AthetaR90_2,(IF(AE1018&lt;=550,AthetaR90_0+(AthetaR90_1-AthetaR90_0)/100*(AE1018-450),AthetaR90_1+(AthetaR90_2-AthetaR90_1)/100*(AE1018-450)))))</f>
        <v>1.3</v>
      </c>
      <c r="AK1018" s="3">
        <f>IF(AF1018&lt;=450,AthetaR120_0,IF(AF1018&gt;=650,AthetaR120_2,(IF(AF1018&lt;=550,AthetaR120_0+(AthetaR120_1-AthetaR120_0)/100*(AF1018-450),AthetaR120_1+(AthetaR120_2-AthetaR120_1)/100*(AF1018-450)))))</f>
        <v>1.9</v>
      </c>
      <c r="AL1018" s="24">
        <f t="shared" si="495"/>
        <v>497.95347917357191</v>
      </c>
      <c r="AM1018" s="14">
        <f t="shared" si="496"/>
        <v>366.0136677514779</v>
      </c>
    </row>
    <row r="1019" spans="2:39" x14ac:dyDescent="0.25">
      <c r="B1019" s="3">
        <f t="shared" si="479"/>
        <v>5005</v>
      </c>
      <c r="C1019" s="14">
        <f t="shared" si="480"/>
        <v>83.416666666666671</v>
      </c>
      <c r="D1019" s="11">
        <f t="shared" si="481"/>
        <v>994.6226271716057</v>
      </c>
      <c r="E1019" s="11">
        <f t="shared" si="467"/>
        <v>660.24381859571395</v>
      </c>
      <c r="F1019" s="11">
        <f t="shared" si="482"/>
        <v>249.15629906041474</v>
      </c>
      <c r="G1019" s="11">
        <f t="shared" si="468"/>
        <v>498.3271987150552</v>
      </c>
      <c r="H1019" s="11">
        <f t="shared" si="469"/>
        <v>365.73475330981489</v>
      </c>
      <c r="I1019" s="24">
        <f t="shared" si="483"/>
        <v>249.15629906041474</v>
      </c>
      <c r="J1019" s="12">
        <f t="shared" si="470"/>
        <v>0.21133535353149668</v>
      </c>
      <c r="K1019" s="24">
        <f t="shared" si="471"/>
        <v>547.02203682249444</v>
      </c>
      <c r="L1019" s="12">
        <f t="shared" si="484"/>
        <v>0.23034103748736071</v>
      </c>
      <c r="M1019" s="24">
        <f t="shared" si="485"/>
        <v>498.3271987150552</v>
      </c>
      <c r="N1019" s="12">
        <f t="shared" si="472"/>
        <v>0.57925350376555151</v>
      </c>
      <c r="O1019" s="24">
        <f t="shared" si="473"/>
        <v>665.25332340036266</v>
      </c>
      <c r="P1019" s="12">
        <f t="shared" si="486"/>
        <v>0.37342589411681149</v>
      </c>
      <c r="Q1019" s="24">
        <f t="shared" si="487"/>
        <v>365.73475330981489</v>
      </c>
      <c r="R1019" s="12">
        <f t="shared" si="474"/>
        <v>0.35906615475579118</v>
      </c>
      <c r="S1019" s="24">
        <f t="shared" si="475"/>
        <v>590.26079832944038</v>
      </c>
      <c r="T1019" s="12">
        <f t="shared" si="488"/>
        <v>0.31454522117479433</v>
      </c>
      <c r="W1019" s="24">
        <f t="shared" si="489"/>
        <v>412.87972563742073</v>
      </c>
      <c r="X1019" s="24">
        <f t="shared" si="490"/>
        <v>612.31359197201039</v>
      </c>
      <c r="Y1019" s="13">
        <f t="shared" si="476"/>
        <v>0.38395104512082279</v>
      </c>
      <c r="Z1019" s="24">
        <f t="shared" si="477"/>
        <v>6184.1023239573306</v>
      </c>
      <c r="AA1019" s="24">
        <f t="shared" si="478"/>
        <v>14926.088095828109</v>
      </c>
      <c r="AB1019" s="24">
        <f t="shared" si="491"/>
        <v>498.3271987150552</v>
      </c>
      <c r="AC1019" s="24">
        <f t="shared" si="492"/>
        <v>365.73475330981489</v>
      </c>
      <c r="AE1019" s="14">
        <f t="shared" si="493"/>
        <v>83.416666666666671</v>
      </c>
      <c r="AF1019" s="24">
        <f t="shared" si="497"/>
        <v>400</v>
      </c>
      <c r="AG1019" s="3">
        <f t="shared" si="494"/>
        <v>1.3</v>
      </c>
      <c r="AH1019" s="3">
        <f>IF(AC1019&lt;=450,AthetaR30_0,IF(AC1019&gt;=650,AthetaR30_2,(IF(AC1019&lt;=550,AthetaR30_0+(AthetaR30_1-AthetaR30_0)/100*(AC1019-450),AthetaR30_1+(AthetaR30_2-AthetaR30_1)/100*(AC1019-450)))))</f>
        <v>0</v>
      </c>
      <c r="AI1019" s="3">
        <f>IF(AD1019&lt;=450,AthetaR60_0,IF(AD1019&gt;=650,AthetaR60_2,(IF(AD1019&lt;=550,AthetaR60_0+(AthetaR60_1-AthetaR60_0)/100*(AD1019-450),AthetaR60_1+(AthetaR60_2-AthetaR60_1)/100*(AD1019-450)))))</f>
        <v>0.5</v>
      </c>
      <c r="AJ1019" s="3">
        <f>IF(AE1019&lt;=450,AthetaR90_0,IF(AE1019&gt;=650,AthetaR90_2,(IF(AE1019&lt;=550,AthetaR90_0+(AthetaR90_1-AthetaR90_0)/100*(AE1019-450),AthetaR90_1+(AthetaR90_2-AthetaR90_1)/100*(AE1019-450)))))</f>
        <v>1.3</v>
      </c>
      <c r="AK1019" s="3">
        <f>IF(AF1019&lt;=450,AthetaR120_0,IF(AF1019&gt;=650,AthetaR120_2,(IF(AF1019&lt;=550,AthetaR120_0+(AthetaR120_1-AthetaR120_0)/100*(AF1019-450),AthetaR120_1+(AthetaR120_2-AthetaR120_1)/100*(AF1019-450)))))</f>
        <v>1.9</v>
      </c>
      <c r="AL1019" s="24">
        <f t="shared" si="495"/>
        <v>498.3271987150552</v>
      </c>
      <c r="AM1019" s="14">
        <f t="shared" si="496"/>
        <v>366.34712653604595</v>
      </c>
    </row>
    <row r="1020" spans="2:39" x14ac:dyDescent="0.25">
      <c r="B1020" s="3">
        <f t="shared" si="479"/>
        <v>5010</v>
      </c>
      <c r="C1020" s="14">
        <f t="shared" si="480"/>
        <v>83.5</v>
      </c>
      <c r="D1020" s="11">
        <f t="shared" si="481"/>
        <v>994.77201062989889</v>
      </c>
      <c r="E1020" s="11">
        <f t="shared" si="467"/>
        <v>660.45761694436601</v>
      </c>
      <c r="F1020" s="11">
        <f t="shared" si="482"/>
        <v>249.3866400979021</v>
      </c>
      <c r="G1020" s="11">
        <f t="shared" si="468"/>
        <v>498.700624609172</v>
      </c>
      <c r="H1020" s="11">
        <f t="shared" si="469"/>
        <v>366.04929853098969</v>
      </c>
      <c r="I1020" s="24">
        <f t="shared" si="483"/>
        <v>249.3866400979021</v>
      </c>
      <c r="J1020" s="12">
        <f t="shared" si="470"/>
        <v>0.21130471978661836</v>
      </c>
      <c r="K1020" s="24">
        <f t="shared" si="471"/>
        <v>547.1013409361733</v>
      </c>
      <c r="L1020" s="12">
        <f t="shared" si="484"/>
        <v>0.23028770649668359</v>
      </c>
      <c r="M1020" s="24">
        <f t="shared" si="485"/>
        <v>498.700624609172</v>
      </c>
      <c r="N1020" s="12">
        <f t="shared" si="472"/>
        <v>0.57901197114083769</v>
      </c>
      <c r="O1020" s="24">
        <f t="shared" si="473"/>
        <v>665.53083127465379</v>
      </c>
      <c r="P1020" s="12">
        <f t="shared" si="486"/>
        <v>0.37313243280871466</v>
      </c>
      <c r="Q1020" s="24">
        <f t="shared" si="487"/>
        <v>366.04929853098969</v>
      </c>
      <c r="R1020" s="12">
        <f t="shared" si="474"/>
        <v>0.35898429647278968</v>
      </c>
      <c r="S1020" s="24">
        <f t="shared" si="475"/>
        <v>590.39539400938816</v>
      </c>
      <c r="T1020" s="12">
        <f t="shared" si="488"/>
        <v>0.31440275504774062</v>
      </c>
      <c r="W1020" s="24">
        <f t="shared" si="489"/>
        <v>413.26367668254153</v>
      </c>
      <c r="X1020" s="24">
        <f t="shared" si="490"/>
        <v>612.51063631862553</v>
      </c>
      <c r="Y1020" s="13">
        <f t="shared" si="476"/>
        <v>0.38385090509508912</v>
      </c>
      <c r="Z1020" s="24">
        <f t="shared" si="477"/>
        <v>6179.8485065456116</v>
      </c>
      <c r="AA1020" s="24">
        <f t="shared" si="478"/>
        <v>14931.627618722518</v>
      </c>
      <c r="AB1020" s="24">
        <f t="shared" si="491"/>
        <v>498.700624609172</v>
      </c>
      <c r="AC1020" s="24">
        <f t="shared" si="492"/>
        <v>366.04929853098969</v>
      </c>
      <c r="AE1020" s="14">
        <f t="shared" si="493"/>
        <v>83.5</v>
      </c>
      <c r="AF1020" s="24">
        <f t="shared" si="497"/>
        <v>400</v>
      </c>
      <c r="AG1020" s="3">
        <f t="shared" si="494"/>
        <v>1.3</v>
      </c>
      <c r="AH1020" s="3">
        <f>IF(AC1020&lt;=450,AthetaR30_0,IF(AC1020&gt;=650,AthetaR30_2,(IF(AC1020&lt;=550,AthetaR30_0+(AthetaR30_1-AthetaR30_0)/100*(AC1020-450),AthetaR30_1+(AthetaR30_2-AthetaR30_1)/100*(AC1020-450)))))</f>
        <v>0</v>
      </c>
      <c r="AI1020" s="3">
        <f>IF(AD1020&lt;=450,AthetaR60_0,IF(AD1020&gt;=650,AthetaR60_2,(IF(AD1020&lt;=550,AthetaR60_0+(AthetaR60_1-AthetaR60_0)/100*(AD1020-450),AthetaR60_1+(AthetaR60_2-AthetaR60_1)/100*(AD1020-450)))))</f>
        <v>0.5</v>
      </c>
      <c r="AJ1020" s="3">
        <f>IF(AE1020&lt;=450,AthetaR90_0,IF(AE1020&gt;=650,AthetaR90_2,(IF(AE1020&lt;=550,AthetaR90_0+(AthetaR90_1-AthetaR90_0)/100*(AE1020-450),AthetaR90_1+(AthetaR90_2-AthetaR90_1)/100*(AE1020-450)))))</f>
        <v>1.3</v>
      </c>
      <c r="AK1020" s="3">
        <f>IF(AF1020&lt;=450,AthetaR120_0,IF(AF1020&gt;=650,AthetaR120_2,(IF(AF1020&lt;=550,AthetaR120_0+(AthetaR120_1-AthetaR120_0)/100*(AF1020-450),AthetaR120_1+(AthetaR120_2-AthetaR120_1)/100*(AF1020-450)))))</f>
        <v>1.9</v>
      </c>
      <c r="AL1020" s="24">
        <f t="shared" si="495"/>
        <v>498.700624609172</v>
      </c>
      <c r="AM1020" s="14">
        <f t="shared" si="496"/>
        <v>366.68046927191585</v>
      </c>
    </row>
    <row r="1021" spans="2:39" x14ac:dyDescent="0.25">
      <c r="B1021" s="3">
        <f t="shared" si="479"/>
        <v>5015</v>
      </c>
      <c r="C1021" s="14">
        <f t="shared" si="480"/>
        <v>83.583333333333329</v>
      </c>
      <c r="D1021" s="11">
        <f t="shared" si="481"/>
        <v>994.92124529986245</v>
      </c>
      <c r="E1021" s="11">
        <f t="shared" si="467"/>
        <v>660.67141529301807</v>
      </c>
      <c r="F1021" s="11">
        <f t="shared" si="482"/>
        <v>249.61692780439878</v>
      </c>
      <c r="G1021" s="11">
        <f t="shared" si="468"/>
        <v>499.07375704198068</v>
      </c>
      <c r="H1021" s="11">
        <f t="shared" si="469"/>
        <v>366.36370128603744</v>
      </c>
      <c r="I1021" s="24">
        <f t="shared" si="483"/>
        <v>249.61692780439878</v>
      </c>
      <c r="J1021" s="12">
        <f t="shared" si="470"/>
        <v>0.21127410320220275</v>
      </c>
      <c r="K1021" s="24">
        <f t="shared" si="471"/>
        <v>547.18062360326223</v>
      </c>
      <c r="L1021" s="12">
        <f t="shared" si="484"/>
        <v>0.23023436205020836</v>
      </c>
      <c r="M1021" s="24">
        <f t="shared" si="485"/>
        <v>499.07375704198068</v>
      </c>
      <c r="N1021" s="12">
        <f t="shared" si="472"/>
        <v>0.57877043440124343</v>
      </c>
      <c r="O1021" s="24">
        <f t="shared" si="473"/>
        <v>665.80857550195151</v>
      </c>
      <c r="P1021" s="12">
        <f t="shared" si="486"/>
        <v>0.37283915788031563</v>
      </c>
      <c r="Q1021" s="24">
        <f t="shared" si="487"/>
        <v>366.36370128603744</v>
      </c>
      <c r="R1021" s="12">
        <f t="shared" si="474"/>
        <v>0.35890242267328237</v>
      </c>
      <c r="S1021" s="24">
        <f t="shared" si="475"/>
        <v>590.53007661687548</v>
      </c>
      <c r="T1021" s="12">
        <f t="shared" si="488"/>
        <v>0.3142602912569385</v>
      </c>
      <c r="W1021" s="24">
        <f t="shared" si="489"/>
        <v>413.6475275876366</v>
      </c>
      <c r="X1021" s="24">
        <f t="shared" si="490"/>
        <v>612.70794236639597</v>
      </c>
      <c r="Y1021" s="13">
        <f t="shared" si="476"/>
        <v>0.38375059719444732</v>
      </c>
      <c r="Z1021" s="24">
        <f t="shared" si="477"/>
        <v>6175.5971926345364</v>
      </c>
      <c r="AA1021" s="24">
        <f t="shared" si="478"/>
        <v>14937.160876300088</v>
      </c>
      <c r="AB1021" s="24">
        <f t="shared" si="491"/>
        <v>499.07375704198068</v>
      </c>
      <c r="AC1021" s="24">
        <f t="shared" si="492"/>
        <v>366.36370128603744</v>
      </c>
      <c r="AE1021" s="14">
        <f t="shared" si="493"/>
        <v>83.583333333333329</v>
      </c>
      <c r="AF1021" s="24">
        <f t="shared" si="497"/>
        <v>400</v>
      </c>
      <c r="AG1021" s="3">
        <f t="shared" si="494"/>
        <v>1.3</v>
      </c>
      <c r="AH1021" s="3">
        <f>IF(AC1021&lt;=450,AthetaR30_0,IF(AC1021&gt;=650,AthetaR30_2,(IF(AC1021&lt;=550,AthetaR30_0+(AthetaR30_1-AthetaR30_0)/100*(AC1021-450),AthetaR30_1+(AthetaR30_2-AthetaR30_1)/100*(AC1021-450)))))</f>
        <v>0</v>
      </c>
      <c r="AI1021" s="3">
        <f>IF(AD1021&lt;=450,AthetaR60_0,IF(AD1021&gt;=650,AthetaR60_2,(IF(AD1021&lt;=550,AthetaR60_0+(AthetaR60_1-AthetaR60_0)/100*(AD1021-450),AthetaR60_1+(AthetaR60_2-AthetaR60_1)/100*(AD1021-450)))))</f>
        <v>0.5</v>
      </c>
      <c r="AJ1021" s="3">
        <f>IF(AE1021&lt;=450,AthetaR90_0,IF(AE1021&gt;=650,AthetaR90_2,(IF(AE1021&lt;=550,AthetaR90_0+(AthetaR90_1-AthetaR90_0)/100*(AE1021-450),AthetaR90_1+(AthetaR90_2-AthetaR90_1)/100*(AE1021-450)))))</f>
        <v>1.3</v>
      </c>
      <c r="AK1021" s="3">
        <f>IF(AF1021&lt;=450,AthetaR120_0,IF(AF1021&gt;=650,AthetaR120_2,(IF(AF1021&lt;=550,AthetaR120_0+(AthetaR120_1-AthetaR120_0)/100*(AF1021-450),AthetaR120_1+(AthetaR120_2-AthetaR120_1)/100*(AF1021-450)))))</f>
        <v>1.9</v>
      </c>
      <c r="AL1021" s="24">
        <f t="shared" si="495"/>
        <v>499.07375704198068</v>
      </c>
      <c r="AM1021" s="14">
        <f t="shared" si="496"/>
        <v>367.01369591969069</v>
      </c>
    </row>
    <row r="1022" spans="2:39" x14ac:dyDescent="0.25">
      <c r="B1022" s="3">
        <f t="shared" si="479"/>
        <v>5020</v>
      </c>
      <c r="C1022" s="14">
        <f t="shared" si="480"/>
        <v>83.666666666666671</v>
      </c>
      <c r="D1022" s="11">
        <f t="shared" si="481"/>
        <v>995.07033147759228</v>
      </c>
      <c r="E1022" s="11">
        <f t="shared" si="467"/>
        <v>660.88521364167013</v>
      </c>
      <c r="F1022" s="11">
        <f t="shared" si="482"/>
        <v>249.84716216644898</v>
      </c>
      <c r="G1022" s="11">
        <f t="shared" si="468"/>
        <v>499.44659619986101</v>
      </c>
      <c r="H1022" s="11">
        <f t="shared" si="469"/>
        <v>366.67796157729435</v>
      </c>
      <c r="I1022" s="24">
        <f t="shared" si="483"/>
        <v>249.84716216644898</v>
      </c>
      <c r="J1022" s="12">
        <f t="shared" si="470"/>
        <v>0.21124350370538231</v>
      </c>
      <c r="K1022" s="24">
        <f t="shared" si="471"/>
        <v>547.25988498388915</v>
      </c>
      <c r="L1022" s="12">
        <f t="shared" si="484"/>
        <v>0.23018100420084189</v>
      </c>
      <c r="M1022" s="24">
        <f t="shared" si="485"/>
        <v>499.44659619986101</v>
      </c>
      <c r="N1022" s="12">
        <f t="shared" si="472"/>
        <v>0.57852889401883889</v>
      </c>
      <c r="O1022" s="24">
        <f t="shared" si="473"/>
        <v>666.08655584069982</v>
      </c>
      <c r="P1022" s="12">
        <f t="shared" si="486"/>
        <v>0.37254606965125936</v>
      </c>
      <c r="Q1022" s="24">
        <f t="shared" si="487"/>
        <v>366.67796157729435</v>
      </c>
      <c r="R1022" s="12">
        <f t="shared" si="474"/>
        <v>0.35882053327421709</v>
      </c>
      <c r="S1022" s="24">
        <f t="shared" si="475"/>
        <v>590.66484636559312</v>
      </c>
      <c r="T1022" s="12">
        <f t="shared" si="488"/>
        <v>0.31411782993842829</v>
      </c>
      <c r="W1022" s="24">
        <f t="shared" si="489"/>
        <v>414.03127818483102</v>
      </c>
      <c r="X1022" s="24">
        <f t="shared" si="490"/>
        <v>612.90551053686227</v>
      </c>
      <c r="Y1022" s="13">
        <f t="shared" si="476"/>
        <v>0.38365012160117618</v>
      </c>
      <c r="Z1022" s="24">
        <f t="shared" si="477"/>
        <v>6171.3483864209775</v>
      </c>
      <c r="AA1022" s="24">
        <f t="shared" si="478"/>
        <v>14942.687872923321</v>
      </c>
      <c r="AB1022" s="24">
        <f t="shared" si="491"/>
        <v>499.44659619986101</v>
      </c>
      <c r="AC1022" s="24">
        <f t="shared" si="492"/>
        <v>366.67796157729435</v>
      </c>
      <c r="AE1022" s="14">
        <f t="shared" si="493"/>
        <v>83.666666666666671</v>
      </c>
      <c r="AF1022" s="24">
        <f t="shared" si="497"/>
        <v>400</v>
      </c>
      <c r="AG1022" s="3">
        <f t="shared" si="494"/>
        <v>1.3</v>
      </c>
      <c r="AH1022" s="3">
        <f>IF(AC1022&lt;=450,AthetaR30_0,IF(AC1022&gt;=650,AthetaR30_2,(IF(AC1022&lt;=550,AthetaR30_0+(AthetaR30_1-AthetaR30_0)/100*(AC1022-450),AthetaR30_1+(AthetaR30_2-AthetaR30_1)/100*(AC1022-450)))))</f>
        <v>0</v>
      </c>
      <c r="AI1022" s="3">
        <f>IF(AD1022&lt;=450,AthetaR60_0,IF(AD1022&gt;=650,AthetaR60_2,(IF(AD1022&lt;=550,AthetaR60_0+(AthetaR60_1-AthetaR60_0)/100*(AD1022-450),AthetaR60_1+(AthetaR60_2-AthetaR60_1)/100*(AD1022-450)))))</f>
        <v>0.5</v>
      </c>
      <c r="AJ1022" s="3">
        <f>IF(AE1022&lt;=450,AthetaR90_0,IF(AE1022&gt;=650,AthetaR90_2,(IF(AE1022&lt;=550,AthetaR90_0+(AthetaR90_1-AthetaR90_0)/100*(AE1022-450),AthetaR90_1+(AthetaR90_2-AthetaR90_1)/100*(AE1022-450)))))</f>
        <v>1.3</v>
      </c>
      <c r="AK1022" s="3">
        <f>IF(AF1022&lt;=450,AthetaR120_0,IF(AF1022&gt;=650,AthetaR120_2,(IF(AF1022&lt;=550,AthetaR120_0+(AthetaR120_1-AthetaR120_0)/100*(AF1022-450),AthetaR120_1+(AthetaR120_2-AthetaR120_1)/100*(AF1022-450)))))</f>
        <v>1.9</v>
      </c>
      <c r="AL1022" s="24">
        <f t="shared" si="495"/>
        <v>499.44659619986101</v>
      </c>
      <c r="AM1022" s="14">
        <f t="shared" si="496"/>
        <v>367.34680644010228</v>
      </c>
    </row>
    <row r="1023" spans="2:39" x14ac:dyDescent="0.25">
      <c r="B1023" s="3">
        <f t="shared" si="479"/>
        <v>5025</v>
      </c>
      <c r="C1023" s="14">
        <f t="shared" si="480"/>
        <v>83.75</v>
      </c>
      <c r="D1023" s="11">
        <f t="shared" si="481"/>
        <v>995.21926945830228</v>
      </c>
      <c r="E1023" s="11">
        <f t="shared" si="467"/>
        <v>661.0990119903222</v>
      </c>
      <c r="F1023" s="11">
        <f t="shared" si="482"/>
        <v>250.07734317064981</v>
      </c>
      <c r="G1023" s="11">
        <f t="shared" si="468"/>
        <v>499.81914226951227</v>
      </c>
      <c r="H1023" s="11">
        <f t="shared" si="469"/>
        <v>366.99207940723278</v>
      </c>
      <c r="I1023" s="24">
        <f t="shared" si="483"/>
        <v>250.07734317064981</v>
      </c>
      <c r="J1023" s="12">
        <f t="shared" si="470"/>
        <v>0.21121292122345178</v>
      </c>
      <c r="K1023" s="24">
        <f t="shared" si="471"/>
        <v>547.33912523797426</v>
      </c>
      <c r="L1023" s="12">
        <f t="shared" si="484"/>
        <v>0.23012763300120095</v>
      </c>
      <c r="M1023" s="24">
        <f t="shared" si="485"/>
        <v>499.81914226951227</v>
      </c>
      <c r="N1023" s="12">
        <f t="shared" si="472"/>
        <v>0.57828735046566615</v>
      </c>
      <c r="O1023" s="24">
        <f t="shared" si="473"/>
        <v>666.36477204807284</v>
      </c>
      <c r="P1023" s="12">
        <f t="shared" si="486"/>
        <v>0.37225316843942219</v>
      </c>
      <c r="Q1023" s="24">
        <f t="shared" si="487"/>
        <v>366.99207940723278</v>
      </c>
      <c r="R1023" s="12">
        <f t="shared" si="474"/>
        <v>0.35873862819333974</v>
      </c>
      <c r="S1023" s="24">
        <f t="shared" si="475"/>
        <v>590.79970346826053</v>
      </c>
      <c r="T1023" s="12">
        <f t="shared" si="488"/>
        <v>0.31397537122808095</v>
      </c>
      <c r="W1023" s="24">
        <f t="shared" si="489"/>
        <v>414.41492830643222</v>
      </c>
      <c r="X1023" s="24">
        <f t="shared" si="490"/>
        <v>613.10334124999349</v>
      </c>
      <c r="Y1023" s="13">
        <f t="shared" si="476"/>
        <v>0.38354947849995563</v>
      </c>
      <c r="Z1023" s="24">
        <f t="shared" si="477"/>
        <v>6167.1020920972496</v>
      </c>
      <c r="AA1023" s="24">
        <f t="shared" si="478"/>
        <v>14948.208613011398</v>
      </c>
      <c r="AB1023" s="24">
        <f t="shared" si="491"/>
        <v>499.81914226951227</v>
      </c>
      <c r="AC1023" s="24">
        <f t="shared" si="492"/>
        <v>366.99207940723278</v>
      </c>
      <c r="AE1023" s="14">
        <f t="shared" si="493"/>
        <v>83.75</v>
      </c>
      <c r="AF1023" s="24">
        <f t="shared" si="497"/>
        <v>400</v>
      </c>
      <c r="AG1023" s="3">
        <f t="shared" si="494"/>
        <v>1.3</v>
      </c>
      <c r="AH1023" s="3">
        <f>IF(AC1023&lt;=450,AthetaR30_0,IF(AC1023&gt;=650,AthetaR30_2,(IF(AC1023&lt;=550,AthetaR30_0+(AthetaR30_1-AthetaR30_0)/100*(AC1023-450),AthetaR30_1+(AthetaR30_2-AthetaR30_1)/100*(AC1023-450)))))</f>
        <v>0</v>
      </c>
      <c r="AI1023" s="3">
        <f>IF(AD1023&lt;=450,AthetaR60_0,IF(AD1023&gt;=650,AthetaR60_2,(IF(AD1023&lt;=550,AthetaR60_0+(AthetaR60_1-AthetaR60_0)/100*(AD1023-450),AthetaR60_1+(AthetaR60_2-AthetaR60_1)/100*(AD1023-450)))))</f>
        <v>0.5</v>
      </c>
      <c r="AJ1023" s="3">
        <f>IF(AE1023&lt;=450,AthetaR90_0,IF(AE1023&gt;=650,AthetaR90_2,(IF(AE1023&lt;=550,AthetaR90_0+(AthetaR90_1-AthetaR90_0)/100*(AE1023-450),AthetaR90_1+(AthetaR90_2-AthetaR90_1)/100*(AE1023-450)))))</f>
        <v>1.3</v>
      </c>
      <c r="AK1023" s="3">
        <f>IF(AF1023&lt;=450,AthetaR120_0,IF(AF1023&gt;=650,AthetaR120_2,(IF(AF1023&lt;=550,AthetaR120_0+(AthetaR120_1-AthetaR120_0)/100*(AF1023-450),AthetaR120_1+(AthetaR120_2-AthetaR120_1)/100*(AF1023-450)))))</f>
        <v>1.9</v>
      </c>
      <c r="AL1023" s="24">
        <f t="shared" si="495"/>
        <v>499.81914226951227</v>
      </c>
      <c r="AM1023" s="14">
        <f t="shared" si="496"/>
        <v>367.67980079401167</v>
      </c>
    </row>
    <row r="1024" spans="2:39" x14ac:dyDescent="0.25">
      <c r="B1024" s="3">
        <f t="shared" si="479"/>
        <v>5030</v>
      </c>
      <c r="C1024" s="14">
        <f t="shared" si="480"/>
        <v>83.833333333333329</v>
      </c>
      <c r="D1024" s="11">
        <f t="shared" si="481"/>
        <v>995.36805953632563</v>
      </c>
      <c r="E1024" s="11">
        <f t="shared" si="467"/>
        <v>661.31281033897426</v>
      </c>
      <c r="F1024" s="11">
        <f t="shared" si="482"/>
        <v>250.307470803651</v>
      </c>
      <c r="G1024" s="11">
        <f t="shared" si="468"/>
        <v>500.19139543795171</v>
      </c>
      <c r="H1024" s="11">
        <f t="shared" si="469"/>
        <v>367.30605477846086</v>
      </c>
      <c r="I1024" s="24">
        <f t="shared" si="483"/>
        <v>250.307470803651</v>
      </c>
      <c r="J1024" s="12">
        <f t="shared" si="470"/>
        <v>0.2111823556838679</v>
      </c>
      <c r="K1024" s="24">
        <f t="shared" si="471"/>
        <v>547.41834452523005</v>
      </c>
      <c r="L1024" s="12">
        <f t="shared" si="484"/>
        <v>0.23007424850369004</v>
      </c>
      <c r="M1024" s="24">
        <f t="shared" si="485"/>
        <v>500.19139543795171</v>
      </c>
      <c r="N1024" s="12">
        <f t="shared" si="472"/>
        <v>0.57804580421372853</v>
      </c>
      <c r="O1024" s="24">
        <f t="shared" si="473"/>
        <v>666.64322387998334</v>
      </c>
      <c r="P1024" s="12">
        <f t="shared" si="486"/>
        <v>0.37196045456112792</v>
      </c>
      <c r="Q1024" s="24">
        <f t="shared" si="487"/>
        <v>367.30605477846086</v>
      </c>
      <c r="R1024" s="12">
        <f t="shared" si="474"/>
        <v>0.35865670734919064</v>
      </c>
      <c r="S1024" s="24">
        <f t="shared" si="475"/>
        <v>590.93464813662831</v>
      </c>
      <c r="T1024" s="12">
        <f t="shared" si="488"/>
        <v>0.31383291526172979</v>
      </c>
      <c r="W1024" s="24">
        <f t="shared" si="489"/>
        <v>414.79847778493217</v>
      </c>
      <c r="X1024" s="24">
        <f t="shared" si="490"/>
        <v>613.30143492418688</v>
      </c>
      <c r="Y1024" s="13">
        <f t="shared" si="476"/>
        <v>0.38344866807786115</v>
      </c>
      <c r="Z1024" s="24">
        <f t="shared" si="477"/>
        <v>6162.8583138510521</v>
      </c>
      <c r="AA1024" s="24">
        <f t="shared" si="478"/>
        <v>14953.723101040167</v>
      </c>
      <c r="AB1024" s="24">
        <f t="shared" si="491"/>
        <v>500.19139543795171</v>
      </c>
      <c r="AC1024" s="24">
        <f t="shared" si="492"/>
        <v>367.30605477846086</v>
      </c>
      <c r="AE1024" s="14">
        <f t="shared" si="493"/>
        <v>83.833333333333329</v>
      </c>
      <c r="AF1024" s="24">
        <f t="shared" si="497"/>
        <v>400</v>
      </c>
      <c r="AG1024" s="3">
        <f t="shared" si="494"/>
        <v>1.3</v>
      </c>
      <c r="AH1024" s="3">
        <f>IF(AC1024&lt;=450,AthetaR30_0,IF(AC1024&gt;=650,AthetaR30_2,(IF(AC1024&lt;=550,AthetaR30_0+(AthetaR30_1-AthetaR30_0)/100*(AC1024-450),AthetaR30_1+(AthetaR30_2-AthetaR30_1)/100*(AC1024-450)))))</f>
        <v>0</v>
      </c>
      <c r="AI1024" s="3">
        <f>IF(AD1024&lt;=450,AthetaR60_0,IF(AD1024&gt;=650,AthetaR60_2,(IF(AD1024&lt;=550,AthetaR60_0+(AthetaR60_1-AthetaR60_0)/100*(AD1024-450),AthetaR60_1+(AthetaR60_2-AthetaR60_1)/100*(AD1024-450)))))</f>
        <v>0.5</v>
      </c>
      <c r="AJ1024" s="3">
        <f>IF(AE1024&lt;=450,AthetaR90_0,IF(AE1024&gt;=650,AthetaR90_2,(IF(AE1024&lt;=550,AthetaR90_0+(AthetaR90_1-AthetaR90_0)/100*(AE1024-450),AthetaR90_1+(AthetaR90_2-AthetaR90_1)/100*(AE1024-450)))))</f>
        <v>1.3</v>
      </c>
      <c r="AK1024" s="3">
        <f>IF(AF1024&lt;=450,AthetaR120_0,IF(AF1024&gt;=650,AthetaR120_2,(IF(AF1024&lt;=550,AthetaR120_0+(AthetaR120_1-AthetaR120_0)/100*(AF1024-450),AthetaR120_1+(AthetaR120_2-AthetaR120_1)/100*(AF1024-450)))))</f>
        <v>1.9</v>
      </c>
      <c r="AL1024" s="24">
        <f t="shared" si="495"/>
        <v>500.19139543795171</v>
      </c>
      <c r="AM1024" s="14">
        <f t="shared" si="496"/>
        <v>368.01267894240914</v>
      </c>
    </row>
    <row r="1025" spans="2:39" x14ac:dyDescent="0.25">
      <c r="B1025" s="3">
        <f t="shared" si="479"/>
        <v>5035</v>
      </c>
      <c r="C1025" s="14">
        <f t="shared" si="480"/>
        <v>83.916666666666671</v>
      </c>
      <c r="D1025" s="11">
        <f t="shared" si="481"/>
        <v>995.51670200512046</v>
      </c>
      <c r="E1025" s="11">
        <f t="shared" si="467"/>
        <v>661.52660868762632</v>
      </c>
      <c r="F1025" s="11">
        <f t="shared" si="482"/>
        <v>250.53754505215468</v>
      </c>
      <c r="G1025" s="11">
        <f t="shared" si="468"/>
        <v>500.56335589251285</v>
      </c>
      <c r="H1025" s="11">
        <f t="shared" si="469"/>
        <v>367.6198876937226</v>
      </c>
      <c r="I1025" s="24">
        <f t="shared" si="483"/>
        <v>250.53754505215468</v>
      </c>
      <c r="J1025" s="12">
        <f t="shared" si="470"/>
        <v>0.21115180701424893</v>
      </c>
      <c r="K1025" s="24">
        <f t="shared" si="471"/>
        <v>547.49754300516133</v>
      </c>
      <c r="L1025" s="12">
        <f t="shared" si="484"/>
        <v>0.23002085076040918</v>
      </c>
      <c r="M1025" s="24">
        <f t="shared" si="485"/>
        <v>500.56335589251285</v>
      </c>
      <c r="N1025" s="12">
        <f t="shared" si="472"/>
        <v>0.57780425573497862</v>
      </c>
      <c r="O1025" s="24">
        <f t="shared" si="473"/>
        <v>666.92191109109126</v>
      </c>
      <c r="P1025" s="12">
        <f t="shared" si="486"/>
        <v>0.37166792833088563</v>
      </c>
      <c r="Q1025" s="24">
        <f t="shared" si="487"/>
        <v>367.6198876937226</v>
      </c>
      <c r="R1025" s="12">
        <f t="shared" si="474"/>
        <v>0.35857477066110321</v>
      </c>
      <c r="S1025" s="24">
        <f t="shared" si="475"/>
        <v>591.06968058147982</v>
      </c>
      <c r="T1025" s="12">
        <f t="shared" si="488"/>
        <v>0.31369046217500918</v>
      </c>
      <c r="W1025" s="24">
        <f t="shared" si="489"/>
        <v>415.18192645301002</v>
      </c>
      <c r="X1025" s="24">
        <f t="shared" si="490"/>
        <v>613.49979197626863</v>
      </c>
      <c r="Y1025" s="13">
        <f t="shared" si="476"/>
        <v>0.38334769052435647</v>
      </c>
      <c r="Z1025" s="24">
        <f t="shared" si="477"/>
        <v>6158.6170558654076</v>
      </c>
      <c r="AA1025" s="24">
        <f t="shared" si="478"/>
        <v>14959.231341542089</v>
      </c>
      <c r="AB1025" s="24">
        <f t="shared" si="491"/>
        <v>500.56335589251285</v>
      </c>
      <c r="AC1025" s="24">
        <f t="shared" si="492"/>
        <v>367.6198876937226</v>
      </c>
      <c r="AE1025" s="14">
        <f t="shared" si="493"/>
        <v>83.916666666666671</v>
      </c>
      <c r="AF1025" s="24">
        <f t="shared" si="497"/>
        <v>400</v>
      </c>
      <c r="AG1025" s="3">
        <f t="shared" si="494"/>
        <v>1.3</v>
      </c>
      <c r="AH1025" s="3">
        <f>IF(AC1025&lt;=450,AthetaR30_0,IF(AC1025&gt;=650,AthetaR30_2,(IF(AC1025&lt;=550,AthetaR30_0+(AthetaR30_1-AthetaR30_0)/100*(AC1025-450),AthetaR30_1+(AthetaR30_2-AthetaR30_1)/100*(AC1025-450)))))</f>
        <v>0</v>
      </c>
      <c r="AI1025" s="3">
        <f>IF(AD1025&lt;=450,AthetaR60_0,IF(AD1025&gt;=650,AthetaR60_2,(IF(AD1025&lt;=550,AthetaR60_0+(AthetaR60_1-AthetaR60_0)/100*(AD1025-450),AthetaR60_1+(AthetaR60_2-AthetaR60_1)/100*(AD1025-450)))))</f>
        <v>0.5</v>
      </c>
      <c r="AJ1025" s="3">
        <f>IF(AE1025&lt;=450,AthetaR90_0,IF(AE1025&gt;=650,AthetaR90_2,(IF(AE1025&lt;=550,AthetaR90_0+(AthetaR90_1-AthetaR90_0)/100*(AE1025-450),AthetaR90_1+(AthetaR90_2-AthetaR90_1)/100*(AE1025-450)))))</f>
        <v>1.3</v>
      </c>
      <c r="AK1025" s="3">
        <f>IF(AF1025&lt;=450,AthetaR120_0,IF(AF1025&gt;=650,AthetaR120_2,(IF(AF1025&lt;=550,AthetaR120_0+(AthetaR120_1-AthetaR120_0)/100*(AF1025-450),AthetaR120_1+(AthetaR120_2-AthetaR120_1)/100*(AF1025-450)))))</f>
        <v>1.9</v>
      </c>
      <c r="AL1025" s="24">
        <f t="shared" si="495"/>
        <v>500.56335589251285</v>
      </c>
      <c r="AM1025" s="14">
        <f t="shared" si="496"/>
        <v>368.34544084641448</v>
      </c>
    </row>
    <row r="1026" spans="2:39" x14ac:dyDescent="0.25">
      <c r="B1026" s="3">
        <f t="shared" si="479"/>
        <v>5040</v>
      </c>
      <c r="C1026" s="14">
        <f t="shared" si="480"/>
        <v>84</v>
      </c>
      <c r="D1026" s="11">
        <f t="shared" si="481"/>
        <v>995.6651971572719</v>
      </c>
      <c r="E1026" s="11">
        <f t="shared" si="467"/>
        <v>661.74040703627838</v>
      </c>
      <c r="F1026" s="11">
        <f t="shared" si="482"/>
        <v>250.76756590291509</v>
      </c>
      <c r="G1026" s="11">
        <f t="shared" si="468"/>
        <v>500.93502382084375</v>
      </c>
      <c r="H1026" s="11">
        <f t="shared" si="469"/>
        <v>367.93357815589764</v>
      </c>
      <c r="I1026" s="24">
        <f t="shared" si="483"/>
        <v>250.76756590291509</v>
      </c>
      <c r="J1026" s="12">
        <f t="shared" si="470"/>
        <v>0.21112127514237461</v>
      </c>
      <c r="K1026" s="24">
        <f t="shared" si="471"/>
        <v>547.57672083706518</v>
      </c>
      <c r="L1026" s="12">
        <f t="shared" si="484"/>
        <v>0.22996743982323206</v>
      </c>
      <c r="M1026" s="24">
        <f t="shared" si="485"/>
        <v>500.93502382084375</v>
      </c>
      <c r="N1026" s="12">
        <f t="shared" si="472"/>
        <v>0.57756270550130684</v>
      </c>
      <c r="O1026" s="24">
        <f t="shared" si="473"/>
        <v>667.20083343481338</v>
      </c>
      <c r="P1026" s="12">
        <f t="shared" si="486"/>
        <v>0.37137559006160503</v>
      </c>
      <c r="Q1026" s="24">
        <f t="shared" si="487"/>
        <v>367.93357815589764</v>
      </c>
      <c r="R1026" s="12">
        <f t="shared" si="474"/>
        <v>0.35849281804920186</v>
      </c>
      <c r="S1026" s="24">
        <f t="shared" si="475"/>
        <v>591.20480101263092</v>
      </c>
      <c r="T1026" s="12">
        <f t="shared" si="488"/>
        <v>0.31354801210348782</v>
      </c>
      <c r="W1026" s="24">
        <f t="shared" si="489"/>
        <v>415.5652741435344</v>
      </c>
      <c r="X1026" s="24">
        <f t="shared" si="490"/>
        <v>613.69841282149241</v>
      </c>
      <c r="Y1026" s="13">
        <f t="shared" si="476"/>
        <v>0.38324654603128722</v>
      </c>
      <c r="Z1026" s="24">
        <f t="shared" si="477"/>
        <v>6154.3783223186001</v>
      </c>
      <c r="AA1026" s="24">
        <f t="shared" si="478"/>
        <v>14964.733339106184</v>
      </c>
      <c r="AB1026" s="24">
        <f t="shared" si="491"/>
        <v>500.93502382084375</v>
      </c>
      <c r="AC1026" s="24">
        <f t="shared" si="492"/>
        <v>367.93357815589764</v>
      </c>
      <c r="AE1026" s="14">
        <f t="shared" si="493"/>
        <v>84</v>
      </c>
      <c r="AF1026" s="24">
        <f t="shared" si="497"/>
        <v>400</v>
      </c>
      <c r="AG1026" s="3">
        <f t="shared" si="494"/>
        <v>1.3</v>
      </c>
      <c r="AH1026" s="3">
        <f>IF(AC1026&lt;=450,AthetaR30_0,IF(AC1026&gt;=650,AthetaR30_2,(IF(AC1026&lt;=550,AthetaR30_0+(AthetaR30_1-AthetaR30_0)/100*(AC1026-450),AthetaR30_1+(AthetaR30_2-AthetaR30_1)/100*(AC1026-450)))))</f>
        <v>0</v>
      </c>
      <c r="AI1026" s="3">
        <f>IF(AD1026&lt;=450,AthetaR60_0,IF(AD1026&gt;=650,AthetaR60_2,(IF(AD1026&lt;=550,AthetaR60_0+(AthetaR60_1-AthetaR60_0)/100*(AD1026-450),AthetaR60_1+(AthetaR60_2-AthetaR60_1)/100*(AD1026-450)))))</f>
        <v>0.5</v>
      </c>
      <c r="AJ1026" s="3">
        <f>IF(AE1026&lt;=450,AthetaR90_0,IF(AE1026&gt;=650,AthetaR90_2,(IF(AE1026&lt;=550,AthetaR90_0+(AthetaR90_1-AthetaR90_0)/100*(AE1026-450),AthetaR90_1+(AthetaR90_2-AthetaR90_1)/100*(AE1026-450)))))</f>
        <v>1.3</v>
      </c>
      <c r="AK1026" s="3">
        <f>IF(AF1026&lt;=450,AthetaR120_0,IF(AF1026&gt;=650,AthetaR120_2,(IF(AF1026&lt;=550,AthetaR120_0+(AthetaR120_1-AthetaR120_0)/100*(AF1026-450),AthetaR120_1+(AthetaR120_2-AthetaR120_1)/100*(AF1026-450)))))</f>
        <v>1.9</v>
      </c>
      <c r="AL1026" s="24">
        <f t="shared" si="495"/>
        <v>500.93502382084375</v>
      </c>
      <c r="AM1026" s="14">
        <f t="shared" si="496"/>
        <v>368.67808646727667</v>
      </c>
    </row>
    <row r="1027" spans="2:39" x14ac:dyDescent="0.25">
      <c r="B1027" s="3">
        <f t="shared" si="479"/>
        <v>5045</v>
      </c>
      <c r="C1027" s="14">
        <f t="shared" si="480"/>
        <v>84.083333333333329</v>
      </c>
      <c r="D1027" s="11">
        <f t="shared" si="481"/>
        <v>995.81354528449617</v>
      </c>
      <c r="E1027" s="11">
        <f t="shared" si="467"/>
        <v>661.95420538493045</v>
      </c>
      <c r="F1027" s="11">
        <f t="shared" si="482"/>
        <v>250.99753334273834</v>
      </c>
      <c r="G1027" s="11">
        <f t="shared" si="468"/>
        <v>501.30639941090539</v>
      </c>
      <c r="H1027" s="11">
        <f t="shared" si="469"/>
        <v>368.2471261680011</v>
      </c>
      <c r="I1027" s="24">
        <f t="shared" si="483"/>
        <v>250.99753334273834</v>
      </c>
      <c r="J1027" s="12">
        <f t="shared" si="470"/>
        <v>0.21109075999618582</v>
      </c>
      <c r="K1027" s="24">
        <f t="shared" si="471"/>
        <v>547.65587818003087</v>
      </c>
      <c r="L1027" s="12">
        <f t="shared" si="484"/>
        <v>0.22991401574376436</v>
      </c>
      <c r="M1027" s="24">
        <f t="shared" si="485"/>
        <v>501.30639941090539</v>
      </c>
      <c r="N1027" s="12">
        <f t="shared" si="472"/>
        <v>0.57732115398453054</v>
      </c>
      <c r="O1027" s="24">
        <f t="shared" si="473"/>
        <v>667.47999066333045</v>
      </c>
      <c r="P1027" s="12">
        <f t="shared" si="486"/>
        <v>0.37108344006447597</v>
      </c>
      <c r="Q1027" s="24">
        <f t="shared" si="487"/>
        <v>368.2471261680011</v>
      </c>
      <c r="R1027" s="12">
        <f t="shared" si="474"/>
        <v>0.35841084943439783</v>
      </c>
      <c r="S1027" s="24">
        <f t="shared" si="475"/>
        <v>591.34000963893493</v>
      </c>
      <c r="T1027" s="12">
        <f t="shared" si="488"/>
        <v>0.31340556518259244</v>
      </c>
      <c r="W1027" s="24">
        <f t="shared" si="489"/>
        <v>415.94852068956567</v>
      </c>
      <c r="X1027" s="24">
        <f t="shared" si="490"/>
        <v>613.89729787354008</v>
      </c>
      <c r="Y1027" s="13">
        <f t="shared" si="476"/>
        <v>0.38314523479287471</v>
      </c>
      <c r="Z1027" s="24">
        <f t="shared" si="477"/>
        <v>6150.142117384119</v>
      </c>
      <c r="AA1027" s="24">
        <f t="shared" si="478"/>
        <v>14970.229098378024</v>
      </c>
      <c r="AB1027" s="24">
        <f t="shared" si="491"/>
        <v>501.30639941090539</v>
      </c>
      <c r="AC1027" s="24">
        <f t="shared" si="492"/>
        <v>368.2471261680011</v>
      </c>
      <c r="AE1027" s="14">
        <f t="shared" si="493"/>
        <v>84.083333333333329</v>
      </c>
      <c r="AF1027" s="24">
        <f t="shared" si="497"/>
        <v>400</v>
      </c>
      <c r="AG1027" s="3">
        <f t="shared" si="494"/>
        <v>1.3</v>
      </c>
      <c r="AH1027" s="3">
        <f>IF(AC1027&lt;=450,AthetaR30_0,IF(AC1027&gt;=650,AthetaR30_2,(IF(AC1027&lt;=550,AthetaR30_0+(AthetaR30_1-AthetaR30_0)/100*(AC1027-450),AthetaR30_1+(AthetaR30_2-AthetaR30_1)/100*(AC1027-450)))))</f>
        <v>0</v>
      </c>
      <c r="AI1027" s="3">
        <f>IF(AD1027&lt;=450,AthetaR60_0,IF(AD1027&gt;=650,AthetaR60_2,(IF(AD1027&lt;=550,AthetaR60_0+(AthetaR60_1-AthetaR60_0)/100*(AD1027-450),AthetaR60_1+(AthetaR60_2-AthetaR60_1)/100*(AD1027-450)))))</f>
        <v>0.5</v>
      </c>
      <c r="AJ1027" s="3">
        <f>IF(AE1027&lt;=450,AthetaR90_0,IF(AE1027&gt;=650,AthetaR90_2,(IF(AE1027&lt;=550,AthetaR90_0+(AthetaR90_1-AthetaR90_0)/100*(AE1027-450),AthetaR90_1+(AthetaR90_2-AthetaR90_1)/100*(AE1027-450)))))</f>
        <v>1.3</v>
      </c>
      <c r="AK1027" s="3">
        <f>IF(AF1027&lt;=450,AthetaR120_0,IF(AF1027&gt;=650,AthetaR120_2,(IF(AF1027&lt;=550,AthetaR120_0+(AthetaR120_1-AthetaR120_0)/100*(AF1027-450),AthetaR120_1+(AthetaR120_2-AthetaR120_1)/100*(AF1027-450)))))</f>
        <v>1.9</v>
      </c>
      <c r="AL1027" s="24">
        <f t="shared" si="495"/>
        <v>501.30639941090539</v>
      </c>
      <c r="AM1027" s="14">
        <f t="shared" si="496"/>
        <v>369.01061576637437</v>
      </c>
    </row>
    <row r="1028" spans="2:39" x14ac:dyDescent="0.25">
      <c r="B1028" s="3">
        <f t="shared" si="479"/>
        <v>5050</v>
      </c>
      <c r="C1028" s="14">
        <f t="shared" si="480"/>
        <v>84.166666666666671</v>
      </c>
      <c r="D1028" s="11">
        <f t="shared" si="481"/>
        <v>995.96174667764399</v>
      </c>
      <c r="E1028" s="11">
        <f t="shared" si="467"/>
        <v>662.16800373358262</v>
      </c>
      <c r="F1028" s="11">
        <f t="shared" si="482"/>
        <v>251.2274473584821</v>
      </c>
      <c r="G1028" s="11">
        <f t="shared" si="468"/>
        <v>501.67748285096985</v>
      </c>
      <c r="H1028" s="11">
        <f t="shared" si="469"/>
        <v>368.56053173318372</v>
      </c>
      <c r="I1028" s="24">
        <f t="shared" si="483"/>
        <v>251.2274473584821</v>
      </c>
      <c r="J1028" s="12">
        <f t="shared" si="470"/>
        <v>0.21106026150378451</v>
      </c>
      <c r="K1028" s="24">
        <f t="shared" si="471"/>
        <v>547.73501519293995</v>
      </c>
      <c r="L1028" s="12">
        <f t="shared" si="484"/>
        <v>0.22986057857335909</v>
      </c>
      <c r="M1028" s="24">
        <f t="shared" si="485"/>
        <v>501.67748285096985</v>
      </c>
      <c r="N1028" s="12">
        <f t="shared" si="472"/>
        <v>0.57707960165638228</v>
      </c>
      <c r="O1028" s="24">
        <f t="shared" si="473"/>
        <v>667.75938252759715</v>
      </c>
      <c r="P1028" s="12">
        <f t="shared" si="486"/>
        <v>0.37079147864900869</v>
      </c>
      <c r="Q1028" s="24">
        <f t="shared" si="487"/>
        <v>368.56053173318372</v>
      </c>
      <c r="R1028" s="12">
        <f t="shared" si="474"/>
        <v>0.35832886473838943</v>
      </c>
      <c r="S1028" s="24">
        <f t="shared" si="475"/>
        <v>591.47530666828038</v>
      </c>
      <c r="T1028" s="12">
        <f t="shared" si="488"/>
        <v>0.31326312154763475</v>
      </c>
      <c r="W1028" s="24">
        <f t="shared" si="489"/>
        <v>416.33166592435856</v>
      </c>
      <c r="X1028" s="24">
        <f t="shared" si="490"/>
        <v>614.09644754452165</v>
      </c>
      <c r="Y1028" s="13">
        <f t="shared" si="476"/>
        <v>0.38304375700570803</v>
      </c>
      <c r="Z1028" s="24">
        <f t="shared" si="477"/>
        <v>6145.9084452306015</v>
      </c>
      <c r="AA1028" s="24">
        <f t="shared" si="478"/>
        <v>14975.718624059617</v>
      </c>
      <c r="AB1028" s="24">
        <f t="shared" si="491"/>
        <v>501.67748285096985</v>
      </c>
      <c r="AC1028" s="24">
        <f t="shared" si="492"/>
        <v>368.56053173318372</v>
      </c>
      <c r="AE1028" s="14">
        <f t="shared" si="493"/>
        <v>84.166666666666671</v>
      </c>
      <c r="AF1028" s="24">
        <f t="shared" si="497"/>
        <v>400</v>
      </c>
      <c r="AG1028" s="3">
        <f t="shared" si="494"/>
        <v>1.3</v>
      </c>
      <c r="AH1028" s="3">
        <f>IF(AC1028&lt;=450,AthetaR30_0,IF(AC1028&gt;=650,AthetaR30_2,(IF(AC1028&lt;=550,AthetaR30_0+(AthetaR30_1-AthetaR30_0)/100*(AC1028-450),AthetaR30_1+(AthetaR30_2-AthetaR30_1)/100*(AC1028-450)))))</f>
        <v>0</v>
      </c>
      <c r="AI1028" s="3">
        <f>IF(AD1028&lt;=450,AthetaR60_0,IF(AD1028&gt;=650,AthetaR60_2,(IF(AD1028&lt;=550,AthetaR60_0+(AthetaR60_1-AthetaR60_0)/100*(AD1028-450),AthetaR60_1+(AthetaR60_2-AthetaR60_1)/100*(AD1028-450)))))</f>
        <v>0.5</v>
      </c>
      <c r="AJ1028" s="3">
        <f>IF(AE1028&lt;=450,AthetaR90_0,IF(AE1028&gt;=650,AthetaR90_2,(IF(AE1028&lt;=550,AthetaR90_0+(AthetaR90_1-AthetaR90_0)/100*(AE1028-450),AthetaR90_1+(AthetaR90_2-AthetaR90_1)/100*(AE1028-450)))))</f>
        <v>1.3</v>
      </c>
      <c r="AK1028" s="3">
        <f>IF(AF1028&lt;=450,AthetaR120_0,IF(AF1028&gt;=650,AthetaR120_2,(IF(AF1028&lt;=550,AthetaR120_0+(AthetaR120_1-AthetaR120_0)/100*(AF1028-450),AthetaR120_1+(AthetaR120_2-AthetaR120_1)/100*(AF1028-450)))))</f>
        <v>1.9</v>
      </c>
      <c r="AL1028" s="24">
        <f t="shared" si="495"/>
        <v>501.67748285096985</v>
      </c>
      <c r="AM1028" s="14">
        <f t="shared" si="496"/>
        <v>369.34302870521583</v>
      </c>
    </row>
    <row r="1029" spans="2:39" x14ac:dyDescent="0.25">
      <c r="B1029" s="3">
        <f t="shared" si="479"/>
        <v>5055</v>
      </c>
      <c r="C1029" s="14">
        <f t="shared" si="480"/>
        <v>84.25</v>
      </c>
      <c r="D1029" s="11">
        <f t="shared" si="481"/>
        <v>996.10980162670353</v>
      </c>
      <c r="E1029" s="11">
        <f t="shared" si="467"/>
        <v>662.38180208223469</v>
      </c>
      <c r="F1029" s="11">
        <f t="shared" si="482"/>
        <v>251.45730793705545</v>
      </c>
      <c r="G1029" s="11">
        <f t="shared" si="468"/>
        <v>502.04827432961883</v>
      </c>
      <c r="H1029" s="11">
        <f t="shared" si="469"/>
        <v>368.87379485473133</v>
      </c>
      <c r="I1029" s="24">
        <f t="shared" si="483"/>
        <v>251.45730793705545</v>
      </c>
      <c r="J1029" s="12">
        <f t="shared" si="470"/>
        <v>0.2110297795934335</v>
      </c>
      <c r="K1029" s="24">
        <f t="shared" si="471"/>
        <v>547.81413203446527</v>
      </c>
      <c r="L1029" s="12">
        <f t="shared" si="484"/>
        <v>0.22980712836312794</v>
      </c>
      <c r="M1029" s="24">
        <f t="shared" si="485"/>
        <v>502.04827432961883</v>
      </c>
      <c r="N1029" s="12">
        <f t="shared" si="472"/>
        <v>0.57683804898849922</v>
      </c>
      <c r="O1029" s="24">
        <f t="shared" si="473"/>
        <v>668.0390087773502</v>
      </c>
      <c r="P1029" s="12">
        <f t="shared" si="486"/>
        <v>0.37049970612306171</v>
      </c>
      <c r="Q1029" s="24">
        <f t="shared" si="487"/>
        <v>368.87379485473133</v>
      </c>
      <c r="R1029" s="12">
        <f t="shared" si="474"/>
        <v>0.35824686388365756</v>
      </c>
      <c r="S1029" s="24">
        <f t="shared" si="475"/>
        <v>591.61069230759563</v>
      </c>
      <c r="T1029" s="12">
        <f t="shared" si="488"/>
        <v>0.31312068133382648</v>
      </c>
      <c r="W1029" s="24">
        <f t="shared" si="489"/>
        <v>416.71470968136424</v>
      </c>
      <c r="X1029" s="24">
        <f t="shared" si="490"/>
        <v>614.29586224497484</v>
      </c>
      <c r="Y1029" s="13">
        <f t="shared" si="476"/>
        <v>0.38294211286873792</v>
      </c>
      <c r="Z1029" s="24">
        <f t="shared" si="477"/>
        <v>6141.6773100217615</v>
      </c>
      <c r="AA1029" s="24">
        <f t="shared" si="478"/>
        <v>14981.2019209094</v>
      </c>
      <c r="AB1029" s="24">
        <f t="shared" si="491"/>
        <v>502.04827432961883</v>
      </c>
      <c r="AC1029" s="24">
        <f t="shared" si="492"/>
        <v>368.87379485473133</v>
      </c>
      <c r="AE1029" s="14">
        <f t="shared" si="493"/>
        <v>84.25</v>
      </c>
      <c r="AF1029" s="24">
        <f t="shared" si="497"/>
        <v>400</v>
      </c>
      <c r="AG1029" s="3">
        <f t="shared" si="494"/>
        <v>1.3</v>
      </c>
      <c r="AH1029" s="3">
        <f>IF(AC1029&lt;=450,AthetaR30_0,IF(AC1029&gt;=650,AthetaR30_2,(IF(AC1029&lt;=550,AthetaR30_0+(AthetaR30_1-AthetaR30_0)/100*(AC1029-450),AthetaR30_1+(AthetaR30_2-AthetaR30_1)/100*(AC1029-450)))))</f>
        <v>0</v>
      </c>
      <c r="AI1029" s="3">
        <f>IF(AD1029&lt;=450,AthetaR60_0,IF(AD1029&gt;=650,AthetaR60_2,(IF(AD1029&lt;=550,AthetaR60_0+(AthetaR60_1-AthetaR60_0)/100*(AD1029-450),AthetaR60_1+(AthetaR60_2-AthetaR60_1)/100*(AD1029-450)))))</f>
        <v>0.5</v>
      </c>
      <c r="AJ1029" s="3">
        <f>IF(AE1029&lt;=450,AthetaR90_0,IF(AE1029&gt;=650,AthetaR90_2,(IF(AE1029&lt;=550,AthetaR90_0+(AthetaR90_1-AthetaR90_0)/100*(AE1029-450),AthetaR90_1+(AthetaR90_2-AthetaR90_1)/100*(AE1029-450)))))</f>
        <v>1.3</v>
      </c>
      <c r="AK1029" s="3">
        <f>IF(AF1029&lt;=450,AthetaR120_0,IF(AF1029&gt;=650,AthetaR120_2,(IF(AF1029&lt;=550,AthetaR120_0+(AthetaR120_1-AthetaR120_0)/100*(AF1029-450),AthetaR120_1+(AthetaR120_2-AthetaR120_1)/100*(AF1029-450)))))</f>
        <v>1.9</v>
      </c>
      <c r="AL1029" s="24">
        <f t="shared" si="495"/>
        <v>502.04827432961883</v>
      </c>
      <c r="AM1029" s="14">
        <f t="shared" si="496"/>
        <v>369.67532524543913</v>
      </c>
    </row>
    <row r="1030" spans="2:39" x14ac:dyDescent="0.25">
      <c r="B1030" s="3">
        <f t="shared" si="479"/>
        <v>5060</v>
      </c>
      <c r="C1030" s="14">
        <f t="shared" si="480"/>
        <v>84.333333333333329</v>
      </c>
      <c r="D1030" s="11">
        <f t="shared" si="481"/>
        <v>996.25771042080441</v>
      </c>
      <c r="E1030" s="11">
        <f t="shared" si="467"/>
        <v>662.59560043088675</v>
      </c>
      <c r="F1030" s="11">
        <f t="shared" si="482"/>
        <v>251.68711506541857</v>
      </c>
      <c r="G1030" s="11">
        <f t="shared" si="468"/>
        <v>502.41877403574188</v>
      </c>
      <c r="H1030" s="11">
        <f t="shared" si="469"/>
        <v>369.18691553606516</v>
      </c>
      <c r="I1030" s="24">
        <f t="shared" si="483"/>
        <v>251.68711506541857</v>
      </c>
      <c r="J1030" s="12">
        <f t="shared" si="470"/>
        <v>0.21099931419355586</v>
      </c>
      <c r="K1030" s="24">
        <f t="shared" si="471"/>
        <v>547.89322886307264</v>
      </c>
      <c r="L1030" s="12">
        <f t="shared" si="484"/>
        <v>0.22975366516392068</v>
      </c>
      <c r="M1030" s="24">
        <f t="shared" si="485"/>
        <v>502.41877403574188</v>
      </c>
      <c r="N1030" s="12">
        <f t="shared" si="472"/>
        <v>0.57659649645241173</v>
      </c>
      <c r="O1030" s="24">
        <f t="shared" si="473"/>
        <v>668.3188691611166</v>
      </c>
      <c r="P1030" s="12">
        <f t="shared" si="486"/>
        <v>0.3702081227927812</v>
      </c>
      <c r="Q1030" s="24">
        <f t="shared" si="487"/>
        <v>369.18691553606516</v>
      </c>
      <c r="R1030" s="12">
        <f t="shared" si="474"/>
        <v>0.35816484679346439</v>
      </c>
      <c r="S1030" s="24">
        <f t="shared" si="475"/>
        <v>591.74616676284916</v>
      </c>
      <c r="T1030" s="12">
        <f t="shared" si="488"/>
        <v>0.31297824467624258</v>
      </c>
      <c r="W1030" s="24">
        <f t="shared" si="489"/>
        <v>417.097651794233</v>
      </c>
      <c r="X1030" s="24">
        <f t="shared" si="490"/>
        <v>614.49554238386509</v>
      </c>
      <c r="Y1030" s="13">
        <f t="shared" si="476"/>
        <v>0.38284030258327006</v>
      </c>
      <c r="Z1030" s="24">
        <f t="shared" si="477"/>
        <v>6137.4487159163436</v>
      </c>
      <c r="AA1030" s="24">
        <f t="shared" si="478"/>
        <v>14986.678993742196</v>
      </c>
      <c r="AB1030" s="24">
        <f t="shared" si="491"/>
        <v>502.41877403574188</v>
      </c>
      <c r="AC1030" s="24">
        <f t="shared" si="492"/>
        <v>369.18691553606516</v>
      </c>
      <c r="AE1030" s="14">
        <f t="shared" si="493"/>
        <v>84.333333333333329</v>
      </c>
      <c r="AF1030" s="24">
        <f t="shared" si="497"/>
        <v>400</v>
      </c>
      <c r="AG1030" s="3">
        <f t="shared" si="494"/>
        <v>1.3</v>
      </c>
      <c r="AH1030" s="3">
        <f>IF(AC1030&lt;=450,AthetaR30_0,IF(AC1030&gt;=650,AthetaR30_2,(IF(AC1030&lt;=550,AthetaR30_0+(AthetaR30_1-AthetaR30_0)/100*(AC1030-450),AthetaR30_1+(AthetaR30_2-AthetaR30_1)/100*(AC1030-450)))))</f>
        <v>0</v>
      </c>
      <c r="AI1030" s="3">
        <f>IF(AD1030&lt;=450,AthetaR60_0,IF(AD1030&gt;=650,AthetaR60_2,(IF(AD1030&lt;=550,AthetaR60_0+(AthetaR60_1-AthetaR60_0)/100*(AD1030-450),AthetaR60_1+(AthetaR60_2-AthetaR60_1)/100*(AD1030-450)))))</f>
        <v>0.5</v>
      </c>
      <c r="AJ1030" s="3">
        <f>IF(AE1030&lt;=450,AthetaR90_0,IF(AE1030&gt;=650,AthetaR90_2,(IF(AE1030&lt;=550,AthetaR90_0+(AthetaR90_1-AthetaR90_0)/100*(AE1030-450),AthetaR90_1+(AthetaR90_2-AthetaR90_1)/100*(AE1030-450)))))</f>
        <v>1.3</v>
      </c>
      <c r="AK1030" s="3">
        <f>IF(AF1030&lt;=450,AthetaR120_0,IF(AF1030&gt;=650,AthetaR120_2,(IF(AF1030&lt;=550,AthetaR120_0+(AthetaR120_1-AthetaR120_0)/100*(AF1030-450),AthetaR120_1+(AthetaR120_2-AthetaR120_1)/100*(AF1030-450)))))</f>
        <v>1.9</v>
      </c>
      <c r="AL1030" s="24">
        <f t="shared" si="495"/>
        <v>502.41877403574188</v>
      </c>
      <c r="AM1030" s="14">
        <f t="shared" si="496"/>
        <v>370.00750534881206</v>
      </c>
    </row>
    <row r="1031" spans="2:39" x14ac:dyDescent="0.25">
      <c r="B1031" s="3">
        <f t="shared" si="479"/>
        <v>5065</v>
      </c>
      <c r="C1031" s="14">
        <f t="shared" si="480"/>
        <v>84.416666666666671</v>
      </c>
      <c r="D1031" s="11">
        <f t="shared" si="481"/>
        <v>996.40547334822077</v>
      </c>
      <c r="E1031" s="11">
        <f t="shared" si="467"/>
        <v>662.80939877953881</v>
      </c>
      <c r="F1031" s="11">
        <f t="shared" si="482"/>
        <v>251.91686873058248</v>
      </c>
      <c r="G1031" s="11">
        <f t="shared" si="468"/>
        <v>502.78898215853468</v>
      </c>
      <c r="H1031" s="11">
        <f t="shared" si="469"/>
        <v>369.49989378074139</v>
      </c>
      <c r="I1031" s="24">
        <f t="shared" si="483"/>
        <v>251.91686873058248</v>
      </c>
      <c r="J1031" s="12">
        <f t="shared" si="470"/>
        <v>0.2109688652327352</v>
      </c>
      <c r="K1031" s="24">
        <f t="shared" si="471"/>
        <v>547.97230583701935</v>
      </c>
      <c r="L1031" s="12">
        <f t="shared" si="484"/>
        <v>0.22970018902634551</v>
      </c>
      <c r="M1031" s="24">
        <f t="shared" si="485"/>
        <v>502.78898215853468</v>
      </c>
      <c r="N1031" s="12">
        <f t="shared" si="472"/>
        <v>0.57635494451953229</v>
      </c>
      <c r="O1031" s="24">
        <f t="shared" si="473"/>
        <v>668.59896342622301</v>
      </c>
      <c r="P1031" s="12">
        <f t="shared" si="486"/>
        <v>0.36991672896265515</v>
      </c>
      <c r="Q1031" s="24">
        <f t="shared" si="487"/>
        <v>369.49989378074139</v>
      </c>
      <c r="R1031" s="12">
        <f t="shared" si="474"/>
        <v>0.35808281339185055</v>
      </c>
      <c r="S1031" s="24">
        <f t="shared" si="475"/>
        <v>591.88173023905085</v>
      </c>
      <c r="T1031" s="12">
        <f t="shared" si="488"/>
        <v>0.31283581170985447</v>
      </c>
      <c r="W1031" s="24">
        <f t="shared" si="489"/>
        <v>417.48049209681625</v>
      </c>
      <c r="X1031" s="24">
        <f t="shared" si="490"/>
        <v>614.69548836858576</v>
      </c>
      <c r="Y1031" s="13">
        <f t="shared" si="476"/>
        <v>0.38273832635295885</v>
      </c>
      <c r="Z1031" s="24">
        <f t="shared" si="477"/>
        <v>6133.2226670680639</v>
      </c>
      <c r="AA1031" s="24">
        <f t="shared" si="478"/>
        <v>14992.149847429164</v>
      </c>
      <c r="AB1031" s="24">
        <f t="shared" si="491"/>
        <v>502.78898215853468</v>
      </c>
      <c r="AC1031" s="24">
        <f t="shared" si="492"/>
        <v>369.49989378074139</v>
      </c>
      <c r="AE1031" s="14">
        <f t="shared" si="493"/>
        <v>84.416666666666671</v>
      </c>
      <c r="AF1031" s="24">
        <f t="shared" si="497"/>
        <v>400</v>
      </c>
      <c r="AG1031" s="3">
        <f t="shared" si="494"/>
        <v>1.3</v>
      </c>
      <c r="AH1031" s="3">
        <f>IF(AC1031&lt;=450,AthetaR30_0,IF(AC1031&gt;=650,AthetaR30_2,(IF(AC1031&lt;=550,AthetaR30_0+(AthetaR30_1-AthetaR30_0)/100*(AC1031-450),AthetaR30_1+(AthetaR30_2-AthetaR30_1)/100*(AC1031-450)))))</f>
        <v>0</v>
      </c>
      <c r="AI1031" s="3">
        <f>IF(AD1031&lt;=450,AthetaR60_0,IF(AD1031&gt;=650,AthetaR60_2,(IF(AD1031&lt;=550,AthetaR60_0+(AthetaR60_1-AthetaR60_0)/100*(AD1031-450),AthetaR60_1+(AthetaR60_2-AthetaR60_1)/100*(AD1031-450)))))</f>
        <v>0.5</v>
      </c>
      <c r="AJ1031" s="3">
        <f>IF(AE1031&lt;=450,AthetaR90_0,IF(AE1031&gt;=650,AthetaR90_2,(IF(AE1031&lt;=550,AthetaR90_0+(AthetaR90_1-AthetaR90_0)/100*(AE1031-450),AthetaR90_1+(AthetaR90_2-AthetaR90_1)/100*(AE1031-450)))))</f>
        <v>1.3</v>
      </c>
      <c r="AK1031" s="3">
        <f>IF(AF1031&lt;=450,AthetaR120_0,IF(AF1031&gt;=650,AthetaR120_2,(IF(AF1031&lt;=550,AthetaR120_0+(AthetaR120_1-AthetaR120_0)/100*(AF1031-450),AthetaR120_1+(AthetaR120_2-AthetaR120_1)/100*(AF1031-450)))))</f>
        <v>1.9</v>
      </c>
      <c r="AL1031" s="24">
        <f t="shared" si="495"/>
        <v>502.78898215853468</v>
      </c>
      <c r="AM1031" s="14">
        <f t="shared" si="496"/>
        <v>370.33956897723255</v>
      </c>
    </row>
    <row r="1032" spans="2:39" x14ac:dyDescent="0.25">
      <c r="B1032" s="3">
        <f t="shared" si="479"/>
        <v>5070</v>
      </c>
      <c r="C1032" s="14">
        <f t="shared" si="480"/>
        <v>84.5</v>
      </c>
      <c r="D1032" s="11">
        <f t="shared" si="481"/>
        <v>996.55309069637474</v>
      </c>
      <c r="E1032" s="11">
        <f t="shared" si="467"/>
        <v>663.02319712819087</v>
      </c>
      <c r="F1032" s="11">
        <f t="shared" si="482"/>
        <v>252.14656891960882</v>
      </c>
      <c r="G1032" s="11">
        <f t="shared" si="468"/>
        <v>503.15889888749734</v>
      </c>
      <c r="H1032" s="11">
        <f t="shared" si="469"/>
        <v>369.81272959245126</v>
      </c>
      <c r="I1032" s="24">
        <f t="shared" si="483"/>
        <v>252.14656891960882</v>
      </c>
      <c r="J1032" s="12">
        <f t="shared" si="470"/>
        <v>0.21093843263971507</v>
      </c>
      <c r="K1032" s="24">
        <f t="shared" si="471"/>
        <v>548.05136311435444</v>
      </c>
      <c r="L1032" s="12">
        <f t="shared" si="484"/>
        <v>0.22964670000076143</v>
      </c>
      <c r="M1032" s="24">
        <f t="shared" si="485"/>
        <v>503.15889888749734</v>
      </c>
      <c r="N1032" s="12">
        <f t="shared" si="472"/>
        <v>0.57611339366114478</v>
      </c>
      <c r="O1032" s="24">
        <f t="shared" si="473"/>
        <v>668.87929131880378</v>
      </c>
      <c r="P1032" s="12">
        <f t="shared" si="486"/>
        <v>0.36962552493548789</v>
      </c>
      <c r="Q1032" s="24">
        <f t="shared" si="487"/>
        <v>369.81272959245126</v>
      </c>
      <c r="R1032" s="12">
        <f t="shared" si="474"/>
        <v>0.35800076360363337</v>
      </c>
      <c r="S1032" s="24">
        <f t="shared" si="475"/>
        <v>592.01738294025427</v>
      </c>
      <c r="T1032" s="12">
        <f t="shared" si="488"/>
        <v>0.31269338256951279</v>
      </c>
      <c r="W1032" s="24">
        <f t="shared" si="489"/>
        <v>417.86323042316923</v>
      </c>
      <c r="X1032" s="24">
        <f t="shared" si="490"/>
        <v>614.8957006049576</v>
      </c>
      <c r="Y1032" s="13">
        <f t="shared" si="476"/>
        <v>0.38263618438379943</v>
      </c>
      <c r="Z1032" s="24">
        <f t="shared" si="477"/>
        <v>6128.9991676255413</v>
      </c>
      <c r="AA1032" s="24">
        <f t="shared" si="478"/>
        <v>14997.614486897724</v>
      </c>
      <c r="AB1032" s="24">
        <f t="shared" si="491"/>
        <v>503.15889888749734</v>
      </c>
      <c r="AC1032" s="24">
        <f t="shared" si="492"/>
        <v>369.81272959245126</v>
      </c>
      <c r="AE1032" s="14">
        <f t="shared" si="493"/>
        <v>84.5</v>
      </c>
      <c r="AF1032" s="24">
        <f t="shared" si="497"/>
        <v>400</v>
      </c>
      <c r="AG1032" s="3">
        <f t="shared" si="494"/>
        <v>1.3</v>
      </c>
      <c r="AH1032" s="3">
        <f>IF(AC1032&lt;=450,AthetaR30_0,IF(AC1032&gt;=650,AthetaR30_2,(IF(AC1032&lt;=550,AthetaR30_0+(AthetaR30_1-AthetaR30_0)/100*(AC1032-450),AthetaR30_1+(AthetaR30_2-AthetaR30_1)/100*(AC1032-450)))))</f>
        <v>0</v>
      </c>
      <c r="AI1032" s="3">
        <f>IF(AD1032&lt;=450,AthetaR60_0,IF(AD1032&gt;=650,AthetaR60_2,(IF(AD1032&lt;=550,AthetaR60_0+(AthetaR60_1-AthetaR60_0)/100*(AD1032-450),AthetaR60_1+(AthetaR60_2-AthetaR60_1)/100*(AD1032-450)))))</f>
        <v>0.5</v>
      </c>
      <c r="AJ1032" s="3">
        <f>IF(AE1032&lt;=450,AthetaR90_0,IF(AE1032&gt;=650,AthetaR90_2,(IF(AE1032&lt;=550,AthetaR90_0+(AthetaR90_1-AthetaR90_0)/100*(AE1032-450),AthetaR90_1+(AthetaR90_2-AthetaR90_1)/100*(AE1032-450)))))</f>
        <v>1.3</v>
      </c>
      <c r="AK1032" s="3">
        <f>IF(AF1032&lt;=450,AthetaR120_0,IF(AF1032&gt;=650,AthetaR120_2,(IF(AF1032&lt;=550,AthetaR120_0+(AthetaR120_1-AthetaR120_0)/100*(AF1032-450),AthetaR120_1+(AthetaR120_2-AthetaR120_1)/100*(AF1032-450)))))</f>
        <v>1.9</v>
      </c>
      <c r="AL1032" s="24">
        <f t="shared" si="495"/>
        <v>503.15889888749734</v>
      </c>
      <c r="AM1032" s="14">
        <f t="shared" si="496"/>
        <v>370.67151609272827</v>
      </c>
    </row>
    <row r="1033" spans="2:39" x14ac:dyDescent="0.25">
      <c r="B1033" s="3">
        <f t="shared" si="479"/>
        <v>5075</v>
      </c>
      <c r="C1033" s="14">
        <f t="shared" si="480"/>
        <v>84.583333333333329</v>
      </c>
      <c r="D1033" s="11">
        <f t="shared" si="481"/>
        <v>996.7005627518397</v>
      </c>
      <c r="E1033" s="11">
        <f t="shared" si="467"/>
        <v>663.23699547684294</v>
      </c>
      <c r="F1033" s="11">
        <f t="shared" si="482"/>
        <v>252.37621561960958</v>
      </c>
      <c r="G1033" s="11">
        <f t="shared" si="468"/>
        <v>503.52852441243283</v>
      </c>
      <c r="H1033" s="11">
        <f t="shared" si="469"/>
        <v>370.1254229750208</v>
      </c>
      <c r="I1033" s="24">
        <f t="shared" si="483"/>
        <v>252.37621561960958</v>
      </c>
      <c r="J1033" s="12">
        <f t="shared" si="470"/>
        <v>0.21090801634339892</v>
      </c>
      <c r="K1033" s="24">
        <f t="shared" si="471"/>
        <v>548.13040085291914</v>
      </c>
      <c r="L1033" s="12">
        <f t="shared" si="484"/>
        <v>0.22959319813728563</v>
      </c>
      <c r="M1033" s="24">
        <f t="shared" si="485"/>
        <v>503.52852441243283</v>
      </c>
      <c r="N1033" s="12">
        <f t="shared" si="472"/>
        <v>0.57587184434839378</v>
      </c>
      <c r="O1033" s="24">
        <f t="shared" si="473"/>
        <v>669.15985258380931</v>
      </c>
      <c r="P1033" s="12">
        <f t="shared" si="486"/>
        <v>0.36933451101241926</v>
      </c>
      <c r="Q1033" s="24">
        <f t="shared" si="487"/>
        <v>370.1254229750208</v>
      </c>
      <c r="R1033" s="12">
        <f t="shared" si="474"/>
        <v>0.35791869735440424</v>
      </c>
      <c r="S1033" s="24">
        <f t="shared" si="475"/>
        <v>592.15312506955763</v>
      </c>
      <c r="T1033" s="12">
        <f t="shared" si="488"/>
        <v>0.31255095738996108</v>
      </c>
      <c r="W1033" s="24">
        <f t="shared" si="489"/>
        <v>418.24586660755301</v>
      </c>
      <c r="X1033" s="24">
        <f t="shared" si="490"/>
        <v>615.09617949722951</v>
      </c>
      <c r="Y1033" s="13">
        <f t="shared" si="476"/>
        <v>0.38253387688412072</v>
      </c>
      <c r="Z1033" s="24">
        <f t="shared" si="477"/>
        <v>6124.7782217322483</v>
      </c>
      <c r="AA1033" s="24">
        <f t="shared" si="478"/>
        <v>15003.072917131507</v>
      </c>
      <c r="AB1033" s="24">
        <f t="shared" si="491"/>
        <v>503.52852441243283</v>
      </c>
      <c r="AC1033" s="24">
        <f t="shared" si="492"/>
        <v>370.1254229750208</v>
      </c>
      <c r="AE1033" s="14">
        <f t="shared" si="493"/>
        <v>84.583333333333329</v>
      </c>
      <c r="AF1033" s="24">
        <f t="shared" si="497"/>
        <v>400</v>
      </c>
      <c r="AG1033" s="3">
        <f t="shared" si="494"/>
        <v>1.3</v>
      </c>
      <c r="AH1033" s="3">
        <f>IF(AC1033&lt;=450,AthetaR30_0,IF(AC1033&gt;=650,AthetaR30_2,(IF(AC1033&lt;=550,AthetaR30_0+(AthetaR30_1-AthetaR30_0)/100*(AC1033-450),AthetaR30_1+(AthetaR30_2-AthetaR30_1)/100*(AC1033-450)))))</f>
        <v>0</v>
      </c>
      <c r="AI1033" s="3">
        <f>IF(AD1033&lt;=450,AthetaR60_0,IF(AD1033&gt;=650,AthetaR60_2,(IF(AD1033&lt;=550,AthetaR60_0+(AthetaR60_1-AthetaR60_0)/100*(AD1033-450),AthetaR60_1+(AthetaR60_2-AthetaR60_1)/100*(AD1033-450)))))</f>
        <v>0.5</v>
      </c>
      <c r="AJ1033" s="3">
        <f>IF(AE1033&lt;=450,AthetaR90_0,IF(AE1033&gt;=650,AthetaR90_2,(IF(AE1033&lt;=550,AthetaR90_0+(AthetaR90_1-AthetaR90_0)/100*(AE1033-450),AthetaR90_1+(AthetaR90_2-AthetaR90_1)/100*(AE1033-450)))))</f>
        <v>1.3</v>
      </c>
      <c r="AK1033" s="3">
        <f>IF(AF1033&lt;=450,AthetaR120_0,IF(AF1033&gt;=650,AthetaR120_2,(IF(AF1033&lt;=550,AthetaR120_0+(AthetaR120_1-AthetaR120_0)/100*(AF1033-450),AthetaR120_1+(AthetaR120_2-AthetaR120_1)/100*(AF1033-450)))))</f>
        <v>1.9</v>
      </c>
      <c r="AL1033" s="24">
        <f t="shared" si="495"/>
        <v>503.52852441243283</v>
      </c>
      <c r="AM1033" s="14">
        <f t="shared" si="496"/>
        <v>371.00334665745748</v>
      </c>
    </row>
    <row r="1034" spans="2:39" x14ac:dyDescent="0.25">
      <c r="B1034" s="3">
        <f t="shared" si="479"/>
        <v>5080</v>
      </c>
      <c r="C1034" s="14">
        <f t="shared" si="480"/>
        <v>84.666666666666671</v>
      </c>
      <c r="D1034" s="11">
        <f t="shared" si="481"/>
        <v>996.84788980034375</v>
      </c>
      <c r="E1034" s="11">
        <f t="shared" si="467"/>
        <v>663.45079382549511</v>
      </c>
      <c r="F1034" s="11">
        <f t="shared" si="482"/>
        <v>252.60580881774686</v>
      </c>
      <c r="G1034" s="11">
        <f t="shared" si="468"/>
        <v>503.89785892344526</v>
      </c>
      <c r="H1034" s="11">
        <f t="shared" si="469"/>
        <v>370.43797393241078</v>
      </c>
      <c r="I1034" s="24">
        <f t="shared" si="483"/>
        <v>252.60580881774686</v>
      </c>
      <c r="J1034" s="12">
        <f t="shared" si="470"/>
        <v>0.21087761627284976</v>
      </c>
      <c r="K1034" s="24">
        <f t="shared" si="471"/>
        <v>548.20941921034648</v>
      </c>
      <c r="L1034" s="12">
        <f t="shared" si="484"/>
        <v>0.22953968348578901</v>
      </c>
      <c r="M1034" s="24">
        <f t="shared" si="485"/>
        <v>503.89785892344526</v>
      </c>
      <c r="N1034" s="12">
        <f t="shared" si="472"/>
        <v>0.57563029705227342</v>
      </c>
      <c r="O1034" s="24">
        <f t="shared" si="473"/>
        <v>669.44064696501482</v>
      </c>
      <c r="P1034" s="12">
        <f t="shared" si="486"/>
        <v>0.369043687492906</v>
      </c>
      <c r="Q1034" s="24">
        <f t="shared" si="487"/>
        <v>370.43797393241078</v>
      </c>
      <c r="R1034" s="12">
        <f t="shared" si="474"/>
        <v>0.35783661457052574</v>
      </c>
      <c r="S1034" s="24">
        <f t="shared" si="475"/>
        <v>592.28895682910638</v>
      </c>
      <c r="T1034" s="12">
        <f t="shared" si="488"/>
        <v>0.31240853630582138</v>
      </c>
      <c r="W1034" s="24">
        <f t="shared" si="489"/>
        <v>418.62840048443712</v>
      </c>
      <c r="X1034" s="24">
        <f t="shared" si="490"/>
        <v>615.29692544807813</v>
      </c>
      <c r="Y1034" s="13">
        <f t="shared" si="476"/>
        <v>0.38243140406457971</v>
      </c>
      <c r="Z1034" s="24">
        <f t="shared" si="477"/>
        <v>6120.5598335264494</v>
      </c>
      <c r="AA1034" s="24">
        <f t="shared" si="478"/>
        <v>15008.525143170336</v>
      </c>
      <c r="AB1034" s="24">
        <f t="shared" si="491"/>
        <v>503.89785892344526</v>
      </c>
      <c r="AC1034" s="24">
        <f t="shared" si="492"/>
        <v>370.43797393241078</v>
      </c>
      <c r="AE1034" s="14">
        <f t="shared" si="493"/>
        <v>84.666666666666671</v>
      </c>
      <c r="AF1034" s="24">
        <f t="shared" si="497"/>
        <v>400</v>
      </c>
      <c r="AG1034" s="3">
        <f t="shared" si="494"/>
        <v>1.3</v>
      </c>
      <c r="AH1034" s="3">
        <f>IF(AC1034&lt;=450,AthetaR30_0,IF(AC1034&gt;=650,AthetaR30_2,(IF(AC1034&lt;=550,AthetaR30_0+(AthetaR30_1-AthetaR30_0)/100*(AC1034-450),AthetaR30_1+(AthetaR30_2-AthetaR30_1)/100*(AC1034-450)))))</f>
        <v>0</v>
      </c>
      <c r="AI1034" s="3">
        <f>IF(AD1034&lt;=450,AthetaR60_0,IF(AD1034&gt;=650,AthetaR60_2,(IF(AD1034&lt;=550,AthetaR60_0+(AthetaR60_1-AthetaR60_0)/100*(AD1034-450),AthetaR60_1+(AthetaR60_2-AthetaR60_1)/100*(AD1034-450)))))</f>
        <v>0.5</v>
      </c>
      <c r="AJ1034" s="3">
        <f>IF(AE1034&lt;=450,AthetaR90_0,IF(AE1034&gt;=650,AthetaR90_2,(IF(AE1034&lt;=550,AthetaR90_0+(AthetaR90_1-AthetaR90_0)/100*(AE1034-450),AthetaR90_1+(AthetaR90_2-AthetaR90_1)/100*(AE1034-450)))))</f>
        <v>1.3</v>
      </c>
      <c r="AK1034" s="3">
        <f>IF(AF1034&lt;=450,AthetaR120_0,IF(AF1034&gt;=650,AthetaR120_2,(IF(AF1034&lt;=550,AthetaR120_0+(AthetaR120_1-AthetaR120_0)/100*(AF1034-450),AthetaR120_1+(AthetaR120_2-AthetaR120_1)/100*(AF1034-450)))))</f>
        <v>1.9</v>
      </c>
      <c r="AL1034" s="24">
        <f t="shared" si="495"/>
        <v>503.89785892344526</v>
      </c>
      <c r="AM1034" s="14">
        <f t="shared" si="496"/>
        <v>371.33506063370817</v>
      </c>
    </row>
    <row r="1035" spans="2:39" x14ac:dyDescent="0.25">
      <c r="B1035" s="3">
        <f t="shared" si="479"/>
        <v>5085</v>
      </c>
      <c r="C1035" s="14">
        <f t="shared" si="480"/>
        <v>84.75</v>
      </c>
      <c r="D1035" s="11">
        <f t="shared" si="481"/>
        <v>996.99507212677304</v>
      </c>
      <c r="E1035" s="11">
        <f t="shared" si="467"/>
        <v>663.66459217414717</v>
      </c>
      <c r="F1035" s="11">
        <f t="shared" si="482"/>
        <v>252.83534850123266</v>
      </c>
      <c r="G1035" s="11">
        <f t="shared" si="468"/>
        <v>504.26690261093819</v>
      </c>
      <c r="H1035" s="11">
        <f t="shared" si="469"/>
        <v>370.75038246871662</v>
      </c>
      <c r="I1035" s="24">
        <f t="shared" si="483"/>
        <v>252.83534850123266</v>
      </c>
      <c r="J1035" s="12">
        <f t="shared" si="470"/>
        <v>0.21084723235728994</v>
      </c>
      <c r="K1035" s="24">
        <f t="shared" si="471"/>
        <v>548.28841834406126</v>
      </c>
      <c r="L1035" s="12">
        <f t="shared" si="484"/>
        <v>0.22948615609590067</v>
      </c>
      <c r="M1035" s="24">
        <f t="shared" si="485"/>
        <v>504.26690261093819</v>
      </c>
      <c r="N1035" s="12">
        <f t="shared" si="472"/>
        <v>0.57538875224361663</v>
      </c>
      <c r="O1035" s="24">
        <f t="shared" si="473"/>
        <v>669.7216742050291</v>
      </c>
      <c r="P1035" s="12">
        <f t="shared" si="486"/>
        <v>0.36875305467473557</v>
      </c>
      <c r="Q1035" s="24">
        <f t="shared" si="487"/>
        <v>370.75038246871662</v>
      </c>
      <c r="R1035" s="12">
        <f t="shared" si="474"/>
        <v>0.35775451517913015</v>
      </c>
      <c r="S1035" s="24">
        <f t="shared" si="475"/>
        <v>592.42487842009348</v>
      </c>
      <c r="T1035" s="12">
        <f t="shared" si="488"/>
        <v>0.31226611945160426</v>
      </c>
      <c r="W1035" s="24">
        <f t="shared" si="489"/>
        <v>419.01083188850168</v>
      </c>
      <c r="X1035" s="24">
        <f t="shared" si="490"/>
        <v>615.49793885860743</v>
      </c>
      <c r="Y1035" s="13">
        <f t="shared" si="476"/>
        <v>0.3823287661381532</v>
      </c>
      <c r="Z1035" s="24">
        <f t="shared" si="477"/>
        <v>6116.3440071411369</v>
      </c>
      <c r="AA1035" s="24">
        <f t="shared" si="478"/>
        <v>15013.971170110122</v>
      </c>
      <c r="AB1035" s="24">
        <f t="shared" si="491"/>
        <v>504.26690261093819</v>
      </c>
      <c r="AC1035" s="24">
        <f t="shared" si="492"/>
        <v>370.75038246871662</v>
      </c>
      <c r="AE1035" s="14">
        <f t="shared" si="493"/>
        <v>84.75</v>
      </c>
      <c r="AF1035" s="24">
        <f t="shared" si="497"/>
        <v>400</v>
      </c>
      <c r="AG1035" s="3">
        <f t="shared" si="494"/>
        <v>1.3</v>
      </c>
      <c r="AH1035" s="3">
        <f>IF(AC1035&lt;=450,AthetaR30_0,IF(AC1035&gt;=650,AthetaR30_2,(IF(AC1035&lt;=550,AthetaR30_0+(AthetaR30_1-AthetaR30_0)/100*(AC1035-450),AthetaR30_1+(AthetaR30_2-AthetaR30_1)/100*(AC1035-450)))))</f>
        <v>0</v>
      </c>
      <c r="AI1035" s="3">
        <f>IF(AD1035&lt;=450,AthetaR60_0,IF(AD1035&gt;=650,AthetaR60_2,(IF(AD1035&lt;=550,AthetaR60_0+(AthetaR60_1-AthetaR60_0)/100*(AD1035-450),AthetaR60_1+(AthetaR60_2-AthetaR60_1)/100*(AD1035-450)))))</f>
        <v>0.5</v>
      </c>
      <c r="AJ1035" s="3">
        <f>IF(AE1035&lt;=450,AthetaR90_0,IF(AE1035&gt;=650,AthetaR90_2,(IF(AE1035&lt;=550,AthetaR90_0+(AthetaR90_1-AthetaR90_0)/100*(AE1035-450),AthetaR90_1+(AthetaR90_2-AthetaR90_1)/100*(AE1035-450)))))</f>
        <v>1.3</v>
      </c>
      <c r="AK1035" s="3">
        <f>IF(AF1035&lt;=450,AthetaR120_0,IF(AF1035&gt;=650,AthetaR120_2,(IF(AF1035&lt;=550,AthetaR120_0+(AthetaR120_1-AthetaR120_0)/100*(AF1035-450),AthetaR120_1+(AthetaR120_2-AthetaR120_1)/100*(AF1035-450)))))</f>
        <v>1.9</v>
      </c>
      <c r="AL1035" s="24">
        <f t="shared" si="495"/>
        <v>504.26690261093819</v>
      </c>
      <c r="AM1035" s="14">
        <f t="shared" si="496"/>
        <v>371.66665798389903</v>
      </c>
    </row>
    <row r="1036" spans="2:39" x14ac:dyDescent="0.25">
      <c r="B1036" s="3">
        <f t="shared" si="479"/>
        <v>5090</v>
      </c>
      <c r="C1036" s="14">
        <f t="shared" si="480"/>
        <v>84.833333333333329</v>
      </c>
      <c r="D1036" s="11">
        <f t="shared" si="481"/>
        <v>997.14211001517469</v>
      </c>
      <c r="E1036" s="11">
        <f t="shared" si="467"/>
        <v>663.87839052279924</v>
      </c>
      <c r="F1036" s="11">
        <f t="shared" si="482"/>
        <v>253.06483465732856</v>
      </c>
      <c r="G1036" s="11">
        <f t="shared" si="468"/>
        <v>504.63565566561294</v>
      </c>
      <c r="H1036" s="11">
        <f t="shared" si="469"/>
        <v>371.0626485881682</v>
      </c>
      <c r="I1036" s="24">
        <f t="shared" si="483"/>
        <v>253.06483465732856</v>
      </c>
      <c r="J1036" s="12">
        <f t="shared" si="470"/>
        <v>0.21081686452610121</v>
      </c>
      <c r="K1036" s="24">
        <f t="shared" si="471"/>
        <v>548.36739841127951</v>
      </c>
      <c r="L1036" s="12">
        <f t="shared" si="484"/>
        <v>0.22943261601701762</v>
      </c>
      <c r="M1036" s="24">
        <f t="shared" si="485"/>
        <v>504.63565566561294</v>
      </c>
      <c r="N1036" s="12">
        <f t="shared" si="472"/>
        <v>0.57514721039308536</v>
      </c>
      <c r="O1036" s="24">
        <f t="shared" si="473"/>
        <v>670.0029340453018</v>
      </c>
      <c r="P1036" s="12">
        <f t="shared" si="486"/>
        <v>0.36846261285404641</v>
      </c>
      <c r="Q1036" s="24">
        <f t="shared" si="487"/>
        <v>371.0626485881682</v>
      </c>
      <c r="R1036" s="12">
        <f t="shared" si="474"/>
        <v>0.35767239910811677</v>
      </c>
      <c r="S1036" s="24">
        <f t="shared" si="475"/>
        <v>592.56089004276203</v>
      </c>
      <c r="T1036" s="12">
        <f t="shared" si="488"/>
        <v>0.31212370696171998</v>
      </c>
      <c r="W1036" s="24">
        <f t="shared" si="489"/>
        <v>419.39316065463981</v>
      </c>
      <c r="X1036" s="24">
        <f t="shared" si="490"/>
        <v>615.69922012834979</v>
      </c>
      <c r="Y1036" s="13">
        <f t="shared" si="476"/>
        <v>0.38222596332013148</v>
      </c>
      <c r="Z1036" s="24">
        <f t="shared" si="477"/>
        <v>6112.130746703986</v>
      </c>
      <c r="AA1036" s="24">
        <f t="shared" si="478"/>
        <v>15019.411003102859</v>
      </c>
      <c r="AB1036" s="24">
        <f t="shared" si="491"/>
        <v>504.63565566561294</v>
      </c>
      <c r="AC1036" s="24">
        <f t="shared" si="492"/>
        <v>371.0626485881682</v>
      </c>
      <c r="AE1036" s="14">
        <f t="shared" si="493"/>
        <v>84.833333333333329</v>
      </c>
      <c r="AF1036" s="24">
        <f t="shared" si="497"/>
        <v>400</v>
      </c>
      <c r="AG1036" s="3">
        <f t="shared" si="494"/>
        <v>1.3</v>
      </c>
      <c r="AH1036" s="3">
        <f>IF(AC1036&lt;=450,AthetaR30_0,IF(AC1036&gt;=650,AthetaR30_2,(IF(AC1036&lt;=550,AthetaR30_0+(AthetaR30_1-AthetaR30_0)/100*(AC1036-450),AthetaR30_1+(AthetaR30_2-AthetaR30_1)/100*(AC1036-450)))))</f>
        <v>0</v>
      </c>
      <c r="AI1036" s="3">
        <f>IF(AD1036&lt;=450,AthetaR60_0,IF(AD1036&gt;=650,AthetaR60_2,(IF(AD1036&lt;=550,AthetaR60_0+(AthetaR60_1-AthetaR60_0)/100*(AD1036-450),AthetaR60_1+(AthetaR60_2-AthetaR60_1)/100*(AD1036-450)))))</f>
        <v>0.5</v>
      </c>
      <c r="AJ1036" s="3">
        <f>IF(AE1036&lt;=450,AthetaR90_0,IF(AE1036&gt;=650,AthetaR90_2,(IF(AE1036&lt;=550,AthetaR90_0+(AthetaR90_1-AthetaR90_0)/100*(AE1036-450),AthetaR90_1+(AthetaR90_2-AthetaR90_1)/100*(AE1036-450)))))</f>
        <v>1.3</v>
      </c>
      <c r="AK1036" s="3">
        <f>IF(AF1036&lt;=450,AthetaR120_0,IF(AF1036&gt;=650,AthetaR120_2,(IF(AF1036&lt;=550,AthetaR120_0+(AthetaR120_1-AthetaR120_0)/100*(AF1036-450),AthetaR120_1+(AthetaR120_2-AthetaR120_1)/100*(AF1036-450)))))</f>
        <v>1.9</v>
      </c>
      <c r="AL1036" s="24">
        <f t="shared" si="495"/>
        <v>504.63565566561294</v>
      </c>
      <c r="AM1036" s="14">
        <f t="shared" si="496"/>
        <v>371.99813867057901</v>
      </c>
    </row>
    <row r="1037" spans="2:39" x14ac:dyDescent="0.25">
      <c r="B1037" s="3">
        <f t="shared" si="479"/>
        <v>5095</v>
      </c>
      <c r="C1037" s="14">
        <f t="shared" si="480"/>
        <v>84.916666666666671</v>
      </c>
      <c r="D1037" s="11">
        <f t="shared" si="481"/>
        <v>997.28900374876071</v>
      </c>
      <c r="E1037" s="11">
        <f t="shared" si="467"/>
        <v>664.0921888714513</v>
      </c>
      <c r="F1037" s="11">
        <f t="shared" si="482"/>
        <v>253.29426727334558</v>
      </c>
      <c r="G1037" s="11">
        <f t="shared" si="468"/>
        <v>505.00411827846699</v>
      </c>
      <c r="H1037" s="11">
        <f t="shared" si="469"/>
        <v>371.3747722951299</v>
      </c>
      <c r="I1037" s="24">
        <f t="shared" si="483"/>
        <v>253.29426727334558</v>
      </c>
      <c r="J1037" s="12">
        <f t="shared" si="470"/>
        <v>0.21078651270882395</v>
      </c>
      <c r="K1037" s="24">
        <f t="shared" si="471"/>
        <v>548.4463595690097</v>
      </c>
      <c r="L1037" s="12">
        <f t="shared" si="484"/>
        <v>0.22937906329828589</v>
      </c>
      <c r="M1037" s="24">
        <f t="shared" si="485"/>
        <v>505.00411827846699</v>
      </c>
      <c r="N1037" s="12">
        <f t="shared" si="472"/>
        <v>0.57490567197115849</v>
      </c>
      <c r="O1037" s="24">
        <f t="shared" si="473"/>
        <v>670.28442622613329</v>
      </c>
      <c r="P1037" s="12">
        <f t="shared" si="486"/>
        <v>0.36817236232527545</v>
      </c>
      <c r="Q1037" s="24">
        <f t="shared" si="487"/>
        <v>371.3747722951299</v>
      </c>
      <c r="R1037" s="12">
        <f t="shared" si="474"/>
        <v>0.35759026628614959</v>
      </c>
      <c r="S1037" s="24">
        <f t="shared" si="475"/>
        <v>592.69699189640608</v>
      </c>
      <c r="T1037" s="12">
        <f t="shared" si="488"/>
        <v>0.31198129897044591</v>
      </c>
      <c r="W1037" s="24">
        <f t="shared" si="489"/>
        <v>419.77538661795995</v>
      </c>
      <c r="X1037" s="24">
        <f t="shared" si="490"/>
        <v>615.90076965526521</v>
      </c>
      <c r="Y1037" s="13">
        <f t="shared" si="476"/>
        <v>0.38212299582811121</v>
      </c>
      <c r="Z1037" s="24">
        <f t="shared" si="477"/>
        <v>6107.9200563372833</v>
      </c>
      <c r="AA1037" s="24">
        <f t="shared" si="478"/>
        <v>15024.844647356535</v>
      </c>
      <c r="AB1037" s="24">
        <f t="shared" si="491"/>
        <v>505.00411827846699</v>
      </c>
      <c r="AC1037" s="24">
        <f t="shared" si="492"/>
        <v>371.3747722951299</v>
      </c>
      <c r="AE1037" s="14">
        <f t="shared" si="493"/>
        <v>84.916666666666671</v>
      </c>
      <c r="AF1037" s="24">
        <f t="shared" si="497"/>
        <v>400</v>
      </c>
      <c r="AG1037" s="3">
        <f t="shared" si="494"/>
        <v>1.3</v>
      </c>
      <c r="AH1037" s="3">
        <f>IF(AC1037&lt;=450,AthetaR30_0,IF(AC1037&gt;=650,AthetaR30_2,(IF(AC1037&lt;=550,AthetaR30_0+(AthetaR30_1-AthetaR30_0)/100*(AC1037-450),AthetaR30_1+(AthetaR30_2-AthetaR30_1)/100*(AC1037-450)))))</f>
        <v>0</v>
      </c>
      <c r="AI1037" s="3">
        <f>IF(AD1037&lt;=450,AthetaR60_0,IF(AD1037&gt;=650,AthetaR60_2,(IF(AD1037&lt;=550,AthetaR60_0+(AthetaR60_1-AthetaR60_0)/100*(AD1037-450),AthetaR60_1+(AthetaR60_2-AthetaR60_1)/100*(AD1037-450)))))</f>
        <v>0.5</v>
      </c>
      <c r="AJ1037" s="3">
        <f>IF(AE1037&lt;=450,AthetaR90_0,IF(AE1037&gt;=650,AthetaR90_2,(IF(AE1037&lt;=550,AthetaR90_0+(AthetaR90_1-AthetaR90_0)/100*(AE1037-450),AthetaR90_1+(AthetaR90_2-AthetaR90_1)/100*(AE1037-450)))))</f>
        <v>1.3</v>
      </c>
      <c r="AK1037" s="3">
        <f>IF(AF1037&lt;=450,AthetaR120_0,IF(AF1037&gt;=650,AthetaR120_2,(IF(AF1037&lt;=550,AthetaR120_0+(AthetaR120_1-AthetaR120_0)/100*(AF1037-450),AthetaR120_1+(AthetaR120_2-AthetaR120_1)/100*(AF1037-450)))))</f>
        <v>1.9</v>
      </c>
      <c r="AL1037" s="24">
        <f t="shared" si="495"/>
        <v>505.00411827846699</v>
      </c>
      <c r="AM1037" s="14">
        <f t="shared" si="496"/>
        <v>372.32950265642802</v>
      </c>
    </row>
    <row r="1038" spans="2:39" x14ac:dyDescent="0.25">
      <c r="B1038" s="3">
        <f t="shared" si="479"/>
        <v>5100</v>
      </c>
      <c r="C1038" s="14">
        <f t="shared" si="480"/>
        <v>85</v>
      </c>
      <c r="D1038" s="11">
        <f t="shared" si="481"/>
        <v>997.43575360991076</v>
      </c>
      <c r="E1038" s="11">
        <f t="shared" si="467"/>
        <v>664.30598722010336</v>
      </c>
      <c r="F1038" s="11">
        <f t="shared" si="482"/>
        <v>253.52364633664388</v>
      </c>
      <c r="G1038" s="11">
        <f t="shared" si="468"/>
        <v>505.37229064079224</v>
      </c>
      <c r="H1038" s="11">
        <f t="shared" si="469"/>
        <v>371.68675359410037</v>
      </c>
      <c r="I1038" s="24">
        <f t="shared" si="483"/>
        <v>253.52364633664388</v>
      </c>
      <c r="J1038" s="12">
        <f t="shared" si="470"/>
        <v>0.21075617683515729</v>
      </c>
      <c r="K1038" s="24">
        <f t="shared" si="471"/>
        <v>548.52530197405156</v>
      </c>
      <c r="L1038" s="12">
        <f t="shared" si="484"/>
        <v>0.22932549798862426</v>
      </c>
      <c r="M1038" s="24">
        <f t="shared" si="485"/>
        <v>505.37229064079224</v>
      </c>
      <c r="N1038" s="12">
        <f t="shared" si="472"/>
        <v>0.57466413744812339</v>
      </c>
      <c r="O1038" s="24">
        <f t="shared" si="473"/>
        <v>670.56615048668186</v>
      </c>
      <c r="P1038" s="12">
        <f t="shared" si="486"/>
        <v>0.36788230338121874</v>
      </c>
      <c r="Q1038" s="24">
        <f t="shared" si="487"/>
        <v>371.68675359410037</v>
      </c>
      <c r="R1038" s="12">
        <f t="shared" si="474"/>
        <v>0.35750811664265458</v>
      </c>
      <c r="S1038" s="24">
        <f t="shared" si="475"/>
        <v>592.83318417937312</v>
      </c>
      <c r="T1038" s="12">
        <f t="shared" si="488"/>
        <v>0.31183889561196326</v>
      </c>
      <c r="W1038" s="24">
        <f t="shared" si="489"/>
        <v>420.15750961378808</v>
      </c>
      <c r="X1038" s="24">
        <f t="shared" si="490"/>
        <v>616.10258783574182</v>
      </c>
      <c r="Y1038" s="13">
        <f t="shared" si="476"/>
        <v>0.38201986388198794</v>
      </c>
      <c r="Z1038" s="24">
        <f t="shared" si="477"/>
        <v>6103.7119401578821</v>
      </c>
      <c r="AA1038" s="24">
        <f t="shared" si="478"/>
        <v>15030.272108135079</v>
      </c>
      <c r="AB1038" s="24">
        <f t="shared" si="491"/>
        <v>505.37229064079224</v>
      </c>
      <c r="AC1038" s="24">
        <f t="shared" si="492"/>
        <v>371.68675359410037</v>
      </c>
      <c r="AE1038" s="14">
        <f t="shared" si="493"/>
        <v>85</v>
      </c>
      <c r="AF1038" s="24">
        <f t="shared" si="497"/>
        <v>400</v>
      </c>
      <c r="AG1038" s="3">
        <f t="shared" si="494"/>
        <v>1.3</v>
      </c>
      <c r="AH1038" s="3">
        <f>IF(AC1038&lt;=450,AthetaR30_0,IF(AC1038&gt;=650,AthetaR30_2,(IF(AC1038&lt;=550,AthetaR30_0+(AthetaR30_1-AthetaR30_0)/100*(AC1038-450),AthetaR30_1+(AthetaR30_2-AthetaR30_1)/100*(AC1038-450)))))</f>
        <v>0</v>
      </c>
      <c r="AI1038" s="3">
        <f>IF(AD1038&lt;=450,AthetaR60_0,IF(AD1038&gt;=650,AthetaR60_2,(IF(AD1038&lt;=550,AthetaR60_0+(AthetaR60_1-AthetaR60_0)/100*(AD1038-450),AthetaR60_1+(AthetaR60_2-AthetaR60_1)/100*(AD1038-450)))))</f>
        <v>0.5</v>
      </c>
      <c r="AJ1038" s="3">
        <f>IF(AE1038&lt;=450,AthetaR90_0,IF(AE1038&gt;=650,AthetaR90_2,(IF(AE1038&lt;=550,AthetaR90_0+(AthetaR90_1-AthetaR90_0)/100*(AE1038-450),AthetaR90_1+(AthetaR90_2-AthetaR90_1)/100*(AE1038-450)))))</f>
        <v>1.3</v>
      </c>
      <c r="AK1038" s="3">
        <f>IF(AF1038&lt;=450,AthetaR120_0,IF(AF1038&gt;=650,AthetaR120_2,(IF(AF1038&lt;=550,AthetaR120_0+(AthetaR120_1-AthetaR120_0)/100*(AF1038-450),AthetaR120_1+(AthetaR120_2-AthetaR120_1)/100*(AF1038-450)))))</f>
        <v>1.9</v>
      </c>
      <c r="AL1038" s="24">
        <f t="shared" si="495"/>
        <v>505.37229064079224</v>
      </c>
      <c r="AM1038" s="14">
        <f t="shared" si="496"/>
        <v>372.66074990425619</v>
      </c>
    </row>
    <row r="1039" spans="2:39" x14ac:dyDescent="0.25">
      <c r="B1039" s="3">
        <f t="shared" si="479"/>
        <v>5105</v>
      </c>
      <c r="C1039" s="14">
        <f t="shared" si="480"/>
        <v>85.083333333333329</v>
      </c>
      <c r="D1039" s="11">
        <f t="shared" si="481"/>
        <v>997.58235988017577</v>
      </c>
      <c r="E1039" s="11">
        <f t="shared" si="467"/>
        <v>664.51978556875542</v>
      </c>
      <c r="F1039" s="11">
        <f t="shared" si="482"/>
        <v>253.75297183463249</v>
      </c>
      <c r="G1039" s="11">
        <f t="shared" si="468"/>
        <v>505.74017294417348</v>
      </c>
      <c r="H1039" s="11">
        <f t="shared" si="469"/>
        <v>371.99859248971234</v>
      </c>
      <c r="I1039" s="24">
        <f t="shared" si="483"/>
        <v>253.75297183463249</v>
      </c>
      <c r="J1039" s="12">
        <f t="shared" si="470"/>
        <v>0.21072585683495904</v>
      </c>
      <c r="K1039" s="24">
        <f t="shared" si="471"/>
        <v>548.60422578299654</v>
      </c>
      <c r="L1039" s="12">
        <f t="shared" si="484"/>
        <v>0.22927192013671016</v>
      </c>
      <c r="M1039" s="24">
        <f t="shared" si="485"/>
        <v>505.74017294417348</v>
      </c>
      <c r="N1039" s="12">
        <f t="shared" si="472"/>
        <v>0.57442260729406325</v>
      </c>
      <c r="O1039" s="24">
        <f t="shared" si="473"/>
        <v>670.84810656497325</v>
      </c>
      <c r="P1039" s="12">
        <f t="shared" si="486"/>
        <v>0.36759243631299149</v>
      </c>
      <c r="Q1039" s="24">
        <f t="shared" si="487"/>
        <v>371.99859248971234</v>
      </c>
      <c r="R1039" s="12">
        <f t="shared" si="474"/>
        <v>0.35742595010781825</v>
      </c>
      <c r="S1039" s="24">
        <f t="shared" si="475"/>
        <v>592.96946708906478</v>
      </c>
      <c r="T1039" s="12">
        <f t="shared" si="488"/>
        <v>0.31169649702033231</v>
      </c>
      <c r="W1039" s="24">
        <f t="shared" si="489"/>
        <v>420.53952947767004</v>
      </c>
      <c r="X1039" s="24">
        <f t="shared" si="490"/>
        <v>616.30467506459581</v>
      </c>
      <c r="Y1039" s="13">
        <f t="shared" si="476"/>
        <v>0.38191656770394994</v>
      </c>
      <c r="Z1039" s="24">
        <f t="shared" si="477"/>
        <v>6099.5064022771348</v>
      </c>
      <c r="AA1039" s="24">
        <f t="shared" si="478"/>
        <v>15035.693390758333</v>
      </c>
      <c r="AB1039" s="24">
        <f t="shared" si="491"/>
        <v>505.74017294417348</v>
      </c>
      <c r="AC1039" s="24">
        <f t="shared" si="492"/>
        <v>371.99859248971234</v>
      </c>
      <c r="AE1039" s="14">
        <f t="shared" si="493"/>
        <v>85.083333333333329</v>
      </c>
      <c r="AF1039" s="24">
        <f t="shared" si="497"/>
        <v>400</v>
      </c>
      <c r="AG1039" s="3">
        <f t="shared" si="494"/>
        <v>1.3</v>
      </c>
      <c r="AH1039" s="3">
        <f>IF(AC1039&lt;=450,AthetaR30_0,IF(AC1039&gt;=650,AthetaR30_2,(IF(AC1039&lt;=550,AthetaR30_0+(AthetaR30_1-AthetaR30_0)/100*(AC1039-450),AthetaR30_1+(AthetaR30_2-AthetaR30_1)/100*(AC1039-450)))))</f>
        <v>0</v>
      </c>
      <c r="AI1039" s="3">
        <f>IF(AD1039&lt;=450,AthetaR60_0,IF(AD1039&gt;=650,AthetaR60_2,(IF(AD1039&lt;=550,AthetaR60_0+(AthetaR60_1-AthetaR60_0)/100*(AD1039-450),AthetaR60_1+(AthetaR60_2-AthetaR60_1)/100*(AD1039-450)))))</f>
        <v>0.5</v>
      </c>
      <c r="AJ1039" s="3">
        <f>IF(AE1039&lt;=450,AthetaR90_0,IF(AE1039&gt;=650,AthetaR90_2,(IF(AE1039&lt;=550,AthetaR90_0+(AthetaR90_1-AthetaR90_0)/100*(AE1039-450),AthetaR90_1+(AthetaR90_2-AthetaR90_1)/100*(AE1039-450)))))</f>
        <v>1.3</v>
      </c>
      <c r="AK1039" s="3">
        <f>IF(AF1039&lt;=450,AthetaR120_0,IF(AF1039&gt;=650,AthetaR120_2,(IF(AF1039&lt;=550,AthetaR120_0+(AthetaR120_1-AthetaR120_0)/100*(AF1039-450),AthetaR120_1+(AthetaR120_2-AthetaR120_1)/100*(AF1039-450)))))</f>
        <v>1.9</v>
      </c>
      <c r="AL1039" s="24">
        <f t="shared" si="495"/>
        <v>505.74017294417348</v>
      </c>
      <c r="AM1039" s="14">
        <f t="shared" si="496"/>
        <v>372.99188037700458</v>
      </c>
    </row>
    <row r="1040" spans="2:39" x14ac:dyDescent="0.25">
      <c r="B1040" s="3">
        <f t="shared" si="479"/>
        <v>5110</v>
      </c>
      <c r="C1040" s="14">
        <f t="shared" si="480"/>
        <v>85.166666666666671</v>
      </c>
      <c r="D1040" s="11">
        <f t="shared" si="481"/>
        <v>997.72882284028094</v>
      </c>
      <c r="E1040" s="11">
        <f t="shared" si="467"/>
        <v>664.73358391740749</v>
      </c>
      <c r="F1040" s="11">
        <f t="shared" si="482"/>
        <v>253.9822437547692</v>
      </c>
      <c r="G1040" s="11">
        <f t="shared" si="468"/>
        <v>506.10776538048646</v>
      </c>
      <c r="H1040" s="11">
        <f t="shared" si="469"/>
        <v>372.31028898673264</v>
      </c>
      <c r="I1040" s="24">
        <f t="shared" si="483"/>
        <v>253.9822437547692</v>
      </c>
      <c r="J1040" s="12">
        <f t="shared" si="470"/>
        <v>0.21069555263824508</v>
      </c>
      <c r="K1040" s="24">
        <f t="shared" si="471"/>
        <v>548.68313115222747</v>
      </c>
      <c r="L1040" s="12">
        <f t="shared" si="484"/>
        <v>0.22921832979099149</v>
      </c>
      <c r="M1040" s="24">
        <f t="shared" si="485"/>
        <v>506.10776538048646</v>
      </c>
      <c r="N1040" s="12">
        <f t="shared" si="472"/>
        <v>0.57418108197884887</v>
      </c>
      <c r="O1040" s="24">
        <f t="shared" si="473"/>
        <v>671.13029419790723</v>
      </c>
      <c r="P1040" s="12">
        <f t="shared" si="486"/>
        <v>0.36730276141005674</v>
      </c>
      <c r="Q1040" s="24">
        <f t="shared" si="487"/>
        <v>372.31028898673264</v>
      </c>
      <c r="R1040" s="12">
        <f t="shared" si="474"/>
        <v>0.35734376661258455</v>
      </c>
      <c r="S1040" s="24">
        <f t="shared" si="475"/>
        <v>593.10584082193895</v>
      </c>
      <c r="T1040" s="12">
        <f t="shared" si="488"/>
        <v>0.31155410332950906</v>
      </c>
      <c r="W1040" s="24">
        <f t="shared" si="489"/>
        <v>420.92144604537401</v>
      </c>
      <c r="X1040" s="24">
        <f t="shared" si="490"/>
        <v>616.50703173507145</v>
      </c>
      <c r="Y1040" s="13">
        <f t="shared" si="476"/>
        <v>0.38181310751846947</v>
      </c>
      <c r="Z1040" s="24">
        <f t="shared" si="477"/>
        <v>6095.3034468008373</v>
      </c>
      <c r="AA1040" s="24">
        <f t="shared" si="478"/>
        <v>15041.108500601942</v>
      </c>
      <c r="AB1040" s="24">
        <f t="shared" si="491"/>
        <v>506.10776538048646</v>
      </c>
      <c r="AC1040" s="24">
        <f t="shared" si="492"/>
        <v>372.31028898673264</v>
      </c>
      <c r="AE1040" s="14">
        <f t="shared" si="493"/>
        <v>85.166666666666671</v>
      </c>
      <c r="AF1040" s="24">
        <f t="shared" si="497"/>
        <v>400</v>
      </c>
      <c r="AG1040" s="3">
        <f t="shared" si="494"/>
        <v>1.3</v>
      </c>
      <c r="AH1040" s="3">
        <f>IF(AC1040&lt;=450,AthetaR30_0,IF(AC1040&gt;=650,AthetaR30_2,(IF(AC1040&lt;=550,AthetaR30_0+(AthetaR30_1-AthetaR30_0)/100*(AC1040-450),AthetaR30_1+(AthetaR30_2-AthetaR30_1)/100*(AC1040-450)))))</f>
        <v>0</v>
      </c>
      <c r="AI1040" s="3">
        <f>IF(AD1040&lt;=450,AthetaR60_0,IF(AD1040&gt;=650,AthetaR60_2,(IF(AD1040&lt;=550,AthetaR60_0+(AthetaR60_1-AthetaR60_0)/100*(AD1040-450),AthetaR60_1+(AthetaR60_2-AthetaR60_1)/100*(AD1040-450)))))</f>
        <v>0.5</v>
      </c>
      <c r="AJ1040" s="3">
        <f>IF(AE1040&lt;=450,AthetaR90_0,IF(AE1040&gt;=650,AthetaR90_2,(IF(AE1040&lt;=550,AthetaR90_0+(AthetaR90_1-AthetaR90_0)/100*(AE1040-450),AthetaR90_1+(AthetaR90_2-AthetaR90_1)/100*(AE1040-450)))))</f>
        <v>1.3</v>
      </c>
      <c r="AK1040" s="3">
        <f>IF(AF1040&lt;=450,AthetaR120_0,IF(AF1040&gt;=650,AthetaR120_2,(IF(AF1040&lt;=550,AthetaR120_0+(AthetaR120_1-AthetaR120_0)/100*(AF1040-450),AthetaR120_1+(AthetaR120_2-AthetaR120_1)/100*(AF1040-450)))))</f>
        <v>1.9</v>
      </c>
      <c r="AL1040" s="24">
        <f t="shared" si="495"/>
        <v>506.10776538048646</v>
      </c>
      <c r="AM1040" s="14">
        <f t="shared" si="496"/>
        <v>373.32289403774524</v>
      </c>
    </row>
    <row r="1041" spans="2:39" x14ac:dyDescent="0.25">
      <c r="B1041" s="3">
        <f t="shared" si="479"/>
        <v>5115</v>
      </c>
      <c r="C1041" s="14">
        <f t="shared" si="480"/>
        <v>85.25</v>
      </c>
      <c r="D1041" s="11">
        <f t="shared" si="481"/>
        <v>997.8751427701286</v>
      </c>
      <c r="E1041" s="11">
        <f t="shared" si="467"/>
        <v>664.94738226605955</v>
      </c>
      <c r="F1041" s="11">
        <f t="shared" si="482"/>
        <v>254.2114620845602</v>
      </c>
      <c r="G1041" s="11">
        <f t="shared" si="468"/>
        <v>506.47506814189649</v>
      </c>
      <c r="H1041" s="11">
        <f t="shared" si="469"/>
        <v>372.62184309006216</v>
      </c>
      <c r="I1041" s="24">
        <f t="shared" si="483"/>
        <v>254.2114620845602</v>
      </c>
      <c r="J1041" s="12">
        <f t="shared" si="470"/>
        <v>0.21066526417518927</v>
      </c>
      <c r="K1041" s="24">
        <f t="shared" si="471"/>
        <v>548.76201823791916</v>
      </c>
      <c r="L1041" s="12">
        <f t="shared" si="484"/>
        <v>0.22916472699969165</v>
      </c>
      <c r="M1041" s="24">
        <f t="shared" si="485"/>
        <v>506.47506814189649</v>
      </c>
      <c r="N1041" s="12">
        <f t="shared" si="472"/>
        <v>0.57393956197212681</v>
      </c>
      <c r="O1041" s="24">
        <f t="shared" si="473"/>
        <v>671.41271312126753</v>
      </c>
      <c r="P1041" s="12">
        <f t="shared" si="486"/>
        <v>0.36701327896023817</v>
      </c>
      <c r="Q1041" s="24">
        <f t="shared" si="487"/>
        <v>372.62184309006216</v>
      </c>
      <c r="R1041" s="12">
        <f t="shared" si="474"/>
        <v>0.35726156608865284</v>
      </c>
      <c r="S1041" s="24">
        <f t="shared" si="475"/>
        <v>593.24230557351109</v>
      </c>
      <c r="T1041" s="12">
        <f t="shared" si="488"/>
        <v>0.31141171467335288</v>
      </c>
      <c r="W1041" s="24">
        <f t="shared" si="489"/>
        <v>421.30325915289251</v>
      </c>
      <c r="X1041" s="24">
        <f t="shared" si="490"/>
        <v>616.70965823884194</v>
      </c>
      <c r="Y1041" s="13">
        <f t="shared" si="476"/>
        <v>0.38170948355229745</v>
      </c>
      <c r="Z1041" s="24">
        <f t="shared" si="477"/>
        <v>6091.1030778291761</v>
      </c>
      <c r="AA1041" s="24">
        <f t="shared" si="478"/>
        <v>15046.517443097353</v>
      </c>
      <c r="AB1041" s="24">
        <f t="shared" si="491"/>
        <v>506.47506814189649</v>
      </c>
      <c r="AC1041" s="24">
        <f t="shared" si="492"/>
        <v>372.62184309006216</v>
      </c>
      <c r="AE1041" s="14">
        <f t="shared" si="493"/>
        <v>85.25</v>
      </c>
      <c r="AF1041" s="24">
        <f t="shared" si="497"/>
        <v>400</v>
      </c>
      <c r="AG1041" s="3">
        <f t="shared" si="494"/>
        <v>1.3</v>
      </c>
      <c r="AH1041" s="3">
        <f>IF(AC1041&lt;=450,AthetaR30_0,IF(AC1041&gt;=650,AthetaR30_2,(IF(AC1041&lt;=550,AthetaR30_0+(AthetaR30_1-AthetaR30_0)/100*(AC1041-450),AthetaR30_1+(AthetaR30_2-AthetaR30_1)/100*(AC1041-450)))))</f>
        <v>0</v>
      </c>
      <c r="AI1041" s="3">
        <f>IF(AD1041&lt;=450,AthetaR60_0,IF(AD1041&gt;=650,AthetaR60_2,(IF(AD1041&lt;=550,AthetaR60_0+(AthetaR60_1-AthetaR60_0)/100*(AD1041-450),AthetaR60_1+(AthetaR60_2-AthetaR60_1)/100*(AD1041-450)))))</f>
        <v>0.5</v>
      </c>
      <c r="AJ1041" s="3">
        <f>IF(AE1041&lt;=450,AthetaR90_0,IF(AE1041&gt;=650,AthetaR90_2,(IF(AE1041&lt;=550,AthetaR90_0+(AthetaR90_1-AthetaR90_0)/100*(AE1041-450),AthetaR90_1+(AthetaR90_2-AthetaR90_1)/100*(AE1041-450)))))</f>
        <v>1.3</v>
      </c>
      <c r="AK1041" s="3">
        <f>IF(AF1041&lt;=450,AthetaR120_0,IF(AF1041&gt;=650,AthetaR120_2,(IF(AF1041&lt;=550,AthetaR120_0+(AthetaR120_1-AthetaR120_0)/100*(AF1041-450),AthetaR120_1+(AthetaR120_2-AthetaR120_1)/100*(AF1041-450)))))</f>
        <v>1.9</v>
      </c>
      <c r="AL1041" s="24">
        <f t="shared" si="495"/>
        <v>506.47506814189649</v>
      </c>
      <c r="AM1041" s="14">
        <f t="shared" si="496"/>
        <v>373.65379084968106</v>
      </c>
    </row>
    <row r="1042" spans="2:39" x14ac:dyDescent="0.25">
      <c r="B1042" s="3">
        <f t="shared" si="479"/>
        <v>5120</v>
      </c>
      <c r="C1042" s="14">
        <f t="shared" si="480"/>
        <v>85.333333333333329</v>
      </c>
      <c r="D1042" s="11">
        <f t="shared" si="481"/>
        <v>998.02131994880278</v>
      </c>
      <c r="E1042" s="11">
        <f t="shared" ref="E1042:E1105" si="498">IF(B1042&lt;=40*60,20+345*CRed_1*LOG(8*C1042+1,10),ThetaG40+(ThetaG120-ThetaG40)/80*(C1042-40))</f>
        <v>665.16118061471161</v>
      </c>
      <c r="F1042" s="11">
        <f t="shared" si="482"/>
        <v>254.44062681155989</v>
      </c>
      <c r="G1042" s="11">
        <f t="shared" ref="G1042:G1105" si="499">M1042</f>
        <v>506.84208142085674</v>
      </c>
      <c r="H1042" s="11">
        <f t="shared" ref="H1042:H1105" si="500">Q1042</f>
        <v>372.9332548047355</v>
      </c>
      <c r="I1042" s="24">
        <f t="shared" si="483"/>
        <v>254.44062681155989</v>
      </c>
      <c r="J1042" s="12">
        <f t="shared" ref="J1042:J1105" si="501">Cp*RhoP/(K1042*RhoA)*dP/1000*MassivSS</f>
        <v>0.21063499137612346</v>
      </c>
      <c r="K1042" s="24">
        <f t="shared" ref="K1042:K1105" si="502">IF(I1042&lt;600,425+0.773*I1042-1.69/1000*I1042^2+2.22/1000^2*I1042^3,IF(I1042&lt;735,666+13002/(738-I1042),IF(I1042&lt;900,545+17820/(I1042-731),650)))</f>
        <v>548.84088719603733</v>
      </c>
      <c r="L1042" s="12">
        <f t="shared" si="484"/>
        <v>0.22911111181077548</v>
      </c>
      <c r="M1042" s="24">
        <f t="shared" si="485"/>
        <v>506.84208142085674</v>
      </c>
      <c r="N1042" s="12">
        <f t="shared" ref="N1042:N1105" si="503">Cp*RhoP/(O1042*RhoA)*dP/1000*MassivW</f>
        <v>0.57369804774330979</v>
      </c>
      <c r="O1042" s="24">
        <f t="shared" ref="O1042:O1105" si="504">IF(M1042&lt;600,425+0.773*M1042-1.69/1000*M1042^2+2.22/1000^2*M1042^3,IF(M1042&lt;735,666+13002/(738-M1042),IF(M1042&lt;900,545+17820/(M1042-731),650)))</f>
        <v>671.69536306972964</v>
      </c>
      <c r="P1042" s="12">
        <f t="shared" si="486"/>
        <v>0.36672398924962096</v>
      </c>
      <c r="Q1042" s="24">
        <f t="shared" si="487"/>
        <v>372.9332548047355</v>
      </c>
      <c r="R1042" s="12">
        <f t="shared" ref="R1042:R1105" si="505">Cp*RhoP/(S1042*RhoA)*dP/1000*MassivSI</f>
        <v>0.35717934846847521</v>
      </c>
      <c r="S1042" s="24">
        <f t="shared" ref="S1042:S1105" si="506">IF(Q1042&lt;600,425+0.773*Q1042-1.69/1000*Q1042^2+2.22/1000^2*Q1042^3,IF(Q1042&lt;735,666+13002/(738-Q1042),IF(Q1042&lt;900,545+17820/(Q1042-731),650)))</f>
        <v>593.3788615383562</v>
      </c>
      <c r="T1042" s="12">
        <f t="shared" si="488"/>
        <v>0.31126933118556505</v>
      </c>
      <c r="W1042" s="24">
        <f t="shared" si="489"/>
        <v>421.68496863644481</v>
      </c>
      <c r="X1042" s="24">
        <f t="shared" si="490"/>
        <v>616.91255496600888</v>
      </c>
      <c r="Y1042" s="13">
        <f t="shared" ref="Y1042:Y1105" si="507">MAX(MassivSSCO/(X1042*RhoA)*DeltaT*(Z1042+AA1042),L1042)</f>
        <v>0.38160569603445454</v>
      </c>
      <c r="Z1042" s="24">
        <f t="shared" ref="Z1042:Z1105" si="508">AlphaC*(E1042-W1042)</f>
        <v>6086.90529945667</v>
      </c>
      <c r="AA1042" s="24">
        <f t="shared" ref="AA1042:AA1105" si="509">Phi*EpsilonF*0.7*Botzman/10^8*EpsilonA*((E1042+273)^4-(W1042+273)^4)</f>
        <v>15051.920223731697</v>
      </c>
      <c r="AB1042" s="24">
        <f t="shared" si="491"/>
        <v>506.84208142085674</v>
      </c>
      <c r="AC1042" s="24">
        <f t="shared" si="492"/>
        <v>372.9332548047355</v>
      </c>
      <c r="AE1042" s="14">
        <f t="shared" si="493"/>
        <v>85.333333333333329</v>
      </c>
      <c r="AF1042" s="24">
        <f t="shared" si="497"/>
        <v>400</v>
      </c>
      <c r="AG1042" s="3">
        <f t="shared" si="494"/>
        <v>1.3</v>
      </c>
      <c r="AH1042" s="3">
        <f>IF(AC1042&lt;=450,AthetaR30_0,IF(AC1042&gt;=650,AthetaR30_2,(IF(AC1042&lt;=550,AthetaR30_0+(AthetaR30_1-AthetaR30_0)/100*(AC1042-450),AthetaR30_1+(AthetaR30_2-AthetaR30_1)/100*(AC1042-450)))))</f>
        <v>0</v>
      </c>
      <c r="AI1042" s="3">
        <f>IF(AD1042&lt;=450,AthetaR60_0,IF(AD1042&gt;=650,AthetaR60_2,(IF(AD1042&lt;=550,AthetaR60_0+(AthetaR60_1-AthetaR60_0)/100*(AD1042-450),AthetaR60_1+(AthetaR60_2-AthetaR60_1)/100*(AD1042-450)))))</f>
        <v>0.5</v>
      </c>
      <c r="AJ1042" s="3">
        <f>IF(AE1042&lt;=450,AthetaR90_0,IF(AE1042&gt;=650,AthetaR90_2,(IF(AE1042&lt;=550,AthetaR90_0+(AthetaR90_1-AthetaR90_0)/100*(AE1042-450),AthetaR90_1+(AthetaR90_2-AthetaR90_1)/100*(AE1042-450)))))</f>
        <v>1.3</v>
      </c>
      <c r="AK1042" s="3">
        <f>IF(AF1042&lt;=450,AthetaR120_0,IF(AF1042&gt;=650,AthetaR120_2,(IF(AF1042&lt;=550,AthetaR120_0+(AthetaR120_1-AthetaR120_0)/100*(AF1042-450),AthetaR120_1+(AthetaR120_2-AthetaR120_1)/100*(AF1042-450)))))</f>
        <v>1.9</v>
      </c>
      <c r="AL1042" s="24">
        <f t="shared" si="495"/>
        <v>506.84208142085674</v>
      </c>
      <c r="AM1042" s="14">
        <f t="shared" si="496"/>
        <v>373.98457077614609</v>
      </c>
    </row>
    <row r="1043" spans="2:39" x14ac:dyDescent="0.25">
      <c r="B1043" s="3">
        <f t="shared" ref="B1043:B1106" si="510">B1042+DeltaT</f>
        <v>5125</v>
      </c>
      <c r="C1043" s="14">
        <f t="shared" ref="C1043:C1106" si="511">B1043/60</f>
        <v>85.416666666666671</v>
      </c>
      <c r="D1043" s="11">
        <f t="shared" ref="D1043:D1106" si="512">20+345*LOG(8*C1043+1,10)</f>
        <v>998.16735465457054</v>
      </c>
      <c r="E1043" s="11">
        <f t="shared" si="498"/>
        <v>665.37497896336379</v>
      </c>
      <c r="F1043" s="11">
        <f t="shared" ref="F1043:F1106" si="513">I1043</f>
        <v>254.66973792337066</v>
      </c>
      <c r="G1043" s="11">
        <f t="shared" si="499"/>
        <v>507.20880541010638</v>
      </c>
      <c r="H1043" s="11">
        <f t="shared" si="500"/>
        <v>373.24452413592104</v>
      </c>
      <c r="I1043" s="24">
        <f t="shared" ref="I1043:I1106" si="514">I1042+IF(Limit=Oui,MAX(0,L1042),L1042)</f>
        <v>254.66973792337066</v>
      </c>
      <c r="J1043" s="12">
        <f t="shared" si="501"/>
        <v>0.21060473417153691</v>
      </c>
      <c r="K1043" s="24">
        <f t="shared" si="502"/>
        <v>548.91973818233964</v>
      </c>
      <c r="L1043" s="12">
        <f t="shared" ref="L1043:L1106" si="515">LambdaP*MassivSS/(dP/1000)/(K1043*RhoA)/(1+J1043/3)*(D1043-I1043)*DeltaT-(EXP(J1043/10)-1)*(D1043-D1042)</f>
        <v>0.22905748427201725</v>
      </c>
      <c r="M1043" s="24">
        <f t="shared" ref="M1043:M1106" si="516">M1042+IF(Limit=Oui,MAX(0,P1042),P1042)</f>
        <v>507.20880541010638</v>
      </c>
      <c r="N1043" s="12">
        <f t="shared" si="503"/>
        <v>0.57345653976156674</v>
      </c>
      <c r="O1043" s="24">
        <f t="shared" si="504"/>
        <v>671.97824377686857</v>
      </c>
      <c r="P1043" s="12">
        <f t="shared" ref="P1043:P1106" si="517">LambdaP*MassivW/(dP/1000)/(O1043*RhoA)/(1+N1043/3)*(D1043-M1043)*DeltaT-(EXP(N1043/10)-1)*(D1043-D1042)</f>
        <v>0.36643489256274014</v>
      </c>
      <c r="Q1043" s="24">
        <f t="shared" ref="Q1043:Q1106" si="518">Q1042+IF(Limit=Oui,MAX(0,T1042),T1042)</f>
        <v>373.24452413592104</v>
      </c>
      <c r="R1043" s="12">
        <f t="shared" si="505"/>
        <v>0.35709711368525521</v>
      </c>
      <c r="S1043" s="24">
        <f t="shared" si="506"/>
        <v>593.51550891011004</v>
      </c>
      <c r="T1043" s="12">
        <f t="shared" ref="T1043:T1106" si="519">LambdaP*MassivSI/(dP/1000)/(S1043*RhoA)/(1+R1043/3)*(D1043-Q1043)*DeltaT-(EXP(R1043/10)-1)*(D1043-D1042)</f>
        <v>0.31112695299980331</v>
      </c>
      <c r="W1043" s="24">
        <f t="shared" ref="W1043:W1106" si="520">W1042+IF(Limit=Oui,MAX(0,Y1042),Y1042)</f>
        <v>422.06657433247926</v>
      </c>
      <c r="X1043" s="24">
        <f t="shared" ref="X1043:X1106" si="521">IF(W1043&lt;600,425+0.773*W1043-1.69/1000*W1043^2+2.22/1000^2*W1043^3,IF(W1043&lt;735,666+13002/(738-W1043),IF(W1043&lt;900,545+17820/(W1043-731),650)))</f>
        <v>617.11572230510205</v>
      </c>
      <c r="Y1043" s="13">
        <f t="shared" si="507"/>
        <v>0.38150174519622559</v>
      </c>
      <c r="Z1043" s="24">
        <f t="shared" si="508"/>
        <v>6082.7101157721136</v>
      </c>
      <c r="AA1043" s="24">
        <f t="shared" si="509"/>
        <v>15057.316848047785</v>
      </c>
      <c r="AB1043" s="24">
        <f t="shared" ref="AB1043:AB1106" si="522">MAX(M1043,AVERAGE(W1043,AC1043))</f>
        <v>507.20880541010638</v>
      </c>
      <c r="AC1043" s="24">
        <f t="shared" ref="AC1043:AC1106" si="523">Q1043</f>
        <v>373.24452413592104</v>
      </c>
      <c r="AE1043" s="14">
        <f t="shared" ref="AE1043:AE1106" si="524">C1043</f>
        <v>85.416666666666671</v>
      </c>
      <c r="AF1043" s="24">
        <f t="shared" si="497"/>
        <v>400</v>
      </c>
      <c r="AG1043" s="3">
        <f t="shared" ref="AG1043:AG1106" si="525">IF(C1043&lt;=30,AH1043,IF(C1043&lt;=60,AI1043,IF(C1043&lt;=90,AJ1043,IF(C1043&lt;=120,AK1043,-1))))</f>
        <v>1.3</v>
      </c>
      <c r="AH1043" s="3">
        <f>IF(AC1043&lt;=450,AthetaR30_0,IF(AC1043&gt;=650,AthetaR30_2,(IF(AC1043&lt;=550,AthetaR30_0+(AthetaR30_1-AthetaR30_0)/100*(AC1043-450),AthetaR30_1+(AthetaR30_2-AthetaR30_1)/100*(AC1043-450)))))</f>
        <v>0</v>
      </c>
      <c r="AI1043" s="3">
        <f>IF(AD1043&lt;=450,AthetaR60_0,IF(AD1043&gt;=650,AthetaR60_2,(IF(AD1043&lt;=550,AthetaR60_0+(AthetaR60_1-AthetaR60_0)/100*(AD1043-450),AthetaR60_1+(AthetaR60_2-AthetaR60_1)/100*(AD1043-450)))))</f>
        <v>0.5</v>
      </c>
      <c r="AJ1043" s="3">
        <f>IF(AE1043&lt;=450,AthetaR90_0,IF(AE1043&gt;=650,AthetaR90_2,(IF(AE1043&lt;=550,AthetaR90_0+(AthetaR90_1-AthetaR90_0)/100*(AE1043-450),AthetaR90_1+(AthetaR90_2-AthetaR90_1)/100*(AE1043-450)))))</f>
        <v>1.3</v>
      </c>
      <c r="AK1043" s="3">
        <f>IF(AF1043&lt;=450,AthetaR120_0,IF(AF1043&gt;=650,AthetaR120_2,(IF(AF1043&lt;=550,AthetaR120_0+(AthetaR120_1-AthetaR120_0)/100*(AF1043-450),AthetaR120_1+(AthetaR120_2-AthetaR120_1)/100*(AF1043-450)))))</f>
        <v>1.9</v>
      </c>
      <c r="AL1043" s="24">
        <f t="shared" ref="AL1043:AL1106" si="526">MAX(M1043,AVERAGE(W1043,AM1043))</f>
        <v>507.20880541010638</v>
      </c>
      <c r="AM1043" s="14">
        <f t="shared" ref="AM1043:AM1106" si="527">IF(W1043&gt;=AF1043,(1+(W1043-AF1043)*AG1043/10000)*AC1043,AC1043)</f>
        <v>374.31523378060575</v>
      </c>
    </row>
    <row r="1044" spans="2:39" x14ac:dyDescent="0.25">
      <c r="B1044" s="3">
        <f t="shared" si="510"/>
        <v>5130</v>
      </c>
      <c r="C1044" s="14">
        <f t="shared" si="511"/>
        <v>85.5</v>
      </c>
      <c r="D1044" s="11">
        <f t="shared" si="512"/>
        <v>998.31324716488677</v>
      </c>
      <c r="E1044" s="11">
        <f t="shared" si="498"/>
        <v>665.58877731201585</v>
      </c>
      <c r="F1044" s="11">
        <f t="shared" si="513"/>
        <v>254.89879540764267</v>
      </c>
      <c r="G1044" s="11">
        <f t="shared" si="499"/>
        <v>507.5752403026691</v>
      </c>
      <c r="H1044" s="11">
        <f t="shared" si="500"/>
        <v>373.55565108892085</v>
      </c>
      <c r="I1044" s="24">
        <f t="shared" si="514"/>
        <v>254.89879540764267</v>
      </c>
      <c r="J1044" s="12">
        <f t="shared" si="501"/>
        <v>0.21057449249207627</v>
      </c>
      <c r="K1044" s="24">
        <f t="shared" si="502"/>
        <v>548.99857135237494</v>
      </c>
      <c r="L1044" s="12">
        <f t="shared" si="515"/>
        <v>0.22900384443093005</v>
      </c>
      <c r="M1044" s="24">
        <f t="shared" si="516"/>
        <v>507.5752403026691</v>
      </c>
      <c r="N1044" s="12">
        <f t="shared" si="503"/>
        <v>0.57321503849581223</v>
      </c>
      <c r="O1044" s="24">
        <f t="shared" si="504"/>
        <v>672.26135497516748</v>
      </c>
      <c r="P1044" s="12">
        <f t="shared" si="517"/>
        <v>0.36614598918238039</v>
      </c>
      <c r="Q1044" s="24">
        <f t="shared" si="518"/>
        <v>373.55565108892085</v>
      </c>
      <c r="R1044" s="12">
        <f t="shared" si="505"/>
        <v>0.35701486167294422</v>
      </c>
      <c r="S1044" s="24">
        <f t="shared" si="506"/>
        <v>593.65224788147066</v>
      </c>
      <c r="T1044" s="12">
        <f t="shared" si="519"/>
        <v>0.31098458024955927</v>
      </c>
      <c r="W1044" s="24">
        <f t="shared" si="520"/>
        <v>422.44807607767547</v>
      </c>
      <c r="X1044" s="24">
        <f t="shared" si="521"/>
        <v>617.31916064308098</v>
      </c>
      <c r="Y1044" s="13">
        <f t="shared" si="507"/>
        <v>0.38139763127115006</v>
      </c>
      <c r="Z1044" s="24">
        <f t="shared" si="508"/>
        <v>6078.5175308585094</v>
      </c>
      <c r="AA1044" s="24">
        <f t="shared" si="509"/>
        <v>15062.707321643988</v>
      </c>
      <c r="AB1044" s="24">
        <f t="shared" si="522"/>
        <v>507.5752403026691</v>
      </c>
      <c r="AC1044" s="24">
        <f t="shared" si="523"/>
        <v>373.55565108892085</v>
      </c>
      <c r="AE1044" s="14">
        <f t="shared" si="524"/>
        <v>85.5</v>
      </c>
      <c r="AF1044" s="24">
        <f t="shared" si="497"/>
        <v>400</v>
      </c>
      <c r="AG1044" s="3">
        <f t="shared" si="525"/>
        <v>1.3</v>
      </c>
      <c r="AH1044" s="3">
        <f>IF(AC1044&lt;=450,AthetaR30_0,IF(AC1044&gt;=650,AthetaR30_2,(IF(AC1044&lt;=550,AthetaR30_0+(AthetaR30_1-AthetaR30_0)/100*(AC1044-450),AthetaR30_1+(AthetaR30_2-AthetaR30_1)/100*(AC1044-450)))))</f>
        <v>0</v>
      </c>
      <c r="AI1044" s="3">
        <f>IF(AD1044&lt;=450,AthetaR60_0,IF(AD1044&gt;=650,AthetaR60_2,(IF(AD1044&lt;=550,AthetaR60_0+(AthetaR60_1-AthetaR60_0)/100*(AD1044-450),AthetaR60_1+(AthetaR60_2-AthetaR60_1)/100*(AD1044-450)))))</f>
        <v>0.5</v>
      </c>
      <c r="AJ1044" s="3">
        <f>IF(AE1044&lt;=450,AthetaR90_0,IF(AE1044&gt;=650,AthetaR90_2,(IF(AE1044&lt;=550,AthetaR90_0+(AthetaR90_1-AthetaR90_0)/100*(AE1044-450),AthetaR90_1+(AthetaR90_2-AthetaR90_1)/100*(AE1044-450)))))</f>
        <v>1.3</v>
      </c>
      <c r="AK1044" s="3">
        <f>IF(AF1044&lt;=450,AthetaR120_0,IF(AF1044&gt;=650,AthetaR120_2,(IF(AF1044&lt;=550,AthetaR120_0+(AthetaR120_1-AthetaR120_0)/100*(AF1044-450),AthetaR120_1+(AthetaR120_2-AthetaR120_1)/100*(AF1044-450)))))</f>
        <v>1.9</v>
      </c>
      <c r="AL1044" s="24">
        <f t="shared" si="526"/>
        <v>507.5752403026691</v>
      </c>
      <c r="AM1044" s="14">
        <f t="shared" si="527"/>
        <v>374.64577982665645</v>
      </c>
    </row>
    <row r="1045" spans="2:39" x14ac:dyDescent="0.25">
      <c r="B1045" s="3">
        <f t="shared" si="510"/>
        <v>5135</v>
      </c>
      <c r="C1045" s="14">
        <f t="shared" si="511"/>
        <v>85.583333333333329</v>
      </c>
      <c r="D1045" s="11">
        <f t="shared" si="512"/>
        <v>998.45899775639612</v>
      </c>
      <c r="E1045" s="11">
        <f t="shared" si="498"/>
        <v>665.80257566066791</v>
      </c>
      <c r="F1045" s="11">
        <f t="shared" si="513"/>
        <v>255.1277992520736</v>
      </c>
      <c r="G1045" s="11">
        <f t="shared" si="499"/>
        <v>507.94138629185147</v>
      </c>
      <c r="H1045" s="11">
        <f t="shared" si="500"/>
        <v>373.86663566917042</v>
      </c>
      <c r="I1045" s="24">
        <f t="shared" si="514"/>
        <v>255.1277992520736</v>
      </c>
      <c r="J1045" s="12">
        <f t="shared" si="501"/>
        <v>0.21054426626854536</v>
      </c>
      <c r="K1045" s="24">
        <f t="shared" si="502"/>
        <v>549.07738686148355</v>
      </c>
      <c r="L1045" s="12">
        <f t="shared" si="515"/>
        <v>0.22895019233482705</v>
      </c>
      <c r="M1045" s="24">
        <f t="shared" si="516"/>
        <v>507.94138629185147</v>
      </c>
      <c r="N1045" s="12">
        <f t="shared" si="503"/>
        <v>0.57297354441469772</v>
      </c>
      <c r="O1045" s="24">
        <f t="shared" si="504"/>
        <v>672.54469639602576</v>
      </c>
      <c r="P1045" s="12">
        <f t="shared" si="517"/>
        <v>0.36585727938974366</v>
      </c>
      <c r="Q1045" s="24">
        <f t="shared" si="518"/>
        <v>373.86663566917042</v>
      </c>
      <c r="R1045" s="12">
        <f t="shared" si="505"/>
        <v>0.35693259236623986</v>
      </c>
      <c r="S1045" s="24">
        <f t="shared" si="506"/>
        <v>593.7890786442008</v>
      </c>
      <c r="T1045" s="12">
        <f t="shared" si="519"/>
        <v>0.3108422130682596</v>
      </c>
      <c r="W1045" s="24">
        <f t="shared" si="520"/>
        <v>422.82947370894664</v>
      </c>
      <c r="X1045" s="24">
        <f t="shared" si="521"/>
        <v>617.52287036533426</v>
      </c>
      <c r="Y1045" s="13">
        <f t="shared" si="507"/>
        <v>0.38129335449501689</v>
      </c>
      <c r="Z1045" s="24">
        <f t="shared" si="508"/>
        <v>6074.3275487930323</v>
      </c>
      <c r="AA1045" s="24">
        <f t="shared" si="509"/>
        <v>15068.091650174219</v>
      </c>
      <c r="AB1045" s="24">
        <f t="shared" si="522"/>
        <v>507.94138629185147</v>
      </c>
      <c r="AC1045" s="24">
        <f t="shared" si="523"/>
        <v>373.86663566917042</v>
      </c>
      <c r="AE1045" s="14">
        <f t="shared" si="524"/>
        <v>85.583333333333329</v>
      </c>
      <c r="AF1045" s="24">
        <f t="shared" si="497"/>
        <v>400</v>
      </c>
      <c r="AG1045" s="3">
        <f t="shared" si="525"/>
        <v>1.3</v>
      </c>
      <c r="AH1045" s="3">
        <f>IF(AC1045&lt;=450,AthetaR30_0,IF(AC1045&gt;=650,AthetaR30_2,(IF(AC1045&lt;=550,AthetaR30_0+(AthetaR30_1-AthetaR30_0)/100*(AC1045-450),AthetaR30_1+(AthetaR30_2-AthetaR30_1)/100*(AC1045-450)))))</f>
        <v>0</v>
      </c>
      <c r="AI1045" s="3">
        <f>IF(AD1045&lt;=450,AthetaR60_0,IF(AD1045&gt;=650,AthetaR60_2,(IF(AD1045&lt;=550,AthetaR60_0+(AthetaR60_1-AthetaR60_0)/100*(AD1045-450),AthetaR60_1+(AthetaR60_2-AthetaR60_1)/100*(AD1045-450)))))</f>
        <v>0.5</v>
      </c>
      <c r="AJ1045" s="3">
        <f>IF(AE1045&lt;=450,AthetaR90_0,IF(AE1045&gt;=650,AthetaR90_2,(IF(AE1045&lt;=550,AthetaR90_0+(AthetaR90_1-AthetaR90_0)/100*(AE1045-450),AthetaR90_1+(AthetaR90_2-AthetaR90_1)/100*(AE1045-450)))))</f>
        <v>1.3</v>
      </c>
      <c r="AK1045" s="3">
        <f>IF(AF1045&lt;=450,AthetaR120_0,IF(AF1045&gt;=650,AthetaR120_2,(IF(AF1045&lt;=550,AthetaR120_0+(AthetaR120_1-AthetaR120_0)/100*(AF1045-450),AthetaR120_1+(AthetaR120_2-AthetaR120_1)/100*(AF1045-450)))))</f>
        <v>1.9</v>
      </c>
      <c r="AL1045" s="24">
        <f t="shared" si="526"/>
        <v>507.94138629185147</v>
      </c>
      <c r="AM1045" s="14">
        <f t="shared" si="527"/>
        <v>374.97620887802645</v>
      </c>
    </row>
    <row r="1046" spans="2:39" x14ac:dyDescent="0.25">
      <c r="B1046" s="3">
        <f t="shared" si="510"/>
        <v>5140</v>
      </c>
      <c r="C1046" s="14">
        <f t="shared" si="511"/>
        <v>85.666666666666671</v>
      </c>
      <c r="D1046" s="11">
        <f t="shared" si="512"/>
        <v>998.60460670493728</v>
      </c>
      <c r="E1046" s="11">
        <f t="shared" si="498"/>
        <v>666.01637400931997</v>
      </c>
      <c r="F1046" s="11">
        <f t="shared" si="513"/>
        <v>255.35674944440842</v>
      </c>
      <c r="G1046" s="11">
        <f t="shared" si="499"/>
        <v>508.3072435712412</v>
      </c>
      <c r="H1046" s="11">
        <f t="shared" si="500"/>
        <v>374.17747788223869</v>
      </c>
      <c r="I1046" s="24">
        <f t="shared" si="514"/>
        <v>255.35674944440842</v>
      </c>
      <c r="J1046" s="12">
        <f t="shared" si="501"/>
        <v>0.21051405543190474</v>
      </c>
      <c r="K1046" s="24">
        <f t="shared" si="502"/>
        <v>549.1561848647973</v>
      </c>
      <c r="L1046" s="12">
        <f t="shared" si="515"/>
        <v>0.22889652803077176</v>
      </c>
      <c r="M1046" s="24">
        <f t="shared" si="516"/>
        <v>508.3072435712412</v>
      </c>
      <c r="N1046" s="12">
        <f t="shared" si="503"/>
        <v>0.57273205798659976</v>
      </c>
      <c r="O1046" s="24">
        <f t="shared" si="504"/>
        <v>672.82826776976685</v>
      </c>
      <c r="P1046" s="12">
        <f t="shared" si="517"/>
        <v>0.36556876346431089</v>
      </c>
      <c r="Q1046" s="24">
        <f t="shared" si="518"/>
        <v>374.17747788223869</v>
      </c>
      <c r="R1046" s="12">
        <f t="shared" si="505"/>
        <v>0.35685030570058368</v>
      </c>
      <c r="S1046" s="24">
        <f t="shared" si="506"/>
        <v>593.92600138912803</v>
      </c>
      <c r="T1046" s="12">
        <f t="shared" si="519"/>
        <v>0.3106998515891814</v>
      </c>
      <c r="W1046" s="24">
        <f t="shared" si="520"/>
        <v>423.21076706344166</v>
      </c>
      <c r="X1046" s="24">
        <f t="shared" si="521"/>
        <v>617.72685185567957</v>
      </c>
      <c r="Y1046" s="13">
        <f t="shared" si="507"/>
        <v>0.38118891510585662</v>
      </c>
      <c r="Z1046" s="24">
        <f t="shared" si="508"/>
        <v>6070.1401736469579</v>
      </c>
      <c r="AA1046" s="24">
        <f t="shared" si="509"/>
        <v>15073.469839347867</v>
      </c>
      <c r="AB1046" s="24">
        <f t="shared" si="522"/>
        <v>508.3072435712412</v>
      </c>
      <c r="AC1046" s="24">
        <f t="shared" si="523"/>
        <v>374.17747788223869</v>
      </c>
      <c r="AE1046" s="14">
        <f t="shared" si="524"/>
        <v>85.666666666666671</v>
      </c>
      <c r="AF1046" s="24">
        <f t="shared" si="497"/>
        <v>400</v>
      </c>
      <c r="AG1046" s="3">
        <f t="shared" si="525"/>
        <v>1.3</v>
      </c>
      <c r="AH1046" s="3">
        <f>IF(AC1046&lt;=450,AthetaR30_0,IF(AC1046&gt;=650,AthetaR30_2,(IF(AC1046&lt;=550,AthetaR30_0+(AthetaR30_1-AthetaR30_0)/100*(AC1046-450),AthetaR30_1+(AthetaR30_2-AthetaR30_1)/100*(AC1046-450)))))</f>
        <v>0</v>
      </c>
      <c r="AI1046" s="3">
        <f>IF(AD1046&lt;=450,AthetaR60_0,IF(AD1046&gt;=650,AthetaR60_2,(IF(AD1046&lt;=550,AthetaR60_0+(AthetaR60_1-AthetaR60_0)/100*(AD1046-450),AthetaR60_1+(AthetaR60_2-AthetaR60_1)/100*(AD1046-450)))))</f>
        <v>0.5</v>
      </c>
      <c r="AJ1046" s="3">
        <f>IF(AE1046&lt;=450,AthetaR90_0,IF(AE1046&gt;=650,AthetaR90_2,(IF(AE1046&lt;=550,AthetaR90_0+(AthetaR90_1-AthetaR90_0)/100*(AE1046-450),AthetaR90_1+(AthetaR90_2-AthetaR90_1)/100*(AE1046-450)))))</f>
        <v>1.3</v>
      </c>
      <c r="AK1046" s="3">
        <f>IF(AF1046&lt;=450,AthetaR120_0,IF(AF1046&gt;=650,AthetaR120_2,(IF(AF1046&lt;=550,AthetaR120_0+(AthetaR120_1-AthetaR120_0)/100*(AF1046-450),AthetaR120_1+(AthetaR120_2-AthetaR120_1)/100*(AF1046-450)))))</f>
        <v>1.9</v>
      </c>
      <c r="AL1046" s="24">
        <f t="shared" si="526"/>
        <v>508.3072435712412</v>
      </c>
      <c r="AM1046" s="14">
        <f t="shared" si="527"/>
        <v>375.30652089857512</v>
      </c>
    </row>
    <row r="1047" spans="2:39" x14ac:dyDescent="0.25">
      <c r="B1047" s="3">
        <f t="shared" si="510"/>
        <v>5145</v>
      </c>
      <c r="C1047" s="14">
        <f t="shared" si="511"/>
        <v>85.75</v>
      </c>
      <c r="D1047" s="11">
        <f t="shared" si="512"/>
        <v>998.75007428554477</v>
      </c>
      <c r="E1047" s="11">
        <f t="shared" si="498"/>
        <v>666.23017235797204</v>
      </c>
      <c r="F1047" s="11">
        <f t="shared" si="513"/>
        <v>255.58564597243918</v>
      </c>
      <c r="G1047" s="11">
        <f t="shared" si="499"/>
        <v>508.6728123347055</v>
      </c>
      <c r="H1047" s="11">
        <f t="shared" si="500"/>
        <v>374.48817773382785</v>
      </c>
      <c r="I1047" s="24">
        <f t="shared" si="514"/>
        <v>255.58564597243918</v>
      </c>
      <c r="J1047" s="12">
        <f t="shared" si="501"/>
        <v>0.21048385991327193</v>
      </c>
      <c r="K1047" s="24">
        <f t="shared" si="502"/>
        <v>549.23496551723906</v>
      </c>
      <c r="L1047" s="12">
        <f t="shared" si="515"/>
        <v>0.22884285156563527</v>
      </c>
      <c r="M1047" s="24">
        <f t="shared" si="516"/>
        <v>508.6728123347055</v>
      </c>
      <c r="N1047" s="12">
        <f t="shared" si="503"/>
        <v>0.57249057967961148</v>
      </c>
      <c r="O1047" s="24">
        <f t="shared" si="504"/>
        <v>673.11206882564761</v>
      </c>
      <c r="P1047" s="12">
        <f t="shared" si="517"/>
        <v>0.36528044168399459</v>
      </c>
      <c r="Q1047" s="24">
        <f t="shared" si="518"/>
        <v>374.48817773382785</v>
      </c>
      <c r="R1047" s="12">
        <f t="shared" si="505"/>
        <v>0.35676800161215871</v>
      </c>
      <c r="S1047" s="24">
        <f t="shared" si="506"/>
        <v>594.06301630614803</v>
      </c>
      <c r="T1047" s="12">
        <f t="shared" si="519"/>
        <v>0.31055749594554483</v>
      </c>
      <c r="W1047" s="24">
        <f t="shared" si="520"/>
        <v>423.5919559785475</v>
      </c>
      <c r="X1047" s="24">
        <f t="shared" si="521"/>
        <v>617.93110549636503</v>
      </c>
      <c r="Y1047" s="13">
        <f t="shared" si="507"/>
        <v>0.38108431334393256</v>
      </c>
      <c r="Z1047" s="24">
        <f t="shared" si="508"/>
        <v>6065.955409485613</v>
      </c>
      <c r="AA1047" s="24">
        <f t="shared" si="509"/>
        <v>15078.841894929692</v>
      </c>
      <c r="AB1047" s="24">
        <f t="shared" si="522"/>
        <v>508.6728123347055</v>
      </c>
      <c r="AC1047" s="24">
        <f t="shared" si="523"/>
        <v>374.48817773382785</v>
      </c>
      <c r="AE1047" s="14">
        <f t="shared" si="524"/>
        <v>85.75</v>
      </c>
      <c r="AF1047" s="24">
        <f t="shared" si="497"/>
        <v>400</v>
      </c>
      <c r="AG1047" s="3">
        <f t="shared" si="525"/>
        <v>1.3</v>
      </c>
      <c r="AH1047" s="3">
        <f>IF(AC1047&lt;=450,AthetaR30_0,IF(AC1047&gt;=650,AthetaR30_2,(IF(AC1047&lt;=550,AthetaR30_0+(AthetaR30_1-AthetaR30_0)/100*(AC1047-450),AthetaR30_1+(AthetaR30_2-AthetaR30_1)/100*(AC1047-450)))))</f>
        <v>0</v>
      </c>
      <c r="AI1047" s="3">
        <f>IF(AD1047&lt;=450,AthetaR60_0,IF(AD1047&gt;=650,AthetaR60_2,(IF(AD1047&lt;=550,AthetaR60_0+(AthetaR60_1-AthetaR60_0)/100*(AD1047-450),AthetaR60_1+(AthetaR60_2-AthetaR60_1)/100*(AD1047-450)))))</f>
        <v>0.5</v>
      </c>
      <c r="AJ1047" s="3">
        <f>IF(AE1047&lt;=450,AthetaR90_0,IF(AE1047&gt;=650,AthetaR90_2,(IF(AE1047&lt;=550,AthetaR90_0+(AthetaR90_1-AthetaR90_0)/100*(AE1047-450),AthetaR90_1+(AthetaR90_2-AthetaR90_1)/100*(AE1047-450)))))</f>
        <v>1.3</v>
      </c>
      <c r="AK1047" s="3">
        <f>IF(AF1047&lt;=450,AthetaR120_0,IF(AF1047&gt;=650,AthetaR120_2,(IF(AF1047&lt;=550,AthetaR120_0+(AthetaR120_1-AthetaR120_0)/100*(AF1047-450),AthetaR120_1+(AthetaR120_2-AthetaR120_1)/100*(AF1047-450)))))</f>
        <v>1.9</v>
      </c>
      <c r="AL1047" s="24">
        <f t="shared" si="526"/>
        <v>508.6728123347055</v>
      </c>
      <c r="AM1047" s="14">
        <f t="shared" si="527"/>
        <v>375.63671585229366</v>
      </c>
    </row>
    <row r="1048" spans="2:39" x14ac:dyDescent="0.25">
      <c r="B1048" s="3">
        <f t="shared" si="510"/>
        <v>5150</v>
      </c>
      <c r="C1048" s="14">
        <f t="shared" si="511"/>
        <v>85.833333333333329</v>
      </c>
      <c r="D1048" s="11">
        <f t="shared" si="512"/>
        <v>998.89540077245374</v>
      </c>
      <c r="E1048" s="11">
        <f t="shared" si="498"/>
        <v>666.4439707066241</v>
      </c>
      <c r="F1048" s="11">
        <f t="shared" si="513"/>
        <v>255.81448882400483</v>
      </c>
      <c r="G1048" s="11">
        <f t="shared" si="499"/>
        <v>509.03809277638948</v>
      </c>
      <c r="H1048" s="11">
        <f t="shared" si="500"/>
        <v>374.7987352297734</v>
      </c>
      <c r="I1048" s="24">
        <f t="shared" si="514"/>
        <v>255.81448882400483</v>
      </c>
      <c r="J1048" s="12">
        <f t="shared" si="501"/>
        <v>0.21045367964392053</v>
      </c>
      <c r="K1048" s="24">
        <f t="shared" si="502"/>
        <v>549.31372897352333</v>
      </c>
      <c r="L1048" s="12">
        <f t="shared" si="515"/>
        <v>0.22878916298602928</v>
      </c>
      <c r="M1048" s="24">
        <f t="shared" si="516"/>
        <v>509.03809277638948</v>
      </c>
      <c r="N1048" s="12">
        <f t="shared" si="503"/>
        <v>0.57224910996153289</v>
      </c>
      <c r="O1048" s="24">
        <f t="shared" si="504"/>
        <v>673.39609929186463</v>
      </c>
      <c r="P1048" s="12">
        <f t="shared" si="517"/>
        <v>0.36499231432495477</v>
      </c>
      <c r="Q1048" s="24">
        <f t="shared" si="518"/>
        <v>374.7987352297734</v>
      </c>
      <c r="R1048" s="12">
        <f t="shared" si="505"/>
        <v>0.35668568003788664</v>
      </c>
      <c r="S1048" s="24">
        <f t="shared" si="506"/>
        <v>594.20012358422525</v>
      </c>
      <c r="T1048" s="12">
        <f t="shared" si="519"/>
        <v>0.31041514627039818</v>
      </c>
      <c r="W1048" s="24">
        <f t="shared" si="520"/>
        <v>423.97304029189144</v>
      </c>
      <c r="X1048" s="24">
        <f t="shared" si="521"/>
        <v>618.13563166806784</v>
      </c>
      <c r="Y1048" s="13">
        <f t="shared" si="507"/>
        <v>0.38097954945173568</v>
      </c>
      <c r="Z1048" s="24">
        <f t="shared" si="508"/>
        <v>6061.7732603683162</v>
      </c>
      <c r="AA1048" s="24">
        <f t="shared" si="509"/>
        <v>15084.207822739807</v>
      </c>
      <c r="AB1048" s="24">
        <f t="shared" si="522"/>
        <v>509.03809277638948</v>
      </c>
      <c r="AC1048" s="24">
        <f t="shared" si="523"/>
        <v>374.7987352297734</v>
      </c>
      <c r="AE1048" s="14">
        <f t="shared" si="524"/>
        <v>85.833333333333329</v>
      </c>
      <c r="AF1048" s="24">
        <f t="shared" si="497"/>
        <v>400</v>
      </c>
      <c r="AG1048" s="3">
        <f t="shared" si="525"/>
        <v>1.3</v>
      </c>
      <c r="AH1048" s="3">
        <f>IF(AC1048&lt;=450,AthetaR30_0,IF(AC1048&gt;=650,AthetaR30_2,(IF(AC1048&lt;=550,AthetaR30_0+(AthetaR30_1-AthetaR30_0)/100*(AC1048-450),AthetaR30_1+(AthetaR30_2-AthetaR30_1)/100*(AC1048-450)))))</f>
        <v>0</v>
      </c>
      <c r="AI1048" s="3">
        <f>IF(AD1048&lt;=450,AthetaR60_0,IF(AD1048&gt;=650,AthetaR60_2,(IF(AD1048&lt;=550,AthetaR60_0+(AthetaR60_1-AthetaR60_0)/100*(AD1048-450),AthetaR60_1+(AthetaR60_2-AthetaR60_1)/100*(AD1048-450)))))</f>
        <v>0.5</v>
      </c>
      <c r="AJ1048" s="3">
        <f>IF(AE1048&lt;=450,AthetaR90_0,IF(AE1048&gt;=650,AthetaR90_2,(IF(AE1048&lt;=550,AthetaR90_0+(AthetaR90_1-AthetaR90_0)/100*(AE1048-450),AthetaR90_1+(AthetaR90_2-AthetaR90_1)/100*(AE1048-450)))))</f>
        <v>1.3</v>
      </c>
      <c r="AK1048" s="3">
        <f>IF(AF1048&lt;=450,AthetaR120_0,IF(AF1048&gt;=650,AthetaR120_2,(IF(AF1048&lt;=550,AthetaR120_0+(AthetaR120_1-AthetaR120_0)/100*(AF1048-450),AthetaR120_1+(AthetaR120_2-AthetaR120_1)/100*(AF1048-450)))))</f>
        <v>1.9</v>
      </c>
      <c r="AL1048" s="24">
        <f t="shared" si="526"/>
        <v>509.03809277638948</v>
      </c>
      <c r="AM1048" s="14">
        <f t="shared" si="527"/>
        <v>375.96679370330514</v>
      </c>
    </row>
    <row r="1049" spans="2:39" x14ac:dyDescent="0.25">
      <c r="B1049" s="3">
        <f t="shared" si="510"/>
        <v>5155</v>
      </c>
      <c r="C1049" s="14">
        <f t="shared" si="511"/>
        <v>85.916666666666671</v>
      </c>
      <c r="D1049" s="11">
        <f t="shared" si="512"/>
        <v>999.04058643910128</v>
      </c>
      <c r="E1049" s="11">
        <f t="shared" si="498"/>
        <v>666.65776905527628</v>
      </c>
      <c r="F1049" s="11">
        <f t="shared" si="513"/>
        <v>256.04327798699086</v>
      </c>
      <c r="G1049" s="11">
        <f t="shared" si="499"/>
        <v>509.40308509071446</v>
      </c>
      <c r="H1049" s="11">
        <f t="shared" si="500"/>
        <v>375.10915037604377</v>
      </c>
      <c r="I1049" s="24">
        <f t="shared" si="514"/>
        <v>256.04327798699086</v>
      </c>
      <c r="J1049" s="12">
        <f t="shared" si="501"/>
        <v>0.21042351455528077</v>
      </c>
      <c r="K1049" s="24">
        <f t="shared" si="502"/>
        <v>549.3924753881555</v>
      </c>
      <c r="L1049" s="12">
        <f t="shared" si="515"/>
        <v>0.22873546233838496</v>
      </c>
      <c r="M1049" s="24">
        <f t="shared" si="516"/>
        <v>509.40308509071446</v>
      </c>
      <c r="N1049" s="12">
        <f t="shared" si="503"/>
        <v>0.57200764929986081</v>
      </c>
      <c r="O1049" s="24">
        <f t="shared" si="504"/>
        <v>673.68035889556313</v>
      </c>
      <c r="P1049" s="12">
        <f t="shared" si="517"/>
        <v>0.36470438166181207</v>
      </c>
      <c r="Q1049" s="24">
        <f t="shared" si="518"/>
        <v>375.10915037604377</v>
      </c>
      <c r="R1049" s="12">
        <f t="shared" si="505"/>
        <v>0.356603340915427</v>
      </c>
      <c r="S1049" s="24">
        <f t="shared" si="506"/>
        <v>594.33732341139387</v>
      </c>
      <c r="T1049" s="12">
        <f t="shared" si="519"/>
        <v>0.31027280269675112</v>
      </c>
      <c r="W1049" s="24">
        <f t="shared" si="520"/>
        <v>424.35401984134319</v>
      </c>
      <c r="X1049" s="24">
        <f t="shared" si="521"/>
        <v>618.34043074989631</v>
      </c>
      <c r="Y1049" s="13">
        <f t="shared" si="507"/>
        <v>0.38087462367397562</v>
      </c>
      <c r="Z1049" s="24">
        <f t="shared" si="508"/>
        <v>6057.593730348327</v>
      </c>
      <c r="AA1049" s="24">
        <f t="shared" si="509"/>
        <v>15089.567628653609</v>
      </c>
      <c r="AB1049" s="24">
        <f t="shared" si="522"/>
        <v>509.40308509071446</v>
      </c>
      <c r="AC1049" s="24">
        <f t="shared" si="523"/>
        <v>375.10915037604377</v>
      </c>
      <c r="AE1049" s="14">
        <f t="shared" si="524"/>
        <v>85.916666666666671</v>
      </c>
      <c r="AF1049" s="24">
        <f t="shared" si="497"/>
        <v>400</v>
      </c>
      <c r="AG1049" s="3">
        <f t="shared" si="525"/>
        <v>1.3</v>
      </c>
      <c r="AH1049" s="3">
        <f>IF(AC1049&lt;=450,AthetaR30_0,IF(AC1049&gt;=650,AthetaR30_2,(IF(AC1049&lt;=550,AthetaR30_0+(AthetaR30_1-AthetaR30_0)/100*(AC1049-450),AthetaR30_1+(AthetaR30_2-AthetaR30_1)/100*(AC1049-450)))))</f>
        <v>0</v>
      </c>
      <c r="AI1049" s="3">
        <f>IF(AD1049&lt;=450,AthetaR60_0,IF(AD1049&gt;=650,AthetaR60_2,(IF(AD1049&lt;=550,AthetaR60_0+(AthetaR60_1-AthetaR60_0)/100*(AD1049-450),AthetaR60_1+(AthetaR60_2-AthetaR60_1)/100*(AD1049-450)))))</f>
        <v>0.5</v>
      </c>
      <c r="AJ1049" s="3">
        <f>IF(AE1049&lt;=450,AthetaR90_0,IF(AE1049&gt;=650,AthetaR90_2,(IF(AE1049&lt;=550,AthetaR90_0+(AthetaR90_1-AthetaR90_0)/100*(AE1049-450),AthetaR90_1+(AthetaR90_2-AthetaR90_1)/100*(AE1049-450)))))</f>
        <v>1.3</v>
      </c>
      <c r="AK1049" s="3">
        <f>IF(AF1049&lt;=450,AthetaR120_0,IF(AF1049&gt;=650,AthetaR120_2,(IF(AF1049&lt;=550,AthetaR120_0+(AthetaR120_1-AthetaR120_0)/100*(AF1049-450),AthetaR120_1+(AthetaR120_2-AthetaR120_1)/100*(AF1049-450)))))</f>
        <v>1.9</v>
      </c>
      <c r="AL1049" s="24">
        <f t="shared" si="526"/>
        <v>509.40308509071446</v>
      </c>
      <c r="AM1049" s="14">
        <f t="shared" si="527"/>
        <v>376.29675441586437</v>
      </c>
    </row>
    <row r="1050" spans="2:39" x14ac:dyDescent="0.25">
      <c r="B1050" s="3">
        <f t="shared" si="510"/>
        <v>5160</v>
      </c>
      <c r="C1050" s="14">
        <f t="shared" si="511"/>
        <v>86</v>
      </c>
      <c r="D1050" s="11">
        <f t="shared" si="512"/>
        <v>999.18563155813081</v>
      </c>
      <c r="E1050" s="11">
        <f t="shared" si="498"/>
        <v>666.87156740392834</v>
      </c>
      <c r="F1050" s="11">
        <f t="shared" si="513"/>
        <v>256.27201344932922</v>
      </c>
      <c r="G1050" s="11">
        <f t="shared" si="499"/>
        <v>509.76778947237625</v>
      </c>
      <c r="H1050" s="11">
        <f t="shared" si="500"/>
        <v>375.41942317874054</v>
      </c>
      <c r="I1050" s="24">
        <f t="shared" si="514"/>
        <v>256.27201344932922</v>
      </c>
      <c r="J1050" s="12">
        <f t="shared" si="501"/>
        <v>0.21039336457893859</v>
      </c>
      <c r="K1050" s="24">
        <f t="shared" si="502"/>
        <v>549.47120491543262</v>
      </c>
      <c r="L1050" s="12">
        <f t="shared" si="515"/>
        <v>0.2286817496688861</v>
      </c>
      <c r="M1050" s="24">
        <f t="shared" si="516"/>
        <v>509.76778947237625</v>
      </c>
      <c r="N1050" s="12">
        <f t="shared" si="503"/>
        <v>0.57176619816177821</v>
      </c>
      <c r="O1050" s="24">
        <f t="shared" si="504"/>
        <v>673.96484736284594</v>
      </c>
      <c r="P1050" s="12">
        <f t="shared" si="517"/>
        <v>0.36441664396746237</v>
      </c>
      <c r="Q1050" s="24">
        <f t="shared" si="518"/>
        <v>375.41942317874054</v>
      </c>
      <c r="R1050" s="12">
        <f t="shared" si="505"/>
        <v>0.3565209841831728</v>
      </c>
      <c r="S1050" s="24">
        <f t="shared" si="506"/>
        <v>594.47461597476149</v>
      </c>
      <c r="T1050" s="12">
        <f t="shared" si="519"/>
        <v>0.31013046535745614</v>
      </c>
      <c r="W1050" s="24">
        <f t="shared" si="520"/>
        <v>424.73489446501719</v>
      </c>
      <c r="X1050" s="24">
        <f t="shared" si="521"/>
        <v>618.54550311938908</v>
      </c>
      <c r="Y1050" s="13">
        <f t="shared" si="507"/>
        <v>0.38076953625757254</v>
      </c>
      <c r="Z1050" s="24">
        <f t="shared" si="508"/>
        <v>6053.4168234727786</v>
      </c>
      <c r="AA1050" s="24">
        <f t="shared" si="509"/>
        <v>15094.921318601639</v>
      </c>
      <c r="AB1050" s="24">
        <f t="shared" si="522"/>
        <v>509.76778947237625</v>
      </c>
      <c r="AC1050" s="24">
        <f t="shared" si="523"/>
        <v>375.41942317874054</v>
      </c>
      <c r="AE1050" s="14">
        <f t="shared" si="524"/>
        <v>86</v>
      </c>
      <c r="AF1050" s="24">
        <f t="shared" si="497"/>
        <v>400</v>
      </c>
      <c r="AG1050" s="3">
        <f t="shared" si="525"/>
        <v>1.3</v>
      </c>
      <c r="AH1050" s="3">
        <f>IF(AC1050&lt;=450,AthetaR30_0,IF(AC1050&gt;=650,AthetaR30_2,(IF(AC1050&lt;=550,AthetaR30_0+(AthetaR30_1-AthetaR30_0)/100*(AC1050-450),AthetaR30_1+(AthetaR30_2-AthetaR30_1)/100*(AC1050-450)))))</f>
        <v>0</v>
      </c>
      <c r="AI1050" s="3">
        <f>IF(AD1050&lt;=450,AthetaR60_0,IF(AD1050&gt;=650,AthetaR60_2,(IF(AD1050&lt;=550,AthetaR60_0+(AthetaR60_1-AthetaR60_0)/100*(AD1050-450),AthetaR60_1+(AthetaR60_2-AthetaR60_1)/100*(AD1050-450)))))</f>
        <v>0.5</v>
      </c>
      <c r="AJ1050" s="3">
        <f>IF(AE1050&lt;=450,AthetaR90_0,IF(AE1050&gt;=650,AthetaR90_2,(IF(AE1050&lt;=550,AthetaR90_0+(AthetaR90_1-AthetaR90_0)/100*(AE1050-450),AthetaR90_1+(AthetaR90_2-AthetaR90_1)/100*(AE1050-450)))))</f>
        <v>1.3</v>
      </c>
      <c r="AK1050" s="3">
        <f>IF(AF1050&lt;=450,AthetaR120_0,IF(AF1050&gt;=650,AthetaR120_2,(IF(AF1050&lt;=550,AthetaR120_0+(AthetaR120_1-AthetaR120_0)/100*(AF1050-450),AthetaR120_1+(AthetaR120_2-AthetaR120_1)/100*(AF1050-450)))))</f>
        <v>1.9</v>
      </c>
      <c r="AL1050" s="24">
        <f t="shared" si="526"/>
        <v>509.76778947237625</v>
      </c>
      <c r="AM1050" s="14">
        <f t="shared" si="527"/>
        <v>376.62659795435826</v>
      </c>
    </row>
    <row r="1051" spans="2:39" x14ac:dyDescent="0.25">
      <c r="B1051" s="3">
        <f t="shared" si="510"/>
        <v>5165</v>
      </c>
      <c r="C1051" s="14">
        <f t="shared" si="511"/>
        <v>86.083333333333329</v>
      </c>
      <c r="D1051" s="11">
        <f t="shared" si="512"/>
        <v>999.33053640139485</v>
      </c>
      <c r="E1051" s="11">
        <f t="shared" si="498"/>
        <v>667.0853657525804</v>
      </c>
      <c r="F1051" s="11">
        <f t="shared" si="513"/>
        <v>256.50069519899813</v>
      </c>
      <c r="G1051" s="11">
        <f t="shared" si="499"/>
        <v>510.1322061163437</v>
      </c>
      <c r="H1051" s="11">
        <f t="shared" si="500"/>
        <v>375.72955364409802</v>
      </c>
      <c r="I1051" s="24">
        <f t="shared" si="514"/>
        <v>256.50069519899813</v>
      </c>
      <c r="J1051" s="12">
        <f t="shared" si="501"/>
        <v>0.2103632296466357</v>
      </c>
      <c r="K1051" s="24">
        <f t="shared" si="502"/>
        <v>549.54991770944287</v>
      </c>
      <c r="L1051" s="12">
        <f t="shared" si="515"/>
        <v>0.22862802502350665</v>
      </c>
      <c r="M1051" s="24">
        <f t="shared" si="516"/>
        <v>510.1322061163437</v>
      </c>
      <c r="N1051" s="12">
        <f t="shared" si="503"/>
        <v>0.57152475701414707</v>
      </c>
      <c r="O1051" s="24">
        <f t="shared" si="504"/>
        <v>674.24956441877976</v>
      </c>
      <c r="P1051" s="12">
        <f t="shared" si="517"/>
        <v>0.3641291015131779</v>
      </c>
      <c r="Q1051" s="24">
        <f t="shared" si="518"/>
        <v>375.72955364409802</v>
      </c>
      <c r="R1051" s="12">
        <f t="shared" si="505"/>
        <v>0.35643860978025022</v>
      </c>
      <c r="S1051" s="24">
        <f t="shared" si="506"/>
        <v>594.61200146050828</v>
      </c>
      <c r="T1051" s="12">
        <f t="shared" si="519"/>
        <v>0.30998813438527301</v>
      </c>
      <c r="W1051" s="24">
        <f t="shared" si="520"/>
        <v>425.11566400127475</v>
      </c>
      <c r="X1051" s="24">
        <f t="shared" si="521"/>
        <v>618.7508491525158</v>
      </c>
      <c r="Y1051" s="13">
        <f t="shared" si="507"/>
        <v>0.38066428745165176</v>
      </c>
      <c r="Z1051" s="24">
        <f t="shared" si="508"/>
        <v>6049.2425437826414</v>
      </c>
      <c r="AA1051" s="24">
        <f t="shared" si="509"/>
        <v>15100.268898569628</v>
      </c>
      <c r="AB1051" s="24">
        <f t="shared" si="522"/>
        <v>510.1322061163437</v>
      </c>
      <c r="AC1051" s="24">
        <f t="shared" si="523"/>
        <v>375.72955364409802</v>
      </c>
      <c r="AE1051" s="14">
        <f t="shared" si="524"/>
        <v>86.083333333333329</v>
      </c>
      <c r="AF1051" s="24">
        <f t="shared" si="497"/>
        <v>400</v>
      </c>
      <c r="AG1051" s="3">
        <f t="shared" si="525"/>
        <v>1.3</v>
      </c>
      <c r="AH1051" s="3">
        <f>IF(AC1051&lt;=450,AthetaR30_0,IF(AC1051&gt;=650,AthetaR30_2,(IF(AC1051&lt;=550,AthetaR30_0+(AthetaR30_1-AthetaR30_0)/100*(AC1051-450),AthetaR30_1+(AthetaR30_2-AthetaR30_1)/100*(AC1051-450)))))</f>
        <v>0</v>
      </c>
      <c r="AI1051" s="3">
        <f>IF(AD1051&lt;=450,AthetaR60_0,IF(AD1051&gt;=650,AthetaR60_2,(IF(AD1051&lt;=550,AthetaR60_0+(AthetaR60_1-AthetaR60_0)/100*(AD1051-450),AthetaR60_1+(AthetaR60_2-AthetaR60_1)/100*(AD1051-450)))))</f>
        <v>0.5</v>
      </c>
      <c r="AJ1051" s="3">
        <f>IF(AE1051&lt;=450,AthetaR90_0,IF(AE1051&gt;=650,AthetaR90_2,(IF(AE1051&lt;=550,AthetaR90_0+(AthetaR90_1-AthetaR90_0)/100*(AE1051-450),AthetaR90_1+(AthetaR90_2-AthetaR90_1)/100*(AE1051-450)))))</f>
        <v>1.3</v>
      </c>
      <c r="AK1051" s="3">
        <f>IF(AF1051&lt;=450,AthetaR120_0,IF(AF1051&gt;=650,AthetaR120_2,(IF(AF1051&lt;=550,AthetaR120_0+(AthetaR120_1-AthetaR120_0)/100*(AF1051-450),AthetaR120_1+(AthetaR120_2-AthetaR120_1)/100*(AF1051-450)))))</f>
        <v>1.9</v>
      </c>
      <c r="AL1051" s="24">
        <f t="shared" si="526"/>
        <v>510.1322061163437</v>
      </c>
      <c r="AM1051" s="14">
        <f t="shared" si="527"/>
        <v>376.95632428330561</v>
      </c>
    </row>
    <row r="1052" spans="2:39" x14ac:dyDescent="0.25">
      <c r="B1052" s="3">
        <f t="shared" si="510"/>
        <v>5170</v>
      </c>
      <c r="C1052" s="14">
        <f t="shared" si="511"/>
        <v>86.166666666666671</v>
      </c>
      <c r="D1052" s="11">
        <f t="shared" si="512"/>
        <v>999.47530123995762</v>
      </c>
      <c r="E1052" s="11">
        <f t="shared" si="498"/>
        <v>667.29916410123246</v>
      </c>
      <c r="F1052" s="11">
        <f t="shared" si="513"/>
        <v>256.72932322402164</v>
      </c>
      <c r="G1052" s="11">
        <f t="shared" si="499"/>
        <v>510.49633521785688</v>
      </c>
      <c r="H1052" s="11">
        <f t="shared" si="500"/>
        <v>376.03954177848328</v>
      </c>
      <c r="I1052" s="24">
        <f t="shared" si="514"/>
        <v>256.72932322402164</v>
      </c>
      <c r="J1052" s="12">
        <f t="shared" si="501"/>
        <v>0.21033310969026955</v>
      </c>
      <c r="K1052" s="24">
        <f t="shared" si="502"/>
        <v>549.62861392406546</v>
      </c>
      <c r="L1052" s="12">
        <f t="shared" si="515"/>
        <v>0.22857428844801456</v>
      </c>
      <c r="M1052" s="24">
        <f t="shared" si="516"/>
        <v>510.49633521785688</v>
      </c>
      <c r="N1052" s="12">
        <f t="shared" si="503"/>
        <v>0.57128332632349699</v>
      </c>
      <c r="O1052" s="24">
        <f t="shared" si="504"/>
        <v>674.53450978740398</v>
      </c>
      <c r="P1052" s="12">
        <f t="shared" si="517"/>
        <v>0.36384175456861467</v>
      </c>
      <c r="Q1052" s="24">
        <f t="shared" si="518"/>
        <v>376.03954177848328</v>
      </c>
      <c r="R1052" s="12">
        <f t="shared" si="505"/>
        <v>0.35635621764651487</v>
      </c>
      <c r="S1052" s="24">
        <f t="shared" si="506"/>
        <v>594.74948005389024</v>
      </c>
      <c r="T1052" s="12">
        <f t="shared" si="519"/>
        <v>0.30984580991287103</v>
      </c>
      <c r="W1052" s="24">
        <f t="shared" si="520"/>
        <v>425.49632828872643</v>
      </c>
      <c r="X1052" s="24">
        <f t="shared" si="521"/>
        <v>618.95646922367746</v>
      </c>
      <c r="Y1052" s="13">
        <f t="shared" si="507"/>
        <v>0.38055887750753487</v>
      </c>
      <c r="Z1052" s="24">
        <f t="shared" si="508"/>
        <v>6045.0708953126505</v>
      </c>
      <c r="AA1052" s="24">
        <f t="shared" si="509"/>
        <v>15105.610374598342</v>
      </c>
      <c r="AB1052" s="24">
        <f t="shared" si="522"/>
        <v>510.49633521785688</v>
      </c>
      <c r="AC1052" s="24">
        <f t="shared" si="523"/>
        <v>376.03954177848328</v>
      </c>
      <c r="AE1052" s="14">
        <f t="shared" si="524"/>
        <v>86.166666666666671</v>
      </c>
      <c r="AF1052" s="24">
        <f t="shared" si="497"/>
        <v>400</v>
      </c>
      <c r="AG1052" s="3">
        <f t="shared" si="525"/>
        <v>1.3</v>
      </c>
      <c r="AH1052" s="3">
        <f>IF(AC1052&lt;=450,AthetaR30_0,IF(AC1052&gt;=650,AthetaR30_2,(IF(AC1052&lt;=550,AthetaR30_0+(AthetaR30_1-AthetaR30_0)/100*(AC1052-450),AthetaR30_1+(AthetaR30_2-AthetaR30_1)/100*(AC1052-450)))))</f>
        <v>0</v>
      </c>
      <c r="AI1052" s="3">
        <f>IF(AD1052&lt;=450,AthetaR60_0,IF(AD1052&gt;=650,AthetaR60_2,(IF(AD1052&lt;=550,AthetaR60_0+(AthetaR60_1-AthetaR60_0)/100*(AD1052-450),AthetaR60_1+(AthetaR60_2-AthetaR60_1)/100*(AD1052-450)))))</f>
        <v>0.5</v>
      </c>
      <c r="AJ1052" s="3">
        <f>IF(AE1052&lt;=450,AthetaR90_0,IF(AE1052&gt;=650,AthetaR90_2,(IF(AE1052&lt;=550,AthetaR90_0+(AthetaR90_1-AthetaR90_0)/100*(AE1052-450),AthetaR90_1+(AthetaR90_2-AthetaR90_1)/100*(AE1052-450)))))</f>
        <v>1.3</v>
      </c>
      <c r="AK1052" s="3">
        <f>IF(AF1052&lt;=450,AthetaR120_0,IF(AF1052&gt;=650,AthetaR120_2,(IF(AF1052&lt;=550,AthetaR120_0+(AthetaR120_1-AthetaR120_0)/100*(AF1052-450),AthetaR120_1+(AthetaR120_2-AthetaR120_1)/100*(AF1052-450)))))</f>
        <v>1.9</v>
      </c>
      <c r="AL1052" s="24">
        <f t="shared" si="526"/>
        <v>510.49633521785688</v>
      </c>
      <c r="AM1052" s="14">
        <f t="shared" si="527"/>
        <v>377.2859333673577</v>
      </c>
    </row>
    <row r="1053" spans="2:39" x14ac:dyDescent="0.25">
      <c r="B1053" s="3">
        <f t="shared" si="510"/>
        <v>5175</v>
      </c>
      <c r="C1053" s="14">
        <f t="shared" si="511"/>
        <v>86.25</v>
      </c>
      <c r="D1053" s="11">
        <f t="shared" si="512"/>
        <v>999.6199263440983</v>
      </c>
      <c r="E1053" s="11">
        <f t="shared" si="498"/>
        <v>667.51296244988453</v>
      </c>
      <c r="F1053" s="11">
        <f t="shared" si="513"/>
        <v>256.95789751246963</v>
      </c>
      <c r="G1053" s="11">
        <f t="shared" si="499"/>
        <v>510.86017697242551</v>
      </c>
      <c r="H1053" s="11">
        <f t="shared" si="500"/>
        <v>376.34938758839616</v>
      </c>
      <c r="I1053" s="24">
        <f t="shared" si="514"/>
        <v>256.95789751246963</v>
      </c>
      <c r="J1053" s="12">
        <f t="shared" si="501"/>
        <v>0.21030300464189283</v>
      </c>
      <c r="K1053" s="24">
        <f t="shared" si="502"/>
        <v>549.70729371297091</v>
      </c>
      <c r="L1053" s="12">
        <f t="shared" si="515"/>
        <v>0.22852053998795752</v>
      </c>
      <c r="M1053" s="24">
        <f t="shared" si="516"/>
        <v>510.86017697242551</v>
      </c>
      <c r="N1053" s="12">
        <f t="shared" si="503"/>
        <v>0.57104190655601594</v>
      </c>
      <c r="O1053" s="24">
        <f t="shared" si="504"/>
        <v>674.81968319173961</v>
      </c>
      <c r="P1053" s="12">
        <f t="shared" si="517"/>
        <v>0.36355460340177326</v>
      </c>
      <c r="Q1053" s="24">
        <f t="shared" si="518"/>
        <v>376.34938758839616</v>
      </c>
      <c r="R1053" s="12">
        <f t="shared" si="505"/>
        <v>0.35627380772255018</v>
      </c>
      <c r="S1053" s="24">
        <f t="shared" si="506"/>
        <v>594.88705193924045</v>
      </c>
      <c r="T1053" s="12">
        <f t="shared" si="519"/>
        <v>0.30970349207280407</v>
      </c>
      <c r="W1053" s="24">
        <f t="shared" si="520"/>
        <v>425.87688716623398</v>
      </c>
      <c r="X1053" s="24">
        <f t="shared" si="521"/>
        <v>619.16236370570687</v>
      </c>
      <c r="Y1053" s="13">
        <f t="shared" si="507"/>
        <v>0.38045330667873173</v>
      </c>
      <c r="Z1053" s="24">
        <f t="shared" si="508"/>
        <v>6040.9018820912634</v>
      </c>
      <c r="AA1053" s="24">
        <f t="shared" si="509"/>
        <v>15110.945752783544</v>
      </c>
      <c r="AB1053" s="24">
        <f t="shared" si="522"/>
        <v>510.86017697242551</v>
      </c>
      <c r="AC1053" s="24">
        <f t="shared" si="523"/>
        <v>376.34938758839616</v>
      </c>
      <c r="AE1053" s="14">
        <f t="shared" si="524"/>
        <v>86.25</v>
      </c>
      <c r="AF1053" s="24">
        <f t="shared" si="497"/>
        <v>400</v>
      </c>
      <c r="AG1053" s="3">
        <f t="shared" si="525"/>
        <v>1.3</v>
      </c>
      <c r="AH1053" s="3">
        <f>IF(AC1053&lt;=450,AthetaR30_0,IF(AC1053&gt;=650,AthetaR30_2,(IF(AC1053&lt;=550,AthetaR30_0+(AthetaR30_1-AthetaR30_0)/100*(AC1053-450),AthetaR30_1+(AthetaR30_2-AthetaR30_1)/100*(AC1053-450)))))</f>
        <v>0</v>
      </c>
      <c r="AI1053" s="3">
        <f>IF(AD1053&lt;=450,AthetaR60_0,IF(AD1053&gt;=650,AthetaR60_2,(IF(AD1053&lt;=550,AthetaR60_0+(AthetaR60_1-AthetaR60_0)/100*(AD1053-450),AthetaR60_1+(AthetaR60_2-AthetaR60_1)/100*(AD1053-450)))))</f>
        <v>0.5</v>
      </c>
      <c r="AJ1053" s="3">
        <f>IF(AE1053&lt;=450,AthetaR90_0,IF(AE1053&gt;=650,AthetaR90_2,(IF(AE1053&lt;=550,AthetaR90_0+(AthetaR90_1-AthetaR90_0)/100*(AE1053-450),AthetaR90_1+(AthetaR90_2-AthetaR90_1)/100*(AE1053-450)))))</f>
        <v>1.3</v>
      </c>
      <c r="AK1053" s="3">
        <f>IF(AF1053&lt;=450,AthetaR120_0,IF(AF1053&gt;=650,AthetaR120_2,(IF(AF1053&lt;=550,AthetaR120_0+(AthetaR120_1-AthetaR120_0)/100*(AF1053-450),AthetaR120_1+(AthetaR120_2-AthetaR120_1)/100*(AF1053-450)))))</f>
        <v>1.9</v>
      </c>
      <c r="AL1053" s="24">
        <f t="shared" si="526"/>
        <v>510.86017697242551</v>
      </c>
      <c r="AM1053" s="14">
        <f t="shared" si="527"/>
        <v>377.615425171298</v>
      </c>
    </row>
    <row r="1054" spans="2:39" x14ac:dyDescent="0.25">
      <c r="B1054" s="3">
        <f t="shared" si="510"/>
        <v>5180</v>
      </c>
      <c r="C1054" s="14">
        <f t="shared" si="511"/>
        <v>86.333333333333329</v>
      </c>
      <c r="D1054" s="11">
        <f t="shared" si="512"/>
        <v>999.76441198331497</v>
      </c>
      <c r="E1054" s="11">
        <f t="shared" si="498"/>
        <v>667.72676079853659</v>
      </c>
      <c r="F1054" s="11">
        <f t="shared" si="513"/>
        <v>257.18641805245761</v>
      </c>
      <c r="G1054" s="11">
        <f t="shared" si="499"/>
        <v>511.22373157582729</v>
      </c>
      <c r="H1054" s="11">
        <f t="shared" si="500"/>
        <v>376.65909108046895</v>
      </c>
      <c r="I1054" s="24">
        <f t="shared" si="514"/>
        <v>257.18641805245761</v>
      </c>
      <c r="J1054" s="12">
        <f t="shared" si="501"/>
        <v>0.2102729144337134</v>
      </c>
      <c r="K1054" s="24">
        <f t="shared" si="502"/>
        <v>549.78595722962075</v>
      </c>
      <c r="L1054" s="12">
        <f t="shared" si="515"/>
        <v>0.22846677968865314</v>
      </c>
      <c r="M1054" s="24">
        <f t="shared" si="516"/>
        <v>511.22373157582729</v>
      </c>
      <c r="N1054" s="12">
        <f t="shared" si="503"/>
        <v>0.57080049817754164</v>
      </c>
      <c r="O1054" s="24">
        <f t="shared" si="504"/>
        <v>675.10508435379529</v>
      </c>
      <c r="P1054" s="12">
        <f t="shared" si="517"/>
        <v>0.3632676482789674</v>
      </c>
      <c r="Q1054" s="24">
        <f t="shared" si="518"/>
        <v>376.65909108046895</v>
      </c>
      <c r="R1054" s="12">
        <f t="shared" si="505"/>
        <v>0.3561913799496651</v>
      </c>
      <c r="S1054" s="24">
        <f t="shared" si="506"/>
        <v>595.02471729997001</v>
      </c>
      <c r="T1054" s="12">
        <f t="shared" si="519"/>
        <v>0.30956118099749158</v>
      </c>
      <c r="W1054" s="24">
        <f t="shared" si="520"/>
        <v>426.25734047291274</v>
      </c>
      <c r="X1054" s="24">
        <f t="shared" si="521"/>
        <v>619.36853296986885</v>
      </c>
      <c r="Y1054" s="13">
        <f t="shared" si="507"/>
        <v>0.38034757522093388</v>
      </c>
      <c r="Z1054" s="24">
        <f t="shared" si="508"/>
        <v>6036.7355081405958</v>
      </c>
      <c r="AA1054" s="24">
        <f t="shared" si="509"/>
        <v>15116.275039275924</v>
      </c>
      <c r="AB1054" s="24">
        <f t="shared" si="522"/>
        <v>511.22373157582729</v>
      </c>
      <c r="AC1054" s="24">
        <f t="shared" si="523"/>
        <v>376.65909108046895</v>
      </c>
      <c r="AE1054" s="14">
        <f t="shared" si="524"/>
        <v>86.333333333333329</v>
      </c>
      <c r="AF1054" s="24">
        <f t="shared" si="497"/>
        <v>400</v>
      </c>
      <c r="AG1054" s="3">
        <f t="shared" si="525"/>
        <v>1.3</v>
      </c>
      <c r="AH1054" s="3">
        <f>IF(AC1054&lt;=450,AthetaR30_0,IF(AC1054&gt;=650,AthetaR30_2,(IF(AC1054&lt;=550,AthetaR30_0+(AthetaR30_1-AthetaR30_0)/100*(AC1054-450),AthetaR30_1+(AthetaR30_2-AthetaR30_1)/100*(AC1054-450)))))</f>
        <v>0</v>
      </c>
      <c r="AI1054" s="3">
        <f>IF(AD1054&lt;=450,AthetaR60_0,IF(AD1054&gt;=650,AthetaR60_2,(IF(AD1054&lt;=550,AthetaR60_0+(AthetaR60_1-AthetaR60_0)/100*(AD1054-450),AthetaR60_1+(AthetaR60_2-AthetaR60_1)/100*(AD1054-450)))))</f>
        <v>0.5</v>
      </c>
      <c r="AJ1054" s="3">
        <f>IF(AE1054&lt;=450,AthetaR90_0,IF(AE1054&gt;=650,AthetaR90_2,(IF(AE1054&lt;=550,AthetaR90_0+(AthetaR90_1-AthetaR90_0)/100*(AE1054-450),AthetaR90_1+(AthetaR90_2-AthetaR90_1)/100*(AE1054-450)))))</f>
        <v>1.3</v>
      </c>
      <c r="AK1054" s="3">
        <f>IF(AF1054&lt;=450,AthetaR120_0,IF(AF1054&gt;=650,AthetaR120_2,(IF(AF1054&lt;=550,AthetaR120_0+(AthetaR120_1-AthetaR120_0)/100*(AF1054-450),AthetaR120_1+(AthetaR120_2-AthetaR120_1)/100*(AF1054-450)))))</f>
        <v>1.9</v>
      </c>
      <c r="AL1054" s="24">
        <f t="shared" si="526"/>
        <v>511.22373157582729</v>
      </c>
      <c r="AM1054" s="14">
        <f t="shared" si="527"/>
        <v>377.94479966004229</v>
      </c>
    </row>
    <row r="1055" spans="2:39" x14ac:dyDescent="0.25">
      <c r="B1055" s="3">
        <f t="shared" si="510"/>
        <v>5185</v>
      </c>
      <c r="C1055" s="14">
        <f t="shared" si="511"/>
        <v>86.416666666666671</v>
      </c>
      <c r="D1055" s="11">
        <f t="shared" si="512"/>
        <v>999.90875842632556</v>
      </c>
      <c r="E1055" s="11">
        <f t="shared" si="498"/>
        <v>667.94055914718865</v>
      </c>
      <c r="F1055" s="11">
        <f t="shared" si="513"/>
        <v>257.41488483214624</v>
      </c>
      <c r="G1055" s="11">
        <f t="shared" si="499"/>
        <v>511.58699922410625</v>
      </c>
      <c r="H1055" s="11">
        <f t="shared" si="500"/>
        <v>376.96865226146645</v>
      </c>
      <c r="I1055" s="24">
        <f t="shared" si="514"/>
        <v>257.41488483214624</v>
      </c>
      <c r="J1055" s="12">
        <f t="shared" si="501"/>
        <v>0.21024283899809379</v>
      </c>
      <c r="K1055" s="24">
        <f t="shared" si="502"/>
        <v>549.86460462726825</v>
      </c>
      <c r="L1055" s="12">
        <f t="shared" si="515"/>
        <v>0.22841300759524952</v>
      </c>
      <c r="M1055" s="24">
        <f t="shared" si="516"/>
        <v>511.58699922410625</v>
      </c>
      <c r="N1055" s="12">
        <f t="shared" si="503"/>
        <v>0.57055910165355228</v>
      </c>
      <c r="O1055" s="24">
        <f t="shared" si="504"/>
        <v>675.39071299457623</v>
      </c>
      <c r="P1055" s="12">
        <f t="shared" si="517"/>
        <v>0.36298088946499069</v>
      </c>
      <c r="Q1055" s="24">
        <f t="shared" si="518"/>
        <v>376.96865226146645</v>
      </c>
      <c r="R1055" s="12">
        <f t="shared" si="505"/>
        <v>0.35610893426989121</v>
      </c>
      <c r="S1055" s="24">
        <f t="shared" si="506"/>
        <v>595.16247631857095</v>
      </c>
      <c r="T1055" s="12">
        <f t="shared" si="519"/>
        <v>0.3094188768193184</v>
      </c>
      <c r="W1055" s="24">
        <f t="shared" si="520"/>
        <v>426.63768804813367</v>
      </c>
      <c r="X1055" s="24">
        <f t="shared" si="521"/>
        <v>619.57497738586108</v>
      </c>
      <c r="Y1055" s="13">
        <f t="shared" si="507"/>
        <v>0.38024168339200626</v>
      </c>
      <c r="Z1055" s="24">
        <f t="shared" si="508"/>
        <v>6032.5717774763743</v>
      </c>
      <c r="AA1055" s="24">
        <f t="shared" si="509"/>
        <v>15121.598240281026</v>
      </c>
      <c r="AB1055" s="24">
        <f t="shared" si="522"/>
        <v>511.58699922410625</v>
      </c>
      <c r="AC1055" s="24">
        <f t="shared" si="523"/>
        <v>376.96865226146645</v>
      </c>
      <c r="AE1055" s="14">
        <f t="shared" si="524"/>
        <v>86.416666666666671</v>
      </c>
      <c r="AF1055" s="24">
        <f t="shared" si="497"/>
        <v>400</v>
      </c>
      <c r="AG1055" s="3">
        <f t="shared" si="525"/>
        <v>1.3</v>
      </c>
      <c r="AH1055" s="3">
        <f>IF(AC1055&lt;=450,AthetaR30_0,IF(AC1055&gt;=650,AthetaR30_2,(IF(AC1055&lt;=550,AthetaR30_0+(AthetaR30_1-AthetaR30_0)/100*(AC1055-450),AthetaR30_1+(AthetaR30_2-AthetaR30_1)/100*(AC1055-450)))))</f>
        <v>0</v>
      </c>
      <c r="AI1055" s="3">
        <f>IF(AD1055&lt;=450,AthetaR60_0,IF(AD1055&gt;=650,AthetaR60_2,(IF(AD1055&lt;=550,AthetaR60_0+(AthetaR60_1-AthetaR60_0)/100*(AD1055-450),AthetaR60_1+(AthetaR60_2-AthetaR60_1)/100*(AD1055-450)))))</f>
        <v>0.5</v>
      </c>
      <c r="AJ1055" s="3">
        <f>IF(AE1055&lt;=450,AthetaR90_0,IF(AE1055&gt;=650,AthetaR90_2,(IF(AE1055&lt;=550,AthetaR90_0+(AthetaR90_1-AthetaR90_0)/100*(AE1055-450),AthetaR90_1+(AthetaR90_2-AthetaR90_1)/100*(AE1055-450)))))</f>
        <v>1.3</v>
      </c>
      <c r="AK1055" s="3">
        <f>IF(AF1055&lt;=450,AthetaR120_0,IF(AF1055&gt;=650,AthetaR120_2,(IF(AF1055&lt;=550,AthetaR120_0+(AthetaR120_1-AthetaR120_0)/100*(AF1055-450),AthetaR120_1+(AthetaR120_2-AthetaR120_1)/100*(AF1055-450)))))</f>
        <v>1.9</v>
      </c>
      <c r="AL1055" s="24">
        <f t="shared" si="526"/>
        <v>511.58699922410625</v>
      </c>
      <c r="AM1055" s="14">
        <f t="shared" si="527"/>
        <v>378.27405679863904</v>
      </c>
    </row>
    <row r="1056" spans="2:39" x14ac:dyDescent="0.25">
      <c r="B1056" s="3">
        <f t="shared" si="510"/>
        <v>5190</v>
      </c>
      <c r="C1056" s="14">
        <f t="shared" si="511"/>
        <v>86.5</v>
      </c>
      <c r="D1056" s="11">
        <f t="shared" si="512"/>
        <v>1000.0529659410732</v>
      </c>
      <c r="E1056" s="11">
        <f t="shared" si="498"/>
        <v>668.15435749584071</v>
      </c>
      <c r="F1056" s="11">
        <f t="shared" si="513"/>
        <v>257.64329783974148</v>
      </c>
      <c r="G1056" s="11">
        <f t="shared" si="499"/>
        <v>511.94998011357126</v>
      </c>
      <c r="H1056" s="11">
        <f t="shared" si="500"/>
        <v>377.27807113828578</v>
      </c>
      <c r="I1056" s="24">
        <f t="shared" si="514"/>
        <v>257.64329783974148</v>
      </c>
      <c r="J1056" s="12">
        <f t="shared" si="501"/>
        <v>0.21021277826755164</v>
      </c>
      <c r="K1056" s="24">
        <f t="shared" si="502"/>
        <v>549.9432360589567</v>
      </c>
      <c r="L1056" s="12">
        <f t="shared" si="515"/>
        <v>0.22835922375263537</v>
      </c>
      <c r="M1056" s="24">
        <f t="shared" si="516"/>
        <v>511.94998011357126</v>
      </c>
      <c r="N1056" s="12">
        <f t="shared" si="503"/>
        <v>0.57031771744915627</v>
      </c>
      <c r="O1056" s="24">
        <f t="shared" si="504"/>
        <v>675.6765688340929</v>
      </c>
      <c r="P1056" s="12">
        <f t="shared" si="517"/>
        <v>0.36269432722286477</v>
      </c>
      <c r="Q1056" s="24">
        <f t="shared" si="518"/>
        <v>377.27807113828578</v>
      </c>
      <c r="R1056" s="12">
        <f t="shared" si="505"/>
        <v>0.35602647062598142</v>
      </c>
      <c r="S1056" s="24">
        <f t="shared" si="506"/>
        <v>595.3003291766164</v>
      </c>
      <c r="T1056" s="12">
        <f t="shared" si="519"/>
        <v>0.30927657967048078</v>
      </c>
      <c r="W1056" s="24">
        <f t="shared" si="520"/>
        <v>427.01792973152567</v>
      </c>
      <c r="X1056" s="24">
        <f t="shared" si="521"/>
        <v>619.78169732181391</v>
      </c>
      <c r="Y1056" s="13">
        <f t="shared" si="507"/>
        <v>0.38013563145197971</v>
      </c>
      <c r="Z1056" s="24">
        <f t="shared" si="508"/>
        <v>6028.4106941078762</v>
      </c>
      <c r="AA1056" s="24">
        <f t="shared" si="509"/>
        <v>15126.915362059164</v>
      </c>
      <c r="AB1056" s="24">
        <f t="shared" si="522"/>
        <v>511.94998011357126</v>
      </c>
      <c r="AC1056" s="24">
        <f t="shared" si="523"/>
        <v>377.27807113828578</v>
      </c>
      <c r="AE1056" s="14">
        <f t="shared" si="524"/>
        <v>86.5</v>
      </c>
      <c r="AF1056" s="24">
        <f t="shared" si="497"/>
        <v>400</v>
      </c>
      <c r="AG1056" s="3">
        <f t="shared" si="525"/>
        <v>1.3</v>
      </c>
      <c r="AH1056" s="3">
        <f>IF(AC1056&lt;=450,AthetaR30_0,IF(AC1056&gt;=650,AthetaR30_2,(IF(AC1056&lt;=550,AthetaR30_0+(AthetaR30_1-AthetaR30_0)/100*(AC1056-450),AthetaR30_1+(AthetaR30_2-AthetaR30_1)/100*(AC1056-450)))))</f>
        <v>0</v>
      </c>
      <c r="AI1056" s="3">
        <f>IF(AD1056&lt;=450,AthetaR60_0,IF(AD1056&gt;=650,AthetaR60_2,(IF(AD1056&lt;=550,AthetaR60_0+(AthetaR60_1-AthetaR60_0)/100*(AD1056-450),AthetaR60_1+(AthetaR60_2-AthetaR60_1)/100*(AD1056-450)))))</f>
        <v>0.5</v>
      </c>
      <c r="AJ1056" s="3">
        <f>IF(AE1056&lt;=450,AthetaR90_0,IF(AE1056&gt;=650,AthetaR90_2,(IF(AE1056&lt;=550,AthetaR90_0+(AthetaR90_1-AthetaR90_0)/100*(AE1056-450),AthetaR90_1+(AthetaR90_2-AthetaR90_1)/100*(AE1056-450)))))</f>
        <v>1.3</v>
      </c>
      <c r="AK1056" s="3">
        <f>IF(AF1056&lt;=450,AthetaR120_0,IF(AF1056&gt;=650,AthetaR120_2,(IF(AF1056&lt;=550,AthetaR120_0+(AthetaR120_1-AthetaR120_0)/100*(AF1056-450),AthetaR120_1+(AthetaR120_2-AthetaR120_1)/100*(AF1056-450)))))</f>
        <v>1.9</v>
      </c>
      <c r="AL1056" s="24">
        <f t="shared" si="526"/>
        <v>511.94998011357126</v>
      </c>
      <c r="AM1056" s="14">
        <f t="shared" si="527"/>
        <v>378.60319655226959</v>
      </c>
    </row>
    <row r="1057" spans="2:39" x14ac:dyDescent="0.25">
      <c r="B1057" s="3">
        <f t="shared" si="510"/>
        <v>5195</v>
      </c>
      <c r="C1057" s="14">
        <f t="shared" si="511"/>
        <v>86.583333333333329</v>
      </c>
      <c r="D1057" s="11">
        <f t="shared" si="512"/>
        <v>1000.1970347947278</v>
      </c>
      <c r="E1057" s="11">
        <f t="shared" si="498"/>
        <v>668.36815584449278</v>
      </c>
      <c r="F1057" s="11">
        <f t="shared" si="513"/>
        <v>257.87165706349413</v>
      </c>
      <c r="G1057" s="11">
        <f t="shared" si="499"/>
        <v>512.31267444079413</v>
      </c>
      <c r="H1057" s="11">
        <f t="shared" si="500"/>
        <v>377.58734771795628</v>
      </c>
      <c r="I1057" s="24">
        <f t="shared" si="514"/>
        <v>257.87165706349413</v>
      </c>
      <c r="J1057" s="12">
        <f t="shared" si="501"/>
        <v>0.21018273217475852</v>
      </c>
      <c r="K1057" s="24">
        <f t="shared" si="502"/>
        <v>550.02185167752157</v>
      </c>
      <c r="L1057" s="12">
        <f t="shared" si="515"/>
        <v>0.22830542820552482</v>
      </c>
      <c r="M1057" s="24">
        <f t="shared" si="516"/>
        <v>512.31267444079413</v>
      </c>
      <c r="N1057" s="12">
        <f t="shared" si="503"/>
        <v>0.57007634602908452</v>
      </c>
      <c r="O1057" s="24">
        <f t="shared" si="504"/>
        <v>675.96265159136692</v>
      </c>
      <c r="P1057" s="12">
        <f t="shared" si="517"/>
        <v>0.3624079618140742</v>
      </c>
      <c r="Q1057" s="24">
        <f t="shared" si="518"/>
        <v>377.58734771795628</v>
      </c>
      <c r="R1057" s="12">
        <f t="shared" si="505"/>
        <v>0.35594398896140689</v>
      </c>
      <c r="S1057" s="24">
        <f t="shared" si="506"/>
        <v>595.43827605476292</v>
      </c>
      <c r="T1057" s="12">
        <f t="shared" si="519"/>
        <v>0.30913428968312878</v>
      </c>
      <c r="W1057" s="24">
        <f t="shared" si="520"/>
        <v>427.39806536297766</v>
      </c>
      <c r="X1057" s="24">
        <f t="shared" si="521"/>
        <v>619.98869314429123</v>
      </c>
      <c r="Y1057" s="13">
        <f t="shared" si="507"/>
        <v>0.38002941966304332</v>
      </c>
      <c r="Z1057" s="24">
        <f t="shared" si="508"/>
        <v>6024.2522620378777</v>
      </c>
      <c r="AA1057" s="24">
        <f t="shared" si="509"/>
        <v>15132.22641092537</v>
      </c>
      <c r="AB1057" s="24">
        <f t="shared" si="522"/>
        <v>512.31267444079413</v>
      </c>
      <c r="AC1057" s="24">
        <f t="shared" si="523"/>
        <v>377.58734771795628</v>
      </c>
      <c r="AE1057" s="14">
        <f t="shared" si="524"/>
        <v>86.583333333333329</v>
      </c>
      <c r="AF1057" s="24">
        <f t="shared" si="497"/>
        <v>400</v>
      </c>
      <c r="AG1057" s="3">
        <f t="shared" si="525"/>
        <v>1.3</v>
      </c>
      <c r="AH1057" s="3">
        <f>IF(AC1057&lt;=450,AthetaR30_0,IF(AC1057&gt;=650,AthetaR30_2,(IF(AC1057&lt;=550,AthetaR30_0+(AthetaR30_1-AthetaR30_0)/100*(AC1057-450),AthetaR30_1+(AthetaR30_2-AthetaR30_1)/100*(AC1057-450)))))</f>
        <v>0</v>
      </c>
      <c r="AI1057" s="3">
        <f>IF(AD1057&lt;=450,AthetaR60_0,IF(AD1057&gt;=650,AthetaR60_2,(IF(AD1057&lt;=550,AthetaR60_0+(AthetaR60_1-AthetaR60_0)/100*(AD1057-450),AthetaR60_1+(AthetaR60_2-AthetaR60_1)/100*(AD1057-450)))))</f>
        <v>0.5</v>
      </c>
      <c r="AJ1057" s="3">
        <f>IF(AE1057&lt;=450,AthetaR90_0,IF(AE1057&gt;=650,AthetaR90_2,(IF(AE1057&lt;=550,AthetaR90_0+(AthetaR90_1-AthetaR90_0)/100*(AE1057-450),AthetaR90_1+(AthetaR90_2-AthetaR90_1)/100*(AE1057-450)))))</f>
        <v>1.3</v>
      </c>
      <c r="AK1057" s="3">
        <f>IF(AF1057&lt;=450,AthetaR120_0,IF(AF1057&gt;=650,AthetaR120_2,(IF(AF1057&lt;=550,AthetaR120_0+(AthetaR120_1-AthetaR120_0)/100*(AF1057-450),AthetaR120_1+(AthetaR120_2-AthetaR120_1)/100*(AF1057-450)))))</f>
        <v>1.9</v>
      </c>
      <c r="AL1057" s="24">
        <f t="shared" si="526"/>
        <v>512.31267444079413</v>
      </c>
      <c r="AM1057" s="14">
        <f t="shared" si="527"/>
        <v>378.93221888624754</v>
      </c>
    </row>
    <row r="1058" spans="2:39" x14ac:dyDescent="0.25">
      <c r="B1058" s="3">
        <f t="shared" si="510"/>
        <v>5200</v>
      </c>
      <c r="C1058" s="14">
        <f t="shared" si="511"/>
        <v>86.666666666666671</v>
      </c>
      <c r="D1058" s="11">
        <f t="shared" si="512"/>
        <v>1000.3409652536888</v>
      </c>
      <c r="E1058" s="11">
        <f t="shared" si="498"/>
        <v>668.58195419314484</v>
      </c>
      <c r="F1058" s="11">
        <f t="shared" si="513"/>
        <v>258.09996249169967</v>
      </c>
      <c r="G1058" s="11">
        <f t="shared" si="499"/>
        <v>512.67508240260815</v>
      </c>
      <c r="H1058" s="11">
        <f t="shared" si="500"/>
        <v>377.89648200763941</v>
      </c>
      <c r="I1058" s="24">
        <f t="shared" si="514"/>
        <v>258.09996249169967</v>
      </c>
      <c r="J1058" s="12">
        <f t="shared" si="501"/>
        <v>0.21015270065254055</v>
      </c>
      <c r="K1058" s="24">
        <f t="shared" si="502"/>
        <v>550.10045163558891</v>
      </c>
      <c r="L1058" s="12">
        <f t="shared" si="515"/>
        <v>0.22825162099841806</v>
      </c>
      <c r="M1058" s="24">
        <f t="shared" si="516"/>
        <v>512.67508240260815</v>
      </c>
      <c r="N1058" s="12">
        <f t="shared" si="503"/>
        <v>0.56983498785768005</v>
      </c>
      <c r="O1058" s="24">
        <f t="shared" si="504"/>
        <v>676.24896098444083</v>
      </c>
      <c r="P1058" s="12">
        <f t="shared" si="517"/>
        <v>0.36212179349845325</v>
      </c>
      <c r="Q1058" s="24">
        <f t="shared" si="518"/>
        <v>377.89648200763941</v>
      </c>
      <c r="R1058" s="12">
        <f t="shared" si="505"/>
        <v>0.35586148922035465</v>
      </c>
      <c r="S1058" s="24">
        <f t="shared" si="506"/>
        <v>595.57631713275282</v>
      </c>
      <c r="T1058" s="12">
        <f t="shared" si="519"/>
        <v>0.30899200698929591</v>
      </c>
      <c r="W1058" s="24">
        <f t="shared" si="520"/>
        <v>427.77809478264072</v>
      </c>
      <c r="X1058" s="24">
        <f t="shared" si="521"/>
        <v>620.19596521829101</v>
      </c>
      <c r="Y1058" s="13">
        <f t="shared" si="507"/>
        <v>0.37992304828953632</v>
      </c>
      <c r="Z1058" s="24">
        <f t="shared" si="508"/>
        <v>6020.096485262603</v>
      </c>
      <c r="AA1058" s="24">
        <f t="shared" si="509"/>
        <v>15137.531393249286</v>
      </c>
      <c r="AB1058" s="24">
        <f t="shared" si="522"/>
        <v>512.67508240260815</v>
      </c>
      <c r="AC1058" s="24">
        <f t="shared" si="523"/>
        <v>377.89648200763941</v>
      </c>
      <c r="AE1058" s="14">
        <f t="shared" si="524"/>
        <v>86.666666666666671</v>
      </c>
      <c r="AF1058" s="24">
        <f t="shared" si="497"/>
        <v>400</v>
      </c>
      <c r="AG1058" s="3">
        <f t="shared" si="525"/>
        <v>1.3</v>
      </c>
      <c r="AH1058" s="3">
        <f>IF(AC1058&lt;=450,AthetaR30_0,IF(AC1058&gt;=650,AthetaR30_2,(IF(AC1058&lt;=550,AthetaR30_0+(AthetaR30_1-AthetaR30_0)/100*(AC1058-450),AthetaR30_1+(AthetaR30_2-AthetaR30_1)/100*(AC1058-450)))))</f>
        <v>0</v>
      </c>
      <c r="AI1058" s="3">
        <f>IF(AD1058&lt;=450,AthetaR60_0,IF(AD1058&gt;=650,AthetaR60_2,(IF(AD1058&lt;=550,AthetaR60_0+(AthetaR60_1-AthetaR60_0)/100*(AD1058-450),AthetaR60_1+(AthetaR60_2-AthetaR60_1)/100*(AD1058-450)))))</f>
        <v>0.5</v>
      </c>
      <c r="AJ1058" s="3">
        <f>IF(AE1058&lt;=450,AthetaR90_0,IF(AE1058&gt;=650,AthetaR90_2,(IF(AE1058&lt;=550,AthetaR90_0+(AthetaR90_1-AthetaR90_0)/100*(AE1058-450),AthetaR90_1+(AthetaR90_2-AthetaR90_1)/100*(AE1058-450)))))</f>
        <v>1.3</v>
      </c>
      <c r="AK1058" s="3">
        <f>IF(AF1058&lt;=450,AthetaR120_0,IF(AF1058&gt;=650,AthetaR120_2,(IF(AF1058&lt;=550,AthetaR120_0+(AthetaR120_1-AthetaR120_0)/100*(AF1058-450),AthetaR120_1+(AthetaR120_2-AthetaR120_1)/100*(AF1058-450)))))</f>
        <v>1.9</v>
      </c>
      <c r="AL1058" s="24">
        <f t="shared" si="526"/>
        <v>512.67508240260815</v>
      </c>
      <c r="AM1058" s="14">
        <f t="shared" si="527"/>
        <v>379.26112376601992</v>
      </c>
    </row>
    <row r="1059" spans="2:39" x14ac:dyDescent="0.25">
      <c r="B1059" s="3">
        <f t="shared" si="510"/>
        <v>5205</v>
      </c>
      <c r="C1059" s="14">
        <f t="shared" si="511"/>
        <v>86.75</v>
      </c>
      <c r="D1059" s="11">
        <f t="shared" si="512"/>
        <v>1000.4847575835893</v>
      </c>
      <c r="E1059" s="11">
        <f t="shared" si="498"/>
        <v>668.79575254179701</v>
      </c>
      <c r="F1059" s="11">
        <f t="shared" si="513"/>
        <v>258.32821411269811</v>
      </c>
      <c r="G1059" s="11">
        <f t="shared" si="499"/>
        <v>513.03720419610659</v>
      </c>
      <c r="H1059" s="11">
        <f t="shared" si="500"/>
        <v>378.20547401462869</v>
      </c>
      <c r="I1059" s="24">
        <f t="shared" si="514"/>
        <v>258.32821411269811</v>
      </c>
      <c r="J1059" s="12">
        <f t="shared" si="501"/>
        <v>0.21012268363387787</v>
      </c>
      <c r="K1059" s="24">
        <f t="shared" si="502"/>
        <v>550.17903608557549</v>
      </c>
      <c r="L1059" s="12">
        <f t="shared" si="515"/>
        <v>0.22819780217559751</v>
      </c>
      <c r="M1059" s="24">
        <f t="shared" si="516"/>
        <v>513.03720419610659</v>
      </c>
      <c r="N1059" s="12">
        <f t="shared" si="503"/>
        <v>0.56959364339889018</v>
      </c>
      <c r="O1059" s="24">
        <f t="shared" si="504"/>
        <v>676.53549673038447</v>
      </c>
      <c r="P1059" s="12">
        <f t="shared" si="517"/>
        <v>0.36183582253417457</v>
      </c>
      <c r="Q1059" s="24">
        <f t="shared" si="518"/>
        <v>378.20547401462869</v>
      </c>
      <c r="R1059" s="12">
        <f t="shared" si="505"/>
        <v>0.3557789713477264</v>
      </c>
      <c r="S1059" s="24">
        <f t="shared" si="506"/>
        <v>595.71445258941401</v>
      </c>
      <c r="T1059" s="12">
        <f t="shared" si="519"/>
        <v>0.30884973172089164</v>
      </c>
      <c r="W1059" s="24">
        <f t="shared" si="520"/>
        <v>428.15801783093025</v>
      </c>
      <c r="X1059" s="24">
        <f t="shared" si="521"/>
        <v>620.40351390724538</v>
      </c>
      <c r="Y1059" s="13">
        <f t="shared" si="507"/>
        <v>0.37981651759794149</v>
      </c>
      <c r="Z1059" s="24">
        <f t="shared" si="508"/>
        <v>6015.9433677716688</v>
      </c>
      <c r="AA1059" s="24">
        <f t="shared" si="509"/>
        <v>15142.83031545516</v>
      </c>
      <c r="AB1059" s="24">
        <f t="shared" si="522"/>
        <v>513.03720419610659</v>
      </c>
      <c r="AC1059" s="24">
        <f t="shared" si="523"/>
        <v>378.20547401462869</v>
      </c>
      <c r="AE1059" s="14">
        <f t="shared" si="524"/>
        <v>86.75</v>
      </c>
      <c r="AF1059" s="24">
        <f t="shared" si="497"/>
        <v>400</v>
      </c>
      <c r="AG1059" s="3">
        <f t="shared" si="525"/>
        <v>1.3</v>
      </c>
      <c r="AH1059" s="3">
        <f>IF(AC1059&lt;=450,AthetaR30_0,IF(AC1059&gt;=650,AthetaR30_2,(IF(AC1059&lt;=550,AthetaR30_0+(AthetaR30_1-AthetaR30_0)/100*(AC1059-450),AthetaR30_1+(AthetaR30_2-AthetaR30_1)/100*(AC1059-450)))))</f>
        <v>0</v>
      </c>
      <c r="AI1059" s="3">
        <f>IF(AD1059&lt;=450,AthetaR60_0,IF(AD1059&gt;=650,AthetaR60_2,(IF(AD1059&lt;=550,AthetaR60_0+(AthetaR60_1-AthetaR60_0)/100*(AD1059-450),AthetaR60_1+(AthetaR60_2-AthetaR60_1)/100*(AD1059-450)))))</f>
        <v>0.5</v>
      </c>
      <c r="AJ1059" s="3">
        <f>IF(AE1059&lt;=450,AthetaR90_0,IF(AE1059&gt;=650,AthetaR90_2,(IF(AE1059&lt;=550,AthetaR90_0+(AthetaR90_1-AthetaR90_0)/100*(AE1059-450),AthetaR90_1+(AthetaR90_2-AthetaR90_1)/100*(AE1059-450)))))</f>
        <v>1.3</v>
      </c>
      <c r="AK1059" s="3">
        <f>IF(AF1059&lt;=450,AthetaR120_0,IF(AF1059&gt;=650,AthetaR120_2,(IF(AF1059&lt;=550,AthetaR120_0+(AthetaR120_1-AthetaR120_0)/100*(AF1059-450),AthetaR120_1+(AthetaR120_2-AthetaR120_1)/100*(AF1059-450)))))</f>
        <v>1.9</v>
      </c>
      <c r="AL1059" s="24">
        <f t="shared" si="526"/>
        <v>513.03720419610659</v>
      </c>
      <c r="AM1059" s="14">
        <f t="shared" si="527"/>
        <v>379.5899111571664</v>
      </c>
    </row>
    <row r="1060" spans="2:39" x14ac:dyDescent="0.25">
      <c r="B1060" s="3">
        <f t="shared" si="510"/>
        <v>5210</v>
      </c>
      <c r="C1060" s="14">
        <f t="shared" si="511"/>
        <v>86.833333333333329</v>
      </c>
      <c r="D1060" s="11">
        <f t="shared" si="512"/>
        <v>1000.6284120492979</v>
      </c>
      <c r="E1060" s="11">
        <f t="shared" si="498"/>
        <v>669.00955089044908</v>
      </c>
      <c r="F1060" s="11">
        <f t="shared" si="513"/>
        <v>258.55641191487371</v>
      </c>
      <c r="G1060" s="11">
        <f t="shared" si="499"/>
        <v>513.39904001864079</v>
      </c>
      <c r="H1060" s="11">
        <f t="shared" si="500"/>
        <v>378.51432374634959</v>
      </c>
      <c r="I1060" s="24">
        <f t="shared" si="514"/>
        <v>258.55641191487371</v>
      </c>
      <c r="J1060" s="12">
        <f t="shared" si="501"/>
        <v>0.21009268105190435</v>
      </c>
      <c r="K1060" s="24">
        <f t="shared" si="502"/>
        <v>550.25760517968979</v>
      </c>
      <c r="L1060" s="12">
        <f t="shared" si="515"/>
        <v>0.22814397178115745</v>
      </c>
      <c r="M1060" s="24">
        <f t="shared" si="516"/>
        <v>513.39904001864079</v>
      </c>
      <c r="N1060" s="12">
        <f t="shared" si="503"/>
        <v>0.56935231311625623</v>
      </c>
      <c r="O1060" s="24">
        <f t="shared" si="504"/>
        <v>676.82225854530384</v>
      </c>
      <c r="P1060" s="12">
        <f t="shared" si="517"/>
        <v>0.36155004917783007</v>
      </c>
      <c r="Q1060" s="24">
        <f t="shared" si="518"/>
        <v>378.51432374634959</v>
      </c>
      <c r="R1060" s="12">
        <f t="shared" si="505"/>
        <v>0.35569643528913492</v>
      </c>
      <c r="S1060" s="24">
        <f t="shared" si="506"/>
        <v>595.85268260266332</v>
      </c>
      <c r="T1060" s="12">
        <f t="shared" si="519"/>
        <v>0.3087074640097498</v>
      </c>
      <c r="W1060" s="24">
        <f t="shared" si="520"/>
        <v>428.53783434852818</v>
      </c>
      <c r="X1060" s="24">
        <f t="shared" si="521"/>
        <v>620.61133957302172</v>
      </c>
      <c r="Y1060" s="13">
        <f t="shared" si="507"/>
        <v>0.37970982785687502</v>
      </c>
      <c r="Z1060" s="24">
        <f t="shared" si="508"/>
        <v>6011.7929135480226</v>
      </c>
      <c r="AA1060" s="24">
        <f t="shared" si="509"/>
        <v>15148.123184021651</v>
      </c>
      <c r="AB1060" s="24">
        <f t="shared" si="522"/>
        <v>513.39904001864079</v>
      </c>
      <c r="AC1060" s="24">
        <f t="shared" si="523"/>
        <v>378.51432374634959</v>
      </c>
      <c r="AE1060" s="14">
        <f t="shared" si="524"/>
        <v>86.833333333333329</v>
      </c>
      <c r="AF1060" s="24">
        <f t="shared" si="497"/>
        <v>400</v>
      </c>
      <c r="AG1060" s="3">
        <f t="shared" si="525"/>
        <v>1.3</v>
      </c>
      <c r="AH1060" s="3">
        <f>IF(AC1060&lt;=450,AthetaR30_0,IF(AC1060&gt;=650,AthetaR30_2,(IF(AC1060&lt;=550,AthetaR30_0+(AthetaR30_1-AthetaR30_0)/100*(AC1060-450),AthetaR30_1+(AthetaR30_2-AthetaR30_1)/100*(AC1060-450)))))</f>
        <v>0</v>
      </c>
      <c r="AI1060" s="3">
        <f>IF(AD1060&lt;=450,AthetaR60_0,IF(AD1060&gt;=650,AthetaR60_2,(IF(AD1060&lt;=550,AthetaR60_0+(AthetaR60_1-AthetaR60_0)/100*(AD1060-450),AthetaR60_1+(AthetaR60_2-AthetaR60_1)/100*(AD1060-450)))))</f>
        <v>0.5</v>
      </c>
      <c r="AJ1060" s="3">
        <f>IF(AE1060&lt;=450,AthetaR90_0,IF(AE1060&gt;=650,AthetaR90_2,(IF(AE1060&lt;=550,AthetaR90_0+(AthetaR90_1-AthetaR90_0)/100*(AE1060-450),AthetaR90_1+(AthetaR90_2-AthetaR90_1)/100*(AE1060-450)))))</f>
        <v>1.3</v>
      </c>
      <c r="AK1060" s="3">
        <f>IF(AF1060&lt;=450,AthetaR120_0,IF(AF1060&gt;=650,AthetaR120_2,(IF(AF1060&lt;=550,AthetaR120_0+(AthetaR120_1-AthetaR120_0)/100*(AF1060-450),AthetaR120_1+(AthetaR120_2-AthetaR120_1)/100*(AF1060-450)))))</f>
        <v>1.9</v>
      </c>
      <c r="AL1060" s="24">
        <f t="shared" si="526"/>
        <v>513.39904001864079</v>
      </c>
      <c r="AM1060" s="14">
        <f t="shared" si="527"/>
        <v>379.91858102539999</v>
      </c>
    </row>
    <row r="1061" spans="2:39" x14ac:dyDescent="0.25">
      <c r="B1061" s="3">
        <f t="shared" si="510"/>
        <v>5215</v>
      </c>
      <c r="C1061" s="14">
        <f t="shared" si="511"/>
        <v>86.916666666666671</v>
      </c>
      <c r="D1061" s="11">
        <f t="shared" si="512"/>
        <v>1000.7719289149228</v>
      </c>
      <c r="E1061" s="11">
        <f t="shared" si="498"/>
        <v>669.22334923910114</v>
      </c>
      <c r="F1061" s="11">
        <f t="shared" si="513"/>
        <v>258.78455588665486</v>
      </c>
      <c r="G1061" s="11">
        <f t="shared" si="499"/>
        <v>513.76059006781861</v>
      </c>
      <c r="H1061" s="11">
        <f t="shared" si="500"/>
        <v>378.82303121035932</v>
      </c>
      <c r="I1061" s="24">
        <f t="shared" si="514"/>
        <v>258.78455588665486</v>
      </c>
      <c r="J1061" s="12">
        <f t="shared" si="501"/>
        <v>0.21006269283990722</v>
      </c>
      <c r="K1061" s="24">
        <f t="shared" si="502"/>
        <v>550.33615906993123</v>
      </c>
      <c r="L1061" s="12">
        <f t="shared" si="515"/>
        <v>0.2280901298589694</v>
      </c>
      <c r="M1061" s="24">
        <f t="shared" si="516"/>
        <v>513.76059006781861</v>
      </c>
      <c r="N1061" s="12">
        <f t="shared" si="503"/>
        <v>0.56911099747290661</v>
      </c>
      <c r="O1061" s="24">
        <f t="shared" si="504"/>
        <v>677.10924614434759</v>
      </c>
      <c r="P1061" s="12">
        <f t="shared" si="517"/>
        <v>0.3612644736843324</v>
      </c>
      <c r="Q1061" s="24">
        <f t="shared" si="518"/>
        <v>378.82303121035932</v>
      </c>
      <c r="R1061" s="12">
        <f t="shared" si="505"/>
        <v>0.3556138809909023</v>
      </c>
      <c r="S1061" s="24">
        <f t="shared" si="506"/>
        <v>595.9910073495073</v>
      </c>
      <c r="T1061" s="12">
        <f t="shared" si="519"/>
        <v>0.30856520398756676</v>
      </c>
      <c r="W1061" s="24">
        <f t="shared" si="520"/>
        <v>428.91754417638504</v>
      </c>
      <c r="X1061" s="24">
        <f t="shared" si="521"/>
        <v>620.81944257592284</v>
      </c>
      <c r="Y1061" s="13">
        <f t="shared" si="507"/>
        <v>0.37960297933708104</v>
      </c>
      <c r="Z1061" s="24">
        <f t="shared" si="508"/>
        <v>6007.6451265679025</v>
      </c>
      <c r="AA1061" s="24">
        <f t="shared" si="509"/>
        <v>15153.410005481881</v>
      </c>
      <c r="AB1061" s="24">
        <f t="shared" si="522"/>
        <v>513.76059006781861</v>
      </c>
      <c r="AC1061" s="24">
        <f t="shared" si="523"/>
        <v>378.82303121035932</v>
      </c>
      <c r="AE1061" s="14">
        <f t="shared" si="524"/>
        <v>86.916666666666671</v>
      </c>
      <c r="AF1061" s="24">
        <f t="shared" ref="AF1061:AF1124" si="528">IF(AC1061&lt;=450,Thetha0_0,IF(AC1061&gt;=650,Thetha0_2,(IF(AC1061&lt;=550,Thetha0_0+(Thetha0_1-Thetha0_0)/100*(AC1061-450),Thetha0_1+(Thetha0_2-Thetha0_1)/100*(AC1061-450)))))</f>
        <v>400</v>
      </c>
      <c r="AG1061" s="3">
        <f t="shared" si="525"/>
        <v>1.3</v>
      </c>
      <c r="AH1061" s="3">
        <f>IF(AC1061&lt;=450,AthetaR30_0,IF(AC1061&gt;=650,AthetaR30_2,(IF(AC1061&lt;=550,AthetaR30_0+(AthetaR30_1-AthetaR30_0)/100*(AC1061-450),AthetaR30_1+(AthetaR30_2-AthetaR30_1)/100*(AC1061-450)))))</f>
        <v>0</v>
      </c>
      <c r="AI1061" s="3">
        <f>IF(AD1061&lt;=450,AthetaR60_0,IF(AD1061&gt;=650,AthetaR60_2,(IF(AD1061&lt;=550,AthetaR60_0+(AthetaR60_1-AthetaR60_0)/100*(AD1061-450),AthetaR60_1+(AthetaR60_2-AthetaR60_1)/100*(AD1061-450)))))</f>
        <v>0.5</v>
      </c>
      <c r="AJ1061" s="3">
        <f>IF(AE1061&lt;=450,AthetaR90_0,IF(AE1061&gt;=650,AthetaR90_2,(IF(AE1061&lt;=550,AthetaR90_0+(AthetaR90_1-AthetaR90_0)/100*(AE1061-450),AthetaR90_1+(AthetaR90_2-AthetaR90_1)/100*(AE1061-450)))))</f>
        <v>1.3</v>
      </c>
      <c r="AK1061" s="3">
        <f>IF(AF1061&lt;=450,AthetaR120_0,IF(AF1061&gt;=650,AthetaR120_2,(IF(AF1061&lt;=550,AthetaR120_0+(AthetaR120_1-AthetaR120_0)/100*(AF1061-450),AthetaR120_1+(AthetaR120_2-AthetaR120_1)/100*(AF1061-450)))))</f>
        <v>1.9</v>
      </c>
      <c r="AL1061" s="24">
        <f t="shared" si="526"/>
        <v>513.76059006781861</v>
      </c>
      <c r="AM1061" s="14">
        <f t="shared" si="527"/>
        <v>380.24713333656683</v>
      </c>
    </row>
    <row r="1062" spans="2:39" x14ac:dyDescent="0.25">
      <c r="B1062" s="3">
        <f t="shared" si="510"/>
        <v>5220</v>
      </c>
      <c r="C1062" s="14">
        <f t="shared" si="511"/>
        <v>87</v>
      </c>
      <c r="D1062" s="11">
        <f t="shared" si="512"/>
        <v>1000.9153084438132</v>
      </c>
      <c r="E1062" s="11">
        <f t="shared" si="498"/>
        <v>669.4371475877532</v>
      </c>
      <c r="F1062" s="11">
        <f t="shared" si="513"/>
        <v>259.01264601651383</v>
      </c>
      <c r="G1062" s="11">
        <f t="shared" si="499"/>
        <v>514.1218545415029</v>
      </c>
      <c r="H1062" s="11">
        <f t="shared" si="500"/>
        <v>379.13159641434686</v>
      </c>
      <c r="I1062" s="24">
        <f t="shared" si="514"/>
        <v>259.01264601651383</v>
      </c>
      <c r="J1062" s="12">
        <f t="shared" si="501"/>
        <v>0.21003271893132738</v>
      </c>
      <c r="K1062" s="24">
        <f t="shared" si="502"/>
        <v>550.41469790808969</v>
      </c>
      <c r="L1062" s="12">
        <f t="shared" si="515"/>
        <v>0.22803627645272634</v>
      </c>
      <c r="M1062" s="24">
        <f t="shared" si="516"/>
        <v>514.1218545415029</v>
      </c>
      <c r="N1062" s="12">
        <f t="shared" si="503"/>
        <v>0.56886969693154643</v>
      </c>
      <c r="O1062" s="24">
        <f t="shared" si="504"/>
        <v>677.396459241716</v>
      </c>
      <c r="P1062" s="12">
        <f t="shared" si="517"/>
        <v>0.3609790963070359</v>
      </c>
      <c r="Q1062" s="24">
        <f t="shared" si="518"/>
        <v>379.13159641434686</v>
      </c>
      <c r="R1062" s="12">
        <f t="shared" si="505"/>
        <v>0.3555313084000582</v>
      </c>
      <c r="S1062" s="24">
        <f t="shared" si="506"/>
        <v>596.12942700604356</v>
      </c>
      <c r="T1062" s="12">
        <f t="shared" si="519"/>
        <v>0.30842295178597523</v>
      </c>
      <c r="W1062" s="24">
        <f t="shared" si="520"/>
        <v>429.29714715572214</v>
      </c>
      <c r="X1062" s="24">
        <f t="shared" si="521"/>
        <v>621.02782327468753</v>
      </c>
      <c r="Y1062" s="13">
        <f t="shared" si="507"/>
        <v>0.37949597231142257</v>
      </c>
      <c r="Z1062" s="24">
        <f t="shared" si="508"/>
        <v>6003.5000108007762</v>
      </c>
      <c r="AA1062" s="24">
        <f t="shared" si="509"/>
        <v>15158.690786423278</v>
      </c>
      <c r="AB1062" s="24">
        <f t="shared" si="522"/>
        <v>514.1218545415029</v>
      </c>
      <c r="AC1062" s="24">
        <f t="shared" si="523"/>
        <v>379.13159641434686</v>
      </c>
      <c r="AE1062" s="14">
        <f t="shared" si="524"/>
        <v>87</v>
      </c>
      <c r="AF1062" s="24">
        <f t="shared" si="528"/>
        <v>400</v>
      </c>
      <c r="AG1062" s="3">
        <f t="shared" si="525"/>
        <v>1.3</v>
      </c>
      <c r="AH1062" s="3">
        <f>IF(AC1062&lt;=450,AthetaR30_0,IF(AC1062&gt;=650,AthetaR30_2,(IF(AC1062&lt;=550,AthetaR30_0+(AthetaR30_1-AthetaR30_0)/100*(AC1062-450),AthetaR30_1+(AthetaR30_2-AthetaR30_1)/100*(AC1062-450)))))</f>
        <v>0</v>
      </c>
      <c r="AI1062" s="3">
        <f>IF(AD1062&lt;=450,AthetaR60_0,IF(AD1062&gt;=650,AthetaR60_2,(IF(AD1062&lt;=550,AthetaR60_0+(AthetaR60_1-AthetaR60_0)/100*(AD1062-450),AthetaR60_1+(AthetaR60_2-AthetaR60_1)/100*(AD1062-450)))))</f>
        <v>0.5</v>
      </c>
      <c r="AJ1062" s="3">
        <f>IF(AE1062&lt;=450,AthetaR90_0,IF(AE1062&gt;=650,AthetaR90_2,(IF(AE1062&lt;=550,AthetaR90_0+(AthetaR90_1-AthetaR90_0)/100*(AE1062-450),AthetaR90_1+(AthetaR90_2-AthetaR90_1)/100*(AE1062-450)))))</f>
        <v>1.3</v>
      </c>
      <c r="AK1062" s="3">
        <f>IF(AF1062&lt;=450,AthetaR120_0,IF(AF1062&gt;=650,AthetaR120_2,(IF(AF1062&lt;=550,AthetaR120_0+(AthetaR120_1-AthetaR120_0)/100*(AF1062-450),AthetaR120_1+(AthetaR120_2-AthetaR120_1)/100*(AF1062-450)))))</f>
        <v>1.9</v>
      </c>
      <c r="AL1062" s="24">
        <f t="shared" si="526"/>
        <v>514.1218545415029</v>
      </c>
      <c r="AM1062" s="14">
        <f t="shared" si="527"/>
        <v>380.57556805664643</v>
      </c>
    </row>
    <row r="1063" spans="2:39" x14ac:dyDescent="0.25">
      <c r="B1063" s="3">
        <f t="shared" si="510"/>
        <v>5225</v>
      </c>
      <c r="C1063" s="14">
        <f t="shared" si="511"/>
        <v>87.083333333333329</v>
      </c>
      <c r="D1063" s="11">
        <f t="shared" si="512"/>
        <v>1001.0585508985632</v>
      </c>
      <c r="E1063" s="11">
        <f t="shared" si="498"/>
        <v>669.65094593640526</v>
      </c>
      <c r="F1063" s="11">
        <f t="shared" si="513"/>
        <v>259.24068229296654</v>
      </c>
      <c r="G1063" s="11">
        <f t="shared" si="499"/>
        <v>514.4828336378099</v>
      </c>
      <c r="H1063" s="11">
        <f t="shared" si="500"/>
        <v>379.44001936613284</v>
      </c>
      <c r="I1063" s="24">
        <f t="shared" si="514"/>
        <v>259.24068229296654</v>
      </c>
      <c r="J1063" s="12">
        <f t="shared" si="501"/>
        <v>0.21000275925975873</v>
      </c>
      <c r="K1063" s="24">
        <f t="shared" si="502"/>
        <v>550.49322184574658</v>
      </c>
      <c r="L1063" s="12">
        <f t="shared" si="515"/>
        <v>0.22798241160590535</v>
      </c>
      <c r="M1063" s="24">
        <f t="shared" si="516"/>
        <v>514.4828336378099</v>
      </c>
      <c r="N1063" s="12">
        <f t="shared" si="503"/>
        <v>0.56862841195444846</v>
      </c>
      <c r="O1063" s="24">
        <f t="shared" si="504"/>
        <v>677.68389755066823</v>
      </c>
      <c r="P1063" s="12">
        <f t="shared" si="517"/>
        <v>0.36069391729763073</v>
      </c>
      <c r="Q1063" s="24">
        <f t="shared" si="518"/>
        <v>379.44001936613284</v>
      </c>
      <c r="R1063" s="12">
        <f t="shared" si="505"/>
        <v>0.35544871746433671</v>
      </c>
      <c r="S1063" s="24">
        <f t="shared" si="506"/>
        <v>596.26794174746328</v>
      </c>
      <c r="T1063" s="12">
        <f t="shared" si="519"/>
        <v>0.30828070753647807</v>
      </c>
      <c r="W1063" s="24">
        <f t="shared" si="520"/>
        <v>429.67664312803356</v>
      </c>
      <c r="X1063" s="24">
        <f t="shared" si="521"/>
        <v>621.23648202649122</v>
      </c>
      <c r="Y1063" s="13">
        <f t="shared" si="507"/>
        <v>0.37938880705487399</v>
      </c>
      <c r="Z1063" s="24">
        <f t="shared" si="508"/>
        <v>5999.357570209293</v>
      </c>
      <c r="AA1063" s="24">
        <f t="shared" si="509"/>
        <v>15163.965533487521</v>
      </c>
      <c r="AB1063" s="24">
        <f t="shared" si="522"/>
        <v>514.4828336378099</v>
      </c>
      <c r="AC1063" s="24">
        <f t="shared" si="523"/>
        <v>379.44001936613284</v>
      </c>
      <c r="AE1063" s="14">
        <f t="shared" si="524"/>
        <v>87.083333333333329</v>
      </c>
      <c r="AF1063" s="24">
        <f t="shared" si="528"/>
        <v>400</v>
      </c>
      <c r="AG1063" s="3">
        <f t="shared" si="525"/>
        <v>1.3</v>
      </c>
      <c r="AH1063" s="3">
        <f>IF(AC1063&lt;=450,AthetaR30_0,IF(AC1063&gt;=650,AthetaR30_2,(IF(AC1063&lt;=550,AthetaR30_0+(AthetaR30_1-AthetaR30_0)/100*(AC1063-450),AthetaR30_1+(AthetaR30_2-AthetaR30_1)/100*(AC1063-450)))))</f>
        <v>0</v>
      </c>
      <c r="AI1063" s="3">
        <f>IF(AD1063&lt;=450,AthetaR60_0,IF(AD1063&gt;=650,AthetaR60_2,(IF(AD1063&lt;=550,AthetaR60_0+(AthetaR60_1-AthetaR60_0)/100*(AD1063-450),AthetaR60_1+(AthetaR60_2-AthetaR60_1)/100*(AD1063-450)))))</f>
        <v>0.5</v>
      </c>
      <c r="AJ1063" s="3">
        <f>IF(AE1063&lt;=450,AthetaR90_0,IF(AE1063&gt;=650,AthetaR90_2,(IF(AE1063&lt;=550,AthetaR90_0+(AthetaR90_1-AthetaR90_0)/100*(AE1063-450),AthetaR90_1+(AthetaR90_2-AthetaR90_1)/100*(AE1063-450)))))</f>
        <v>1.3</v>
      </c>
      <c r="AK1063" s="3">
        <f>IF(AF1063&lt;=450,AthetaR120_0,IF(AF1063&gt;=650,AthetaR120_2,(IF(AF1063&lt;=550,AthetaR120_0+(AthetaR120_1-AthetaR120_0)/100*(AF1063-450),AthetaR120_1+(AthetaR120_2-AthetaR120_1)/100*(AF1063-450)))))</f>
        <v>1.9</v>
      </c>
      <c r="AL1063" s="24">
        <f t="shared" si="526"/>
        <v>514.4828336378099</v>
      </c>
      <c r="AM1063" s="14">
        <f t="shared" si="527"/>
        <v>380.90388515175175</v>
      </c>
    </row>
    <row r="1064" spans="2:39" x14ac:dyDescent="0.25">
      <c r="B1064" s="3">
        <f t="shared" si="510"/>
        <v>5230</v>
      </c>
      <c r="C1064" s="14">
        <f t="shared" si="511"/>
        <v>87.166666666666671</v>
      </c>
      <c r="D1064" s="11">
        <f t="shared" si="512"/>
        <v>1001.2016565410148</v>
      </c>
      <c r="E1064" s="11">
        <f t="shared" si="498"/>
        <v>669.86474428505733</v>
      </c>
      <c r="F1064" s="11">
        <f t="shared" si="513"/>
        <v>259.46866470457246</v>
      </c>
      <c r="G1064" s="11">
        <f t="shared" si="499"/>
        <v>514.84352755510758</v>
      </c>
      <c r="H1064" s="11">
        <f t="shared" si="500"/>
        <v>379.74830007366933</v>
      </c>
      <c r="I1064" s="24">
        <f t="shared" si="514"/>
        <v>259.46866470457246</v>
      </c>
      <c r="J1064" s="12">
        <f t="shared" si="501"/>
        <v>0.209972813758948</v>
      </c>
      <c r="K1064" s="24">
        <f t="shared" si="502"/>
        <v>550.57173103427419</v>
      </c>
      <c r="L1064" s="12">
        <f t="shared" si="515"/>
        <v>0.22792853536178759</v>
      </c>
      <c r="M1064" s="24">
        <f t="shared" si="516"/>
        <v>514.84352755510758</v>
      </c>
      <c r="N1064" s="12">
        <f t="shared" si="503"/>
        <v>0.56838714300344628</v>
      </c>
      <c r="O1064" s="24">
        <f t="shared" si="504"/>
        <v>677.9715607835293</v>
      </c>
      <c r="P1064" s="12">
        <f t="shared" si="517"/>
        <v>0.36040893690619863</v>
      </c>
      <c r="Q1064" s="24">
        <f t="shared" si="518"/>
        <v>379.74830007366933</v>
      </c>
      <c r="R1064" s="12">
        <f t="shared" si="505"/>
        <v>0.35536610813217429</v>
      </c>
      <c r="S1064" s="24">
        <f t="shared" si="506"/>
        <v>596.40655174805249</v>
      </c>
      <c r="T1064" s="12">
        <f t="shared" si="519"/>
        <v>0.30813847137048117</v>
      </c>
      <c r="W1064" s="24">
        <f t="shared" si="520"/>
        <v>430.05603193508841</v>
      </c>
      <c r="X1064" s="24">
        <f t="shared" si="521"/>
        <v>621.44541918694654</v>
      </c>
      <c r="Y1064" s="13">
        <f t="shared" si="507"/>
        <v>0.37928148384451282</v>
      </c>
      <c r="Z1064" s="24">
        <f t="shared" si="508"/>
        <v>5995.217808749223</v>
      </c>
      <c r="AA1064" s="24">
        <f t="shared" si="509"/>
        <v>15169.234253370463</v>
      </c>
      <c r="AB1064" s="24">
        <f t="shared" si="522"/>
        <v>514.84352755510758</v>
      </c>
      <c r="AC1064" s="24">
        <f t="shared" si="523"/>
        <v>379.74830007366933</v>
      </c>
      <c r="AE1064" s="14">
        <f t="shared" si="524"/>
        <v>87.166666666666671</v>
      </c>
      <c r="AF1064" s="24">
        <f t="shared" si="528"/>
        <v>400</v>
      </c>
      <c r="AG1064" s="3">
        <f t="shared" si="525"/>
        <v>1.3</v>
      </c>
      <c r="AH1064" s="3">
        <f>IF(AC1064&lt;=450,AthetaR30_0,IF(AC1064&gt;=650,AthetaR30_2,(IF(AC1064&lt;=550,AthetaR30_0+(AthetaR30_1-AthetaR30_0)/100*(AC1064-450),AthetaR30_1+(AthetaR30_2-AthetaR30_1)/100*(AC1064-450)))))</f>
        <v>0</v>
      </c>
      <c r="AI1064" s="3">
        <f>IF(AD1064&lt;=450,AthetaR60_0,IF(AD1064&gt;=650,AthetaR60_2,(IF(AD1064&lt;=550,AthetaR60_0+(AthetaR60_1-AthetaR60_0)/100*(AD1064-450),AthetaR60_1+(AthetaR60_2-AthetaR60_1)/100*(AD1064-450)))))</f>
        <v>0.5</v>
      </c>
      <c r="AJ1064" s="3">
        <f>IF(AE1064&lt;=450,AthetaR90_0,IF(AE1064&gt;=650,AthetaR90_2,(IF(AE1064&lt;=550,AthetaR90_0+(AthetaR90_1-AthetaR90_0)/100*(AE1064-450),AthetaR90_1+(AthetaR90_2-AthetaR90_1)/100*(AE1064-450)))))</f>
        <v>1.3</v>
      </c>
      <c r="AK1064" s="3">
        <f>IF(AF1064&lt;=450,AthetaR120_0,IF(AF1064&gt;=650,AthetaR120_2,(IF(AF1064&lt;=550,AthetaR120_0+(AthetaR120_1-AthetaR120_0)/100*(AF1064-450),AthetaR120_1+(AthetaR120_2-AthetaR120_1)/100*(AF1064-450)))))</f>
        <v>1.9</v>
      </c>
      <c r="AL1064" s="24">
        <f t="shared" si="526"/>
        <v>514.84352755510758</v>
      </c>
      <c r="AM1064" s="14">
        <f t="shared" si="527"/>
        <v>381.23208458812957</v>
      </c>
    </row>
    <row r="1065" spans="2:39" x14ac:dyDescent="0.25">
      <c r="B1065" s="3">
        <f t="shared" si="510"/>
        <v>5235</v>
      </c>
      <c r="C1065" s="14">
        <f t="shared" si="511"/>
        <v>87.25</v>
      </c>
      <c r="D1065" s="11">
        <f t="shared" si="512"/>
        <v>1001.34462563226</v>
      </c>
      <c r="E1065" s="11">
        <f t="shared" si="498"/>
        <v>670.07854263370939</v>
      </c>
      <c r="F1065" s="11">
        <f t="shared" si="513"/>
        <v>259.69659323993426</v>
      </c>
      <c r="G1065" s="11">
        <f t="shared" si="499"/>
        <v>515.20393649201378</v>
      </c>
      <c r="H1065" s="11">
        <f t="shared" si="500"/>
        <v>380.05643854503978</v>
      </c>
      <c r="I1065" s="24">
        <f t="shared" si="514"/>
        <v>259.69659323993426</v>
      </c>
      <c r="J1065" s="12">
        <f t="shared" si="501"/>
        <v>0.20994288236279482</v>
      </c>
      <c r="K1065" s="24">
        <f t="shared" si="502"/>
        <v>550.65022562483546</v>
      </c>
      <c r="L1065" s="12">
        <f t="shared" si="515"/>
        <v>0.22787464776346228</v>
      </c>
      <c r="M1065" s="24">
        <f t="shared" si="516"/>
        <v>515.20393649201378</v>
      </c>
      <c r="N1065" s="12">
        <f t="shared" si="503"/>
        <v>0.56814589053992459</v>
      </c>
      <c r="O1065" s="24">
        <f t="shared" si="504"/>
        <v>678.25944865169856</v>
      </c>
      <c r="P1065" s="12">
        <f t="shared" si="517"/>
        <v>0.36012415538121972</v>
      </c>
      <c r="Q1065" s="24">
        <f t="shared" si="518"/>
        <v>380.05643854503978</v>
      </c>
      <c r="R1065" s="12">
        <f t="shared" si="505"/>
        <v>0.35528348035270829</v>
      </c>
      <c r="S1065" s="24">
        <f t="shared" si="506"/>
        <v>596.54525718119294</v>
      </c>
      <c r="T1065" s="12">
        <f t="shared" si="519"/>
        <v>0.30799624341929704</v>
      </c>
      <c r="W1065" s="24">
        <f t="shared" si="520"/>
        <v>430.43531341893294</v>
      </c>
      <c r="X1065" s="24">
        <f t="shared" si="521"/>
        <v>621.65463511010375</v>
      </c>
      <c r="Y1065" s="13">
        <f t="shared" si="507"/>
        <v>0.37917400295951204</v>
      </c>
      <c r="Z1065" s="24">
        <f t="shared" si="508"/>
        <v>5991.080730369411</v>
      </c>
      <c r="AA1065" s="24">
        <f t="shared" si="509"/>
        <v>15174.496952822037</v>
      </c>
      <c r="AB1065" s="24">
        <f t="shared" si="522"/>
        <v>515.20393649201378</v>
      </c>
      <c r="AC1065" s="24">
        <f t="shared" si="523"/>
        <v>380.05643854503978</v>
      </c>
      <c r="AE1065" s="14">
        <f t="shared" si="524"/>
        <v>87.25</v>
      </c>
      <c r="AF1065" s="24">
        <f t="shared" si="528"/>
        <v>400</v>
      </c>
      <c r="AG1065" s="3">
        <f t="shared" si="525"/>
        <v>1.3</v>
      </c>
      <c r="AH1065" s="3">
        <f>IF(AC1065&lt;=450,AthetaR30_0,IF(AC1065&gt;=650,AthetaR30_2,(IF(AC1065&lt;=550,AthetaR30_0+(AthetaR30_1-AthetaR30_0)/100*(AC1065-450),AthetaR30_1+(AthetaR30_2-AthetaR30_1)/100*(AC1065-450)))))</f>
        <v>0</v>
      </c>
      <c r="AI1065" s="3">
        <f>IF(AD1065&lt;=450,AthetaR60_0,IF(AD1065&gt;=650,AthetaR60_2,(IF(AD1065&lt;=550,AthetaR60_0+(AthetaR60_1-AthetaR60_0)/100*(AD1065-450),AthetaR60_1+(AthetaR60_2-AthetaR60_1)/100*(AD1065-450)))))</f>
        <v>0.5</v>
      </c>
      <c r="AJ1065" s="3">
        <f>IF(AE1065&lt;=450,AthetaR90_0,IF(AE1065&gt;=650,AthetaR90_2,(IF(AE1065&lt;=550,AthetaR90_0+(AthetaR90_1-AthetaR90_0)/100*(AE1065-450),AthetaR90_1+(AthetaR90_2-AthetaR90_1)/100*(AE1065-450)))))</f>
        <v>1.3</v>
      </c>
      <c r="AK1065" s="3">
        <f>IF(AF1065&lt;=450,AthetaR120_0,IF(AF1065&gt;=650,AthetaR120_2,(IF(AF1065&lt;=550,AthetaR120_0+(AthetaR120_1-AthetaR120_0)/100*(AF1065-450),AthetaR120_1+(AthetaR120_2-AthetaR120_1)/100*(AF1065-450)))))</f>
        <v>1.9</v>
      </c>
      <c r="AL1065" s="24">
        <f t="shared" si="526"/>
        <v>515.20393649201378</v>
      </c>
      <c r="AM1065" s="14">
        <f t="shared" si="527"/>
        <v>381.56016633215995</v>
      </c>
    </row>
    <row r="1066" spans="2:39" x14ac:dyDescent="0.25">
      <c r="B1066" s="3">
        <f t="shared" si="510"/>
        <v>5240</v>
      </c>
      <c r="C1066" s="14">
        <f t="shared" si="511"/>
        <v>87.333333333333329</v>
      </c>
      <c r="D1066" s="11">
        <f t="shared" si="512"/>
        <v>1001.4874584326444</v>
      </c>
      <c r="E1066" s="11">
        <f t="shared" si="498"/>
        <v>670.29234098236145</v>
      </c>
      <c r="F1066" s="11">
        <f t="shared" si="513"/>
        <v>259.92446788769774</v>
      </c>
      <c r="G1066" s="11">
        <f t="shared" si="499"/>
        <v>515.56406064739497</v>
      </c>
      <c r="H1066" s="11">
        <f t="shared" si="500"/>
        <v>380.36443478845911</v>
      </c>
      <c r="I1066" s="24">
        <f t="shared" si="514"/>
        <v>259.92446788769774</v>
      </c>
      <c r="J1066" s="12">
        <f t="shared" si="501"/>
        <v>0.20991296500535109</v>
      </c>
      <c r="K1066" s="24">
        <f t="shared" si="502"/>
        <v>550.72870576838488</v>
      </c>
      <c r="L1066" s="12">
        <f t="shared" si="515"/>
        <v>0.2278207488538104</v>
      </c>
      <c r="M1066" s="24">
        <f t="shared" si="516"/>
        <v>515.56406064739497</v>
      </c>
      <c r="N1066" s="12">
        <f t="shared" si="503"/>
        <v>0.56790465502481036</v>
      </c>
      <c r="O1066" s="24">
        <f t="shared" si="504"/>
        <v>678.54756086565726</v>
      </c>
      <c r="P1066" s="12">
        <f t="shared" si="517"/>
        <v>0.35983957296952829</v>
      </c>
      <c r="Q1066" s="24">
        <f t="shared" si="518"/>
        <v>380.36443478845911</v>
      </c>
      <c r="R1066" s="12">
        <f t="shared" si="505"/>
        <v>0.35520083407577335</v>
      </c>
      <c r="S1066" s="24">
        <f t="shared" si="506"/>
        <v>596.6840582193646</v>
      </c>
      <c r="T1066" s="12">
        <f t="shared" si="519"/>
        <v>0.30785402381411564</v>
      </c>
      <c r="W1066" s="24">
        <f t="shared" si="520"/>
        <v>430.81448742189247</v>
      </c>
      <c r="X1066" s="24">
        <f t="shared" si="521"/>
        <v>621.86413014845209</v>
      </c>
      <c r="Y1066" s="13">
        <f t="shared" si="507"/>
        <v>0.37906636468113186</v>
      </c>
      <c r="Z1066" s="24">
        <f t="shared" si="508"/>
        <v>5986.9463390117244</v>
      </c>
      <c r="AA1066" s="24">
        <f t="shared" si="509"/>
        <v>15179.753638646209</v>
      </c>
      <c r="AB1066" s="24">
        <f t="shared" si="522"/>
        <v>515.56406064739497</v>
      </c>
      <c r="AC1066" s="24">
        <f t="shared" si="523"/>
        <v>380.36443478845911</v>
      </c>
      <c r="AE1066" s="14">
        <f t="shared" si="524"/>
        <v>87.333333333333329</v>
      </c>
      <c r="AF1066" s="24">
        <f t="shared" si="528"/>
        <v>400</v>
      </c>
      <c r="AG1066" s="3">
        <f t="shared" si="525"/>
        <v>1.3</v>
      </c>
      <c r="AH1066" s="3">
        <f>IF(AC1066&lt;=450,AthetaR30_0,IF(AC1066&gt;=650,AthetaR30_2,(IF(AC1066&lt;=550,AthetaR30_0+(AthetaR30_1-AthetaR30_0)/100*(AC1066-450),AthetaR30_1+(AthetaR30_2-AthetaR30_1)/100*(AC1066-450)))))</f>
        <v>0</v>
      </c>
      <c r="AI1066" s="3">
        <f>IF(AD1066&lt;=450,AthetaR60_0,IF(AD1066&gt;=650,AthetaR60_2,(IF(AD1066&lt;=550,AthetaR60_0+(AthetaR60_1-AthetaR60_0)/100*(AD1066-450),AthetaR60_1+(AthetaR60_2-AthetaR60_1)/100*(AD1066-450)))))</f>
        <v>0.5</v>
      </c>
      <c r="AJ1066" s="3">
        <f>IF(AE1066&lt;=450,AthetaR90_0,IF(AE1066&gt;=650,AthetaR90_2,(IF(AE1066&lt;=550,AthetaR90_0+(AthetaR90_1-AthetaR90_0)/100*(AE1066-450),AthetaR90_1+(AthetaR90_2-AthetaR90_1)/100*(AE1066-450)))))</f>
        <v>1.3</v>
      </c>
      <c r="AK1066" s="3">
        <f>IF(AF1066&lt;=450,AthetaR120_0,IF(AF1066&gt;=650,AthetaR120_2,(IF(AF1066&lt;=550,AthetaR120_0+(AthetaR120_1-AthetaR120_0)/100*(AF1066-450),AthetaR120_1+(AthetaR120_2-AthetaR120_1)/100*(AF1066-450)))))</f>
        <v>1.9</v>
      </c>
      <c r="AL1066" s="24">
        <f t="shared" si="526"/>
        <v>515.56406064739497</v>
      </c>
      <c r="AM1066" s="14">
        <f t="shared" si="527"/>
        <v>381.88813035035724</v>
      </c>
    </row>
    <row r="1067" spans="2:39" x14ac:dyDescent="0.25">
      <c r="B1067" s="3">
        <f t="shared" si="510"/>
        <v>5245</v>
      </c>
      <c r="C1067" s="14">
        <f t="shared" si="511"/>
        <v>87.416666666666671</v>
      </c>
      <c r="D1067" s="11">
        <f t="shared" si="512"/>
        <v>1001.6301552017701</v>
      </c>
      <c r="E1067" s="11">
        <f t="shared" si="498"/>
        <v>670.50613933101363</v>
      </c>
      <c r="F1067" s="11">
        <f t="shared" si="513"/>
        <v>260.15228863655153</v>
      </c>
      <c r="G1067" s="11">
        <f t="shared" si="499"/>
        <v>515.92390022036454</v>
      </c>
      <c r="H1067" s="11">
        <f t="shared" si="500"/>
        <v>380.67228881227322</v>
      </c>
      <c r="I1067" s="24">
        <f t="shared" si="514"/>
        <v>260.15228863655153</v>
      </c>
      <c r="J1067" s="12">
        <f t="shared" si="501"/>
        <v>0.2098830616208211</v>
      </c>
      <c r="K1067" s="24">
        <f t="shared" si="502"/>
        <v>550.80717161566736</v>
      </c>
      <c r="L1067" s="12">
        <f t="shared" si="515"/>
        <v>0.22776683867552308</v>
      </c>
      <c r="M1067" s="24">
        <f t="shared" si="516"/>
        <v>515.92390022036454</v>
      </c>
      <c r="N1067" s="12">
        <f t="shared" si="503"/>
        <v>0.56766343691856447</v>
      </c>
      <c r="O1067" s="24">
        <f t="shared" si="504"/>
        <v>678.83589713497611</v>
      </c>
      <c r="P1067" s="12">
        <f t="shared" si="517"/>
        <v>0.3595551899163596</v>
      </c>
      <c r="Q1067" s="24">
        <f t="shared" si="518"/>
        <v>380.67228881227322</v>
      </c>
      <c r="R1067" s="12">
        <f t="shared" si="505"/>
        <v>0.35511816925190032</v>
      </c>
      <c r="S1067" s="24">
        <f t="shared" si="506"/>
        <v>596.82295503414741</v>
      </c>
      <c r="T1067" s="12">
        <f t="shared" si="519"/>
        <v>0.3077118126860332</v>
      </c>
      <c r="W1067" s="24">
        <f t="shared" si="520"/>
        <v>431.1935537865736</v>
      </c>
      <c r="X1067" s="24">
        <f t="shared" si="521"/>
        <v>622.07390465291951</v>
      </c>
      <c r="Y1067" s="13">
        <f t="shared" si="507"/>
        <v>0.37895856929271193</v>
      </c>
      <c r="Z1067" s="24">
        <f t="shared" si="508"/>
        <v>5982.8146386110002</v>
      </c>
      <c r="AA1067" s="24">
        <f t="shared" si="509"/>
        <v>15185.004317700852</v>
      </c>
      <c r="AB1067" s="24">
        <f t="shared" si="522"/>
        <v>515.92390022036454</v>
      </c>
      <c r="AC1067" s="24">
        <f t="shared" si="523"/>
        <v>380.67228881227322</v>
      </c>
      <c r="AE1067" s="14">
        <f t="shared" si="524"/>
        <v>87.416666666666671</v>
      </c>
      <c r="AF1067" s="24">
        <f t="shared" si="528"/>
        <v>400</v>
      </c>
      <c r="AG1067" s="3">
        <f t="shared" si="525"/>
        <v>1.3</v>
      </c>
      <c r="AH1067" s="3">
        <f>IF(AC1067&lt;=450,AthetaR30_0,IF(AC1067&gt;=650,AthetaR30_2,(IF(AC1067&lt;=550,AthetaR30_0+(AthetaR30_1-AthetaR30_0)/100*(AC1067-450),AthetaR30_1+(AthetaR30_2-AthetaR30_1)/100*(AC1067-450)))))</f>
        <v>0</v>
      </c>
      <c r="AI1067" s="3">
        <f>IF(AD1067&lt;=450,AthetaR60_0,IF(AD1067&gt;=650,AthetaR60_2,(IF(AD1067&lt;=550,AthetaR60_0+(AthetaR60_1-AthetaR60_0)/100*(AD1067-450),AthetaR60_1+(AthetaR60_2-AthetaR60_1)/100*(AD1067-450)))))</f>
        <v>0.5</v>
      </c>
      <c r="AJ1067" s="3">
        <f>IF(AE1067&lt;=450,AthetaR90_0,IF(AE1067&gt;=650,AthetaR90_2,(IF(AE1067&lt;=550,AthetaR90_0+(AthetaR90_1-AthetaR90_0)/100*(AE1067-450),AthetaR90_1+(AthetaR90_2-AthetaR90_1)/100*(AE1067-450)))))</f>
        <v>1.3</v>
      </c>
      <c r="AK1067" s="3">
        <f>IF(AF1067&lt;=450,AthetaR120_0,IF(AF1067&gt;=650,AthetaR120_2,(IF(AF1067&lt;=550,AthetaR120_0+(AthetaR120_1-AthetaR120_0)/100*(AF1067-450),AthetaR120_1+(AthetaR120_2-AthetaR120_1)/100*(AF1067-450)))))</f>
        <v>1.9</v>
      </c>
      <c r="AL1067" s="24">
        <f t="shared" si="526"/>
        <v>515.92390022036454</v>
      </c>
      <c r="AM1067" s="14">
        <f t="shared" si="527"/>
        <v>382.21597660936931</v>
      </c>
    </row>
    <row r="1068" spans="2:39" x14ac:dyDescent="0.25">
      <c r="B1068" s="3">
        <f t="shared" si="510"/>
        <v>5250</v>
      </c>
      <c r="C1068" s="14">
        <f t="shared" si="511"/>
        <v>87.5</v>
      </c>
      <c r="D1068" s="11">
        <f t="shared" si="512"/>
        <v>1001.7727161984972</v>
      </c>
      <c r="E1068" s="11">
        <f t="shared" si="498"/>
        <v>670.71993767966569</v>
      </c>
      <c r="F1068" s="11">
        <f t="shared" si="513"/>
        <v>260.38005547522704</v>
      </c>
      <c r="G1068" s="11">
        <f t="shared" si="499"/>
        <v>516.28345541028091</v>
      </c>
      <c r="H1068" s="11">
        <f t="shared" si="500"/>
        <v>380.98000062495925</v>
      </c>
      <c r="I1068" s="24">
        <f t="shared" si="514"/>
        <v>260.38005547522704</v>
      </c>
      <c r="J1068" s="12">
        <f t="shared" si="501"/>
        <v>0.20985317214356103</v>
      </c>
      <c r="K1068" s="24">
        <f t="shared" si="502"/>
        <v>550.88562331721903</v>
      </c>
      <c r="L1068" s="12">
        <f t="shared" si="515"/>
        <v>0.22771291727111628</v>
      </c>
      <c r="M1068" s="24">
        <f t="shared" si="516"/>
        <v>516.28345541028091</v>
      </c>
      <c r="N1068" s="12">
        <f t="shared" si="503"/>
        <v>0.56742223668117475</v>
      </c>
      <c r="O1068" s="24">
        <f t="shared" si="504"/>
        <v>679.12445716832144</v>
      </c>
      <c r="P1068" s="12">
        <f t="shared" si="517"/>
        <v>0.35927100646539212</v>
      </c>
      <c r="Q1068" s="24">
        <f t="shared" si="518"/>
        <v>380.98000062495925</v>
      </c>
      <c r="R1068" s="12">
        <f t="shared" si="505"/>
        <v>0.3550354858323132</v>
      </c>
      <c r="S1068" s="24">
        <f t="shared" si="506"/>
        <v>596.96194779622192</v>
      </c>
      <c r="T1068" s="12">
        <f t="shared" si="519"/>
        <v>0.30756961016607609</v>
      </c>
      <c r="W1068" s="24">
        <f t="shared" si="520"/>
        <v>431.57251235586631</v>
      </c>
      <c r="X1068" s="24">
        <f t="shared" si="521"/>
        <v>622.28395897287385</v>
      </c>
      <c r="Y1068" s="13">
        <f t="shared" si="507"/>
        <v>0.37885061707966283</v>
      </c>
      <c r="Z1068" s="24">
        <f t="shared" si="508"/>
        <v>5978.685633094985</v>
      </c>
      <c r="AA1068" s="24">
        <f t="shared" si="509"/>
        <v>15190.248996897681</v>
      </c>
      <c r="AB1068" s="24">
        <f t="shared" si="522"/>
        <v>516.28345541028091</v>
      </c>
      <c r="AC1068" s="24">
        <f t="shared" si="523"/>
        <v>380.98000062495925</v>
      </c>
      <c r="AE1068" s="14">
        <f t="shared" si="524"/>
        <v>87.5</v>
      </c>
      <c r="AF1068" s="24">
        <f t="shared" si="528"/>
        <v>400</v>
      </c>
      <c r="AG1068" s="3">
        <f t="shared" si="525"/>
        <v>1.3</v>
      </c>
      <c r="AH1068" s="3">
        <f>IF(AC1068&lt;=450,AthetaR30_0,IF(AC1068&gt;=650,AthetaR30_2,(IF(AC1068&lt;=550,AthetaR30_0+(AthetaR30_1-AthetaR30_0)/100*(AC1068-450),AthetaR30_1+(AthetaR30_2-AthetaR30_1)/100*(AC1068-450)))))</f>
        <v>0</v>
      </c>
      <c r="AI1068" s="3">
        <f>IF(AD1068&lt;=450,AthetaR60_0,IF(AD1068&gt;=650,AthetaR60_2,(IF(AD1068&lt;=550,AthetaR60_0+(AthetaR60_1-AthetaR60_0)/100*(AD1068-450),AthetaR60_1+(AthetaR60_2-AthetaR60_1)/100*(AD1068-450)))))</f>
        <v>0.5</v>
      </c>
      <c r="AJ1068" s="3">
        <f>IF(AE1068&lt;=450,AthetaR90_0,IF(AE1068&gt;=650,AthetaR90_2,(IF(AE1068&lt;=550,AthetaR90_0+(AthetaR90_1-AthetaR90_0)/100*(AE1068-450),AthetaR90_1+(AthetaR90_2-AthetaR90_1)/100*(AE1068-450)))))</f>
        <v>1.3</v>
      </c>
      <c r="AK1068" s="3">
        <f>IF(AF1068&lt;=450,AthetaR120_0,IF(AF1068&gt;=650,AthetaR120_2,(IF(AF1068&lt;=550,AthetaR120_0+(AthetaR120_1-AthetaR120_0)/100*(AF1068-450),AthetaR120_1+(AthetaR120_2-AthetaR120_1)/100*(AF1068-450)))))</f>
        <v>1.9</v>
      </c>
      <c r="AL1068" s="24">
        <f t="shared" si="526"/>
        <v>516.28345541028091</v>
      </c>
      <c r="AM1068" s="14">
        <f t="shared" si="527"/>
        <v>382.54370507597827</v>
      </c>
    </row>
    <row r="1069" spans="2:39" x14ac:dyDescent="0.25">
      <c r="B1069" s="3">
        <f t="shared" si="510"/>
        <v>5255</v>
      </c>
      <c r="C1069" s="14">
        <f t="shared" si="511"/>
        <v>87.583333333333329</v>
      </c>
      <c r="D1069" s="11">
        <f t="shared" si="512"/>
        <v>1001.9151416809483</v>
      </c>
      <c r="E1069" s="11">
        <f t="shared" si="498"/>
        <v>670.93373602831775</v>
      </c>
      <c r="F1069" s="11">
        <f t="shared" si="513"/>
        <v>260.60776839249814</v>
      </c>
      <c r="G1069" s="11">
        <f t="shared" si="499"/>
        <v>516.64272641674631</v>
      </c>
      <c r="H1069" s="11">
        <f t="shared" si="500"/>
        <v>381.28757023512532</v>
      </c>
      <c r="I1069" s="24">
        <f t="shared" si="514"/>
        <v>260.60776839249814</v>
      </c>
      <c r="J1069" s="12">
        <f t="shared" si="501"/>
        <v>0.20982329650807907</v>
      </c>
      <c r="K1069" s="24">
        <f t="shared" si="502"/>
        <v>550.96406102336698</v>
      </c>
      <c r="L1069" s="12">
        <f t="shared" si="515"/>
        <v>0.22765898468288207</v>
      </c>
      <c r="M1069" s="24">
        <f t="shared" si="516"/>
        <v>516.64272641674631</v>
      </c>
      <c r="N1069" s="12">
        <f t="shared" si="503"/>
        <v>0.56718105477214564</v>
      </c>
      <c r="O1069" s="24">
        <f t="shared" si="504"/>
        <v>679.413240673465</v>
      </c>
      <c r="P1069" s="12">
        <f t="shared" si="517"/>
        <v>0.35898702285860851</v>
      </c>
      <c r="Q1069" s="24">
        <f t="shared" si="518"/>
        <v>381.28757023512532</v>
      </c>
      <c r="R1069" s="12">
        <f t="shared" si="505"/>
        <v>0.35495278376892747</v>
      </c>
      <c r="S1069" s="24">
        <f t="shared" si="506"/>
        <v>597.1010366753718</v>
      </c>
      <c r="T1069" s="12">
        <f t="shared" si="519"/>
        <v>0.30742741638511495</v>
      </c>
      <c r="W1069" s="24">
        <f t="shared" si="520"/>
        <v>431.95136297294596</v>
      </c>
      <c r="X1069" s="24">
        <f t="shared" si="521"/>
        <v>622.49429345612316</v>
      </c>
      <c r="Y1069" s="13">
        <f t="shared" si="507"/>
        <v>0.37874250832945905</v>
      </c>
      <c r="Z1069" s="24">
        <f t="shared" si="508"/>
        <v>5974.5593263842948</v>
      </c>
      <c r="AA1069" s="24">
        <f t="shared" si="509"/>
        <v>15195.487683202196</v>
      </c>
      <c r="AB1069" s="24">
        <f t="shared" si="522"/>
        <v>516.64272641674631</v>
      </c>
      <c r="AC1069" s="24">
        <f t="shared" si="523"/>
        <v>381.28757023512532</v>
      </c>
      <c r="AE1069" s="14">
        <f t="shared" si="524"/>
        <v>87.583333333333329</v>
      </c>
      <c r="AF1069" s="24">
        <f t="shared" si="528"/>
        <v>400</v>
      </c>
      <c r="AG1069" s="3">
        <f t="shared" si="525"/>
        <v>1.3</v>
      </c>
      <c r="AH1069" s="3">
        <f>IF(AC1069&lt;=450,AthetaR30_0,IF(AC1069&gt;=650,AthetaR30_2,(IF(AC1069&lt;=550,AthetaR30_0+(AthetaR30_1-AthetaR30_0)/100*(AC1069-450),AthetaR30_1+(AthetaR30_2-AthetaR30_1)/100*(AC1069-450)))))</f>
        <v>0</v>
      </c>
      <c r="AI1069" s="3">
        <f>IF(AD1069&lt;=450,AthetaR60_0,IF(AD1069&gt;=650,AthetaR60_2,(IF(AD1069&lt;=550,AthetaR60_0+(AthetaR60_1-AthetaR60_0)/100*(AD1069-450),AthetaR60_1+(AthetaR60_2-AthetaR60_1)/100*(AD1069-450)))))</f>
        <v>0.5</v>
      </c>
      <c r="AJ1069" s="3">
        <f>IF(AE1069&lt;=450,AthetaR90_0,IF(AE1069&gt;=650,AthetaR90_2,(IF(AE1069&lt;=550,AthetaR90_0+(AthetaR90_1-AthetaR90_0)/100*(AE1069-450),AthetaR90_1+(AthetaR90_2-AthetaR90_1)/100*(AE1069-450)))))</f>
        <v>1.3</v>
      </c>
      <c r="AK1069" s="3">
        <f>IF(AF1069&lt;=450,AthetaR120_0,IF(AF1069&gt;=650,AthetaR120_2,(IF(AF1069&lt;=550,AthetaR120_0+(AthetaR120_1-AthetaR120_0)/100*(AF1069-450),AthetaR120_1+(AthetaR120_2-AthetaR120_1)/100*(AF1069-450)))))</f>
        <v>1.9</v>
      </c>
      <c r="AL1069" s="24">
        <f t="shared" si="526"/>
        <v>516.64272641674631</v>
      </c>
      <c r="AM1069" s="14">
        <f t="shared" si="527"/>
        <v>382.87131571710046</v>
      </c>
    </row>
    <row r="1070" spans="2:39" x14ac:dyDescent="0.25">
      <c r="B1070" s="3">
        <f t="shared" si="510"/>
        <v>5260</v>
      </c>
      <c r="C1070" s="14">
        <f t="shared" si="511"/>
        <v>87.666666666666671</v>
      </c>
      <c r="D1070" s="11">
        <f t="shared" si="512"/>
        <v>1002.0574319065109</v>
      </c>
      <c r="E1070" s="11">
        <f t="shared" si="498"/>
        <v>671.14753437696982</v>
      </c>
      <c r="F1070" s="11">
        <f t="shared" si="513"/>
        <v>260.83542737718102</v>
      </c>
      <c r="G1070" s="11">
        <f t="shared" si="499"/>
        <v>517.00171343960494</v>
      </c>
      <c r="H1070" s="11">
        <f t="shared" si="500"/>
        <v>381.59499765151043</v>
      </c>
      <c r="I1070" s="24">
        <f t="shared" si="514"/>
        <v>260.83542737718102</v>
      </c>
      <c r="J1070" s="12">
        <f t="shared" si="501"/>
        <v>0.20979343464903488</v>
      </c>
      <c r="K1070" s="24">
        <f t="shared" si="502"/>
        <v>551.042484884229</v>
      </c>
      <c r="L1070" s="12">
        <f t="shared" si="515"/>
        <v>0.2276050409529328</v>
      </c>
      <c r="M1070" s="24">
        <f t="shared" si="516"/>
        <v>517.00171343960494</v>
      </c>
      <c r="N1070" s="12">
        <f t="shared" si="503"/>
        <v>0.56693989165049152</v>
      </c>
      <c r="O1070" s="24">
        <f t="shared" si="504"/>
        <v>679.70224735728993</v>
      </c>
      <c r="P1070" s="12">
        <f t="shared" si="517"/>
        <v>0.35870323933641801</v>
      </c>
      <c r="Q1070" s="24">
        <f t="shared" si="518"/>
        <v>381.59499765151043</v>
      </c>
      <c r="R1070" s="12">
        <f t="shared" si="505"/>
        <v>0.3548700630143472</v>
      </c>
      <c r="S1070" s="24">
        <f t="shared" si="506"/>
        <v>597.24022184048511</v>
      </c>
      <c r="T1070" s="12">
        <f t="shared" si="519"/>
        <v>0.30728523147393766</v>
      </c>
      <c r="W1070" s="24">
        <f t="shared" si="520"/>
        <v>432.33010548127544</v>
      </c>
      <c r="X1070" s="24">
        <f t="shared" si="521"/>
        <v>622.70490844891719</v>
      </c>
      <c r="Y1070" s="13">
        <f t="shared" si="507"/>
        <v>0.37863424333162926</v>
      </c>
      <c r="Z1070" s="24">
        <f t="shared" si="508"/>
        <v>5970.4357223923598</v>
      </c>
      <c r="AA1070" s="24">
        <f t="shared" si="509"/>
        <v>15200.720383633548</v>
      </c>
      <c r="AB1070" s="24">
        <f t="shared" si="522"/>
        <v>517.00171343960494</v>
      </c>
      <c r="AC1070" s="24">
        <f t="shared" si="523"/>
        <v>381.59499765151043</v>
      </c>
      <c r="AE1070" s="14">
        <f t="shared" si="524"/>
        <v>87.666666666666671</v>
      </c>
      <c r="AF1070" s="24">
        <f t="shared" si="528"/>
        <v>400</v>
      </c>
      <c r="AG1070" s="3">
        <f t="shared" si="525"/>
        <v>1.3</v>
      </c>
      <c r="AH1070" s="3">
        <f>IF(AC1070&lt;=450,AthetaR30_0,IF(AC1070&gt;=650,AthetaR30_2,(IF(AC1070&lt;=550,AthetaR30_0+(AthetaR30_1-AthetaR30_0)/100*(AC1070-450),AthetaR30_1+(AthetaR30_2-AthetaR30_1)/100*(AC1070-450)))))</f>
        <v>0</v>
      </c>
      <c r="AI1070" s="3">
        <f>IF(AD1070&lt;=450,AthetaR60_0,IF(AD1070&gt;=650,AthetaR60_2,(IF(AD1070&lt;=550,AthetaR60_0+(AthetaR60_1-AthetaR60_0)/100*(AD1070-450),AthetaR60_1+(AthetaR60_2-AthetaR60_1)/100*(AD1070-450)))))</f>
        <v>0.5</v>
      </c>
      <c r="AJ1070" s="3">
        <f>IF(AE1070&lt;=450,AthetaR90_0,IF(AE1070&gt;=650,AthetaR90_2,(IF(AE1070&lt;=550,AthetaR90_0+(AthetaR90_1-AthetaR90_0)/100*(AE1070-450),AthetaR90_1+(AthetaR90_2-AthetaR90_1)/100*(AE1070-450)))))</f>
        <v>1.3</v>
      </c>
      <c r="AK1070" s="3">
        <f>IF(AF1070&lt;=450,AthetaR120_0,IF(AF1070&gt;=650,AthetaR120_2,(IF(AF1070&lt;=550,AthetaR120_0+(AthetaR120_1-AthetaR120_0)/100*(AF1070-450),AthetaR120_1+(AthetaR120_2-AthetaR120_1)/100*(AF1070-450)))))</f>
        <v>1.9</v>
      </c>
      <c r="AL1070" s="24">
        <f t="shared" si="526"/>
        <v>517.00171343960494</v>
      </c>
      <c r="AM1070" s="14">
        <f t="shared" si="527"/>
        <v>383.19880849978648</v>
      </c>
    </row>
    <row r="1071" spans="2:39" x14ac:dyDescent="0.25">
      <c r="B1071" s="3">
        <f t="shared" si="510"/>
        <v>5265</v>
      </c>
      <c r="C1071" s="14">
        <f t="shared" si="511"/>
        <v>87.75</v>
      </c>
      <c r="D1071" s="11">
        <f t="shared" si="512"/>
        <v>1002.1995871318393</v>
      </c>
      <c r="E1071" s="11">
        <f t="shared" si="498"/>
        <v>671.36133272562188</v>
      </c>
      <c r="F1071" s="11">
        <f t="shared" si="513"/>
        <v>261.06303241813396</v>
      </c>
      <c r="G1071" s="11">
        <f t="shared" si="499"/>
        <v>517.36041667894131</v>
      </c>
      <c r="H1071" s="11">
        <f t="shared" si="500"/>
        <v>381.90228288298437</v>
      </c>
      <c r="I1071" s="24">
        <f t="shared" si="514"/>
        <v>261.06303241813396</v>
      </c>
      <c r="J1071" s="12">
        <f t="shared" si="501"/>
        <v>0.2097635865012395</v>
      </c>
      <c r="K1071" s="24">
        <f t="shared" si="502"/>
        <v>551.12089504971425</v>
      </c>
      <c r="L1071" s="12">
        <f t="shared" si="515"/>
        <v>0.22755108612320865</v>
      </c>
      <c r="M1071" s="24">
        <f t="shared" si="516"/>
        <v>517.36041667894131</v>
      </c>
      <c r="N1071" s="12">
        <f t="shared" si="503"/>
        <v>0.56669874777472728</v>
      </c>
      <c r="O1071" s="24">
        <f t="shared" si="504"/>
        <v>679.99147692579879</v>
      </c>
      <c r="P1071" s="12">
        <f t="shared" si="517"/>
        <v>0.35841965613767574</v>
      </c>
      <c r="Q1071" s="24">
        <f t="shared" si="518"/>
        <v>381.90228288298437</v>
      </c>
      <c r="R1071" s="12">
        <f t="shared" si="505"/>
        <v>0.35478732352186337</v>
      </c>
      <c r="S1071" s="24">
        <f t="shared" si="506"/>
        <v>597.37950345955619</v>
      </c>
      <c r="T1071" s="12">
        <f t="shared" si="519"/>
        <v>0.30714305556326138</v>
      </c>
      <c r="W1071" s="24">
        <f t="shared" si="520"/>
        <v>432.70873972460709</v>
      </c>
      <c r="X1071" s="24">
        <f t="shared" si="521"/>
        <v>622.9158042959474</v>
      </c>
      <c r="Y1071" s="13">
        <f t="shared" si="507"/>
        <v>0.3785258223777499</v>
      </c>
      <c r="Z1071" s="24">
        <f t="shared" si="508"/>
        <v>5966.3148250253698</v>
      </c>
      <c r="AA1071" s="24">
        <f t="shared" si="509"/>
        <v>15205.947105264519</v>
      </c>
      <c r="AB1071" s="24">
        <f t="shared" si="522"/>
        <v>517.36041667894131</v>
      </c>
      <c r="AC1071" s="24">
        <f t="shared" si="523"/>
        <v>381.90228288298437</v>
      </c>
      <c r="AE1071" s="14">
        <f t="shared" si="524"/>
        <v>87.75</v>
      </c>
      <c r="AF1071" s="24">
        <f t="shared" si="528"/>
        <v>400</v>
      </c>
      <c r="AG1071" s="3">
        <f t="shared" si="525"/>
        <v>1.3</v>
      </c>
      <c r="AH1071" s="3">
        <f>IF(AC1071&lt;=450,AthetaR30_0,IF(AC1071&gt;=650,AthetaR30_2,(IF(AC1071&lt;=550,AthetaR30_0+(AthetaR30_1-AthetaR30_0)/100*(AC1071-450),AthetaR30_1+(AthetaR30_2-AthetaR30_1)/100*(AC1071-450)))))</f>
        <v>0</v>
      </c>
      <c r="AI1071" s="3">
        <f>IF(AD1071&lt;=450,AthetaR60_0,IF(AD1071&gt;=650,AthetaR60_2,(IF(AD1071&lt;=550,AthetaR60_0+(AthetaR60_1-AthetaR60_0)/100*(AD1071-450),AthetaR60_1+(AthetaR60_2-AthetaR60_1)/100*(AD1071-450)))))</f>
        <v>0.5</v>
      </c>
      <c r="AJ1071" s="3">
        <f>IF(AE1071&lt;=450,AthetaR90_0,IF(AE1071&gt;=650,AthetaR90_2,(IF(AE1071&lt;=550,AthetaR90_0+(AthetaR90_1-AthetaR90_0)/100*(AE1071-450),AthetaR90_1+(AthetaR90_2-AthetaR90_1)/100*(AE1071-450)))))</f>
        <v>1.3</v>
      </c>
      <c r="AK1071" s="3">
        <f>IF(AF1071&lt;=450,AthetaR120_0,IF(AF1071&gt;=650,AthetaR120_2,(IF(AF1071&lt;=550,AthetaR120_0+(AthetaR120_1-AthetaR120_0)/100*(AF1071-450),AthetaR120_1+(AthetaR120_2-AthetaR120_1)/100*(AF1071-450)))))</f>
        <v>1.9</v>
      </c>
      <c r="AL1071" s="24">
        <f t="shared" si="526"/>
        <v>517.36041667894131</v>
      </c>
      <c r="AM1071" s="14">
        <f t="shared" si="527"/>
        <v>383.52618339122125</v>
      </c>
    </row>
    <row r="1072" spans="2:39" x14ac:dyDescent="0.25">
      <c r="B1072" s="3">
        <f t="shared" si="510"/>
        <v>5270</v>
      </c>
      <c r="C1072" s="14">
        <f t="shared" si="511"/>
        <v>87.833333333333329</v>
      </c>
      <c r="D1072" s="11">
        <f t="shared" si="512"/>
        <v>1002.3416076128578</v>
      </c>
      <c r="E1072" s="11">
        <f t="shared" si="498"/>
        <v>671.57513107427394</v>
      </c>
      <c r="F1072" s="11">
        <f t="shared" si="513"/>
        <v>261.29058350425714</v>
      </c>
      <c r="G1072" s="11">
        <f t="shared" si="499"/>
        <v>517.718836335079</v>
      </c>
      <c r="H1072" s="11">
        <f t="shared" si="500"/>
        <v>382.20942593854761</v>
      </c>
      <c r="I1072" s="24">
        <f t="shared" si="514"/>
        <v>261.29058350425714</v>
      </c>
      <c r="J1072" s="12">
        <f t="shared" si="501"/>
        <v>0.20973375199965538</v>
      </c>
      <c r="K1072" s="24">
        <f t="shared" si="502"/>
        <v>551.19929166952215</v>
      </c>
      <c r="L1072" s="12">
        <f t="shared" si="515"/>
        <v>0.22749712023544361</v>
      </c>
      <c r="M1072" s="24">
        <f t="shared" si="516"/>
        <v>517.718836335079</v>
      </c>
      <c r="N1072" s="12">
        <f t="shared" si="503"/>
        <v>0.566457623602861</v>
      </c>
      <c r="O1072" s="24">
        <f t="shared" si="504"/>
        <v>680.280929084121</v>
      </c>
      <c r="P1072" s="12">
        <f t="shared" si="517"/>
        <v>0.3581362734995861</v>
      </c>
      <c r="Q1072" s="24">
        <f t="shared" si="518"/>
        <v>382.20942593854761</v>
      </c>
      <c r="R1072" s="12">
        <f t="shared" si="505"/>
        <v>0.35470456524545135</v>
      </c>
      <c r="S1072" s="24">
        <f t="shared" si="506"/>
        <v>597.51888169968674</v>
      </c>
      <c r="T1072" s="12">
        <f t="shared" si="519"/>
        <v>0.30700088878367066</v>
      </c>
      <c r="W1072" s="24">
        <f t="shared" si="520"/>
        <v>433.08726554698484</v>
      </c>
      <c r="X1072" s="24">
        <f t="shared" si="521"/>
        <v>623.12698134034758</v>
      </c>
      <c r="Y1072" s="13">
        <f t="shared" si="507"/>
        <v>0.37841724576143604</v>
      </c>
      <c r="Z1072" s="24">
        <f t="shared" si="508"/>
        <v>5962.1966381822276</v>
      </c>
      <c r="AA1072" s="24">
        <f t="shared" si="509"/>
        <v>15211.167855221374</v>
      </c>
      <c r="AB1072" s="24">
        <f t="shared" si="522"/>
        <v>517.718836335079</v>
      </c>
      <c r="AC1072" s="24">
        <f t="shared" si="523"/>
        <v>382.20942593854761</v>
      </c>
      <c r="AE1072" s="14">
        <f t="shared" si="524"/>
        <v>87.833333333333329</v>
      </c>
      <c r="AF1072" s="24">
        <f t="shared" si="528"/>
        <v>400</v>
      </c>
      <c r="AG1072" s="3">
        <f t="shared" si="525"/>
        <v>1.3</v>
      </c>
      <c r="AH1072" s="3">
        <f>IF(AC1072&lt;=450,AthetaR30_0,IF(AC1072&gt;=650,AthetaR30_2,(IF(AC1072&lt;=550,AthetaR30_0+(AthetaR30_1-AthetaR30_0)/100*(AC1072-450),AthetaR30_1+(AthetaR30_2-AthetaR30_1)/100*(AC1072-450)))))</f>
        <v>0</v>
      </c>
      <c r="AI1072" s="3">
        <f>IF(AD1072&lt;=450,AthetaR60_0,IF(AD1072&gt;=650,AthetaR60_2,(IF(AD1072&lt;=550,AthetaR60_0+(AthetaR60_1-AthetaR60_0)/100*(AD1072-450),AthetaR60_1+(AthetaR60_2-AthetaR60_1)/100*(AD1072-450)))))</f>
        <v>0.5</v>
      </c>
      <c r="AJ1072" s="3">
        <f>IF(AE1072&lt;=450,AthetaR90_0,IF(AE1072&gt;=650,AthetaR90_2,(IF(AE1072&lt;=550,AthetaR90_0+(AthetaR90_1-AthetaR90_0)/100*(AE1072-450),AthetaR90_1+(AthetaR90_2-AthetaR90_1)/100*(AE1072-450)))))</f>
        <v>1.3</v>
      </c>
      <c r="AK1072" s="3">
        <f>IF(AF1072&lt;=450,AthetaR120_0,IF(AF1072&gt;=650,AthetaR120_2,(IF(AF1072&lt;=550,AthetaR120_0+(AthetaR120_1-AthetaR120_0)/100*(AF1072-450),AthetaR120_1+(AthetaR120_2-AthetaR120_1)/100*(AF1072-450)))))</f>
        <v>1.9</v>
      </c>
      <c r="AL1072" s="24">
        <f t="shared" si="526"/>
        <v>517.718836335079</v>
      </c>
      <c r="AM1072" s="14">
        <f t="shared" si="527"/>
        <v>383.85344035872419</v>
      </c>
    </row>
    <row r="1073" spans="2:39" x14ac:dyDescent="0.25">
      <c r="B1073" s="3">
        <f t="shared" si="510"/>
        <v>5275</v>
      </c>
      <c r="C1073" s="14">
        <f t="shared" si="511"/>
        <v>87.916666666666671</v>
      </c>
      <c r="D1073" s="11">
        <f t="shared" si="512"/>
        <v>1002.4834936047645</v>
      </c>
      <c r="E1073" s="11">
        <f t="shared" si="498"/>
        <v>671.788929422926</v>
      </c>
      <c r="F1073" s="11">
        <f t="shared" si="513"/>
        <v>261.5180806244926</v>
      </c>
      <c r="G1073" s="11">
        <f t="shared" si="499"/>
        <v>518.07697260857856</v>
      </c>
      <c r="H1073" s="11">
        <f t="shared" si="500"/>
        <v>382.51642682733126</v>
      </c>
      <c r="I1073" s="24">
        <f t="shared" si="514"/>
        <v>261.5180806244926</v>
      </c>
      <c r="J1073" s="12">
        <f t="shared" si="501"/>
        <v>0.20970393107939561</v>
      </c>
      <c r="K1073" s="24">
        <f t="shared" si="502"/>
        <v>551.27767489314374</v>
      </c>
      <c r="L1073" s="12">
        <f t="shared" si="515"/>
        <v>0.22744314333118001</v>
      </c>
      <c r="M1073" s="24">
        <f t="shared" si="516"/>
        <v>518.07697260857856</v>
      </c>
      <c r="N1073" s="12">
        <f t="shared" si="503"/>
        <v>0.56621651959238584</v>
      </c>
      <c r="O1073" s="24">
        <f t="shared" si="504"/>
        <v>680.57060353651957</v>
      </c>
      <c r="P1073" s="12">
        <f t="shared" si="517"/>
        <v>0.35785309165774409</v>
      </c>
      <c r="Q1073" s="24">
        <f t="shared" si="518"/>
        <v>382.51642682733126</v>
      </c>
      <c r="R1073" s="12">
        <f t="shared" si="505"/>
        <v>0.35462178813976858</v>
      </c>
      <c r="S1073" s="24">
        <f t="shared" si="506"/>
        <v>597.65835672708806</v>
      </c>
      <c r="T1073" s="12">
        <f t="shared" si="519"/>
        <v>0.30685873126564239</v>
      </c>
      <c r="W1073" s="24">
        <f t="shared" si="520"/>
        <v>433.46568279274629</v>
      </c>
      <c r="X1073" s="24">
        <f t="shared" si="521"/>
        <v>623.33843992369543</v>
      </c>
      <c r="Y1073" s="13">
        <f t="shared" si="507"/>
        <v>0.37830851377833269</v>
      </c>
      <c r="Z1073" s="24">
        <f t="shared" si="508"/>
        <v>5958.0811657544928</v>
      </c>
      <c r="AA1073" s="24">
        <f t="shared" si="509"/>
        <v>15216.382640683787</v>
      </c>
      <c r="AB1073" s="24">
        <f t="shared" si="522"/>
        <v>518.07697260857856</v>
      </c>
      <c r="AC1073" s="24">
        <f t="shared" si="523"/>
        <v>382.51642682733126</v>
      </c>
      <c r="AE1073" s="14">
        <f t="shared" si="524"/>
        <v>87.916666666666671</v>
      </c>
      <c r="AF1073" s="24">
        <f t="shared" si="528"/>
        <v>400</v>
      </c>
      <c r="AG1073" s="3">
        <f t="shared" si="525"/>
        <v>1.3</v>
      </c>
      <c r="AH1073" s="3">
        <f>IF(AC1073&lt;=450,AthetaR30_0,IF(AC1073&gt;=650,AthetaR30_2,(IF(AC1073&lt;=550,AthetaR30_0+(AthetaR30_1-AthetaR30_0)/100*(AC1073-450),AthetaR30_1+(AthetaR30_2-AthetaR30_1)/100*(AC1073-450)))))</f>
        <v>0</v>
      </c>
      <c r="AI1073" s="3">
        <f>IF(AD1073&lt;=450,AthetaR60_0,IF(AD1073&gt;=650,AthetaR60_2,(IF(AD1073&lt;=550,AthetaR60_0+(AthetaR60_1-AthetaR60_0)/100*(AD1073-450),AthetaR60_1+(AthetaR60_2-AthetaR60_1)/100*(AD1073-450)))))</f>
        <v>0.5</v>
      </c>
      <c r="AJ1073" s="3">
        <f>IF(AE1073&lt;=450,AthetaR90_0,IF(AE1073&gt;=650,AthetaR90_2,(IF(AE1073&lt;=550,AthetaR90_0+(AthetaR90_1-AthetaR90_0)/100*(AE1073-450),AthetaR90_1+(AthetaR90_2-AthetaR90_1)/100*(AE1073-450)))))</f>
        <v>1.3</v>
      </c>
      <c r="AK1073" s="3">
        <f>IF(AF1073&lt;=450,AthetaR120_0,IF(AF1073&gt;=650,AthetaR120_2,(IF(AF1073&lt;=550,AthetaR120_0+(AthetaR120_1-AthetaR120_0)/100*(AF1073-450),AthetaR120_1+(AthetaR120_2-AthetaR120_1)/100*(AF1073-450)))))</f>
        <v>1.9</v>
      </c>
      <c r="AL1073" s="24">
        <f t="shared" si="526"/>
        <v>518.07697260857856</v>
      </c>
      <c r="AM1073" s="14">
        <f t="shared" si="527"/>
        <v>384.18057936974958</v>
      </c>
    </row>
    <row r="1074" spans="2:39" x14ac:dyDescent="0.25">
      <c r="B1074" s="3">
        <f t="shared" si="510"/>
        <v>5280</v>
      </c>
      <c r="C1074" s="14">
        <f t="shared" si="511"/>
        <v>88</v>
      </c>
      <c r="D1074" s="11">
        <f t="shared" si="512"/>
        <v>1002.6252453620325</v>
      </c>
      <c r="E1074" s="11">
        <f t="shared" si="498"/>
        <v>672.00272777157807</v>
      </c>
      <c r="F1074" s="11">
        <f t="shared" si="513"/>
        <v>261.74552376782378</v>
      </c>
      <c r="G1074" s="11">
        <f t="shared" si="499"/>
        <v>518.43482570023627</v>
      </c>
      <c r="H1074" s="11">
        <f t="shared" si="500"/>
        <v>382.82328555859692</v>
      </c>
      <c r="I1074" s="24">
        <f t="shared" si="514"/>
        <v>261.74552376782378</v>
      </c>
      <c r="J1074" s="12">
        <f t="shared" si="501"/>
        <v>0.20967412367572419</v>
      </c>
      <c r="K1074" s="24">
        <f t="shared" si="502"/>
        <v>551.35604486986051</v>
      </c>
      <c r="L1074" s="12">
        <f t="shared" si="515"/>
        <v>0.22738915545178698</v>
      </c>
      <c r="M1074" s="24">
        <f t="shared" si="516"/>
        <v>518.43482570023627</v>
      </c>
      <c r="N1074" s="12">
        <f t="shared" si="503"/>
        <v>0.56597543620027169</v>
      </c>
      <c r="O1074" s="24">
        <f t="shared" si="504"/>
        <v>680.86049998639965</v>
      </c>
      <c r="P1074" s="12">
        <f t="shared" si="517"/>
        <v>0.35757011084618218</v>
      </c>
      <c r="Q1074" s="24">
        <f t="shared" si="518"/>
        <v>382.82328555859692</v>
      </c>
      <c r="R1074" s="12">
        <f t="shared" si="505"/>
        <v>0.3545389921601525</v>
      </c>
      <c r="S1074" s="24">
        <f t="shared" si="506"/>
        <v>597.79792870708241</v>
      </c>
      <c r="T1074" s="12">
        <f t="shared" si="519"/>
        <v>0.3067165831395734</v>
      </c>
      <c r="W1074" s="24">
        <f t="shared" si="520"/>
        <v>433.84399130652463</v>
      </c>
      <c r="X1074" s="24">
        <f t="shared" si="521"/>
        <v>623.55018038601247</v>
      </c>
      <c r="Y1074" s="13">
        <f t="shared" si="507"/>
        <v>0.37819962672610824</v>
      </c>
      <c r="Z1074" s="24">
        <f t="shared" si="508"/>
        <v>5953.9684116263361</v>
      </c>
      <c r="AA1074" s="24">
        <f t="shared" si="509"/>
        <v>15221.591468884799</v>
      </c>
      <c r="AB1074" s="24">
        <f t="shared" si="522"/>
        <v>518.43482570023627</v>
      </c>
      <c r="AC1074" s="24">
        <f t="shared" si="523"/>
        <v>382.82328555859692</v>
      </c>
      <c r="AE1074" s="14">
        <f t="shared" si="524"/>
        <v>88</v>
      </c>
      <c r="AF1074" s="24">
        <f t="shared" si="528"/>
        <v>400</v>
      </c>
      <c r="AG1074" s="3">
        <f t="shared" si="525"/>
        <v>1.3</v>
      </c>
      <c r="AH1074" s="3">
        <f>IF(AC1074&lt;=450,AthetaR30_0,IF(AC1074&gt;=650,AthetaR30_2,(IF(AC1074&lt;=550,AthetaR30_0+(AthetaR30_1-AthetaR30_0)/100*(AC1074-450),AthetaR30_1+(AthetaR30_2-AthetaR30_1)/100*(AC1074-450)))))</f>
        <v>0</v>
      </c>
      <c r="AI1074" s="3">
        <f>IF(AD1074&lt;=450,AthetaR60_0,IF(AD1074&gt;=650,AthetaR60_2,(IF(AD1074&lt;=550,AthetaR60_0+(AthetaR60_1-AthetaR60_0)/100*(AD1074-450),AthetaR60_1+(AthetaR60_2-AthetaR60_1)/100*(AD1074-450)))))</f>
        <v>0.5</v>
      </c>
      <c r="AJ1074" s="3">
        <f>IF(AE1074&lt;=450,AthetaR90_0,IF(AE1074&gt;=650,AthetaR90_2,(IF(AE1074&lt;=550,AthetaR90_0+(AthetaR90_1-AthetaR90_0)/100*(AE1074-450),AthetaR90_1+(AthetaR90_2-AthetaR90_1)/100*(AE1074-450)))))</f>
        <v>1.3</v>
      </c>
      <c r="AK1074" s="3">
        <f>IF(AF1074&lt;=450,AthetaR120_0,IF(AF1074&gt;=650,AthetaR120_2,(IF(AF1074&lt;=550,AthetaR120_0+(AthetaR120_1-AthetaR120_0)/100*(AF1074-450),AthetaR120_1+(AthetaR120_2-AthetaR120_1)/100*(AF1074-450)))))</f>
        <v>1.9</v>
      </c>
      <c r="AL1074" s="24">
        <f t="shared" si="526"/>
        <v>518.43482570023627</v>
      </c>
      <c r="AM1074" s="14">
        <f t="shared" si="527"/>
        <v>384.50760039188634</v>
      </c>
    </row>
    <row r="1075" spans="2:39" x14ac:dyDescent="0.25">
      <c r="B1075" s="3">
        <f t="shared" si="510"/>
        <v>5285</v>
      </c>
      <c r="C1075" s="14">
        <f t="shared" si="511"/>
        <v>88.083333333333329</v>
      </c>
      <c r="D1075" s="11">
        <f t="shared" si="512"/>
        <v>1002.7668631384136</v>
      </c>
      <c r="E1075" s="11">
        <f t="shared" si="498"/>
        <v>672.21652612023013</v>
      </c>
      <c r="F1075" s="11">
        <f t="shared" si="513"/>
        <v>261.97291292327554</v>
      </c>
      <c r="G1075" s="11">
        <f t="shared" si="499"/>
        <v>518.79239581108243</v>
      </c>
      <c r="H1075" s="11">
        <f t="shared" si="500"/>
        <v>383.1300021417365</v>
      </c>
      <c r="I1075" s="24">
        <f t="shared" si="514"/>
        <v>261.97291292327554</v>
      </c>
      <c r="J1075" s="12">
        <f t="shared" si="501"/>
        <v>0.20964432972405572</v>
      </c>
      <c r="K1075" s="24">
        <f t="shared" si="502"/>
        <v>551.43440174874479</v>
      </c>
      <c r="L1075" s="12">
        <f t="shared" si="515"/>
        <v>0.22733515663844642</v>
      </c>
      <c r="M1075" s="24">
        <f t="shared" si="516"/>
        <v>518.79239581108243</v>
      </c>
      <c r="N1075" s="12">
        <f t="shared" si="503"/>
        <v>0.56573437388295755</v>
      </c>
      <c r="O1075" s="24">
        <f t="shared" si="504"/>
        <v>681.15061813631485</v>
      </c>
      <c r="P1075" s="12">
        <f t="shared" si="517"/>
        <v>0.35728733129733325</v>
      </c>
      <c r="Q1075" s="24">
        <f t="shared" si="518"/>
        <v>383.1300021417365</v>
      </c>
      <c r="R1075" s="12">
        <f t="shared" si="505"/>
        <v>0.35445617726261808</v>
      </c>
      <c r="S1075" s="24">
        <f t="shared" si="506"/>
        <v>597.93759780410437</v>
      </c>
      <c r="T1075" s="12">
        <f t="shared" si="519"/>
        <v>0.3065744445357555</v>
      </c>
      <c r="W1075" s="24">
        <f t="shared" si="520"/>
        <v>434.22219093325072</v>
      </c>
      <c r="X1075" s="24">
        <f t="shared" si="521"/>
        <v>623.76220306576556</v>
      </c>
      <c r="Y1075" s="13">
        <f t="shared" si="507"/>
        <v>0.3780905849044448</v>
      </c>
      <c r="Z1075" s="24">
        <f t="shared" si="508"/>
        <v>5949.8583796744851</v>
      </c>
      <c r="AA1075" s="24">
        <f t="shared" si="509"/>
        <v>15226.794347110688</v>
      </c>
      <c r="AB1075" s="24">
        <f t="shared" si="522"/>
        <v>518.79239581108243</v>
      </c>
      <c r="AC1075" s="24">
        <f t="shared" si="523"/>
        <v>383.1300021417365</v>
      </c>
      <c r="AE1075" s="14">
        <f t="shared" si="524"/>
        <v>88.083333333333329</v>
      </c>
      <c r="AF1075" s="24">
        <f t="shared" si="528"/>
        <v>400</v>
      </c>
      <c r="AG1075" s="3">
        <f t="shared" si="525"/>
        <v>1.3</v>
      </c>
      <c r="AH1075" s="3">
        <f>IF(AC1075&lt;=450,AthetaR30_0,IF(AC1075&gt;=650,AthetaR30_2,(IF(AC1075&lt;=550,AthetaR30_0+(AthetaR30_1-AthetaR30_0)/100*(AC1075-450),AthetaR30_1+(AthetaR30_2-AthetaR30_1)/100*(AC1075-450)))))</f>
        <v>0</v>
      </c>
      <c r="AI1075" s="3">
        <f>IF(AD1075&lt;=450,AthetaR60_0,IF(AD1075&gt;=650,AthetaR60_2,(IF(AD1075&lt;=550,AthetaR60_0+(AthetaR60_1-AthetaR60_0)/100*(AD1075-450),AthetaR60_1+(AthetaR60_2-AthetaR60_1)/100*(AD1075-450)))))</f>
        <v>0.5</v>
      </c>
      <c r="AJ1075" s="3">
        <f>IF(AE1075&lt;=450,AthetaR90_0,IF(AE1075&gt;=650,AthetaR90_2,(IF(AE1075&lt;=550,AthetaR90_0+(AthetaR90_1-AthetaR90_0)/100*(AE1075-450),AthetaR90_1+(AthetaR90_2-AthetaR90_1)/100*(AE1075-450)))))</f>
        <v>1.3</v>
      </c>
      <c r="AK1075" s="3">
        <f>IF(AF1075&lt;=450,AthetaR120_0,IF(AF1075&gt;=650,AthetaR120_2,(IF(AF1075&lt;=550,AthetaR120_0+(AthetaR120_1-AthetaR120_0)/100*(AF1075-450),AthetaR120_1+(AthetaR120_2-AthetaR120_1)/100*(AF1075-450)))))</f>
        <v>1.9</v>
      </c>
      <c r="AL1075" s="24">
        <f t="shared" si="526"/>
        <v>518.79239581108243</v>
      </c>
      <c r="AM1075" s="14">
        <f t="shared" si="527"/>
        <v>384.83450339285821</v>
      </c>
    </row>
    <row r="1076" spans="2:39" x14ac:dyDescent="0.25">
      <c r="B1076" s="3">
        <f t="shared" si="510"/>
        <v>5290</v>
      </c>
      <c r="C1076" s="14">
        <f t="shared" si="511"/>
        <v>88.166666666666671</v>
      </c>
      <c r="D1076" s="11">
        <f t="shared" si="512"/>
        <v>1002.9083471869405</v>
      </c>
      <c r="E1076" s="11">
        <f t="shared" si="498"/>
        <v>672.4303244688823</v>
      </c>
      <c r="F1076" s="11">
        <f t="shared" si="513"/>
        <v>262.20024807991399</v>
      </c>
      <c r="G1076" s="11">
        <f t="shared" si="499"/>
        <v>519.14968314237979</v>
      </c>
      <c r="H1076" s="11">
        <f t="shared" si="500"/>
        <v>383.43657658627228</v>
      </c>
      <c r="I1076" s="24">
        <f t="shared" si="514"/>
        <v>262.20024807991399</v>
      </c>
      <c r="J1076" s="12">
        <f t="shared" si="501"/>
        <v>0.20961454915995498</v>
      </c>
      <c r="K1076" s="24">
        <f t="shared" si="502"/>
        <v>551.51274567866039</v>
      </c>
      <c r="L1076" s="12">
        <f t="shared" si="515"/>
        <v>0.22728114693215196</v>
      </c>
      <c r="M1076" s="24">
        <f t="shared" si="516"/>
        <v>519.14968314237979</v>
      </c>
      <c r="N1076" s="12">
        <f t="shared" si="503"/>
        <v>0.56549333309634364</v>
      </c>
      <c r="O1076" s="24">
        <f t="shared" si="504"/>
        <v>681.44095768797524</v>
      </c>
      <c r="P1076" s="12">
        <f t="shared" si="517"/>
        <v>0.35700475324202452</v>
      </c>
      <c r="Q1076" s="24">
        <f t="shared" si="518"/>
        <v>383.43657658627228</v>
      </c>
      <c r="R1076" s="12">
        <f t="shared" si="505"/>
        <v>0.35437334340385573</v>
      </c>
      <c r="S1076" s="24">
        <f t="shared" si="506"/>
        <v>598.07736418170327</v>
      </c>
      <c r="T1076" s="12">
        <f t="shared" si="519"/>
        <v>0.30643231558437167</v>
      </c>
      <c r="W1076" s="24">
        <f t="shared" si="520"/>
        <v>434.60028151815516</v>
      </c>
      <c r="X1076" s="24">
        <f t="shared" si="521"/>
        <v>623.97450829986701</v>
      </c>
      <c r="Y1076" s="13">
        <f t="shared" si="507"/>
        <v>0.37798138861503017</v>
      </c>
      <c r="Z1076" s="24">
        <f t="shared" si="508"/>
        <v>5945.7510737681787</v>
      </c>
      <c r="AA1076" s="24">
        <f t="shared" si="509"/>
        <v>15231.991282700872</v>
      </c>
      <c r="AB1076" s="24">
        <f t="shared" si="522"/>
        <v>519.14968314237979</v>
      </c>
      <c r="AC1076" s="24">
        <f t="shared" si="523"/>
        <v>383.43657658627228</v>
      </c>
      <c r="AE1076" s="14">
        <f t="shared" si="524"/>
        <v>88.166666666666671</v>
      </c>
      <c r="AF1076" s="24">
        <f t="shared" si="528"/>
        <v>400</v>
      </c>
      <c r="AG1076" s="3">
        <f t="shared" si="525"/>
        <v>1.3</v>
      </c>
      <c r="AH1076" s="3">
        <f>IF(AC1076&lt;=450,AthetaR30_0,IF(AC1076&gt;=650,AthetaR30_2,(IF(AC1076&lt;=550,AthetaR30_0+(AthetaR30_1-AthetaR30_0)/100*(AC1076-450),AthetaR30_1+(AthetaR30_2-AthetaR30_1)/100*(AC1076-450)))))</f>
        <v>0</v>
      </c>
      <c r="AI1076" s="3">
        <f>IF(AD1076&lt;=450,AthetaR60_0,IF(AD1076&gt;=650,AthetaR60_2,(IF(AD1076&lt;=550,AthetaR60_0+(AthetaR60_1-AthetaR60_0)/100*(AD1076-450),AthetaR60_1+(AthetaR60_2-AthetaR60_1)/100*(AD1076-450)))))</f>
        <v>0.5</v>
      </c>
      <c r="AJ1076" s="3">
        <f>IF(AE1076&lt;=450,AthetaR90_0,IF(AE1076&gt;=650,AthetaR90_2,(IF(AE1076&lt;=550,AthetaR90_0+(AthetaR90_1-AthetaR90_0)/100*(AE1076-450),AthetaR90_1+(AthetaR90_2-AthetaR90_1)/100*(AE1076-450)))))</f>
        <v>1.3</v>
      </c>
      <c r="AK1076" s="3">
        <f>IF(AF1076&lt;=450,AthetaR120_0,IF(AF1076&gt;=650,AthetaR120_2,(IF(AF1076&lt;=550,AthetaR120_0+(AthetaR120_1-AthetaR120_0)/100*(AF1076-450),AthetaR120_1+(AthetaR120_2-AthetaR120_1)/100*(AF1076-450)))))</f>
        <v>1.9</v>
      </c>
      <c r="AL1076" s="24">
        <f t="shared" si="526"/>
        <v>519.14968314237979</v>
      </c>
      <c r="AM1076" s="14">
        <f t="shared" si="527"/>
        <v>385.16128834052381</v>
      </c>
    </row>
    <row r="1077" spans="2:39" x14ac:dyDescent="0.25">
      <c r="B1077" s="3">
        <f t="shared" si="510"/>
        <v>5295</v>
      </c>
      <c r="C1077" s="14">
        <f t="shared" si="511"/>
        <v>88.25</v>
      </c>
      <c r="D1077" s="11">
        <f t="shared" si="512"/>
        <v>1003.0496977599302</v>
      </c>
      <c r="E1077" s="11">
        <f t="shared" si="498"/>
        <v>672.64412281753437</v>
      </c>
      <c r="F1077" s="11">
        <f t="shared" si="513"/>
        <v>262.42752922684616</v>
      </c>
      <c r="G1077" s="11">
        <f t="shared" si="499"/>
        <v>519.50668789562178</v>
      </c>
      <c r="H1077" s="11">
        <f t="shared" si="500"/>
        <v>383.74300890185663</v>
      </c>
      <c r="I1077" s="24">
        <f t="shared" si="514"/>
        <v>262.42752922684616</v>
      </c>
      <c r="J1077" s="12">
        <f t="shared" si="501"/>
        <v>0.20958478191913671</v>
      </c>
      <c r="K1077" s="24">
        <f t="shared" si="502"/>
        <v>551.5910768082615</v>
      </c>
      <c r="L1077" s="12">
        <f t="shared" si="515"/>
        <v>0.22722712637371947</v>
      </c>
      <c r="M1077" s="24">
        <f t="shared" si="516"/>
        <v>519.50668789562178</v>
      </c>
      <c r="N1077" s="12">
        <f t="shared" si="503"/>
        <v>0.56525231429578371</v>
      </c>
      <c r="O1077" s="24">
        <f t="shared" si="504"/>
        <v>681.73151834225405</v>
      </c>
      <c r="P1077" s="12">
        <f t="shared" si="517"/>
        <v>0.35672237690950687</v>
      </c>
      <c r="Q1077" s="24">
        <f t="shared" si="518"/>
        <v>383.74300890185663</v>
      </c>
      <c r="R1077" s="12">
        <f t="shared" si="505"/>
        <v>0.35429049054122941</v>
      </c>
      <c r="S1077" s="24">
        <f t="shared" si="506"/>
        <v>598.21722800254372</v>
      </c>
      <c r="T1077" s="12">
        <f t="shared" si="519"/>
        <v>0.3062901964155117</v>
      </c>
      <c r="W1077" s="24">
        <f t="shared" si="520"/>
        <v>434.97826290677017</v>
      </c>
      <c r="X1077" s="24">
        <f t="shared" si="521"/>
        <v>624.18709642367639</v>
      </c>
      <c r="Y1077" s="13">
        <f t="shared" si="507"/>
        <v>0.37787203816154952</v>
      </c>
      <c r="Z1077" s="24">
        <f t="shared" si="508"/>
        <v>5941.6464977691048</v>
      </c>
      <c r="AA1077" s="24">
        <f t="shared" si="509"/>
        <v>15237.182283047843</v>
      </c>
      <c r="AB1077" s="24">
        <f t="shared" si="522"/>
        <v>519.50668789562178</v>
      </c>
      <c r="AC1077" s="24">
        <f t="shared" si="523"/>
        <v>383.74300890185663</v>
      </c>
      <c r="AE1077" s="14">
        <f t="shared" si="524"/>
        <v>88.25</v>
      </c>
      <c r="AF1077" s="24">
        <f t="shared" si="528"/>
        <v>400</v>
      </c>
      <c r="AG1077" s="3">
        <f t="shared" si="525"/>
        <v>1.3</v>
      </c>
      <c r="AH1077" s="3">
        <f>IF(AC1077&lt;=450,AthetaR30_0,IF(AC1077&gt;=650,AthetaR30_2,(IF(AC1077&lt;=550,AthetaR30_0+(AthetaR30_1-AthetaR30_0)/100*(AC1077-450),AthetaR30_1+(AthetaR30_2-AthetaR30_1)/100*(AC1077-450)))))</f>
        <v>0</v>
      </c>
      <c r="AI1077" s="3">
        <f>IF(AD1077&lt;=450,AthetaR60_0,IF(AD1077&gt;=650,AthetaR60_2,(IF(AD1077&lt;=550,AthetaR60_0+(AthetaR60_1-AthetaR60_0)/100*(AD1077-450),AthetaR60_1+(AthetaR60_2-AthetaR60_1)/100*(AD1077-450)))))</f>
        <v>0.5</v>
      </c>
      <c r="AJ1077" s="3">
        <f>IF(AE1077&lt;=450,AthetaR90_0,IF(AE1077&gt;=650,AthetaR90_2,(IF(AE1077&lt;=550,AthetaR90_0+(AthetaR90_1-AthetaR90_0)/100*(AE1077-450),AthetaR90_1+(AthetaR90_2-AthetaR90_1)/100*(AE1077-450)))))</f>
        <v>1.3</v>
      </c>
      <c r="AK1077" s="3">
        <f>IF(AF1077&lt;=450,AthetaR120_0,IF(AF1077&gt;=650,AthetaR120_2,(IF(AF1077&lt;=550,AthetaR120_0+(AthetaR120_1-AthetaR120_0)/100*(AF1077-450),AthetaR120_1+(AthetaR120_2-AthetaR120_1)/100*(AF1077-450)))))</f>
        <v>1.9</v>
      </c>
      <c r="AL1077" s="24">
        <f t="shared" si="526"/>
        <v>519.50668789562178</v>
      </c>
      <c r="AM1077" s="14">
        <f t="shared" si="527"/>
        <v>385.48795520287717</v>
      </c>
    </row>
    <row r="1078" spans="2:39" x14ac:dyDescent="0.25">
      <c r="B1078" s="3">
        <f t="shared" si="510"/>
        <v>5300</v>
      </c>
      <c r="C1078" s="14">
        <f t="shared" si="511"/>
        <v>88.333333333333329</v>
      </c>
      <c r="D1078" s="11">
        <f t="shared" si="512"/>
        <v>1003.190915108986</v>
      </c>
      <c r="E1078" s="11">
        <f t="shared" si="498"/>
        <v>672.85792116618643</v>
      </c>
      <c r="F1078" s="11">
        <f t="shared" si="513"/>
        <v>262.65475635321985</v>
      </c>
      <c r="G1078" s="11">
        <f t="shared" si="499"/>
        <v>519.86341027253127</v>
      </c>
      <c r="H1078" s="11">
        <f t="shared" si="500"/>
        <v>384.04929909827212</v>
      </c>
      <c r="I1078" s="24">
        <f t="shared" si="514"/>
        <v>262.65475635321985</v>
      </c>
      <c r="J1078" s="12">
        <f t="shared" si="501"/>
        <v>0.20955502793746589</v>
      </c>
      <c r="K1078" s="24">
        <f t="shared" si="502"/>
        <v>551.66939528599346</v>
      </c>
      <c r="L1078" s="12">
        <f t="shared" si="515"/>
        <v>0.22717309500377364</v>
      </c>
      <c r="M1078" s="24">
        <f t="shared" si="516"/>
        <v>519.86341027253127</v>
      </c>
      <c r="N1078" s="12">
        <f t="shared" si="503"/>
        <v>0.56501131793607662</v>
      </c>
      <c r="O1078" s="24">
        <f t="shared" si="504"/>
        <v>682.02229979919593</v>
      </c>
      <c r="P1078" s="12">
        <f t="shared" si="517"/>
        <v>0.35644020252741498</v>
      </c>
      <c r="Q1078" s="24">
        <f t="shared" si="518"/>
        <v>384.04929909827212</v>
      </c>
      <c r="R1078" s="12">
        <f t="shared" si="505"/>
        <v>0.35420761863277334</v>
      </c>
      <c r="S1078" s="24">
        <f t="shared" si="506"/>
        <v>598.35718942840799</v>
      </c>
      <c r="T1078" s="12">
        <f t="shared" si="519"/>
        <v>0.30614808715914688</v>
      </c>
      <c r="W1078" s="24">
        <f t="shared" si="520"/>
        <v>435.35613494493174</v>
      </c>
      <c r="X1078" s="24">
        <f t="shared" si="521"/>
        <v>624.39996777100009</v>
      </c>
      <c r="Y1078" s="13">
        <f t="shared" si="507"/>
        <v>0.37776253384967795</v>
      </c>
      <c r="Z1078" s="24">
        <f t="shared" si="508"/>
        <v>5937.5446555313674</v>
      </c>
      <c r="AA1078" s="24">
        <f t="shared" si="509"/>
        <v>15242.367355597078</v>
      </c>
      <c r="AB1078" s="24">
        <f t="shared" si="522"/>
        <v>519.86341027253127</v>
      </c>
      <c r="AC1078" s="24">
        <f t="shared" si="523"/>
        <v>384.04929909827212</v>
      </c>
      <c r="AE1078" s="14">
        <f t="shared" si="524"/>
        <v>88.333333333333329</v>
      </c>
      <c r="AF1078" s="24">
        <f t="shared" si="528"/>
        <v>400</v>
      </c>
      <c r="AG1078" s="3">
        <f t="shared" si="525"/>
        <v>1.3</v>
      </c>
      <c r="AH1078" s="3">
        <f>IF(AC1078&lt;=450,AthetaR30_0,IF(AC1078&gt;=650,AthetaR30_2,(IF(AC1078&lt;=550,AthetaR30_0+(AthetaR30_1-AthetaR30_0)/100*(AC1078-450),AthetaR30_1+(AthetaR30_2-AthetaR30_1)/100*(AC1078-450)))))</f>
        <v>0</v>
      </c>
      <c r="AI1078" s="3">
        <f>IF(AD1078&lt;=450,AthetaR60_0,IF(AD1078&gt;=650,AthetaR60_2,(IF(AD1078&lt;=550,AthetaR60_0+(AthetaR60_1-AthetaR60_0)/100*(AD1078-450),AthetaR60_1+(AthetaR60_2-AthetaR60_1)/100*(AD1078-450)))))</f>
        <v>0.5</v>
      </c>
      <c r="AJ1078" s="3">
        <f>IF(AE1078&lt;=450,AthetaR90_0,IF(AE1078&gt;=650,AthetaR90_2,(IF(AE1078&lt;=550,AthetaR90_0+(AthetaR90_1-AthetaR90_0)/100*(AE1078-450),AthetaR90_1+(AthetaR90_2-AthetaR90_1)/100*(AE1078-450)))))</f>
        <v>1.3</v>
      </c>
      <c r="AK1078" s="3">
        <f>IF(AF1078&lt;=450,AthetaR120_0,IF(AF1078&gt;=650,AthetaR120_2,(IF(AF1078&lt;=550,AthetaR120_0+(AthetaR120_1-AthetaR120_0)/100*(AF1078-450),AthetaR120_1+(AthetaR120_2-AthetaR120_1)/100*(AF1078-450)))))</f>
        <v>1.9</v>
      </c>
      <c r="AL1078" s="24">
        <f t="shared" si="526"/>
        <v>519.86341027253127</v>
      </c>
      <c r="AM1078" s="14">
        <f t="shared" si="527"/>
        <v>385.81450394804733</v>
      </c>
    </row>
    <row r="1079" spans="2:39" x14ac:dyDescent="0.25">
      <c r="B1079" s="3">
        <f t="shared" si="510"/>
        <v>5305</v>
      </c>
      <c r="C1079" s="14">
        <f t="shared" si="511"/>
        <v>88.416666666666671</v>
      </c>
      <c r="D1079" s="11">
        <f t="shared" si="512"/>
        <v>1003.3319994850003</v>
      </c>
      <c r="E1079" s="11">
        <f t="shared" si="498"/>
        <v>673.07171951483849</v>
      </c>
      <c r="F1079" s="11">
        <f t="shared" si="513"/>
        <v>262.88192944822362</v>
      </c>
      <c r="G1079" s="11">
        <f t="shared" si="499"/>
        <v>520.21985047505871</v>
      </c>
      <c r="H1079" s="11">
        <f t="shared" si="500"/>
        <v>384.35544718543127</v>
      </c>
      <c r="I1079" s="24">
        <f t="shared" si="514"/>
        <v>262.88192944822362</v>
      </c>
      <c r="J1079" s="12">
        <f t="shared" si="501"/>
        <v>0.20952528715095697</v>
      </c>
      <c r="K1079" s="24">
        <f t="shared" si="502"/>
        <v>551.7477012600923</v>
      </c>
      <c r="L1079" s="12">
        <f t="shared" si="515"/>
        <v>0.22711905286278253</v>
      </c>
      <c r="M1079" s="24">
        <f t="shared" si="516"/>
        <v>520.21985047505871</v>
      </c>
      <c r="N1079" s="12">
        <f t="shared" si="503"/>
        <v>0.56477034447145957</v>
      </c>
      <c r="O1079" s="24">
        <f t="shared" si="504"/>
        <v>682.31330175802293</v>
      </c>
      <c r="P1079" s="12">
        <f t="shared" si="517"/>
        <v>0.35615823032186322</v>
      </c>
      <c r="Q1079" s="24">
        <f t="shared" si="518"/>
        <v>384.35544718543127</v>
      </c>
      <c r="R1079" s="12">
        <f t="shared" si="505"/>
        <v>0.35412472763719088</v>
      </c>
      <c r="S1079" s="24">
        <f t="shared" si="506"/>
        <v>598.49724862019787</v>
      </c>
      <c r="T1079" s="12">
        <f t="shared" si="519"/>
        <v>0.30600598794518757</v>
      </c>
      <c r="W1079" s="24">
        <f t="shared" si="520"/>
        <v>435.73389747878144</v>
      </c>
      <c r="X1079" s="24">
        <f t="shared" si="521"/>
        <v>624.6131226740938</v>
      </c>
      <c r="Y1079" s="13">
        <f t="shared" si="507"/>
        <v>0.37765287598707076</v>
      </c>
      <c r="Z1079" s="24">
        <f t="shared" si="508"/>
        <v>5933.445550901426</v>
      </c>
      <c r="AA1079" s="24">
        <f t="shared" si="509"/>
        <v>15247.54650784693</v>
      </c>
      <c r="AB1079" s="24">
        <f t="shared" si="522"/>
        <v>520.21985047505871</v>
      </c>
      <c r="AC1079" s="24">
        <f t="shared" si="523"/>
        <v>384.35544718543127</v>
      </c>
      <c r="AE1079" s="14">
        <f t="shared" si="524"/>
        <v>88.416666666666671</v>
      </c>
      <c r="AF1079" s="24">
        <f t="shared" si="528"/>
        <v>400</v>
      </c>
      <c r="AG1079" s="3">
        <f t="shared" si="525"/>
        <v>1.3</v>
      </c>
      <c r="AH1079" s="3">
        <f>IF(AC1079&lt;=450,AthetaR30_0,IF(AC1079&gt;=650,AthetaR30_2,(IF(AC1079&lt;=550,AthetaR30_0+(AthetaR30_1-AthetaR30_0)/100*(AC1079-450),AthetaR30_1+(AthetaR30_2-AthetaR30_1)/100*(AC1079-450)))))</f>
        <v>0</v>
      </c>
      <c r="AI1079" s="3">
        <f>IF(AD1079&lt;=450,AthetaR60_0,IF(AD1079&gt;=650,AthetaR60_2,(IF(AD1079&lt;=550,AthetaR60_0+(AthetaR60_1-AthetaR60_0)/100*(AD1079-450),AthetaR60_1+(AthetaR60_2-AthetaR60_1)/100*(AD1079-450)))))</f>
        <v>0.5</v>
      </c>
      <c r="AJ1079" s="3">
        <f>IF(AE1079&lt;=450,AthetaR90_0,IF(AE1079&gt;=650,AthetaR90_2,(IF(AE1079&lt;=550,AthetaR90_0+(AthetaR90_1-AthetaR90_0)/100*(AE1079-450),AthetaR90_1+(AthetaR90_2-AthetaR90_1)/100*(AE1079-450)))))</f>
        <v>1.3</v>
      </c>
      <c r="AK1079" s="3">
        <f>IF(AF1079&lt;=450,AthetaR120_0,IF(AF1079&gt;=650,AthetaR120_2,(IF(AF1079&lt;=550,AthetaR120_0+(AthetaR120_1-AthetaR120_0)/100*(AF1079-450),AthetaR120_1+(AthetaR120_2-AthetaR120_1)/100*(AF1079-450)))))</f>
        <v>1.9</v>
      </c>
      <c r="AL1079" s="24">
        <f t="shared" si="526"/>
        <v>520.21985047505871</v>
      </c>
      <c r="AM1079" s="14">
        <f t="shared" si="527"/>
        <v>386.14093454429889</v>
      </c>
    </row>
    <row r="1080" spans="2:39" x14ac:dyDescent="0.25">
      <c r="B1080" s="3">
        <f t="shared" si="510"/>
        <v>5310</v>
      </c>
      <c r="C1080" s="14">
        <f t="shared" si="511"/>
        <v>88.5</v>
      </c>
      <c r="D1080" s="11">
        <f t="shared" si="512"/>
        <v>1003.4729511381578</v>
      </c>
      <c r="E1080" s="11">
        <f t="shared" si="498"/>
        <v>673.28551786349055</v>
      </c>
      <c r="F1080" s="11">
        <f t="shared" si="513"/>
        <v>263.10904850108642</v>
      </c>
      <c r="G1080" s="11">
        <f t="shared" si="499"/>
        <v>520.57600870538056</v>
      </c>
      <c r="H1080" s="11">
        <f t="shared" si="500"/>
        <v>384.66145317337646</v>
      </c>
      <c r="I1080" s="24">
        <f t="shared" si="514"/>
        <v>263.10904850108642</v>
      </c>
      <c r="J1080" s="12">
        <f t="shared" si="501"/>
        <v>0.20949555949577392</v>
      </c>
      <c r="K1080" s="24">
        <f t="shared" si="502"/>
        <v>551.82599487858522</v>
      </c>
      <c r="L1080" s="12">
        <f t="shared" si="515"/>
        <v>0.22706499999100793</v>
      </c>
      <c r="M1080" s="24">
        <f t="shared" si="516"/>
        <v>520.57600870538056</v>
      </c>
      <c r="N1080" s="12">
        <f t="shared" si="503"/>
        <v>0.56452939435560046</v>
      </c>
      <c r="O1080" s="24">
        <f t="shared" si="504"/>
        <v>682.60452391714273</v>
      </c>
      <c r="P1080" s="12">
        <f t="shared" si="517"/>
        <v>0.35587646051730731</v>
      </c>
      <c r="Q1080" s="24">
        <f t="shared" si="518"/>
        <v>384.66145317337646</v>
      </c>
      <c r="R1080" s="12">
        <f t="shared" si="505"/>
        <v>0.3540418175138515</v>
      </c>
      <c r="S1080" s="24">
        <f t="shared" si="506"/>
        <v>598.63740573793552</v>
      </c>
      <c r="T1080" s="12">
        <f t="shared" si="519"/>
        <v>0.30586389890339677</v>
      </c>
      <c r="W1080" s="24">
        <f t="shared" si="520"/>
        <v>436.1115503547685</v>
      </c>
      <c r="X1080" s="24">
        <f t="shared" si="521"/>
        <v>624.82656146366151</v>
      </c>
      <c r="Y1080" s="13">
        <f t="shared" si="507"/>
        <v>0.37754306488335687</v>
      </c>
      <c r="Z1080" s="24">
        <f t="shared" si="508"/>
        <v>5929.3491877180513</v>
      </c>
      <c r="AA1080" s="24">
        <f t="shared" si="509"/>
        <v>15252.719747348576</v>
      </c>
      <c r="AB1080" s="24">
        <f t="shared" si="522"/>
        <v>520.57600870538056</v>
      </c>
      <c r="AC1080" s="24">
        <f t="shared" si="523"/>
        <v>384.66145317337646</v>
      </c>
      <c r="AE1080" s="14">
        <f t="shared" si="524"/>
        <v>88.5</v>
      </c>
      <c r="AF1080" s="24">
        <f t="shared" si="528"/>
        <v>400</v>
      </c>
      <c r="AG1080" s="3">
        <f t="shared" si="525"/>
        <v>1.3</v>
      </c>
      <c r="AH1080" s="3">
        <f>IF(AC1080&lt;=450,AthetaR30_0,IF(AC1080&gt;=650,AthetaR30_2,(IF(AC1080&lt;=550,AthetaR30_0+(AthetaR30_1-AthetaR30_0)/100*(AC1080-450),AthetaR30_1+(AthetaR30_2-AthetaR30_1)/100*(AC1080-450)))))</f>
        <v>0</v>
      </c>
      <c r="AI1080" s="3">
        <f>IF(AD1080&lt;=450,AthetaR60_0,IF(AD1080&gt;=650,AthetaR60_2,(IF(AD1080&lt;=550,AthetaR60_0+(AthetaR60_1-AthetaR60_0)/100*(AD1080-450),AthetaR60_1+(AthetaR60_2-AthetaR60_1)/100*(AD1080-450)))))</f>
        <v>0.5</v>
      </c>
      <c r="AJ1080" s="3">
        <f>IF(AE1080&lt;=450,AthetaR90_0,IF(AE1080&gt;=650,AthetaR90_2,(IF(AE1080&lt;=550,AthetaR90_0+(AthetaR90_1-AthetaR90_0)/100*(AE1080-450),AthetaR90_1+(AthetaR90_2-AthetaR90_1)/100*(AE1080-450)))))</f>
        <v>1.3</v>
      </c>
      <c r="AK1080" s="3">
        <f>IF(AF1080&lt;=450,AthetaR120_0,IF(AF1080&gt;=650,AthetaR120_2,(IF(AF1080&lt;=550,AthetaR120_0+(AthetaR120_1-AthetaR120_0)/100*(AF1080-450),AthetaR120_1+(AthetaR120_2-AthetaR120_1)/100*(AF1080-450)))))</f>
        <v>1.9</v>
      </c>
      <c r="AL1080" s="24">
        <f t="shared" si="526"/>
        <v>520.57600870538056</v>
      </c>
      <c r="AM1080" s="14">
        <f t="shared" si="527"/>
        <v>386.46724696003162</v>
      </c>
    </row>
    <row r="1081" spans="2:39" x14ac:dyDescent="0.25">
      <c r="B1081" s="3">
        <f t="shared" si="510"/>
        <v>5315</v>
      </c>
      <c r="C1081" s="14">
        <f t="shared" si="511"/>
        <v>88.583333333333329</v>
      </c>
      <c r="D1081" s="11">
        <f t="shared" si="512"/>
        <v>1003.6137703179377</v>
      </c>
      <c r="E1081" s="11">
        <f t="shared" si="498"/>
        <v>673.49931621214262</v>
      </c>
      <c r="F1081" s="11">
        <f t="shared" si="513"/>
        <v>263.33611350107742</v>
      </c>
      <c r="G1081" s="11">
        <f t="shared" si="499"/>
        <v>520.93188516589782</v>
      </c>
      <c r="H1081" s="11">
        <f t="shared" si="500"/>
        <v>384.96731707227985</v>
      </c>
      <c r="I1081" s="24">
        <f t="shared" si="514"/>
        <v>263.33611350107742</v>
      </c>
      <c r="J1081" s="12">
        <f t="shared" si="501"/>
        <v>0.20946584490822973</v>
      </c>
      <c r="K1081" s="24">
        <f t="shared" si="502"/>
        <v>551.90427628929046</v>
      </c>
      <c r="L1081" s="12">
        <f t="shared" si="515"/>
        <v>0.22701093642854739</v>
      </c>
      <c r="M1081" s="24">
        <f t="shared" si="516"/>
        <v>520.93188516589782</v>
      </c>
      <c r="N1081" s="12">
        <f t="shared" si="503"/>
        <v>0.5642884680415895</v>
      </c>
      <c r="O1081" s="24">
        <f t="shared" si="504"/>
        <v>682.89596597415539</v>
      </c>
      <c r="P1081" s="12">
        <f t="shared" si="517"/>
        <v>0.35559489333665928</v>
      </c>
      <c r="Q1081" s="24">
        <f t="shared" si="518"/>
        <v>384.96731707227985</v>
      </c>
      <c r="R1081" s="12">
        <f t="shared" si="505"/>
        <v>0.35395888822278943</v>
      </c>
      <c r="S1081" s="24">
        <f t="shared" si="506"/>
        <v>598.77766094076537</v>
      </c>
      <c r="T1081" s="12">
        <f t="shared" si="519"/>
        <v>0.30572182016345917</v>
      </c>
      <c r="W1081" s="24">
        <f t="shared" si="520"/>
        <v>436.48909341965185</v>
      </c>
      <c r="X1081" s="24">
        <f t="shared" si="521"/>
        <v>625.04028446885843</v>
      </c>
      <c r="Y1081" s="13">
        <f t="shared" si="507"/>
        <v>0.37743310085012749</v>
      </c>
      <c r="Z1081" s="24">
        <f t="shared" si="508"/>
        <v>5925.2555698122687</v>
      </c>
      <c r="AA1081" s="24">
        <f t="shared" si="509"/>
        <v>15257.887081705838</v>
      </c>
      <c r="AB1081" s="24">
        <f t="shared" si="522"/>
        <v>520.93188516589782</v>
      </c>
      <c r="AC1081" s="24">
        <f t="shared" si="523"/>
        <v>384.96731707227985</v>
      </c>
      <c r="AE1081" s="14">
        <f t="shared" si="524"/>
        <v>88.583333333333329</v>
      </c>
      <c r="AF1081" s="24">
        <f t="shared" si="528"/>
        <v>400</v>
      </c>
      <c r="AG1081" s="3">
        <f t="shared" si="525"/>
        <v>1.3</v>
      </c>
      <c r="AH1081" s="3">
        <f>IF(AC1081&lt;=450,AthetaR30_0,IF(AC1081&gt;=650,AthetaR30_2,(IF(AC1081&lt;=550,AthetaR30_0+(AthetaR30_1-AthetaR30_0)/100*(AC1081-450),AthetaR30_1+(AthetaR30_2-AthetaR30_1)/100*(AC1081-450)))))</f>
        <v>0</v>
      </c>
      <c r="AI1081" s="3">
        <f>IF(AD1081&lt;=450,AthetaR60_0,IF(AD1081&gt;=650,AthetaR60_2,(IF(AD1081&lt;=550,AthetaR60_0+(AthetaR60_1-AthetaR60_0)/100*(AD1081-450),AthetaR60_1+(AthetaR60_2-AthetaR60_1)/100*(AD1081-450)))))</f>
        <v>0.5</v>
      </c>
      <c r="AJ1081" s="3">
        <f>IF(AE1081&lt;=450,AthetaR90_0,IF(AE1081&gt;=650,AthetaR90_2,(IF(AE1081&lt;=550,AthetaR90_0+(AthetaR90_1-AthetaR90_0)/100*(AE1081-450),AthetaR90_1+(AthetaR90_2-AthetaR90_1)/100*(AE1081-450)))))</f>
        <v>1.3</v>
      </c>
      <c r="AK1081" s="3">
        <f>IF(AF1081&lt;=450,AthetaR120_0,IF(AF1081&gt;=650,AthetaR120_2,(IF(AF1081&lt;=550,AthetaR120_0+(AthetaR120_1-AthetaR120_0)/100*(AF1081-450),AthetaR120_1+(AthetaR120_2-AthetaR120_1)/100*(AF1081-450)))))</f>
        <v>1.9</v>
      </c>
      <c r="AL1081" s="24">
        <f t="shared" si="526"/>
        <v>520.93188516589782</v>
      </c>
      <c r="AM1081" s="14">
        <f t="shared" si="527"/>
        <v>386.79344116378104</v>
      </c>
    </row>
    <row r="1082" spans="2:39" x14ac:dyDescent="0.25">
      <c r="B1082" s="3">
        <f t="shared" si="510"/>
        <v>5320</v>
      </c>
      <c r="C1082" s="14">
        <f t="shared" si="511"/>
        <v>88.666666666666671</v>
      </c>
      <c r="D1082" s="11">
        <f t="shared" si="512"/>
        <v>1003.7544572731159</v>
      </c>
      <c r="E1082" s="11">
        <f t="shared" si="498"/>
        <v>673.71311456079479</v>
      </c>
      <c r="F1082" s="11">
        <f t="shared" si="513"/>
        <v>263.56312443750596</v>
      </c>
      <c r="G1082" s="11">
        <f t="shared" si="499"/>
        <v>521.28748005923444</v>
      </c>
      <c r="H1082" s="11">
        <f t="shared" si="500"/>
        <v>385.27303889244331</v>
      </c>
      <c r="I1082" s="24">
        <f t="shared" si="514"/>
        <v>263.56312443750596</v>
      </c>
      <c r="J1082" s="12">
        <f t="shared" si="501"/>
        <v>0.20943614332478683</v>
      </c>
      <c r="K1082" s="24">
        <f t="shared" si="502"/>
        <v>551.98254563981641</v>
      </c>
      <c r="L1082" s="12">
        <f t="shared" si="515"/>
        <v>0.22695686221533509</v>
      </c>
      <c r="M1082" s="24">
        <f t="shared" si="516"/>
        <v>521.28748005923444</v>
      </c>
      <c r="N1082" s="12">
        <f t="shared" si="503"/>
        <v>0.56404756598193262</v>
      </c>
      <c r="O1082" s="24">
        <f t="shared" si="504"/>
        <v>683.18762762586061</v>
      </c>
      <c r="P1082" s="12">
        <f t="shared" si="517"/>
        <v>0.35531352900128804</v>
      </c>
      <c r="Q1082" s="24">
        <f t="shared" si="518"/>
        <v>385.27303889244331</v>
      </c>
      <c r="R1082" s="12">
        <f t="shared" si="505"/>
        <v>0.35387593972470016</v>
      </c>
      <c r="S1082" s="24">
        <f t="shared" si="506"/>
        <v>598.91801438695643</v>
      </c>
      <c r="T1082" s="12">
        <f t="shared" si="519"/>
        <v>0.30557975185498032</v>
      </c>
      <c r="W1082" s="24">
        <f t="shared" si="520"/>
        <v>436.86652652050196</v>
      </c>
      <c r="X1082" s="24">
        <f t="shared" si="521"/>
        <v>625.25429201729048</v>
      </c>
      <c r="Y1082" s="13">
        <f t="shared" si="507"/>
        <v>0.37732298420093119</v>
      </c>
      <c r="Z1082" s="24">
        <f t="shared" si="508"/>
        <v>5921.1647010073211</v>
      </c>
      <c r="AA1082" s="24">
        <f t="shared" si="509"/>
        <v>15263.048518575202</v>
      </c>
      <c r="AB1082" s="24">
        <f t="shared" si="522"/>
        <v>521.28748005923444</v>
      </c>
      <c r="AC1082" s="24">
        <f t="shared" si="523"/>
        <v>385.27303889244331</v>
      </c>
      <c r="AE1082" s="14">
        <f t="shared" si="524"/>
        <v>88.666666666666671</v>
      </c>
      <c r="AF1082" s="24">
        <f t="shared" si="528"/>
        <v>400</v>
      </c>
      <c r="AG1082" s="3">
        <f t="shared" si="525"/>
        <v>1.3</v>
      </c>
      <c r="AH1082" s="3">
        <f>IF(AC1082&lt;=450,AthetaR30_0,IF(AC1082&gt;=650,AthetaR30_2,(IF(AC1082&lt;=550,AthetaR30_0+(AthetaR30_1-AthetaR30_0)/100*(AC1082-450),AthetaR30_1+(AthetaR30_2-AthetaR30_1)/100*(AC1082-450)))))</f>
        <v>0</v>
      </c>
      <c r="AI1082" s="3">
        <f>IF(AD1082&lt;=450,AthetaR60_0,IF(AD1082&gt;=650,AthetaR60_2,(IF(AD1082&lt;=550,AthetaR60_0+(AthetaR60_1-AthetaR60_0)/100*(AD1082-450),AthetaR60_1+(AthetaR60_2-AthetaR60_1)/100*(AD1082-450)))))</f>
        <v>0.5</v>
      </c>
      <c r="AJ1082" s="3">
        <f>IF(AE1082&lt;=450,AthetaR90_0,IF(AE1082&gt;=650,AthetaR90_2,(IF(AE1082&lt;=550,AthetaR90_0+(AthetaR90_1-AthetaR90_0)/100*(AE1082-450),AthetaR90_1+(AthetaR90_2-AthetaR90_1)/100*(AE1082-450)))))</f>
        <v>1.3</v>
      </c>
      <c r="AK1082" s="3">
        <f>IF(AF1082&lt;=450,AthetaR120_0,IF(AF1082&gt;=650,AthetaR120_2,(IF(AF1082&lt;=550,AthetaR120_0+(AthetaR120_1-AthetaR120_0)/100*(AF1082-450),AthetaR120_1+(AthetaR120_2-AthetaR120_1)/100*(AF1082-450)))))</f>
        <v>1.9</v>
      </c>
      <c r="AL1082" s="24">
        <f t="shared" si="526"/>
        <v>521.28748005923444</v>
      </c>
      <c r="AM1082" s="14">
        <f t="shared" si="527"/>
        <v>387.11951712421848</v>
      </c>
    </row>
    <row r="1083" spans="2:39" x14ac:dyDescent="0.25">
      <c r="B1083" s="3">
        <f t="shared" si="510"/>
        <v>5325</v>
      </c>
      <c r="C1083" s="14">
        <f t="shared" si="511"/>
        <v>88.75</v>
      </c>
      <c r="D1083" s="11">
        <f t="shared" si="512"/>
        <v>1003.8950122517693</v>
      </c>
      <c r="E1083" s="11">
        <f t="shared" si="498"/>
        <v>673.92691290944686</v>
      </c>
      <c r="F1083" s="11">
        <f t="shared" si="513"/>
        <v>263.79008129972129</v>
      </c>
      <c r="G1083" s="11">
        <f t="shared" si="499"/>
        <v>521.64279358823569</v>
      </c>
      <c r="H1083" s="11">
        <f t="shared" si="500"/>
        <v>385.57861864429827</v>
      </c>
      <c r="I1083" s="24">
        <f t="shared" si="514"/>
        <v>263.79008129972129</v>
      </c>
      <c r="J1083" s="12">
        <f t="shared" si="501"/>
        <v>0.20940645468205613</v>
      </c>
      <c r="K1083" s="24">
        <f t="shared" si="502"/>
        <v>552.06080307756338</v>
      </c>
      <c r="L1083" s="12">
        <f t="shared" si="515"/>
        <v>0.22690277739109457</v>
      </c>
      <c r="M1083" s="24">
        <f t="shared" si="516"/>
        <v>521.64279358823569</v>
      </c>
      <c r="N1083" s="12">
        <f t="shared" si="503"/>
        <v>0.56380668862854322</v>
      </c>
      <c r="O1083" s="24">
        <f t="shared" si="504"/>
        <v>683.47950856826515</v>
      </c>
      <c r="P1083" s="12">
        <f t="shared" si="517"/>
        <v>0.3550323677308902</v>
      </c>
      <c r="Q1083" s="24">
        <f t="shared" si="518"/>
        <v>385.57861864429827</v>
      </c>
      <c r="R1083" s="12">
        <f t="shared" si="505"/>
        <v>0.35379297198093934</v>
      </c>
      <c r="S1083" s="24">
        <f t="shared" si="506"/>
        <v>599.05846623390289</v>
      </c>
      <c r="T1083" s="12">
        <f t="shared" si="519"/>
        <v>0.30543769410740546</v>
      </c>
      <c r="W1083" s="24">
        <f t="shared" si="520"/>
        <v>437.24384950470289</v>
      </c>
      <c r="X1083" s="24">
        <f t="shared" si="521"/>
        <v>625.46858443501537</v>
      </c>
      <c r="Y1083" s="13">
        <f t="shared" si="507"/>
        <v>0.37721271525126293</v>
      </c>
      <c r="Z1083" s="24">
        <f t="shared" si="508"/>
        <v>5917.0765851185988</v>
      </c>
      <c r="AA1083" s="24">
        <f t="shared" si="509"/>
        <v>15268.20406566563</v>
      </c>
      <c r="AB1083" s="24">
        <f t="shared" si="522"/>
        <v>521.64279358823569</v>
      </c>
      <c r="AC1083" s="24">
        <f t="shared" si="523"/>
        <v>385.57861864429827</v>
      </c>
      <c r="AE1083" s="14">
        <f t="shared" si="524"/>
        <v>88.75</v>
      </c>
      <c r="AF1083" s="24">
        <f t="shared" si="528"/>
        <v>400</v>
      </c>
      <c r="AG1083" s="3">
        <f t="shared" si="525"/>
        <v>1.3</v>
      </c>
      <c r="AH1083" s="3">
        <f>IF(AC1083&lt;=450,AthetaR30_0,IF(AC1083&gt;=650,AthetaR30_2,(IF(AC1083&lt;=550,AthetaR30_0+(AthetaR30_1-AthetaR30_0)/100*(AC1083-450),AthetaR30_1+(AthetaR30_2-AthetaR30_1)/100*(AC1083-450)))))</f>
        <v>0</v>
      </c>
      <c r="AI1083" s="3">
        <f>IF(AD1083&lt;=450,AthetaR60_0,IF(AD1083&gt;=650,AthetaR60_2,(IF(AD1083&lt;=550,AthetaR60_0+(AthetaR60_1-AthetaR60_0)/100*(AD1083-450),AthetaR60_1+(AthetaR60_2-AthetaR60_1)/100*(AD1083-450)))))</f>
        <v>0.5</v>
      </c>
      <c r="AJ1083" s="3">
        <f>IF(AE1083&lt;=450,AthetaR90_0,IF(AE1083&gt;=650,AthetaR90_2,(IF(AE1083&lt;=550,AthetaR90_0+(AthetaR90_1-AthetaR90_0)/100*(AE1083-450),AthetaR90_1+(AthetaR90_2-AthetaR90_1)/100*(AE1083-450)))))</f>
        <v>1.3</v>
      </c>
      <c r="AK1083" s="3">
        <f>IF(AF1083&lt;=450,AthetaR120_0,IF(AF1083&gt;=650,AthetaR120_2,(IF(AF1083&lt;=550,AthetaR120_0+(AthetaR120_1-AthetaR120_0)/100*(AF1083-450),AthetaR120_1+(AthetaR120_2-AthetaR120_1)/100*(AF1083-450)))))</f>
        <v>1.9</v>
      </c>
      <c r="AL1083" s="24">
        <f t="shared" si="526"/>
        <v>521.64279358823569</v>
      </c>
      <c r="AM1083" s="14">
        <f t="shared" si="527"/>
        <v>387.44547481015081</v>
      </c>
    </row>
    <row r="1084" spans="2:39" x14ac:dyDescent="0.25">
      <c r="B1084" s="3">
        <f t="shared" si="510"/>
        <v>5330</v>
      </c>
      <c r="C1084" s="14">
        <f t="shared" si="511"/>
        <v>88.833333333333329</v>
      </c>
      <c r="D1084" s="11">
        <f t="shared" si="512"/>
        <v>1004.0354355012762</v>
      </c>
      <c r="E1084" s="11">
        <f t="shared" si="498"/>
        <v>674.14071125809892</v>
      </c>
      <c r="F1084" s="11">
        <f t="shared" si="513"/>
        <v>264.0169840771124</v>
      </c>
      <c r="G1084" s="11">
        <f t="shared" si="499"/>
        <v>521.99782595596662</v>
      </c>
      <c r="H1084" s="11">
        <f t="shared" si="500"/>
        <v>385.88405633840568</v>
      </c>
      <c r="I1084" s="24">
        <f t="shared" si="514"/>
        <v>264.0169840771124</v>
      </c>
      <c r="J1084" s="12">
        <f t="shared" si="501"/>
        <v>0.20937677891679715</v>
      </c>
      <c r="K1084" s="24">
        <f t="shared" si="502"/>
        <v>552.13904874972218</v>
      </c>
      <c r="L1084" s="12">
        <f t="shared" si="515"/>
        <v>0.22684868199542141</v>
      </c>
      <c r="M1084" s="24">
        <f t="shared" si="516"/>
        <v>521.99782595596662</v>
      </c>
      <c r="N1084" s="12">
        <f t="shared" si="503"/>
        <v>0.56356583643273606</v>
      </c>
      <c r="O1084" s="24">
        <f t="shared" si="504"/>
        <v>683.77160849658912</v>
      </c>
      <c r="P1084" s="12">
        <f t="shared" si="517"/>
        <v>0.35475140974371516</v>
      </c>
      <c r="Q1084" s="24">
        <f t="shared" si="518"/>
        <v>385.88405633840568</v>
      </c>
      <c r="R1084" s="12">
        <f t="shared" si="505"/>
        <v>0.35370998495352002</v>
      </c>
      <c r="S1084" s="24">
        <f t="shared" si="506"/>
        <v>599.19901663812641</v>
      </c>
      <c r="T1084" s="12">
        <f t="shared" si="519"/>
        <v>0.30529564705015738</v>
      </c>
      <c r="W1084" s="24">
        <f t="shared" si="520"/>
        <v>437.62106221995418</v>
      </c>
      <c r="X1084" s="24">
        <f t="shared" si="521"/>
        <v>625.68316204654479</v>
      </c>
      <c r="Y1084" s="13">
        <f t="shared" si="507"/>
        <v>0.37710229431855635</v>
      </c>
      <c r="Z1084" s="24">
        <f t="shared" si="508"/>
        <v>5912.9912259536186</v>
      </c>
      <c r="AA1084" s="24">
        <f t="shared" si="509"/>
        <v>15273.3537307385</v>
      </c>
      <c r="AB1084" s="24">
        <f t="shared" si="522"/>
        <v>521.99782595596662</v>
      </c>
      <c r="AC1084" s="24">
        <f t="shared" si="523"/>
        <v>385.88405633840568</v>
      </c>
      <c r="AE1084" s="14">
        <f t="shared" si="524"/>
        <v>88.833333333333329</v>
      </c>
      <c r="AF1084" s="24">
        <f t="shared" si="528"/>
        <v>400</v>
      </c>
      <c r="AG1084" s="3">
        <f t="shared" si="525"/>
        <v>1.3</v>
      </c>
      <c r="AH1084" s="3">
        <f>IF(AC1084&lt;=450,AthetaR30_0,IF(AC1084&gt;=650,AthetaR30_2,(IF(AC1084&lt;=550,AthetaR30_0+(AthetaR30_1-AthetaR30_0)/100*(AC1084-450),AthetaR30_1+(AthetaR30_2-AthetaR30_1)/100*(AC1084-450)))))</f>
        <v>0</v>
      </c>
      <c r="AI1084" s="3">
        <f>IF(AD1084&lt;=450,AthetaR60_0,IF(AD1084&gt;=650,AthetaR60_2,(IF(AD1084&lt;=550,AthetaR60_0+(AthetaR60_1-AthetaR60_0)/100*(AD1084-450),AthetaR60_1+(AthetaR60_2-AthetaR60_1)/100*(AD1084-450)))))</f>
        <v>0.5</v>
      </c>
      <c r="AJ1084" s="3">
        <f>IF(AE1084&lt;=450,AthetaR90_0,IF(AE1084&gt;=650,AthetaR90_2,(IF(AE1084&lt;=550,AthetaR90_0+(AthetaR90_1-AthetaR90_0)/100*(AE1084-450),AthetaR90_1+(AthetaR90_2-AthetaR90_1)/100*(AE1084-450)))))</f>
        <v>1.3</v>
      </c>
      <c r="AK1084" s="3">
        <f>IF(AF1084&lt;=450,AthetaR120_0,IF(AF1084&gt;=650,AthetaR120_2,(IF(AF1084&lt;=550,AthetaR120_0+(AthetaR120_1-AthetaR120_0)/100*(AF1084-450),AthetaR120_1+(AthetaR120_2-AthetaR120_1)/100*(AF1084-450)))))</f>
        <v>1.9</v>
      </c>
      <c r="AL1084" s="24">
        <f t="shared" si="526"/>
        <v>521.99782595596662</v>
      </c>
      <c r="AM1084" s="14">
        <f t="shared" si="527"/>
        <v>387.77131419052114</v>
      </c>
    </row>
    <row r="1085" spans="2:39" x14ac:dyDescent="0.25">
      <c r="B1085" s="3">
        <f t="shared" si="510"/>
        <v>5335</v>
      </c>
      <c r="C1085" s="14">
        <f t="shared" si="511"/>
        <v>88.916666666666671</v>
      </c>
      <c r="D1085" s="11">
        <f t="shared" si="512"/>
        <v>1004.1757272683202</v>
      </c>
      <c r="E1085" s="11">
        <f t="shared" si="498"/>
        <v>674.35450960675098</v>
      </c>
      <c r="F1085" s="11">
        <f t="shared" si="513"/>
        <v>264.24383275910782</v>
      </c>
      <c r="G1085" s="11">
        <f t="shared" si="499"/>
        <v>522.35257736571032</v>
      </c>
      <c r="H1085" s="11">
        <f t="shared" si="500"/>
        <v>386.18935198545586</v>
      </c>
      <c r="I1085" s="24">
        <f t="shared" si="514"/>
        <v>264.24383275910782</v>
      </c>
      <c r="J1085" s="12">
        <f t="shared" si="501"/>
        <v>0.20934711596591807</v>
      </c>
      <c r="K1085" s="24">
        <f t="shared" si="502"/>
        <v>552.21728280327443</v>
      </c>
      <c r="L1085" s="12">
        <f t="shared" si="515"/>
        <v>0.22679457606770742</v>
      </c>
      <c r="M1085" s="24">
        <f t="shared" si="516"/>
        <v>522.35257736571032</v>
      </c>
      <c r="N1085" s="12">
        <f t="shared" si="503"/>
        <v>0.56332500984521905</v>
      </c>
      <c r="O1085" s="24">
        <f t="shared" si="504"/>
        <v>684.06392710527393</v>
      </c>
      <c r="P1085" s="12">
        <f t="shared" si="517"/>
        <v>0.35447065525635629</v>
      </c>
      <c r="Q1085" s="24">
        <f t="shared" si="518"/>
        <v>386.18935198545586</v>
      </c>
      <c r="R1085" s="12">
        <f t="shared" si="505"/>
        <v>0.35362697860511061</v>
      </c>
      <c r="S1085" s="24">
        <f t="shared" si="506"/>
        <v>599.33966575527757</v>
      </c>
      <c r="T1085" s="12">
        <f t="shared" si="519"/>
        <v>0.30515361081250508</v>
      </c>
      <c r="W1085" s="24">
        <f t="shared" si="520"/>
        <v>437.99816451427273</v>
      </c>
      <c r="X1085" s="24">
        <f t="shared" si="521"/>
        <v>625.89802517484418</v>
      </c>
      <c r="Y1085" s="13">
        <f t="shared" si="507"/>
        <v>0.37699172172217543</v>
      </c>
      <c r="Z1085" s="24">
        <f t="shared" si="508"/>
        <v>5908.9086273119565</v>
      </c>
      <c r="AA1085" s="24">
        <f t="shared" si="509"/>
        <v>15278.497521607536</v>
      </c>
      <c r="AB1085" s="24">
        <f t="shared" si="522"/>
        <v>522.35257736571032</v>
      </c>
      <c r="AC1085" s="24">
        <f t="shared" si="523"/>
        <v>386.18935198545586</v>
      </c>
      <c r="AE1085" s="14">
        <f t="shared" si="524"/>
        <v>88.916666666666671</v>
      </c>
      <c r="AF1085" s="24">
        <f t="shared" si="528"/>
        <v>400</v>
      </c>
      <c r="AG1085" s="3">
        <f t="shared" si="525"/>
        <v>1.3</v>
      </c>
      <c r="AH1085" s="3">
        <f>IF(AC1085&lt;=450,AthetaR30_0,IF(AC1085&gt;=650,AthetaR30_2,(IF(AC1085&lt;=550,AthetaR30_0+(AthetaR30_1-AthetaR30_0)/100*(AC1085-450),AthetaR30_1+(AthetaR30_2-AthetaR30_1)/100*(AC1085-450)))))</f>
        <v>0</v>
      </c>
      <c r="AI1085" s="3">
        <f>IF(AD1085&lt;=450,AthetaR60_0,IF(AD1085&gt;=650,AthetaR60_2,(IF(AD1085&lt;=550,AthetaR60_0+(AthetaR60_1-AthetaR60_0)/100*(AD1085-450),AthetaR60_1+(AthetaR60_2-AthetaR60_1)/100*(AD1085-450)))))</f>
        <v>0.5</v>
      </c>
      <c r="AJ1085" s="3">
        <f>IF(AE1085&lt;=450,AthetaR90_0,IF(AE1085&gt;=650,AthetaR90_2,(IF(AE1085&lt;=550,AthetaR90_0+(AthetaR90_1-AthetaR90_0)/100*(AE1085-450),AthetaR90_1+(AthetaR90_2-AthetaR90_1)/100*(AE1085-450)))))</f>
        <v>1.3</v>
      </c>
      <c r="AK1085" s="3">
        <f>IF(AF1085&lt;=450,AthetaR120_0,IF(AF1085&gt;=650,AthetaR120_2,(IF(AF1085&lt;=550,AthetaR120_0+(AthetaR120_1-AthetaR120_0)/100*(AF1085-450),AthetaR120_1+(AthetaR120_2-AthetaR120_1)/100*(AF1085-450)))))</f>
        <v>1.9</v>
      </c>
      <c r="AL1085" s="24">
        <f t="shared" si="526"/>
        <v>522.35257736571032</v>
      </c>
      <c r="AM1085" s="14">
        <f t="shared" si="527"/>
        <v>388.09703523440828</v>
      </c>
    </row>
    <row r="1086" spans="2:39" x14ac:dyDescent="0.25">
      <c r="B1086" s="3">
        <f t="shared" si="510"/>
        <v>5340</v>
      </c>
      <c r="C1086" s="14">
        <f t="shared" si="511"/>
        <v>89</v>
      </c>
      <c r="D1086" s="11">
        <f t="shared" si="512"/>
        <v>1004.3158877988935</v>
      </c>
      <c r="E1086" s="11">
        <f t="shared" si="498"/>
        <v>674.56830795540304</v>
      </c>
      <c r="F1086" s="11">
        <f t="shared" si="513"/>
        <v>264.47062733517555</v>
      </c>
      <c r="G1086" s="11">
        <f t="shared" si="499"/>
        <v>522.70704802096668</v>
      </c>
      <c r="H1086" s="11">
        <f t="shared" si="500"/>
        <v>386.49450559626837</v>
      </c>
      <c r="I1086" s="24">
        <f t="shared" si="514"/>
        <v>264.47062733517555</v>
      </c>
      <c r="J1086" s="12">
        <f t="shared" si="501"/>
        <v>0.20931746576647514</v>
      </c>
      <c r="K1086" s="24">
        <f t="shared" si="502"/>
        <v>552.29550538499257</v>
      </c>
      <c r="L1086" s="12">
        <f t="shared" si="515"/>
        <v>0.22674045964716566</v>
      </c>
      <c r="M1086" s="24">
        <f t="shared" si="516"/>
        <v>522.70704802096668</v>
      </c>
      <c r="N1086" s="12">
        <f t="shared" si="503"/>
        <v>0.56308420931608594</v>
      </c>
      <c r="O1086" s="24">
        <f t="shared" si="504"/>
        <v>684.35646408798891</v>
      </c>
      <c r="P1086" s="12">
        <f t="shared" si="517"/>
        <v>0.35419010448381927</v>
      </c>
      <c r="Q1086" s="24">
        <f t="shared" si="518"/>
        <v>386.49450559626837</v>
      </c>
      <c r="R1086" s="12">
        <f t="shared" si="505"/>
        <v>0.3535439528990324</v>
      </c>
      <c r="S1086" s="24">
        <f t="shared" si="506"/>
        <v>599.48041374013769</v>
      </c>
      <c r="T1086" s="12">
        <f t="shared" si="519"/>
        <v>0.30501158552360524</v>
      </c>
      <c r="W1086" s="24">
        <f t="shared" si="520"/>
        <v>438.37515623599489</v>
      </c>
      <c r="X1086" s="24">
        <f t="shared" si="521"/>
        <v>626.1131741413335</v>
      </c>
      <c r="Y1086" s="13">
        <f t="shared" si="507"/>
        <v>0.37688099778340622</v>
      </c>
      <c r="Z1086" s="24">
        <f t="shared" si="508"/>
        <v>5904.828792985204</v>
      </c>
      <c r="AA1086" s="24">
        <f t="shared" si="509"/>
        <v>15283.635446138671</v>
      </c>
      <c r="AB1086" s="24">
        <f t="shared" si="522"/>
        <v>522.70704802096668</v>
      </c>
      <c r="AC1086" s="24">
        <f t="shared" si="523"/>
        <v>386.49450559626837</v>
      </c>
      <c r="AE1086" s="14">
        <f t="shared" si="524"/>
        <v>89</v>
      </c>
      <c r="AF1086" s="24">
        <f t="shared" si="528"/>
        <v>400</v>
      </c>
      <c r="AG1086" s="3">
        <f t="shared" si="525"/>
        <v>1.3</v>
      </c>
      <c r="AH1086" s="3">
        <f>IF(AC1086&lt;=450,AthetaR30_0,IF(AC1086&gt;=650,AthetaR30_2,(IF(AC1086&lt;=550,AthetaR30_0+(AthetaR30_1-AthetaR30_0)/100*(AC1086-450),AthetaR30_1+(AthetaR30_2-AthetaR30_1)/100*(AC1086-450)))))</f>
        <v>0</v>
      </c>
      <c r="AI1086" s="3">
        <f>IF(AD1086&lt;=450,AthetaR60_0,IF(AD1086&gt;=650,AthetaR60_2,(IF(AD1086&lt;=550,AthetaR60_0+(AthetaR60_1-AthetaR60_0)/100*(AD1086-450),AthetaR60_1+(AthetaR60_2-AthetaR60_1)/100*(AD1086-450)))))</f>
        <v>0.5</v>
      </c>
      <c r="AJ1086" s="3">
        <f>IF(AE1086&lt;=450,AthetaR90_0,IF(AE1086&gt;=650,AthetaR90_2,(IF(AE1086&lt;=550,AthetaR90_0+(AthetaR90_1-AthetaR90_0)/100*(AE1086-450),AthetaR90_1+(AthetaR90_2-AthetaR90_1)/100*(AE1086-450)))))</f>
        <v>1.3</v>
      </c>
      <c r="AK1086" s="3">
        <f>IF(AF1086&lt;=450,AthetaR120_0,IF(AF1086&gt;=650,AthetaR120_2,(IF(AF1086&lt;=550,AthetaR120_0+(AthetaR120_1-AthetaR120_0)/100*(AF1086-450),AthetaR120_1+(AthetaR120_2-AthetaR120_1)/100*(AF1086-450)))))</f>
        <v>1.9</v>
      </c>
      <c r="AL1086" s="24">
        <f t="shared" si="526"/>
        <v>522.70704802096668</v>
      </c>
      <c r="AM1086" s="14">
        <f t="shared" si="527"/>
        <v>388.42263791102766</v>
      </c>
    </row>
    <row r="1087" spans="2:39" x14ac:dyDescent="0.25">
      <c r="B1087" s="3">
        <f t="shared" si="510"/>
        <v>5345</v>
      </c>
      <c r="C1087" s="14">
        <f t="shared" si="511"/>
        <v>89.083333333333329</v>
      </c>
      <c r="D1087" s="11">
        <f t="shared" si="512"/>
        <v>1004.4559173382975</v>
      </c>
      <c r="E1087" s="11">
        <f t="shared" si="498"/>
        <v>674.78210630405511</v>
      </c>
      <c r="F1087" s="11">
        <f t="shared" si="513"/>
        <v>264.6973677948227</v>
      </c>
      <c r="G1087" s="11">
        <f t="shared" si="499"/>
        <v>523.06123812545047</v>
      </c>
      <c r="H1087" s="11">
        <f t="shared" si="500"/>
        <v>386.799517181792</v>
      </c>
      <c r="I1087" s="24">
        <f t="shared" si="514"/>
        <v>264.6973677948227</v>
      </c>
      <c r="J1087" s="12">
        <f t="shared" si="501"/>
        <v>0.20928782825567235</v>
      </c>
      <c r="K1087" s="24">
        <f t="shared" si="502"/>
        <v>552.37371664144075</v>
      </c>
      <c r="L1087" s="12">
        <f t="shared" si="515"/>
        <v>0.22668633277287889</v>
      </c>
      <c r="M1087" s="24">
        <f t="shared" si="516"/>
        <v>523.06123812545047</v>
      </c>
      <c r="N1087" s="12">
        <f t="shared" si="503"/>
        <v>0.56284343529480962</v>
      </c>
      <c r="O1087" s="24">
        <f t="shared" si="504"/>
        <v>684.64921913763885</v>
      </c>
      <c r="P1087" s="12">
        <f t="shared" si="517"/>
        <v>0.35390975763965393</v>
      </c>
      <c r="Q1087" s="24">
        <f t="shared" si="518"/>
        <v>386.799517181792</v>
      </c>
      <c r="R1087" s="12">
        <f t="shared" si="505"/>
        <v>0.3534609077992576</v>
      </c>
      <c r="S1087" s="24">
        <f t="shared" si="506"/>
        <v>599.62126074662001</v>
      </c>
      <c r="T1087" s="12">
        <f t="shared" si="519"/>
        <v>0.30486957131258224</v>
      </c>
      <c r="W1087" s="24">
        <f t="shared" si="520"/>
        <v>438.75203723377831</v>
      </c>
      <c r="X1087" s="24">
        <f t="shared" si="521"/>
        <v>626.32860926588978</v>
      </c>
      <c r="Y1087" s="13">
        <f t="shared" si="507"/>
        <v>0.3767701228254472</v>
      </c>
      <c r="Z1087" s="24">
        <f t="shared" si="508"/>
        <v>5900.7517267569201</v>
      </c>
      <c r="AA1087" s="24">
        <f t="shared" si="509"/>
        <v>15288.767512249959</v>
      </c>
      <c r="AB1087" s="24">
        <f t="shared" si="522"/>
        <v>523.06123812545047</v>
      </c>
      <c r="AC1087" s="24">
        <f t="shared" si="523"/>
        <v>386.799517181792</v>
      </c>
      <c r="AE1087" s="14">
        <f t="shared" si="524"/>
        <v>89.083333333333329</v>
      </c>
      <c r="AF1087" s="24">
        <f t="shared" si="528"/>
        <v>400</v>
      </c>
      <c r="AG1087" s="3">
        <f t="shared" si="525"/>
        <v>1.3</v>
      </c>
      <c r="AH1087" s="3">
        <f>IF(AC1087&lt;=450,AthetaR30_0,IF(AC1087&gt;=650,AthetaR30_2,(IF(AC1087&lt;=550,AthetaR30_0+(AthetaR30_1-AthetaR30_0)/100*(AC1087-450),AthetaR30_1+(AthetaR30_2-AthetaR30_1)/100*(AC1087-450)))))</f>
        <v>0</v>
      </c>
      <c r="AI1087" s="3">
        <f>IF(AD1087&lt;=450,AthetaR60_0,IF(AD1087&gt;=650,AthetaR60_2,(IF(AD1087&lt;=550,AthetaR60_0+(AthetaR60_1-AthetaR60_0)/100*(AD1087-450),AthetaR60_1+(AthetaR60_2-AthetaR60_1)/100*(AD1087-450)))))</f>
        <v>0.5</v>
      </c>
      <c r="AJ1087" s="3">
        <f>IF(AE1087&lt;=450,AthetaR90_0,IF(AE1087&gt;=650,AthetaR90_2,(IF(AE1087&lt;=550,AthetaR90_0+(AthetaR90_1-AthetaR90_0)/100*(AE1087-450),AthetaR90_1+(AthetaR90_2-AthetaR90_1)/100*(AE1087-450)))))</f>
        <v>1.3</v>
      </c>
      <c r="AK1087" s="3">
        <f>IF(AF1087&lt;=450,AthetaR120_0,IF(AF1087&gt;=650,AthetaR120_2,(IF(AF1087&lt;=550,AthetaR120_0+(AthetaR120_1-AthetaR120_0)/100*(AF1087-450),AthetaR120_1+(AthetaR120_2-AthetaR120_1)/100*(AF1087-450)))))</f>
        <v>1.9</v>
      </c>
      <c r="AL1087" s="24">
        <f t="shared" si="526"/>
        <v>523.06123812545047</v>
      </c>
      <c r="AM1087" s="14">
        <f t="shared" si="527"/>
        <v>388.74812218973074</v>
      </c>
    </row>
    <row r="1088" spans="2:39" x14ac:dyDescent="0.25">
      <c r="B1088" s="3">
        <f t="shared" si="510"/>
        <v>5350</v>
      </c>
      <c r="C1088" s="14">
        <f t="shared" si="511"/>
        <v>89.166666666666671</v>
      </c>
      <c r="D1088" s="11">
        <f t="shared" si="512"/>
        <v>1004.5958161311473</v>
      </c>
      <c r="E1088" s="11">
        <f t="shared" si="498"/>
        <v>674.99590465270717</v>
      </c>
      <c r="F1088" s="11">
        <f t="shared" si="513"/>
        <v>264.92405412759558</v>
      </c>
      <c r="G1088" s="11">
        <f t="shared" si="499"/>
        <v>523.41514788309007</v>
      </c>
      <c r="H1088" s="11">
        <f t="shared" si="500"/>
        <v>387.10438675310456</v>
      </c>
      <c r="I1088" s="24">
        <f t="shared" si="514"/>
        <v>264.92405412759558</v>
      </c>
      <c r="J1088" s="12">
        <f t="shared" si="501"/>
        <v>0.20925820337086171</v>
      </c>
      <c r="K1088" s="24">
        <f t="shared" si="502"/>
        <v>552.45191671897328</v>
      </c>
      <c r="L1088" s="12">
        <f t="shared" si="515"/>
        <v>0.22663219548371202</v>
      </c>
      <c r="M1088" s="24">
        <f t="shared" si="516"/>
        <v>523.41514788309007</v>
      </c>
      <c r="N1088" s="12">
        <f t="shared" si="503"/>
        <v>0.56260268823023529</v>
      </c>
      <c r="O1088" s="24">
        <f t="shared" si="504"/>
        <v>684.94219194637003</v>
      </c>
      <c r="P1088" s="12">
        <f t="shared" si="517"/>
        <v>0.35362961493571454</v>
      </c>
      <c r="Q1088" s="24">
        <f t="shared" si="518"/>
        <v>387.10438675310456</v>
      </c>
      <c r="R1088" s="12">
        <f t="shared" si="505"/>
        <v>0.35337784327040717</v>
      </c>
      <c r="S1088" s="24">
        <f t="shared" si="506"/>
        <v>599.7622069277719</v>
      </c>
      <c r="T1088" s="12">
        <f t="shared" si="519"/>
        <v>0.30472756830837794</v>
      </c>
      <c r="W1088" s="24">
        <f t="shared" si="520"/>
        <v>439.12880735660377</v>
      </c>
      <c r="X1088" s="24">
        <f t="shared" si="521"/>
        <v>626.54433086684685</v>
      </c>
      <c r="Y1088" s="13">
        <f t="shared" si="507"/>
        <v>0.3766590971734019</v>
      </c>
      <c r="Z1088" s="24">
        <f t="shared" si="508"/>
        <v>5896.6774324025846</v>
      </c>
      <c r="AA1088" s="24">
        <f t="shared" si="509"/>
        <v>15293.8937279115</v>
      </c>
      <c r="AB1088" s="24">
        <f t="shared" si="522"/>
        <v>523.41514788309007</v>
      </c>
      <c r="AC1088" s="24">
        <f t="shared" si="523"/>
        <v>387.10438675310456</v>
      </c>
      <c r="AE1088" s="14">
        <f t="shared" si="524"/>
        <v>89.166666666666671</v>
      </c>
      <c r="AF1088" s="24">
        <f t="shared" si="528"/>
        <v>400</v>
      </c>
      <c r="AG1088" s="3">
        <f t="shared" si="525"/>
        <v>1.3</v>
      </c>
      <c r="AH1088" s="3">
        <f>IF(AC1088&lt;=450,AthetaR30_0,IF(AC1088&gt;=650,AthetaR30_2,(IF(AC1088&lt;=550,AthetaR30_0+(AthetaR30_1-AthetaR30_0)/100*(AC1088-450),AthetaR30_1+(AthetaR30_2-AthetaR30_1)/100*(AC1088-450)))))</f>
        <v>0</v>
      </c>
      <c r="AI1088" s="3">
        <f>IF(AD1088&lt;=450,AthetaR60_0,IF(AD1088&gt;=650,AthetaR60_2,(IF(AD1088&lt;=550,AthetaR60_0+(AthetaR60_1-AthetaR60_0)/100*(AD1088-450),AthetaR60_1+(AthetaR60_2-AthetaR60_1)/100*(AD1088-450)))))</f>
        <v>0.5</v>
      </c>
      <c r="AJ1088" s="3">
        <f>IF(AE1088&lt;=450,AthetaR90_0,IF(AE1088&gt;=650,AthetaR90_2,(IF(AE1088&lt;=550,AthetaR90_0+(AthetaR90_1-AthetaR90_0)/100*(AE1088-450),AthetaR90_1+(AthetaR90_2-AthetaR90_1)/100*(AE1088-450)))))</f>
        <v>1.3</v>
      </c>
      <c r="AK1088" s="3">
        <f>IF(AF1088&lt;=450,AthetaR120_0,IF(AF1088&gt;=650,AthetaR120_2,(IF(AF1088&lt;=550,AthetaR120_0+(AthetaR120_1-AthetaR120_0)/100*(AF1088-450),AthetaR120_1+(AthetaR120_2-AthetaR120_1)/100*(AF1088-450)))))</f>
        <v>1.9</v>
      </c>
      <c r="AL1088" s="24">
        <f t="shared" si="526"/>
        <v>523.41514788309007</v>
      </c>
      <c r="AM1088" s="14">
        <f t="shared" si="527"/>
        <v>389.0734880400052</v>
      </c>
    </row>
    <row r="1089" spans="2:39" x14ac:dyDescent="0.25">
      <c r="B1089" s="3">
        <f t="shared" si="510"/>
        <v>5355</v>
      </c>
      <c r="C1089" s="14">
        <f t="shared" si="511"/>
        <v>89.25</v>
      </c>
      <c r="D1089" s="11">
        <f t="shared" si="512"/>
        <v>1004.7355844213727</v>
      </c>
      <c r="E1089" s="11">
        <f t="shared" si="498"/>
        <v>675.20970300135923</v>
      </c>
      <c r="F1089" s="11">
        <f t="shared" si="513"/>
        <v>265.1506863230793</v>
      </c>
      <c r="G1089" s="11">
        <f t="shared" si="499"/>
        <v>523.76877749802577</v>
      </c>
      <c r="H1089" s="11">
        <f t="shared" si="500"/>
        <v>387.40911432141291</v>
      </c>
      <c r="I1089" s="24">
        <f t="shared" si="514"/>
        <v>265.1506863230793</v>
      </c>
      <c r="J1089" s="12">
        <f t="shared" si="501"/>
        <v>0.20922859104954283</v>
      </c>
      <c r="K1089" s="24">
        <f t="shared" si="502"/>
        <v>552.53010576373561</v>
      </c>
      <c r="L1089" s="12">
        <f t="shared" si="515"/>
        <v>0.22657804781841154</v>
      </c>
      <c r="M1089" s="24">
        <f t="shared" si="516"/>
        <v>523.76877749802577</v>
      </c>
      <c r="N1089" s="12">
        <f t="shared" si="503"/>
        <v>0.56236196857057208</v>
      </c>
      <c r="O1089" s="24">
        <f t="shared" si="504"/>
        <v>685.23538220557862</v>
      </c>
      <c r="P1089" s="12">
        <f t="shared" si="517"/>
        <v>0.35334967658242905</v>
      </c>
      <c r="Q1089" s="24">
        <f t="shared" si="518"/>
        <v>387.40911432141291</v>
      </c>
      <c r="R1089" s="12">
        <f t="shared" si="505"/>
        <v>0.35329475927774801</v>
      </c>
      <c r="S1089" s="24">
        <f t="shared" si="506"/>
        <v>599.90325243577627</v>
      </c>
      <c r="T1089" s="12">
        <f t="shared" si="519"/>
        <v>0.30458557663991714</v>
      </c>
      <c r="W1089" s="24">
        <f t="shared" si="520"/>
        <v>439.50546645377716</v>
      </c>
      <c r="X1089" s="24">
        <f t="shared" si="521"/>
        <v>626.76033926099672</v>
      </c>
      <c r="Y1089" s="13">
        <f t="shared" si="507"/>
        <v>0.3765479211542696</v>
      </c>
      <c r="Z1089" s="24">
        <f t="shared" si="508"/>
        <v>5892.6059136895519</v>
      </c>
      <c r="AA1089" s="24">
        <f t="shared" si="509"/>
        <v>15299.014101145303</v>
      </c>
      <c r="AB1089" s="24">
        <f t="shared" si="522"/>
        <v>523.76877749802577</v>
      </c>
      <c r="AC1089" s="24">
        <f t="shared" si="523"/>
        <v>387.40911432141291</v>
      </c>
      <c r="AE1089" s="14">
        <f t="shared" si="524"/>
        <v>89.25</v>
      </c>
      <c r="AF1089" s="24">
        <f t="shared" si="528"/>
        <v>400</v>
      </c>
      <c r="AG1089" s="3">
        <f t="shared" si="525"/>
        <v>1.3</v>
      </c>
      <c r="AH1089" s="3">
        <f>IF(AC1089&lt;=450,AthetaR30_0,IF(AC1089&gt;=650,AthetaR30_2,(IF(AC1089&lt;=550,AthetaR30_0+(AthetaR30_1-AthetaR30_0)/100*(AC1089-450),AthetaR30_1+(AthetaR30_2-AthetaR30_1)/100*(AC1089-450)))))</f>
        <v>0</v>
      </c>
      <c r="AI1089" s="3">
        <f>IF(AD1089&lt;=450,AthetaR60_0,IF(AD1089&gt;=650,AthetaR60_2,(IF(AD1089&lt;=550,AthetaR60_0+(AthetaR60_1-AthetaR60_0)/100*(AD1089-450),AthetaR60_1+(AthetaR60_2-AthetaR60_1)/100*(AD1089-450)))))</f>
        <v>0.5</v>
      </c>
      <c r="AJ1089" s="3">
        <f>IF(AE1089&lt;=450,AthetaR90_0,IF(AE1089&gt;=650,AthetaR90_2,(IF(AE1089&lt;=550,AthetaR90_0+(AthetaR90_1-AthetaR90_0)/100*(AE1089-450),AthetaR90_1+(AthetaR90_2-AthetaR90_1)/100*(AE1089-450)))))</f>
        <v>1.3</v>
      </c>
      <c r="AK1089" s="3">
        <f>IF(AF1089&lt;=450,AthetaR120_0,IF(AF1089&gt;=650,AthetaR120_2,(IF(AF1089&lt;=550,AthetaR120_0+(AthetaR120_1-AthetaR120_0)/100*(AF1089-450),AthetaR120_1+(AthetaR120_2-AthetaR120_1)/100*(AF1089-450)))))</f>
        <v>1.9</v>
      </c>
      <c r="AL1089" s="24">
        <f t="shared" si="526"/>
        <v>523.76877749802577</v>
      </c>
      <c r="AM1089" s="14">
        <f t="shared" si="527"/>
        <v>389.39873543147553</v>
      </c>
    </row>
    <row r="1090" spans="2:39" x14ac:dyDescent="0.25">
      <c r="B1090" s="3">
        <f t="shared" si="510"/>
        <v>5360</v>
      </c>
      <c r="C1090" s="14">
        <f t="shared" si="511"/>
        <v>89.333333333333329</v>
      </c>
      <c r="D1090" s="11">
        <f t="shared" si="512"/>
        <v>1004.875222452222</v>
      </c>
      <c r="E1090" s="11">
        <f t="shared" si="498"/>
        <v>675.42350135001129</v>
      </c>
      <c r="F1090" s="11">
        <f t="shared" si="513"/>
        <v>265.37726437089771</v>
      </c>
      <c r="G1090" s="11">
        <f t="shared" si="499"/>
        <v>524.12212717460818</v>
      </c>
      <c r="H1090" s="11">
        <f t="shared" si="500"/>
        <v>387.71369989805282</v>
      </c>
      <c r="I1090" s="24">
        <f t="shared" si="514"/>
        <v>265.37726437089771</v>
      </c>
      <c r="J1090" s="12">
        <f t="shared" si="501"/>
        <v>0.20919899122936234</v>
      </c>
      <c r="K1090" s="24">
        <f t="shared" si="502"/>
        <v>552.60828392166457</v>
      </c>
      <c r="L1090" s="12">
        <f t="shared" si="515"/>
        <v>0.22652388981551003</v>
      </c>
      <c r="M1090" s="24">
        <f t="shared" si="516"/>
        <v>524.12212717460818</v>
      </c>
      <c r="N1090" s="12">
        <f t="shared" si="503"/>
        <v>0.56212127676338819</v>
      </c>
      <c r="O1090" s="24">
        <f t="shared" si="504"/>
        <v>685.52878960591579</v>
      </c>
      <c r="P1090" s="12">
        <f t="shared" si="517"/>
        <v>0.35306994278854048</v>
      </c>
      <c r="Q1090" s="24">
        <f t="shared" si="518"/>
        <v>387.71369989805282</v>
      </c>
      <c r="R1090" s="12">
        <f t="shared" si="505"/>
        <v>0.35321165578719171</v>
      </c>
      <c r="S1090" s="24">
        <f t="shared" si="506"/>
        <v>600.04439742195268</v>
      </c>
      <c r="T1090" s="12">
        <f t="shared" si="519"/>
        <v>0.30444359643594526</v>
      </c>
      <c r="W1090" s="24">
        <f t="shared" si="520"/>
        <v>439.88201437493143</v>
      </c>
      <c r="X1090" s="24">
        <f t="shared" si="521"/>
        <v>626.97663476359128</v>
      </c>
      <c r="Y1090" s="13">
        <f t="shared" si="507"/>
        <v>0.3764365950969365</v>
      </c>
      <c r="Z1090" s="24">
        <f t="shared" si="508"/>
        <v>5888.5371743769965</v>
      </c>
      <c r="AA1090" s="24">
        <f t="shared" si="509"/>
        <v>15304.128640025212</v>
      </c>
      <c r="AB1090" s="24">
        <f t="shared" si="522"/>
        <v>524.12212717460818</v>
      </c>
      <c r="AC1090" s="24">
        <f t="shared" si="523"/>
        <v>387.71369989805282</v>
      </c>
      <c r="AE1090" s="14">
        <f t="shared" si="524"/>
        <v>89.333333333333329</v>
      </c>
      <c r="AF1090" s="24">
        <f t="shared" si="528"/>
        <v>400</v>
      </c>
      <c r="AG1090" s="3">
        <f t="shared" si="525"/>
        <v>1.3</v>
      </c>
      <c r="AH1090" s="3">
        <f>IF(AC1090&lt;=450,AthetaR30_0,IF(AC1090&gt;=650,AthetaR30_2,(IF(AC1090&lt;=550,AthetaR30_0+(AthetaR30_1-AthetaR30_0)/100*(AC1090-450),AthetaR30_1+(AthetaR30_2-AthetaR30_1)/100*(AC1090-450)))))</f>
        <v>0</v>
      </c>
      <c r="AI1090" s="3">
        <f>IF(AD1090&lt;=450,AthetaR60_0,IF(AD1090&gt;=650,AthetaR60_2,(IF(AD1090&lt;=550,AthetaR60_0+(AthetaR60_1-AthetaR60_0)/100*(AD1090-450),AthetaR60_1+(AthetaR60_2-AthetaR60_1)/100*(AD1090-450)))))</f>
        <v>0.5</v>
      </c>
      <c r="AJ1090" s="3">
        <f>IF(AE1090&lt;=450,AthetaR90_0,IF(AE1090&gt;=650,AthetaR90_2,(IF(AE1090&lt;=550,AthetaR90_0+(AthetaR90_1-AthetaR90_0)/100*(AE1090-450),AthetaR90_1+(AthetaR90_2-AthetaR90_1)/100*(AE1090-450)))))</f>
        <v>1.3</v>
      </c>
      <c r="AK1090" s="3">
        <f>IF(AF1090&lt;=450,AthetaR120_0,IF(AF1090&gt;=650,AthetaR120_2,(IF(AF1090&lt;=550,AthetaR120_0+(AthetaR120_1-AthetaR120_0)/100*(AF1090-450),AthetaR120_1+(AthetaR120_2-AthetaR120_1)/100*(AF1090-450)))))</f>
        <v>1.9</v>
      </c>
      <c r="AL1090" s="24">
        <f t="shared" si="526"/>
        <v>524.12212717460818</v>
      </c>
      <c r="AM1090" s="14">
        <f t="shared" si="527"/>
        <v>389.72386433390272</v>
      </c>
    </row>
    <row r="1091" spans="2:39" x14ac:dyDescent="0.25">
      <c r="B1091" s="3">
        <f t="shared" si="510"/>
        <v>5365</v>
      </c>
      <c r="C1091" s="14">
        <f t="shared" si="511"/>
        <v>89.416666666666671</v>
      </c>
      <c r="D1091" s="11">
        <f t="shared" si="512"/>
        <v>1005.0147304662644</v>
      </c>
      <c r="E1091" s="11">
        <f t="shared" si="498"/>
        <v>675.63729969866347</v>
      </c>
      <c r="F1091" s="11">
        <f t="shared" si="513"/>
        <v>265.6037882607132</v>
      </c>
      <c r="G1091" s="11">
        <f t="shared" si="499"/>
        <v>524.47519711739676</v>
      </c>
      <c r="H1091" s="11">
        <f t="shared" si="500"/>
        <v>388.01814349448875</v>
      </c>
      <c r="I1091" s="24">
        <f t="shared" si="514"/>
        <v>265.6037882607132</v>
      </c>
      <c r="J1091" s="12">
        <f t="shared" si="501"/>
        <v>0.2091694038481143</v>
      </c>
      <c r="K1091" s="24">
        <f t="shared" si="502"/>
        <v>552.68645133848759</v>
      </c>
      <c r="L1091" s="12">
        <f t="shared" si="515"/>
        <v>0.22646972151339945</v>
      </c>
      <c r="M1091" s="24">
        <f t="shared" si="516"/>
        <v>524.47519711739676</v>
      </c>
      <c r="N1091" s="12">
        <f t="shared" si="503"/>
        <v>0.56188061325560201</v>
      </c>
      <c r="O1091" s="24">
        <f t="shared" si="504"/>
        <v>685.82241383729684</v>
      </c>
      <c r="P1091" s="12">
        <f t="shared" si="517"/>
        <v>0.35279041376130404</v>
      </c>
      <c r="Q1091" s="24">
        <f t="shared" si="518"/>
        <v>388.01814349448875</v>
      </c>
      <c r="R1091" s="12">
        <f t="shared" si="505"/>
        <v>0.35312853276529155</v>
      </c>
      <c r="S1091" s="24">
        <f t="shared" si="506"/>
        <v>600.18564203676021</v>
      </c>
      <c r="T1091" s="12">
        <f t="shared" si="519"/>
        <v>0.30430162782514991</v>
      </c>
      <c r="W1091" s="24">
        <f t="shared" si="520"/>
        <v>440.25845097002838</v>
      </c>
      <c r="X1091" s="24">
        <f t="shared" si="521"/>
        <v>627.19321768834232</v>
      </c>
      <c r="Y1091" s="13">
        <f t="shared" si="507"/>
        <v>0.37632511933216833</v>
      </c>
      <c r="Z1091" s="24">
        <f t="shared" si="508"/>
        <v>5884.4712182158773</v>
      </c>
      <c r="AA1091" s="24">
        <f t="shared" si="509"/>
        <v>15309.237352676817</v>
      </c>
      <c r="AB1091" s="24">
        <f t="shared" si="522"/>
        <v>524.47519711739676</v>
      </c>
      <c r="AC1091" s="24">
        <f t="shared" si="523"/>
        <v>388.01814349448875</v>
      </c>
      <c r="AE1091" s="14">
        <f t="shared" si="524"/>
        <v>89.416666666666671</v>
      </c>
      <c r="AF1091" s="24">
        <f t="shared" si="528"/>
        <v>400</v>
      </c>
      <c r="AG1091" s="3">
        <f t="shared" si="525"/>
        <v>1.3</v>
      </c>
      <c r="AH1091" s="3">
        <f>IF(AC1091&lt;=450,AthetaR30_0,IF(AC1091&gt;=650,AthetaR30_2,(IF(AC1091&lt;=550,AthetaR30_0+(AthetaR30_1-AthetaR30_0)/100*(AC1091-450),AthetaR30_1+(AthetaR30_2-AthetaR30_1)/100*(AC1091-450)))))</f>
        <v>0</v>
      </c>
      <c r="AI1091" s="3">
        <f>IF(AD1091&lt;=450,AthetaR60_0,IF(AD1091&gt;=650,AthetaR60_2,(IF(AD1091&lt;=550,AthetaR60_0+(AthetaR60_1-AthetaR60_0)/100*(AD1091-450),AthetaR60_1+(AthetaR60_2-AthetaR60_1)/100*(AD1091-450)))))</f>
        <v>0.5</v>
      </c>
      <c r="AJ1091" s="3">
        <f>IF(AE1091&lt;=450,AthetaR90_0,IF(AE1091&gt;=650,AthetaR90_2,(IF(AE1091&lt;=550,AthetaR90_0+(AthetaR90_1-AthetaR90_0)/100*(AE1091-450),AthetaR90_1+(AthetaR90_2-AthetaR90_1)/100*(AE1091-450)))))</f>
        <v>1.3</v>
      </c>
      <c r="AK1091" s="3">
        <f>IF(AF1091&lt;=450,AthetaR120_0,IF(AF1091&gt;=650,AthetaR120_2,(IF(AF1091&lt;=550,AthetaR120_0+(AthetaR120_1-AthetaR120_0)/100*(AF1091-450),AthetaR120_1+(AthetaR120_2-AthetaR120_1)/100*(AF1091-450)))))</f>
        <v>1.9</v>
      </c>
      <c r="AL1091" s="24">
        <f t="shared" si="526"/>
        <v>524.47519711739676</v>
      </c>
      <c r="AM1091" s="14">
        <f t="shared" si="527"/>
        <v>390.04887471718479</v>
      </c>
    </row>
    <row r="1092" spans="2:39" x14ac:dyDescent="0.25">
      <c r="B1092" s="3">
        <f t="shared" si="510"/>
        <v>5370</v>
      </c>
      <c r="C1092" s="14">
        <f t="shared" si="511"/>
        <v>89.5</v>
      </c>
      <c r="D1092" s="11">
        <f t="shared" si="512"/>
        <v>1005.1541087053909</v>
      </c>
      <c r="E1092" s="11">
        <f t="shared" si="498"/>
        <v>675.85109804731553</v>
      </c>
      <c r="F1092" s="11">
        <f t="shared" si="513"/>
        <v>265.83025798222661</v>
      </c>
      <c r="G1092" s="11">
        <f t="shared" si="499"/>
        <v>524.8279875311581</v>
      </c>
      <c r="H1092" s="11">
        <f t="shared" si="500"/>
        <v>388.32244512231392</v>
      </c>
      <c r="I1092" s="24">
        <f t="shared" si="514"/>
        <v>265.83025798222661</v>
      </c>
      <c r="J1092" s="12">
        <f t="shared" si="501"/>
        <v>0.20913982884373952</v>
      </c>
      <c r="K1092" s="24">
        <f t="shared" si="502"/>
        <v>552.76460815972337</v>
      </c>
      <c r="L1092" s="12">
        <f t="shared" si="515"/>
        <v>0.22641554295032176</v>
      </c>
      <c r="M1092" s="24">
        <f t="shared" si="516"/>
        <v>524.8279875311581</v>
      </c>
      <c r="N1092" s="12">
        <f t="shared" si="503"/>
        <v>0.56163997849347636</v>
      </c>
      <c r="O1092" s="24">
        <f t="shared" si="504"/>
        <v>686.1162545889058</v>
      </c>
      <c r="P1092" s="12">
        <f t="shared" si="517"/>
        <v>0.35251108970646333</v>
      </c>
      <c r="Q1092" s="24">
        <f t="shared" si="518"/>
        <v>388.32244512231392</v>
      </c>
      <c r="R1092" s="12">
        <f t="shared" si="505"/>
        <v>0.35304539017924064</v>
      </c>
      <c r="S1092" s="24">
        <f t="shared" si="506"/>
        <v>600.3269864297979</v>
      </c>
      <c r="T1092" s="12">
        <f t="shared" si="519"/>
        <v>0.30415967093614354</v>
      </c>
      <c r="W1092" s="24">
        <f t="shared" si="520"/>
        <v>440.63477608936057</v>
      </c>
      <c r="X1092" s="24">
        <f t="shared" si="521"/>
        <v>627.4100883474232</v>
      </c>
      <c r="Y1092" s="13">
        <f t="shared" si="507"/>
        <v>0.37621349419259997</v>
      </c>
      <c r="Z1092" s="24">
        <f t="shared" si="508"/>
        <v>5880.4080489488742</v>
      </c>
      <c r="AA1092" s="24">
        <f t="shared" si="509"/>
        <v>15314.340247277305</v>
      </c>
      <c r="AB1092" s="24">
        <f t="shared" si="522"/>
        <v>524.8279875311581</v>
      </c>
      <c r="AC1092" s="24">
        <f t="shared" si="523"/>
        <v>388.32244512231392</v>
      </c>
      <c r="AE1092" s="14">
        <f t="shared" si="524"/>
        <v>89.5</v>
      </c>
      <c r="AF1092" s="24">
        <f t="shared" si="528"/>
        <v>400</v>
      </c>
      <c r="AG1092" s="3">
        <f t="shared" si="525"/>
        <v>1.3</v>
      </c>
      <c r="AH1092" s="3">
        <f>IF(AC1092&lt;=450,AthetaR30_0,IF(AC1092&gt;=650,AthetaR30_2,(IF(AC1092&lt;=550,AthetaR30_0+(AthetaR30_1-AthetaR30_0)/100*(AC1092-450),AthetaR30_1+(AthetaR30_2-AthetaR30_1)/100*(AC1092-450)))))</f>
        <v>0</v>
      </c>
      <c r="AI1092" s="3">
        <f>IF(AD1092&lt;=450,AthetaR60_0,IF(AD1092&gt;=650,AthetaR60_2,(IF(AD1092&lt;=550,AthetaR60_0+(AthetaR60_1-AthetaR60_0)/100*(AD1092-450),AthetaR60_1+(AthetaR60_2-AthetaR60_1)/100*(AD1092-450)))))</f>
        <v>0.5</v>
      </c>
      <c r="AJ1092" s="3">
        <f>IF(AE1092&lt;=450,AthetaR90_0,IF(AE1092&gt;=650,AthetaR90_2,(IF(AE1092&lt;=550,AthetaR90_0+(AthetaR90_1-AthetaR90_0)/100*(AE1092-450),AthetaR90_1+(AthetaR90_2-AthetaR90_1)/100*(AE1092-450)))))</f>
        <v>1.3</v>
      </c>
      <c r="AK1092" s="3">
        <f>IF(AF1092&lt;=450,AthetaR120_0,IF(AF1092&gt;=650,AthetaR120_2,(IF(AF1092&lt;=550,AthetaR120_0+(AthetaR120_1-AthetaR120_0)/100*(AF1092-450),AthetaR120_1+(AthetaR120_2-AthetaR120_1)/100*(AF1092-450)))))</f>
        <v>1.9</v>
      </c>
      <c r="AL1092" s="24">
        <f t="shared" si="526"/>
        <v>524.8279875311581</v>
      </c>
      <c r="AM1092" s="14">
        <f t="shared" si="527"/>
        <v>390.37376655135631</v>
      </c>
    </row>
    <row r="1093" spans="2:39" x14ac:dyDescent="0.25">
      <c r="B1093" s="3">
        <f t="shared" si="510"/>
        <v>5375</v>
      </c>
      <c r="C1093" s="14">
        <f t="shared" si="511"/>
        <v>89.583333333333329</v>
      </c>
      <c r="D1093" s="11">
        <f t="shared" si="512"/>
        <v>1005.2933574108196</v>
      </c>
      <c r="E1093" s="11">
        <f t="shared" si="498"/>
        <v>676.06489639596759</v>
      </c>
      <c r="F1093" s="11">
        <f t="shared" si="513"/>
        <v>266.05667352517696</v>
      </c>
      <c r="G1093" s="11">
        <f t="shared" si="499"/>
        <v>525.18049862086457</v>
      </c>
      <c r="H1093" s="11">
        <f t="shared" si="500"/>
        <v>388.62660479325007</v>
      </c>
      <c r="I1093" s="24">
        <f t="shared" si="514"/>
        <v>266.05667352517696</v>
      </c>
      <c r="J1093" s="12">
        <f t="shared" si="501"/>
        <v>0.20911026615432568</v>
      </c>
      <c r="K1093" s="24">
        <f t="shared" si="502"/>
        <v>552.84275453068119</v>
      </c>
      <c r="L1093" s="12">
        <f t="shared" si="515"/>
        <v>0.22636135416430866</v>
      </c>
      <c r="M1093" s="24">
        <f t="shared" si="516"/>
        <v>525.18049862086457</v>
      </c>
      <c r="N1093" s="12">
        <f t="shared" si="503"/>
        <v>0.56139937292261144</v>
      </c>
      <c r="O1093" s="24">
        <f t="shared" si="504"/>
        <v>686.41031154920415</v>
      </c>
      <c r="P1093" s="12">
        <f t="shared" si="517"/>
        <v>0.35223197082808216</v>
      </c>
      <c r="Q1093" s="24">
        <f t="shared" si="518"/>
        <v>388.62660479325007</v>
      </c>
      <c r="R1093" s="12">
        <f t="shared" si="505"/>
        <v>0.35296222799686938</v>
      </c>
      <c r="S1093" s="24">
        <f t="shared" si="506"/>
        <v>600.46843074980677</v>
      </c>
      <c r="T1093" s="12">
        <f t="shared" si="519"/>
        <v>0.3040177258973582</v>
      </c>
      <c r="W1093" s="24">
        <f t="shared" si="520"/>
        <v>441.01098958355317</v>
      </c>
      <c r="X1093" s="24">
        <f t="shared" si="521"/>
        <v>627.62724705147093</v>
      </c>
      <c r="Y1093" s="13">
        <f t="shared" si="507"/>
        <v>0.3761017200127274</v>
      </c>
      <c r="Z1093" s="24">
        <f t="shared" si="508"/>
        <v>5876.3476703103606</v>
      </c>
      <c r="AA1093" s="24">
        <f t="shared" si="509"/>
        <v>15319.43733205539</v>
      </c>
      <c r="AB1093" s="24">
        <f t="shared" si="522"/>
        <v>525.18049862086457</v>
      </c>
      <c r="AC1093" s="24">
        <f t="shared" si="523"/>
        <v>388.62660479325007</v>
      </c>
      <c r="AE1093" s="14">
        <f t="shared" si="524"/>
        <v>89.583333333333329</v>
      </c>
      <c r="AF1093" s="24">
        <f t="shared" si="528"/>
        <v>400</v>
      </c>
      <c r="AG1093" s="3">
        <f t="shared" si="525"/>
        <v>1.3</v>
      </c>
      <c r="AH1093" s="3">
        <f>IF(AC1093&lt;=450,AthetaR30_0,IF(AC1093&gt;=650,AthetaR30_2,(IF(AC1093&lt;=550,AthetaR30_0+(AthetaR30_1-AthetaR30_0)/100*(AC1093-450),AthetaR30_1+(AthetaR30_2-AthetaR30_1)/100*(AC1093-450)))))</f>
        <v>0</v>
      </c>
      <c r="AI1093" s="3">
        <f>IF(AD1093&lt;=450,AthetaR60_0,IF(AD1093&gt;=650,AthetaR60_2,(IF(AD1093&lt;=550,AthetaR60_0+(AthetaR60_1-AthetaR60_0)/100*(AD1093-450),AthetaR60_1+(AthetaR60_2-AthetaR60_1)/100*(AD1093-450)))))</f>
        <v>0.5</v>
      </c>
      <c r="AJ1093" s="3">
        <f>IF(AE1093&lt;=450,AthetaR90_0,IF(AE1093&gt;=650,AthetaR90_2,(IF(AE1093&lt;=550,AthetaR90_0+(AthetaR90_1-AthetaR90_0)/100*(AE1093-450),AthetaR90_1+(AthetaR90_2-AthetaR90_1)/100*(AE1093-450)))))</f>
        <v>1.3</v>
      </c>
      <c r="AK1093" s="3">
        <f>IF(AF1093&lt;=450,AthetaR120_0,IF(AF1093&gt;=650,AthetaR120_2,(IF(AF1093&lt;=550,AthetaR120_0+(AthetaR120_1-AthetaR120_0)/100*(AF1093-450),AthetaR120_1+(AthetaR120_2-AthetaR120_1)/100*(AF1093-450)))))</f>
        <v>1.9</v>
      </c>
      <c r="AL1093" s="24">
        <f t="shared" si="526"/>
        <v>525.18049862086457</v>
      </c>
      <c r="AM1093" s="14">
        <f t="shared" si="527"/>
        <v>390.69853980658883</v>
      </c>
    </row>
    <row r="1094" spans="2:39" x14ac:dyDescent="0.25">
      <c r="B1094" s="3">
        <f t="shared" si="510"/>
        <v>5380</v>
      </c>
      <c r="C1094" s="14">
        <f t="shared" si="511"/>
        <v>89.666666666666671</v>
      </c>
      <c r="D1094" s="11">
        <f t="shared" si="512"/>
        <v>1005.4324768230953</v>
      </c>
      <c r="E1094" s="11">
        <f t="shared" si="498"/>
        <v>676.27869474461966</v>
      </c>
      <c r="F1094" s="11">
        <f t="shared" si="513"/>
        <v>266.28303487934124</v>
      </c>
      <c r="G1094" s="11">
        <f t="shared" si="499"/>
        <v>525.5327305916926</v>
      </c>
      <c r="H1094" s="11">
        <f t="shared" si="500"/>
        <v>388.93062251914745</v>
      </c>
      <c r="I1094" s="24">
        <f t="shared" si="514"/>
        <v>266.28303487934124</v>
      </c>
      <c r="J1094" s="12">
        <f t="shared" si="501"/>
        <v>0.20908071571810669</v>
      </c>
      <c r="K1094" s="24">
        <f t="shared" si="502"/>
        <v>552.92089059646207</v>
      </c>
      <c r="L1094" s="12">
        <f t="shared" si="515"/>
        <v>0.2263071551932887</v>
      </c>
      <c r="M1094" s="24">
        <f t="shared" si="516"/>
        <v>525.5327305916926</v>
      </c>
      <c r="N1094" s="12">
        <f t="shared" si="503"/>
        <v>0.56115879698793836</v>
      </c>
      <c r="O1094" s="24">
        <f t="shared" si="504"/>
        <v>686.70458440593666</v>
      </c>
      <c r="P1094" s="12">
        <f t="shared" si="517"/>
        <v>0.35195305732884058</v>
      </c>
      <c r="Q1094" s="24">
        <f t="shared" si="518"/>
        <v>388.93062251914745</v>
      </c>
      <c r="R1094" s="12">
        <f t="shared" si="505"/>
        <v>0.35287904618664373</v>
      </c>
      <c r="S1094" s="24">
        <f t="shared" si="506"/>
        <v>600.60997514467203</v>
      </c>
      <c r="T1094" s="12">
        <f t="shared" si="519"/>
        <v>0.30387579283722677</v>
      </c>
      <c r="W1094" s="24">
        <f t="shared" si="520"/>
        <v>441.38709130356591</v>
      </c>
      <c r="X1094" s="24">
        <f t="shared" si="521"/>
        <v>627.84469410958548</v>
      </c>
      <c r="Y1094" s="13">
        <f t="shared" si="507"/>
        <v>0.37598979712889968</v>
      </c>
      <c r="Z1094" s="24">
        <f t="shared" si="508"/>
        <v>5872.2900860263435</v>
      </c>
      <c r="AA1094" s="24">
        <f t="shared" si="509"/>
        <v>15324.528615291232</v>
      </c>
      <c r="AB1094" s="24">
        <f t="shared" si="522"/>
        <v>525.5327305916926</v>
      </c>
      <c r="AC1094" s="24">
        <f t="shared" si="523"/>
        <v>388.93062251914745</v>
      </c>
      <c r="AE1094" s="14">
        <f t="shared" si="524"/>
        <v>89.666666666666671</v>
      </c>
      <c r="AF1094" s="24">
        <f t="shared" si="528"/>
        <v>400</v>
      </c>
      <c r="AG1094" s="3">
        <f t="shared" si="525"/>
        <v>1.3</v>
      </c>
      <c r="AH1094" s="3">
        <f>IF(AC1094&lt;=450,AthetaR30_0,IF(AC1094&gt;=650,AthetaR30_2,(IF(AC1094&lt;=550,AthetaR30_0+(AthetaR30_1-AthetaR30_0)/100*(AC1094-450),AthetaR30_1+(AthetaR30_2-AthetaR30_1)/100*(AC1094-450)))))</f>
        <v>0</v>
      </c>
      <c r="AI1094" s="3">
        <f>IF(AD1094&lt;=450,AthetaR60_0,IF(AD1094&gt;=650,AthetaR60_2,(IF(AD1094&lt;=550,AthetaR60_0+(AthetaR60_1-AthetaR60_0)/100*(AD1094-450),AthetaR60_1+(AthetaR60_2-AthetaR60_1)/100*(AD1094-450)))))</f>
        <v>0.5</v>
      </c>
      <c r="AJ1094" s="3">
        <f>IF(AE1094&lt;=450,AthetaR90_0,IF(AE1094&gt;=650,AthetaR90_2,(IF(AE1094&lt;=550,AthetaR90_0+(AthetaR90_1-AthetaR90_0)/100*(AE1094-450),AthetaR90_1+(AthetaR90_2-AthetaR90_1)/100*(AE1094-450)))))</f>
        <v>1.3</v>
      </c>
      <c r="AK1094" s="3">
        <f>IF(AF1094&lt;=450,AthetaR120_0,IF(AF1094&gt;=650,AthetaR120_2,(IF(AF1094&lt;=550,AthetaR120_0+(AthetaR120_1-AthetaR120_0)/100*(AF1094-450),AthetaR120_1+(AthetaR120_2-AthetaR120_1)/100*(AF1094-450)))))</f>
        <v>1.9</v>
      </c>
      <c r="AL1094" s="24">
        <f t="shared" si="526"/>
        <v>525.5327305916926</v>
      </c>
      <c r="AM1094" s="14">
        <f t="shared" si="527"/>
        <v>391.02319445319125</v>
      </c>
    </row>
    <row r="1095" spans="2:39" x14ac:dyDescent="0.25">
      <c r="B1095" s="3">
        <f t="shared" si="510"/>
        <v>5385</v>
      </c>
      <c r="C1095" s="14">
        <f t="shared" si="511"/>
        <v>89.75</v>
      </c>
      <c r="D1095" s="11">
        <f t="shared" si="512"/>
        <v>1005.5714671820945</v>
      </c>
      <c r="E1095" s="11">
        <f t="shared" si="498"/>
        <v>676.49249309327172</v>
      </c>
      <c r="F1095" s="11">
        <f t="shared" si="513"/>
        <v>266.50934203453454</v>
      </c>
      <c r="G1095" s="11">
        <f t="shared" si="499"/>
        <v>525.88468364902144</v>
      </c>
      <c r="H1095" s="11">
        <f t="shared" si="500"/>
        <v>389.23449831198468</v>
      </c>
      <c r="I1095" s="24">
        <f t="shared" si="514"/>
        <v>266.50934203453454</v>
      </c>
      <c r="J1095" s="12">
        <f t="shared" si="501"/>
        <v>0.20905117747346313</v>
      </c>
      <c r="K1095" s="24">
        <f t="shared" si="502"/>
        <v>552.99901650195739</v>
      </c>
      <c r="L1095" s="12">
        <f t="shared" si="515"/>
        <v>0.22625294607497479</v>
      </c>
      <c r="M1095" s="24">
        <f t="shared" si="516"/>
        <v>525.88468364902144</v>
      </c>
      <c r="N1095" s="12">
        <f t="shared" si="503"/>
        <v>0.56091825113371163</v>
      </c>
      <c r="O1095" s="24">
        <f t="shared" si="504"/>
        <v>686.99907284613892</v>
      </c>
      <c r="P1095" s="12">
        <f t="shared" si="517"/>
        <v>0.35167434940972297</v>
      </c>
      <c r="Q1095" s="24">
        <f t="shared" si="518"/>
        <v>389.23449831198468</v>
      </c>
      <c r="R1095" s="12">
        <f t="shared" si="505"/>
        <v>0.35279584471766279</v>
      </c>
      <c r="S1095" s="24">
        <f t="shared" si="506"/>
        <v>600.75161976142374</v>
      </c>
      <c r="T1095" s="12">
        <f t="shared" si="519"/>
        <v>0.3037338718839892</v>
      </c>
      <c r="W1095" s="24">
        <f t="shared" si="520"/>
        <v>441.76308110069482</v>
      </c>
      <c r="X1095" s="24">
        <f t="shared" si="521"/>
        <v>628.06242982933236</v>
      </c>
      <c r="Y1095" s="13">
        <f t="shared" si="507"/>
        <v>0.37587772587930995</v>
      </c>
      <c r="Z1095" s="24">
        <f t="shared" si="508"/>
        <v>5868.2352998144224</v>
      </c>
      <c r="AA1095" s="24">
        <f t="shared" si="509"/>
        <v>15329.614105316306</v>
      </c>
      <c r="AB1095" s="24">
        <f t="shared" si="522"/>
        <v>525.88468364902144</v>
      </c>
      <c r="AC1095" s="24">
        <f t="shared" si="523"/>
        <v>389.23449831198468</v>
      </c>
      <c r="AE1095" s="14">
        <f t="shared" si="524"/>
        <v>89.75</v>
      </c>
      <c r="AF1095" s="24">
        <f t="shared" si="528"/>
        <v>400</v>
      </c>
      <c r="AG1095" s="3">
        <f t="shared" si="525"/>
        <v>1.3</v>
      </c>
      <c r="AH1095" s="3">
        <f>IF(AC1095&lt;=450,AthetaR30_0,IF(AC1095&gt;=650,AthetaR30_2,(IF(AC1095&lt;=550,AthetaR30_0+(AthetaR30_1-AthetaR30_0)/100*(AC1095-450),AthetaR30_1+(AthetaR30_2-AthetaR30_1)/100*(AC1095-450)))))</f>
        <v>0</v>
      </c>
      <c r="AI1095" s="3">
        <f>IF(AD1095&lt;=450,AthetaR60_0,IF(AD1095&gt;=650,AthetaR60_2,(IF(AD1095&lt;=550,AthetaR60_0+(AthetaR60_1-AthetaR60_0)/100*(AD1095-450),AthetaR60_1+(AthetaR60_2-AthetaR60_1)/100*(AD1095-450)))))</f>
        <v>0.5</v>
      </c>
      <c r="AJ1095" s="3">
        <f>IF(AE1095&lt;=450,AthetaR90_0,IF(AE1095&gt;=650,AthetaR90_2,(IF(AE1095&lt;=550,AthetaR90_0+(AthetaR90_1-AthetaR90_0)/100*(AE1095-450),AthetaR90_1+(AthetaR90_2-AthetaR90_1)/100*(AE1095-450)))))</f>
        <v>1.3</v>
      </c>
      <c r="AK1095" s="3">
        <f>IF(AF1095&lt;=450,AthetaR120_0,IF(AF1095&gt;=650,AthetaR120_2,(IF(AF1095&lt;=550,AthetaR120_0+(AthetaR120_1-AthetaR120_0)/100*(AF1095-450),AthetaR120_1+(AthetaR120_2-AthetaR120_1)/100*(AF1095-450)))))</f>
        <v>1.9</v>
      </c>
      <c r="AL1095" s="24">
        <f t="shared" si="526"/>
        <v>525.88468364902144</v>
      </c>
      <c r="AM1095" s="14">
        <f t="shared" si="527"/>
        <v>391.34773046160956</v>
      </c>
    </row>
    <row r="1096" spans="2:39" x14ac:dyDescent="0.25">
      <c r="B1096" s="3">
        <f t="shared" si="510"/>
        <v>5390</v>
      </c>
      <c r="C1096" s="14">
        <f t="shared" si="511"/>
        <v>89.833333333333329</v>
      </c>
      <c r="D1096" s="11">
        <f t="shared" si="512"/>
        <v>1005.710328727026</v>
      </c>
      <c r="E1096" s="11">
        <f t="shared" si="498"/>
        <v>676.70629144192378</v>
      </c>
      <c r="F1096" s="11">
        <f t="shared" si="513"/>
        <v>266.73559498060951</v>
      </c>
      <c r="G1096" s="11">
        <f t="shared" si="499"/>
        <v>526.23635799843112</v>
      </c>
      <c r="H1096" s="11">
        <f t="shared" si="500"/>
        <v>389.53823218386867</v>
      </c>
      <c r="I1096" s="24">
        <f t="shared" si="514"/>
        <v>266.73559498060951</v>
      </c>
      <c r="J1096" s="12">
        <f t="shared" si="501"/>
        <v>0.20902165135892131</v>
      </c>
      <c r="K1096" s="24">
        <f t="shared" si="502"/>
        <v>553.07713239185011</v>
      </c>
      <c r="L1096" s="12">
        <f t="shared" si="515"/>
        <v>0.22619872684695963</v>
      </c>
      <c r="M1096" s="24">
        <f t="shared" si="516"/>
        <v>526.23635799843112</v>
      </c>
      <c r="N1096" s="12">
        <f t="shared" si="503"/>
        <v>0.56067773580350377</v>
      </c>
      <c r="O1096" s="24">
        <f t="shared" si="504"/>
        <v>687.29377655614326</v>
      </c>
      <c r="P1096" s="12">
        <f t="shared" si="517"/>
        <v>0.35139584727028184</v>
      </c>
      <c r="Q1096" s="24">
        <f t="shared" si="518"/>
        <v>389.53823218386867</v>
      </c>
      <c r="R1096" s="12">
        <f t="shared" si="505"/>
        <v>0.35271262355965649</v>
      </c>
      <c r="S1096" s="24">
        <f t="shared" si="506"/>
        <v>600.89336474623929</v>
      </c>
      <c r="T1096" s="12">
        <f t="shared" si="519"/>
        <v>0.30359196316585285</v>
      </c>
      <c r="W1096" s="24">
        <f t="shared" si="520"/>
        <v>442.13895882657414</v>
      </c>
      <c r="X1096" s="24">
        <f t="shared" si="521"/>
        <v>628.28045451674348</v>
      </c>
      <c r="Y1096" s="13">
        <f t="shared" si="507"/>
        <v>0.37576550660398506</v>
      </c>
      <c r="Z1096" s="24">
        <f t="shared" si="508"/>
        <v>5864.1833153837415</v>
      </c>
      <c r="AA1096" s="24">
        <f t="shared" si="509"/>
        <v>15334.693810513256</v>
      </c>
      <c r="AB1096" s="24">
        <f t="shared" si="522"/>
        <v>526.23635799843112</v>
      </c>
      <c r="AC1096" s="24">
        <f t="shared" si="523"/>
        <v>389.53823218386867</v>
      </c>
      <c r="AE1096" s="14">
        <f t="shared" si="524"/>
        <v>89.833333333333329</v>
      </c>
      <c r="AF1096" s="24">
        <f t="shared" si="528"/>
        <v>400</v>
      </c>
      <c r="AG1096" s="3">
        <f t="shared" si="525"/>
        <v>1.3</v>
      </c>
      <c r="AH1096" s="3">
        <f>IF(AC1096&lt;=450,AthetaR30_0,IF(AC1096&gt;=650,AthetaR30_2,(IF(AC1096&lt;=550,AthetaR30_0+(AthetaR30_1-AthetaR30_0)/100*(AC1096-450),AthetaR30_1+(AthetaR30_2-AthetaR30_1)/100*(AC1096-450)))))</f>
        <v>0</v>
      </c>
      <c r="AI1096" s="3">
        <f>IF(AD1096&lt;=450,AthetaR60_0,IF(AD1096&gt;=650,AthetaR60_2,(IF(AD1096&lt;=550,AthetaR60_0+(AthetaR60_1-AthetaR60_0)/100*(AD1096-450),AthetaR60_1+(AthetaR60_2-AthetaR60_1)/100*(AD1096-450)))))</f>
        <v>0.5</v>
      </c>
      <c r="AJ1096" s="3">
        <f>IF(AE1096&lt;=450,AthetaR90_0,IF(AE1096&gt;=650,AthetaR90_2,(IF(AE1096&lt;=550,AthetaR90_0+(AthetaR90_1-AthetaR90_0)/100*(AE1096-450),AthetaR90_1+(AthetaR90_2-AthetaR90_1)/100*(AE1096-450)))))</f>
        <v>1.3</v>
      </c>
      <c r="AK1096" s="3">
        <f>IF(AF1096&lt;=450,AthetaR120_0,IF(AF1096&gt;=650,AthetaR120_2,(IF(AF1096&lt;=550,AthetaR120_0+(AthetaR120_1-AthetaR120_0)/100*(AF1096-450),AthetaR120_1+(AthetaR120_2-AthetaR120_1)/100*(AF1096-450)))))</f>
        <v>1.9</v>
      </c>
      <c r="AL1096" s="24">
        <f t="shared" si="526"/>
        <v>526.23635799843112</v>
      </c>
      <c r="AM1096" s="14">
        <f t="shared" si="527"/>
        <v>391.67214780242711</v>
      </c>
    </row>
    <row r="1097" spans="2:39" x14ac:dyDescent="0.25">
      <c r="B1097" s="3">
        <f t="shared" si="510"/>
        <v>5395</v>
      </c>
      <c r="C1097" s="14">
        <f t="shared" si="511"/>
        <v>89.916666666666671</v>
      </c>
      <c r="D1097" s="11">
        <f t="shared" si="512"/>
        <v>1005.8490616964347</v>
      </c>
      <c r="E1097" s="11">
        <f t="shared" si="498"/>
        <v>676.92008979057596</v>
      </c>
      <c r="F1097" s="11">
        <f t="shared" si="513"/>
        <v>266.96179370745648</v>
      </c>
      <c r="G1097" s="11">
        <f t="shared" si="499"/>
        <v>526.5877538457014</v>
      </c>
      <c r="H1097" s="11">
        <f t="shared" si="500"/>
        <v>389.84182414703452</v>
      </c>
      <c r="I1097" s="24">
        <f t="shared" si="514"/>
        <v>266.96179370745648</v>
      </c>
      <c r="J1097" s="12">
        <f t="shared" si="501"/>
        <v>0.20899213731315372</v>
      </c>
      <c r="K1097" s="24">
        <f t="shared" si="502"/>
        <v>553.15523841061383</v>
      </c>
      <c r="L1097" s="12">
        <f t="shared" si="515"/>
        <v>0.2261444975466502</v>
      </c>
      <c r="M1097" s="24">
        <f t="shared" si="516"/>
        <v>526.5877538457014</v>
      </c>
      <c r="N1097" s="12">
        <f t="shared" si="503"/>
        <v>0.56043725144019796</v>
      </c>
      <c r="O1097" s="24">
        <f t="shared" si="504"/>
        <v>687.58869522158591</v>
      </c>
      <c r="P1097" s="12">
        <f t="shared" si="517"/>
        <v>0.35111755110845672</v>
      </c>
      <c r="Q1097" s="24">
        <f t="shared" si="518"/>
        <v>389.84182414703452</v>
      </c>
      <c r="R1097" s="12">
        <f t="shared" si="505"/>
        <v>0.35262938268298338</v>
      </c>
      <c r="S1097" s="24">
        <f t="shared" si="506"/>
        <v>601.03521024444467</v>
      </c>
      <c r="T1097" s="12">
        <f t="shared" si="519"/>
        <v>0.30345006681087972</v>
      </c>
      <c r="W1097" s="24">
        <f t="shared" si="520"/>
        <v>442.51472433317815</v>
      </c>
      <c r="X1097" s="24">
        <f t="shared" si="521"/>
        <v>628.49876847631799</v>
      </c>
      <c r="Y1097" s="13">
        <f t="shared" si="507"/>
        <v>0.37565313964477953</v>
      </c>
      <c r="Z1097" s="24">
        <f t="shared" si="508"/>
        <v>5860.1341364349455</v>
      </c>
      <c r="AA1097" s="24">
        <f t="shared" si="509"/>
        <v>15339.767739315897</v>
      </c>
      <c r="AB1097" s="24">
        <f t="shared" si="522"/>
        <v>526.5877538457014</v>
      </c>
      <c r="AC1097" s="24">
        <f t="shared" si="523"/>
        <v>389.84182414703452</v>
      </c>
      <c r="AE1097" s="14">
        <f t="shared" si="524"/>
        <v>89.916666666666671</v>
      </c>
      <c r="AF1097" s="24">
        <f t="shared" si="528"/>
        <v>400</v>
      </c>
      <c r="AG1097" s="3">
        <f t="shared" si="525"/>
        <v>1.3</v>
      </c>
      <c r="AH1097" s="3">
        <f>IF(AC1097&lt;=450,AthetaR30_0,IF(AC1097&gt;=650,AthetaR30_2,(IF(AC1097&lt;=550,AthetaR30_0+(AthetaR30_1-AthetaR30_0)/100*(AC1097-450),AthetaR30_1+(AthetaR30_2-AthetaR30_1)/100*(AC1097-450)))))</f>
        <v>0</v>
      </c>
      <c r="AI1097" s="3">
        <f>IF(AD1097&lt;=450,AthetaR60_0,IF(AD1097&gt;=650,AthetaR60_2,(IF(AD1097&lt;=550,AthetaR60_0+(AthetaR60_1-AthetaR60_0)/100*(AD1097-450),AthetaR60_1+(AthetaR60_2-AthetaR60_1)/100*(AD1097-450)))))</f>
        <v>0.5</v>
      </c>
      <c r="AJ1097" s="3">
        <f>IF(AE1097&lt;=450,AthetaR90_0,IF(AE1097&gt;=650,AthetaR90_2,(IF(AE1097&lt;=550,AthetaR90_0+(AthetaR90_1-AthetaR90_0)/100*(AE1097-450),AthetaR90_1+(AthetaR90_2-AthetaR90_1)/100*(AE1097-450)))))</f>
        <v>1.3</v>
      </c>
      <c r="AK1097" s="3">
        <f>IF(AF1097&lt;=450,AthetaR120_0,IF(AF1097&gt;=650,AthetaR120_2,(IF(AF1097&lt;=550,AthetaR120_0+(AthetaR120_1-AthetaR120_0)/100*(AF1097-450),AthetaR120_1+(AthetaR120_2-AthetaR120_1)/100*(AF1097-450)))))</f>
        <v>1.9</v>
      </c>
      <c r="AL1097" s="24">
        <f t="shared" si="526"/>
        <v>526.5877538457014</v>
      </c>
      <c r="AM1097" s="14">
        <f t="shared" si="527"/>
        <v>391.99644644636459</v>
      </c>
    </row>
    <row r="1098" spans="2:39" x14ac:dyDescent="0.25">
      <c r="B1098" s="3">
        <f t="shared" si="510"/>
        <v>5400</v>
      </c>
      <c r="C1098" s="14">
        <f t="shared" si="511"/>
        <v>90</v>
      </c>
      <c r="D1098" s="11">
        <f t="shared" si="512"/>
        <v>1005.987666328203</v>
      </c>
      <c r="E1098" s="11">
        <f t="shared" si="498"/>
        <v>677.13388813922802</v>
      </c>
      <c r="F1098" s="11">
        <f t="shared" si="513"/>
        <v>267.18793820500315</v>
      </c>
      <c r="G1098" s="11">
        <f t="shared" si="499"/>
        <v>526.93887139680987</v>
      </c>
      <c r="H1098" s="11">
        <f t="shared" si="500"/>
        <v>390.14527421384537</v>
      </c>
      <c r="I1098" s="24">
        <f t="shared" si="514"/>
        <v>267.18793820500315</v>
      </c>
      <c r="J1098" s="12">
        <f t="shared" si="501"/>
        <v>0.20896263527497813</v>
      </c>
      <c r="K1098" s="24">
        <f t="shared" si="502"/>
        <v>553.23333470251373</v>
      </c>
      <c r="L1098" s="12">
        <f t="shared" si="515"/>
        <v>0.22609025821131604</v>
      </c>
      <c r="M1098" s="24">
        <f t="shared" si="516"/>
        <v>526.93887139680987</v>
      </c>
      <c r="N1098" s="12">
        <f t="shared" si="503"/>
        <v>0.5601967984859817</v>
      </c>
      <c r="O1098" s="24">
        <f t="shared" si="504"/>
        <v>687.88382852741438</v>
      </c>
      <c r="P1098" s="12">
        <f t="shared" si="517"/>
        <v>0.35083946112070657</v>
      </c>
      <c r="Q1098" s="24">
        <f t="shared" si="518"/>
        <v>390.14527421384537</v>
      </c>
      <c r="R1098" s="12">
        <f t="shared" si="505"/>
        <v>0.35254612205862884</v>
      </c>
      <c r="S1098" s="24">
        <f t="shared" si="506"/>
        <v>601.17715640051574</v>
      </c>
      <c r="T1098" s="12">
        <f t="shared" si="519"/>
        <v>0.30330818294706596</v>
      </c>
      <c r="W1098" s="86">
        <f t="shared" si="520"/>
        <v>442.89037747282293</v>
      </c>
      <c r="X1098" s="88">
        <f t="shared" si="521"/>
        <v>628.71737201102394</v>
      </c>
      <c r="Y1098" s="121">
        <f t="shared" si="507"/>
        <v>0.37554062534536403</v>
      </c>
      <c r="Z1098" s="88">
        <f t="shared" si="508"/>
        <v>5856.0877666601273</v>
      </c>
      <c r="AA1098" s="88">
        <f t="shared" si="509"/>
        <v>15344.835900208991</v>
      </c>
      <c r="AB1098" s="88">
        <f t="shared" si="522"/>
        <v>526.93887139680987</v>
      </c>
      <c r="AC1098" s="88">
        <f t="shared" si="523"/>
        <v>390.14527421384537</v>
      </c>
      <c r="AD1098" s="122"/>
      <c r="AE1098" s="123">
        <f t="shared" si="524"/>
        <v>90</v>
      </c>
      <c r="AF1098" s="24">
        <f t="shared" si="528"/>
        <v>400</v>
      </c>
      <c r="AG1098" s="3">
        <f t="shared" si="525"/>
        <v>1.3</v>
      </c>
      <c r="AH1098" s="3">
        <f>IF(AC1098&lt;=450,AthetaR30_0,IF(AC1098&gt;=650,AthetaR30_2,(IF(AC1098&lt;=550,AthetaR30_0+(AthetaR30_1-AthetaR30_0)/100*(AC1098-450),AthetaR30_1+(AthetaR30_2-AthetaR30_1)/100*(AC1098-450)))))</f>
        <v>0</v>
      </c>
      <c r="AI1098" s="3">
        <f>IF(AD1098&lt;=450,AthetaR60_0,IF(AD1098&gt;=650,AthetaR60_2,(IF(AD1098&lt;=550,AthetaR60_0+(AthetaR60_1-AthetaR60_0)/100*(AD1098-450),AthetaR60_1+(AthetaR60_2-AthetaR60_1)/100*(AD1098-450)))))</f>
        <v>0.5</v>
      </c>
      <c r="AJ1098" s="3">
        <f>IF(AE1098&lt;=450,AthetaR90_0,IF(AE1098&gt;=650,AthetaR90_2,(IF(AE1098&lt;=550,AthetaR90_0+(AthetaR90_1-AthetaR90_0)/100*(AE1098-450),AthetaR90_1+(AthetaR90_2-AthetaR90_1)/100*(AE1098-450)))))</f>
        <v>1.3</v>
      </c>
      <c r="AK1098" s="3">
        <f>IF(AF1098&lt;=450,AthetaR120_0,IF(AF1098&gt;=650,AthetaR120_2,(IF(AF1098&lt;=550,AthetaR120_0+(AthetaR120_1-AthetaR120_0)/100*(AF1098-450),AthetaR120_1+(AthetaR120_2-AthetaR120_1)/100*(AF1098-450)))))</f>
        <v>1.9</v>
      </c>
      <c r="AL1098" s="24">
        <f t="shared" si="526"/>
        <v>526.93887139680987</v>
      </c>
      <c r="AM1098" s="14">
        <f t="shared" si="527"/>
        <v>392.32062636428043</v>
      </c>
    </row>
    <row r="1099" spans="2:39" x14ac:dyDescent="0.25">
      <c r="B1099" s="3">
        <f t="shared" si="510"/>
        <v>5405</v>
      </c>
      <c r="C1099" s="14">
        <f t="shared" si="511"/>
        <v>90.083333333333329</v>
      </c>
      <c r="D1099" s="11">
        <f t="shared" si="512"/>
        <v>1006.1261428595539</v>
      </c>
      <c r="E1099" s="11">
        <f t="shared" si="498"/>
        <v>677.34768648788008</v>
      </c>
      <c r="F1099" s="11">
        <f t="shared" si="513"/>
        <v>267.41402846321449</v>
      </c>
      <c r="G1099" s="11">
        <f t="shared" si="499"/>
        <v>527.28971085793057</v>
      </c>
      <c r="H1099" s="11">
        <f t="shared" si="500"/>
        <v>390.44858239679246</v>
      </c>
      <c r="I1099" s="24">
        <f t="shared" si="514"/>
        <v>267.41402846321449</v>
      </c>
      <c r="J1099" s="12">
        <f t="shared" si="501"/>
        <v>0.2089331451833582</v>
      </c>
      <c r="K1099" s="24">
        <f t="shared" si="502"/>
        <v>553.31142141160558</v>
      </c>
      <c r="L1099" s="12">
        <f t="shared" si="515"/>
        <v>0.22603600887805941</v>
      </c>
      <c r="M1099" s="24">
        <f t="shared" si="516"/>
        <v>527.28971085793057</v>
      </c>
      <c r="N1099" s="12">
        <f t="shared" si="503"/>
        <v>0.55995637738234105</v>
      </c>
      <c r="O1099" s="24">
        <f t="shared" si="504"/>
        <v>688.17917615789293</v>
      </c>
      <c r="P1099" s="12">
        <f t="shared" si="517"/>
        <v>0.35056157750192701</v>
      </c>
      <c r="Q1099" s="24">
        <f t="shared" si="518"/>
        <v>390.44858239679246</v>
      </c>
      <c r="R1099" s="12">
        <f t="shared" si="505"/>
        <v>0.35246284165820213</v>
      </c>
      <c r="S1099" s="24">
        <f t="shared" si="506"/>
        <v>601.31920335808127</v>
      </c>
      <c r="T1099" s="12">
        <f t="shared" si="519"/>
        <v>0.30316631170228936</v>
      </c>
      <c r="W1099" s="24">
        <f t="shared" si="520"/>
        <v>443.2659180981683</v>
      </c>
      <c r="X1099" s="24">
        <f t="shared" si="521"/>
        <v>628.9362654222997</v>
      </c>
      <c r="Y1099" s="13">
        <f t="shared" si="507"/>
        <v>0.37542796405121853</v>
      </c>
      <c r="Z1099" s="24">
        <f t="shared" si="508"/>
        <v>5852.0442097427949</v>
      </c>
      <c r="AA1099" s="24">
        <f t="shared" si="509"/>
        <v>15349.898301728226</v>
      </c>
      <c r="AB1099" s="24">
        <f t="shared" si="522"/>
        <v>527.28971085793057</v>
      </c>
      <c r="AC1099" s="24">
        <f t="shared" si="523"/>
        <v>390.44858239679246</v>
      </c>
      <c r="AE1099" s="14">
        <f t="shared" si="524"/>
        <v>90.083333333333329</v>
      </c>
      <c r="AF1099" s="24">
        <f t="shared" si="528"/>
        <v>400</v>
      </c>
      <c r="AG1099" s="3">
        <f t="shared" si="525"/>
        <v>1.9</v>
      </c>
      <c r="AH1099" s="3">
        <f>IF(AC1099&lt;=450,AthetaR30_0,IF(AC1099&gt;=650,AthetaR30_2,(IF(AC1099&lt;=550,AthetaR30_0+(AthetaR30_1-AthetaR30_0)/100*(AC1099-450),AthetaR30_1+(AthetaR30_2-AthetaR30_1)/100*(AC1099-450)))))</f>
        <v>0</v>
      </c>
      <c r="AI1099" s="3">
        <f>IF(AD1099&lt;=450,AthetaR60_0,IF(AD1099&gt;=650,AthetaR60_2,(IF(AD1099&lt;=550,AthetaR60_0+(AthetaR60_1-AthetaR60_0)/100*(AD1099-450),AthetaR60_1+(AthetaR60_2-AthetaR60_1)/100*(AD1099-450)))))</f>
        <v>0.5</v>
      </c>
      <c r="AJ1099" s="3">
        <f>IF(AE1099&lt;=450,AthetaR90_0,IF(AE1099&gt;=650,AthetaR90_2,(IF(AE1099&lt;=550,AthetaR90_0+(AthetaR90_1-AthetaR90_0)/100*(AE1099-450),AthetaR90_1+(AthetaR90_2-AthetaR90_1)/100*(AE1099-450)))))</f>
        <v>1.3</v>
      </c>
      <c r="AK1099" s="3">
        <f>IF(AF1099&lt;=450,AthetaR120_0,IF(AF1099&gt;=650,AthetaR120_2,(IF(AF1099&lt;=550,AthetaR120_0+(AthetaR120_1-AthetaR120_0)/100*(AF1099-450),AthetaR120_1+(AthetaR120_2-AthetaR120_1)/100*(AF1099-450)))))</f>
        <v>1.9</v>
      </c>
      <c r="AL1099" s="24">
        <f t="shared" si="526"/>
        <v>527.28971085793057</v>
      </c>
      <c r="AM1099" s="14">
        <f t="shared" si="527"/>
        <v>393.6582745104223</v>
      </c>
    </row>
    <row r="1100" spans="2:39" x14ac:dyDescent="0.25">
      <c r="B1100" s="3">
        <f t="shared" si="510"/>
        <v>5410</v>
      </c>
      <c r="C1100" s="14">
        <f t="shared" si="511"/>
        <v>90.166666666666671</v>
      </c>
      <c r="D1100" s="11">
        <f t="shared" si="512"/>
        <v>1006.2644915270536</v>
      </c>
      <c r="E1100" s="11">
        <f t="shared" si="498"/>
        <v>677.56148483653214</v>
      </c>
      <c r="F1100" s="11">
        <f t="shared" si="513"/>
        <v>267.64006447209255</v>
      </c>
      <c r="G1100" s="11">
        <f t="shared" si="499"/>
        <v>527.64027243543251</v>
      </c>
      <c r="H1100" s="11">
        <f t="shared" si="500"/>
        <v>390.75174870849474</v>
      </c>
      <c r="I1100" s="24">
        <f t="shared" si="514"/>
        <v>267.64006447209255</v>
      </c>
      <c r="J1100" s="12">
        <f t="shared" si="501"/>
        <v>0.20890366697740248</v>
      </c>
      <c r="K1100" s="24">
        <f t="shared" si="502"/>
        <v>553.38949868173688</v>
      </c>
      <c r="L1100" s="12">
        <f t="shared" si="515"/>
        <v>0.22598174958381825</v>
      </c>
      <c r="M1100" s="24">
        <f t="shared" si="516"/>
        <v>527.64027243543251</v>
      </c>
      <c r="N1100" s="12">
        <f t="shared" si="503"/>
        <v>0.55971598857005245</v>
      </c>
      <c r="O1100" s="24">
        <f t="shared" si="504"/>
        <v>688.47473779661073</v>
      </c>
      <c r="P1100" s="12">
        <f t="shared" si="517"/>
        <v>0.35028390044545898</v>
      </c>
      <c r="Q1100" s="24">
        <f t="shared" si="518"/>
        <v>390.75174870849474</v>
      </c>
      <c r="R1100" s="12">
        <f t="shared" si="505"/>
        <v>0.35237954145393491</v>
      </c>
      <c r="S1100" s="24">
        <f t="shared" si="506"/>
        <v>601.46135125992282</v>
      </c>
      <c r="T1100" s="12">
        <f t="shared" si="519"/>
        <v>0.3030244532043132</v>
      </c>
      <c r="W1100" s="24">
        <f t="shared" si="520"/>
        <v>443.6413460622195</v>
      </c>
      <c r="X1100" s="24">
        <f t="shared" si="521"/>
        <v>629.15544901005455</v>
      </c>
      <c r="Y1100" s="13">
        <f t="shared" si="507"/>
        <v>0.37531515610962224</v>
      </c>
      <c r="Z1100" s="24">
        <f t="shared" si="508"/>
        <v>5848.0034693578164</v>
      </c>
      <c r="AA1100" s="24">
        <f t="shared" si="509"/>
        <v>15354.954952460068</v>
      </c>
      <c r="AB1100" s="24">
        <f t="shared" si="522"/>
        <v>527.64027243543251</v>
      </c>
      <c r="AC1100" s="24">
        <f t="shared" si="523"/>
        <v>390.75174870849474</v>
      </c>
      <c r="AE1100" s="14">
        <f t="shared" si="524"/>
        <v>90.166666666666671</v>
      </c>
      <c r="AF1100" s="24">
        <f t="shared" si="528"/>
        <v>400</v>
      </c>
      <c r="AG1100" s="3">
        <f t="shared" si="525"/>
        <v>1.9</v>
      </c>
      <c r="AH1100" s="3">
        <f>IF(AC1100&lt;=450,AthetaR30_0,IF(AC1100&gt;=650,AthetaR30_2,(IF(AC1100&lt;=550,AthetaR30_0+(AthetaR30_1-AthetaR30_0)/100*(AC1100-450),AthetaR30_1+(AthetaR30_2-AthetaR30_1)/100*(AC1100-450)))))</f>
        <v>0</v>
      </c>
      <c r="AI1100" s="3">
        <f>IF(AD1100&lt;=450,AthetaR60_0,IF(AD1100&gt;=650,AthetaR60_2,(IF(AD1100&lt;=550,AthetaR60_0+(AthetaR60_1-AthetaR60_0)/100*(AD1100-450),AthetaR60_1+(AthetaR60_2-AthetaR60_1)/100*(AD1100-450)))))</f>
        <v>0.5</v>
      </c>
      <c r="AJ1100" s="3">
        <f>IF(AE1100&lt;=450,AthetaR90_0,IF(AE1100&gt;=650,AthetaR90_2,(IF(AE1100&lt;=550,AthetaR90_0+(AthetaR90_1-AthetaR90_0)/100*(AE1100-450),AthetaR90_1+(AthetaR90_2-AthetaR90_1)/100*(AE1100-450)))))</f>
        <v>1.3</v>
      </c>
      <c r="AK1100" s="3">
        <f>IF(AF1100&lt;=450,AthetaR120_0,IF(AF1100&gt;=650,AthetaR120_2,(IF(AF1100&lt;=550,AthetaR120_0+(AthetaR120_1-AthetaR120_0)/100*(AF1100-450),AthetaR120_1+(AthetaR120_2-AthetaR120_1)/100*(AF1100-450)))))</f>
        <v>1.9</v>
      </c>
      <c r="AL1100" s="24">
        <f t="shared" si="526"/>
        <v>527.64027243543251</v>
      </c>
      <c r="AM1100" s="14">
        <f t="shared" si="527"/>
        <v>393.99180584355764</v>
      </c>
    </row>
    <row r="1101" spans="2:39" x14ac:dyDescent="0.25">
      <c r="B1101" s="3">
        <f t="shared" si="510"/>
        <v>5415</v>
      </c>
      <c r="C1101" s="14">
        <f t="shared" si="511"/>
        <v>90.25</v>
      </c>
      <c r="D1101" s="11">
        <f t="shared" si="512"/>
        <v>1006.402712566613</v>
      </c>
      <c r="E1101" s="11">
        <f t="shared" si="498"/>
        <v>677.77528318518421</v>
      </c>
      <c r="F1101" s="11">
        <f t="shared" si="513"/>
        <v>267.86604622167636</v>
      </c>
      <c r="G1101" s="11">
        <f t="shared" si="499"/>
        <v>527.99055633587795</v>
      </c>
      <c r="H1101" s="11">
        <f t="shared" si="500"/>
        <v>391.05477316169907</v>
      </c>
      <c r="I1101" s="24">
        <f t="shared" si="514"/>
        <v>267.86604622167636</v>
      </c>
      <c r="J1101" s="12">
        <f t="shared" si="501"/>
        <v>0.20887420059636486</v>
      </c>
      <c r="K1101" s="24">
        <f t="shared" si="502"/>
        <v>553.46756665654573</v>
      </c>
      <c r="L1101" s="12">
        <f t="shared" si="515"/>
        <v>0.22592748036540064</v>
      </c>
      <c r="M1101" s="24">
        <f t="shared" si="516"/>
        <v>527.99055633587795</v>
      </c>
      <c r="N1101" s="12">
        <f t="shared" si="503"/>
        <v>0.55947563248917886</v>
      </c>
      <c r="O1101" s="24">
        <f t="shared" si="504"/>
        <v>688.770513126487</v>
      </c>
      <c r="P1101" s="12">
        <f t="shared" si="517"/>
        <v>0.35000643014318217</v>
      </c>
      <c r="Q1101" s="24">
        <f t="shared" si="518"/>
        <v>391.05477316169907</v>
      </c>
      <c r="R1101" s="12">
        <f t="shared" si="505"/>
        <v>0.35229622141867878</v>
      </c>
      <c r="S1101" s="24">
        <f t="shared" si="506"/>
        <v>601.60360024797717</v>
      </c>
      <c r="T1101" s="12">
        <f t="shared" si="519"/>
        <v>0.30288260758084207</v>
      </c>
      <c r="W1101" s="24">
        <f t="shared" si="520"/>
        <v>444.01666121832915</v>
      </c>
      <c r="X1101" s="24">
        <f t="shared" si="521"/>
        <v>629.37492307267075</v>
      </c>
      <c r="Y1101" s="13">
        <f t="shared" si="507"/>
        <v>0.37520220186964537</v>
      </c>
      <c r="Z1101" s="24">
        <f t="shared" si="508"/>
        <v>5843.9655491713766</v>
      </c>
      <c r="AA1101" s="24">
        <f t="shared" si="509"/>
        <v>15360.005861041658</v>
      </c>
      <c r="AB1101" s="24">
        <f t="shared" si="522"/>
        <v>527.99055633587795</v>
      </c>
      <c r="AC1101" s="24">
        <f t="shared" si="523"/>
        <v>391.05477316169907</v>
      </c>
      <c r="AE1101" s="14">
        <f t="shared" si="524"/>
        <v>90.25</v>
      </c>
      <c r="AF1101" s="24">
        <f t="shared" si="528"/>
        <v>400</v>
      </c>
      <c r="AG1101" s="3">
        <f t="shared" si="525"/>
        <v>1.9</v>
      </c>
      <c r="AH1101" s="3">
        <f>IF(AC1101&lt;=450,AthetaR30_0,IF(AC1101&gt;=650,AthetaR30_2,(IF(AC1101&lt;=550,AthetaR30_0+(AthetaR30_1-AthetaR30_0)/100*(AC1101-450),AthetaR30_1+(AthetaR30_2-AthetaR30_1)/100*(AC1101-450)))))</f>
        <v>0</v>
      </c>
      <c r="AI1101" s="3">
        <f>IF(AD1101&lt;=450,AthetaR60_0,IF(AD1101&gt;=650,AthetaR60_2,(IF(AD1101&lt;=550,AthetaR60_0+(AthetaR60_1-AthetaR60_0)/100*(AD1101-450),AthetaR60_1+(AthetaR60_2-AthetaR60_1)/100*(AD1101-450)))))</f>
        <v>0.5</v>
      </c>
      <c r="AJ1101" s="3">
        <f>IF(AE1101&lt;=450,AthetaR90_0,IF(AE1101&gt;=650,AthetaR90_2,(IF(AE1101&lt;=550,AthetaR90_0+(AthetaR90_1-AthetaR90_0)/100*(AE1101-450),AthetaR90_1+(AthetaR90_2-AthetaR90_1)/100*(AE1101-450)))))</f>
        <v>1.3</v>
      </c>
      <c r="AK1101" s="3">
        <f>IF(AF1101&lt;=450,AthetaR120_0,IF(AF1101&gt;=650,AthetaR120_2,(IF(AF1101&lt;=550,AthetaR120_0+(AthetaR120_1-AthetaR120_0)/100*(AF1101-450),AthetaR120_1+(AthetaR120_2-AthetaR120_1)/100*(AF1101-450)))))</f>
        <v>1.9</v>
      </c>
      <c r="AL1101" s="24">
        <f t="shared" si="526"/>
        <v>527.99055633587795</v>
      </c>
      <c r="AM1101" s="14">
        <f t="shared" si="527"/>
        <v>394.32522900063213</v>
      </c>
    </row>
    <row r="1102" spans="2:39" x14ac:dyDescent="0.25">
      <c r="B1102" s="3">
        <f t="shared" si="510"/>
        <v>5420</v>
      </c>
      <c r="C1102" s="14">
        <f t="shared" si="511"/>
        <v>90.333333333333329</v>
      </c>
      <c r="D1102" s="11">
        <f t="shared" si="512"/>
        <v>1006.5408062134912</v>
      </c>
      <c r="E1102" s="11">
        <f t="shared" si="498"/>
        <v>677.98908153383627</v>
      </c>
      <c r="F1102" s="11">
        <f t="shared" si="513"/>
        <v>268.09197370204174</v>
      </c>
      <c r="G1102" s="11">
        <f t="shared" si="499"/>
        <v>528.34056276602109</v>
      </c>
      <c r="H1102" s="11">
        <f t="shared" si="500"/>
        <v>391.35765576927992</v>
      </c>
      <c r="I1102" s="24">
        <f t="shared" si="514"/>
        <v>268.09197370204174</v>
      </c>
      <c r="J1102" s="12">
        <f t="shared" si="501"/>
        <v>0.20884474597964392</v>
      </c>
      <c r="K1102" s="24">
        <f t="shared" si="502"/>
        <v>553.54562547946171</v>
      </c>
      <c r="L1102" s="12">
        <f t="shared" si="515"/>
        <v>0.22587320125943527</v>
      </c>
      <c r="M1102" s="24">
        <f t="shared" si="516"/>
        <v>528.34056276602109</v>
      </c>
      <c r="N1102" s="12">
        <f t="shared" si="503"/>
        <v>0.55923530957906209</v>
      </c>
      <c r="O1102" s="24">
        <f t="shared" si="504"/>
        <v>689.06650182977853</v>
      </c>
      <c r="P1102" s="12">
        <f t="shared" si="517"/>
        <v>0.34972916678538063</v>
      </c>
      <c r="Q1102" s="24">
        <f t="shared" si="518"/>
        <v>391.35765576927992</v>
      </c>
      <c r="R1102" s="12">
        <f t="shared" si="505"/>
        <v>0.35221288152590285</v>
      </c>
      <c r="S1102" s="24">
        <f t="shared" si="506"/>
        <v>601.74595046333854</v>
      </c>
      <c r="T1102" s="12">
        <f t="shared" si="519"/>
        <v>0.30274077495943608</v>
      </c>
      <c r="W1102" s="24">
        <f t="shared" si="520"/>
        <v>444.39186342019877</v>
      </c>
      <c r="X1102" s="24">
        <f t="shared" si="521"/>
        <v>629.59468790700396</v>
      </c>
      <c r="Y1102" s="13">
        <f t="shared" si="507"/>
        <v>0.3750891016821401</v>
      </c>
      <c r="Z1102" s="24">
        <f t="shared" si="508"/>
        <v>5839.9304528409375</v>
      </c>
      <c r="AA1102" s="24">
        <f t="shared" si="509"/>
        <v>15365.051036160714</v>
      </c>
      <c r="AB1102" s="24">
        <f t="shared" si="522"/>
        <v>528.34056276602109</v>
      </c>
      <c r="AC1102" s="24">
        <f t="shared" si="523"/>
        <v>391.35765576927992</v>
      </c>
      <c r="AE1102" s="14">
        <f t="shared" si="524"/>
        <v>90.333333333333329</v>
      </c>
      <c r="AF1102" s="24">
        <f t="shared" si="528"/>
        <v>400</v>
      </c>
      <c r="AG1102" s="3">
        <f t="shared" si="525"/>
        <v>1.9</v>
      </c>
      <c r="AH1102" s="3">
        <f>IF(AC1102&lt;=450,AthetaR30_0,IF(AC1102&gt;=650,AthetaR30_2,(IF(AC1102&lt;=550,AthetaR30_0+(AthetaR30_1-AthetaR30_0)/100*(AC1102-450),AthetaR30_1+(AthetaR30_2-AthetaR30_1)/100*(AC1102-450)))))</f>
        <v>0</v>
      </c>
      <c r="AI1102" s="3">
        <f>IF(AD1102&lt;=450,AthetaR60_0,IF(AD1102&gt;=650,AthetaR60_2,(IF(AD1102&lt;=550,AthetaR60_0+(AthetaR60_1-AthetaR60_0)/100*(AD1102-450),AthetaR60_1+(AthetaR60_2-AthetaR60_1)/100*(AD1102-450)))))</f>
        <v>0.5</v>
      </c>
      <c r="AJ1102" s="3">
        <f>IF(AE1102&lt;=450,AthetaR90_0,IF(AE1102&gt;=650,AthetaR90_2,(IF(AE1102&lt;=550,AthetaR90_0+(AthetaR90_1-AthetaR90_0)/100*(AE1102-450),AthetaR90_1+(AthetaR90_2-AthetaR90_1)/100*(AE1102-450)))))</f>
        <v>1.3</v>
      </c>
      <c r="AK1102" s="3">
        <f>IF(AF1102&lt;=450,AthetaR120_0,IF(AF1102&gt;=650,AthetaR120_2,(IF(AF1102&lt;=550,AthetaR120_0+(AthetaR120_1-AthetaR120_0)/100*(AF1102-450),AthetaR120_1+(AthetaR120_2-AthetaR120_1)/100*(AF1102-450)))))</f>
        <v>1.9</v>
      </c>
      <c r="AL1102" s="24">
        <f t="shared" si="526"/>
        <v>528.34056276602109</v>
      </c>
      <c r="AM1102" s="14">
        <f t="shared" si="527"/>
        <v>394.65854393391811</v>
      </c>
    </row>
    <row r="1103" spans="2:39" x14ac:dyDescent="0.25">
      <c r="B1103" s="3">
        <f t="shared" si="510"/>
        <v>5425</v>
      </c>
      <c r="C1103" s="14">
        <f t="shared" si="511"/>
        <v>90.416666666666671</v>
      </c>
      <c r="D1103" s="11">
        <f t="shared" si="512"/>
        <v>1006.6787727022974</v>
      </c>
      <c r="E1103" s="11">
        <f t="shared" si="498"/>
        <v>678.20287988248833</v>
      </c>
      <c r="F1103" s="11">
        <f t="shared" si="513"/>
        <v>268.31784690330119</v>
      </c>
      <c r="G1103" s="11">
        <f t="shared" si="499"/>
        <v>528.69029193280653</v>
      </c>
      <c r="H1103" s="11">
        <f t="shared" si="500"/>
        <v>391.66039654423935</v>
      </c>
      <c r="I1103" s="24">
        <f t="shared" si="514"/>
        <v>268.31784690330119</v>
      </c>
      <c r="J1103" s="12">
        <f t="shared" si="501"/>
        <v>0.2088153030667827</v>
      </c>
      <c r="K1103" s="24">
        <f t="shared" si="502"/>
        <v>553.62367529370579</v>
      </c>
      <c r="L1103" s="12">
        <f t="shared" si="515"/>
        <v>0.22581891230241305</v>
      </c>
      <c r="M1103" s="24">
        <f t="shared" si="516"/>
        <v>528.69029193280653</v>
      </c>
      <c r="N1103" s="12">
        <f t="shared" si="503"/>
        <v>0.55899502027831638</v>
      </c>
      <c r="O1103" s="24">
        <f t="shared" si="504"/>
        <v>689.36270358808679</v>
      </c>
      <c r="P1103" s="12">
        <f t="shared" si="517"/>
        <v>0.34945211056085396</v>
      </c>
      <c r="Q1103" s="24">
        <f t="shared" si="518"/>
        <v>391.66039654423935</v>
      </c>
      <c r="R1103" s="12">
        <f t="shared" si="505"/>
        <v>0.35212952174969214</v>
      </c>
      <c r="S1103" s="24">
        <f t="shared" si="506"/>
        <v>601.88840204625922</v>
      </c>
      <c r="T1103" s="12">
        <f t="shared" si="519"/>
        <v>0.30259895546757998</v>
      </c>
      <c r="W1103" s="24">
        <f t="shared" si="520"/>
        <v>444.76695252188091</v>
      </c>
      <c r="X1103" s="24">
        <f t="shared" si="521"/>
        <v>629.81474380838563</v>
      </c>
      <c r="Y1103" s="13">
        <f t="shared" si="507"/>
        <v>0.37497585589973154</v>
      </c>
      <c r="Z1103" s="24">
        <f t="shared" si="508"/>
        <v>5835.8981840151855</v>
      </c>
      <c r="AA1103" s="24">
        <f t="shared" si="509"/>
        <v>15370.090486555408</v>
      </c>
      <c r="AB1103" s="24">
        <f t="shared" si="522"/>
        <v>528.69029193280653</v>
      </c>
      <c r="AC1103" s="24">
        <f t="shared" si="523"/>
        <v>391.66039654423935</v>
      </c>
      <c r="AE1103" s="14">
        <f t="shared" si="524"/>
        <v>90.416666666666671</v>
      </c>
      <c r="AF1103" s="24">
        <f t="shared" si="528"/>
        <v>400</v>
      </c>
      <c r="AG1103" s="3">
        <f t="shared" si="525"/>
        <v>1.9</v>
      </c>
      <c r="AH1103" s="3">
        <f>IF(AC1103&lt;=450,AthetaR30_0,IF(AC1103&gt;=650,AthetaR30_2,(IF(AC1103&lt;=550,AthetaR30_0+(AthetaR30_1-AthetaR30_0)/100*(AC1103-450),AthetaR30_1+(AthetaR30_2-AthetaR30_1)/100*(AC1103-450)))))</f>
        <v>0</v>
      </c>
      <c r="AI1103" s="3">
        <f>IF(AD1103&lt;=450,AthetaR60_0,IF(AD1103&gt;=650,AthetaR60_2,(IF(AD1103&lt;=550,AthetaR60_0+(AthetaR60_1-AthetaR60_0)/100*(AD1103-450),AthetaR60_1+(AthetaR60_2-AthetaR60_1)/100*(AD1103-450)))))</f>
        <v>0.5</v>
      </c>
      <c r="AJ1103" s="3">
        <f>IF(AE1103&lt;=450,AthetaR90_0,IF(AE1103&gt;=650,AthetaR90_2,(IF(AE1103&lt;=550,AthetaR90_0+(AthetaR90_1-AthetaR90_0)/100*(AE1103-450),AthetaR90_1+(AthetaR90_2-AthetaR90_1)/100*(AE1103-450)))))</f>
        <v>1.3</v>
      </c>
      <c r="AK1103" s="3">
        <f>IF(AF1103&lt;=450,AthetaR120_0,IF(AF1103&gt;=650,AthetaR120_2,(IF(AF1103&lt;=550,AthetaR120_0+(AthetaR120_1-AthetaR120_0)/100*(AF1103-450),AthetaR120_1+(AthetaR120_2-AthetaR120_1)/100*(AF1103-450)))))</f>
        <v>1.9</v>
      </c>
      <c r="AL1103" s="24">
        <f t="shared" si="526"/>
        <v>528.69029193280653</v>
      </c>
      <c r="AM1103" s="14">
        <f t="shared" si="527"/>
        <v>394.99175059583081</v>
      </c>
    </row>
    <row r="1104" spans="2:39" x14ac:dyDescent="0.25">
      <c r="B1104" s="3">
        <f t="shared" si="510"/>
        <v>5430</v>
      </c>
      <c r="C1104" s="14">
        <f t="shared" si="511"/>
        <v>90.5</v>
      </c>
      <c r="D1104" s="11">
        <f t="shared" si="512"/>
        <v>1006.8166122669928</v>
      </c>
      <c r="E1104" s="11">
        <f t="shared" si="498"/>
        <v>678.41667823114039</v>
      </c>
      <c r="F1104" s="11">
        <f t="shared" si="513"/>
        <v>268.54366581560362</v>
      </c>
      <c r="G1104" s="11">
        <f t="shared" si="499"/>
        <v>529.03974404336736</v>
      </c>
      <c r="H1104" s="11">
        <f t="shared" si="500"/>
        <v>391.96299549970695</v>
      </c>
      <c r="I1104" s="24">
        <f t="shared" si="514"/>
        <v>268.54366581560362</v>
      </c>
      <c r="J1104" s="12">
        <f t="shared" si="501"/>
        <v>0.20878587179746916</v>
      </c>
      <c r="K1104" s="24">
        <f t="shared" si="502"/>
        <v>553.70171624228942</v>
      </c>
      <c r="L1104" s="12">
        <f t="shared" si="515"/>
        <v>0.22576461353067115</v>
      </c>
      <c r="M1104" s="24">
        <f t="shared" si="516"/>
        <v>529.03974404336736</v>
      </c>
      <c r="N1104" s="12">
        <f t="shared" si="503"/>
        <v>0.55875476502482369</v>
      </c>
      <c r="O1104" s="24">
        <f t="shared" si="504"/>
        <v>689.65911808236251</v>
      </c>
      <c r="P1104" s="12">
        <f t="shared" si="517"/>
        <v>0.34917526165687662</v>
      </c>
      <c r="Q1104" s="24">
        <f t="shared" si="518"/>
        <v>391.96299549970695</v>
      </c>
      <c r="R1104" s="12">
        <f t="shared" si="505"/>
        <v>0.35204614206474483</v>
      </c>
      <c r="S1104" s="24">
        <f t="shared" si="506"/>
        <v>602.03095513615165</v>
      </c>
      <c r="T1104" s="12">
        <f t="shared" si="519"/>
        <v>0.30245714923265404</v>
      </c>
      <c r="W1104" s="24">
        <f t="shared" si="520"/>
        <v>445.14192837778063</v>
      </c>
      <c r="X1104" s="24">
        <f t="shared" si="521"/>
        <v>630.03509107062359</v>
      </c>
      <c r="Y1104" s="13">
        <f t="shared" si="507"/>
        <v>0.37486246487680869</v>
      </c>
      <c r="Z1104" s="24">
        <f t="shared" si="508"/>
        <v>5831.8687463339938</v>
      </c>
      <c r="AA1104" s="24">
        <f t="shared" si="509"/>
        <v>15375.124221014275</v>
      </c>
      <c r="AB1104" s="24">
        <f t="shared" si="522"/>
        <v>529.03974404336736</v>
      </c>
      <c r="AC1104" s="24">
        <f t="shared" si="523"/>
        <v>391.96299549970695</v>
      </c>
      <c r="AE1104" s="14">
        <f t="shared" si="524"/>
        <v>90.5</v>
      </c>
      <c r="AF1104" s="24">
        <f t="shared" si="528"/>
        <v>400</v>
      </c>
      <c r="AG1104" s="3">
        <f t="shared" si="525"/>
        <v>1.9</v>
      </c>
      <c r="AH1104" s="3">
        <f>IF(AC1104&lt;=450,AthetaR30_0,IF(AC1104&gt;=650,AthetaR30_2,(IF(AC1104&lt;=550,AthetaR30_0+(AthetaR30_1-AthetaR30_0)/100*(AC1104-450),AthetaR30_1+(AthetaR30_2-AthetaR30_1)/100*(AC1104-450)))))</f>
        <v>0</v>
      </c>
      <c r="AI1104" s="3">
        <f>IF(AD1104&lt;=450,AthetaR60_0,IF(AD1104&gt;=650,AthetaR60_2,(IF(AD1104&lt;=550,AthetaR60_0+(AthetaR60_1-AthetaR60_0)/100*(AD1104-450),AthetaR60_1+(AthetaR60_2-AthetaR60_1)/100*(AD1104-450)))))</f>
        <v>0.5</v>
      </c>
      <c r="AJ1104" s="3">
        <f>IF(AE1104&lt;=450,AthetaR90_0,IF(AE1104&gt;=650,AthetaR90_2,(IF(AE1104&lt;=550,AthetaR90_0+(AthetaR90_1-AthetaR90_0)/100*(AE1104-450),AthetaR90_1+(AthetaR90_2-AthetaR90_1)/100*(AE1104-450)))))</f>
        <v>1.3</v>
      </c>
      <c r="AK1104" s="3">
        <f>IF(AF1104&lt;=450,AthetaR120_0,IF(AF1104&gt;=650,AthetaR120_2,(IF(AF1104&lt;=550,AthetaR120_0+(AthetaR120_1-AthetaR120_0)/100*(AF1104-450),AthetaR120_1+(AthetaR120_2-AthetaR120_1)/100*(AF1104-450)))))</f>
        <v>1.9</v>
      </c>
      <c r="AL1104" s="24">
        <f t="shared" si="526"/>
        <v>529.03974404336736</v>
      </c>
      <c r="AM1104" s="14">
        <f t="shared" si="527"/>
        <v>395.32484893892871</v>
      </c>
    </row>
    <row r="1105" spans="2:39" x14ac:dyDescent="0.25">
      <c r="B1105" s="3">
        <f t="shared" si="510"/>
        <v>5435</v>
      </c>
      <c r="C1105" s="14">
        <f t="shared" si="511"/>
        <v>90.583333333333329</v>
      </c>
      <c r="D1105" s="11">
        <f t="shared" si="512"/>
        <v>1006.9543251408938</v>
      </c>
      <c r="E1105" s="11">
        <f t="shared" si="498"/>
        <v>678.63047657979246</v>
      </c>
      <c r="F1105" s="11">
        <f t="shared" si="513"/>
        <v>268.76943042913427</v>
      </c>
      <c r="G1105" s="11">
        <f t="shared" si="499"/>
        <v>529.38891930502427</v>
      </c>
      <c r="H1105" s="11">
        <f t="shared" si="500"/>
        <v>392.26545264893963</v>
      </c>
      <c r="I1105" s="24">
        <f t="shared" si="514"/>
        <v>268.76943042913427</v>
      </c>
      <c r="J1105" s="12">
        <f t="shared" si="501"/>
        <v>0.20875645211153496</v>
      </c>
      <c r="K1105" s="24">
        <f t="shared" si="502"/>
        <v>553.77974846801612</v>
      </c>
      <c r="L1105" s="12">
        <f t="shared" si="515"/>
        <v>0.22571030498039843</v>
      </c>
      <c r="M1105" s="24">
        <f t="shared" si="516"/>
        <v>529.38891930502427</v>
      </c>
      <c r="N1105" s="12">
        <f t="shared" si="503"/>
        <v>0.55851454425572544</v>
      </c>
      <c r="O1105" s="24">
        <f t="shared" si="504"/>
        <v>689.95574499291524</v>
      </c>
      <c r="P1105" s="12">
        <f t="shared" si="517"/>
        <v>0.34889862025920981</v>
      </c>
      <c r="Q1105" s="24">
        <f t="shared" si="518"/>
        <v>392.26545264893963</v>
      </c>
      <c r="R1105" s="12">
        <f t="shared" si="505"/>
        <v>0.35196274244637021</v>
      </c>
      <c r="S1105" s="24">
        <f t="shared" si="506"/>
        <v>602.17360987159054</v>
      </c>
      <c r="T1105" s="12">
        <f t="shared" si="519"/>
        <v>0.30231535638194112</v>
      </c>
      <c r="W1105" s="24">
        <f t="shared" si="520"/>
        <v>445.51679084265743</v>
      </c>
      <c r="X1105" s="24">
        <f t="shared" si="521"/>
        <v>630.25572998600376</v>
      </c>
      <c r="Y1105" s="13">
        <f t="shared" si="507"/>
        <v>0.37474892896951562</v>
      </c>
      <c r="Z1105" s="24">
        <f t="shared" si="508"/>
        <v>5827.8421434283755</v>
      </c>
      <c r="AA1105" s="24">
        <f t="shared" si="509"/>
        <v>15380.152248376075</v>
      </c>
      <c r="AB1105" s="24">
        <f t="shared" si="522"/>
        <v>529.38891930502427</v>
      </c>
      <c r="AC1105" s="24">
        <f t="shared" si="523"/>
        <v>392.26545264893963</v>
      </c>
      <c r="AE1105" s="14">
        <f t="shared" si="524"/>
        <v>90.583333333333329</v>
      </c>
      <c r="AF1105" s="24">
        <f t="shared" si="528"/>
        <v>400</v>
      </c>
      <c r="AG1105" s="3">
        <f t="shared" si="525"/>
        <v>1.9</v>
      </c>
      <c r="AH1105" s="3">
        <f>IF(AC1105&lt;=450,AthetaR30_0,IF(AC1105&gt;=650,AthetaR30_2,(IF(AC1105&lt;=550,AthetaR30_0+(AthetaR30_1-AthetaR30_0)/100*(AC1105-450),AthetaR30_1+(AthetaR30_2-AthetaR30_1)/100*(AC1105-450)))))</f>
        <v>0</v>
      </c>
      <c r="AI1105" s="3">
        <f>IF(AD1105&lt;=450,AthetaR60_0,IF(AD1105&gt;=650,AthetaR60_2,(IF(AD1105&lt;=550,AthetaR60_0+(AthetaR60_1-AthetaR60_0)/100*(AD1105-450),AthetaR60_1+(AthetaR60_2-AthetaR60_1)/100*(AD1105-450)))))</f>
        <v>0.5</v>
      </c>
      <c r="AJ1105" s="3">
        <f>IF(AE1105&lt;=450,AthetaR90_0,IF(AE1105&gt;=650,AthetaR90_2,(IF(AE1105&lt;=550,AthetaR90_0+(AthetaR90_1-AthetaR90_0)/100*(AE1105-450),AthetaR90_1+(AthetaR90_2-AthetaR90_1)/100*(AE1105-450)))))</f>
        <v>1.3</v>
      </c>
      <c r="AK1105" s="3">
        <f>IF(AF1105&lt;=450,AthetaR120_0,IF(AF1105&gt;=650,AthetaR120_2,(IF(AF1105&lt;=550,AthetaR120_0+(AthetaR120_1-AthetaR120_0)/100*(AF1105-450),AthetaR120_1+(AthetaR120_2-AthetaR120_1)/100*(AF1105-450)))))</f>
        <v>1.9</v>
      </c>
      <c r="AL1105" s="24">
        <f t="shared" si="526"/>
        <v>529.38891930502427</v>
      </c>
      <c r="AM1105" s="14">
        <f t="shared" si="527"/>
        <v>395.65783891591389</v>
      </c>
    </row>
    <row r="1106" spans="2:39" x14ac:dyDescent="0.25">
      <c r="B1106" s="3">
        <f t="shared" si="510"/>
        <v>5440</v>
      </c>
      <c r="C1106" s="14">
        <f t="shared" si="511"/>
        <v>90.666666666666671</v>
      </c>
      <c r="D1106" s="11">
        <f t="shared" si="512"/>
        <v>1007.0919115566745</v>
      </c>
      <c r="E1106" s="11">
        <f t="shared" ref="E1106:E1169" si="529">IF(B1106&lt;=40*60,20+345*CRed_1*LOG(8*C1106+1,10),ThetaG40+(ThetaG120-ThetaG40)/80*(C1106-40))</f>
        <v>678.84427492844452</v>
      </c>
      <c r="F1106" s="11">
        <f t="shared" si="513"/>
        <v>268.99514073411467</v>
      </c>
      <c r="G1106" s="11">
        <f t="shared" ref="G1106:G1169" si="530">M1106</f>
        <v>529.73781792528348</v>
      </c>
      <c r="H1106" s="11">
        <f t="shared" ref="H1106:H1169" si="531">Q1106</f>
        <v>392.56776800532157</v>
      </c>
      <c r="I1106" s="24">
        <f t="shared" si="514"/>
        <v>268.99514073411467</v>
      </c>
      <c r="J1106" s="12">
        <f t="shared" ref="J1106:J1169" si="532">Cp*RhoP/(K1106*RhoA)*dP/1000*MassivSS</f>
        <v>0.208727043948956</v>
      </c>
      <c r="K1106" s="24">
        <f t="shared" ref="K1106:K1169" si="533">IF(I1106&lt;600,425+0.773*I1106-1.69/1000*I1106^2+2.22/1000^2*I1106^3,IF(I1106&lt;735,666+13002/(738-I1106),IF(I1106&lt;900,545+17820/(I1106-731),650)))</f>
        <v>553.85777211348034</v>
      </c>
      <c r="L1106" s="12">
        <f t="shared" si="515"/>
        <v>0.22565598668761738</v>
      </c>
      <c r="M1106" s="24">
        <f t="shared" si="516"/>
        <v>529.73781792528348</v>
      </c>
      <c r="N1106" s="12">
        <f t="shared" ref="N1106:N1169" si="534">Cp*RhoP/(O1106*RhoA)*dP/1000*MassivW</f>
        <v>0.5582743584074189</v>
      </c>
      <c r="O1106" s="24">
        <f t="shared" ref="O1106:O1169" si="535">IF(M1106&lt;600,425+0.773*M1106-1.69/1000*M1106^2+2.22/1000^2*M1106^3,IF(M1106&lt;735,666+13002/(738-M1106),IF(M1106&lt;900,545+17820/(M1106-731),650)))</f>
        <v>690.25258399941708</v>
      </c>
      <c r="P1106" s="12">
        <f t="shared" si="517"/>
        <v>0.34862218655205468</v>
      </c>
      <c r="Q1106" s="24">
        <f t="shared" si="518"/>
        <v>392.56776800532157</v>
      </c>
      <c r="R1106" s="12">
        <f t="shared" ref="R1106:R1169" si="536">Cp*RhoP/(S1106*RhoA)*dP/1000*MassivSI</f>
        <v>0.3518793228704869</v>
      </c>
      <c r="S1106" s="24">
        <f t="shared" ref="S1106:S1169" si="537">IF(Q1106&lt;600,425+0.773*Q1106-1.69/1000*Q1106^2+2.22/1000^2*Q1106^3,IF(Q1106&lt;735,666+13002/(738-Q1106),IF(Q1106&lt;900,545+17820/(Q1106-731),650)))</f>
        <v>602.31636639031376</v>
      </c>
      <c r="T1106" s="12">
        <f t="shared" si="519"/>
        <v>0.30217357704259457</v>
      </c>
      <c r="W1106" s="24">
        <f t="shared" si="520"/>
        <v>445.89153977162692</v>
      </c>
      <c r="X1106" s="24">
        <f t="shared" si="521"/>
        <v>630.47666084529124</v>
      </c>
      <c r="Y1106" s="13">
        <f t="shared" ref="Y1106:Y1169" si="538">MAX(MassivSSCO/(X1106*RhoA)*DeltaT*(Z1106+AA1106),L1106)</f>
        <v>0.37463524853574243</v>
      </c>
      <c r="Z1106" s="24">
        <f t="shared" ref="Z1106:Z1169" si="539">AlphaC*(E1106-W1106)</f>
        <v>5823.8183789204395</v>
      </c>
      <c r="AA1106" s="24">
        <f t="shared" ref="AA1106:AA1169" si="540">Phi*EpsilonF*0.7*Botzman/10^8*EpsilonA*((E1106+273)^4-(W1106+273)^4)</f>
        <v>15385.174577529688</v>
      </c>
      <c r="AB1106" s="24">
        <f t="shared" si="522"/>
        <v>529.73781792528348</v>
      </c>
      <c r="AC1106" s="24">
        <f t="shared" si="523"/>
        <v>392.56776800532157</v>
      </c>
      <c r="AE1106" s="14">
        <f t="shared" si="524"/>
        <v>90.666666666666671</v>
      </c>
      <c r="AF1106" s="24">
        <f t="shared" si="528"/>
        <v>400</v>
      </c>
      <c r="AG1106" s="3">
        <f t="shared" si="525"/>
        <v>1.9</v>
      </c>
      <c r="AH1106" s="3">
        <f>IF(AC1106&lt;=450,AthetaR30_0,IF(AC1106&gt;=650,AthetaR30_2,(IF(AC1106&lt;=550,AthetaR30_0+(AthetaR30_1-AthetaR30_0)/100*(AC1106-450),AthetaR30_1+(AthetaR30_2-AthetaR30_1)/100*(AC1106-450)))))</f>
        <v>0</v>
      </c>
      <c r="AI1106" s="3">
        <f>IF(AD1106&lt;=450,AthetaR60_0,IF(AD1106&gt;=650,AthetaR60_2,(IF(AD1106&lt;=550,AthetaR60_0+(AthetaR60_1-AthetaR60_0)/100*(AD1106-450),AthetaR60_1+(AthetaR60_2-AthetaR60_1)/100*(AD1106-450)))))</f>
        <v>0.5</v>
      </c>
      <c r="AJ1106" s="3">
        <f>IF(AE1106&lt;=450,AthetaR90_0,IF(AE1106&gt;=650,AthetaR90_2,(IF(AE1106&lt;=550,AthetaR90_0+(AthetaR90_1-AthetaR90_0)/100*(AE1106-450),AthetaR90_1+(AthetaR90_2-AthetaR90_1)/100*(AE1106-450)))))</f>
        <v>1.3</v>
      </c>
      <c r="AK1106" s="3">
        <f>IF(AF1106&lt;=450,AthetaR120_0,IF(AF1106&gt;=650,AthetaR120_2,(IF(AF1106&lt;=550,AthetaR120_0+(AthetaR120_1-AthetaR120_0)/100*(AF1106-450),AthetaR120_1+(AthetaR120_2-AthetaR120_1)/100*(AF1106-450)))))</f>
        <v>1.9</v>
      </c>
      <c r="AL1106" s="24">
        <f t="shared" si="526"/>
        <v>529.73781792528348</v>
      </c>
      <c r="AM1106" s="14">
        <f t="shared" si="527"/>
        <v>395.99072047963182</v>
      </c>
    </row>
    <row r="1107" spans="2:39" x14ac:dyDescent="0.25">
      <c r="B1107" s="3">
        <f t="shared" ref="B1107:B1170" si="541">B1106+DeltaT</f>
        <v>5445</v>
      </c>
      <c r="C1107" s="14">
        <f t="shared" ref="C1107:C1170" si="542">B1107/60</f>
        <v>90.75</v>
      </c>
      <c r="D1107" s="11">
        <f t="shared" ref="D1107:D1170" si="543">20+345*LOG(8*C1107+1,10)</f>
        <v>1007.229371746368</v>
      </c>
      <c r="E1107" s="11">
        <f t="shared" si="529"/>
        <v>679.05807327709658</v>
      </c>
      <c r="F1107" s="11">
        <f t="shared" ref="F1107:F1170" si="544">I1107</f>
        <v>269.2207967208023</v>
      </c>
      <c r="G1107" s="11">
        <f t="shared" si="530"/>
        <v>530.08644011183549</v>
      </c>
      <c r="H1107" s="11">
        <f t="shared" si="531"/>
        <v>392.86994158236416</v>
      </c>
      <c r="I1107" s="24">
        <f t="shared" ref="I1107:I1170" si="545">I1106+IF(Limit=Oui,MAX(0,L1106),L1106)</f>
        <v>269.2207967208023</v>
      </c>
      <c r="J1107" s="12">
        <f t="shared" si="532"/>
        <v>0.2086976472498521</v>
      </c>
      <c r="K1107" s="24">
        <f t="shared" si="533"/>
        <v>553.93578732106778</v>
      </c>
      <c r="L1107" s="12">
        <f t="shared" ref="L1107:L1170" si="546">LambdaP*MassivSS/(dP/1000)/(K1107*RhoA)/(1+J1107/3)*(D1107-I1107)*DeltaT-(EXP(J1107/10)-1)*(D1107-D1106)</f>
        <v>0.22560165868822799</v>
      </c>
      <c r="M1107" s="24">
        <f t="shared" ref="M1107:M1170" si="547">M1106+IF(Limit=Oui,MAX(0,P1106),P1106)</f>
        <v>530.08644011183549</v>
      </c>
      <c r="N1107" s="12">
        <f t="shared" si="534"/>
        <v>0.55803420791554992</v>
      </c>
      <c r="O1107" s="24">
        <f t="shared" si="535"/>
        <v>690.54963478091042</v>
      </c>
      <c r="P1107" s="12">
        <f t="shared" ref="P1107:P1170" si="548">LambdaP*MassivW/(dP/1000)/(O1107*RhoA)/(1+N1107/3)*(D1107-M1107)*DeltaT-(EXP(N1107/10)-1)*(D1107-D1106)</f>
        <v>0.34834596071816976</v>
      </c>
      <c r="Q1107" s="24">
        <f t="shared" ref="Q1107:Q1170" si="549">Q1106+IF(Limit=Oui,MAX(0,T1106),T1106)</f>
        <v>392.86994158236416</v>
      </c>
      <c r="R1107" s="12">
        <f t="shared" si="536"/>
        <v>0.35179588331361999</v>
      </c>
      <c r="S1107" s="24">
        <f t="shared" si="537"/>
        <v>602.45922482922413</v>
      </c>
      <c r="T1107" s="12">
        <f t="shared" ref="T1107:T1170" si="550">LambdaP*MassivSI/(dP/1000)/(S1107*RhoA)/(1+R1107/3)*(D1107-Q1107)*DeltaT-(EXP(R1107/10)-1)*(D1107-D1106)</f>
        <v>0.30203181134171064</v>
      </c>
      <c r="W1107" s="24">
        <f t="shared" ref="W1107:W1170" si="551">W1106+IF(Limit=Oui,MAX(0,Y1106),Y1106)</f>
        <v>446.26617502016268</v>
      </c>
      <c r="X1107" s="24">
        <f t="shared" ref="X1107:X1170" si="552">IF(W1107&lt;600,425+0.773*W1107-1.69/1000*W1107^2+2.22/1000^2*W1107^3,IF(W1107&lt;735,666+13002/(738-W1107),IF(W1107&lt;900,545+17820/(W1107-731),650)))</f>
        <v>630.69788393773217</v>
      </c>
      <c r="Y1107" s="13">
        <f t="shared" si="538"/>
        <v>0.37452142393511617</v>
      </c>
      <c r="Z1107" s="24">
        <f t="shared" si="539"/>
        <v>5819.7974564233473</v>
      </c>
      <c r="AA1107" s="24">
        <f t="shared" si="540"/>
        <v>15390.19121741402</v>
      </c>
      <c r="AB1107" s="24">
        <f t="shared" ref="AB1107:AB1170" si="553">MAX(M1107,AVERAGE(W1107,AC1107))</f>
        <v>530.08644011183549</v>
      </c>
      <c r="AC1107" s="24">
        <f t="shared" ref="AC1107:AC1170" si="554">Q1107</f>
        <v>392.86994158236416</v>
      </c>
      <c r="AE1107" s="14">
        <f t="shared" ref="AE1107:AE1170" si="555">C1107</f>
        <v>90.75</v>
      </c>
      <c r="AF1107" s="24">
        <f t="shared" si="528"/>
        <v>400</v>
      </c>
      <c r="AG1107" s="3">
        <f t="shared" ref="AG1107:AG1170" si="556">IF(C1107&lt;=30,AH1107,IF(C1107&lt;=60,AI1107,IF(C1107&lt;=90,AJ1107,IF(C1107&lt;=120,AK1107,-1))))</f>
        <v>1.9</v>
      </c>
      <c r="AH1107" s="3">
        <f>IF(AC1107&lt;=450,AthetaR30_0,IF(AC1107&gt;=650,AthetaR30_2,(IF(AC1107&lt;=550,AthetaR30_0+(AthetaR30_1-AthetaR30_0)/100*(AC1107-450),AthetaR30_1+(AthetaR30_2-AthetaR30_1)/100*(AC1107-450)))))</f>
        <v>0</v>
      </c>
      <c r="AI1107" s="3">
        <f>IF(AD1107&lt;=450,AthetaR60_0,IF(AD1107&gt;=650,AthetaR60_2,(IF(AD1107&lt;=550,AthetaR60_0+(AthetaR60_1-AthetaR60_0)/100*(AD1107-450),AthetaR60_1+(AthetaR60_2-AthetaR60_1)/100*(AD1107-450)))))</f>
        <v>0.5</v>
      </c>
      <c r="AJ1107" s="3">
        <f>IF(AE1107&lt;=450,AthetaR90_0,IF(AE1107&gt;=650,AthetaR90_2,(IF(AE1107&lt;=550,AthetaR90_0+(AthetaR90_1-AthetaR90_0)/100*(AE1107-450),AthetaR90_1+(AthetaR90_2-AthetaR90_1)/100*(AE1107-450)))))</f>
        <v>1.3</v>
      </c>
      <c r="AK1107" s="3">
        <f>IF(AF1107&lt;=450,AthetaR120_0,IF(AF1107&gt;=650,AthetaR120_2,(IF(AF1107&lt;=550,AthetaR120_0+(AthetaR120_1-AthetaR120_0)/100*(AF1107-450),AthetaR120_1+(AthetaR120_2-AthetaR120_1)/100*(AF1107-450)))))</f>
        <v>1.9</v>
      </c>
      <c r="AL1107" s="24">
        <f t="shared" ref="AL1107:AL1170" si="557">MAX(M1107,AVERAGE(W1107,AM1107))</f>
        <v>530.08644011183549</v>
      </c>
      <c r="AM1107" s="14">
        <f t="shared" ref="AM1107:AM1170" si="558">IF(W1107&gt;=AF1107,(1+(W1107-AF1107)*AG1107/10000)*AC1107,AC1107)</f>
        <v>396.32349358307221</v>
      </c>
    </row>
    <row r="1108" spans="2:39" x14ac:dyDescent="0.25">
      <c r="B1108" s="3">
        <f t="shared" si="541"/>
        <v>5450</v>
      </c>
      <c r="C1108" s="14">
        <f t="shared" si="542"/>
        <v>90.833333333333329</v>
      </c>
      <c r="D1108" s="11">
        <f t="shared" si="543"/>
        <v>1007.3667059413694</v>
      </c>
      <c r="E1108" s="11">
        <f t="shared" si="529"/>
        <v>679.27187162574864</v>
      </c>
      <c r="F1108" s="11">
        <f t="shared" si="544"/>
        <v>269.44639837949052</v>
      </c>
      <c r="G1108" s="11">
        <f t="shared" si="530"/>
        <v>530.43478607255361</v>
      </c>
      <c r="H1108" s="11">
        <f t="shared" si="531"/>
        <v>393.17197339370585</v>
      </c>
      <c r="I1108" s="24">
        <f t="shared" si="545"/>
        <v>269.44639837949052</v>
      </c>
      <c r="J1108" s="12">
        <f t="shared" si="532"/>
        <v>0.20866826195448646</v>
      </c>
      <c r="K1108" s="24">
        <f t="shared" si="533"/>
        <v>554.01379423295532</v>
      </c>
      <c r="L1108" s="12">
        <f t="shared" si="546"/>
        <v>0.22554732101796768</v>
      </c>
      <c r="M1108" s="24">
        <f t="shared" si="547"/>
        <v>530.43478607255361</v>
      </c>
      <c r="N1108" s="12">
        <f t="shared" si="534"/>
        <v>0.55779409321500673</v>
      </c>
      <c r="O1108" s="24">
        <f t="shared" si="535"/>
        <v>690.84689701581487</v>
      </c>
      <c r="P1108" s="12">
        <f t="shared" si="548"/>
        <v>0.34806994293876242</v>
      </c>
      <c r="Q1108" s="24">
        <f t="shared" si="549"/>
        <v>393.17197339370585</v>
      </c>
      <c r="R1108" s="12">
        <f t="shared" si="536"/>
        <v>0.35171242375289941</v>
      </c>
      <c r="S1108" s="24">
        <f t="shared" si="537"/>
        <v>602.60218532439183</v>
      </c>
      <c r="T1108" s="12">
        <f t="shared" si="550"/>
        <v>0.30189005940625818</v>
      </c>
      <c r="W1108" s="24">
        <f t="shared" si="551"/>
        <v>446.64069644409778</v>
      </c>
      <c r="X1108" s="24">
        <f t="shared" si="552"/>
        <v>630.91939955105443</v>
      </c>
      <c r="Y1108" s="13">
        <f t="shared" si="538"/>
        <v>0.37440745552899263</v>
      </c>
      <c r="Z1108" s="24">
        <f t="shared" si="539"/>
        <v>5815.7793795412717</v>
      </c>
      <c r="AA1108" s="24">
        <f t="shared" si="540"/>
        <v>15395.202177017885</v>
      </c>
      <c r="AB1108" s="24">
        <f t="shared" si="553"/>
        <v>530.43478607255361</v>
      </c>
      <c r="AC1108" s="24">
        <f t="shared" si="554"/>
        <v>393.17197339370585</v>
      </c>
      <c r="AE1108" s="14">
        <f t="shared" si="555"/>
        <v>90.833333333333329</v>
      </c>
      <c r="AF1108" s="24">
        <f t="shared" si="528"/>
        <v>400</v>
      </c>
      <c r="AG1108" s="3">
        <f t="shared" si="556"/>
        <v>1.9</v>
      </c>
      <c r="AH1108" s="3">
        <f>IF(AC1108&lt;=450,AthetaR30_0,IF(AC1108&gt;=650,AthetaR30_2,(IF(AC1108&lt;=550,AthetaR30_0+(AthetaR30_1-AthetaR30_0)/100*(AC1108-450),AthetaR30_1+(AthetaR30_2-AthetaR30_1)/100*(AC1108-450)))))</f>
        <v>0</v>
      </c>
      <c r="AI1108" s="3">
        <f>IF(AD1108&lt;=450,AthetaR60_0,IF(AD1108&gt;=650,AthetaR60_2,(IF(AD1108&lt;=550,AthetaR60_0+(AthetaR60_1-AthetaR60_0)/100*(AD1108-450),AthetaR60_1+(AthetaR60_2-AthetaR60_1)/100*(AD1108-450)))))</f>
        <v>0.5</v>
      </c>
      <c r="AJ1108" s="3">
        <f>IF(AE1108&lt;=450,AthetaR90_0,IF(AE1108&gt;=650,AthetaR90_2,(IF(AE1108&lt;=550,AthetaR90_0+(AthetaR90_1-AthetaR90_0)/100*(AE1108-450),AthetaR90_1+(AthetaR90_2-AthetaR90_1)/100*(AE1108-450)))))</f>
        <v>1.3</v>
      </c>
      <c r="AK1108" s="3">
        <f>IF(AF1108&lt;=450,AthetaR120_0,IF(AF1108&gt;=650,AthetaR120_2,(IF(AF1108&lt;=550,AthetaR120_0+(AthetaR120_1-AthetaR120_0)/100*(AF1108-450),AthetaR120_1+(AthetaR120_2-AthetaR120_1)/100*(AF1108-450)))))</f>
        <v>1.9</v>
      </c>
      <c r="AL1108" s="24">
        <f t="shared" si="557"/>
        <v>530.43478607255361</v>
      </c>
      <c r="AM1108" s="14">
        <f t="shared" si="558"/>
        <v>396.65615817936856</v>
      </c>
    </row>
    <row r="1109" spans="2:39" x14ac:dyDescent="0.25">
      <c r="B1109" s="3">
        <f t="shared" si="541"/>
        <v>5455</v>
      </c>
      <c r="C1109" s="14">
        <f t="shared" si="542"/>
        <v>90.916666666666671</v>
      </c>
      <c r="D1109" s="11">
        <f t="shared" si="543"/>
        <v>1007.5039143724384</v>
      </c>
      <c r="E1109" s="11">
        <f t="shared" si="529"/>
        <v>679.48566997440082</v>
      </c>
      <c r="F1109" s="11">
        <f t="shared" si="544"/>
        <v>269.6719457005085</v>
      </c>
      <c r="G1109" s="11">
        <f t="shared" si="530"/>
        <v>530.78285601549237</v>
      </c>
      <c r="H1109" s="11">
        <f t="shared" si="531"/>
        <v>393.47386345311213</v>
      </c>
      <c r="I1109" s="24">
        <f t="shared" si="545"/>
        <v>269.6719457005085</v>
      </c>
      <c r="J1109" s="12">
        <f t="shared" si="532"/>
        <v>0.20863888800326574</v>
      </c>
      <c r="K1109" s="24">
        <f t="shared" si="533"/>
        <v>554.09179299111179</v>
      </c>
      <c r="L1109" s="12">
        <f t="shared" si="546"/>
        <v>0.22549297371243104</v>
      </c>
      <c r="M1109" s="24">
        <f t="shared" si="547"/>
        <v>530.78285601549237</v>
      </c>
      <c r="N1109" s="12">
        <f t="shared" si="534"/>
        <v>0.55755401473991517</v>
      </c>
      <c r="O1109" s="24">
        <f t="shared" si="535"/>
        <v>691.14437038193273</v>
      </c>
      <c r="P1109" s="12">
        <f t="shared" si="548"/>
        <v>0.34779413339354465</v>
      </c>
      <c r="Q1109" s="24">
        <f t="shared" si="549"/>
        <v>393.47386345311213</v>
      </c>
      <c r="R1109" s="12">
        <f t="shared" si="536"/>
        <v>0.35162894416605728</v>
      </c>
      <c r="S1109" s="24">
        <f t="shared" si="537"/>
        <v>602.74524801105508</v>
      </c>
      <c r="T1109" s="12">
        <f t="shared" si="550"/>
        <v>0.30174832136311169</v>
      </c>
      <c r="W1109" s="24">
        <f t="shared" si="551"/>
        <v>447.01510389962675</v>
      </c>
      <c r="X1109" s="24">
        <f t="shared" si="552"/>
        <v>631.14120797147052</v>
      </c>
      <c r="Y1109" s="13">
        <f t="shared" si="538"/>
        <v>0.3742933436804457</v>
      </c>
      <c r="Z1109" s="24">
        <f t="shared" si="539"/>
        <v>5811.7641518693517</v>
      </c>
      <c r="AA1109" s="24">
        <f t="shared" si="540"/>
        <v>15400.207465379874</v>
      </c>
      <c r="AB1109" s="24">
        <f t="shared" si="553"/>
        <v>530.78285601549237</v>
      </c>
      <c r="AC1109" s="24">
        <f t="shared" si="554"/>
        <v>393.47386345311213</v>
      </c>
      <c r="AE1109" s="14">
        <f t="shared" si="555"/>
        <v>90.916666666666671</v>
      </c>
      <c r="AF1109" s="24">
        <f t="shared" si="528"/>
        <v>400</v>
      </c>
      <c r="AG1109" s="3">
        <f t="shared" si="556"/>
        <v>1.9</v>
      </c>
      <c r="AH1109" s="3">
        <f>IF(AC1109&lt;=450,AthetaR30_0,IF(AC1109&gt;=650,AthetaR30_2,(IF(AC1109&lt;=550,AthetaR30_0+(AthetaR30_1-AthetaR30_0)/100*(AC1109-450),AthetaR30_1+(AthetaR30_2-AthetaR30_1)/100*(AC1109-450)))))</f>
        <v>0</v>
      </c>
      <c r="AI1109" s="3">
        <f>IF(AD1109&lt;=450,AthetaR60_0,IF(AD1109&gt;=650,AthetaR60_2,(IF(AD1109&lt;=550,AthetaR60_0+(AthetaR60_1-AthetaR60_0)/100*(AD1109-450),AthetaR60_1+(AthetaR60_2-AthetaR60_1)/100*(AD1109-450)))))</f>
        <v>0.5</v>
      </c>
      <c r="AJ1109" s="3">
        <f>IF(AE1109&lt;=450,AthetaR90_0,IF(AE1109&gt;=650,AthetaR90_2,(IF(AE1109&lt;=550,AthetaR90_0+(AthetaR90_1-AthetaR90_0)/100*(AE1109-450),AthetaR90_1+(AthetaR90_2-AthetaR90_1)/100*(AE1109-450)))))</f>
        <v>1.3</v>
      </c>
      <c r="AK1109" s="3">
        <f>IF(AF1109&lt;=450,AthetaR120_0,IF(AF1109&gt;=650,AthetaR120_2,(IF(AF1109&lt;=550,AthetaR120_0+(AthetaR120_1-AthetaR120_0)/100*(AF1109-450),AthetaR120_1+(AthetaR120_2-AthetaR120_1)/100*(AF1109-450)))))</f>
        <v>1.9</v>
      </c>
      <c r="AL1109" s="24">
        <f t="shared" si="557"/>
        <v>530.78285601549237</v>
      </c>
      <c r="AM1109" s="14">
        <f t="shared" si="558"/>
        <v>396.98871422179889</v>
      </c>
    </row>
    <row r="1110" spans="2:39" x14ac:dyDescent="0.25">
      <c r="B1110" s="3">
        <f t="shared" si="541"/>
        <v>5460</v>
      </c>
      <c r="C1110" s="14">
        <f t="shared" si="542"/>
        <v>91</v>
      </c>
      <c r="D1110" s="11">
        <f t="shared" si="543"/>
        <v>1007.6409972697011</v>
      </c>
      <c r="E1110" s="11">
        <f t="shared" si="529"/>
        <v>679.69946832305288</v>
      </c>
      <c r="F1110" s="11">
        <f t="shared" si="544"/>
        <v>269.89743867422095</v>
      </c>
      <c r="G1110" s="11">
        <f t="shared" si="530"/>
        <v>531.13065014888593</v>
      </c>
      <c r="H1110" s="11">
        <f t="shared" si="531"/>
        <v>393.77561177447524</v>
      </c>
      <c r="I1110" s="24">
        <f t="shared" si="545"/>
        <v>269.89743867422095</v>
      </c>
      <c r="J1110" s="12">
        <f t="shared" si="532"/>
        <v>0.20860952533673996</v>
      </c>
      <c r="K1110" s="24">
        <f t="shared" si="533"/>
        <v>554.16978373729648</v>
      </c>
      <c r="L1110" s="12">
        <f t="shared" si="546"/>
        <v>0.22543861680706664</v>
      </c>
      <c r="M1110" s="24">
        <f t="shared" si="547"/>
        <v>531.13065014888593</v>
      </c>
      <c r="N1110" s="12">
        <f t="shared" si="534"/>
        <v>0.55731397292363249</v>
      </c>
      <c r="O1110" s="24">
        <f t="shared" si="535"/>
        <v>691.44205455645601</v>
      </c>
      <c r="P1110" s="12">
        <f t="shared" si="548"/>
        <v>0.34751853226072066</v>
      </c>
      <c r="Q1110" s="24">
        <f t="shared" si="549"/>
        <v>393.77561177447524</v>
      </c>
      <c r="R1110" s="12">
        <f t="shared" si="536"/>
        <v>0.35154544453142683</v>
      </c>
      <c r="S1110" s="24">
        <f t="shared" si="537"/>
        <v>602.88841302362198</v>
      </c>
      <c r="T1110" s="12">
        <f t="shared" si="550"/>
        <v>0.3016065973390421</v>
      </c>
      <c r="W1110" s="24">
        <f t="shared" si="551"/>
        <v>447.3893972433072</v>
      </c>
      <c r="X1110" s="24">
        <f t="shared" si="552"/>
        <v>631.36330948367663</v>
      </c>
      <c r="Y1110" s="13">
        <f t="shared" si="538"/>
        <v>0.3741790887542592</v>
      </c>
      <c r="Z1110" s="24">
        <f t="shared" si="539"/>
        <v>5807.7517769936421</v>
      </c>
      <c r="AA1110" s="24">
        <f t="shared" si="540"/>
        <v>15405.207091588223</v>
      </c>
      <c r="AB1110" s="24">
        <f t="shared" si="553"/>
        <v>531.13065014888593</v>
      </c>
      <c r="AC1110" s="24">
        <f t="shared" si="554"/>
        <v>393.77561177447524</v>
      </c>
      <c r="AE1110" s="14">
        <f t="shared" si="555"/>
        <v>91</v>
      </c>
      <c r="AF1110" s="24">
        <f t="shared" si="528"/>
        <v>400</v>
      </c>
      <c r="AG1110" s="3">
        <f t="shared" si="556"/>
        <v>1.9</v>
      </c>
      <c r="AH1110" s="3">
        <f>IF(AC1110&lt;=450,AthetaR30_0,IF(AC1110&gt;=650,AthetaR30_2,(IF(AC1110&lt;=550,AthetaR30_0+(AthetaR30_1-AthetaR30_0)/100*(AC1110-450),AthetaR30_1+(AthetaR30_2-AthetaR30_1)/100*(AC1110-450)))))</f>
        <v>0</v>
      </c>
      <c r="AI1110" s="3">
        <f>IF(AD1110&lt;=450,AthetaR60_0,IF(AD1110&gt;=650,AthetaR60_2,(IF(AD1110&lt;=550,AthetaR60_0+(AthetaR60_1-AthetaR60_0)/100*(AD1110-450),AthetaR60_1+(AthetaR60_2-AthetaR60_1)/100*(AD1110-450)))))</f>
        <v>0.5</v>
      </c>
      <c r="AJ1110" s="3">
        <f>IF(AE1110&lt;=450,AthetaR90_0,IF(AE1110&gt;=650,AthetaR90_2,(IF(AE1110&lt;=550,AthetaR90_0+(AthetaR90_1-AthetaR90_0)/100*(AE1110-450),AthetaR90_1+(AthetaR90_2-AthetaR90_1)/100*(AE1110-450)))))</f>
        <v>1.3</v>
      </c>
      <c r="AK1110" s="3">
        <f>IF(AF1110&lt;=450,AthetaR120_0,IF(AF1110&gt;=650,AthetaR120_2,(IF(AF1110&lt;=550,AthetaR120_0+(AthetaR120_1-AthetaR120_0)/100*(AF1110-450),AthetaR120_1+(AthetaR120_2-AthetaR120_1)/100*(AF1110-450)))))</f>
        <v>1.9</v>
      </c>
      <c r="AL1110" s="24">
        <f t="shared" si="557"/>
        <v>531.13065014888593</v>
      </c>
      <c r="AM1110" s="14">
        <f t="shared" si="558"/>
        <v>397.32116166378552</v>
      </c>
    </row>
    <row r="1111" spans="2:39" x14ac:dyDescent="0.25">
      <c r="B1111" s="3">
        <f t="shared" si="541"/>
        <v>5465</v>
      </c>
      <c r="C1111" s="14">
        <f t="shared" si="542"/>
        <v>91.083333333333329</v>
      </c>
      <c r="D1111" s="11">
        <f t="shared" si="543"/>
        <v>1007.7779548626527</v>
      </c>
      <c r="E1111" s="11">
        <f t="shared" si="529"/>
        <v>679.91326667170495</v>
      </c>
      <c r="F1111" s="11">
        <f t="shared" si="544"/>
        <v>270.12287729102803</v>
      </c>
      <c r="G1111" s="11">
        <f t="shared" si="530"/>
        <v>531.4781686811466</v>
      </c>
      <c r="H1111" s="11">
        <f t="shared" si="531"/>
        <v>394.0772183718143</v>
      </c>
      <c r="I1111" s="24">
        <f t="shared" si="545"/>
        <v>270.12287729102803</v>
      </c>
      <c r="J1111" s="12">
        <f t="shared" si="532"/>
        <v>0.20858017389560204</v>
      </c>
      <c r="K1111" s="24">
        <f t="shared" si="533"/>
        <v>554.24776661306078</v>
      </c>
      <c r="L1111" s="12">
        <f t="shared" si="546"/>
        <v>0.22538425033717444</v>
      </c>
      <c r="M1111" s="24">
        <f t="shared" si="547"/>
        <v>531.4781686811466</v>
      </c>
      <c r="N1111" s="12">
        <f t="shared" si="534"/>
        <v>0.55707396819874122</v>
      </c>
      <c r="O1111" s="24">
        <f t="shared" si="535"/>
        <v>691.7399492159725</v>
      </c>
      <c r="P1111" s="12">
        <f t="shared" si="548"/>
        <v>0.34724313971698362</v>
      </c>
      <c r="Q1111" s="24">
        <f t="shared" si="549"/>
        <v>394.0772183718143</v>
      </c>
      <c r="R1111" s="12">
        <f t="shared" si="536"/>
        <v>0.35146192482793859</v>
      </c>
      <c r="S1111" s="24">
        <f t="shared" si="537"/>
        <v>603.03168049567284</v>
      </c>
      <c r="T1111" s="12">
        <f t="shared" si="550"/>
        <v>0.30146488746071232</v>
      </c>
      <c r="W1111" s="24">
        <f t="shared" si="551"/>
        <v>447.76357633206146</v>
      </c>
      <c r="X1111" s="24">
        <f t="shared" si="552"/>
        <v>631.58570437085689</v>
      </c>
      <c r="Y1111" s="13">
        <f t="shared" si="538"/>
        <v>0.37406469111691848</v>
      </c>
      <c r="Z1111" s="24">
        <f t="shared" si="539"/>
        <v>5803.7422584910873</v>
      </c>
      <c r="AA1111" s="24">
        <f t="shared" si="540"/>
        <v>15410.201064780782</v>
      </c>
      <c r="AB1111" s="24">
        <f t="shared" si="553"/>
        <v>531.4781686811466</v>
      </c>
      <c r="AC1111" s="24">
        <f t="shared" si="554"/>
        <v>394.0772183718143</v>
      </c>
      <c r="AE1111" s="14">
        <f t="shared" si="555"/>
        <v>91.083333333333329</v>
      </c>
      <c r="AF1111" s="24">
        <f t="shared" si="528"/>
        <v>400</v>
      </c>
      <c r="AG1111" s="3">
        <f t="shared" si="556"/>
        <v>1.9</v>
      </c>
      <c r="AH1111" s="3">
        <f>IF(AC1111&lt;=450,AthetaR30_0,IF(AC1111&gt;=650,AthetaR30_2,(IF(AC1111&lt;=550,AthetaR30_0+(AthetaR30_1-AthetaR30_0)/100*(AC1111-450),AthetaR30_1+(AthetaR30_2-AthetaR30_1)/100*(AC1111-450)))))</f>
        <v>0</v>
      </c>
      <c r="AI1111" s="3">
        <f>IF(AD1111&lt;=450,AthetaR60_0,IF(AD1111&gt;=650,AthetaR60_2,(IF(AD1111&lt;=550,AthetaR60_0+(AthetaR60_1-AthetaR60_0)/100*(AD1111-450),AthetaR60_1+(AthetaR60_2-AthetaR60_1)/100*(AD1111-450)))))</f>
        <v>0.5</v>
      </c>
      <c r="AJ1111" s="3">
        <f>IF(AE1111&lt;=450,AthetaR90_0,IF(AE1111&gt;=650,AthetaR90_2,(IF(AE1111&lt;=550,AthetaR90_0+(AthetaR90_1-AthetaR90_0)/100*(AE1111-450),AthetaR90_1+(AthetaR90_2-AthetaR90_1)/100*(AE1111-450)))))</f>
        <v>1.3</v>
      </c>
      <c r="AK1111" s="3">
        <f>IF(AF1111&lt;=450,AthetaR120_0,IF(AF1111&gt;=650,AthetaR120_2,(IF(AF1111&lt;=550,AthetaR120_0+(AthetaR120_1-AthetaR120_0)/100*(AF1111-450),AthetaR120_1+(AthetaR120_2-AthetaR120_1)/100*(AF1111-450)))))</f>
        <v>1.9</v>
      </c>
      <c r="AL1111" s="24">
        <f t="shared" si="557"/>
        <v>531.4781686811466</v>
      </c>
      <c r="AM1111" s="14">
        <f t="shared" si="558"/>
        <v>397.65350045889568</v>
      </c>
    </row>
    <row r="1112" spans="2:39" x14ac:dyDescent="0.25">
      <c r="B1112" s="3">
        <f t="shared" si="541"/>
        <v>5470</v>
      </c>
      <c r="C1112" s="14">
        <f t="shared" si="542"/>
        <v>91.166666666666671</v>
      </c>
      <c r="D1112" s="11">
        <f t="shared" si="543"/>
        <v>1007.9147873801597</v>
      </c>
      <c r="E1112" s="11">
        <f t="shared" si="529"/>
        <v>680.12706502035701</v>
      </c>
      <c r="F1112" s="11">
        <f t="shared" si="544"/>
        <v>270.34826154136522</v>
      </c>
      <c r="G1112" s="11">
        <f t="shared" si="530"/>
        <v>531.82541182086356</v>
      </c>
      <c r="H1112" s="11">
        <f t="shared" si="531"/>
        <v>394.37868325927502</v>
      </c>
      <c r="I1112" s="24">
        <f t="shared" si="545"/>
        <v>270.34826154136522</v>
      </c>
      <c r="J1112" s="12">
        <f t="shared" si="532"/>
        <v>0.20855083362068758</v>
      </c>
      <c r="K1112" s="24">
        <f t="shared" si="533"/>
        <v>554.32574175974719</v>
      </c>
      <c r="L1112" s="12">
        <f t="shared" si="546"/>
        <v>0.22532987433791682</v>
      </c>
      <c r="M1112" s="24">
        <f t="shared" si="547"/>
        <v>531.82541182086356</v>
      </c>
      <c r="N1112" s="12">
        <f t="shared" si="534"/>
        <v>0.55683400099704394</v>
      </c>
      <c r="O1112" s="24">
        <f t="shared" si="535"/>
        <v>692.03805403647277</v>
      </c>
      <c r="P1112" s="12">
        <f t="shared" si="548"/>
        <v>0.34696795593754365</v>
      </c>
      <c r="Q1112" s="24">
        <f t="shared" si="549"/>
        <v>394.37868325927502</v>
      </c>
      <c r="R1112" s="12">
        <f t="shared" si="536"/>
        <v>0.35137838503511937</v>
      </c>
      <c r="S1112" s="24">
        <f t="shared" si="537"/>
        <v>603.17505055996128</v>
      </c>
      <c r="T1112" s="12">
        <f t="shared" si="550"/>
        <v>0.30132319185469331</v>
      </c>
      <c r="W1112" s="24">
        <f t="shared" si="551"/>
        <v>448.13764102317839</v>
      </c>
      <c r="X1112" s="24">
        <f t="shared" si="552"/>
        <v>631.8083929146826</v>
      </c>
      <c r="Y1112" s="13">
        <f t="shared" si="538"/>
        <v>0.37395015113660013</v>
      </c>
      <c r="Z1112" s="24">
        <f t="shared" si="539"/>
        <v>5799.735599929465</v>
      </c>
      <c r="AA1112" s="24">
        <f t="shared" si="540"/>
        <v>15415.189394144785</v>
      </c>
      <c r="AB1112" s="24">
        <f t="shared" si="553"/>
        <v>531.82541182086356</v>
      </c>
      <c r="AC1112" s="24">
        <f t="shared" si="554"/>
        <v>394.37868325927502</v>
      </c>
      <c r="AE1112" s="14">
        <f t="shared" si="555"/>
        <v>91.166666666666671</v>
      </c>
      <c r="AF1112" s="24">
        <f t="shared" si="528"/>
        <v>400</v>
      </c>
      <c r="AG1112" s="3">
        <f t="shared" si="556"/>
        <v>1.9</v>
      </c>
      <c r="AH1112" s="3">
        <f>IF(AC1112&lt;=450,AthetaR30_0,IF(AC1112&gt;=650,AthetaR30_2,(IF(AC1112&lt;=550,AthetaR30_0+(AthetaR30_1-AthetaR30_0)/100*(AC1112-450),AthetaR30_1+(AthetaR30_2-AthetaR30_1)/100*(AC1112-450)))))</f>
        <v>0</v>
      </c>
      <c r="AI1112" s="3">
        <f>IF(AD1112&lt;=450,AthetaR60_0,IF(AD1112&gt;=650,AthetaR60_2,(IF(AD1112&lt;=550,AthetaR60_0+(AthetaR60_1-AthetaR60_0)/100*(AD1112-450),AthetaR60_1+(AthetaR60_2-AthetaR60_1)/100*(AD1112-450)))))</f>
        <v>0.5</v>
      </c>
      <c r="AJ1112" s="3">
        <f>IF(AE1112&lt;=450,AthetaR90_0,IF(AE1112&gt;=650,AthetaR90_2,(IF(AE1112&lt;=550,AthetaR90_0+(AthetaR90_1-AthetaR90_0)/100*(AE1112-450),AthetaR90_1+(AthetaR90_2-AthetaR90_1)/100*(AE1112-450)))))</f>
        <v>1.3</v>
      </c>
      <c r="AK1112" s="3">
        <f>IF(AF1112&lt;=450,AthetaR120_0,IF(AF1112&gt;=650,AthetaR120_2,(IF(AF1112&lt;=550,AthetaR120_0+(AthetaR120_1-AthetaR120_0)/100*(AF1112-450),AthetaR120_1+(AthetaR120_2-AthetaR120_1)/100*(AF1112-450)))))</f>
        <v>1.9</v>
      </c>
      <c r="AL1112" s="24">
        <f t="shared" si="557"/>
        <v>531.82541182086356</v>
      </c>
      <c r="AM1112" s="14">
        <f t="shared" si="558"/>
        <v>397.98573056084143</v>
      </c>
    </row>
    <row r="1113" spans="2:39" x14ac:dyDescent="0.25">
      <c r="B1113" s="3">
        <f t="shared" si="541"/>
        <v>5475</v>
      </c>
      <c r="C1113" s="14">
        <f t="shared" si="542"/>
        <v>91.25</v>
      </c>
      <c r="D1113" s="11">
        <f t="shared" si="543"/>
        <v>1008.0514950504617</v>
      </c>
      <c r="E1113" s="11">
        <f t="shared" si="529"/>
        <v>680.34086336900907</v>
      </c>
      <c r="F1113" s="11">
        <f t="shared" si="544"/>
        <v>270.57359141570316</v>
      </c>
      <c r="G1113" s="11">
        <f t="shared" si="530"/>
        <v>532.17237977680111</v>
      </c>
      <c r="H1113" s="11">
        <f t="shared" si="531"/>
        <v>394.68000645112971</v>
      </c>
      <c r="I1113" s="24">
        <f t="shared" si="545"/>
        <v>270.57359141570316</v>
      </c>
      <c r="J1113" s="12">
        <f t="shared" si="532"/>
        <v>0.20852150445297485</v>
      </c>
      <c r="K1113" s="24">
        <f t="shared" si="533"/>
        <v>554.40370931848986</v>
      </c>
      <c r="L1113" s="12">
        <f t="shared" si="546"/>
        <v>0.22527548884432619</v>
      </c>
      <c r="M1113" s="24">
        <f t="shared" si="547"/>
        <v>532.17237977680111</v>
      </c>
      <c r="N1113" s="12">
        <f t="shared" si="534"/>
        <v>0.55659407174955733</v>
      </c>
      <c r="O1113" s="24">
        <f t="shared" si="535"/>
        <v>692.33636869335555</v>
      </c>
      <c r="P1113" s="12">
        <f t="shared" si="548"/>
        <v>0.34669298109614921</v>
      </c>
      <c r="Q1113" s="24">
        <f t="shared" si="549"/>
        <v>394.68000645112971</v>
      </c>
      <c r="R1113" s="12">
        <f t="shared" si="536"/>
        <v>0.35129482513308996</v>
      </c>
      <c r="S1113" s="24">
        <f t="shared" si="537"/>
        <v>603.31852334841551</v>
      </c>
      <c r="T1113" s="12">
        <f t="shared" si="550"/>
        <v>0.301181510647475</v>
      </c>
      <c r="W1113" s="24">
        <f t="shared" si="551"/>
        <v>448.51159117431501</v>
      </c>
      <c r="X1113" s="24">
        <f t="shared" si="552"/>
        <v>632.03137539531531</v>
      </c>
      <c r="Y1113" s="13">
        <f t="shared" si="538"/>
        <v>0.37383546918316352</v>
      </c>
      <c r="Z1113" s="24">
        <f t="shared" si="539"/>
        <v>5795.7318048673515</v>
      </c>
      <c r="AA1113" s="24">
        <f t="shared" si="540"/>
        <v>15420.172088916839</v>
      </c>
      <c r="AB1113" s="24">
        <f t="shared" si="553"/>
        <v>532.17237977680111</v>
      </c>
      <c r="AC1113" s="24">
        <f t="shared" si="554"/>
        <v>394.68000645112971</v>
      </c>
      <c r="AE1113" s="14">
        <f t="shared" si="555"/>
        <v>91.25</v>
      </c>
      <c r="AF1113" s="24">
        <f t="shared" si="528"/>
        <v>400</v>
      </c>
      <c r="AG1113" s="3">
        <f t="shared" si="556"/>
        <v>1.9</v>
      </c>
      <c r="AH1113" s="3">
        <f>IF(AC1113&lt;=450,AthetaR30_0,IF(AC1113&gt;=650,AthetaR30_2,(IF(AC1113&lt;=550,AthetaR30_0+(AthetaR30_1-AthetaR30_0)/100*(AC1113-450),AthetaR30_1+(AthetaR30_2-AthetaR30_1)/100*(AC1113-450)))))</f>
        <v>0</v>
      </c>
      <c r="AI1113" s="3">
        <f>IF(AD1113&lt;=450,AthetaR60_0,IF(AD1113&gt;=650,AthetaR60_2,(IF(AD1113&lt;=550,AthetaR60_0+(AthetaR60_1-AthetaR60_0)/100*(AD1113-450),AthetaR60_1+(AthetaR60_2-AthetaR60_1)/100*(AD1113-450)))))</f>
        <v>0.5</v>
      </c>
      <c r="AJ1113" s="3">
        <f>IF(AE1113&lt;=450,AthetaR90_0,IF(AE1113&gt;=650,AthetaR90_2,(IF(AE1113&lt;=550,AthetaR90_0+(AthetaR90_1-AthetaR90_0)/100*(AE1113-450),AthetaR90_1+(AthetaR90_2-AthetaR90_1)/100*(AE1113-450)))))</f>
        <v>1.3</v>
      </c>
      <c r="AK1113" s="3">
        <f>IF(AF1113&lt;=450,AthetaR120_0,IF(AF1113&gt;=650,AthetaR120_2,(IF(AF1113&lt;=550,AthetaR120_0+(AthetaR120_1-AthetaR120_0)/100*(AF1113-450),AthetaR120_1+(AthetaR120_2-AthetaR120_1)/100*(AF1113-450)))))</f>
        <v>1.9</v>
      </c>
      <c r="AL1113" s="24">
        <f t="shared" si="557"/>
        <v>532.17237977680111</v>
      </c>
      <c r="AM1113" s="14">
        <f t="shared" si="558"/>
        <v>398.31785192348002</v>
      </c>
    </row>
    <row r="1114" spans="2:39" x14ac:dyDescent="0.25">
      <c r="B1114" s="3">
        <f t="shared" si="541"/>
        <v>5480</v>
      </c>
      <c r="C1114" s="14">
        <f t="shared" si="542"/>
        <v>91.333333333333329</v>
      </c>
      <c r="D1114" s="11">
        <f t="shared" si="543"/>
        <v>1008.1880781011747</v>
      </c>
      <c r="E1114" s="11">
        <f t="shared" si="529"/>
        <v>680.55466171766113</v>
      </c>
      <c r="F1114" s="11">
        <f t="shared" si="544"/>
        <v>270.79886690454748</v>
      </c>
      <c r="G1114" s="11">
        <f t="shared" si="530"/>
        <v>532.51907275789722</v>
      </c>
      <c r="H1114" s="11">
        <f t="shared" si="531"/>
        <v>394.98118796177721</v>
      </c>
      <c r="I1114" s="24">
        <f t="shared" si="545"/>
        <v>270.79886690454748</v>
      </c>
      <c r="J1114" s="12">
        <f t="shared" si="532"/>
        <v>0.2084921863335846</v>
      </c>
      <c r="K1114" s="24">
        <f t="shared" si="533"/>
        <v>554.4816694302142</v>
      </c>
      <c r="L1114" s="12">
        <f t="shared" si="546"/>
        <v>0.22522109389125824</v>
      </c>
      <c r="M1114" s="24">
        <f t="shared" si="547"/>
        <v>532.51907275789722</v>
      </c>
      <c r="N1114" s="12">
        <f t="shared" si="534"/>
        <v>0.55635418088650757</v>
      </c>
      <c r="O1114" s="24">
        <f t="shared" si="535"/>
        <v>692.63489286143499</v>
      </c>
      <c r="P1114" s="12">
        <f t="shared" si="548"/>
        <v>0.34641821536496026</v>
      </c>
      <c r="Q1114" s="24">
        <f t="shared" si="549"/>
        <v>394.98118796177721</v>
      </c>
      <c r="R1114" s="12">
        <f t="shared" si="536"/>
        <v>0.35121124510256252</v>
      </c>
      <c r="S1114" s="24">
        <f t="shared" si="537"/>
        <v>603.46209899214091</v>
      </c>
      <c r="T1114" s="12">
        <f t="shared" si="550"/>
        <v>0.3010398439653853</v>
      </c>
      <c r="W1114" s="24">
        <f t="shared" si="551"/>
        <v>448.88542664349819</v>
      </c>
      <c r="X1114" s="24">
        <f t="shared" si="552"/>
        <v>632.25465209140714</v>
      </c>
      <c r="Y1114" s="13">
        <f t="shared" si="538"/>
        <v>0.37372064562814145</v>
      </c>
      <c r="Z1114" s="24">
        <f t="shared" si="539"/>
        <v>5791.7308768540734</v>
      </c>
      <c r="AA1114" s="24">
        <f t="shared" si="540"/>
        <v>15425.149158382708</v>
      </c>
      <c r="AB1114" s="24">
        <f t="shared" si="553"/>
        <v>532.51907275789722</v>
      </c>
      <c r="AC1114" s="24">
        <f t="shared" si="554"/>
        <v>394.98118796177721</v>
      </c>
      <c r="AE1114" s="14">
        <f t="shared" si="555"/>
        <v>91.333333333333329</v>
      </c>
      <c r="AF1114" s="24">
        <f t="shared" si="528"/>
        <v>400</v>
      </c>
      <c r="AG1114" s="3">
        <f t="shared" si="556"/>
        <v>1.9</v>
      </c>
      <c r="AH1114" s="3">
        <f>IF(AC1114&lt;=450,AthetaR30_0,IF(AC1114&gt;=650,AthetaR30_2,(IF(AC1114&lt;=550,AthetaR30_0+(AthetaR30_1-AthetaR30_0)/100*(AC1114-450),AthetaR30_1+(AthetaR30_2-AthetaR30_1)/100*(AC1114-450)))))</f>
        <v>0</v>
      </c>
      <c r="AI1114" s="3">
        <f>IF(AD1114&lt;=450,AthetaR60_0,IF(AD1114&gt;=650,AthetaR60_2,(IF(AD1114&lt;=550,AthetaR60_0+(AthetaR60_1-AthetaR60_0)/100*(AD1114-450),AthetaR60_1+(AthetaR60_2-AthetaR60_1)/100*(AD1114-450)))))</f>
        <v>0.5</v>
      </c>
      <c r="AJ1114" s="3">
        <f>IF(AE1114&lt;=450,AthetaR90_0,IF(AE1114&gt;=650,AthetaR90_2,(IF(AE1114&lt;=550,AthetaR90_0+(AthetaR90_1-AthetaR90_0)/100*(AE1114-450),AthetaR90_1+(AthetaR90_2-AthetaR90_1)/100*(AE1114-450)))))</f>
        <v>1.3</v>
      </c>
      <c r="AK1114" s="3">
        <f>IF(AF1114&lt;=450,AthetaR120_0,IF(AF1114&gt;=650,AthetaR120_2,(IF(AF1114&lt;=550,AthetaR120_0+(AthetaR120_1-AthetaR120_0)/100*(AF1114-450),AthetaR120_1+(AthetaR120_2-AthetaR120_1)/100*(AF1114-450)))))</f>
        <v>1.9</v>
      </c>
      <c r="AL1114" s="24">
        <f t="shared" si="557"/>
        <v>532.51907275789722</v>
      </c>
      <c r="AM1114" s="14">
        <f t="shared" si="558"/>
        <v>398.64986450081398</v>
      </c>
    </row>
    <row r="1115" spans="2:39" x14ac:dyDescent="0.25">
      <c r="B1115" s="3">
        <f t="shared" si="541"/>
        <v>5485</v>
      </c>
      <c r="C1115" s="14">
        <f t="shared" si="542"/>
        <v>91.416666666666671</v>
      </c>
      <c r="D1115" s="11">
        <f t="shared" si="543"/>
        <v>1008.3245367592925</v>
      </c>
      <c r="E1115" s="11">
        <f t="shared" si="529"/>
        <v>680.76846006631331</v>
      </c>
      <c r="F1115" s="11">
        <f t="shared" si="544"/>
        <v>271.02408799843874</v>
      </c>
      <c r="G1115" s="11">
        <f t="shared" si="530"/>
        <v>532.86549097326213</v>
      </c>
      <c r="H1115" s="11">
        <f t="shared" si="531"/>
        <v>395.28222780574259</v>
      </c>
      <c r="I1115" s="24">
        <f t="shared" si="545"/>
        <v>271.02408799843874</v>
      </c>
      <c r="J1115" s="12">
        <f t="shared" si="532"/>
        <v>0.20846287920377954</v>
      </c>
      <c r="K1115" s="24">
        <f t="shared" si="533"/>
        <v>554.55962223563733</v>
      </c>
      <c r="L1115" s="12">
        <f t="shared" si="546"/>
        <v>0.22516668951346616</v>
      </c>
      <c r="M1115" s="24">
        <f t="shared" si="547"/>
        <v>532.86549097326213</v>
      </c>
      <c r="N1115" s="12">
        <f t="shared" si="534"/>
        <v>0.55611432883732381</v>
      </c>
      <c r="O1115" s="24">
        <f t="shared" si="535"/>
        <v>692.93362621494589</v>
      </c>
      <c r="P1115" s="12">
        <f t="shared" si="548"/>
        <v>0.34614365891475118</v>
      </c>
      <c r="Q1115" s="24">
        <f t="shared" si="549"/>
        <v>395.28222780574259</v>
      </c>
      <c r="R1115" s="12">
        <f t="shared" si="536"/>
        <v>0.35112764492483894</v>
      </c>
      <c r="S1115" s="24">
        <f t="shared" si="537"/>
        <v>603.60577762142111</v>
      </c>
      <c r="T1115" s="12">
        <f t="shared" si="550"/>
        <v>0.30089819193471512</v>
      </c>
      <c r="W1115" s="24">
        <f t="shared" si="551"/>
        <v>449.25914728912636</v>
      </c>
      <c r="X1115" s="24">
        <f t="shared" si="552"/>
        <v>632.47822328010329</v>
      </c>
      <c r="Y1115" s="13">
        <f t="shared" si="538"/>
        <v>0.37360568084473111</v>
      </c>
      <c r="Z1115" s="24">
        <f t="shared" si="539"/>
        <v>5787.7328194296733</v>
      </c>
      <c r="AA1115" s="24">
        <f t="shared" si="540"/>
        <v>15430.120611877292</v>
      </c>
      <c r="AB1115" s="24">
        <f t="shared" si="553"/>
        <v>532.86549097326213</v>
      </c>
      <c r="AC1115" s="24">
        <f t="shared" si="554"/>
        <v>395.28222780574259</v>
      </c>
      <c r="AE1115" s="14">
        <f t="shared" si="555"/>
        <v>91.416666666666671</v>
      </c>
      <c r="AF1115" s="24">
        <f t="shared" si="528"/>
        <v>400</v>
      </c>
      <c r="AG1115" s="3">
        <f t="shared" si="556"/>
        <v>1.9</v>
      </c>
      <c r="AH1115" s="3">
        <f>IF(AC1115&lt;=450,AthetaR30_0,IF(AC1115&gt;=650,AthetaR30_2,(IF(AC1115&lt;=550,AthetaR30_0+(AthetaR30_1-AthetaR30_0)/100*(AC1115-450),AthetaR30_1+(AthetaR30_2-AthetaR30_1)/100*(AC1115-450)))))</f>
        <v>0</v>
      </c>
      <c r="AI1115" s="3">
        <f>IF(AD1115&lt;=450,AthetaR60_0,IF(AD1115&gt;=650,AthetaR60_2,(IF(AD1115&lt;=550,AthetaR60_0+(AthetaR60_1-AthetaR60_0)/100*(AD1115-450),AthetaR60_1+(AthetaR60_2-AthetaR60_1)/100*(AD1115-450)))))</f>
        <v>0.5</v>
      </c>
      <c r="AJ1115" s="3">
        <f>IF(AE1115&lt;=450,AthetaR90_0,IF(AE1115&gt;=650,AthetaR90_2,(IF(AE1115&lt;=550,AthetaR90_0+(AthetaR90_1-AthetaR90_0)/100*(AE1115-450),AthetaR90_1+(AthetaR90_2-AthetaR90_1)/100*(AE1115-450)))))</f>
        <v>1.3</v>
      </c>
      <c r="AK1115" s="3">
        <f>IF(AF1115&lt;=450,AthetaR120_0,IF(AF1115&gt;=650,AthetaR120_2,(IF(AF1115&lt;=550,AthetaR120_0+(AthetaR120_1-AthetaR120_0)/100*(AF1115-450),AthetaR120_1+(AthetaR120_2-AthetaR120_1)/100*(AF1115-450)))))</f>
        <v>1.9</v>
      </c>
      <c r="AL1115" s="24">
        <f t="shared" si="557"/>
        <v>532.86549097326213</v>
      </c>
      <c r="AM1115" s="14">
        <f t="shared" si="558"/>
        <v>398.98176824699146</v>
      </c>
    </row>
    <row r="1116" spans="2:39" x14ac:dyDescent="0.25">
      <c r="B1116" s="3">
        <f t="shared" si="541"/>
        <v>5490</v>
      </c>
      <c r="C1116" s="14">
        <f t="shared" si="542"/>
        <v>91.5</v>
      </c>
      <c r="D1116" s="11">
        <f t="shared" si="543"/>
        <v>1008.4608712511891</v>
      </c>
      <c r="E1116" s="11">
        <f t="shared" si="529"/>
        <v>680.98225841496537</v>
      </c>
      <c r="F1116" s="11">
        <f t="shared" si="544"/>
        <v>271.2492546879522</v>
      </c>
      <c r="G1116" s="11">
        <f t="shared" si="530"/>
        <v>533.21163463217692</v>
      </c>
      <c r="H1116" s="11">
        <f t="shared" si="531"/>
        <v>395.58312599767731</v>
      </c>
      <c r="I1116" s="24">
        <f t="shared" si="545"/>
        <v>271.2492546879522</v>
      </c>
      <c r="J1116" s="12">
        <f t="shared" si="532"/>
        <v>0.20843358300496453</v>
      </c>
      <c r="K1116" s="24">
        <f t="shared" si="533"/>
        <v>554.63756787526768</v>
      </c>
      <c r="L1116" s="12">
        <f t="shared" si="546"/>
        <v>0.2251122757455474</v>
      </c>
      <c r="M1116" s="24">
        <f t="shared" si="547"/>
        <v>533.21163463217692</v>
      </c>
      <c r="N1116" s="12">
        <f t="shared" si="534"/>
        <v>0.55587451603063254</v>
      </c>
      <c r="O1116" s="24">
        <f t="shared" si="535"/>
        <v>693.23256842755166</v>
      </c>
      <c r="P1116" s="12">
        <f t="shared" si="548"/>
        <v>0.34586931191476378</v>
      </c>
      <c r="Q1116" s="24">
        <f t="shared" si="549"/>
        <v>395.58312599767731</v>
      </c>
      <c r="R1116" s="12">
        <f t="shared" si="536"/>
        <v>0.35104402458180839</v>
      </c>
      <c r="S1116" s="24">
        <f t="shared" si="537"/>
        <v>603.74955936571962</v>
      </c>
      <c r="T1116" s="12">
        <f t="shared" si="550"/>
        <v>0.30075655468162477</v>
      </c>
      <c r="W1116" s="24">
        <f t="shared" si="551"/>
        <v>449.63275296997108</v>
      </c>
      <c r="X1116" s="24">
        <f t="shared" si="552"/>
        <v>632.70208923704308</v>
      </c>
      <c r="Y1116" s="13">
        <f t="shared" si="538"/>
        <v>0.37349057520778456</v>
      </c>
      <c r="Z1116" s="24">
        <f t="shared" si="539"/>
        <v>5783.7376361248571</v>
      </c>
      <c r="AA1116" s="24">
        <f t="shared" si="540"/>
        <v>15435.086458784419</v>
      </c>
      <c r="AB1116" s="24">
        <f t="shared" si="553"/>
        <v>533.21163463217692</v>
      </c>
      <c r="AC1116" s="24">
        <f t="shared" si="554"/>
        <v>395.58312599767731</v>
      </c>
      <c r="AE1116" s="14">
        <f t="shared" si="555"/>
        <v>91.5</v>
      </c>
      <c r="AF1116" s="24">
        <f t="shared" si="528"/>
        <v>400</v>
      </c>
      <c r="AG1116" s="3">
        <f t="shared" si="556"/>
        <v>1.9</v>
      </c>
      <c r="AH1116" s="3">
        <f>IF(AC1116&lt;=450,AthetaR30_0,IF(AC1116&gt;=650,AthetaR30_2,(IF(AC1116&lt;=550,AthetaR30_0+(AthetaR30_1-AthetaR30_0)/100*(AC1116-450),AthetaR30_1+(AthetaR30_2-AthetaR30_1)/100*(AC1116-450)))))</f>
        <v>0</v>
      </c>
      <c r="AI1116" s="3">
        <f>IF(AD1116&lt;=450,AthetaR60_0,IF(AD1116&gt;=650,AthetaR60_2,(IF(AD1116&lt;=550,AthetaR60_0+(AthetaR60_1-AthetaR60_0)/100*(AD1116-450),AthetaR60_1+(AthetaR60_2-AthetaR60_1)/100*(AD1116-450)))))</f>
        <v>0.5</v>
      </c>
      <c r="AJ1116" s="3">
        <f>IF(AE1116&lt;=450,AthetaR90_0,IF(AE1116&gt;=650,AthetaR90_2,(IF(AE1116&lt;=550,AthetaR90_0+(AthetaR90_1-AthetaR90_0)/100*(AE1116-450),AthetaR90_1+(AthetaR90_2-AthetaR90_1)/100*(AE1116-450)))))</f>
        <v>1.3</v>
      </c>
      <c r="AK1116" s="3">
        <f>IF(AF1116&lt;=450,AthetaR120_0,IF(AF1116&gt;=650,AthetaR120_2,(IF(AF1116&lt;=550,AthetaR120_0+(AthetaR120_1-AthetaR120_0)/100*(AF1116-450),AthetaR120_1+(AthetaR120_2-AthetaR120_1)/100*(AF1116-450)))))</f>
        <v>1.9</v>
      </c>
      <c r="AL1116" s="24">
        <f t="shared" si="557"/>
        <v>533.21163463217692</v>
      </c>
      <c r="AM1116" s="14">
        <f t="shared" si="558"/>
        <v>399.31356311630628</v>
      </c>
    </row>
    <row r="1117" spans="2:39" x14ac:dyDescent="0.25">
      <c r="B1117" s="3">
        <f t="shared" si="541"/>
        <v>5495</v>
      </c>
      <c r="C1117" s="14">
        <f t="shared" si="542"/>
        <v>91.583333333333329</v>
      </c>
      <c r="D1117" s="11">
        <f t="shared" si="543"/>
        <v>1008.5970818026213</v>
      </c>
      <c r="E1117" s="11">
        <f t="shared" si="529"/>
        <v>681.19605676361743</v>
      </c>
      <c r="F1117" s="11">
        <f t="shared" si="544"/>
        <v>271.47436696369778</v>
      </c>
      <c r="G1117" s="11">
        <f t="shared" si="530"/>
        <v>533.55750394409165</v>
      </c>
      <c r="H1117" s="11">
        <f t="shared" si="531"/>
        <v>395.88388255235895</v>
      </c>
      <c r="I1117" s="24">
        <f t="shared" si="545"/>
        <v>271.47436696369778</v>
      </c>
      <c r="J1117" s="12">
        <f t="shared" si="532"/>
        <v>0.20840429767868618</v>
      </c>
      <c r="K1117" s="24">
        <f t="shared" si="533"/>
        <v>554.71550648940558</v>
      </c>
      <c r="L1117" s="12">
        <f t="shared" si="546"/>
        <v>0.22505785262195815</v>
      </c>
      <c r="M1117" s="24">
        <f t="shared" si="547"/>
        <v>533.55750394409165</v>
      </c>
      <c r="N1117" s="12">
        <f t="shared" si="534"/>
        <v>0.55563474289425363</v>
      </c>
      <c r="O1117" s="24">
        <f t="shared" si="535"/>
        <v>693.53171917234852</v>
      </c>
      <c r="P1117" s="12">
        <f t="shared" si="548"/>
        <v>0.34559517453274929</v>
      </c>
      <c r="Q1117" s="24">
        <f t="shared" si="549"/>
        <v>395.88388255235895</v>
      </c>
      <c r="R1117" s="12">
        <f t="shared" si="536"/>
        <v>0.35096038405594521</v>
      </c>
      <c r="S1117" s="24">
        <f t="shared" si="537"/>
        <v>603.89344435368162</v>
      </c>
      <c r="T1117" s="12">
        <f t="shared" si="550"/>
        <v>0.30061493233216696</v>
      </c>
      <c r="W1117" s="24">
        <f t="shared" si="551"/>
        <v>450.00624354517885</v>
      </c>
      <c r="X1117" s="24">
        <f t="shared" si="552"/>
        <v>632.92625023636151</v>
      </c>
      <c r="Y1117" s="13">
        <f t="shared" si="538"/>
        <v>0.37337532909380006</v>
      </c>
      <c r="Z1117" s="24">
        <f t="shared" si="539"/>
        <v>5779.7453304609644</v>
      </c>
      <c r="AA1117" s="24">
        <f t="shared" si="540"/>
        <v>15440.046708536769</v>
      </c>
      <c r="AB1117" s="24">
        <f t="shared" si="553"/>
        <v>533.55750394409165</v>
      </c>
      <c r="AC1117" s="24">
        <f t="shared" si="554"/>
        <v>395.88388255235895</v>
      </c>
      <c r="AE1117" s="14">
        <f t="shared" si="555"/>
        <v>91.583333333333329</v>
      </c>
      <c r="AF1117" s="24">
        <f t="shared" si="528"/>
        <v>400</v>
      </c>
      <c r="AG1117" s="3">
        <f t="shared" si="556"/>
        <v>1.9</v>
      </c>
      <c r="AH1117" s="3">
        <f>IF(AC1117&lt;=450,AthetaR30_0,IF(AC1117&gt;=650,AthetaR30_2,(IF(AC1117&lt;=550,AthetaR30_0+(AthetaR30_1-AthetaR30_0)/100*(AC1117-450),AthetaR30_1+(AthetaR30_2-AthetaR30_1)/100*(AC1117-450)))))</f>
        <v>0</v>
      </c>
      <c r="AI1117" s="3">
        <f>IF(AD1117&lt;=450,AthetaR60_0,IF(AD1117&gt;=650,AthetaR60_2,(IF(AD1117&lt;=550,AthetaR60_0+(AthetaR60_1-AthetaR60_0)/100*(AD1117-450),AthetaR60_1+(AthetaR60_2-AthetaR60_1)/100*(AD1117-450)))))</f>
        <v>0.5</v>
      </c>
      <c r="AJ1117" s="3">
        <f>IF(AE1117&lt;=450,AthetaR90_0,IF(AE1117&gt;=650,AthetaR90_2,(IF(AE1117&lt;=550,AthetaR90_0+(AthetaR90_1-AthetaR90_0)/100*(AE1117-450),AthetaR90_1+(AthetaR90_2-AthetaR90_1)/100*(AE1117-450)))))</f>
        <v>1.3</v>
      </c>
      <c r="AK1117" s="3">
        <f>IF(AF1117&lt;=450,AthetaR120_0,IF(AF1117&gt;=650,AthetaR120_2,(IF(AF1117&lt;=550,AthetaR120_0+(AthetaR120_1-AthetaR120_0)/100*(AF1117-450),AthetaR120_1+(AthetaR120_2-AthetaR120_1)/100*(AF1117-450)))))</f>
        <v>1.9</v>
      </c>
      <c r="AL1117" s="24">
        <f t="shared" si="557"/>
        <v>533.55750394409165</v>
      </c>
      <c r="AM1117" s="14">
        <f t="shared" si="558"/>
        <v>399.64524906319849</v>
      </c>
    </row>
    <row r="1118" spans="2:39" x14ac:dyDescent="0.25">
      <c r="B1118" s="3">
        <f t="shared" si="541"/>
        <v>5500</v>
      </c>
      <c r="C1118" s="14">
        <f t="shared" si="542"/>
        <v>91.666666666666671</v>
      </c>
      <c r="D1118" s="11">
        <f t="shared" si="543"/>
        <v>1008.7331686387313</v>
      </c>
      <c r="E1118" s="11">
        <f t="shared" si="529"/>
        <v>681.4098551122695</v>
      </c>
      <c r="F1118" s="11">
        <f t="shared" si="544"/>
        <v>271.69942481631972</v>
      </c>
      <c r="G1118" s="11">
        <f t="shared" si="530"/>
        <v>533.90309911862437</v>
      </c>
      <c r="H1118" s="11">
        <f t="shared" si="531"/>
        <v>396.18449748469112</v>
      </c>
      <c r="I1118" s="24">
        <f t="shared" si="545"/>
        <v>271.69942481631972</v>
      </c>
      <c r="J1118" s="12">
        <f t="shared" si="532"/>
        <v>0.20837502316663267</v>
      </c>
      <c r="K1118" s="24">
        <f t="shared" si="533"/>
        <v>554.79343821814257</v>
      </c>
      <c r="L1118" s="12">
        <f t="shared" si="546"/>
        <v>0.22500342017701153</v>
      </c>
      <c r="M1118" s="24">
        <f t="shared" si="547"/>
        <v>533.90309911862437</v>
      </c>
      <c r="N1118" s="12">
        <f t="shared" si="534"/>
        <v>0.55539500985519408</v>
      </c>
      <c r="O1118" s="24">
        <f t="shared" si="535"/>
        <v>693.83107812187313</v>
      </c>
      <c r="P1118" s="12">
        <f t="shared" si="548"/>
        <v>0.34532124693496402</v>
      </c>
      <c r="Q1118" s="24">
        <f t="shared" si="549"/>
        <v>396.18449748469112</v>
      </c>
      <c r="R1118" s="12">
        <f t="shared" si="536"/>
        <v>0.35087672333030656</v>
      </c>
      <c r="S1118" s="24">
        <f t="shared" si="537"/>
        <v>604.0374327131359</v>
      </c>
      <c r="T1118" s="12">
        <f t="shared" si="550"/>
        <v>0.30047332501228385</v>
      </c>
      <c r="W1118" s="24">
        <f t="shared" si="551"/>
        <v>450.37961887427264</v>
      </c>
      <c r="X1118" s="24">
        <f t="shared" si="552"/>
        <v>633.15070655069167</v>
      </c>
      <c r="Y1118" s="13">
        <f t="shared" si="538"/>
        <v>0.37325994288091269</v>
      </c>
      <c r="Z1118" s="24">
        <f t="shared" si="539"/>
        <v>5775.7559059499217</v>
      </c>
      <c r="AA1118" s="24">
        <f t="shared" si="540"/>
        <v>15445.001370615793</v>
      </c>
      <c r="AB1118" s="24">
        <f t="shared" si="553"/>
        <v>533.90309911862437</v>
      </c>
      <c r="AC1118" s="24">
        <f t="shared" si="554"/>
        <v>396.18449748469112</v>
      </c>
      <c r="AE1118" s="14">
        <f t="shared" si="555"/>
        <v>91.666666666666671</v>
      </c>
      <c r="AF1118" s="24">
        <f t="shared" si="528"/>
        <v>400</v>
      </c>
      <c r="AG1118" s="3">
        <f t="shared" si="556"/>
        <v>1.9</v>
      </c>
      <c r="AH1118" s="3">
        <f>IF(AC1118&lt;=450,AthetaR30_0,IF(AC1118&gt;=650,AthetaR30_2,(IF(AC1118&lt;=550,AthetaR30_0+(AthetaR30_1-AthetaR30_0)/100*(AC1118-450),AthetaR30_1+(AthetaR30_2-AthetaR30_1)/100*(AC1118-450)))))</f>
        <v>0</v>
      </c>
      <c r="AI1118" s="3">
        <f>IF(AD1118&lt;=450,AthetaR60_0,IF(AD1118&gt;=650,AthetaR60_2,(IF(AD1118&lt;=550,AthetaR60_0+(AthetaR60_1-AthetaR60_0)/100*(AD1118-450),AthetaR60_1+(AthetaR60_2-AthetaR60_1)/100*(AD1118-450)))))</f>
        <v>0.5</v>
      </c>
      <c r="AJ1118" s="3">
        <f>IF(AE1118&lt;=450,AthetaR90_0,IF(AE1118&gt;=650,AthetaR90_2,(IF(AE1118&lt;=550,AthetaR90_0+(AthetaR90_1-AthetaR90_0)/100*(AE1118-450),AthetaR90_1+(AthetaR90_2-AthetaR90_1)/100*(AE1118-450)))))</f>
        <v>1.3</v>
      </c>
      <c r="AK1118" s="3">
        <f>IF(AF1118&lt;=450,AthetaR120_0,IF(AF1118&gt;=650,AthetaR120_2,(IF(AF1118&lt;=550,AthetaR120_0+(AthetaR120_1-AthetaR120_0)/100*(AF1118-450),AthetaR120_1+(AthetaR120_2-AthetaR120_1)/100*(AF1118-450)))))</f>
        <v>1.9</v>
      </c>
      <c r="AL1118" s="24">
        <f t="shared" si="557"/>
        <v>533.90309911862437</v>
      </c>
      <c r="AM1118" s="14">
        <f t="shared" si="558"/>
        <v>399.97682604225417</v>
      </c>
    </row>
    <row r="1119" spans="2:39" x14ac:dyDescent="0.25">
      <c r="B1119" s="3">
        <f t="shared" si="541"/>
        <v>5505</v>
      </c>
      <c r="C1119" s="14">
        <f t="shared" si="542"/>
        <v>91.75</v>
      </c>
      <c r="D1119" s="11">
        <f t="shared" si="543"/>
        <v>1008.8691319840472</v>
      </c>
      <c r="E1119" s="11">
        <f t="shared" si="529"/>
        <v>681.62365346092156</v>
      </c>
      <c r="F1119" s="11">
        <f t="shared" si="544"/>
        <v>271.92442823649674</v>
      </c>
      <c r="G1119" s="11">
        <f t="shared" si="530"/>
        <v>534.24842036555935</v>
      </c>
      <c r="H1119" s="11">
        <f t="shared" si="531"/>
        <v>396.48497080970338</v>
      </c>
      <c r="I1119" s="24">
        <f t="shared" si="545"/>
        <v>271.92442823649674</v>
      </c>
      <c r="J1119" s="12">
        <f t="shared" si="532"/>
        <v>0.20834575941063349</v>
      </c>
      <c r="K1119" s="24">
        <f t="shared" si="533"/>
        <v>554.87136320136221</v>
      </c>
      <c r="L1119" s="12">
        <f t="shared" si="546"/>
        <v>0.22494897844491457</v>
      </c>
      <c r="M1119" s="24">
        <f t="shared" si="547"/>
        <v>534.24842036555935</v>
      </c>
      <c r="N1119" s="12">
        <f t="shared" si="534"/>
        <v>0.5551553173396423</v>
      </c>
      <c r="O1119" s="24">
        <f t="shared" si="535"/>
        <v>694.13064494810817</v>
      </c>
      <c r="P1119" s="12">
        <f t="shared" si="548"/>
        <v>0.34504752928626797</v>
      </c>
      <c r="Q1119" s="24">
        <f t="shared" si="549"/>
        <v>396.48497080970338</v>
      </c>
      <c r="R1119" s="12">
        <f t="shared" si="536"/>
        <v>0.35079304238853104</v>
      </c>
      <c r="S1119" s="24">
        <f t="shared" si="537"/>
        <v>604.18152457109568</v>
      </c>
      <c r="T1119" s="12">
        <f t="shared" si="550"/>
        <v>0.3003317328478653</v>
      </c>
      <c r="W1119" s="24">
        <f t="shared" si="551"/>
        <v>450.75287881715354</v>
      </c>
      <c r="X1119" s="24">
        <f t="shared" si="552"/>
        <v>633.37545845116506</v>
      </c>
      <c r="Y1119" s="13">
        <f t="shared" si="538"/>
        <v>0.37314441694888451</v>
      </c>
      <c r="Z1119" s="24">
        <f t="shared" si="539"/>
        <v>5771.7693660942004</v>
      </c>
      <c r="AA1119" s="24">
        <f t="shared" si="540"/>
        <v>15449.950454551496</v>
      </c>
      <c r="AB1119" s="24">
        <f t="shared" si="553"/>
        <v>534.24842036555935</v>
      </c>
      <c r="AC1119" s="24">
        <f t="shared" si="554"/>
        <v>396.48497080970338</v>
      </c>
      <c r="AE1119" s="14">
        <f t="shared" si="555"/>
        <v>91.75</v>
      </c>
      <c r="AF1119" s="24">
        <f t="shared" si="528"/>
        <v>400</v>
      </c>
      <c r="AG1119" s="3">
        <f t="shared" si="556"/>
        <v>1.9</v>
      </c>
      <c r="AH1119" s="3">
        <f>IF(AC1119&lt;=450,AthetaR30_0,IF(AC1119&gt;=650,AthetaR30_2,(IF(AC1119&lt;=550,AthetaR30_0+(AthetaR30_1-AthetaR30_0)/100*(AC1119-450),AthetaR30_1+(AthetaR30_2-AthetaR30_1)/100*(AC1119-450)))))</f>
        <v>0</v>
      </c>
      <c r="AI1119" s="3">
        <f>IF(AD1119&lt;=450,AthetaR60_0,IF(AD1119&gt;=650,AthetaR60_2,(IF(AD1119&lt;=550,AthetaR60_0+(AthetaR60_1-AthetaR60_0)/100*(AD1119-450),AthetaR60_1+(AthetaR60_2-AthetaR60_1)/100*(AD1119-450)))))</f>
        <v>0.5</v>
      </c>
      <c r="AJ1119" s="3">
        <f>IF(AE1119&lt;=450,AthetaR90_0,IF(AE1119&gt;=650,AthetaR90_2,(IF(AE1119&lt;=550,AthetaR90_0+(AthetaR90_1-AthetaR90_0)/100*(AE1119-450),AthetaR90_1+(AthetaR90_2-AthetaR90_1)/100*(AE1119-450)))))</f>
        <v>1.3</v>
      </c>
      <c r="AK1119" s="3">
        <f>IF(AF1119&lt;=450,AthetaR120_0,IF(AF1119&gt;=650,AthetaR120_2,(IF(AF1119&lt;=550,AthetaR120_0+(AthetaR120_1-AthetaR120_0)/100*(AF1119-450),AthetaR120_1+(AthetaR120_2-AthetaR120_1)/100*(AF1119-450)))))</f>
        <v>1.9</v>
      </c>
      <c r="AL1119" s="24">
        <f t="shared" si="557"/>
        <v>534.24842036555935</v>
      </c>
      <c r="AM1119" s="14">
        <f t="shared" si="558"/>
        <v>400.30829400820556</v>
      </c>
    </row>
    <row r="1120" spans="2:39" x14ac:dyDescent="0.25">
      <c r="B1120" s="3">
        <f t="shared" si="541"/>
        <v>5510</v>
      </c>
      <c r="C1120" s="14">
        <f t="shared" si="542"/>
        <v>91.833333333333329</v>
      </c>
      <c r="D1120" s="11">
        <f t="shared" si="543"/>
        <v>1009.0049720624874</v>
      </c>
      <c r="E1120" s="11">
        <f t="shared" si="529"/>
        <v>681.83745180957362</v>
      </c>
      <c r="F1120" s="11">
        <f t="shared" si="544"/>
        <v>272.14937721494164</v>
      </c>
      <c r="G1120" s="11">
        <f t="shared" si="530"/>
        <v>534.59346789484562</v>
      </c>
      <c r="H1120" s="11">
        <f t="shared" si="531"/>
        <v>396.78530254255122</v>
      </c>
      <c r="I1120" s="24">
        <f t="shared" si="545"/>
        <v>272.14937721494164</v>
      </c>
      <c r="J1120" s="12">
        <f t="shared" si="532"/>
        <v>0.20831650635265944</v>
      </c>
      <c r="K1120" s="24">
        <f t="shared" si="533"/>
        <v>554.94928157873937</v>
      </c>
      <c r="L1120" s="12">
        <f t="shared" si="546"/>
        <v>0.22489452745969976</v>
      </c>
      <c r="M1120" s="24">
        <f t="shared" si="547"/>
        <v>534.59346789484562</v>
      </c>
      <c r="N1120" s="12">
        <f t="shared" si="534"/>
        <v>0.55491566577296392</v>
      </c>
      <c r="O1120" s="24">
        <f t="shared" si="535"/>
        <v>694.43041932248912</v>
      </c>
      <c r="P1120" s="12">
        <f t="shared" si="548"/>
        <v>0.34477402174994093</v>
      </c>
      <c r="Q1120" s="24">
        <f t="shared" si="549"/>
        <v>396.78530254255122</v>
      </c>
      <c r="R1120" s="12">
        <f t="shared" si="536"/>
        <v>0.35070934121483549</v>
      </c>
      <c r="S1120" s="24">
        <f t="shared" si="537"/>
        <v>604.32572005376119</v>
      </c>
      <c r="T1120" s="12">
        <f t="shared" si="550"/>
        <v>0.30019015596463278</v>
      </c>
      <c r="W1120" s="24">
        <f t="shared" si="551"/>
        <v>451.12602323410243</v>
      </c>
      <c r="X1120" s="24">
        <f t="shared" si="552"/>
        <v>633.60050620741401</v>
      </c>
      <c r="Y1120" s="13">
        <f t="shared" si="538"/>
        <v>0.37302875167909677</v>
      </c>
      <c r="Z1120" s="24">
        <f t="shared" si="539"/>
        <v>5767.7857143867795</v>
      </c>
      <c r="AA1120" s="24">
        <f t="shared" si="540"/>
        <v>15454.893969922412</v>
      </c>
      <c r="AB1120" s="24">
        <f t="shared" si="553"/>
        <v>534.59346789484562</v>
      </c>
      <c r="AC1120" s="24">
        <f t="shared" si="554"/>
        <v>396.78530254255122</v>
      </c>
      <c r="AE1120" s="14">
        <f t="shared" si="555"/>
        <v>91.833333333333329</v>
      </c>
      <c r="AF1120" s="24">
        <f t="shared" si="528"/>
        <v>400</v>
      </c>
      <c r="AG1120" s="3">
        <f t="shared" si="556"/>
        <v>1.9</v>
      </c>
      <c r="AH1120" s="3">
        <f>IF(AC1120&lt;=450,AthetaR30_0,IF(AC1120&gt;=650,AthetaR30_2,(IF(AC1120&lt;=550,AthetaR30_0+(AthetaR30_1-AthetaR30_0)/100*(AC1120-450),AthetaR30_1+(AthetaR30_2-AthetaR30_1)/100*(AC1120-450)))))</f>
        <v>0</v>
      </c>
      <c r="AI1120" s="3">
        <f>IF(AD1120&lt;=450,AthetaR60_0,IF(AD1120&gt;=650,AthetaR60_2,(IF(AD1120&lt;=550,AthetaR60_0+(AthetaR60_1-AthetaR60_0)/100*(AD1120-450),AthetaR60_1+(AthetaR60_2-AthetaR60_1)/100*(AD1120-450)))))</f>
        <v>0.5</v>
      </c>
      <c r="AJ1120" s="3">
        <f>IF(AE1120&lt;=450,AthetaR90_0,IF(AE1120&gt;=650,AthetaR90_2,(IF(AE1120&lt;=550,AthetaR90_0+(AthetaR90_1-AthetaR90_0)/100*(AE1120-450),AthetaR90_1+(AthetaR90_2-AthetaR90_1)/100*(AE1120-450)))))</f>
        <v>1.3</v>
      </c>
      <c r="AK1120" s="3">
        <f>IF(AF1120&lt;=450,AthetaR120_0,IF(AF1120&gt;=650,AthetaR120_2,(IF(AF1120&lt;=550,AthetaR120_0+(AthetaR120_1-AthetaR120_0)/100*(AF1120-450),AthetaR120_1+(AthetaR120_2-AthetaR120_1)/100*(AF1120-450)))))</f>
        <v>1.9</v>
      </c>
      <c r="AL1120" s="24">
        <f t="shared" si="557"/>
        <v>534.59346789484562</v>
      </c>
      <c r="AM1120" s="14">
        <f t="shared" si="558"/>
        <v>400.63965291593195</v>
      </c>
    </row>
    <row r="1121" spans="2:39" x14ac:dyDescent="0.25">
      <c r="B1121" s="3">
        <f t="shared" si="541"/>
        <v>5515</v>
      </c>
      <c r="C1121" s="14">
        <f t="shared" si="542"/>
        <v>91.916666666666671</v>
      </c>
      <c r="D1121" s="11">
        <f t="shared" si="543"/>
        <v>1009.1406890973615</v>
      </c>
      <c r="E1121" s="11">
        <f t="shared" si="529"/>
        <v>682.05125015822568</v>
      </c>
      <c r="F1121" s="11">
        <f t="shared" si="544"/>
        <v>272.37427174240133</v>
      </c>
      <c r="G1121" s="11">
        <f t="shared" si="530"/>
        <v>534.93824191659553</v>
      </c>
      <c r="H1121" s="11">
        <f t="shared" si="531"/>
        <v>397.08549269851585</v>
      </c>
      <c r="I1121" s="24">
        <f t="shared" si="545"/>
        <v>272.37427174240133</v>
      </c>
      <c r="J1121" s="12">
        <f t="shared" si="532"/>
        <v>0.20828726393482214</v>
      </c>
      <c r="K1121" s="24">
        <f t="shared" si="533"/>
        <v>555.02719348974097</v>
      </c>
      <c r="L1121" s="12">
        <f t="shared" si="546"/>
        <v>0.2248400672552899</v>
      </c>
      <c r="M1121" s="24">
        <f t="shared" si="547"/>
        <v>534.93824191659553</v>
      </c>
      <c r="N1121" s="12">
        <f t="shared" si="534"/>
        <v>0.5546760555796959</v>
      </c>
      <c r="O1121" s="24">
        <f t="shared" si="535"/>
        <v>694.73040091590974</v>
      </c>
      <c r="P1121" s="12">
        <f t="shared" si="548"/>
        <v>0.34450072448785812</v>
      </c>
      <c r="Q1121" s="24">
        <f t="shared" si="549"/>
        <v>397.08549269851585</v>
      </c>
      <c r="R1121" s="12">
        <f t="shared" si="536"/>
        <v>0.35062561979401347</v>
      </c>
      <c r="S1121" s="24">
        <f t="shared" si="537"/>
        <v>604.47001928652094</v>
      </c>
      <c r="T1121" s="12">
        <f t="shared" si="550"/>
        <v>0.3000485944882465</v>
      </c>
      <c r="W1121" s="24">
        <f t="shared" si="551"/>
        <v>451.49905198578153</v>
      </c>
      <c r="X1121" s="24">
        <f t="shared" si="552"/>
        <v>633.82585008757371</v>
      </c>
      <c r="Y1121" s="13">
        <f t="shared" si="538"/>
        <v>0.37291294745453873</v>
      </c>
      <c r="Z1121" s="24">
        <f t="shared" si="539"/>
        <v>5763.8049543111038</v>
      </c>
      <c r="AA1121" s="24">
        <f t="shared" si="540"/>
        <v>15459.831926355399</v>
      </c>
      <c r="AB1121" s="24">
        <f t="shared" si="553"/>
        <v>534.93824191659553</v>
      </c>
      <c r="AC1121" s="24">
        <f t="shared" si="554"/>
        <v>397.08549269851585</v>
      </c>
      <c r="AE1121" s="14">
        <f t="shared" si="555"/>
        <v>91.916666666666671</v>
      </c>
      <c r="AF1121" s="24">
        <f t="shared" si="528"/>
        <v>400</v>
      </c>
      <c r="AG1121" s="3">
        <f t="shared" si="556"/>
        <v>1.9</v>
      </c>
      <c r="AH1121" s="3">
        <f>IF(AC1121&lt;=450,AthetaR30_0,IF(AC1121&gt;=650,AthetaR30_2,(IF(AC1121&lt;=550,AthetaR30_0+(AthetaR30_1-AthetaR30_0)/100*(AC1121-450),AthetaR30_1+(AthetaR30_2-AthetaR30_1)/100*(AC1121-450)))))</f>
        <v>0</v>
      </c>
      <c r="AI1121" s="3">
        <f>IF(AD1121&lt;=450,AthetaR60_0,IF(AD1121&gt;=650,AthetaR60_2,(IF(AD1121&lt;=550,AthetaR60_0+(AthetaR60_1-AthetaR60_0)/100*(AD1121-450),AthetaR60_1+(AthetaR60_2-AthetaR60_1)/100*(AD1121-450)))))</f>
        <v>0.5</v>
      </c>
      <c r="AJ1121" s="3">
        <f>IF(AE1121&lt;=450,AthetaR90_0,IF(AE1121&gt;=650,AthetaR90_2,(IF(AE1121&lt;=550,AthetaR90_0+(AthetaR90_1-AthetaR90_0)/100*(AE1121-450),AthetaR90_1+(AthetaR90_2-AthetaR90_1)/100*(AE1121-450)))))</f>
        <v>1.3</v>
      </c>
      <c r="AK1121" s="3">
        <f>IF(AF1121&lt;=450,AthetaR120_0,IF(AF1121&gt;=650,AthetaR120_2,(IF(AF1121&lt;=550,AthetaR120_0+(AthetaR120_1-AthetaR120_0)/100*(AF1121-450),AthetaR120_1+(AthetaR120_2-AthetaR120_1)/100*(AF1121-450)))))</f>
        <v>1.9</v>
      </c>
      <c r="AL1121" s="24">
        <f t="shared" si="557"/>
        <v>534.93824191659553</v>
      </c>
      <c r="AM1121" s="14">
        <f t="shared" si="558"/>
        <v>400.97090272045915</v>
      </c>
    </row>
    <row r="1122" spans="2:39" x14ac:dyDescent="0.25">
      <c r="B1122" s="3">
        <f t="shared" si="541"/>
        <v>5520</v>
      </c>
      <c r="C1122" s="14">
        <f t="shared" si="542"/>
        <v>92</v>
      </c>
      <c r="D1122" s="11">
        <f t="shared" si="543"/>
        <v>1009.2762833113726</v>
      </c>
      <c r="E1122" s="11">
        <f t="shared" si="529"/>
        <v>682.26504850687775</v>
      </c>
      <c r="F1122" s="11">
        <f t="shared" si="544"/>
        <v>272.59911180965662</v>
      </c>
      <c r="G1122" s="11">
        <f t="shared" si="530"/>
        <v>535.28274264108336</v>
      </c>
      <c r="H1122" s="11">
        <f t="shared" si="531"/>
        <v>397.38554129300411</v>
      </c>
      <c r="I1122" s="24">
        <f t="shared" si="545"/>
        <v>272.59911180965662</v>
      </c>
      <c r="J1122" s="12">
        <f t="shared" si="532"/>
        <v>0.20825803209937396</v>
      </c>
      <c r="K1122" s="24">
        <f t="shared" si="533"/>
        <v>555.10509907362552</v>
      </c>
      <c r="L1122" s="12">
        <f t="shared" si="546"/>
        <v>0.22478559786547264</v>
      </c>
      <c r="M1122" s="24">
        <f t="shared" si="547"/>
        <v>535.28274264108336</v>
      </c>
      <c r="N1122" s="12">
        <f t="shared" si="534"/>
        <v>0.55443648718354188</v>
      </c>
      <c r="O1122" s="24">
        <f t="shared" si="535"/>
        <v>695.03058939872824</v>
      </c>
      <c r="P1122" s="12">
        <f t="shared" si="548"/>
        <v>0.3442276376604228</v>
      </c>
      <c r="Q1122" s="24">
        <f t="shared" si="549"/>
        <v>397.38554129300411</v>
      </c>
      <c r="R1122" s="12">
        <f t="shared" si="536"/>
        <v>0.35054187811143311</v>
      </c>
      <c r="S1122" s="24">
        <f t="shared" si="537"/>
        <v>604.61442239395308</v>
      </c>
      <c r="T1122" s="12">
        <f t="shared" si="550"/>
        <v>0.29990704854426159</v>
      </c>
      <c r="W1122" s="24">
        <f t="shared" si="551"/>
        <v>451.87196493323609</v>
      </c>
      <c r="X1122" s="24">
        <f t="shared" si="552"/>
        <v>634.05149035828276</v>
      </c>
      <c r="Y1122" s="13">
        <f t="shared" si="538"/>
        <v>0.37279700465980031</v>
      </c>
      <c r="Z1122" s="24">
        <f t="shared" si="539"/>
        <v>5759.8270893410418</v>
      </c>
      <c r="AA1122" s="24">
        <f t="shared" si="540"/>
        <v>15464.764333525589</v>
      </c>
      <c r="AB1122" s="24">
        <f t="shared" si="553"/>
        <v>535.28274264108336</v>
      </c>
      <c r="AC1122" s="24">
        <f t="shared" si="554"/>
        <v>397.38554129300411</v>
      </c>
      <c r="AE1122" s="14">
        <f t="shared" si="555"/>
        <v>92</v>
      </c>
      <c r="AF1122" s="24">
        <f t="shared" si="528"/>
        <v>400</v>
      </c>
      <c r="AG1122" s="3">
        <f t="shared" si="556"/>
        <v>1.9</v>
      </c>
      <c r="AH1122" s="3">
        <f>IF(AC1122&lt;=450,AthetaR30_0,IF(AC1122&gt;=650,AthetaR30_2,(IF(AC1122&lt;=550,AthetaR30_0+(AthetaR30_1-AthetaR30_0)/100*(AC1122-450),AthetaR30_1+(AthetaR30_2-AthetaR30_1)/100*(AC1122-450)))))</f>
        <v>0</v>
      </c>
      <c r="AI1122" s="3">
        <f>IF(AD1122&lt;=450,AthetaR60_0,IF(AD1122&gt;=650,AthetaR60_2,(IF(AD1122&lt;=550,AthetaR60_0+(AthetaR60_1-AthetaR60_0)/100*(AD1122-450),AthetaR60_1+(AthetaR60_2-AthetaR60_1)/100*(AD1122-450)))))</f>
        <v>0.5</v>
      </c>
      <c r="AJ1122" s="3">
        <f>IF(AE1122&lt;=450,AthetaR90_0,IF(AE1122&gt;=650,AthetaR90_2,(IF(AE1122&lt;=550,AthetaR90_0+(AthetaR90_1-AthetaR90_0)/100*(AE1122-450),AthetaR90_1+(AthetaR90_2-AthetaR90_1)/100*(AE1122-450)))))</f>
        <v>1.3</v>
      </c>
      <c r="AK1122" s="3">
        <f>IF(AF1122&lt;=450,AthetaR120_0,IF(AF1122&gt;=650,AthetaR120_2,(IF(AF1122&lt;=550,AthetaR120_0+(AthetaR120_1-AthetaR120_0)/100*(AF1122-450),AthetaR120_1+(AthetaR120_2-AthetaR120_1)/100*(AF1122-450)))))</f>
        <v>1.9</v>
      </c>
      <c r="AL1122" s="24">
        <f t="shared" si="557"/>
        <v>535.28274264108336</v>
      </c>
      <c r="AM1122" s="14">
        <f t="shared" si="558"/>
        <v>401.30204337696006</v>
      </c>
    </row>
    <row r="1123" spans="2:39" x14ac:dyDescent="0.25">
      <c r="B1123" s="3">
        <f t="shared" si="541"/>
        <v>5525</v>
      </c>
      <c r="C1123" s="14">
        <f t="shared" si="542"/>
        <v>92.083333333333329</v>
      </c>
      <c r="D1123" s="11">
        <f t="shared" si="543"/>
        <v>1009.4117549266202</v>
      </c>
      <c r="E1123" s="11">
        <f t="shared" si="529"/>
        <v>682.47884685552981</v>
      </c>
      <c r="F1123" s="11">
        <f t="shared" si="544"/>
        <v>272.82389740752211</v>
      </c>
      <c r="G1123" s="11">
        <f t="shared" si="530"/>
        <v>535.62697027874378</v>
      </c>
      <c r="H1123" s="11">
        <f t="shared" si="531"/>
        <v>397.68544834154835</v>
      </c>
      <c r="I1123" s="24">
        <f t="shared" si="545"/>
        <v>272.82389740752211</v>
      </c>
      <c r="J1123" s="12">
        <f t="shared" si="532"/>
        <v>0.20822881078870811</v>
      </c>
      <c r="K1123" s="24">
        <f t="shared" si="533"/>
        <v>555.18299846944296</v>
      </c>
      <c r="L1123" s="12">
        <f t="shared" si="546"/>
        <v>0.22473111932388723</v>
      </c>
      <c r="M1123" s="24">
        <f t="shared" si="547"/>
        <v>535.62697027874378</v>
      </c>
      <c r="N1123" s="12">
        <f t="shared" si="534"/>
        <v>0.55419696100736693</v>
      </c>
      <c r="O1123" s="24">
        <f t="shared" si="535"/>
        <v>695.33098444077382</v>
      </c>
      <c r="P1123" s="12">
        <f t="shared" si="548"/>
        <v>0.34395476142652914</v>
      </c>
      <c r="Q1123" s="24">
        <f t="shared" si="549"/>
        <v>397.68544834154835</v>
      </c>
      <c r="R1123" s="12">
        <f t="shared" si="536"/>
        <v>0.35045811615303507</v>
      </c>
      <c r="S1123" s="24">
        <f t="shared" si="537"/>
        <v>604.75892949982745</v>
      </c>
      <c r="T1123" s="12">
        <f t="shared" si="550"/>
        <v>0.29976551825810283</v>
      </c>
      <c r="W1123" s="24">
        <f t="shared" si="551"/>
        <v>452.24476193789587</v>
      </c>
      <c r="X1123" s="24">
        <f t="shared" si="552"/>
        <v>634.27742728468593</v>
      </c>
      <c r="Y1123" s="13">
        <f t="shared" si="538"/>
        <v>0.3726809236810612</v>
      </c>
      <c r="Z1123" s="24">
        <f t="shared" si="539"/>
        <v>5755.8521229408489</v>
      </c>
      <c r="AA1123" s="24">
        <f t="shared" si="540"/>
        <v>15469.691201156216</v>
      </c>
      <c r="AB1123" s="24">
        <f t="shared" si="553"/>
        <v>535.62697027874378</v>
      </c>
      <c r="AC1123" s="24">
        <f t="shared" si="554"/>
        <v>397.68544834154835</v>
      </c>
      <c r="AE1123" s="14">
        <f t="shared" si="555"/>
        <v>92.083333333333329</v>
      </c>
      <c r="AF1123" s="24">
        <f t="shared" si="528"/>
        <v>400</v>
      </c>
      <c r="AG1123" s="3">
        <f t="shared" si="556"/>
        <v>1.9</v>
      </c>
      <c r="AH1123" s="3">
        <f>IF(AC1123&lt;=450,AthetaR30_0,IF(AC1123&gt;=650,AthetaR30_2,(IF(AC1123&lt;=550,AthetaR30_0+(AthetaR30_1-AthetaR30_0)/100*(AC1123-450),AthetaR30_1+(AthetaR30_2-AthetaR30_1)/100*(AC1123-450)))))</f>
        <v>0</v>
      </c>
      <c r="AI1123" s="3">
        <f>IF(AD1123&lt;=450,AthetaR60_0,IF(AD1123&gt;=650,AthetaR60_2,(IF(AD1123&lt;=550,AthetaR60_0+(AthetaR60_1-AthetaR60_0)/100*(AD1123-450),AthetaR60_1+(AthetaR60_2-AthetaR60_1)/100*(AD1123-450)))))</f>
        <v>0.5</v>
      </c>
      <c r="AJ1123" s="3">
        <f>IF(AE1123&lt;=450,AthetaR90_0,IF(AE1123&gt;=650,AthetaR90_2,(IF(AE1123&lt;=550,AthetaR90_0+(AthetaR90_1-AthetaR90_0)/100*(AE1123-450),AthetaR90_1+(AthetaR90_2-AthetaR90_1)/100*(AE1123-450)))))</f>
        <v>1.3</v>
      </c>
      <c r="AK1123" s="3">
        <f>IF(AF1123&lt;=450,AthetaR120_0,IF(AF1123&gt;=650,AthetaR120_2,(IF(AF1123&lt;=550,AthetaR120_0+(AthetaR120_1-AthetaR120_0)/100*(AF1123-450),AthetaR120_1+(AthetaR120_2-AthetaR120_1)/100*(AF1123-450)))))</f>
        <v>1.9</v>
      </c>
      <c r="AL1123" s="24">
        <f t="shared" si="557"/>
        <v>535.62697027874378</v>
      </c>
      <c r="AM1123" s="14">
        <f t="shared" si="558"/>
        <v>401.6330748407546</v>
      </c>
    </row>
    <row r="1124" spans="2:39" x14ac:dyDescent="0.25">
      <c r="B1124" s="3">
        <f t="shared" si="541"/>
        <v>5530</v>
      </c>
      <c r="C1124" s="14">
        <f t="shared" si="542"/>
        <v>92.166666666666671</v>
      </c>
      <c r="D1124" s="11">
        <f t="shared" si="543"/>
        <v>1009.5471041646018</v>
      </c>
      <c r="E1124" s="11">
        <f t="shared" si="529"/>
        <v>682.69264520418199</v>
      </c>
      <c r="F1124" s="11">
        <f t="shared" si="544"/>
        <v>273.04862852684602</v>
      </c>
      <c r="G1124" s="11">
        <f t="shared" si="530"/>
        <v>535.9709250401703</v>
      </c>
      <c r="H1124" s="11">
        <f t="shared" si="531"/>
        <v>397.98521385980644</v>
      </c>
      <c r="I1124" s="24">
        <f t="shared" si="545"/>
        <v>273.04862852684602</v>
      </c>
      <c r="J1124" s="12">
        <f t="shared" si="532"/>
        <v>0.20819959994535786</v>
      </c>
      <c r="K1124" s="24">
        <f t="shared" si="533"/>
        <v>555.26089181603584</v>
      </c>
      <c r="L1124" s="12">
        <f t="shared" si="546"/>
        <v>0.22467663166405569</v>
      </c>
      <c r="M1124" s="24">
        <f t="shared" si="547"/>
        <v>535.9709250401703</v>
      </c>
      <c r="N1124" s="12">
        <f t="shared" si="534"/>
        <v>0.55395747747319235</v>
      </c>
      <c r="O1124" s="24">
        <f t="shared" si="535"/>
        <v>695.63158571135227</v>
      </c>
      <c r="P1124" s="12">
        <f t="shared" si="548"/>
        <v>0.34368209594364885</v>
      </c>
      <c r="Q1124" s="24">
        <f t="shared" si="549"/>
        <v>397.98521385980644</v>
      </c>
      <c r="R1124" s="12">
        <f t="shared" si="536"/>
        <v>0.35037433390532957</v>
      </c>
      <c r="S1124" s="24">
        <f t="shared" si="537"/>
        <v>604.9035407271075</v>
      </c>
      <c r="T1124" s="12">
        <f t="shared" si="550"/>
        <v>0.29962400375511655</v>
      </c>
      <c r="W1124" s="24">
        <f t="shared" si="551"/>
        <v>452.61744286157693</v>
      </c>
      <c r="X1124" s="24">
        <f t="shared" si="552"/>
        <v>634.50366113043572</v>
      </c>
      <c r="Y1124" s="13">
        <f t="shared" si="538"/>
        <v>0.37256470490608251</v>
      </c>
      <c r="Z1124" s="24">
        <f t="shared" si="539"/>
        <v>5751.8800585651261</v>
      </c>
      <c r="AA1124" s="24">
        <f t="shared" si="540"/>
        <v>15474.612539018521</v>
      </c>
      <c r="AB1124" s="24">
        <f t="shared" si="553"/>
        <v>535.9709250401703</v>
      </c>
      <c r="AC1124" s="24">
        <f t="shared" si="554"/>
        <v>397.98521385980644</v>
      </c>
      <c r="AE1124" s="14">
        <f t="shared" si="555"/>
        <v>92.166666666666671</v>
      </c>
      <c r="AF1124" s="24">
        <f t="shared" si="528"/>
        <v>400</v>
      </c>
      <c r="AG1124" s="3">
        <f t="shared" si="556"/>
        <v>1.9</v>
      </c>
      <c r="AH1124" s="3">
        <f>IF(AC1124&lt;=450,AthetaR30_0,IF(AC1124&gt;=650,AthetaR30_2,(IF(AC1124&lt;=550,AthetaR30_0+(AthetaR30_1-AthetaR30_0)/100*(AC1124-450),AthetaR30_1+(AthetaR30_2-AthetaR30_1)/100*(AC1124-450)))))</f>
        <v>0</v>
      </c>
      <c r="AI1124" s="3">
        <f>IF(AD1124&lt;=450,AthetaR60_0,IF(AD1124&gt;=650,AthetaR60_2,(IF(AD1124&lt;=550,AthetaR60_0+(AthetaR60_1-AthetaR60_0)/100*(AD1124-450),AthetaR60_1+(AthetaR60_2-AthetaR60_1)/100*(AD1124-450)))))</f>
        <v>0.5</v>
      </c>
      <c r="AJ1124" s="3">
        <f>IF(AE1124&lt;=450,AthetaR90_0,IF(AE1124&gt;=650,AthetaR90_2,(IF(AE1124&lt;=550,AthetaR90_0+(AthetaR90_1-AthetaR90_0)/100*(AE1124-450),AthetaR90_1+(AthetaR90_2-AthetaR90_1)/100*(AE1124-450)))))</f>
        <v>1.3</v>
      </c>
      <c r="AK1124" s="3">
        <f>IF(AF1124&lt;=450,AthetaR120_0,IF(AF1124&gt;=650,AthetaR120_2,(IF(AF1124&lt;=550,AthetaR120_0+(AthetaR120_1-AthetaR120_0)/100*(AF1124-450),AthetaR120_1+(AthetaR120_2-AthetaR120_1)/100*(AF1124-450)))))</f>
        <v>1.9</v>
      </c>
      <c r="AL1124" s="24">
        <f t="shared" si="557"/>
        <v>535.9709250401703</v>
      </c>
      <c r="AM1124" s="14">
        <f t="shared" si="558"/>
        <v>401.96399706731034</v>
      </c>
    </row>
    <row r="1125" spans="2:39" x14ac:dyDescent="0.25">
      <c r="B1125" s="3">
        <f t="shared" si="541"/>
        <v>5535</v>
      </c>
      <c r="C1125" s="14">
        <f t="shared" si="542"/>
        <v>92.25</v>
      </c>
      <c r="D1125" s="11">
        <f t="shared" si="543"/>
        <v>1009.6823312462149</v>
      </c>
      <c r="E1125" s="11">
        <f t="shared" si="529"/>
        <v>682.90644355283405</v>
      </c>
      <c r="F1125" s="11">
        <f t="shared" si="544"/>
        <v>273.27330515851008</v>
      </c>
      <c r="G1125" s="11">
        <f t="shared" si="530"/>
        <v>536.31460713611398</v>
      </c>
      <c r="H1125" s="11">
        <f t="shared" si="531"/>
        <v>398.28483786356156</v>
      </c>
      <c r="I1125" s="24">
        <f t="shared" si="545"/>
        <v>273.27330515851008</v>
      </c>
      <c r="J1125" s="12">
        <f t="shared" si="532"/>
        <v>0.20817039951199678</v>
      </c>
      <c r="K1125" s="24">
        <f t="shared" si="533"/>
        <v>555.33877925203774</v>
      </c>
      <c r="L1125" s="12">
        <f t="shared" si="546"/>
        <v>0.2246221349193698</v>
      </c>
      <c r="M1125" s="24">
        <f t="shared" si="547"/>
        <v>536.31460713611398</v>
      </c>
      <c r="N1125" s="12">
        <f t="shared" si="534"/>
        <v>0.55371803700219158</v>
      </c>
      <c r="O1125" s="24">
        <f t="shared" si="535"/>
        <v>695.93239287925235</v>
      </c>
      <c r="P1125" s="12">
        <f t="shared" si="548"/>
        <v>0.34340964136779512</v>
      </c>
      <c r="Q1125" s="24">
        <f t="shared" si="549"/>
        <v>398.28483786356156</v>
      </c>
      <c r="R1125" s="12">
        <f t="shared" si="536"/>
        <v>0.3502905313553954</v>
      </c>
      <c r="S1125" s="24">
        <f t="shared" si="537"/>
        <v>605.0482561979511</v>
      </c>
      <c r="T1125" s="12">
        <f t="shared" si="550"/>
        <v>0.29948250516054603</v>
      </c>
      <c r="W1125" s="24">
        <f t="shared" si="551"/>
        <v>452.99000756648303</v>
      </c>
      <c r="X1125" s="24">
        <f t="shared" si="552"/>
        <v>634.73019215769307</v>
      </c>
      <c r="Y1125" s="13">
        <f t="shared" si="538"/>
        <v>0.3724483487241973</v>
      </c>
      <c r="Z1125" s="24">
        <f t="shared" si="539"/>
        <v>5747.9108996587756</v>
      </c>
      <c r="AA1125" s="24">
        <f t="shared" si="540"/>
        <v>15479.528356931589</v>
      </c>
      <c r="AB1125" s="24">
        <f t="shared" si="553"/>
        <v>536.31460713611398</v>
      </c>
      <c r="AC1125" s="24">
        <f t="shared" si="554"/>
        <v>398.28483786356156</v>
      </c>
      <c r="AE1125" s="14">
        <f t="shared" si="555"/>
        <v>92.25</v>
      </c>
      <c r="AF1125" s="24">
        <f t="shared" ref="AF1125:AF1188" si="559">IF(AC1125&lt;=450,Thetha0_0,IF(AC1125&gt;=650,Thetha0_2,(IF(AC1125&lt;=550,Thetha0_0+(Thetha0_1-Thetha0_0)/100*(AC1125-450),Thetha0_1+(Thetha0_2-Thetha0_1)/100*(AC1125-450)))))</f>
        <v>400</v>
      </c>
      <c r="AG1125" s="3">
        <f t="shared" si="556"/>
        <v>1.9</v>
      </c>
      <c r="AH1125" s="3">
        <f>IF(AC1125&lt;=450,AthetaR30_0,IF(AC1125&gt;=650,AthetaR30_2,(IF(AC1125&lt;=550,AthetaR30_0+(AthetaR30_1-AthetaR30_0)/100*(AC1125-450),AthetaR30_1+(AthetaR30_2-AthetaR30_1)/100*(AC1125-450)))))</f>
        <v>0</v>
      </c>
      <c r="AI1125" s="3">
        <f>IF(AD1125&lt;=450,AthetaR60_0,IF(AD1125&gt;=650,AthetaR60_2,(IF(AD1125&lt;=550,AthetaR60_0+(AthetaR60_1-AthetaR60_0)/100*(AD1125-450),AthetaR60_1+(AthetaR60_2-AthetaR60_1)/100*(AD1125-450)))))</f>
        <v>0.5</v>
      </c>
      <c r="AJ1125" s="3">
        <f>IF(AE1125&lt;=450,AthetaR90_0,IF(AE1125&gt;=650,AthetaR90_2,(IF(AE1125&lt;=550,AthetaR90_0+(AthetaR90_1-AthetaR90_0)/100*(AE1125-450),AthetaR90_1+(AthetaR90_2-AthetaR90_1)/100*(AE1125-450)))))</f>
        <v>1.3</v>
      </c>
      <c r="AK1125" s="3">
        <f>IF(AF1125&lt;=450,AthetaR120_0,IF(AF1125&gt;=650,AthetaR120_2,(IF(AF1125&lt;=550,AthetaR120_0+(AthetaR120_1-AthetaR120_0)/100*(AF1125-450),AthetaR120_1+(AthetaR120_2-AthetaR120_1)/100*(AF1125-450)))))</f>
        <v>1.9</v>
      </c>
      <c r="AL1125" s="24">
        <f t="shared" si="557"/>
        <v>536.31460713611398</v>
      </c>
      <c r="AM1125" s="14">
        <f t="shared" si="558"/>
        <v>402.29481001224264</v>
      </c>
    </row>
    <row r="1126" spans="2:39" x14ac:dyDescent="0.25">
      <c r="B1126" s="3">
        <f t="shared" si="541"/>
        <v>5540</v>
      </c>
      <c r="C1126" s="14">
        <f t="shared" si="542"/>
        <v>92.333333333333329</v>
      </c>
      <c r="D1126" s="11">
        <f t="shared" si="543"/>
        <v>1009.8174363917592</v>
      </c>
      <c r="E1126" s="11">
        <f t="shared" si="529"/>
        <v>683.12024190148611</v>
      </c>
      <c r="F1126" s="11">
        <f t="shared" si="544"/>
        <v>273.49792729342943</v>
      </c>
      <c r="G1126" s="11">
        <f t="shared" si="530"/>
        <v>536.65801677748175</v>
      </c>
      <c r="H1126" s="11">
        <f t="shared" si="531"/>
        <v>398.5843203687221</v>
      </c>
      <c r="I1126" s="24">
        <f t="shared" si="545"/>
        <v>273.49792729342943</v>
      </c>
      <c r="J1126" s="12">
        <f t="shared" si="532"/>
        <v>0.20814120943143846</v>
      </c>
      <c r="K1126" s="24">
        <f t="shared" si="533"/>
        <v>555.41666091587456</v>
      </c>
      <c r="L1126" s="12">
        <f t="shared" si="546"/>
        <v>0.22456762912308917</v>
      </c>
      <c r="M1126" s="24">
        <f t="shared" si="547"/>
        <v>536.65801677748175</v>
      </c>
      <c r="N1126" s="12">
        <f t="shared" si="534"/>
        <v>0.55347864001468405</v>
      </c>
      <c r="O1126" s="24">
        <f t="shared" si="535"/>
        <v>696.23340561275154</v>
      </c>
      <c r="P1126" s="12">
        <f t="shared" si="548"/>
        <v>0.34313739785351804</v>
      </c>
      <c r="Q1126" s="24">
        <f t="shared" si="549"/>
        <v>398.5843203687221</v>
      </c>
      <c r="R1126" s="12">
        <f t="shared" si="536"/>
        <v>0.35020670849087698</v>
      </c>
      <c r="S1126" s="24">
        <f t="shared" si="537"/>
        <v>605.19307603371283</v>
      </c>
      <c r="T1126" s="12">
        <f t="shared" si="550"/>
        <v>0.29934102259952694</v>
      </c>
      <c r="W1126" s="24">
        <f t="shared" si="551"/>
        <v>453.36245591520725</v>
      </c>
      <c r="X1126" s="24">
        <f t="shared" si="552"/>
        <v>634.95702062713042</v>
      </c>
      <c r="Y1126" s="13">
        <f t="shared" si="538"/>
        <v>0.37233185552630055</v>
      </c>
      <c r="Z1126" s="24">
        <f t="shared" si="539"/>
        <v>5743.9446496569717</v>
      </c>
      <c r="AA1126" s="24">
        <f t="shared" si="540"/>
        <v>15484.438664762249</v>
      </c>
      <c r="AB1126" s="24">
        <f t="shared" si="553"/>
        <v>536.65801677748175</v>
      </c>
      <c r="AC1126" s="24">
        <f t="shared" si="554"/>
        <v>398.5843203687221</v>
      </c>
      <c r="AE1126" s="14">
        <f t="shared" si="555"/>
        <v>92.333333333333329</v>
      </c>
      <c r="AF1126" s="24">
        <f t="shared" si="559"/>
        <v>400</v>
      </c>
      <c r="AG1126" s="3">
        <f t="shared" si="556"/>
        <v>1.9</v>
      </c>
      <c r="AH1126" s="3">
        <f>IF(AC1126&lt;=450,AthetaR30_0,IF(AC1126&gt;=650,AthetaR30_2,(IF(AC1126&lt;=550,AthetaR30_0+(AthetaR30_1-AthetaR30_0)/100*(AC1126-450),AthetaR30_1+(AthetaR30_2-AthetaR30_1)/100*(AC1126-450)))))</f>
        <v>0</v>
      </c>
      <c r="AI1126" s="3">
        <f>IF(AD1126&lt;=450,AthetaR60_0,IF(AD1126&gt;=650,AthetaR60_2,(IF(AD1126&lt;=550,AthetaR60_0+(AthetaR60_1-AthetaR60_0)/100*(AD1126-450),AthetaR60_1+(AthetaR60_2-AthetaR60_1)/100*(AD1126-450)))))</f>
        <v>0.5</v>
      </c>
      <c r="AJ1126" s="3">
        <f>IF(AE1126&lt;=450,AthetaR90_0,IF(AE1126&gt;=650,AthetaR90_2,(IF(AE1126&lt;=550,AthetaR90_0+(AthetaR90_1-AthetaR90_0)/100*(AE1126-450),AthetaR90_1+(AthetaR90_2-AthetaR90_1)/100*(AE1126-450)))))</f>
        <v>1.3</v>
      </c>
      <c r="AK1126" s="3">
        <f>IF(AF1126&lt;=450,AthetaR120_0,IF(AF1126&gt;=650,AthetaR120_2,(IF(AF1126&lt;=550,AthetaR120_0+(AthetaR120_1-AthetaR120_0)/100*(AF1126-450),AthetaR120_1+(AthetaR120_2-AthetaR120_1)/100*(AF1126-450)))))</f>
        <v>1.9</v>
      </c>
      <c r="AL1126" s="24">
        <f t="shared" si="557"/>
        <v>536.65801677748175</v>
      </c>
      <c r="AM1126" s="14">
        <f t="shared" si="558"/>
        <v>402.62551363131416</v>
      </c>
    </row>
    <row r="1127" spans="2:39" x14ac:dyDescent="0.25">
      <c r="B1127" s="3">
        <f t="shared" si="541"/>
        <v>5545</v>
      </c>
      <c r="C1127" s="14">
        <f t="shared" si="542"/>
        <v>92.416666666666671</v>
      </c>
      <c r="D1127" s="11">
        <f t="shared" si="543"/>
        <v>1009.9524198209398</v>
      </c>
      <c r="E1127" s="11">
        <f t="shared" si="529"/>
        <v>683.33404025013817</v>
      </c>
      <c r="F1127" s="11">
        <f t="shared" si="544"/>
        <v>273.72249492255253</v>
      </c>
      <c r="G1127" s="11">
        <f t="shared" si="530"/>
        <v>537.00115417533527</v>
      </c>
      <c r="H1127" s="11">
        <f t="shared" si="531"/>
        <v>398.88366139132165</v>
      </c>
      <c r="I1127" s="24">
        <f t="shared" si="545"/>
        <v>273.72249492255253</v>
      </c>
      <c r="J1127" s="12">
        <f t="shared" si="532"/>
        <v>0.20811202964663614</v>
      </c>
      <c r="K1127" s="24">
        <f t="shared" si="533"/>
        <v>555.49453694576414</v>
      </c>
      <c r="L1127" s="12">
        <f t="shared" si="546"/>
        <v>0.22451311430833212</v>
      </c>
      <c r="M1127" s="24">
        <f t="shared" si="547"/>
        <v>537.00115417533527</v>
      </c>
      <c r="N1127" s="12">
        <f t="shared" si="534"/>
        <v>0.55323928693013125</v>
      </c>
      <c r="O1127" s="24">
        <f t="shared" si="535"/>
        <v>696.53462357962235</v>
      </c>
      <c r="P1127" s="12">
        <f t="shared" si="548"/>
        <v>0.34286536555388181</v>
      </c>
      <c r="Q1127" s="24">
        <f t="shared" si="549"/>
        <v>398.88366139132165</v>
      </c>
      <c r="R1127" s="12">
        <f t="shared" si="536"/>
        <v>0.35012286529998293</v>
      </c>
      <c r="S1127" s="24">
        <f t="shared" si="537"/>
        <v>605.33800035494562</v>
      </c>
      <c r="T1127" s="12">
        <f t="shared" si="550"/>
        <v>0.29919955619707023</v>
      </c>
      <c r="W1127" s="24">
        <f t="shared" si="551"/>
        <v>453.73478777073353</v>
      </c>
      <c r="X1127" s="24">
        <f t="shared" si="552"/>
        <v>635.18414679793307</v>
      </c>
      <c r="Y1127" s="13">
        <f t="shared" si="538"/>
        <v>0.372215225704841</v>
      </c>
      <c r="Z1127" s="24">
        <f t="shared" si="539"/>
        <v>5739.981311985116</v>
      </c>
      <c r="AA1127" s="24">
        <f t="shared" si="540"/>
        <v>15489.343472424971</v>
      </c>
      <c r="AB1127" s="24">
        <f t="shared" si="553"/>
        <v>537.00115417533527</v>
      </c>
      <c r="AC1127" s="24">
        <f t="shared" si="554"/>
        <v>398.88366139132165</v>
      </c>
      <c r="AE1127" s="14">
        <f t="shared" si="555"/>
        <v>92.416666666666671</v>
      </c>
      <c r="AF1127" s="24">
        <f t="shared" si="559"/>
        <v>400</v>
      </c>
      <c r="AG1127" s="3">
        <f t="shared" si="556"/>
        <v>1.9</v>
      </c>
      <c r="AH1127" s="3">
        <f>IF(AC1127&lt;=450,AthetaR30_0,IF(AC1127&gt;=650,AthetaR30_2,(IF(AC1127&lt;=550,AthetaR30_0+(AthetaR30_1-AthetaR30_0)/100*(AC1127-450),AthetaR30_1+(AthetaR30_2-AthetaR30_1)/100*(AC1127-450)))))</f>
        <v>0</v>
      </c>
      <c r="AI1127" s="3">
        <f>IF(AD1127&lt;=450,AthetaR60_0,IF(AD1127&gt;=650,AthetaR60_2,(IF(AD1127&lt;=550,AthetaR60_0+(AthetaR60_1-AthetaR60_0)/100*(AD1127-450),AthetaR60_1+(AthetaR60_2-AthetaR60_1)/100*(AD1127-450)))))</f>
        <v>0.5</v>
      </c>
      <c r="AJ1127" s="3">
        <f>IF(AE1127&lt;=450,AthetaR90_0,IF(AE1127&gt;=650,AthetaR90_2,(IF(AE1127&lt;=550,AthetaR90_0+(AthetaR90_1-AthetaR90_0)/100*(AE1127-450),AthetaR90_1+(AthetaR90_2-AthetaR90_1)/100*(AE1127-450)))))</f>
        <v>1.3</v>
      </c>
      <c r="AK1127" s="3">
        <f>IF(AF1127&lt;=450,AthetaR120_0,IF(AF1127&gt;=650,AthetaR120_2,(IF(AF1127&lt;=550,AthetaR120_0+(AthetaR120_1-AthetaR120_0)/100*(AF1127-450),AthetaR120_1+(AthetaR120_2-AthetaR120_1)/100*(AF1127-450)))))</f>
        <v>1.9</v>
      </c>
      <c r="AL1127" s="24">
        <f t="shared" si="557"/>
        <v>537.00115417533527</v>
      </c>
      <c r="AM1127" s="14">
        <f t="shared" si="558"/>
        <v>402.95610788043609</v>
      </c>
    </row>
    <row r="1128" spans="2:39" x14ac:dyDescent="0.25">
      <c r="B1128" s="3">
        <f t="shared" si="541"/>
        <v>5550</v>
      </c>
      <c r="C1128" s="14">
        <f t="shared" si="542"/>
        <v>92.5</v>
      </c>
      <c r="D1128" s="11">
        <f t="shared" si="543"/>
        <v>1010.0872817528682</v>
      </c>
      <c r="E1128" s="11">
        <f t="shared" si="529"/>
        <v>683.54783859879024</v>
      </c>
      <c r="F1128" s="11">
        <f t="shared" si="544"/>
        <v>273.94700803686084</v>
      </c>
      <c r="G1128" s="11">
        <f t="shared" si="530"/>
        <v>537.34401954088912</v>
      </c>
      <c r="H1128" s="11">
        <f t="shared" si="531"/>
        <v>399.18286094751875</v>
      </c>
      <c r="I1128" s="24">
        <f t="shared" si="545"/>
        <v>273.94700803686084</v>
      </c>
      <c r="J1128" s="12">
        <f t="shared" si="532"/>
        <v>0.20808286010068269</v>
      </c>
      <c r="K1128" s="24">
        <f t="shared" si="533"/>
        <v>555.57240747971616</v>
      </c>
      <c r="L1128" s="12">
        <f t="shared" si="546"/>
        <v>0.22445859050810094</v>
      </c>
      <c r="M1128" s="24">
        <f t="shared" si="547"/>
        <v>537.34401954088912</v>
      </c>
      <c r="N1128" s="12">
        <f t="shared" si="534"/>
        <v>0.55299997816713176</v>
      </c>
      <c r="O1128" s="24">
        <f t="shared" si="535"/>
        <v>696.83604644713773</v>
      </c>
      <c r="P1128" s="12">
        <f t="shared" si="548"/>
        <v>0.34259354462053243</v>
      </c>
      <c r="Q1128" s="24">
        <f t="shared" si="549"/>
        <v>399.18286094751875</v>
      </c>
      <c r="R1128" s="12">
        <f t="shared" si="536"/>
        <v>0.35003900177148317</v>
      </c>
      <c r="S1128" s="24">
        <f t="shared" si="537"/>
        <v>605.48302928140197</v>
      </c>
      <c r="T1128" s="12">
        <f t="shared" si="550"/>
        <v>0.29905810607810296</v>
      </c>
      <c r="W1128" s="24">
        <f t="shared" si="551"/>
        <v>454.10700299643838</v>
      </c>
      <c r="X1128" s="24">
        <f t="shared" si="552"/>
        <v>635.41157092780031</v>
      </c>
      <c r="Y1128" s="13">
        <f t="shared" si="538"/>
        <v>0.37209845965381116</v>
      </c>
      <c r="Z1128" s="24">
        <f t="shared" si="539"/>
        <v>5736.0208900587968</v>
      </c>
      <c r="AA1128" s="24">
        <f t="shared" si="540"/>
        <v>15494.2427898817</v>
      </c>
      <c r="AB1128" s="24">
        <f t="shared" si="553"/>
        <v>537.34401954088912</v>
      </c>
      <c r="AC1128" s="24">
        <f t="shared" si="554"/>
        <v>399.18286094751875</v>
      </c>
      <c r="AE1128" s="14">
        <f t="shared" si="555"/>
        <v>92.5</v>
      </c>
      <c r="AF1128" s="24">
        <f t="shared" si="559"/>
        <v>400</v>
      </c>
      <c r="AG1128" s="3">
        <f t="shared" si="556"/>
        <v>1.9</v>
      </c>
      <c r="AH1128" s="3">
        <f>IF(AC1128&lt;=450,AthetaR30_0,IF(AC1128&gt;=650,AthetaR30_2,(IF(AC1128&lt;=550,AthetaR30_0+(AthetaR30_1-AthetaR30_0)/100*(AC1128-450),AthetaR30_1+(AthetaR30_2-AthetaR30_1)/100*(AC1128-450)))))</f>
        <v>0</v>
      </c>
      <c r="AI1128" s="3">
        <f>IF(AD1128&lt;=450,AthetaR60_0,IF(AD1128&gt;=650,AthetaR60_2,(IF(AD1128&lt;=550,AthetaR60_0+(AthetaR60_1-AthetaR60_0)/100*(AD1128-450),AthetaR60_1+(AthetaR60_2-AthetaR60_1)/100*(AD1128-450)))))</f>
        <v>0.5</v>
      </c>
      <c r="AJ1128" s="3">
        <f>IF(AE1128&lt;=450,AthetaR90_0,IF(AE1128&gt;=650,AthetaR90_2,(IF(AE1128&lt;=550,AthetaR90_0+(AthetaR90_1-AthetaR90_0)/100*(AE1128-450),AthetaR90_1+(AthetaR90_2-AthetaR90_1)/100*(AE1128-450)))))</f>
        <v>1.3</v>
      </c>
      <c r="AK1128" s="3">
        <f>IF(AF1128&lt;=450,AthetaR120_0,IF(AF1128&gt;=650,AthetaR120_2,(IF(AF1128&lt;=550,AthetaR120_0+(AthetaR120_1-AthetaR120_0)/100*(AF1128-450),AthetaR120_1+(AthetaR120_2-AthetaR120_1)/100*(AF1128-450)))))</f>
        <v>1.9</v>
      </c>
      <c r="AL1128" s="24">
        <f t="shared" si="557"/>
        <v>537.34401954088912</v>
      </c>
      <c r="AM1128" s="14">
        <f t="shared" si="558"/>
        <v>403.28659271566744</v>
      </c>
    </row>
    <row r="1129" spans="2:39" x14ac:dyDescent="0.25">
      <c r="B1129" s="3">
        <f t="shared" si="541"/>
        <v>5555</v>
      </c>
      <c r="C1129" s="14">
        <f t="shared" si="542"/>
        <v>92.583333333333329</v>
      </c>
      <c r="D1129" s="11">
        <f t="shared" si="543"/>
        <v>1010.2220224060643</v>
      </c>
      <c r="E1129" s="11">
        <f t="shared" si="529"/>
        <v>683.7616369474423</v>
      </c>
      <c r="F1129" s="11">
        <f t="shared" si="544"/>
        <v>274.17146662736894</v>
      </c>
      <c r="G1129" s="11">
        <f t="shared" si="530"/>
        <v>537.68661308550963</v>
      </c>
      <c r="H1129" s="11">
        <f t="shared" si="531"/>
        <v>399.48191905359687</v>
      </c>
      <c r="I1129" s="24">
        <f t="shared" si="545"/>
        <v>274.17146662736894</v>
      </c>
      <c r="J1129" s="12">
        <f t="shared" si="532"/>
        <v>0.20805370073681054</v>
      </c>
      <c r="K1129" s="24">
        <f t="shared" si="533"/>
        <v>555.65027265553226</v>
      </c>
      <c r="L1129" s="12">
        <f t="shared" si="546"/>
        <v>0.22440405775528177</v>
      </c>
      <c r="M1129" s="24">
        <f t="shared" si="547"/>
        <v>537.68661308550963</v>
      </c>
      <c r="N1129" s="12">
        <f t="shared" si="534"/>
        <v>0.55276071414341688</v>
      </c>
      <c r="O1129" s="24">
        <f t="shared" si="535"/>
        <v>697.13767388207748</v>
      </c>
      <c r="P1129" s="12">
        <f t="shared" si="548"/>
        <v>0.34232193520369819</v>
      </c>
      <c r="Q1129" s="24">
        <f t="shared" si="549"/>
        <v>399.48191905359687</v>
      </c>
      <c r="R1129" s="12">
        <f t="shared" si="536"/>
        <v>0.34995511789470718</v>
      </c>
      <c r="S1129" s="24">
        <f t="shared" si="537"/>
        <v>605.62816293203616</v>
      </c>
      <c r="T1129" s="12">
        <f t="shared" si="550"/>
        <v>0.29891667236746655</v>
      </c>
      <c r="W1129" s="24">
        <f t="shared" si="551"/>
        <v>454.47910145609217</v>
      </c>
      <c r="X1129" s="24">
        <f t="shared" si="552"/>
        <v>635.63929327294795</v>
      </c>
      <c r="Y1129" s="13">
        <f t="shared" si="538"/>
        <v>0.37198155776873759</v>
      </c>
      <c r="Z1129" s="24">
        <f t="shared" si="539"/>
        <v>5732.0633872837534</v>
      </c>
      <c r="AA1129" s="24">
        <f t="shared" si="540"/>
        <v>15499.136627141736</v>
      </c>
      <c r="AB1129" s="24">
        <f t="shared" si="553"/>
        <v>537.68661308550963</v>
      </c>
      <c r="AC1129" s="24">
        <f t="shared" si="554"/>
        <v>399.48191905359687</v>
      </c>
      <c r="AE1129" s="14">
        <f t="shared" si="555"/>
        <v>92.583333333333329</v>
      </c>
      <c r="AF1129" s="24">
        <f t="shared" si="559"/>
        <v>400</v>
      </c>
      <c r="AG1129" s="3">
        <f t="shared" si="556"/>
        <v>1.9</v>
      </c>
      <c r="AH1129" s="3">
        <f>IF(AC1129&lt;=450,AthetaR30_0,IF(AC1129&gt;=650,AthetaR30_2,(IF(AC1129&lt;=550,AthetaR30_0+(AthetaR30_1-AthetaR30_0)/100*(AC1129-450),AthetaR30_1+(AthetaR30_2-AthetaR30_1)/100*(AC1129-450)))))</f>
        <v>0</v>
      </c>
      <c r="AI1129" s="3">
        <f>IF(AD1129&lt;=450,AthetaR60_0,IF(AD1129&gt;=650,AthetaR60_2,(IF(AD1129&lt;=550,AthetaR60_0+(AthetaR60_1-AthetaR60_0)/100*(AD1129-450),AthetaR60_1+(AthetaR60_2-AthetaR60_1)/100*(AD1129-450)))))</f>
        <v>0.5</v>
      </c>
      <c r="AJ1129" s="3">
        <f>IF(AE1129&lt;=450,AthetaR90_0,IF(AE1129&gt;=650,AthetaR90_2,(IF(AE1129&lt;=550,AthetaR90_0+(AthetaR90_1-AthetaR90_0)/100*(AE1129-450),AthetaR90_1+(AthetaR90_2-AthetaR90_1)/100*(AE1129-450)))))</f>
        <v>1.3</v>
      </c>
      <c r="AK1129" s="3">
        <f>IF(AF1129&lt;=450,AthetaR120_0,IF(AF1129&gt;=650,AthetaR120_2,(IF(AF1129&lt;=550,AthetaR120_0+(AthetaR120_1-AthetaR120_0)/100*(AF1129-450),AthetaR120_1+(AthetaR120_2-AthetaR120_1)/100*(AF1129-450)))))</f>
        <v>1.9</v>
      </c>
      <c r="AL1129" s="24">
        <f t="shared" si="557"/>
        <v>537.68661308550963</v>
      </c>
      <c r="AM1129" s="14">
        <f t="shared" si="558"/>
        <v>403.61696809321597</v>
      </c>
    </row>
    <row r="1130" spans="2:39" x14ac:dyDescent="0.25">
      <c r="B1130" s="3">
        <f t="shared" si="541"/>
        <v>5560</v>
      </c>
      <c r="C1130" s="14">
        <f t="shared" si="542"/>
        <v>92.666666666666671</v>
      </c>
      <c r="D1130" s="11">
        <f t="shared" si="543"/>
        <v>1010.3566419984595</v>
      </c>
      <c r="E1130" s="11">
        <f t="shared" si="529"/>
        <v>683.97543529609447</v>
      </c>
      <c r="F1130" s="11">
        <f t="shared" si="544"/>
        <v>274.39587068512424</v>
      </c>
      <c r="G1130" s="11">
        <f t="shared" si="530"/>
        <v>538.02893502071333</v>
      </c>
      <c r="H1130" s="11">
        <f t="shared" si="531"/>
        <v>399.78083572596432</v>
      </c>
      <c r="I1130" s="24">
        <f t="shared" si="545"/>
        <v>274.39587068512424</v>
      </c>
      <c r="J1130" s="12">
        <f t="shared" si="532"/>
        <v>0.20802455149839094</v>
      </c>
      <c r="K1130" s="24">
        <f t="shared" si="533"/>
        <v>555.72813261080614</v>
      </c>
      <c r="L1130" s="12">
        <f t="shared" si="546"/>
        <v>0.22434951608261025</v>
      </c>
      <c r="M1130" s="24">
        <f t="shared" si="547"/>
        <v>538.02893502071333</v>
      </c>
      <c r="N1130" s="12">
        <f t="shared" si="534"/>
        <v>0.55252149527584482</v>
      </c>
      <c r="O1130" s="24">
        <f t="shared" si="535"/>
        <v>697.43950555073434</v>
      </c>
      <c r="P1130" s="12">
        <f t="shared" si="548"/>
        <v>0.34205053745209751</v>
      </c>
      <c r="Q1130" s="24">
        <f t="shared" si="549"/>
        <v>399.78083572596432</v>
      </c>
      <c r="R1130" s="12">
        <f t="shared" si="536"/>
        <v>0.34987121365954199</v>
      </c>
      <c r="S1130" s="24">
        <f t="shared" si="537"/>
        <v>605.77340142500566</v>
      </c>
      <c r="T1130" s="12">
        <f t="shared" si="550"/>
        <v>0.2987752551898562</v>
      </c>
      <c r="W1130" s="24">
        <f t="shared" si="551"/>
        <v>454.85108301386089</v>
      </c>
      <c r="X1130" s="24">
        <f t="shared" si="552"/>
        <v>635.86731408811033</v>
      </c>
      <c r="Y1130" s="13">
        <f t="shared" si="538"/>
        <v>0.37186452044667212</v>
      </c>
      <c r="Z1130" s="24">
        <f t="shared" si="539"/>
        <v>5728.1088070558399</v>
      </c>
      <c r="AA1130" s="24">
        <f t="shared" si="540"/>
        <v>15504.024994261626</v>
      </c>
      <c r="AB1130" s="24">
        <f t="shared" si="553"/>
        <v>538.02893502071333</v>
      </c>
      <c r="AC1130" s="24">
        <f t="shared" si="554"/>
        <v>399.78083572596432</v>
      </c>
      <c r="AE1130" s="14">
        <f t="shared" si="555"/>
        <v>92.666666666666671</v>
      </c>
      <c r="AF1130" s="24">
        <f t="shared" si="559"/>
        <v>400</v>
      </c>
      <c r="AG1130" s="3">
        <f t="shared" si="556"/>
        <v>1.9</v>
      </c>
      <c r="AH1130" s="3">
        <f>IF(AC1130&lt;=450,AthetaR30_0,IF(AC1130&gt;=650,AthetaR30_2,(IF(AC1130&lt;=550,AthetaR30_0+(AthetaR30_1-AthetaR30_0)/100*(AC1130-450),AthetaR30_1+(AthetaR30_2-AthetaR30_1)/100*(AC1130-450)))))</f>
        <v>0</v>
      </c>
      <c r="AI1130" s="3">
        <f>IF(AD1130&lt;=450,AthetaR60_0,IF(AD1130&gt;=650,AthetaR60_2,(IF(AD1130&lt;=550,AthetaR60_0+(AthetaR60_1-AthetaR60_0)/100*(AD1130-450),AthetaR60_1+(AthetaR60_2-AthetaR60_1)/100*(AD1130-450)))))</f>
        <v>0.5</v>
      </c>
      <c r="AJ1130" s="3">
        <f>IF(AE1130&lt;=450,AthetaR90_0,IF(AE1130&gt;=650,AthetaR90_2,(IF(AE1130&lt;=550,AthetaR90_0+(AthetaR90_1-AthetaR90_0)/100*(AE1130-450),AthetaR90_1+(AthetaR90_2-AthetaR90_1)/100*(AE1130-450)))))</f>
        <v>1.3</v>
      </c>
      <c r="AK1130" s="3">
        <f>IF(AF1130&lt;=450,AthetaR120_0,IF(AF1130&gt;=650,AthetaR120_2,(IF(AF1130&lt;=550,AthetaR120_0+(AthetaR120_1-AthetaR120_0)/100*(AF1130-450),AthetaR120_1+(AthetaR120_2-AthetaR120_1)/100*(AF1130-450)))))</f>
        <v>1.9</v>
      </c>
      <c r="AL1130" s="24">
        <f t="shared" si="557"/>
        <v>538.02893502071333</v>
      </c>
      <c r="AM1130" s="14">
        <f t="shared" si="558"/>
        <v>403.94723396943783</v>
      </c>
    </row>
    <row r="1131" spans="2:39" x14ac:dyDescent="0.25">
      <c r="B1131" s="3">
        <f t="shared" si="541"/>
        <v>5565</v>
      </c>
      <c r="C1131" s="14">
        <f t="shared" si="542"/>
        <v>92.75</v>
      </c>
      <c r="D1131" s="11">
        <f t="shared" si="543"/>
        <v>1010.4911407473984</v>
      </c>
      <c r="E1131" s="11">
        <f t="shared" si="529"/>
        <v>684.18923364474654</v>
      </c>
      <c r="F1131" s="11">
        <f t="shared" si="544"/>
        <v>274.62022020120685</v>
      </c>
      <c r="G1131" s="11">
        <f t="shared" si="530"/>
        <v>538.37098555816544</v>
      </c>
      <c r="H1131" s="11">
        <f t="shared" si="531"/>
        <v>400.07961098115419</v>
      </c>
      <c r="I1131" s="24">
        <f t="shared" si="545"/>
        <v>274.62022020120685</v>
      </c>
      <c r="J1131" s="12">
        <f t="shared" si="532"/>
        <v>0.20799541232893434</v>
      </c>
      <c r="K1131" s="24">
        <f t="shared" si="533"/>
        <v>555.8059874829238</v>
      </c>
      <c r="L1131" s="12">
        <f t="shared" si="546"/>
        <v>0.22429496552270739</v>
      </c>
      <c r="M1131" s="24">
        <f t="shared" si="547"/>
        <v>538.37098555816544</v>
      </c>
      <c r="N1131" s="12">
        <f t="shared" si="534"/>
        <v>0.55228232198039728</v>
      </c>
      <c r="O1131" s="24">
        <f t="shared" si="535"/>
        <v>697.74154111891926</v>
      </c>
      <c r="P1131" s="12">
        <f t="shared" si="548"/>
        <v>0.34177935151303773</v>
      </c>
      <c r="Q1131" s="24">
        <f t="shared" si="549"/>
        <v>400.07961098115419</v>
      </c>
      <c r="R1131" s="12">
        <f t="shared" si="536"/>
        <v>0.34978728905642997</v>
      </c>
      <c r="S1131" s="24">
        <f t="shared" si="537"/>
        <v>605.91874487767257</v>
      </c>
      <c r="T1131" s="12">
        <f t="shared" si="550"/>
        <v>0.29863385466988163</v>
      </c>
      <c r="W1131" s="24">
        <f t="shared" si="551"/>
        <v>455.22294753430754</v>
      </c>
      <c r="X1131" s="24">
        <f t="shared" si="552"/>
        <v>636.09563362654103</v>
      </c>
      <c r="Y1131" s="13">
        <f t="shared" si="538"/>
        <v>0.37174734808618193</v>
      </c>
      <c r="Z1131" s="24">
        <f t="shared" si="539"/>
        <v>5724.1571527609749</v>
      </c>
      <c r="AA1131" s="24">
        <f t="shared" si="540"/>
        <v>15508.907901345008</v>
      </c>
      <c r="AB1131" s="24">
        <f t="shared" si="553"/>
        <v>538.37098555816544</v>
      </c>
      <c r="AC1131" s="24">
        <f t="shared" si="554"/>
        <v>400.07961098115419</v>
      </c>
      <c r="AE1131" s="14">
        <f t="shared" si="555"/>
        <v>92.75</v>
      </c>
      <c r="AF1131" s="24">
        <f t="shared" si="559"/>
        <v>400</v>
      </c>
      <c r="AG1131" s="3">
        <f t="shared" si="556"/>
        <v>1.9</v>
      </c>
      <c r="AH1131" s="3">
        <f>IF(AC1131&lt;=450,AthetaR30_0,IF(AC1131&gt;=650,AthetaR30_2,(IF(AC1131&lt;=550,AthetaR30_0+(AthetaR30_1-AthetaR30_0)/100*(AC1131-450),AthetaR30_1+(AthetaR30_2-AthetaR30_1)/100*(AC1131-450)))))</f>
        <v>0</v>
      </c>
      <c r="AI1131" s="3">
        <f>IF(AD1131&lt;=450,AthetaR60_0,IF(AD1131&gt;=650,AthetaR60_2,(IF(AD1131&lt;=550,AthetaR60_0+(AthetaR60_1-AthetaR60_0)/100*(AD1131-450),AthetaR60_1+(AthetaR60_2-AthetaR60_1)/100*(AD1131-450)))))</f>
        <v>0.5</v>
      </c>
      <c r="AJ1131" s="3">
        <f>IF(AE1131&lt;=450,AthetaR90_0,IF(AE1131&gt;=650,AthetaR90_2,(IF(AE1131&lt;=550,AthetaR90_0+(AthetaR90_1-AthetaR90_0)/100*(AE1131-450),AthetaR90_1+(AthetaR90_2-AthetaR90_1)/100*(AE1131-450)))))</f>
        <v>1.3</v>
      </c>
      <c r="AK1131" s="3">
        <f>IF(AF1131&lt;=450,AthetaR120_0,IF(AF1131&gt;=650,AthetaR120_2,(IF(AF1131&lt;=550,AthetaR120_0+(AthetaR120_1-AthetaR120_0)/100*(AF1131-450),AthetaR120_1+(AthetaR120_2-AthetaR120_1)/100*(AF1131-450)))))</f>
        <v>1.9</v>
      </c>
      <c r="AL1131" s="24">
        <f t="shared" si="557"/>
        <v>538.37098555816544</v>
      </c>
      <c r="AM1131" s="14">
        <f t="shared" si="558"/>
        <v>404.27739030083825</v>
      </c>
    </row>
    <row r="1132" spans="2:39" x14ac:dyDescent="0.25">
      <c r="B1132" s="3">
        <f t="shared" si="541"/>
        <v>5570</v>
      </c>
      <c r="C1132" s="14">
        <f t="shared" si="542"/>
        <v>92.833333333333329</v>
      </c>
      <c r="D1132" s="11">
        <f t="shared" si="543"/>
        <v>1010.6255188696402</v>
      </c>
      <c r="E1132" s="11">
        <f t="shared" si="529"/>
        <v>684.4030319933986</v>
      </c>
      <c r="F1132" s="11">
        <f t="shared" si="544"/>
        <v>274.84451516672954</v>
      </c>
      <c r="G1132" s="11">
        <f t="shared" si="530"/>
        <v>538.71276490967853</v>
      </c>
      <c r="H1132" s="11">
        <f t="shared" si="531"/>
        <v>400.37824483582409</v>
      </c>
      <c r="I1132" s="24">
        <f t="shared" si="545"/>
        <v>274.84451516672954</v>
      </c>
      <c r="J1132" s="12">
        <f t="shared" si="532"/>
        <v>0.20796628317209015</v>
      </c>
      <c r="K1132" s="24">
        <f t="shared" si="533"/>
        <v>555.88383740906295</v>
      </c>
      <c r="L1132" s="12">
        <f t="shared" si="546"/>
        <v>0.22424040610808085</v>
      </c>
      <c r="M1132" s="24">
        <f t="shared" si="547"/>
        <v>538.71276490967853</v>
      </c>
      <c r="N1132" s="12">
        <f t="shared" si="534"/>
        <v>0.55204319467217455</v>
      </c>
      <c r="O1132" s="24">
        <f t="shared" si="535"/>
        <v>698.04378025196752</v>
      </c>
      <c r="P1132" s="12">
        <f t="shared" si="548"/>
        <v>0.3415083775324167</v>
      </c>
      <c r="Q1132" s="24">
        <f t="shared" si="549"/>
        <v>400.37824483582409</v>
      </c>
      <c r="R1132" s="12">
        <f t="shared" si="536"/>
        <v>0.34970334407636638</v>
      </c>
      <c r="S1132" s="24">
        <f t="shared" si="537"/>
        <v>606.06419340660557</v>
      </c>
      <c r="T1132" s="12">
        <f t="shared" si="550"/>
        <v>0.29849247093206466</v>
      </c>
      <c r="W1132" s="24">
        <f t="shared" si="551"/>
        <v>455.5946948823937</v>
      </c>
      <c r="X1132" s="24">
        <f t="shared" si="552"/>
        <v>636.32425214001591</v>
      </c>
      <c r="Y1132" s="13">
        <f t="shared" si="538"/>
        <v>0.37163004108734055</v>
      </c>
      <c r="Z1132" s="24">
        <f t="shared" si="539"/>
        <v>5720.2084277751228</v>
      </c>
      <c r="AA1132" s="24">
        <f t="shared" si="540"/>
        <v>15513.7853585425</v>
      </c>
      <c r="AB1132" s="24">
        <f t="shared" si="553"/>
        <v>538.71276490967853</v>
      </c>
      <c r="AC1132" s="24">
        <f t="shared" si="554"/>
        <v>400.37824483582409</v>
      </c>
      <c r="AE1132" s="14">
        <f t="shared" si="555"/>
        <v>92.833333333333329</v>
      </c>
      <c r="AF1132" s="24">
        <f t="shared" si="559"/>
        <v>400</v>
      </c>
      <c r="AG1132" s="3">
        <f t="shared" si="556"/>
        <v>1.9</v>
      </c>
      <c r="AH1132" s="3">
        <f>IF(AC1132&lt;=450,AthetaR30_0,IF(AC1132&gt;=650,AthetaR30_2,(IF(AC1132&lt;=550,AthetaR30_0+(AthetaR30_1-AthetaR30_0)/100*(AC1132-450),AthetaR30_1+(AthetaR30_2-AthetaR30_1)/100*(AC1132-450)))))</f>
        <v>0</v>
      </c>
      <c r="AI1132" s="3">
        <f>IF(AD1132&lt;=450,AthetaR60_0,IF(AD1132&gt;=650,AthetaR60_2,(IF(AD1132&lt;=550,AthetaR60_0+(AthetaR60_1-AthetaR60_0)/100*(AD1132-450),AthetaR60_1+(AthetaR60_2-AthetaR60_1)/100*(AD1132-450)))))</f>
        <v>0.5</v>
      </c>
      <c r="AJ1132" s="3">
        <f>IF(AE1132&lt;=450,AthetaR90_0,IF(AE1132&gt;=650,AthetaR90_2,(IF(AE1132&lt;=550,AthetaR90_0+(AthetaR90_1-AthetaR90_0)/100*(AE1132-450),AthetaR90_1+(AthetaR90_2-AthetaR90_1)/100*(AE1132-450)))))</f>
        <v>1.3</v>
      </c>
      <c r="AK1132" s="3">
        <f>IF(AF1132&lt;=450,AthetaR120_0,IF(AF1132&gt;=650,AthetaR120_2,(IF(AF1132&lt;=550,AthetaR120_0+(AthetaR120_1-AthetaR120_0)/100*(AF1132-450),AthetaR120_1+(AthetaR120_2-AthetaR120_1)/100*(AF1132-450)))))</f>
        <v>1.9</v>
      </c>
      <c r="AL1132" s="24">
        <f t="shared" si="557"/>
        <v>538.71276490967853</v>
      </c>
      <c r="AM1132" s="14">
        <f t="shared" si="558"/>
        <v>404.60743704407133</v>
      </c>
    </row>
    <row r="1133" spans="2:39" x14ac:dyDescent="0.25">
      <c r="B1133" s="3">
        <f t="shared" si="541"/>
        <v>5575</v>
      </c>
      <c r="C1133" s="14">
        <f t="shared" si="542"/>
        <v>92.916666666666671</v>
      </c>
      <c r="D1133" s="11">
        <f t="shared" si="543"/>
        <v>1010.7597765813623</v>
      </c>
      <c r="E1133" s="11">
        <f t="shared" si="529"/>
        <v>684.61683034205066</v>
      </c>
      <c r="F1133" s="11">
        <f t="shared" si="544"/>
        <v>275.06875557283763</v>
      </c>
      <c r="G1133" s="11">
        <f t="shared" si="530"/>
        <v>539.05427328721089</v>
      </c>
      <c r="H1133" s="11">
        <f t="shared" si="531"/>
        <v>400.67673730675614</v>
      </c>
      <c r="I1133" s="24">
        <f t="shared" si="545"/>
        <v>275.06875557283763</v>
      </c>
      <c r="J1133" s="12">
        <f t="shared" si="532"/>
        <v>0.2079371639716458</v>
      </c>
      <c r="K1133" s="24">
        <f t="shared" si="533"/>
        <v>555.96168252619384</v>
      </c>
      <c r="L1133" s="12">
        <f t="shared" si="546"/>
        <v>0.22418583787109153</v>
      </c>
      <c r="M1133" s="24">
        <f t="shared" si="547"/>
        <v>539.05427328721089</v>
      </c>
      <c r="N1133" s="12">
        <f t="shared" si="534"/>
        <v>0.55180411376539107</v>
      </c>
      <c r="O1133" s="24">
        <f t="shared" si="535"/>
        <v>698.34622261474453</v>
      </c>
      <c r="P1133" s="12">
        <f t="shared" si="548"/>
        <v>0.34123761565463634</v>
      </c>
      <c r="Q1133" s="24">
        <f t="shared" si="549"/>
        <v>400.67673730675614</v>
      </c>
      <c r="R1133" s="12">
        <f t="shared" si="536"/>
        <v>0.34961937871089815</v>
      </c>
      <c r="S1133" s="24">
        <f t="shared" si="537"/>
        <v>606.20974712758141</v>
      </c>
      <c r="T1133" s="12">
        <f t="shared" si="550"/>
        <v>0.29835110410078447</v>
      </c>
      <c r="W1133" s="24">
        <f t="shared" si="551"/>
        <v>455.96632492348101</v>
      </c>
      <c r="X1133" s="24">
        <f t="shared" si="552"/>
        <v>636.55316987883486</v>
      </c>
      <c r="Y1133" s="13">
        <f t="shared" si="538"/>
        <v>0.37151259985171747</v>
      </c>
      <c r="Z1133" s="24">
        <f t="shared" si="539"/>
        <v>5716.2626354642416</v>
      </c>
      <c r="AA1133" s="24">
        <f t="shared" si="540"/>
        <v>15518.657376051555</v>
      </c>
      <c r="AB1133" s="24">
        <f t="shared" si="553"/>
        <v>539.05427328721089</v>
      </c>
      <c r="AC1133" s="24">
        <f t="shared" si="554"/>
        <v>400.67673730675614</v>
      </c>
      <c r="AE1133" s="14">
        <f t="shared" si="555"/>
        <v>92.916666666666671</v>
      </c>
      <c r="AF1133" s="24">
        <f t="shared" si="559"/>
        <v>400</v>
      </c>
      <c r="AG1133" s="3">
        <f t="shared" si="556"/>
        <v>1.9</v>
      </c>
      <c r="AH1133" s="3">
        <f>IF(AC1133&lt;=450,AthetaR30_0,IF(AC1133&gt;=650,AthetaR30_2,(IF(AC1133&lt;=550,AthetaR30_0+(AthetaR30_1-AthetaR30_0)/100*(AC1133-450),AthetaR30_1+(AthetaR30_2-AthetaR30_1)/100*(AC1133-450)))))</f>
        <v>0</v>
      </c>
      <c r="AI1133" s="3">
        <f>IF(AD1133&lt;=450,AthetaR60_0,IF(AD1133&gt;=650,AthetaR60_2,(IF(AD1133&lt;=550,AthetaR60_0+(AthetaR60_1-AthetaR60_0)/100*(AD1133-450),AthetaR60_1+(AthetaR60_2-AthetaR60_1)/100*(AD1133-450)))))</f>
        <v>0.5</v>
      </c>
      <c r="AJ1133" s="3">
        <f>IF(AE1133&lt;=450,AthetaR90_0,IF(AE1133&gt;=650,AthetaR90_2,(IF(AE1133&lt;=550,AthetaR90_0+(AthetaR90_1-AthetaR90_0)/100*(AE1133-450),AthetaR90_1+(AthetaR90_2-AthetaR90_1)/100*(AE1133-450)))))</f>
        <v>1.3</v>
      </c>
      <c r="AK1133" s="3">
        <f>IF(AF1133&lt;=450,AthetaR120_0,IF(AF1133&gt;=650,AthetaR120_2,(IF(AF1133&lt;=550,AthetaR120_0+(AthetaR120_1-AthetaR120_0)/100*(AF1133-450),AthetaR120_1+(AthetaR120_2-AthetaR120_1)/100*(AF1133-450)))))</f>
        <v>1.9</v>
      </c>
      <c r="AL1133" s="24">
        <f t="shared" si="557"/>
        <v>539.05427328721089</v>
      </c>
      <c r="AM1133" s="14">
        <f t="shared" si="558"/>
        <v>404.93737415594023</v>
      </c>
    </row>
    <row r="1134" spans="2:39" x14ac:dyDescent="0.25">
      <c r="B1134" s="3">
        <f t="shared" si="541"/>
        <v>5580</v>
      </c>
      <c r="C1134" s="14">
        <f t="shared" si="542"/>
        <v>93</v>
      </c>
      <c r="D1134" s="11">
        <f t="shared" si="543"/>
        <v>1010.893914098161</v>
      </c>
      <c r="E1134" s="11">
        <f t="shared" si="529"/>
        <v>684.83062869070272</v>
      </c>
      <c r="F1134" s="11">
        <f t="shared" si="544"/>
        <v>275.29294141070875</v>
      </c>
      <c r="G1134" s="11">
        <f t="shared" si="530"/>
        <v>539.39551090286557</v>
      </c>
      <c r="H1134" s="11">
        <f t="shared" si="531"/>
        <v>400.97508841085693</v>
      </c>
      <c r="I1134" s="24">
        <f t="shared" si="545"/>
        <v>275.29294141070875</v>
      </c>
      <c r="J1134" s="12">
        <f t="shared" si="532"/>
        <v>0.2079080546715277</v>
      </c>
      <c r="K1134" s="24">
        <f t="shared" si="533"/>
        <v>556.0395229710789</v>
      </c>
      <c r="L1134" s="12">
        <f t="shared" si="546"/>
        <v>0.22413126084399557</v>
      </c>
      <c r="M1134" s="24">
        <f t="shared" si="547"/>
        <v>539.39551090286557</v>
      </c>
      <c r="N1134" s="12">
        <f t="shared" si="534"/>
        <v>0.5515650796733701</v>
      </c>
      <c r="O1134" s="24">
        <f t="shared" si="535"/>
        <v>698.6488678716521</v>
      </c>
      <c r="P1134" s="12">
        <f t="shared" si="548"/>
        <v>0.34096706602271443</v>
      </c>
      <c r="Q1134" s="24">
        <f t="shared" si="549"/>
        <v>400.97508841085693</v>
      </c>
      <c r="R1134" s="12">
        <f t="shared" si="536"/>
        <v>0.34953539295212044</v>
      </c>
      <c r="S1134" s="24">
        <f t="shared" si="537"/>
        <v>606.35540615558693</v>
      </c>
      <c r="T1134" s="12">
        <f t="shared" si="550"/>
        <v>0.29820975430034385</v>
      </c>
      <c r="W1134" s="24">
        <f t="shared" si="551"/>
        <v>456.33783752333272</v>
      </c>
      <c r="X1134" s="24">
        <f t="shared" si="552"/>
        <v>636.78238709182256</v>
      </c>
      <c r="Y1134" s="13">
        <f t="shared" si="538"/>
        <v>0.37139502478237113</v>
      </c>
      <c r="Z1134" s="24">
        <f t="shared" si="539"/>
        <v>5712.3197791842504</v>
      </c>
      <c r="AA1134" s="24">
        <f t="shared" si="540"/>
        <v>15523.523964116364</v>
      </c>
      <c r="AB1134" s="24">
        <f t="shared" si="553"/>
        <v>539.39551090286557</v>
      </c>
      <c r="AC1134" s="24">
        <f t="shared" si="554"/>
        <v>400.97508841085693</v>
      </c>
      <c r="AE1134" s="14">
        <f t="shared" si="555"/>
        <v>93</v>
      </c>
      <c r="AF1134" s="24">
        <f t="shared" si="559"/>
        <v>400</v>
      </c>
      <c r="AG1134" s="3">
        <f t="shared" si="556"/>
        <v>1.9</v>
      </c>
      <c r="AH1134" s="3">
        <f>IF(AC1134&lt;=450,AthetaR30_0,IF(AC1134&gt;=650,AthetaR30_2,(IF(AC1134&lt;=550,AthetaR30_0+(AthetaR30_1-AthetaR30_0)/100*(AC1134-450),AthetaR30_1+(AthetaR30_2-AthetaR30_1)/100*(AC1134-450)))))</f>
        <v>0</v>
      </c>
      <c r="AI1134" s="3">
        <f>IF(AD1134&lt;=450,AthetaR60_0,IF(AD1134&gt;=650,AthetaR60_2,(IF(AD1134&lt;=550,AthetaR60_0+(AthetaR60_1-AthetaR60_0)/100*(AD1134-450),AthetaR60_1+(AthetaR60_2-AthetaR60_1)/100*(AD1134-450)))))</f>
        <v>0.5</v>
      </c>
      <c r="AJ1134" s="3">
        <f>IF(AE1134&lt;=450,AthetaR90_0,IF(AE1134&gt;=650,AthetaR90_2,(IF(AE1134&lt;=550,AthetaR90_0+(AthetaR90_1-AthetaR90_0)/100*(AE1134-450),AthetaR90_1+(AthetaR90_2-AthetaR90_1)/100*(AE1134-450)))))</f>
        <v>1.3</v>
      </c>
      <c r="AK1134" s="3">
        <f>IF(AF1134&lt;=450,AthetaR120_0,IF(AF1134&gt;=650,AthetaR120_2,(IF(AF1134&lt;=550,AthetaR120_0+(AthetaR120_1-AthetaR120_0)/100*(AF1134-450),AthetaR120_1+(AthetaR120_2-AthetaR120_1)/100*(AF1134-450)))))</f>
        <v>1.9</v>
      </c>
      <c r="AL1134" s="24">
        <f t="shared" si="557"/>
        <v>539.39551090286557</v>
      </c>
      <c r="AM1134" s="14">
        <f t="shared" si="558"/>
        <v>405.26720159339794</v>
      </c>
    </row>
    <row r="1135" spans="2:39" x14ac:dyDescent="0.25">
      <c r="B1135" s="3">
        <f t="shared" si="541"/>
        <v>5585</v>
      </c>
      <c r="C1135" s="14">
        <f t="shared" si="542"/>
        <v>93.083333333333329</v>
      </c>
      <c r="D1135" s="11">
        <f t="shared" si="543"/>
        <v>1011.0279316350535</v>
      </c>
      <c r="E1135" s="11">
        <f t="shared" si="529"/>
        <v>685.04442703935479</v>
      </c>
      <c r="F1135" s="11">
        <f t="shared" si="544"/>
        <v>275.51707267155274</v>
      </c>
      <c r="G1135" s="11">
        <f t="shared" si="530"/>
        <v>539.73647796888827</v>
      </c>
      <c r="H1135" s="11">
        <f t="shared" si="531"/>
        <v>401.27329816515726</v>
      </c>
      <c r="I1135" s="24">
        <f t="shared" si="545"/>
        <v>275.51707267155274</v>
      </c>
      <c r="J1135" s="12">
        <f t="shared" si="532"/>
        <v>0.20787895521580024</v>
      </c>
      <c r="K1135" s="24">
        <f t="shared" si="533"/>
        <v>556.11735888027249</v>
      </c>
      <c r="L1135" s="12">
        <f t="shared" si="546"/>
        <v>0.22407667505893475</v>
      </c>
      <c r="M1135" s="24">
        <f t="shared" si="547"/>
        <v>539.73647796888827</v>
      </c>
      <c r="N1135" s="12">
        <f t="shared" si="534"/>
        <v>0.55132609280854072</v>
      </c>
      <c r="O1135" s="24">
        <f t="shared" si="535"/>
        <v>698.95171568663352</v>
      </c>
      <c r="P1135" s="12">
        <f t="shared" si="548"/>
        <v>0.34069672877826052</v>
      </c>
      <c r="Q1135" s="24">
        <f t="shared" si="549"/>
        <v>401.27329816515726</v>
      </c>
      <c r="R1135" s="12">
        <f t="shared" si="536"/>
        <v>0.34945138679267573</v>
      </c>
      <c r="S1135" s="24">
        <f t="shared" si="537"/>
        <v>606.50117060482023</v>
      </c>
      <c r="T1135" s="12">
        <f t="shared" si="550"/>
        <v>0.29806842165495306</v>
      </c>
      <c r="W1135" s="24">
        <f t="shared" si="551"/>
        <v>456.7092325481151</v>
      </c>
      <c r="X1135" s="24">
        <f t="shared" si="552"/>
        <v>637.01190402633142</v>
      </c>
      <c r="Y1135" s="13">
        <f t="shared" si="538"/>
        <v>0.37127731628383676</v>
      </c>
      <c r="Z1135" s="24">
        <f t="shared" si="539"/>
        <v>5708.3798622809918</v>
      </c>
      <c r="AA1135" s="24">
        <f t="shared" si="540"/>
        <v>15528.385133027688</v>
      </c>
      <c r="AB1135" s="24">
        <f t="shared" si="553"/>
        <v>539.73647796888827</v>
      </c>
      <c r="AC1135" s="24">
        <f t="shared" si="554"/>
        <v>401.27329816515726</v>
      </c>
      <c r="AE1135" s="14">
        <f t="shared" si="555"/>
        <v>93.083333333333329</v>
      </c>
      <c r="AF1135" s="24">
        <f t="shared" si="559"/>
        <v>400</v>
      </c>
      <c r="AG1135" s="3">
        <f t="shared" si="556"/>
        <v>1.9</v>
      </c>
      <c r="AH1135" s="3">
        <f>IF(AC1135&lt;=450,AthetaR30_0,IF(AC1135&gt;=650,AthetaR30_2,(IF(AC1135&lt;=550,AthetaR30_0+(AthetaR30_1-AthetaR30_0)/100*(AC1135-450),AthetaR30_1+(AthetaR30_2-AthetaR30_1)/100*(AC1135-450)))))</f>
        <v>0</v>
      </c>
      <c r="AI1135" s="3">
        <f>IF(AD1135&lt;=450,AthetaR60_0,IF(AD1135&gt;=650,AthetaR60_2,(IF(AD1135&lt;=550,AthetaR60_0+(AthetaR60_1-AthetaR60_0)/100*(AD1135-450),AthetaR60_1+(AthetaR60_2-AthetaR60_1)/100*(AD1135-450)))))</f>
        <v>0.5</v>
      </c>
      <c r="AJ1135" s="3">
        <f>IF(AE1135&lt;=450,AthetaR90_0,IF(AE1135&gt;=650,AthetaR90_2,(IF(AE1135&lt;=550,AthetaR90_0+(AthetaR90_1-AthetaR90_0)/100*(AE1135-450),AthetaR90_1+(AthetaR90_2-AthetaR90_1)/100*(AE1135-450)))))</f>
        <v>1.3</v>
      </c>
      <c r="AK1135" s="3">
        <f>IF(AF1135&lt;=450,AthetaR120_0,IF(AF1135&gt;=650,AthetaR120_2,(IF(AF1135&lt;=550,AthetaR120_0+(AthetaR120_1-AthetaR120_0)/100*(AF1135-450),AthetaR120_1+(AthetaR120_2-AthetaR120_1)/100*(AF1135-450)))))</f>
        <v>1.9</v>
      </c>
      <c r="AL1135" s="24">
        <f t="shared" si="557"/>
        <v>539.73647796888827</v>
      </c>
      <c r="AM1135" s="14">
        <f t="shared" si="558"/>
        <v>405.59691931354666</v>
      </c>
    </row>
    <row r="1136" spans="2:39" x14ac:dyDescent="0.25">
      <c r="B1136" s="3">
        <f t="shared" si="541"/>
        <v>5590</v>
      </c>
      <c r="C1136" s="14">
        <f t="shared" si="542"/>
        <v>93.166666666666671</v>
      </c>
      <c r="D1136" s="11">
        <f t="shared" si="543"/>
        <v>1011.1618294064818</v>
      </c>
      <c r="E1136" s="11">
        <f t="shared" si="529"/>
        <v>685.25822538800685</v>
      </c>
      <c r="F1136" s="11">
        <f t="shared" si="544"/>
        <v>275.74114934661168</v>
      </c>
      <c r="G1136" s="11">
        <f t="shared" si="530"/>
        <v>540.07717469766658</v>
      </c>
      <c r="H1136" s="11">
        <f t="shared" si="531"/>
        <v>401.57136658681219</v>
      </c>
      <c r="I1136" s="24">
        <f t="shared" si="545"/>
        <v>275.74114934661168</v>
      </c>
      <c r="J1136" s="12">
        <f t="shared" si="532"/>
        <v>0.20784986554866566</v>
      </c>
      <c r="K1136" s="24">
        <f t="shared" si="533"/>
        <v>556.19519039012164</v>
      </c>
      <c r="L1136" s="12">
        <f t="shared" si="546"/>
        <v>0.22402208054789488</v>
      </c>
      <c r="M1136" s="24">
        <f t="shared" si="547"/>
        <v>540.07717469766658</v>
      </c>
      <c r="N1136" s="12">
        <f t="shared" si="534"/>
        <v>0.55108715358243221</v>
      </c>
      <c r="O1136" s="24">
        <f t="shared" si="535"/>
        <v>699.25476572317984</v>
      </c>
      <c r="P1136" s="12">
        <f t="shared" si="548"/>
        <v>0.34042660406136427</v>
      </c>
      <c r="Q1136" s="24">
        <f t="shared" si="549"/>
        <v>401.57136658681219</v>
      </c>
      <c r="R1136" s="12">
        <f t="shared" si="536"/>
        <v>0.34936736022575121</v>
      </c>
      <c r="S1136" s="24">
        <f t="shared" si="537"/>
        <v>606.64704058869245</v>
      </c>
      <c r="T1136" s="12">
        <f t="shared" si="550"/>
        <v>0.29792710628865698</v>
      </c>
      <c r="W1136" s="24">
        <f t="shared" si="551"/>
        <v>457.08050986439895</v>
      </c>
      <c r="X1136" s="24">
        <f t="shared" si="552"/>
        <v>637.24172092824369</v>
      </c>
      <c r="Y1136" s="13">
        <f t="shared" si="538"/>
        <v>0.37115947476211758</v>
      </c>
      <c r="Z1136" s="24">
        <f t="shared" si="539"/>
        <v>5704.4428880901978</v>
      </c>
      <c r="AA1136" s="24">
        <f t="shared" si="540"/>
        <v>15533.240893122733</v>
      </c>
      <c r="AB1136" s="24">
        <f t="shared" si="553"/>
        <v>540.07717469766658</v>
      </c>
      <c r="AC1136" s="24">
        <f t="shared" si="554"/>
        <v>401.57136658681219</v>
      </c>
      <c r="AE1136" s="14">
        <f t="shared" si="555"/>
        <v>93.166666666666671</v>
      </c>
      <c r="AF1136" s="24">
        <f t="shared" si="559"/>
        <v>400</v>
      </c>
      <c r="AG1136" s="3">
        <f t="shared" si="556"/>
        <v>1.9</v>
      </c>
      <c r="AH1136" s="3">
        <f>IF(AC1136&lt;=450,AthetaR30_0,IF(AC1136&gt;=650,AthetaR30_2,(IF(AC1136&lt;=550,AthetaR30_0+(AthetaR30_1-AthetaR30_0)/100*(AC1136-450),AthetaR30_1+(AthetaR30_2-AthetaR30_1)/100*(AC1136-450)))))</f>
        <v>0</v>
      </c>
      <c r="AI1136" s="3">
        <f>IF(AD1136&lt;=450,AthetaR60_0,IF(AD1136&gt;=650,AthetaR60_2,(IF(AD1136&lt;=550,AthetaR60_0+(AthetaR60_1-AthetaR60_0)/100*(AD1136-450),AthetaR60_1+(AthetaR60_2-AthetaR60_1)/100*(AD1136-450)))))</f>
        <v>0.5</v>
      </c>
      <c r="AJ1136" s="3">
        <f>IF(AE1136&lt;=450,AthetaR90_0,IF(AE1136&gt;=650,AthetaR90_2,(IF(AE1136&lt;=550,AthetaR90_0+(AthetaR90_1-AthetaR90_0)/100*(AE1136-450),AthetaR90_1+(AthetaR90_2-AthetaR90_1)/100*(AE1136-450)))))</f>
        <v>1.3</v>
      </c>
      <c r="AK1136" s="3">
        <f>IF(AF1136&lt;=450,AthetaR120_0,IF(AF1136&gt;=650,AthetaR120_2,(IF(AF1136&lt;=550,AthetaR120_0+(AthetaR120_1-AthetaR120_0)/100*(AF1136-450),AthetaR120_1+(AthetaR120_2-AthetaR120_1)/100*(AF1136-450)))))</f>
        <v>1.9</v>
      </c>
      <c r="AL1136" s="24">
        <f t="shared" si="557"/>
        <v>540.07717469766658</v>
      </c>
      <c r="AM1136" s="14">
        <f t="shared" si="558"/>
        <v>405.92652727363878</v>
      </c>
    </row>
    <row r="1137" spans="2:39" x14ac:dyDescent="0.25">
      <c r="B1137" s="3">
        <f t="shared" si="541"/>
        <v>5595</v>
      </c>
      <c r="C1137" s="14">
        <f t="shared" si="542"/>
        <v>93.25</v>
      </c>
      <c r="D1137" s="11">
        <f t="shared" si="543"/>
        <v>1011.2956076263125</v>
      </c>
      <c r="E1137" s="11">
        <f t="shared" si="529"/>
        <v>685.47202373665891</v>
      </c>
      <c r="F1137" s="11">
        <f t="shared" si="544"/>
        <v>275.96517142715959</v>
      </c>
      <c r="G1137" s="11">
        <f t="shared" si="530"/>
        <v>540.41760130172793</v>
      </c>
      <c r="H1137" s="11">
        <f t="shared" si="531"/>
        <v>401.86929369310087</v>
      </c>
      <c r="I1137" s="24">
        <f t="shared" si="545"/>
        <v>275.96517142715959</v>
      </c>
      <c r="J1137" s="12">
        <f t="shared" si="532"/>
        <v>0.20782078561446413</v>
      </c>
      <c r="K1137" s="24">
        <f t="shared" si="533"/>
        <v>556.27301763676553</v>
      </c>
      <c r="L1137" s="12">
        <f t="shared" si="546"/>
        <v>0.22396747734278447</v>
      </c>
      <c r="M1137" s="24">
        <f t="shared" si="547"/>
        <v>540.41760130172793</v>
      </c>
      <c r="N1137" s="12">
        <f t="shared" si="534"/>
        <v>0.55084826240567075</v>
      </c>
      <c r="O1137" s="24">
        <f t="shared" si="535"/>
        <v>699.55801764433511</v>
      </c>
      <c r="P1137" s="12">
        <f t="shared" si="548"/>
        <v>0.34015669201080956</v>
      </c>
      <c r="Q1137" s="24">
        <f t="shared" si="549"/>
        <v>401.86929369310087</v>
      </c>
      <c r="R1137" s="12">
        <f t="shared" si="536"/>
        <v>0.34928331324507667</v>
      </c>
      <c r="S1137" s="24">
        <f t="shared" si="537"/>
        <v>606.79301621982972</v>
      </c>
      <c r="T1137" s="12">
        <f t="shared" si="550"/>
        <v>0.29778580832546736</v>
      </c>
      <c r="W1137" s="24">
        <f t="shared" si="551"/>
        <v>457.45166933916107</v>
      </c>
      <c r="X1137" s="24">
        <f t="shared" si="552"/>
        <v>637.47183804197243</v>
      </c>
      <c r="Y1137" s="13">
        <f t="shared" si="538"/>
        <v>0.37104150062467656</v>
      </c>
      <c r="Z1137" s="24">
        <f t="shared" si="539"/>
        <v>5700.5088599374458</v>
      </c>
      <c r="AA1137" s="24">
        <f t="shared" si="540"/>
        <v>15538.091254785031</v>
      </c>
      <c r="AB1137" s="24">
        <f t="shared" si="553"/>
        <v>540.41760130172793</v>
      </c>
      <c r="AC1137" s="24">
        <f t="shared" si="554"/>
        <v>401.86929369310087</v>
      </c>
      <c r="AE1137" s="14">
        <f t="shared" si="555"/>
        <v>93.25</v>
      </c>
      <c r="AF1137" s="24">
        <f t="shared" si="559"/>
        <v>400</v>
      </c>
      <c r="AG1137" s="3">
        <f t="shared" si="556"/>
        <v>1.9</v>
      </c>
      <c r="AH1137" s="3">
        <f>IF(AC1137&lt;=450,AthetaR30_0,IF(AC1137&gt;=650,AthetaR30_2,(IF(AC1137&lt;=550,AthetaR30_0+(AthetaR30_1-AthetaR30_0)/100*(AC1137-450),AthetaR30_1+(AthetaR30_2-AthetaR30_1)/100*(AC1137-450)))))</f>
        <v>0</v>
      </c>
      <c r="AI1137" s="3">
        <f>IF(AD1137&lt;=450,AthetaR60_0,IF(AD1137&gt;=650,AthetaR60_2,(IF(AD1137&lt;=550,AthetaR60_0+(AthetaR60_1-AthetaR60_0)/100*(AD1137-450),AthetaR60_1+(AthetaR60_2-AthetaR60_1)/100*(AD1137-450)))))</f>
        <v>0.5</v>
      </c>
      <c r="AJ1137" s="3">
        <f>IF(AE1137&lt;=450,AthetaR90_0,IF(AE1137&gt;=650,AthetaR90_2,(IF(AE1137&lt;=550,AthetaR90_0+(AthetaR90_1-AthetaR90_0)/100*(AE1137-450),AthetaR90_1+(AthetaR90_2-AthetaR90_1)/100*(AE1137-450)))))</f>
        <v>1.3</v>
      </c>
      <c r="AK1137" s="3">
        <f>IF(AF1137&lt;=450,AthetaR120_0,IF(AF1137&gt;=650,AthetaR120_2,(IF(AF1137&lt;=550,AthetaR120_0+(AthetaR120_1-AthetaR120_0)/100*(AF1137-450),AthetaR120_1+(AthetaR120_2-AthetaR120_1)/100*(AF1137-450)))))</f>
        <v>1.9</v>
      </c>
      <c r="AL1137" s="24">
        <f t="shared" si="557"/>
        <v>540.41760130172793</v>
      </c>
      <c r="AM1137" s="14">
        <f t="shared" si="558"/>
        <v>406.2560254310763</v>
      </c>
    </row>
    <row r="1138" spans="2:39" x14ac:dyDescent="0.25">
      <c r="B1138" s="3">
        <f t="shared" si="541"/>
        <v>5600</v>
      </c>
      <c r="C1138" s="14">
        <f t="shared" si="542"/>
        <v>93.333333333333329</v>
      </c>
      <c r="D1138" s="11">
        <f t="shared" si="543"/>
        <v>1011.4292665078403</v>
      </c>
      <c r="E1138" s="11">
        <f t="shared" si="529"/>
        <v>685.68582208531097</v>
      </c>
      <c r="F1138" s="11">
        <f t="shared" si="544"/>
        <v>276.18913890450239</v>
      </c>
      <c r="G1138" s="11">
        <f t="shared" si="530"/>
        <v>540.75775799373878</v>
      </c>
      <c r="H1138" s="11">
        <f t="shared" si="531"/>
        <v>402.16707950142631</v>
      </c>
      <c r="I1138" s="24">
        <f t="shared" si="545"/>
        <v>276.18913890450239</v>
      </c>
      <c r="J1138" s="12">
        <f t="shared" si="532"/>
        <v>0.20779171535767343</v>
      </c>
      <c r="K1138" s="24">
        <f t="shared" si="533"/>
        <v>556.35084075613577</v>
      </c>
      <c r="L1138" s="12">
        <f t="shared" si="546"/>
        <v>0.22391286547535993</v>
      </c>
      <c r="M1138" s="24">
        <f t="shared" si="547"/>
        <v>540.75775799373878</v>
      </c>
      <c r="N1138" s="12">
        <f t="shared" si="534"/>
        <v>0.55060941968797494</v>
      </c>
      <c r="O1138" s="24">
        <f t="shared" si="535"/>
        <v>699.86147111270247</v>
      </c>
      <c r="P1138" s="12">
        <f t="shared" si="548"/>
        <v>0.33988699276387097</v>
      </c>
      <c r="Q1138" s="24">
        <f t="shared" si="549"/>
        <v>402.16707950142631</v>
      </c>
      <c r="R1138" s="12">
        <f t="shared" si="536"/>
        <v>0.34919924584492223</v>
      </c>
      <c r="S1138" s="24">
        <f t="shared" si="537"/>
        <v>606.93909761007444</v>
      </c>
      <c r="T1138" s="12">
        <f t="shared" si="550"/>
        <v>0.29764452788923279</v>
      </c>
      <c r="W1138" s="24">
        <f t="shared" si="551"/>
        <v>457.82271083978577</v>
      </c>
      <c r="X1138" s="24">
        <f t="shared" si="552"/>
        <v>637.70225561046436</v>
      </c>
      <c r="Y1138" s="13">
        <f t="shared" si="538"/>
        <v>0.37092339428042581</v>
      </c>
      <c r="Z1138" s="24">
        <f t="shared" si="539"/>
        <v>5696.5777811381304</v>
      </c>
      <c r="AA1138" s="24">
        <f t="shared" si="540"/>
        <v>15542.936228444314</v>
      </c>
      <c r="AB1138" s="24">
        <f t="shared" si="553"/>
        <v>540.75775799373878</v>
      </c>
      <c r="AC1138" s="24">
        <f t="shared" si="554"/>
        <v>402.16707950142631</v>
      </c>
      <c r="AE1138" s="14">
        <f t="shared" si="555"/>
        <v>93.333333333333329</v>
      </c>
      <c r="AF1138" s="24">
        <f t="shared" si="559"/>
        <v>400</v>
      </c>
      <c r="AG1138" s="3">
        <f t="shared" si="556"/>
        <v>1.9</v>
      </c>
      <c r="AH1138" s="3">
        <f>IF(AC1138&lt;=450,AthetaR30_0,IF(AC1138&gt;=650,AthetaR30_2,(IF(AC1138&lt;=550,AthetaR30_0+(AthetaR30_1-AthetaR30_0)/100*(AC1138-450),AthetaR30_1+(AthetaR30_2-AthetaR30_1)/100*(AC1138-450)))))</f>
        <v>0</v>
      </c>
      <c r="AI1138" s="3">
        <f>IF(AD1138&lt;=450,AthetaR60_0,IF(AD1138&gt;=650,AthetaR60_2,(IF(AD1138&lt;=550,AthetaR60_0+(AthetaR60_1-AthetaR60_0)/100*(AD1138-450),AthetaR60_1+(AthetaR60_2-AthetaR60_1)/100*(AD1138-450)))))</f>
        <v>0.5</v>
      </c>
      <c r="AJ1138" s="3">
        <f>IF(AE1138&lt;=450,AthetaR90_0,IF(AE1138&gt;=650,AthetaR90_2,(IF(AE1138&lt;=550,AthetaR90_0+(AthetaR90_1-AthetaR90_0)/100*(AE1138-450),AthetaR90_1+(AthetaR90_2-AthetaR90_1)/100*(AE1138-450)))))</f>
        <v>1.3</v>
      </c>
      <c r="AK1138" s="3">
        <f>IF(AF1138&lt;=450,AthetaR120_0,IF(AF1138&gt;=650,AthetaR120_2,(IF(AF1138&lt;=550,AthetaR120_0+(AthetaR120_1-AthetaR120_0)/100*(AF1138-450),AthetaR120_1+(AthetaR120_2-AthetaR120_1)/100*(AF1138-450)))))</f>
        <v>1.9</v>
      </c>
      <c r="AL1138" s="24">
        <f t="shared" si="557"/>
        <v>540.75775799373878</v>
      </c>
      <c r="AM1138" s="14">
        <f t="shared" si="558"/>
        <v>406.58541374341178</v>
      </c>
    </row>
    <row r="1139" spans="2:39" x14ac:dyDescent="0.25">
      <c r="B1139" s="3">
        <f t="shared" si="541"/>
        <v>5605</v>
      </c>
      <c r="C1139" s="14">
        <f t="shared" si="542"/>
        <v>93.416666666666671</v>
      </c>
      <c r="D1139" s="11">
        <f t="shared" si="543"/>
        <v>1011.5628062637894</v>
      </c>
      <c r="E1139" s="11">
        <f t="shared" si="529"/>
        <v>685.89962043396304</v>
      </c>
      <c r="F1139" s="11">
        <f t="shared" si="544"/>
        <v>276.41305176997776</v>
      </c>
      <c r="G1139" s="11">
        <f t="shared" si="530"/>
        <v>541.0976449865027</v>
      </c>
      <c r="H1139" s="11">
        <f t="shared" si="531"/>
        <v>402.46472402931556</v>
      </c>
      <c r="I1139" s="24">
        <f t="shared" si="545"/>
        <v>276.41305176997776</v>
      </c>
      <c r="J1139" s="12">
        <f t="shared" si="532"/>
        <v>0.20776265472290875</v>
      </c>
      <c r="K1139" s="24">
        <f t="shared" si="533"/>
        <v>556.42865988395647</v>
      </c>
      <c r="L1139" s="12">
        <f t="shared" si="546"/>
        <v>0.22385824497728019</v>
      </c>
      <c r="M1139" s="24">
        <f t="shared" si="547"/>
        <v>541.0976449865027</v>
      </c>
      <c r="N1139" s="12">
        <f t="shared" si="534"/>
        <v>0.550370625838151</v>
      </c>
      <c r="O1139" s="24">
        <f t="shared" si="535"/>
        <v>700.16512579044991</v>
      </c>
      <c r="P1139" s="12">
        <f t="shared" si="548"/>
        <v>0.33961750645646505</v>
      </c>
      <c r="Q1139" s="24">
        <f t="shared" si="549"/>
        <v>402.46472402931556</v>
      </c>
      <c r="R1139" s="12">
        <f t="shared" si="536"/>
        <v>0.34911515802009707</v>
      </c>
      <c r="S1139" s="24">
        <f t="shared" si="537"/>
        <v>607.08528487048704</v>
      </c>
      <c r="T1139" s="12">
        <f t="shared" si="550"/>
        <v>0.29750326510373204</v>
      </c>
      <c r="W1139" s="24">
        <f t="shared" si="551"/>
        <v>458.19363423406622</v>
      </c>
      <c r="X1139" s="24">
        <f t="shared" si="552"/>
        <v>637.93297387520113</v>
      </c>
      <c r="Y1139" s="13">
        <f t="shared" si="538"/>
        <v>0.37080515613971676</v>
      </c>
      <c r="Z1139" s="24">
        <f t="shared" si="539"/>
        <v>5692.6496549974199</v>
      </c>
      <c r="AA1139" s="24">
        <f t="shared" si="540"/>
        <v>15547.775824576318</v>
      </c>
      <c r="AB1139" s="24">
        <f t="shared" si="553"/>
        <v>541.0976449865027</v>
      </c>
      <c r="AC1139" s="24">
        <f t="shared" si="554"/>
        <v>402.46472402931556</v>
      </c>
      <c r="AE1139" s="14">
        <f t="shared" si="555"/>
        <v>93.416666666666671</v>
      </c>
      <c r="AF1139" s="24">
        <f t="shared" si="559"/>
        <v>400</v>
      </c>
      <c r="AG1139" s="3">
        <f t="shared" si="556"/>
        <v>1.9</v>
      </c>
      <c r="AH1139" s="3">
        <f>IF(AC1139&lt;=450,AthetaR30_0,IF(AC1139&gt;=650,AthetaR30_2,(IF(AC1139&lt;=550,AthetaR30_0+(AthetaR30_1-AthetaR30_0)/100*(AC1139-450),AthetaR30_1+(AthetaR30_2-AthetaR30_1)/100*(AC1139-450)))))</f>
        <v>0</v>
      </c>
      <c r="AI1139" s="3">
        <f>IF(AD1139&lt;=450,AthetaR60_0,IF(AD1139&gt;=650,AthetaR60_2,(IF(AD1139&lt;=550,AthetaR60_0+(AthetaR60_1-AthetaR60_0)/100*(AD1139-450),AthetaR60_1+(AthetaR60_2-AthetaR60_1)/100*(AD1139-450)))))</f>
        <v>0.5</v>
      </c>
      <c r="AJ1139" s="3">
        <f>IF(AE1139&lt;=450,AthetaR90_0,IF(AE1139&gt;=650,AthetaR90_2,(IF(AE1139&lt;=550,AthetaR90_0+(AthetaR90_1-AthetaR90_0)/100*(AE1139-450),AthetaR90_1+(AthetaR90_2-AthetaR90_1)/100*(AE1139-450)))))</f>
        <v>1.3</v>
      </c>
      <c r="AK1139" s="3">
        <f>IF(AF1139&lt;=450,AthetaR120_0,IF(AF1139&gt;=650,AthetaR120_2,(IF(AF1139&lt;=550,AthetaR120_0+(AthetaR120_1-AthetaR120_0)/100*(AF1139-450),AthetaR120_1+(AthetaR120_2-AthetaR120_1)/100*(AF1139-450)))))</f>
        <v>1.9</v>
      </c>
      <c r="AL1139" s="24">
        <f t="shared" si="557"/>
        <v>541.0976449865027</v>
      </c>
      <c r="AM1139" s="14">
        <f t="shared" si="558"/>
        <v>406.91469216834804</v>
      </c>
    </row>
    <row r="1140" spans="2:39" x14ac:dyDescent="0.25">
      <c r="B1140" s="3">
        <f t="shared" si="541"/>
        <v>5610</v>
      </c>
      <c r="C1140" s="14">
        <f t="shared" si="542"/>
        <v>93.5</v>
      </c>
      <c r="D1140" s="11">
        <f t="shared" si="543"/>
        <v>1011.6962271063159</v>
      </c>
      <c r="E1140" s="11">
        <f t="shared" si="529"/>
        <v>686.1134187826151</v>
      </c>
      <c r="F1140" s="11">
        <f t="shared" si="544"/>
        <v>276.63691001495505</v>
      </c>
      <c r="G1140" s="11">
        <f t="shared" si="530"/>
        <v>541.43726249295912</v>
      </c>
      <c r="H1140" s="11">
        <f t="shared" si="531"/>
        <v>402.76222729441929</v>
      </c>
      <c r="I1140" s="24">
        <f t="shared" si="545"/>
        <v>276.63691001495505</v>
      </c>
      <c r="J1140" s="12">
        <f t="shared" si="532"/>
        <v>0.20773360365492252</v>
      </c>
      <c r="K1140" s="24">
        <f t="shared" si="533"/>
        <v>556.50647515574383</v>
      </c>
      <c r="L1140" s="12">
        <f t="shared" si="546"/>
        <v>0.22380361588007244</v>
      </c>
      <c r="M1140" s="24">
        <f t="shared" si="547"/>
        <v>541.43726249295912</v>
      </c>
      <c r="N1140" s="12">
        <f t="shared" si="534"/>
        <v>0.55013188126408863</v>
      </c>
      <c r="O1140" s="24">
        <f t="shared" si="535"/>
        <v>700.46898133931586</v>
      </c>
      <c r="P1140" s="12">
        <f t="shared" si="548"/>
        <v>0.33934823322305646</v>
      </c>
      <c r="Q1140" s="24">
        <f t="shared" si="549"/>
        <v>402.76222729441929</v>
      </c>
      <c r="R1140" s="12">
        <f t="shared" si="536"/>
        <v>0.34903104976594573</v>
      </c>
      <c r="S1140" s="24">
        <f t="shared" si="537"/>
        <v>607.23157811134797</v>
      </c>
      <c r="T1140" s="12">
        <f t="shared" si="550"/>
        <v>0.2973620200926117</v>
      </c>
      <c r="W1140" s="24">
        <f t="shared" si="551"/>
        <v>458.56443939020596</v>
      </c>
      <c r="X1140" s="24">
        <f t="shared" si="552"/>
        <v>638.16399307620213</v>
      </c>
      <c r="Y1140" s="13">
        <f t="shared" si="538"/>
        <v>0.37068678661433196</v>
      </c>
      <c r="Z1140" s="24">
        <f t="shared" si="539"/>
        <v>5688.7244848102282</v>
      </c>
      <c r="AA1140" s="24">
        <f t="shared" si="540"/>
        <v>15552.610053702747</v>
      </c>
      <c r="AB1140" s="24">
        <f t="shared" si="553"/>
        <v>541.43726249295912</v>
      </c>
      <c r="AC1140" s="24">
        <f t="shared" si="554"/>
        <v>402.76222729441929</v>
      </c>
      <c r="AE1140" s="14">
        <f t="shared" si="555"/>
        <v>93.5</v>
      </c>
      <c r="AF1140" s="24">
        <f t="shared" si="559"/>
        <v>400</v>
      </c>
      <c r="AG1140" s="3">
        <f t="shared" si="556"/>
        <v>1.9</v>
      </c>
      <c r="AH1140" s="3">
        <f>IF(AC1140&lt;=450,AthetaR30_0,IF(AC1140&gt;=650,AthetaR30_2,(IF(AC1140&lt;=550,AthetaR30_0+(AthetaR30_1-AthetaR30_0)/100*(AC1140-450),AthetaR30_1+(AthetaR30_2-AthetaR30_1)/100*(AC1140-450)))))</f>
        <v>0</v>
      </c>
      <c r="AI1140" s="3">
        <f>IF(AD1140&lt;=450,AthetaR60_0,IF(AD1140&gt;=650,AthetaR60_2,(IF(AD1140&lt;=550,AthetaR60_0+(AthetaR60_1-AthetaR60_0)/100*(AD1140-450),AthetaR60_1+(AthetaR60_2-AthetaR60_1)/100*(AD1140-450)))))</f>
        <v>0.5</v>
      </c>
      <c r="AJ1140" s="3">
        <f>IF(AE1140&lt;=450,AthetaR90_0,IF(AE1140&gt;=650,AthetaR90_2,(IF(AE1140&lt;=550,AthetaR90_0+(AthetaR90_1-AthetaR90_0)/100*(AE1140-450),AthetaR90_1+(AthetaR90_2-AthetaR90_1)/100*(AE1140-450)))))</f>
        <v>1.3</v>
      </c>
      <c r="AK1140" s="3">
        <f>IF(AF1140&lt;=450,AthetaR120_0,IF(AF1140&gt;=650,AthetaR120_2,(IF(AF1140&lt;=550,AthetaR120_0+(AthetaR120_1-AthetaR120_0)/100*(AF1140-450),AthetaR120_1+(AthetaR120_2-AthetaR120_1)/100*(AF1140-450)))))</f>
        <v>1.9</v>
      </c>
      <c r="AL1140" s="24">
        <f t="shared" si="557"/>
        <v>541.43726249295912</v>
      </c>
      <c r="AM1140" s="14">
        <f t="shared" si="558"/>
        <v>407.24386066373847</v>
      </c>
    </row>
    <row r="1141" spans="2:39" x14ac:dyDescent="0.25">
      <c r="B1141" s="3">
        <f t="shared" si="541"/>
        <v>5615</v>
      </c>
      <c r="C1141" s="14">
        <f t="shared" si="542"/>
        <v>93.583333333333329</v>
      </c>
      <c r="D1141" s="11">
        <f t="shared" si="543"/>
        <v>1011.8295292470094</v>
      </c>
      <c r="E1141" s="11">
        <f t="shared" si="529"/>
        <v>686.32721713126728</v>
      </c>
      <c r="F1141" s="11">
        <f t="shared" si="544"/>
        <v>276.86071363083511</v>
      </c>
      <c r="G1141" s="11">
        <f t="shared" si="530"/>
        <v>541.77661072618218</v>
      </c>
      <c r="H1141" s="11">
        <f t="shared" si="531"/>
        <v>403.05958931451192</v>
      </c>
      <c r="I1141" s="24">
        <f t="shared" si="545"/>
        <v>276.86071363083511</v>
      </c>
      <c r="J1141" s="12">
        <f t="shared" si="532"/>
        <v>0.20770456209860405</v>
      </c>
      <c r="K1141" s="24">
        <f t="shared" si="533"/>
        <v>556.58428670680723</v>
      </c>
      <c r="L1141" s="12">
        <f t="shared" si="546"/>
        <v>0.22374897821515591</v>
      </c>
      <c r="M1141" s="24">
        <f t="shared" si="547"/>
        <v>541.77661072618218</v>
      </c>
      <c r="N1141" s="12">
        <f t="shared" si="534"/>
        <v>0.54989318637275808</v>
      </c>
      <c r="O1141" s="24">
        <f t="shared" si="535"/>
        <v>700.77303742061417</v>
      </c>
      <c r="P1141" s="12">
        <f t="shared" si="548"/>
        <v>0.33907917319672443</v>
      </c>
      <c r="Q1141" s="24">
        <f t="shared" si="549"/>
        <v>403.05958931451192</v>
      </c>
      <c r="R1141" s="12">
        <f t="shared" si="536"/>
        <v>0.34894692107834813</v>
      </c>
      <c r="S1141" s="24">
        <f t="shared" si="537"/>
        <v>607.37797744215879</v>
      </c>
      <c r="T1141" s="12">
        <f t="shared" si="550"/>
        <v>0.29722079297942683</v>
      </c>
      <c r="W1141" s="24">
        <f t="shared" si="551"/>
        <v>458.93512617682029</v>
      </c>
      <c r="X1141" s="24">
        <f t="shared" si="552"/>
        <v>638.39531345202568</v>
      </c>
      <c r="Y1141" s="13">
        <f t="shared" si="538"/>
        <v>0.37056828611747455</v>
      </c>
      <c r="Z1141" s="24">
        <f t="shared" si="539"/>
        <v>5684.8022738611744</v>
      </c>
      <c r="AA1141" s="24">
        <f t="shared" si="540"/>
        <v>15557.43892639108</v>
      </c>
      <c r="AB1141" s="24">
        <f t="shared" si="553"/>
        <v>541.77661072618218</v>
      </c>
      <c r="AC1141" s="24">
        <f t="shared" si="554"/>
        <v>403.05958931451192</v>
      </c>
      <c r="AE1141" s="14">
        <f t="shared" si="555"/>
        <v>93.583333333333329</v>
      </c>
      <c r="AF1141" s="24">
        <f t="shared" si="559"/>
        <v>400</v>
      </c>
      <c r="AG1141" s="3">
        <f t="shared" si="556"/>
        <v>1.9</v>
      </c>
      <c r="AH1141" s="3">
        <f>IF(AC1141&lt;=450,AthetaR30_0,IF(AC1141&gt;=650,AthetaR30_2,(IF(AC1141&lt;=550,AthetaR30_0+(AthetaR30_1-AthetaR30_0)/100*(AC1141-450),AthetaR30_1+(AthetaR30_2-AthetaR30_1)/100*(AC1141-450)))))</f>
        <v>0</v>
      </c>
      <c r="AI1141" s="3">
        <f>IF(AD1141&lt;=450,AthetaR60_0,IF(AD1141&gt;=650,AthetaR60_2,(IF(AD1141&lt;=550,AthetaR60_0+(AthetaR60_1-AthetaR60_0)/100*(AD1141-450),AthetaR60_1+(AthetaR60_2-AthetaR60_1)/100*(AD1141-450)))))</f>
        <v>0.5</v>
      </c>
      <c r="AJ1141" s="3">
        <f>IF(AE1141&lt;=450,AthetaR90_0,IF(AE1141&gt;=650,AthetaR90_2,(IF(AE1141&lt;=550,AthetaR90_0+(AthetaR90_1-AthetaR90_0)/100*(AE1141-450),AthetaR90_1+(AthetaR90_2-AthetaR90_1)/100*(AE1141-450)))))</f>
        <v>1.3</v>
      </c>
      <c r="AK1141" s="3">
        <f>IF(AF1141&lt;=450,AthetaR120_0,IF(AF1141&gt;=650,AthetaR120_2,(IF(AF1141&lt;=550,AthetaR120_0+(AthetaR120_1-AthetaR120_0)/100*(AF1141-450),AthetaR120_1+(AthetaR120_2-AthetaR120_1)/100*(AF1141-450)))))</f>
        <v>1.9</v>
      </c>
      <c r="AL1141" s="24">
        <f t="shared" si="557"/>
        <v>541.77661072618218</v>
      </c>
      <c r="AM1141" s="14">
        <f t="shared" si="558"/>
        <v>407.57291918758733</v>
      </c>
    </row>
    <row r="1142" spans="2:39" x14ac:dyDescent="0.25">
      <c r="B1142" s="3">
        <f t="shared" si="541"/>
        <v>5620</v>
      </c>
      <c r="C1142" s="14">
        <f t="shared" si="542"/>
        <v>93.666666666666671</v>
      </c>
      <c r="D1142" s="11">
        <f t="shared" si="543"/>
        <v>1011.9627128968958</v>
      </c>
      <c r="E1142" s="11">
        <f t="shared" si="529"/>
        <v>686.54101547991934</v>
      </c>
      <c r="F1142" s="11">
        <f t="shared" si="544"/>
        <v>277.08446260905026</v>
      </c>
      <c r="G1142" s="11">
        <f t="shared" si="530"/>
        <v>542.11568989937894</v>
      </c>
      <c r="H1142" s="11">
        <f t="shared" si="531"/>
        <v>403.35681010749136</v>
      </c>
      <c r="I1142" s="24">
        <f t="shared" si="545"/>
        <v>277.08446260905026</v>
      </c>
      <c r="J1142" s="12">
        <f t="shared" si="532"/>
        <v>0.20767552999897959</v>
      </c>
      <c r="K1142" s="24">
        <f t="shared" si="533"/>
        <v>556.66209467224803</v>
      </c>
      <c r="L1142" s="12">
        <f t="shared" si="546"/>
        <v>0.22369433201382613</v>
      </c>
      <c r="M1142" s="24">
        <f t="shared" si="547"/>
        <v>542.11568989937894</v>
      </c>
      <c r="N1142" s="12">
        <f t="shared" si="534"/>
        <v>0.5496545415702051</v>
      </c>
      <c r="O1142" s="24">
        <f t="shared" si="535"/>
        <v>701.07729369524077</v>
      </c>
      <c r="P1142" s="12">
        <f t="shared" si="548"/>
        <v>0.33881032650912152</v>
      </c>
      <c r="Q1142" s="24">
        <f t="shared" si="549"/>
        <v>403.35681010749136</v>
      </c>
      <c r="R1142" s="12">
        <f t="shared" si="536"/>
        <v>0.34886277195371534</v>
      </c>
      <c r="S1142" s="24">
        <f t="shared" si="537"/>
        <v>607.52448297164449</v>
      </c>
      <c r="T1142" s="12">
        <f t="shared" si="550"/>
        <v>0.29707958388761185</v>
      </c>
      <c r="W1142" s="24">
        <f t="shared" si="551"/>
        <v>459.30569446293777</v>
      </c>
      <c r="X1142" s="24">
        <f t="shared" si="552"/>
        <v>638.62693523977134</v>
      </c>
      <c r="Y1142" s="13">
        <f t="shared" si="538"/>
        <v>0.37044965506375888</v>
      </c>
      <c r="Z1142" s="24">
        <f t="shared" si="539"/>
        <v>5680.8830254245395</v>
      </c>
      <c r="AA1142" s="24">
        <f t="shared" si="540"/>
        <v>15562.262453254414</v>
      </c>
      <c r="AB1142" s="24">
        <f t="shared" si="553"/>
        <v>542.11568989937894</v>
      </c>
      <c r="AC1142" s="24">
        <f t="shared" si="554"/>
        <v>403.35681010749136</v>
      </c>
      <c r="AE1142" s="14">
        <f t="shared" si="555"/>
        <v>93.666666666666671</v>
      </c>
      <c r="AF1142" s="24">
        <f t="shared" si="559"/>
        <v>400</v>
      </c>
      <c r="AG1142" s="3">
        <f t="shared" si="556"/>
        <v>1.9</v>
      </c>
      <c r="AH1142" s="3">
        <f>IF(AC1142&lt;=450,AthetaR30_0,IF(AC1142&gt;=650,AthetaR30_2,(IF(AC1142&lt;=550,AthetaR30_0+(AthetaR30_1-AthetaR30_0)/100*(AC1142-450),AthetaR30_1+(AthetaR30_2-AthetaR30_1)/100*(AC1142-450)))))</f>
        <v>0</v>
      </c>
      <c r="AI1142" s="3">
        <f>IF(AD1142&lt;=450,AthetaR60_0,IF(AD1142&gt;=650,AthetaR60_2,(IF(AD1142&lt;=550,AthetaR60_0+(AthetaR60_1-AthetaR60_0)/100*(AD1142-450),AthetaR60_1+(AthetaR60_2-AthetaR60_1)/100*(AD1142-450)))))</f>
        <v>0.5</v>
      </c>
      <c r="AJ1142" s="3">
        <f>IF(AE1142&lt;=450,AthetaR90_0,IF(AE1142&gt;=650,AthetaR90_2,(IF(AE1142&lt;=550,AthetaR90_0+(AthetaR90_1-AthetaR90_0)/100*(AE1142-450),AthetaR90_1+(AthetaR90_2-AthetaR90_1)/100*(AE1142-450)))))</f>
        <v>1.3</v>
      </c>
      <c r="AK1142" s="3">
        <f>IF(AF1142&lt;=450,AthetaR120_0,IF(AF1142&gt;=650,AthetaR120_2,(IF(AF1142&lt;=550,AthetaR120_0+(AthetaR120_1-AthetaR120_0)/100*(AF1142-450),AthetaR120_1+(AthetaR120_2-AthetaR120_1)/100*(AF1142-450)))))</f>
        <v>1.9</v>
      </c>
      <c r="AL1142" s="24">
        <f t="shared" si="557"/>
        <v>542.11568989937894</v>
      </c>
      <c r="AM1142" s="14">
        <f t="shared" si="558"/>
        <v>407.90186769804961</v>
      </c>
    </row>
    <row r="1143" spans="2:39" x14ac:dyDescent="0.25">
      <c r="B1143" s="3">
        <f t="shared" si="541"/>
        <v>5625</v>
      </c>
      <c r="C1143" s="14">
        <f t="shared" si="542"/>
        <v>93.75</v>
      </c>
      <c r="D1143" s="11">
        <f t="shared" si="543"/>
        <v>1012.0957782664379</v>
      </c>
      <c r="E1143" s="11">
        <f t="shared" si="529"/>
        <v>686.7548138285714</v>
      </c>
      <c r="F1143" s="11">
        <f t="shared" si="544"/>
        <v>277.30815694106411</v>
      </c>
      <c r="G1143" s="11">
        <f t="shared" si="530"/>
        <v>542.45450022588807</v>
      </c>
      <c r="H1143" s="11">
        <f t="shared" si="531"/>
        <v>403.65388969137899</v>
      </c>
      <c r="I1143" s="24">
        <f t="shared" si="545"/>
        <v>277.30815694106411</v>
      </c>
      <c r="J1143" s="12">
        <f t="shared" si="532"/>
        <v>0.20764650730121201</v>
      </c>
      <c r="K1143" s="24">
        <f t="shared" si="533"/>
        <v>556.73989918696077</v>
      </c>
      <c r="L1143" s="12">
        <f t="shared" si="546"/>
        <v>0.22363967730728179</v>
      </c>
      <c r="M1143" s="24">
        <f t="shared" si="547"/>
        <v>542.45450022588807</v>
      </c>
      <c r="N1143" s="12">
        <f t="shared" si="534"/>
        <v>0.54941594726154686</v>
      </c>
      <c r="O1143" s="24">
        <f t="shared" si="535"/>
        <v>701.38174982367855</v>
      </c>
      <c r="P1143" s="12">
        <f t="shared" si="548"/>
        <v>0.33854169329054518</v>
      </c>
      <c r="Q1143" s="24">
        <f t="shared" si="549"/>
        <v>403.65388969137899</v>
      </c>
      <c r="R1143" s="12">
        <f t="shared" si="536"/>
        <v>0.3487786023889895</v>
      </c>
      <c r="S1143" s="24">
        <f t="shared" si="537"/>
        <v>607.67109480775434</v>
      </c>
      <c r="T1143" s="12">
        <f t="shared" si="550"/>
        <v>0.29693839294052388</v>
      </c>
      <c r="W1143" s="24">
        <f t="shared" si="551"/>
        <v>459.6761441180015</v>
      </c>
      <c r="X1143" s="24">
        <f t="shared" si="552"/>
        <v>638.85885867508205</v>
      </c>
      <c r="Y1143" s="13">
        <f t="shared" si="538"/>
        <v>0.37033089386920082</v>
      </c>
      <c r="Z1143" s="24">
        <f t="shared" si="539"/>
        <v>5676.9667427642471</v>
      </c>
      <c r="AA1143" s="24">
        <f t="shared" si="540"/>
        <v>15567.080644951364</v>
      </c>
      <c r="AB1143" s="24">
        <f t="shared" si="553"/>
        <v>542.45450022588807</v>
      </c>
      <c r="AC1143" s="24">
        <f t="shared" si="554"/>
        <v>403.65388969137899</v>
      </c>
      <c r="AE1143" s="14">
        <f t="shared" si="555"/>
        <v>93.75</v>
      </c>
      <c r="AF1143" s="24">
        <f t="shared" si="559"/>
        <v>400</v>
      </c>
      <c r="AG1143" s="3">
        <f t="shared" si="556"/>
        <v>1.9</v>
      </c>
      <c r="AH1143" s="3">
        <f>IF(AC1143&lt;=450,AthetaR30_0,IF(AC1143&gt;=650,AthetaR30_2,(IF(AC1143&lt;=550,AthetaR30_0+(AthetaR30_1-AthetaR30_0)/100*(AC1143-450),AthetaR30_1+(AthetaR30_2-AthetaR30_1)/100*(AC1143-450)))))</f>
        <v>0</v>
      </c>
      <c r="AI1143" s="3">
        <f>IF(AD1143&lt;=450,AthetaR60_0,IF(AD1143&gt;=650,AthetaR60_2,(IF(AD1143&lt;=550,AthetaR60_0+(AthetaR60_1-AthetaR60_0)/100*(AD1143-450),AthetaR60_1+(AthetaR60_2-AthetaR60_1)/100*(AD1143-450)))))</f>
        <v>0.5</v>
      </c>
      <c r="AJ1143" s="3">
        <f>IF(AE1143&lt;=450,AthetaR90_0,IF(AE1143&gt;=650,AthetaR90_2,(IF(AE1143&lt;=550,AthetaR90_0+(AthetaR90_1-AthetaR90_0)/100*(AE1143-450),AthetaR90_1+(AthetaR90_2-AthetaR90_1)/100*(AE1143-450)))))</f>
        <v>1.3</v>
      </c>
      <c r="AK1143" s="3">
        <f>IF(AF1143&lt;=450,AthetaR120_0,IF(AF1143&gt;=650,AthetaR120_2,(IF(AF1143&lt;=550,AthetaR120_0+(AthetaR120_1-AthetaR120_0)/100*(AF1143-450),AthetaR120_1+(AthetaR120_2-AthetaR120_1)/100*(AF1143-450)))))</f>
        <v>1.9</v>
      </c>
      <c r="AL1143" s="24">
        <f t="shared" si="557"/>
        <v>542.45450022588807</v>
      </c>
      <c r="AM1143" s="14">
        <f t="shared" si="558"/>
        <v>408.23070615343181</v>
      </c>
    </row>
    <row r="1144" spans="2:39" x14ac:dyDescent="0.25">
      <c r="B1144" s="3">
        <f t="shared" si="541"/>
        <v>5630</v>
      </c>
      <c r="C1144" s="14">
        <f t="shared" si="542"/>
        <v>93.833333333333329</v>
      </c>
      <c r="D1144" s="11">
        <f t="shared" si="543"/>
        <v>1012.2287255655392</v>
      </c>
      <c r="E1144" s="11">
        <f t="shared" si="529"/>
        <v>686.96861217722346</v>
      </c>
      <c r="F1144" s="11">
        <f t="shared" si="544"/>
        <v>277.5317966183714</v>
      </c>
      <c r="G1144" s="11">
        <f t="shared" si="530"/>
        <v>542.79304191917856</v>
      </c>
      <c r="H1144" s="11">
        <f t="shared" si="531"/>
        <v>403.95082808431954</v>
      </c>
      <c r="I1144" s="24">
        <f t="shared" si="545"/>
        <v>277.5317966183714</v>
      </c>
      <c r="J1144" s="12">
        <f t="shared" si="532"/>
        <v>0.20761749395060053</v>
      </c>
      <c r="K1144" s="24">
        <f t="shared" si="533"/>
        <v>556.81770038563207</v>
      </c>
      <c r="L1144" s="12">
        <f t="shared" si="546"/>
        <v>0.22358501412657775</v>
      </c>
      <c r="M1144" s="24">
        <f t="shared" si="547"/>
        <v>542.79304191917856</v>
      </c>
      <c r="N1144" s="12">
        <f t="shared" si="534"/>
        <v>0.54917740385096825</v>
      </c>
      <c r="O1144" s="24">
        <f t="shared" si="535"/>
        <v>701.68640546600341</v>
      </c>
      <c r="P1144" s="12">
        <f t="shared" si="548"/>
        <v>0.3382732736698143</v>
      </c>
      <c r="Q1144" s="24">
        <f t="shared" si="549"/>
        <v>403.95082808431954</v>
      </c>
      <c r="R1144" s="12">
        <f t="shared" si="536"/>
        <v>0.34869441238163967</v>
      </c>
      <c r="S1144" s="24">
        <f t="shared" si="537"/>
        <v>607.81781305766447</v>
      </c>
      <c r="T1144" s="12">
        <f t="shared" si="550"/>
        <v>0.29679722026136229</v>
      </c>
      <c r="W1144" s="24">
        <f t="shared" si="551"/>
        <v>460.04647501187071</v>
      </c>
      <c r="X1144" s="24">
        <f t="shared" si="552"/>
        <v>639.09108399214676</v>
      </c>
      <c r="Y1144" s="13">
        <f t="shared" si="538"/>
        <v>0.37021200295120871</v>
      </c>
      <c r="Z1144" s="24">
        <f t="shared" si="539"/>
        <v>5673.053429133819</v>
      </c>
      <c r="AA1144" s="24">
        <f t="shared" si="540"/>
        <v>15571.893512185945</v>
      </c>
      <c r="AB1144" s="24">
        <f t="shared" si="553"/>
        <v>542.79304191917856</v>
      </c>
      <c r="AC1144" s="24">
        <f t="shared" si="554"/>
        <v>403.95082808431954</v>
      </c>
      <c r="AE1144" s="14">
        <f t="shared" si="555"/>
        <v>93.833333333333329</v>
      </c>
      <c r="AF1144" s="24">
        <f t="shared" si="559"/>
        <v>400</v>
      </c>
      <c r="AG1144" s="3">
        <f t="shared" si="556"/>
        <v>1.9</v>
      </c>
      <c r="AH1144" s="3">
        <f>IF(AC1144&lt;=450,AthetaR30_0,IF(AC1144&gt;=650,AthetaR30_2,(IF(AC1144&lt;=550,AthetaR30_0+(AthetaR30_1-AthetaR30_0)/100*(AC1144-450),AthetaR30_1+(AthetaR30_2-AthetaR30_1)/100*(AC1144-450)))))</f>
        <v>0</v>
      </c>
      <c r="AI1144" s="3">
        <f>IF(AD1144&lt;=450,AthetaR60_0,IF(AD1144&gt;=650,AthetaR60_2,(IF(AD1144&lt;=550,AthetaR60_0+(AthetaR60_1-AthetaR60_0)/100*(AD1144-450),AthetaR60_1+(AthetaR60_2-AthetaR60_1)/100*(AD1144-450)))))</f>
        <v>0.5</v>
      </c>
      <c r="AJ1144" s="3">
        <f>IF(AE1144&lt;=450,AthetaR90_0,IF(AE1144&gt;=650,AthetaR90_2,(IF(AE1144&lt;=550,AthetaR90_0+(AthetaR90_1-AthetaR90_0)/100*(AE1144-450),AthetaR90_1+(AthetaR90_2-AthetaR90_1)/100*(AE1144-450)))))</f>
        <v>1.3</v>
      </c>
      <c r="AK1144" s="3">
        <f>IF(AF1144&lt;=450,AthetaR120_0,IF(AF1144&gt;=650,AthetaR120_2,(IF(AF1144&lt;=550,AthetaR120_0+(AthetaR120_1-AthetaR120_0)/100*(AF1144-450),AthetaR120_1+(AthetaR120_2-AthetaR120_1)/100*(AF1144-450)))))</f>
        <v>1.9</v>
      </c>
      <c r="AL1144" s="24">
        <f t="shared" si="557"/>
        <v>542.79304191917856</v>
      </c>
      <c r="AM1144" s="14">
        <f t="shared" si="558"/>
        <v>408.55943451219156</v>
      </c>
    </row>
    <row r="1145" spans="2:39" x14ac:dyDescent="0.25">
      <c r="B1145" s="3">
        <f t="shared" si="541"/>
        <v>5635</v>
      </c>
      <c r="C1145" s="14">
        <f t="shared" si="542"/>
        <v>93.916666666666671</v>
      </c>
      <c r="D1145" s="11">
        <f t="shared" si="543"/>
        <v>1012.3615550035444</v>
      </c>
      <c r="E1145" s="11">
        <f t="shared" si="529"/>
        <v>687.18241052587553</v>
      </c>
      <c r="F1145" s="11">
        <f t="shared" si="544"/>
        <v>277.75538163249797</v>
      </c>
      <c r="G1145" s="11">
        <f t="shared" si="530"/>
        <v>543.13131519284843</v>
      </c>
      <c r="H1145" s="11">
        <f t="shared" si="531"/>
        <v>404.24762530458088</v>
      </c>
      <c r="I1145" s="24">
        <f t="shared" si="545"/>
        <v>277.75538163249797</v>
      </c>
      <c r="J1145" s="12">
        <f t="shared" si="532"/>
        <v>0.20758848989258077</v>
      </c>
      <c r="K1145" s="24">
        <f t="shared" si="533"/>
        <v>556.89549840274162</v>
      </c>
      <c r="L1145" s="12">
        <f t="shared" si="546"/>
        <v>0.2235303425026805</v>
      </c>
      <c r="M1145" s="24">
        <f t="shared" si="547"/>
        <v>543.13131519284843</v>
      </c>
      <c r="N1145" s="12">
        <f t="shared" si="534"/>
        <v>0.5489389117417186</v>
      </c>
      <c r="O1145" s="24">
        <f t="shared" si="535"/>
        <v>701.9912602818888</v>
      </c>
      <c r="P1145" s="12">
        <f t="shared" si="548"/>
        <v>0.33800506777441802</v>
      </c>
      <c r="Q1145" s="24">
        <f t="shared" si="549"/>
        <v>404.24762530458088</v>
      </c>
      <c r="R1145" s="12">
        <f t="shared" si="536"/>
        <v>0.34861020192966208</v>
      </c>
      <c r="S1145" s="24">
        <f t="shared" si="537"/>
        <v>607.96463782777835</v>
      </c>
      <c r="T1145" s="12">
        <f t="shared" si="550"/>
        <v>0.29665606597326083</v>
      </c>
      <c r="W1145" s="24">
        <f t="shared" si="551"/>
        <v>460.41668701482195</v>
      </c>
      <c r="X1145" s="24">
        <f t="shared" si="552"/>
        <v>639.32361142370064</v>
      </c>
      <c r="Y1145" s="13">
        <f t="shared" si="538"/>
        <v>0.37009298272857394</v>
      </c>
      <c r="Z1145" s="24">
        <f t="shared" si="539"/>
        <v>5669.1430877763396</v>
      </c>
      <c r="AA1145" s="24">
        <f t="shared" si="540"/>
        <v>15576.701065707392</v>
      </c>
      <c r="AB1145" s="24">
        <f t="shared" si="553"/>
        <v>543.13131519284843</v>
      </c>
      <c r="AC1145" s="24">
        <f t="shared" si="554"/>
        <v>404.24762530458088</v>
      </c>
      <c r="AE1145" s="14">
        <f t="shared" si="555"/>
        <v>93.916666666666671</v>
      </c>
      <c r="AF1145" s="24">
        <f t="shared" si="559"/>
        <v>400</v>
      </c>
      <c r="AG1145" s="3">
        <f t="shared" si="556"/>
        <v>1.9</v>
      </c>
      <c r="AH1145" s="3">
        <f>IF(AC1145&lt;=450,AthetaR30_0,IF(AC1145&gt;=650,AthetaR30_2,(IF(AC1145&lt;=550,AthetaR30_0+(AthetaR30_1-AthetaR30_0)/100*(AC1145-450),AthetaR30_1+(AthetaR30_2-AthetaR30_1)/100*(AC1145-450)))))</f>
        <v>0</v>
      </c>
      <c r="AI1145" s="3">
        <f>IF(AD1145&lt;=450,AthetaR60_0,IF(AD1145&gt;=650,AthetaR60_2,(IF(AD1145&lt;=550,AthetaR60_0+(AthetaR60_1-AthetaR60_0)/100*(AD1145-450),AthetaR60_1+(AthetaR60_2-AthetaR60_1)/100*(AD1145-450)))))</f>
        <v>0.5</v>
      </c>
      <c r="AJ1145" s="3">
        <f>IF(AE1145&lt;=450,AthetaR90_0,IF(AE1145&gt;=650,AthetaR90_2,(IF(AE1145&lt;=550,AthetaR90_0+(AthetaR90_1-AthetaR90_0)/100*(AE1145-450),AthetaR90_1+(AthetaR90_2-AthetaR90_1)/100*(AE1145-450)))))</f>
        <v>1.3</v>
      </c>
      <c r="AK1145" s="3">
        <f>IF(AF1145&lt;=450,AthetaR120_0,IF(AF1145&gt;=650,AthetaR120_2,(IF(AF1145&lt;=550,AthetaR120_0+(AthetaR120_1-AthetaR120_0)/100*(AF1145-450),AthetaR120_1+(AthetaR120_2-AthetaR120_1)/100*(AF1145-450)))))</f>
        <v>1.9</v>
      </c>
      <c r="AL1145" s="24">
        <f t="shared" si="557"/>
        <v>543.13131519284843</v>
      </c>
      <c r="AM1145" s="14">
        <f t="shared" si="558"/>
        <v>408.88805273293809</v>
      </c>
    </row>
    <row r="1146" spans="2:39" x14ac:dyDescent="0.25">
      <c r="B1146" s="3">
        <f t="shared" si="541"/>
        <v>5640</v>
      </c>
      <c r="C1146" s="14">
        <f t="shared" si="542"/>
        <v>94</v>
      </c>
      <c r="D1146" s="11">
        <f t="shared" si="543"/>
        <v>1012.4942667892416</v>
      </c>
      <c r="E1146" s="11">
        <f t="shared" si="529"/>
        <v>687.39620887452759</v>
      </c>
      <c r="F1146" s="11">
        <f t="shared" si="544"/>
        <v>277.97891197500064</v>
      </c>
      <c r="G1146" s="11">
        <f t="shared" si="530"/>
        <v>543.46932026062291</v>
      </c>
      <c r="H1146" s="11">
        <f t="shared" si="531"/>
        <v>404.54428137055413</v>
      </c>
      <c r="I1146" s="24">
        <f t="shared" si="545"/>
        <v>277.97891197500064</v>
      </c>
      <c r="J1146" s="12">
        <f t="shared" si="532"/>
        <v>0.20755949507272428</v>
      </c>
      <c r="K1146" s="24">
        <f t="shared" si="533"/>
        <v>556.97329337256178</v>
      </c>
      <c r="L1146" s="12">
        <f t="shared" si="546"/>
        <v>0.22347566246644229</v>
      </c>
      <c r="M1146" s="24">
        <f t="shared" si="547"/>
        <v>543.46932026062291</v>
      </c>
      <c r="N1146" s="12">
        <f t="shared" si="534"/>
        <v>0.54870047133610655</v>
      </c>
      <c r="O1146" s="24">
        <f t="shared" si="535"/>
        <v>702.29631393061288</v>
      </c>
      <c r="P1146" s="12">
        <f t="shared" si="548"/>
        <v>0.33773707573044798</v>
      </c>
      <c r="Q1146" s="24">
        <f t="shared" si="549"/>
        <v>404.54428137055413</v>
      </c>
      <c r="R1146" s="12">
        <f t="shared" si="536"/>
        <v>0.34852597103157545</v>
      </c>
      <c r="S1146" s="24">
        <f t="shared" si="537"/>
        <v>608.11156922373016</v>
      </c>
      <c r="T1146" s="12">
        <f t="shared" si="550"/>
        <v>0.29651493019924141</v>
      </c>
      <c r="W1146" s="24">
        <f t="shared" si="551"/>
        <v>460.78677999755052</v>
      </c>
      <c r="X1146" s="24">
        <f t="shared" si="552"/>
        <v>639.55644120102966</v>
      </c>
      <c r="Y1146" s="13">
        <f t="shared" si="538"/>
        <v>0.36997383362146014</v>
      </c>
      <c r="Z1146" s="24">
        <f t="shared" si="539"/>
        <v>5665.2357219244268</v>
      </c>
      <c r="AA1146" s="24">
        <f t="shared" si="540"/>
        <v>15581.503316310034</v>
      </c>
      <c r="AB1146" s="24">
        <f t="shared" si="553"/>
        <v>543.46932026062291</v>
      </c>
      <c r="AC1146" s="24">
        <f t="shared" si="554"/>
        <v>404.54428137055413</v>
      </c>
      <c r="AE1146" s="14">
        <f t="shared" si="555"/>
        <v>94</v>
      </c>
      <c r="AF1146" s="24">
        <f t="shared" si="559"/>
        <v>400</v>
      </c>
      <c r="AG1146" s="3">
        <f t="shared" si="556"/>
        <v>1.9</v>
      </c>
      <c r="AH1146" s="3">
        <f>IF(AC1146&lt;=450,AthetaR30_0,IF(AC1146&gt;=650,AthetaR30_2,(IF(AC1146&lt;=550,AthetaR30_0+(AthetaR30_1-AthetaR30_0)/100*(AC1146-450),AthetaR30_1+(AthetaR30_2-AthetaR30_1)/100*(AC1146-450)))))</f>
        <v>0</v>
      </c>
      <c r="AI1146" s="3">
        <f>IF(AD1146&lt;=450,AthetaR60_0,IF(AD1146&gt;=650,AthetaR60_2,(IF(AD1146&lt;=550,AthetaR60_0+(AthetaR60_1-AthetaR60_0)/100*(AD1146-450),AthetaR60_1+(AthetaR60_2-AthetaR60_1)/100*(AD1146-450)))))</f>
        <v>0.5</v>
      </c>
      <c r="AJ1146" s="3">
        <f>IF(AE1146&lt;=450,AthetaR90_0,IF(AE1146&gt;=650,AthetaR90_2,(IF(AE1146&lt;=550,AthetaR90_0+(AthetaR90_1-AthetaR90_0)/100*(AE1146-450),AthetaR90_1+(AthetaR90_2-AthetaR90_1)/100*(AE1146-450)))))</f>
        <v>1.3</v>
      </c>
      <c r="AK1146" s="3">
        <f>IF(AF1146&lt;=450,AthetaR120_0,IF(AF1146&gt;=650,AthetaR120_2,(IF(AF1146&lt;=550,AthetaR120_0+(AthetaR120_1-AthetaR120_0)/100*(AF1146-450),AthetaR120_1+(AthetaR120_2-AthetaR120_1)/100*(AF1146-450)))))</f>
        <v>1.9</v>
      </c>
      <c r="AL1146" s="24">
        <f t="shared" si="557"/>
        <v>543.46932026062291</v>
      </c>
      <c r="AM1146" s="14">
        <f t="shared" si="558"/>
        <v>409.21656077443254</v>
      </c>
    </row>
    <row r="1147" spans="2:39" x14ac:dyDescent="0.25">
      <c r="B1147" s="3">
        <f t="shared" si="541"/>
        <v>5645</v>
      </c>
      <c r="C1147" s="14">
        <f t="shared" si="542"/>
        <v>94.083333333333329</v>
      </c>
      <c r="D1147" s="11">
        <f t="shared" si="543"/>
        <v>1012.6268611308654</v>
      </c>
      <c r="E1147" s="11">
        <f t="shared" si="529"/>
        <v>687.61000722317976</v>
      </c>
      <c r="F1147" s="11">
        <f t="shared" si="544"/>
        <v>278.2023876374671</v>
      </c>
      <c r="G1147" s="11">
        <f t="shared" si="530"/>
        <v>543.80705733635341</v>
      </c>
      <c r="H1147" s="11">
        <f t="shared" si="531"/>
        <v>404.84079630075337</v>
      </c>
      <c r="I1147" s="24">
        <f t="shared" si="545"/>
        <v>278.2023876374671</v>
      </c>
      <c r="J1147" s="12">
        <f t="shared" si="532"/>
        <v>0.20753050943673851</v>
      </c>
      <c r="K1147" s="24">
        <f t="shared" si="533"/>
        <v>557.05108542915787</v>
      </c>
      <c r="L1147" s="12">
        <f t="shared" si="546"/>
        <v>0.22342097404858074</v>
      </c>
      <c r="M1147" s="24">
        <f t="shared" si="547"/>
        <v>543.80705733635341</v>
      </c>
      <c r="N1147" s="12">
        <f t="shared" si="534"/>
        <v>0.54846208303549748</v>
      </c>
      <c r="O1147" s="24">
        <f t="shared" si="535"/>
        <v>702.60156607106228</v>
      </c>
      <c r="P1147" s="12">
        <f t="shared" si="548"/>
        <v>0.33746929766254447</v>
      </c>
      <c r="Q1147" s="24">
        <f t="shared" si="549"/>
        <v>404.84079630075337</v>
      </c>
      <c r="R1147" s="12">
        <f t="shared" si="536"/>
        <v>0.34844171968642146</v>
      </c>
      <c r="S1147" s="24">
        <f t="shared" si="537"/>
        <v>608.2586073503843</v>
      </c>
      <c r="T1147" s="12">
        <f t="shared" si="550"/>
        <v>0.29637381306217941</v>
      </c>
      <c r="W1147" s="24">
        <f t="shared" si="551"/>
        <v>461.15675383117201</v>
      </c>
      <c r="X1147" s="24">
        <f t="shared" si="552"/>
        <v>639.78957355397063</v>
      </c>
      <c r="Y1147" s="13">
        <f t="shared" si="538"/>
        <v>0.36985455605139522</v>
      </c>
      <c r="Z1147" s="24">
        <f t="shared" si="539"/>
        <v>5661.3313348001939</v>
      </c>
      <c r="AA1147" s="24">
        <f t="shared" si="540"/>
        <v>15586.30027483318</v>
      </c>
      <c r="AB1147" s="24">
        <f t="shared" si="553"/>
        <v>543.80705733635341</v>
      </c>
      <c r="AC1147" s="24">
        <f t="shared" si="554"/>
        <v>404.84079630075337</v>
      </c>
      <c r="AE1147" s="14">
        <f t="shared" si="555"/>
        <v>94.083333333333329</v>
      </c>
      <c r="AF1147" s="24">
        <f t="shared" si="559"/>
        <v>400</v>
      </c>
      <c r="AG1147" s="3">
        <f t="shared" si="556"/>
        <v>1.9</v>
      </c>
      <c r="AH1147" s="3">
        <f>IF(AC1147&lt;=450,AthetaR30_0,IF(AC1147&gt;=650,AthetaR30_2,(IF(AC1147&lt;=550,AthetaR30_0+(AthetaR30_1-AthetaR30_0)/100*(AC1147-450),AthetaR30_1+(AthetaR30_2-AthetaR30_1)/100*(AC1147-450)))))</f>
        <v>0</v>
      </c>
      <c r="AI1147" s="3">
        <f>IF(AD1147&lt;=450,AthetaR60_0,IF(AD1147&gt;=650,AthetaR60_2,(IF(AD1147&lt;=550,AthetaR60_0+(AthetaR60_1-AthetaR60_0)/100*(AD1147-450),AthetaR60_1+(AthetaR60_2-AthetaR60_1)/100*(AD1147-450)))))</f>
        <v>0.5</v>
      </c>
      <c r="AJ1147" s="3">
        <f>IF(AE1147&lt;=450,AthetaR90_0,IF(AE1147&gt;=650,AthetaR90_2,(IF(AE1147&lt;=550,AthetaR90_0+(AthetaR90_1-AthetaR90_0)/100*(AE1147-450),AthetaR90_1+(AthetaR90_2-AthetaR90_1)/100*(AE1147-450)))))</f>
        <v>1.3</v>
      </c>
      <c r="AK1147" s="3">
        <f>IF(AF1147&lt;=450,AthetaR120_0,IF(AF1147&gt;=650,AthetaR120_2,(IF(AF1147&lt;=550,AthetaR120_0+(AthetaR120_1-AthetaR120_0)/100*(AF1147-450),AthetaR120_1+(AthetaR120_2-AthetaR120_1)/100*(AF1147-450)))))</f>
        <v>1.9</v>
      </c>
      <c r="AL1147" s="24">
        <f t="shared" si="557"/>
        <v>543.80705733635341</v>
      </c>
      <c r="AM1147" s="14">
        <f t="shared" si="558"/>
        <v>409.54495859558779</v>
      </c>
    </row>
    <row r="1148" spans="2:39" x14ac:dyDescent="0.25">
      <c r="B1148" s="3">
        <f t="shared" si="541"/>
        <v>5650</v>
      </c>
      <c r="C1148" s="14">
        <f t="shared" si="542"/>
        <v>94.166666666666671</v>
      </c>
      <c r="D1148" s="11">
        <f t="shared" si="543"/>
        <v>1012.7593382360977</v>
      </c>
      <c r="E1148" s="11">
        <f t="shared" si="529"/>
        <v>687.82380557183183</v>
      </c>
      <c r="F1148" s="11">
        <f t="shared" si="544"/>
        <v>278.42580861151566</v>
      </c>
      <c r="G1148" s="11">
        <f t="shared" si="530"/>
        <v>544.14452663401596</v>
      </c>
      <c r="H1148" s="11">
        <f t="shared" si="531"/>
        <v>405.13717011381556</v>
      </c>
      <c r="I1148" s="24">
        <f t="shared" si="545"/>
        <v>278.42580861151566</v>
      </c>
      <c r="J1148" s="12">
        <f t="shared" si="532"/>
        <v>0.2075015329304665</v>
      </c>
      <c r="K1148" s="24">
        <f t="shared" si="533"/>
        <v>557.12887470638782</v>
      </c>
      <c r="L1148" s="12">
        <f t="shared" si="546"/>
        <v>0.22336627727972919</v>
      </c>
      <c r="M1148" s="24">
        <f t="shared" si="547"/>
        <v>544.14452663401596</v>
      </c>
      <c r="N1148" s="12">
        <f t="shared" si="534"/>
        <v>0.5482237472403092</v>
      </c>
      <c r="O1148" s="24">
        <f t="shared" si="535"/>
        <v>702.90701636173844</v>
      </c>
      <c r="P1148" s="12">
        <f t="shared" si="548"/>
        <v>0.33720173369403317</v>
      </c>
      <c r="Q1148" s="24">
        <f t="shared" si="549"/>
        <v>405.13717011381556</v>
      </c>
      <c r="R1148" s="12">
        <f t="shared" si="536"/>
        <v>0.34835744789376044</v>
      </c>
      <c r="S1148" s="24">
        <f t="shared" si="537"/>
        <v>608.40575231183925</v>
      </c>
      <c r="T1148" s="12">
        <f t="shared" si="550"/>
        <v>0.29623271468488549</v>
      </c>
      <c r="W1148" s="24">
        <f t="shared" si="551"/>
        <v>461.5266083872234</v>
      </c>
      <c r="X1148" s="24">
        <f t="shared" si="552"/>
        <v>640.02300871091461</v>
      </c>
      <c r="Y1148" s="13">
        <f t="shared" si="538"/>
        <v>0.36973515044125976</v>
      </c>
      <c r="Z1148" s="24">
        <f t="shared" si="539"/>
        <v>5657.4299296152103</v>
      </c>
      <c r="AA1148" s="24">
        <f t="shared" si="540"/>
        <v>15591.091952160916</v>
      </c>
      <c r="AB1148" s="24">
        <f t="shared" si="553"/>
        <v>544.14452663401596</v>
      </c>
      <c r="AC1148" s="24">
        <f t="shared" si="554"/>
        <v>405.13717011381556</v>
      </c>
      <c r="AE1148" s="14">
        <f t="shared" si="555"/>
        <v>94.166666666666671</v>
      </c>
      <c r="AF1148" s="24">
        <f t="shared" si="559"/>
        <v>400</v>
      </c>
      <c r="AG1148" s="3">
        <f t="shared" si="556"/>
        <v>1.9</v>
      </c>
      <c r="AH1148" s="3">
        <f>IF(AC1148&lt;=450,AthetaR30_0,IF(AC1148&gt;=650,AthetaR30_2,(IF(AC1148&lt;=550,AthetaR30_0+(AthetaR30_1-AthetaR30_0)/100*(AC1148-450),AthetaR30_1+(AthetaR30_2-AthetaR30_1)/100*(AC1148-450)))))</f>
        <v>0</v>
      </c>
      <c r="AI1148" s="3">
        <f>IF(AD1148&lt;=450,AthetaR60_0,IF(AD1148&gt;=650,AthetaR60_2,(IF(AD1148&lt;=550,AthetaR60_0+(AthetaR60_1-AthetaR60_0)/100*(AD1148-450),AthetaR60_1+(AthetaR60_2-AthetaR60_1)/100*(AD1148-450)))))</f>
        <v>0.5</v>
      </c>
      <c r="AJ1148" s="3">
        <f>IF(AE1148&lt;=450,AthetaR90_0,IF(AE1148&gt;=650,AthetaR90_2,(IF(AE1148&lt;=550,AthetaR90_0+(AthetaR90_1-AthetaR90_0)/100*(AE1148-450),AthetaR90_1+(AthetaR90_2-AthetaR90_1)/100*(AE1148-450)))))</f>
        <v>1.3</v>
      </c>
      <c r="AK1148" s="3">
        <f>IF(AF1148&lt;=450,AthetaR120_0,IF(AF1148&gt;=650,AthetaR120_2,(IF(AF1148&lt;=550,AthetaR120_0+(AthetaR120_1-AthetaR120_0)/100*(AF1148-450),AthetaR120_1+(AthetaR120_2-AthetaR120_1)/100*(AF1148-450)))))</f>
        <v>1.9</v>
      </c>
      <c r="AL1148" s="24">
        <f t="shared" si="557"/>
        <v>544.14452663401596</v>
      </c>
      <c r="AM1148" s="14">
        <f t="shared" si="558"/>
        <v>409.87324615546868</v>
      </c>
    </row>
    <row r="1149" spans="2:39" x14ac:dyDescent="0.25">
      <c r="B1149" s="3">
        <f t="shared" si="541"/>
        <v>5655</v>
      </c>
      <c r="C1149" s="14">
        <f t="shared" si="542"/>
        <v>94.25</v>
      </c>
      <c r="D1149" s="11">
        <f t="shared" si="543"/>
        <v>1012.8916983120698</v>
      </c>
      <c r="E1149" s="11">
        <f t="shared" si="529"/>
        <v>688.03760392048389</v>
      </c>
      <c r="F1149" s="11">
        <f t="shared" si="544"/>
        <v>278.64917488879541</v>
      </c>
      <c r="G1149" s="11">
        <f t="shared" si="530"/>
        <v>544.48172836771005</v>
      </c>
      <c r="H1149" s="11">
        <f t="shared" si="531"/>
        <v>405.43340282850045</v>
      </c>
      <c r="I1149" s="24">
        <f t="shared" si="545"/>
        <v>278.64917488879541</v>
      </c>
      <c r="J1149" s="12">
        <f t="shared" si="532"/>
        <v>0.20747256549988671</v>
      </c>
      <c r="K1149" s="24">
        <f t="shared" si="533"/>
        <v>557.20666133790291</v>
      </c>
      <c r="L1149" s="12">
        <f t="shared" si="546"/>
        <v>0.22331157219039913</v>
      </c>
      <c r="M1149" s="24">
        <f t="shared" si="547"/>
        <v>544.48172836771005</v>
      </c>
      <c r="N1149" s="12">
        <f t="shared" si="534"/>
        <v>0.54798546435000728</v>
      </c>
      <c r="O1149" s="24">
        <f t="shared" si="535"/>
        <v>703.21266446076379</v>
      </c>
      <c r="P1149" s="12">
        <f t="shared" si="548"/>
        <v>0.33693438394682423</v>
      </c>
      <c r="Q1149" s="24">
        <f t="shared" si="549"/>
        <v>405.43340282850045</v>
      </c>
      <c r="R1149" s="12">
        <f t="shared" si="536"/>
        <v>0.34827315565367117</v>
      </c>
      <c r="S1149" s="24">
        <f t="shared" si="537"/>
        <v>608.55300421142738</v>
      </c>
      <c r="T1149" s="12">
        <f t="shared" si="550"/>
        <v>0.29609163519004222</v>
      </c>
      <c r="W1149" s="24">
        <f t="shared" si="551"/>
        <v>461.89634353766468</v>
      </c>
      <c r="X1149" s="24">
        <f t="shared" si="552"/>
        <v>640.2567468988085</v>
      </c>
      <c r="Y1149" s="13">
        <f t="shared" si="538"/>
        <v>0.36961561721527969</v>
      </c>
      <c r="Z1149" s="24">
        <f t="shared" si="539"/>
        <v>5653.53150957048</v>
      </c>
      <c r="AA1149" s="24">
        <f t="shared" si="540"/>
        <v>15595.878359222062</v>
      </c>
      <c r="AB1149" s="24">
        <f t="shared" si="553"/>
        <v>544.48172836771005</v>
      </c>
      <c r="AC1149" s="24">
        <f t="shared" si="554"/>
        <v>405.43340282850045</v>
      </c>
      <c r="AE1149" s="14">
        <f t="shared" si="555"/>
        <v>94.25</v>
      </c>
      <c r="AF1149" s="24">
        <f t="shared" si="559"/>
        <v>400</v>
      </c>
      <c r="AG1149" s="3">
        <f t="shared" si="556"/>
        <v>1.9</v>
      </c>
      <c r="AH1149" s="3">
        <f>IF(AC1149&lt;=450,AthetaR30_0,IF(AC1149&gt;=650,AthetaR30_2,(IF(AC1149&lt;=550,AthetaR30_0+(AthetaR30_1-AthetaR30_0)/100*(AC1149-450),AthetaR30_1+(AthetaR30_2-AthetaR30_1)/100*(AC1149-450)))))</f>
        <v>0</v>
      </c>
      <c r="AI1149" s="3">
        <f>IF(AD1149&lt;=450,AthetaR60_0,IF(AD1149&gt;=650,AthetaR60_2,(IF(AD1149&lt;=550,AthetaR60_0+(AthetaR60_1-AthetaR60_0)/100*(AD1149-450),AthetaR60_1+(AthetaR60_2-AthetaR60_1)/100*(AD1149-450)))))</f>
        <v>0.5</v>
      </c>
      <c r="AJ1149" s="3">
        <f>IF(AE1149&lt;=450,AthetaR90_0,IF(AE1149&gt;=650,AthetaR90_2,(IF(AE1149&lt;=550,AthetaR90_0+(AthetaR90_1-AthetaR90_0)/100*(AE1149-450),AthetaR90_1+(AthetaR90_2-AthetaR90_1)/100*(AE1149-450)))))</f>
        <v>1.3</v>
      </c>
      <c r="AK1149" s="3">
        <f>IF(AF1149&lt;=450,AthetaR120_0,IF(AF1149&gt;=650,AthetaR120_2,(IF(AF1149&lt;=550,AthetaR120_0+(AthetaR120_1-AthetaR120_0)/100*(AF1149-450),AthetaR120_1+(AthetaR120_2-AthetaR120_1)/100*(AF1149-450)))))</f>
        <v>1.9</v>
      </c>
      <c r="AL1149" s="24">
        <f t="shared" si="557"/>
        <v>544.48172836771005</v>
      </c>
      <c r="AM1149" s="14">
        <f t="shared" si="558"/>
        <v>410.20142341329267</v>
      </c>
    </row>
    <row r="1150" spans="2:39" x14ac:dyDescent="0.25">
      <c r="B1150" s="3">
        <f t="shared" si="541"/>
        <v>5660</v>
      </c>
      <c r="C1150" s="14">
        <f t="shared" si="542"/>
        <v>94.333333333333329</v>
      </c>
      <c r="D1150" s="11">
        <f t="shared" si="543"/>
        <v>1013.0239415653649</v>
      </c>
      <c r="E1150" s="11">
        <f t="shared" si="529"/>
        <v>688.25140226913595</v>
      </c>
      <c r="F1150" s="11">
        <f t="shared" si="544"/>
        <v>278.87248646098584</v>
      </c>
      <c r="G1150" s="11">
        <f t="shared" si="530"/>
        <v>544.81866275165692</v>
      </c>
      <c r="H1150" s="11">
        <f t="shared" si="531"/>
        <v>405.72949446369051</v>
      </c>
      <c r="I1150" s="24">
        <f t="shared" si="545"/>
        <v>278.87248646098584</v>
      </c>
      <c r="J1150" s="12">
        <f t="shared" si="532"/>
        <v>0.20744360709111326</v>
      </c>
      <c r="K1150" s="24">
        <f t="shared" si="533"/>
        <v>557.28444545714672</v>
      </c>
      <c r="L1150" s="12">
        <f t="shared" si="546"/>
        <v>0.22325685881098861</v>
      </c>
      <c r="M1150" s="24">
        <f t="shared" si="547"/>
        <v>544.81866275165692</v>
      </c>
      <c r="N1150" s="12">
        <f t="shared" si="534"/>
        <v>0.54774723476310405</v>
      </c>
      <c r="O1150" s="24">
        <f t="shared" si="535"/>
        <v>703.51851002588501</v>
      </c>
      <c r="P1150" s="12">
        <f t="shared" si="548"/>
        <v>0.33666724854143715</v>
      </c>
      <c r="Q1150" s="24">
        <f t="shared" si="549"/>
        <v>405.72949446369051</v>
      </c>
      <c r="R1150" s="12">
        <f t="shared" si="536"/>
        <v>0.34818884296674762</v>
      </c>
      <c r="S1150" s="24">
        <f t="shared" si="537"/>
        <v>608.70036315171762</v>
      </c>
      <c r="T1150" s="12">
        <f t="shared" si="550"/>
        <v>0.29595057470021474</v>
      </c>
      <c r="W1150" s="24">
        <f t="shared" si="551"/>
        <v>462.26595915487997</v>
      </c>
      <c r="X1150" s="24">
        <f t="shared" si="552"/>
        <v>640.49078834315708</v>
      </c>
      <c r="Y1150" s="13">
        <f t="shared" si="538"/>
        <v>0.36949595679901553</v>
      </c>
      <c r="Z1150" s="24">
        <f t="shared" si="539"/>
        <v>5649.6360778563994</v>
      </c>
      <c r="AA1150" s="24">
        <f t="shared" si="540"/>
        <v>15600.659506989958</v>
      </c>
      <c r="AB1150" s="24">
        <f t="shared" si="553"/>
        <v>544.81866275165692</v>
      </c>
      <c r="AC1150" s="24">
        <f t="shared" si="554"/>
        <v>405.72949446369051</v>
      </c>
      <c r="AE1150" s="14">
        <f t="shared" si="555"/>
        <v>94.333333333333329</v>
      </c>
      <c r="AF1150" s="24">
        <f t="shared" si="559"/>
        <v>400</v>
      </c>
      <c r="AG1150" s="3">
        <f t="shared" si="556"/>
        <v>1.9</v>
      </c>
      <c r="AH1150" s="3">
        <f>IF(AC1150&lt;=450,AthetaR30_0,IF(AC1150&gt;=650,AthetaR30_2,(IF(AC1150&lt;=550,AthetaR30_0+(AthetaR30_1-AthetaR30_0)/100*(AC1150-450),AthetaR30_1+(AthetaR30_2-AthetaR30_1)/100*(AC1150-450)))))</f>
        <v>0</v>
      </c>
      <c r="AI1150" s="3">
        <f>IF(AD1150&lt;=450,AthetaR60_0,IF(AD1150&gt;=650,AthetaR60_2,(IF(AD1150&lt;=550,AthetaR60_0+(AthetaR60_1-AthetaR60_0)/100*(AD1150-450),AthetaR60_1+(AthetaR60_2-AthetaR60_1)/100*(AD1150-450)))))</f>
        <v>0.5</v>
      </c>
      <c r="AJ1150" s="3">
        <f>IF(AE1150&lt;=450,AthetaR90_0,IF(AE1150&gt;=650,AthetaR90_2,(IF(AE1150&lt;=550,AthetaR90_0+(AthetaR90_1-AthetaR90_0)/100*(AE1150-450),AthetaR90_1+(AthetaR90_2-AthetaR90_1)/100*(AE1150-450)))))</f>
        <v>1.3</v>
      </c>
      <c r="AK1150" s="3">
        <f>IF(AF1150&lt;=450,AthetaR120_0,IF(AF1150&gt;=650,AthetaR120_2,(IF(AF1150&lt;=550,AthetaR120_0+(AthetaR120_1-AthetaR120_0)/100*(AF1150-450),AthetaR120_1+(AthetaR120_2-AthetaR120_1)/100*(AF1150-450)))))</f>
        <v>1.9</v>
      </c>
      <c r="AL1150" s="24">
        <f t="shared" si="557"/>
        <v>544.81866275165692</v>
      </c>
      <c r="AM1150" s="14">
        <f t="shared" si="558"/>
        <v>410.52949032842969</v>
      </c>
    </row>
    <row r="1151" spans="2:39" x14ac:dyDescent="0.25">
      <c r="B1151" s="3">
        <f t="shared" si="541"/>
        <v>5665</v>
      </c>
      <c r="C1151" s="14">
        <f t="shared" si="542"/>
        <v>94.416666666666671</v>
      </c>
      <c r="D1151" s="11">
        <f t="shared" si="543"/>
        <v>1013.1560682020194</v>
      </c>
      <c r="E1151" s="11">
        <f t="shared" si="529"/>
        <v>688.46520061778801</v>
      </c>
      <c r="F1151" s="11">
        <f t="shared" si="544"/>
        <v>279.09574331979684</v>
      </c>
      <c r="G1151" s="11">
        <f t="shared" si="530"/>
        <v>545.15533000019832</v>
      </c>
      <c r="H1151" s="11">
        <f t="shared" si="531"/>
        <v>406.02544503839073</v>
      </c>
      <c r="I1151" s="24">
        <f t="shared" si="545"/>
        <v>279.09574331979684</v>
      </c>
      <c r="J1151" s="12">
        <f t="shared" si="532"/>
        <v>0.2074146576503948</v>
      </c>
      <c r="K1151" s="24">
        <f t="shared" si="533"/>
        <v>557.36222719735645</v>
      </c>
      <c r="L1151" s="12">
        <f t="shared" si="546"/>
        <v>0.22320213717179857</v>
      </c>
      <c r="M1151" s="24">
        <f t="shared" si="547"/>
        <v>545.15533000019832</v>
      </c>
      <c r="N1151" s="12">
        <f t="shared" si="534"/>
        <v>0.54750905887715207</v>
      </c>
      <c r="O1151" s="24">
        <f t="shared" si="535"/>
        <v>703.82455271448032</v>
      </c>
      <c r="P1151" s="12">
        <f t="shared" si="548"/>
        <v>0.33640032759704547</v>
      </c>
      <c r="Q1151" s="24">
        <f t="shared" si="549"/>
        <v>406.02544503839073</v>
      </c>
      <c r="R1151" s="12">
        <f t="shared" si="536"/>
        <v>0.34810450983409719</v>
      </c>
      <c r="S1151" s="24">
        <f t="shared" si="537"/>
        <v>608.84782923451712</v>
      </c>
      <c r="T1151" s="12">
        <f t="shared" si="550"/>
        <v>0.29580953333787829</v>
      </c>
      <c r="W1151" s="24">
        <f t="shared" si="551"/>
        <v>462.63545511167899</v>
      </c>
      <c r="X1151" s="24">
        <f t="shared" si="552"/>
        <v>640.72513326802562</v>
      </c>
      <c r="Y1151" s="13">
        <f t="shared" si="538"/>
        <v>0.3693761696193521</v>
      </c>
      <c r="Z1151" s="24">
        <f t="shared" si="539"/>
        <v>5645.7436376527257</v>
      </c>
      <c r="AA1151" s="24">
        <f t="shared" si="540"/>
        <v>15605.435406482331</v>
      </c>
      <c r="AB1151" s="24">
        <f t="shared" si="553"/>
        <v>545.15533000019832</v>
      </c>
      <c r="AC1151" s="24">
        <f t="shared" si="554"/>
        <v>406.02544503839073</v>
      </c>
      <c r="AE1151" s="14">
        <f t="shared" si="555"/>
        <v>94.416666666666671</v>
      </c>
      <c r="AF1151" s="24">
        <f t="shared" si="559"/>
        <v>400</v>
      </c>
      <c r="AG1151" s="3">
        <f t="shared" si="556"/>
        <v>1.9</v>
      </c>
      <c r="AH1151" s="3">
        <f>IF(AC1151&lt;=450,AthetaR30_0,IF(AC1151&gt;=650,AthetaR30_2,(IF(AC1151&lt;=550,AthetaR30_0+(AthetaR30_1-AthetaR30_0)/100*(AC1151-450),AthetaR30_1+(AthetaR30_2-AthetaR30_1)/100*(AC1151-450)))))</f>
        <v>0</v>
      </c>
      <c r="AI1151" s="3">
        <f>IF(AD1151&lt;=450,AthetaR60_0,IF(AD1151&gt;=650,AthetaR60_2,(IF(AD1151&lt;=550,AthetaR60_0+(AthetaR60_1-AthetaR60_0)/100*(AD1151-450),AthetaR60_1+(AthetaR60_2-AthetaR60_1)/100*(AD1151-450)))))</f>
        <v>0.5</v>
      </c>
      <c r="AJ1151" s="3">
        <f>IF(AE1151&lt;=450,AthetaR90_0,IF(AE1151&gt;=650,AthetaR90_2,(IF(AE1151&lt;=550,AthetaR90_0+(AthetaR90_1-AthetaR90_0)/100*(AE1151-450),AthetaR90_1+(AthetaR90_2-AthetaR90_1)/100*(AE1151-450)))))</f>
        <v>1.3</v>
      </c>
      <c r="AK1151" s="3">
        <f>IF(AF1151&lt;=450,AthetaR120_0,IF(AF1151&gt;=650,AthetaR120_2,(IF(AF1151&lt;=550,AthetaR120_0+(AthetaR120_1-AthetaR120_0)/100*(AF1151-450),AthetaR120_1+(AthetaR120_2-AthetaR120_1)/100*(AF1151-450)))))</f>
        <v>1.9</v>
      </c>
      <c r="AL1151" s="24">
        <f t="shared" si="557"/>
        <v>545.15533000019832</v>
      </c>
      <c r="AM1151" s="14">
        <f t="shared" si="558"/>
        <v>410.85744686040198</v>
      </c>
    </row>
    <row r="1152" spans="2:39" x14ac:dyDescent="0.25">
      <c r="B1152" s="3">
        <f t="shared" si="541"/>
        <v>5670</v>
      </c>
      <c r="C1152" s="14">
        <f t="shared" si="542"/>
        <v>94.5</v>
      </c>
      <c r="D1152" s="11">
        <f t="shared" si="543"/>
        <v>1013.288078427525</v>
      </c>
      <c r="E1152" s="11">
        <f t="shared" si="529"/>
        <v>688.67899896644008</v>
      </c>
      <c r="F1152" s="11">
        <f t="shared" si="544"/>
        <v>279.31894545696866</v>
      </c>
      <c r="G1152" s="11">
        <f t="shared" si="530"/>
        <v>545.49173032779538</v>
      </c>
      <c r="H1152" s="11">
        <f t="shared" si="531"/>
        <v>406.32125457172862</v>
      </c>
      <c r="I1152" s="24">
        <f t="shared" si="545"/>
        <v>279.31894545696866</v>
      </c>
      <c r="J1152" s="12">
        <f t="shared" si="532"/>
        <v>0.2073857171241153</v>
      </c>
      <c r="K1152" s="24">
        <f t="shared" si="533"/>
        <v>557.4400066915623</v>
      </c>
      <c r="L1152" s="12">
        <f t="shared" si="546"/>
        <v>0.22314740730301491</v>
      </c>
      <c r="M1152" s="24">
        <f t="shared" si="547"/>
        <v>545.49173032779538</v>
      </c>
      <c r="N1152" s="12">
        <f t="shared" si="534"/>
        <v>0.54727093708874175</v>
      </c>
      <c r="O1152" s="24">
        <f t="shared" si="535"/>
        <v>704.13079218356484</v>
      </c>
      <c r="P1152" s="12">
        <f t="shared" si="548"/>
        <v>0.33613362123142959</v>
      </c>
      <c r="Q1152" s="24">
        <f t="shared" si="549"/>
        <v>406.32125457172862</v>
      </c>
      <c r="R1152" s="12">
        <f t="shared" si="536"/>
        <v>0.34802015625733879</v>
      </c>
      <c r="S1152" s="24">
        <f t="shared" si="537"/>
        <v>608.99540256087221</v>
      </c>
      <c r="T1152" s="12">
        <f t="shared" si="550"/>
        <v>0.29566851122538607</v>
      </c>
      <c r="W1152" s="24">
        <f t="shared" si="551"/>
        <v>463.00483128129832</v>
      </c>
      <c r="X1152" s="24">
        <f t="shared" si="552"/>
        <v>640.95978189604148</v>
      </c>
      <c r="Y1152" s="13">
        <f t="shared" si="538"/>
        <v>0.36925625610449053</v>
      </c>
      <c r="Z1152" s="24">
        <f t="shared" si="539"/>
        <v>5641.8541921285441</v>
      </c>
      <c r="AA1152" s="24">
        <f t="shared" si="540"/>
        <v>15610.206068761201</v>
      </c>
      <c r="AB1152" s="24">
        <f t="shared" si="553"/>
        <v>545.49173032779538</v>
      </c>
      <c r="AC1152" s="24">
        <f t="shared" si="554"/>
        <v>406.32125457172862</v>
      </c>
      <c r="AE1152" s="14">
        <f t="shared" si="555"/>
        <v>94.5</v>
      </c>
      <c r="AF1152" s="24">
        <f t="shared" si="559"/>
        <v>400</v>
      </c>
      <c r="AG1152" s="3">
        <f t="shared" si="556"/>
        <v>1.9</v>
      </c>
      <c r="AH1152" s="3">
        <f>IF(AC1152&lt;=450,AthetaR30_0,IF(AC1152&gt;=650,AthetaR30_2,(IF(AC1152&lt;=550,AthetaR30_0+(AthetaR30_1-AthetaR30_0)/100*(AC1152-450),AthetaR30_1+(AthetaR30_2-AthetaR30_1)/100*(AC1152-450)))))</f>
        <v>0</v>
      </c>
      <c r="AI1152" s="3">
        <f>IF(AD1152&lt;=450,AthetaR60_0,IF(AD1152&gt;=650,AthetaR60_2,(IF(AD1152&lt;=550,AthetaR60_0+(AthetaR60_1-AthetaR60_0)/100*(AD1152-450),AthetaR60_1+(AthetaR60_2-AthetaR60_1)/100*(AD1152-450)))))</f>
        <v>0.5</v>
      </c>
      <c r="AJ1152" s="3">
        <f>IF(AE1152&lt;=450,AthetaR90_0,IF(AE1152&gt;=650,AthetaR90_2,(IF(AE1152&lt;=550,AthetaR90_0+(AthetaR90_1-AthetaR90_0)/100*(AE1152-450),AthetaR90_1+(AthetaR90_2-AthetaR90_1)/100*(AE1152-450)))))</f>
        <v>1.3</v>
      </c>
      <c r="AK1152" s="3">
        <f>IF(AF1152&lt;=450,AthetaR120_0,IF(AF1152&gt;=650,AthetaR120_2,(IF(AF1152&lt;=550,AthetaR120_0+(AthetaR120_1-AthetaR120_0)/100*(AF1152-450),AthetaR120_1+(AthetaR120_2-AthetaR120_1)/100*(AF1152-450)))))</f>
        <v>1.9</v>
      </c>
      <c r="AL1152" s="24">
        <f t="shared" si="557"/>
        <v>545.49173032779538</v>
      </c>
      <c r="AM1152" s="14">
        <f t="shared" si="558"/>
        <v>411.18529296888505</v>
      </c>
    </row>
    <row r="1153" spans="2:39" x14ac:dyDescent="0.25">
      <c r="B1153" s="3">
        <f t="shared" si="541"/>
        <v>5675</v>
      </c>
      <c r="C1153" s="14">
        <f t="shared" si="542"/>
        <v>94.583333333333329</v>
      </c>
      <c r="D1153" s="11">
        <f t="shared" si="543"/>
        <v>1013.4199724468314</v>
      </c>
      <c r="E1153" s="11">
        <f t="shared" si="529"/>
        <v>688.89279731509214</v>
      </c>
      <c r="F1153" s="11">
        <f t="shared" si="544"/>
        <v>279.54209286427169</v>
      </c>
      <c r="G1153" s="11">
        <f t="shared" si="530"/>
        <v>545.82786394902678</v>
      </c>
      <c r="H1153" s="11">
        <f t="shared" si="531"/>
        <v>406.61692308295397</v>
      </c>
      <c r="I1153" s="24">
        <f t="shared" si="545"/>
        <v>279.54209286427169</v>
      </c>
      <c r="J1153" s="12">
        <f t="shared" si="532"/>
        <v>0.20735678545879321</v>
      </c>
      <c r="K1153" s="24">
        <f t="shared" si="533"/>
        <v>557.51778407258723</v>
      </c>
      <c r="L1153" s="12">
        <f t="shared" si="546"/>
        <v>0.22309266923470694</v>
      </c>
      <c r="M1153" s="24">
        <f t="shared" si="547"/>
        <v>545.82786394902678</v>
      </c>
      <c r="N1153" s="12">
        <f t="shared" si="534"/>
        <v>0.54703286979349863</v>
      </c>
      <c r="O1153" s="24">
        <f t="shared" si="535"/>
        <v>704.43722808979453</v>
      </c>
      <c r="P1153" s="12">
        <f t="shared" si="548"/>
        <v>0.33586712956097409</v>
      </c>
      <c r="Q1153" s="24">
        <f t="shared" si="549"/>
        <v>406.61692308295397</v>
      </c>
      <c r="R1153" s="12">
        <f t="shared" si="536"/>
        <v>0.3479357822386005</v>
      </c>
      <c r="S1153" s="24">
        <f t="shared" si="537"/>
        <v>609.14308323107116</v>
      </c>
      <c r="T1153" s="12">
        <f t="shared" si="550"/>
        <v>0.29552750848496412</v>
      </c>
      <c r="W1153" s="24">
        <f t="shared" si="551"/>
        <v>463.37408753740283</v>
      </c>
      <c r="X1153" s="24">
        <f t="shared" si="552"/>
        <v>641.19473444839741</v>
      </c>
      <c r="Y1153" s="13">
        <f t="shared" si="538"/>
        <v>0.3691362166839367</v>
      </c>
      <c r="Z1153" s="24">
        <f t="shared" si="539"/>
        <v>5637.9677444422323</v>
      </c>
      <c r="AA1153" s="24">
        <f t="shared" si="540"/>
        <v>15614.971504932677</v>
      </c>
      <c r="AB1153" s="24">
        <f t="shared" si="553"/>
        <v>545.82786394902678</v>
      </c>
      <c r="AC1153" s="24">
        <f t="shared" si="554"/>
        <v>406.61692308295397</v>
      </c>
      <c r="AE1153" s="14">
        <f t="shared" si="555"/>
        <v>94.583333333333329</v>
      </c>
      <c r="AF1153" s="24">
        <f t="shared" si="559"/>
        <v>400</v>
      </c>
      <c r="AG1153" s="3">
        <f t="shared" si="556"/>
        <v>1.9</v>
      </c>
      <c r="AH1153" s="3">
        <f>IF(AC1153&lt;=450,AthetaR30_0,IF(AC1153&gt;=650,AthetaR30_2,(IF(AC1153&lt;=550,AthetaR30_0+(AthetaR30_1-AthetaR30_0)/100*(AC1153-450),AthetaR30_1+(AthetaR30_2-AthetaR30_1)/100*(AC1153-450)))))</f>
        <v>0</v>
      </c>
      <c r="AI1153" s="3">
        <f>IF(AD1153&lt;=450,AthetaR60_0,IF(AD1153&gt;=650,AthetaR60_2,(IF(AD1153&lt;=550,AthetaR60_0+(AthetaR60_1-AthetaR60_0)/100*(AD1153-450),AthetaR60_1+(AthetaR60_2-AthetaR60_1)/100*(AD1153-450)))))</f>
        <v>0.5</v>
      </c>
      <c r="AJ1153" s="3">
        <f>IF(AE1153&lt;=450,AthetaR90_0,IF(AE1153&gt;=650,AthetaR90_2,(IF(AE1153&lt;=550,AthetaR90_0+(AthetaR90_1-AthetaR90_0)/100*(AE1153-450),AthetaR90_1+(AthetaR90_2-AthetaR90_1)/100*(AE1153-450)))))</f>
        <v>1.3</v>
      </c>
      <c r="AK1153" s="3">
        <f>IF(AF1153&lt;=450,AthetaR120_0,IF(AF1153&gt;=650,AthetaR120_2,(IF(AF1153&lt;=550,AthetaR120_0+(AthetaR120_1-AthetaR120_0)/100*(AF1153-450),AthetaR120_1+(AthetaR120_2-AthetaR120_1)/100*(AF1153-450)))))</f>
        <v>1.9</v>
      </c>
      <c r="AL1153" s="24">
        <f t="shared" si="557"/>
        <v>545.82786394902678</v>
      </c>
      <c r="AM1153" s="14">
        <f t="shared" si="558"/>
        <v>411.51302861370721</v>
      </c>
    </row>
    <row r="1154" spans="2:39" x14ac:dyDescent="0.25">
      <c r="B1154" s="3">
        <f t="shared" si="541"/>
        <v>5680</v>
      </c>
      <c r="C1154" s="14">
        <f t="shared" si="542"/>
        <v>94.666666666666671</v>
      </c>
      <c r="D1154" s="11">
        <f t="shared" si="543"/>
        <v>1013.5517504643466</v>
      </c>
      <c r="E1154" s="11">
        <f t="shared" si="529"/>
        <v>689.1065956637442</v>
      </c>
      <c r="F1154" s="11">
        <f t="shared" si="544"/>
        <v>279.76518553350638</v>
      </c>
      <c r="G1154" s="11">
        <f t="shared" si="530"/>
        <v>546.16373107858772</v>
      </c>
      <c r="H1154" s="11">
        <f t="shared" si="531"/>
        <v>406.91245059143893</v>
      </c>
      <c r="I1154" s="24">
        <f t="shared" si="545"/>
        <v>279.76518553350638</v>
      </c>
      <c r="J1154" s="12">
        <f t="shared" si="532"/>
        <v>0.20732786260108155</v>
      </c>
      <c r="K1154" s="24">
        <f t="shared" si="533"/>
        <v>557.59555947304784</v>
      </c>
      <c r="L1154" s="12">
        <f t="shared" si="546"/>
        <v>0.22303792299686553</v>
      </c>
      <c r="M1154" s="24">
        <f t="shared" si="547"/>
        <v>546.16373107858772</v>
      </c>
      <c r="N1154" s="12">
        <f t="shared" si="534"/>
        <v>0.54679485738607869</v>
      </c>
      <c r="O1154" s="24">
        <f t="shared" si="535"/>
        <v>704.74386008947226</v>
      </c>
      <c r="P1154" s="12">
        <f t="shared" si="548"/>
        <v>0.33560085270077156</v>
      </c>
      <c r="Q1154" s="24">
        <f t="shared" si="549"/>
        <v>406.91245059143893</v>
      </c>
      <c r="R1154" s="12">
        <f t="shared" si="536"/>
        <v>0.34785138778051805</v>
      </c>
      <c r="S1154" s="24">
        <f t="shared" si="537"/>
        <v>609.29087134464453</v>
      </c>
      <c r="T1154" s="12">
        <f t="shared" si="550"/>
        <v>0.29538652523877501</v>
      </c>
      <c r="W1154" s="24">
        <f t="shared" si="551"/>
        <v>463.74322375408678</v>
      </c>
      <c r="X1154" s="24">
        <f t="shared" si="552"/>
        <v>641.42999114485201</v>
      </c>
      <c r="Y1154" s="13">
        <f t="shared" si="538"/>
        <v>0.36901605178849345</v>
      </c>
      <c r="Z1154" s="24">
        <f t="shared" si="539"/>
        <v>5634.0842977414359</v>
      </c>
      <c r="AA1154" s="24">
        <f t="shared" si="540"/>
        <v>15619.731726146847</v>
      </c>
      <c r="AB1154" s="24">
        <f t="shared" si="553"/>
        <v>546.16373107858772</v>
      </c>
      <c r="AC1154" s="24">
        <f t="shared" si="554"/>
        <v>406.91245059143893</v>
      </c>
      <c r="AE1154" s="14">
        <f t="shared" si="555"/>
        <v>94.666666666666671</v>
      </c>
      <c r="AF1154" s="24">
        <f t="shared" si="559"/>
        <v>400</v>
      </c>
      <c r="AG1154" s="3">
        <f t="shared" si="556"/>
        <v>1.9</v>
      </c>
      <c r="AH1154" s="3">
        <f>IF(AC1154&lt;=450,AthetaR30_0,IF(AC1154&gt;=650,AthetaR30_2,(IF(AC1154&lt;=550,AthetaR30_0+(AthetaR30_1-AthetaR30_0)/100*(AC1154-450),AthetaR30_1+(AthetaR30_2-AthetaR30_1)/100*(AC1154-450)))))</f>
        <v>0</v>
      </c>
      <c r="AI1154" s="3">
        <f>IF(AD1154&lt;=450,AthetaR60_0,IF(AD1154&gt;=650,AthetaR60_2,(IF(AD1154&lt;=550,AthetaR60_0+(AthetaR60_1-AthetaR60_0)/100*(AD1154-450),AthetaR60_1+(AthetaR60_2-AthetaR60_1)/100*(AD1154-450)))))</f>
        <v>0.5</v>
      </c>
      <c r="AJ1154" s="3">
        <f>IF(AE1154&lt;=450,AthetaR90_0,IF(AE1154&gt;=650,AthetaR90_2,(IF(AE1154&lt;=550,AthetaR90_0+(AthetaR90_1-AthetaR90_0)/100*(AE1154-450),AthetaR90_1+(AthetaR90_2-AthetaR90_1)/100*(AE1154-450)))))</f>
        <v>1.3</v>
      </c>
      <c r="AK1154" s="3">
        <f>IF(AF1154&lt;=450,AthetaR120_0,IF(AF1154&gt;=650,AthetaR120_2,(IF(AF1154&lt;=550,AthetaR120_0+(AthetaR120_1-AthetaR120_0)/100*(AF1154-450),AthetaR120_1+(AthetaR120_2-AthetaR120_1)/100*(AF1154-450)))))</f>
        <v>1.9</v>
      </c>
      <c r="AL1154" s="24">
        <f t="shared" si="557"/>
        <v>546.16373107858772</v>
      </c>
      <c r="AM1154" s="14">
        <f t="shared" si="558"/>
        <v>411.84065375485</v>
      </c>
    </row>
    <row r="1155" spans="2:39" x14ac:dyDescent="0.25">
      <c r="B1155" s="3">
        <f t="shared" si="541"/>
        <v>5685</v>
      </c>
      <c r="C1155" s="14">
        <f t="shared" si="542"/>
        <v>94.75</v>
      </c>
      <c r="D1155" s="11">
        <f t="shared" si="543"/>
        <v>1013.6834126839407</v>
      </c>
      <c r="E1155" s="11">
        <f t="shared" si="529"/>
        <v>689.32039401239626</v>
      </c>
      <c r="F1155" s="11">
        <f t="shared" si="544"/>
        <v>279.98822345650325</v>
      </c>
      <c r="G1155" s="11">
        <f t="shared" si="530"/>
        <v>546.49933193128845</v>
      </c>
      <c r="H1155" s="11">
        <f t="shared" si="531"/>
        <v>407.20783711667769</v>
      </c>
      <c r="I1155" s="24">
        <f t="shared" si="545"/>
        <v>279.98822345650325</v>
      </c>
      <c r="J1155" s="12">
        <f t="shared" si="532"/>
        <v>0.20729894849776773</v>
      </c>
      <c r="K1155" s="24">
        <f t="shared" si="533"/>
        <v>557.67333302535371</v>
      </c>
      <c r="L1155" s="12">
        <f t="shared" si="546"/>
        <v>0.22298316861933973</v>
      </c>
      <c r="M1155" s="24">
        <f t="shared" si="547"/>
        <v>546.49933193128845</v>
      </c>
      <c r="N1155" s="12">
        <f t="shared" si="534"/>
        <v>0.54655690026016546</v>
      </c>
      <c r="O1155" s="24">
        <f t="shared" si="535"/>
        <v>705.05068783855381</v>
      </c>
      <c r="P1155" s="12">
        <f t="shared" si="548"/>
        <v>0.33533479076445327</v>
      </c>
      <c r="Q1155" s="24">
        <f t="shared" si="549"/>
        <v>407.20783711667769</v>
      </c>
      <c r="R1155" s="12">
        <f t="shared" si="536"/>
        <v>0.34776697288623215</v>
      </c>
      <c r="S1155" s="24">
        <f t="shared" si="537"/>
        <v>609.43876700036787</v>
      </c>
      <c r="T1155" s="12">
        <f t="shared" si="550"/>
        <v>0.29524556160880888</v>
      </c>
      <c r="W1155" s="24">
        <f t="shared" si="551"/>
        <v>464.11223980587528</v>
      </c>
      <c r="X1155" s="24">
        <f t="shared" si="552"/>
        <v>641.66555220373402</v>
      </c>
      <c r="Y1155" s="13">
        <f t="shared" si="538"/>
        <v>0.36889576185024947</v>
      </c>
      <c r="Z1155" s="24">
        <f t="shared" si="539"/>
        <v>5630.2038551630249</v>
      </c>
      <c r="AA1155" s="24">
        <f t="shared" si="540"/>
        <v>15624.486743597652</v>
      </c>
      <c r="AB1155" s="24">
        <f t="shared" si="553"/>
        <v>546.49933193128845</v>
      </c>
      <c r="AC1155" s="24">
        <f t="shared" si="554"/>
        <v>407.20783711667769</v>
      </c>
      <c r="AE1155" s="14">
        <f t="shared" si="555"/>
        <v>94.75</v>
      </c>
      <c r="AF1155" s="24">
        <f t="shared" si="559"/>
        <v>400</v>
      </c>
      <c r="AG1155" s="3">
        <f t="shared" si="556"/>
        <v>1.9</v>
      </c>
      <c r="AH1155" s="3">
        <f>IF(AC1155&lt;=450,AthetaR30_0,IF(AC1155&gt;=650,AthetaR30_2,(IF(AC1155&lt;=550,AthetaR30_0+(AthetaR30_1-AthetaR30_0)/100*(AC1155-450),AthetaR30_1+(AthetaR30_2-AthetaR30_1)/100*(AC1155-450)))))</f>
        <v>0</v>
      </c>
      <c r="AI1155" s="3">
        <f>IF(AD1155&lt;=450,AthetaR60_0,IF(AD1155&gt;=650,AthetaR60_2,(IF(AD1155&lt;=550,AthetaR60_0+(AthetaR60_1-AthetaR60_0)/100*(AD1155-450),AthetaR60_1+(AthetaR60_2-AthetaR60_1)/100*(AD1155-450)))))</f>
        <v>0.5</v>
      </c>
      <c r="AJ1155" s="3">
        <f>IF(AE1155&lt;=450,AthetaR90_0,IF(AE1155&gt;=650,AthetaR90_2,(IF(AE1155&lt;=550,AthetaR90_0+(AthetaR90_1-AthetaR90_0)/100*(AE1155-450),AthetaR90_1+(AthetaR90_2-AthetaR90_1)/100*(AE1155-450)))))</f>
        <v>1.3</v>
      </c>
      <c r="AK1155" s="3">
        <f>IF(AF1155&lt;=450,AthetaR120_0,IF(AF1155&gt;=650,AthetaR120_2,(IF(AF1155&lt;=550,AthetaR120_0+(AthetaR120_1-AthetaR120_0)/100*(AF1155-450),AthetaR120_1+(AthetaR120_2-AthetaR120_1)/100*(AF1155-450)))))</f>
        <v>1.9</v>
      </c>
      <c r="AL1155" s="24">
        <f t="shared" si="557"/>
        <v>546.49933193128845</v>
      </c>
      <c r="AM1155" s="14">
        <f t="shared" si="558"/>
        <v>412.16816835244833</v>
      </c>
    </row>
    <row r="1156" spans="2:39" x14ac:dyDescent="0.25">
      <c r="B1156" s="3">
        <f t="shared" si="541"/>
        <v>5690</v>
      </c>
      <c r="C1156" s="14">
        <f t="shared" si="542"/>
        <v>94.833333333333329</v>
      </c>
      <c r="D1156" s="11">
        <f t="shared" si="543"/>
        <v>1013.8149593089458</v>
      </c>
      <c r="E1156" s="11">
        <f t="shared" si="529"/>
        <v>689.53419236104833</v>
      </c>
      <c r="F1156" s="11">
        <f t="shared" si="544"/>
        <v>280.2112066251226</v>
      </c>
      <c r="G1156" s="11">
        <f t="shared" si="530"/>
        <v>546.83466672205293</v>
      </c>
      <c r="H1156" s="11">
        <f t="shared" si="531"/>
        <v>407.50308267828649</v>
      </c>
      <c r="I1156" s="24">
        <f t="shared" si="545"/>
        <v>280.2112066251226</v>
      </c>
      <c r="J1156" s="12">
        <f t="shared" si="532"/>
        <v>0.20727004309577315</v>
      </c>
      <c r="K1156" s="24">
        <f t="shared" si="533"/>
        <v>557.75110486170786</v>
      </c>
      <c r="L1156" s="12">
        <f t="shared" si="546"/>
        <v>0.22292840613191128</v>
      </c>
      <c r="M1156" s="24">
        <f t="shared" si="547"/>
        <v>546.83466672205293</v>
      </c>
      <c r="N1156" s="12">
        <f t="shared" si="534"/>
        <v>0.54631899880846679</v>
      </c>
      <c r="O1156" s="24">
        <f t="shared" si="535"/>
        <v>705.35771099265207</v>
      </c>
      <c r="P1156" s="12">
        <f t="shared" si="548"/>
        <v>0.33506894386439029</v>
      </c>
      <c r="Q1156" s="24">
        <f t="shared" si="549"/>
        <v>407.50308267828649</v>
      </c>
      <c r="R1156" s="12">
        <f t="shared" si="536"/>
        <v>0.34768253755938672</v>
      </c>
      <c r="S1156" s="24">
        <f t="shared" si="537"/>
        <v>609.5867702962629</v>
      </c>
      <c r="T1156" s="12">
        <f t="shared" si="550"/>
        <v>0.29510461771700774</v>
      </c>
      <c r="W1156" s="24">
        <f t="shared" si="551"/>
        <v>464.48113556772552</v>
      </c>
      <c r="X1156" s="24">
        <f t="shared" si="552"/>
        <v>641.9014178419427</v>
      </c>
      <c r="Y1156" s="13">
        <f t="shared" si="538"/>
        <v>0.36877534730257089</v>
      </c>
      <c r="Z1156" s="24">
        <f t="shared" si="539"/>
        <v>5626.3264198330698</v>
      </c>
      <c r="AA1156" s="24">
        <f t="shared" si="540"/>
        <v>15629.236568522701</v>
      </c>
      <c r="AB1156" s="24">
        <f t="shared" si="553"/>
        <v>546.83466672205293</v>
      </c>
      <c r="AC1156" s="24">
        <f t="shared" si="554"/>
        <v>407.50308267828649</v>
      </c>
      <c r="AE1156" s="14">
        <f t="shared" si="555"/>
        <v>94.833333333333329</v>
      </c>
      <c r="AF1156" s="24">
        <f t="shared" si="559"/>
        <v>400</v>
      </c>
      <c r="AG1156" s="3">
        <f t="shared" si="556"/>
        <v>1.9</v>
      </c>
      <c r="AH1156" s="3">
        <f>IF(AC1156&lt;=450,AthetaR30_0,IF(AC1156&gt;=650,AthetaR30_2,(IF(AC1156&lt;=550,AthetaR30_0+(AthetaR30_1-AthetaR30_0)/100*(AC1156-450),AthetaR30_1+(AthetaR30_2-AthetaR30_1)/100*(AC1156-450)))))</f>
        <v>0</v>
      </c>
      <c r="AI1156" s="3">
        <f>IF(AD1156&lt;=450,AthetaR60_0,IF(AD1156&gt;=650,AthetaR60_2,(IF(AD1156&lt;=550,AthetaR60_0+(AthetaR60_1-AthetaR60_0)/100*(AD1156-450),AthetaR60_1+(AthetaR60_2-AthetaR60_1)/100*(AD1156-450)))))</f>
        <v>0.5</v>
      </c>
      <c r="AJ1156" s="3">
        <f>IF(AE1156&lt;=450,AthetaR90_0,IF(AE1156&gt;=650,AthetaR90_2,(IF(AE1156&lt;=550,AthetaR90_0+(AthetaR90_1-AthetaR90_0)/100*(AE1156-450),AthetaR90_1+(AthetaR90_2-AthetaR90_1)/100*(AE1156-450)))))</f>
        <v>1.3</v>
      </c>
      <c r="AK1156" s="3">
        <f>IF(AF1156&lt;=450,AthetaR120_0,IF(AF1156&gt;=650,AthetaR120_2,(IF(AF1156&lt;=550,AthetaR120_0+(AthetaR120_1-AthetaR120_0)/100*(AF1156-450),AthetaR120_1+(AthetaR120_2-AthetaR120_1)/100*(AF1156-450)))))</f>
        <v>1.9</v>
      </c>
      <c r="AL1156" s="24">
        <f t="shared" si="557"/>
        <v>546.83466672205293</v>
      </c>
      <c r="AM1156" s="14">
        <f t="shared" si="558"/>
        <v>412.49557236679101</v>
      </c>
    </row>
    <row r="1157" spans="2:39" x14ac:dyDescent="0.25">
      <c r="B1157" s="3">
        <f t="shared" si="541"/>
        <v>5695</v>
      </c>
      <c r="C1157" s="14">
        <f t="shared" si="542"/>
        <v>94.916666666666671</v>
      </c>
      <c r="D1157" s="11">
        <f t="shared" si="543"/>
        <v>1013.9463905421601</v>
      </c>
      <c r="E1157" s="11">
        <f t="shared" si="529"/>
        <v>689.7479907097005</v>
      </c>
      <c r="F1157" s="11">
        <f t="shared" si="544"/>
        <v>280.43413503125453</v>
      </c>
      <c r="G1157" s="11">
        <f t="shared" si="530"/>
        <v>547.1697356659173</v>
      </c>
      <c r="H1157" s="11">
        <f t="shared" si="531"/>
        <v>407.7981872960035</v>
      </c>
      <c r="I1157" s="24">
        <f t="shared" si="545"/>
        <v>280.43413503125453</v>
      </c>
      <c r="J1157" s="12">
        <f t="shared" si="532"/>
        <v>0.20724114634215329</v>
      </c>
      <c r="K1157" s="24">
        <f t="shared" si="533"/>
        <v>557.82887511410638</v>
      </c>
      <c r="L1157" s="12">
        <f t="shared" si="546"/>
        <v>0.22287363556422118</v>
      </c>
      <c r="M1157" s="24">
        <f t="shared" si="547"/>
        <v>547.1697356659173</v>
      </c>
      <c r="N1157" s="12">
        <f t="shared" si="534"/>
        <v>0.54608115342271113</v>
      </c>
      <c r="O1157" s="24">
        <f t="shared" si="535"/>
        <v>705.66492920704252</v>
      </c>
      <c r="P1157" s="12">
        <f t="shared" si="548"/>
        <v>0.33480331211149877</v>
      </c>
      <c r="Q1157" s="24">
        <f t="shared" si="549"/>
        <v>407.7981872960035</v>
      </c>
      <c r="R1157" s="12">
        <f t="shared" si="536"/>
        <v>0.34759808180412688</v>
      </c>
      <c r="S1157" s="24">
        <f t="shared" si="537"/>
        <v>609.73488132959938</v>
      </c>
      <c r="T1157" s="12">
        <f t="shared" si="550"/>
        <v>0.29496369368513969</v>
      </c>
      <c r="W1157" s="24">
        <f t="shared" si="551"/>
        <v>464.84991091502809</v>
      </c>
      <c r="X1157" s="24">
        <f t="shared" si="552"/>
        <v>642.13758827495155</v>
      </c>
      <c r="Y1157" s="13">
        <f t="shared" si="538"/>
        <v>0.3686548085800907</v>
      </c>
      <c r="Z1157" s="24">
        <f t="shared" si="539"/>
        <v>5622.4519948668103</v>
      </c>
      <c r="AA1157" s="24">
        <f t="shared" si="540"/>
        <v>15633.981212203171</v>
      </c>
      <c r="AB1157" s="24">
        <f t="shared" si="553"/>
        <v>547.1697356659173</v>
      </c>
      <c r="AC1157" s="24">
        <f t="shared" si="554"/>
        <v>407.7981872960035</v>
      </c>
      <c r="AE1157" s="14">
        <f t="shared" si="555"/>
        <v>94.916666666666671</v>
      </c>
      <c r="AF1157" s="24">
        <f t="shared" si="559"/>
        <v>400</v>
      </c>
      <c r="AG1157" s="3">
        <f t="shared" si="556"/>
        <v>1.9</v>
      </c>
      <c r="AH1157" s="3">
        <f>IF(AC1157&lt;=450,AthetaR30_0,IF(AC1157&gt;=650,AthetaR30_2,(IF(AC1157&lt;=550,AthetaR30_0+(AthetaR30_1-AthetaR30_0)/100*(AC1157-450),AthetaR30_1+(AthetaR30_2-AthetaR30_1)/100*(AC1157-450)))))</f>
        <v>0</v>
      </c>
      <c r="AI1157" s="3">
        <f>IF(AD1157&lt;=450,AthetaR60_0,IF(AD1157&gt;=650,AthetaR60_2,(IF(AD1157&lt;=550,AthetaR60_0+(AthetaR60_1-AthetaR60_0)/100*(AD1157-450),AthetaR60_1+(AthetaR60_2-AthetaR60_1)/100*(AD1157-450)))))</f>
        <v>0.5</v>
      </c>
      <c r="AJ1157" s="3">
        <f>IF(AE1157&lt;=450,AthetaR90_0,IF(AE1157&gt;=650,AthetaR90_2,(IF(AE1157&lt;=550,AthetaR90_0+(AthetaR90_1-AthetaR90_0)/100*(AE1157-450),AthetaR90_1+(AthetaR90_2-AthetaR90_1)/100*(AE1157-450)))))</f>
        <v>1.3</v>
      </c>
      <c r="AK1157" s="3">
        <f>IF(AF1157&lt;=450,AthetaR120_0,IF(AF1157&gt;=650,AthetaR120_2,(IF(AF1157&lt;=550,AthetaR120_0+(AthetaR120_1-AthetaR120_0)/100*(AF1157-450),AthetaR120_1+(AthetaR120_2-AthetaR120_1)/100*(AF1157-450)))))</f>
        <v>1.9</v>
      </c>
      <c r="AL1157" s="24">
        <f t="shared" si="557"/>
        <v>547.1697356659173</v>
      </c>
      <c r="AM1157" s="14">
        <f t="shared" si="558"/>
        <v>412.82286575832012</v>
      </c>
    </row>
    <row r="1158" spans="2:39" x14ac:dyDescent="0.25">
      <c r="B1158" s="3">
        <f t="shared" si="541"/>
        <v>5700</v>
      </c>
      <c r="C1158" s="14">
        <f t="shared" si="542"/>
        <v>95</v>
      </c>
      <c r="D1158" s="11">
        <f t="shared" si="543"/>
        <v>1014.0777065858476</v>
      </c>
      <c r="E1158" s="11">
        <f t="shared" si="529"/>
        <v>689.96178905835257</v>
      </c>
      <c r="F1158" s="11">
        <f t="shared" si="544"/>
        <v>280.65700866681874</v>
      </c>
      <c r="G1158" s="11">
        <f t="shared" si="530"/>
        <v>547.50453897802879</v>
      </c>
      <c r="H1158" s="11">
        <f t="shared" si="531"/>
        <v>408.09315098968864</v>
      </c>
      <c r="I1158" s="24">
        <f t="shared" si="545"/>
        <v>280.65700866681874</v>
      </c>
      <c r="J1158" s="12">
        <f t="shared" si="532"/>
        <v>0.20721225818409728</v>
      </c>
      <c r="K1158" s="24">
        <f t="shared" si="533"/>
        <v>557.90664391433916</v>
      </c>
      <c r="L1158" s="12">
        <f t="shared" si="546"/>
        <v>0.22281885694583695</v>
      </c>
      <c r="M1158" s="24">
        <f t="shared" si="547"/>
        <v>547.50453897802879</v>
      </c>
      <c r="N1158" s="12">
        <f t="shared" si="534"/>
        <v>0.54584336449364446</v>
      </c>
      <c r="O1158" s="24">
        <f t="shared" si="535"/>
        <v>705.97234213666877</v>
      </c>
      <c r="P1158" s="12">
        <f t="shared" si="548"/>
        <v>0.33453789561542074</v>
      </c>
      <c r="Q1158" s="24">
        <f t="shared" si="549"/>
        <v>408.09315098968864</v>
      </c>
      <c r="R1158" s="12">
        <f t="shared" si="536"/>
        <v>0.34751360562509681</v>
      </c>
      <c r="S1158" s="24">
        <f t="shared" si="537"/>
        <v>609.88310019689641</v>
      </c>
      <c r="T1158" s="12">
        <f t="shared" si="550"/>
        <v>0.29482278963491121</v>
      </c>
      <c r="W1158" s="24">
        <f t="shared" si="551"/>
        <v>465.21856572360821</v>
      </c>
      <c r="X1158" s="24">
        <f t="shared" si="552"/>
        <v>642.37406371680959</v>
      </c>
      <c r="Y1158" s="13">
        <f t="shared" si="538"/>
        <v>0.3685341461186985</v>
      </c>
      <c r="Z1158" s="24">
        <f t="shared" si="539"/>
        <v>5618.580583368609</v>
      </c>
      <c r="AA1158" s="24">
        <f t="shared" si="540"/>
        <v>15638.720685963597</v>
      </c>
      <c r="AB1158" s="24">
        <f t="shared" si="553"/>
        <v>547.50453897802879</v>
      </c>
      <c r="AC1158" s="24">
        <f t="shared" si="554"/>
        <v>408.09315098968864</v>
      </c>
      <c r="AE1158" s="14">
        <f t="shared" si="555"/>
        <v>95</v>
      </c>
      <c r="AF1158" s="24">
        <f t="shared" si="559"/>
        <v>400</v>
      </c>
      <c r="AG1158" s="3">
        <f t="shared" si="556"/>
        <v>1.9</v>
      </c>
      <c r="AH1158" s="3">
        <f>IF(AC1158&lt;=450,AthetaR30_0,IF(AC1158&gt;=650,AthetaR30_2,(IF(AC1158&lt;=550,AthetaR30_0+(AthetaR30_1-AthetaR30_0)/100*(AC1158-450),AthetaR30_1+(AthetaR30_2-AthetaR30_1)/100*(AC1158-450)))))</f>
        <v>0</v>
      </c>
      <c r="AI1158" s="3">
        <f>IF(AD1158&lt;=450,AthetaR60_0,IF(AD1158&gt;=650,AthetaR60_2,(IF(AD1158&lt;=550,AthetaR60_0+(AthetaR60_1-AthetaR60_0)/100*(AD1158-450),AthetaR60_1+(AthetaR60_2-AthetaR60_1)/100*(AD1158-450)))))</f>
        <v>0.5</v>
      </c>
      <c r="AJ1158" s="3">
        <f>IF(AE1158&lt;=450,AthetaR90_0,IF(AE1158&gt;=650,AthetaR90_2,(IF(AE1158&lt;=550,AthetaR90_0+(AthetaR90_1-AthetaR90_0)/100*(AE1158-450),AthetaR90_1+(AthetaR90_2-AthetaR90_1)/100*(AE1158-450)))))</f>
        <v>1.3</v>
      </c>
      <c r="AK1158" s="3">
        <f>IF(AF1158&lt;=450,AthetaR120_0,IF(AF1158&gt;=650,AthetaR120_2,(IF(AF1158&lt;=550,AthetaR120_0+(AthetaR120_1-AthetaR120_0)/100*(AF1158-450),AthetaR120_1+(AthetaR120_2-AthetaR120_1)/100*(AF1158-450)))))</f>
        <v>1.9</v>
      </c>
      <c r="AL1158" s="24">
        <f t="shared" si="557"/>
        <v>547.50453897802879</v>
      </c>
      <c r="AM1158" s="14">
        <f t="shared" si="558"/>
        <v>413.15004848763192</v>
      </c>
    </row>
    <row r="1159" spans="2:39" x14ac:dyDescent="0.25">
      <c r="B1159" s="3">
        <f t="shared" si="541"/>
        <v>5705</v>
      </c>
      <c r="C1159" s="14">
        <f t="shared" si="542"/>
        <v>95.083333333333329</v>
      </c>
      <c r="D1159" s="11">
        <f t="shared" si="543"/>
        <v>1014.2089076417412</v>
      </c>
      <c r="E1159" s="11">
        <f t="shared" si="529"/>
        <v>690.17558740700463</v>
      </c>
      <c r="F1159" s="11">
        <f t="shared" si="544"/>
        <v>280.87982752376456</v>
      </c>
      <c r="G1159" s="11">
        <f t="shared" si="530"/>
        <v>547.83907687364422</v>
      </c>
      <c r="H1159" s="11">
        <f t="shared" si="531"/>
        <v>408.38797377932354</v>
      </c>
      <c r="I1159" s="24">
        <f t="shared" si="545"/>
        <v>280.87982752376456</v>
      </c>
      <c r="J1159" s="12">
        <f t="shared" si="532"/>
        <v>0.2071833785689278</v>
      </c>
      <c r="K1159" s="24">
        <f t="shared" si="533"/>
        <v>557.98441139398949</v>
      </c>
      <c r="L1159" s="12">
        <f t="shared" si="546"/>
        <v>0.22276407030621484</v>
      </c>
      <c r="M1159" s="24">
        <f t="shared" si="547"/>
        <v>547.83907687364422</v>
      </c>
      <c r="N1159" s="12">
        <f t="shared" si="534"/>
        <v>0.545605632411027</v>
      </c>
      <c r="O1159" s="24">
        <f t="shared" si="535"/>
        <v>706.27994943614772</v>
      </c>
      <c r="P1159" s="12">
        <f t="shared" si="548"/>
        <v>0.33427269448442504</v>
      </c>
      <c r="Q1159" s="24">
        <f t="shared" si="549"/>
        <v>408.38797377932354</v>
      </c>
      <c r="R1159" s="12">
        <f t="shared" si="536"/>
        <v>0.34742910902743779</v>
      </c>
      <c r="S1159" s="24">
        <f t="shared" si="537"/>
        <v>610.03142699392458</v>
      </c>
      <c r="T1159" s="12">
        <f t="shared" si="550"/>
        <v>0.29468190568790209</v>
      </c>
      <c r="W1159" s="24">
        <f t="shared" si="551"/>
        <v>465.5870998697269</v>
      </c>
      <c r="X1159" s="24">
        <f t="shared" si="552"/>
        <v>642.61084438014416</v>
      </c>
      <c r="Y1159" s="13">
        <f t="shared" si="538"/>
        <v>0.36841336035553307</v>
      </c>
      <c r="Z1159" s="24">
        <f t="shared" si="539"/>
        <v>5614.7121884319431</v>
      </c>
      <c r="AA1159" s="24">
        <f t="shared" si="540"/>
        <v>15643.45500117182</v>
      </c>
      <c r="AB1159" s="24">
        <f t="shared" si="553"/>
        <v>547.83907687364422</v>
      </c>
      <c r="AC1159" s="24">
        <f t="shared" si="554"/>
        <v>408.38797377932354</v>
      </c>
      <c r="AE1159" s="14">
        <f t="shared" si="555"/>
        <v>95.083333333333329</v>
      </c>
      <c r="AF1159" s="24">
        <f t="shared" si="559"/>
        <v>400</v>
      </c>
      <c r="AG1159" s="3">
        <f t="shared" si="556"/>
        <v>1.9</v>
      </c>
      <c r="AH1159" s="3">
        <f>IF(AC1159&lt;=450,AthetaR30_0,IF(AC1159&gt;=650,AthetaR30_2,(IF(AC1159&lt;=550,AthetaR30_0+(AthetaR30_1-AthetaR30_0)/100*(AC1159-450),AthetaR30_1+(AthetaR30_2-AthetaR30_1)/100*(AC1159-450)))))</f>
        <v>0</v>
      </c>
      <c r="AI1159" s="3">
        <f>IF(AD1159&lt;=450,AthetaR60_0,IF(AD1159&gt;=650,AthetaR60_2,(IF(AD1159&lt;=550,AthetaR60_0+(AthetaR60_1-AthetaR60_0)/100*(AD1159-450),AthetaR60_1+(AthetaR60_2-AthetaR60_1)/100*(AD1159-450)))))</f>
        <v>0.5</v>
      </c>
      <c r="AJ1159" s="3">
        <f>IF(AE1159&lt;=450,AthetaR90_0,IF(AE1159&gt;=650,AthetaR90_2,(IF(AE1159&lt;=550,AthetaR90_0+(AthetaR90_1-AthetaR90_0)/100*(AE1159-450),AthetaR90_1+(AthetaR90_2-AthetaR90_1)/100*(AE1159-450)))))</f>
        <v>1.3</v>
      </c>
      <c r="AK1159" s="3">
        <f>IF(AF1159&lt;=450,AthetaR120_0,IF(AF1159&gt;=650,AthetaR120_2,(IF(AF1159&lt;=550,AthetaR120_0+(AthetaR120_1-AthetaR120_0)/100*(AF1159-450),AthetaR120_1+(AthetaR120_2-AthetaR120_1)/100*(AF1159-450)))))</f>
        <v>1.9</v>
      </c>
      <c r="AL1159" s="24">
        <f t="shared" si="557"/>
        <v>547.83907687364422</v>
      </c>
      <c r="AM1159" s="14">
        <f t="shared" si="558"/>
        <v>413.47712051547694</v>
      </c>
    </row>
    <row r="1160" spans="2:39" x14ac:dyDescent="0.25">
      <c r="B1160" s="3">
        <f t="shared" si="541"/>
        <v>5710</v>
      </c>
      <c r="C1160" s="14">
        <f t="shared" si="542"/>
        <v>95.166666666666671</v>
      </c>
      <c r="D1160" s="11">
        <f t="shared" si="543"/>
        <v>1014.3399939110446</v>
      </c>
      <c r="E1160" s="11">
        <f t="shared" si="529"/>
        <v>690.38938575565669</v>
      </c>
      <c r="F1160" s="11">
        <f t="shared" si="544"/>
        <v>281.10259159407076</v>
      </c>
      <c r="G1160" s="11">
        <f t="shared" si="530"/>
        <v>548.17334956812863</v>
      </c>
      <c r="H1160" s="11">
        <f t="shared" si="531"/>
        <v>408.68265568501147</v>
      </c>
      <c r="I1160" s="24">
        <f t="shared" si="545"/>
        <v>281.10259159407076</v>
      </c>
      <c r="J1160" s="12">
        <f t="shared" si="532"/>
        <v>0.20715450744410094</v>
      </c>
      <c r="K1160" s="24">
        <f t="shared" si="533"/>
        <v>558.06217768443389</v>
      </c>
      <c r="L1160" s="12">
        <f t="shared" si="546"/>
        <v>0.22270927567469662</v>
      </c>
      <c r="M1160" s="24">
        <f t="shared" si="547"/>
        <v>548.17334956812863</v>
      </c>
      <c r="N1160" s="12">
        <f t="shared" si="534"/>
        <v>0.5453679575636301</v>
      </c>
      <c r="O1160" s="24">
        <f t="shared" si="535"/>
        <v>706.58775075977451</v>
      </c>
      <c r="P1160" s="12">
        <f t="shared" si="548"/>
        <v>0.33400770882539821</v>
      </c>
      <c r="Q1160" s="24">
        <f t="shared" si="549"/>
        <v>408.68265568501147</v>
      </c>
      <c r="R1160" s="12">
        <f t="shared" si="536"/>
        <v>0.34734459201678591</v>
      </c>
      <c r="S1160" s="24">
        <f t="shared" si="537"/>
        <v>610.17986181570723</v>
      </c>
      <c r="T1160" s="12">
        <f t="shared" si="550"/>
        <v>0.29454104196555703</v>
      </c>
      <c r="W1160" s="24">
        <f t="shared" si="551"/>
        <v>465.95551323008243</v>
      </c>
      <c r="X1160" s="24">
        <f t="shared" si="552"/>
        <v>642.84793047616336</v>
      </c>
      <c r="Y1160" s="13">
        <f t="shared" si="538"/>
        <v>0.36829245172897046</v>
      </c>
      <c r="Z1160" s="24">
        <f t="shared" si="539"/>
        <v>5610.8468131393565</v>
      </c>
      <c r="AA1160" s="24">
        <f t="shared" si="540"/>
        <v>15648.184169238766</v>
      </c>
      <c r="AB1160" s="24">
        <f t="shared" si="553"/>
        <v>548.17334956812863</v>
      </c>
      <c r="AC1160" s="24">
        <f t="shared" si="554"/>
        <v>408.68265568501147</v>
      </c>
      <c r="AE1160" s="14">
        <f t="shared" si="555"/>
        <v>95.166666666666671</v>
      </c>
      <c r="AF1160" s="24">
        <f t="shared" si="559"/>
        <v>400</v>
      </c>
      <c r="AG1160" s="3">
        <f t="shared" si="556"/>
        <v>1.9</v>
      </c>
      <c r="AH1160" s="3">
        <f>IF(AC1160&lt;=450,AthetaR30_0,IF(AC1160&gt;=650,AthetaR30_2,(IF(AC1160&lt;=550,AthetaR30_0+(AthetaR30_1-AthetaR30_0)/100*(AC1160-450),AthetaR30_1+(AthetaR30_2-AthetaR30_1)/100*(AC1160-450)))))</f>
        <v>0</v>
      </c>
      <c r="AI1160" s="3">
        <f>IF(AD1160&lt;=450,AthetaR60_0,IF(AD1160&gt;=650,AthetaR60_2,(IF(AD1160&lt;=550,AthetaR60_0+(AthetaR60_1-AthetaR60_0)/100*(AD1160-450),AthetaR60_1+(AthetaR60_2-AthetaR60_1)/100*(AD1160-450)))))</f>
        <v>0.5</v>
      </c>
      <c r="AJ1160" s="3">
        <f>IF(AE1160&lt;=450,AthetaR90_0,IF(AE1160&gt;=650,AthetaR90_2,(IF(AE1160&lt;=550,AthetaR90_0+(AthetaR90_1-AthetaR90_0)/100*(AE1160-450),AthetaR90_1+(AthetaR90_2-AthetaR90_1)/100*(AE1160-450)))))</f>
        <v>1.3</v>
      </c>
      <c r="AK1160" s="3">
        <f>IF(AF1160&lt;=450,AthetaR120_0,IF(AF1160&gt;=650,AthetaR120_2,(IF(AF1160&lt;=550,AthetaR120_0+(AthetaR120_1-AthetaR120_0)/100*(AF1160-450),AthetaR120_1+(AthetaR120_2-AthetaR120_1)/100*(AF1160-450)))))</f>
        <v>1.9</v>
      </c>
      <c r="AL1160" s="24">
        <f t="shared" si="557"/>
        <v>548.17334956812863</v>
      </c>
      <c r="AM1160" s="14">
        <f t="shared" si="558"/>
        <v>413.80408180275975</v>
      </c>
    </row>
    <row r="1161" spans="2:39" x14ac:dyDescent="0.25">
      <c r="B1161" s="3">
        <f t="shared" si="541"/>
        <v>5715</v>
      </c>
      <c r="C1161" s="14">
        <f t="shared" si="542"/>
        <v>95.25</v>
      </c>
      <c r="D1161" s="11">
        <f t="shared" si="543"/>
        <v>1014.4709655944337</v>
      </c>
      <c r="E1161" s="11">
        <f t="shared" si="529"/>
        <v>690.60318410430875</v>
      </c>
      <c r="F1161" s="11">
        <f t="shared" si="544"/>
        <v>281.32530086974543</v>
      </c>
      <c r="G1161" s="11">
        <f t="shared" si="530"/>
        <v>548.50735727695405</v>
      </c>
      <c r="H1161" s="11">
        <f t="shared" si="531"/>
        <v>408.97719672697701</v>
      </c>
      <c r="I1161" s="24">
        <f t="shared" si="545"/>
        <v>281.32530086974543</v>
      </c>
      <c r="J1161" s="12">
        <f t="shared" si="532"/>
        <v>0.20712564475720607</v>
      </c>
      <c r="K1161" s="24">
        <f t="shared" si="533"/>
        <v>558.13994291684287</v>
      </c>
      <c r="L1161" s="12">
        <f t="shared" si="546"/>
        <v>0.22265447308053987</v>
      </c>
      <c r="M1161" s="24">
        <f t="shared" si="547"/>
        <v>548.50735727695405</v>
      </c>
      <c r="N1161" s="12">
        <f t="shared" si="534"/>
        <v>0.54513034033923302</v>
      </c>
      <c r="O1161" s="24">
        <f t="shared" si="535"/>
        <v>706.89574576152768</v>
      </c>
      <c r="P1161" s="12">
        <f t="shared" si="548"/>
        <v>0.33374293874392968</v>
      </c>
      <c r="Q1161" s="24">
        <f t="shared" si="549"/>
        <v>408.97719672697701</v>
      </c>
      <c r="R1161" s="12">
        <f t="shared" si="536"/>
        <v>0.34726005459927062</v>
      </c>
      <c r="S1161" s="24">
        <f t="shared" si="537"/>
        <v>610.32840475652222</v>
      </c>
      <c r="T1161" s="12">
        <f t="shared" si="550"/>
        <v>0.29440019858923738</v>
      </c>
      <c r="W1161" s="24">
        <f t="shared" si="551"/>
        <v>466.32380568181139</v>
      </c>
      <c r="X1161" s="24">
        <f t="shared" si="552"/>
        <v>643.08532221465782</v>
      </c>
      <c r="Y1161" s="13">
        <f t="shared" si="538"/>
        <v>0.36817142067861536</v>
      </c>
      <c r="Z1161" s="24">
        <f t="shared" si="539"/>
        <v>5606.9844605624339</v>
      </c>
      <c r="AA1161" s="24">
        <f t="shared" si="540"/>
        <v>15652.908201618327</v>
      </c>
      <c r="AB1161" s="24">
        <f t="shared" si="553"/>
        <v>548.50735727695405</v>
      </c>
      <c r="AC1161" s="24">
        <f t="shared" si="554"/>
        <v>408.97719672697701</v>
      </c>
      <c r="AE1161" s="14">
        <f t="shared" si="555"/>
        <v>95.25</v>
      </c>
      <c r="AF1161" s="24">
        <f t="shared" si="559"/>
        <v>400</v>
      </c>
      <c r="AG1161" s="3">
        <f t="shared" si="556"/>
        <v>1.9</v>
      </c>
      <c r="AH1161" s="3">
        <f>IF(AC1161&lt;=450,AthetaR30_0,IF(AC1161&gt;=650,AthetaR30_2,(IF(AC1161&lt;=550,AthetaR30_0+(AthetaR30_1-AthetaR30_0)/100*(AC1161-450),AthetaR30_1+(AthetaR30_2-AthetaR30_1)/100*(AC1161-450)))))</f>
        <v>0</v>
      </c>
      <c r="AI1161" s="3">
        <f>IF(AD1161&lt;=450,AthetaR60_0,IF(AD1161&gt;=650,AthetaR60_2,(IF(AD1161&lt;=550,AthetaR60_0+(AthetaR60_1-AthetaR60_0)/100*(AD1161-450),AthetaR60_1+(AthetaR60_2-AthetaR60_1)/100*(AD1161-450)))))</f>
        <v>0.5</v>
      </c>
      <c r="AJ1161" s="3">
        <f>IF(AE1161&lt;=450,AthetaR90_0,IF(AE1161&gt;=650,AthetaR90_2,(IF(AE1161&lt;=550,AthetaR90_0+(AthetaR90_1-AthetaR90_0)/100*(AE1161-450),AthetaR90_1+(AthetaR90_2-AthetaR90_1)/100*(AE1161-450)))))</f>
        <v>1.3</v>
      </c>
      <c r="AK1161" s="3">
        <f>IF(AF1161&lt;=450,AthetaR120_0,IF(AF1161&gt;=650,AthetaR120_2,(IF(AF1161&lt;=550,AthetaR120_0+(AthetaR120_1-AthetaR120_0)/100*(AF1161-450),AthetaR120_1+(AthetaR120_2-AthetaR120_1)/100*(AF1161-450)))))</f>
        <v>1.9</v>
      </c>
      <c r="AL1161" s="24">
        <f t="shared" si="557"/>
        <v>548.50735727695405</v>
      </c>
      <c r="AM1161" s="14">
        <f t="shared" si="558"/>
        <v>414.13093231053932</v>
      </c>
    </row>
    <row r="1162" spans="2:39" x14ac:dyDescent="0.25">
      <c r="B1162" s="3">
        <f t="shared" si="541"/>
        <v>5720</v>
      </c>
      <c r="C1162" s="14">
        <f t="shared" si="542"/>
        <v>95.333333333333329</v>
      </c>
      <c r="D1162" s="11">
        <f t="shared" si="543"/>
        <v>1014.6018228920585</v>
      </c>
      <c r="E1162" s="11">
        <f t="shared" si="529"/>
        <v>690.81698245296081</v>
      </c>
      <c r="F1162" s="11">
        <f t="shared" si="544"/>
        <v>281.54795534282596</v>
      </c>
      <c r="G1162" s="11">
        <f t="shared" si="530"/>
        <v>548.84110021569802</v>
      </c>
      <c r="H1162" s="11">
        <f t="shared" si="531"/>
        <v>409.27159692556626</v>
      </c>
      <c r="I1162" s="24">
        <f t="shared" si="545"/>
        <v>281.54795534282596</v>
      </c>
      <c r="J1162" s="12">
        <f t="shared" si="532"/>
        <v>0.20709679045596535</v>
      </c>
      <c r="K1162" s="24">
        <f t="shared" si="533"/>
        <v>558.21770722218025</v>
      </c>
      <c r="L1162" s="12">
        <f t="shared" si="546"/>
        <v>0.22259966255289104</v>
      </c>
      <c r="M1162" s="24">
        <f t="shared" si="547"/>
        <v>548.84110021569802</v>
      </c>
      <c r="N1162" s="12">
        <f t="shared" si="534"/>
        <v>0.54489278112462003</v>
      </c>
      <c r="O1162" s="24">
        <f t="shared" si="535"/>
        <v>707.20393409507437</v>
      </c>
      <c r="P1162" s="12">
        <f t="shared" si="548"/>
        <v>0.3334783843442386</v>
      </c>
      <c r="Q1162" s="24">
        <f t="shared" si="549"/>
        <v>409.27159692556626</v>
      </c>
      <c r="R1162" s="12">
        <f t="shared" si="536"/>
        <v>0.34717549678151205</v>
      </c>
      <c r="S1162" s="24">
        <f t="shared" si="537"/>
        <v>610.47705590990358</v>
      </c>
      <c r="T1162" s="12">
        <f t="shared" si="550"/>
        <v>0.29425937568017146</v>
      </c>
      <c r="W1162" s="24">
        <f t="shared" si="551"/>
        <v>466.69197710249</v>
      </c>
      <c r="X1162" s="24">
        <f t="shared" si="552"/>
        <v>643.32301980400359</v>
      </c>
      <c r="Y1162" s="13">
        <f t="shared" si="538"/>
        <v>0.36805026764529103</v>
      </c>
      <c r="Z1162" s="24">
        <f t="shared" si="539"/>
        <v>5603.1251337617705</v>
      </c>
      <c r="AA1162" s="24">
        <f t="shared" si="540"/>
        <v>15657.627109807221</v>
      </c>
      <c r="AB1162" s="24">
        <f t="shared" si="553"/>
        <v>548.84110021569802</v>
      </c>
      <c r="AC1162" s="24">
        <f t="shared" si="554"/>
        <v>409.27159692556626</v>
      </c>
      <c r="AE1162" s="14">
        <f t="shared" si="555"/>
        <v>95.333333333333329</v>
      </c>
      <c r="AF1162" s="24">
        <f t="shared" si="559"/>
        <v>400</v>
      </c>
      <c r="AG1162" s="3">
        <f t="shared" si="556"/>
        <v>1.9</v>
      </c>
      <c r="AH1162" s="3">
        <f>IF(AC1162&lt;=450,AthetaR30_0,IF(AC1162&gt;=650,AthetaR30_2,(IF(AC1162&lt;=550,AthetaR30_0+(AthetaR30_1-AthetaR30_0)/100*(AC1162-450),AthetaR30_1+(AthetaR30_2-AthetaR30_1)/100*(AC1162-450)))))</f>
        <v>0</v>
      </c>
      <c r="AI1162" s="3">
        <f>IF(AD1162&lt;=450,AthetaR60_0,IF(AD1162&gt;=650,AthetaR60_2,(IF(AD1162&lt;=550,AthetaR60_0+(AthetaR60_1-AthetaR60_0)/100*(AD1162-450),AthetaR60_1+(AthetaR60_2-AthetaR60_1)/100*(AD1162-450)))))</f>
        <v>0.5</v>
      </c>
      <c r="AJ1162" s="3">
        <f>IF(AE1162&lt;=450,AthetaR90_0,IF(AE1162&gt;=650,AthetaR90_2,(IF(AE1162&lt;=550,AthetaR90_0+(AthetaR90_1-AthetaR90_0)/100*(AE1162-450),AthetaR90_1+(AthetaR90_2-AthetaR90_1)/100*(AE1162-450)))))</f>
        <v>1.3</v>
      </c>
      <c r="AK1162" s="3">
        <f>IF(AF1162&lt;=450,AthetaR120_0,IF(AF1162&gt;=650,AthetaR120_2,(IF(AF1162&lt;=550,AthetaR120_0+(AthetaR120_1-AthetaR120_0)/100*(AF1162-450),AthetaR120_1+(AthetaR120_2-AthetaR120_1)/100*(AF1162-450)))))</f>
        <v>1.9</v>
      </c>
      <c r="AL1162" s="24">
        <f t="shared" si="557"/>
        <v>548.84110021569802</v>
      </c>
      <c r="AM1162" s="14">
        <f t="shared" si="558"/>
        <v>414.4576720000295</v>
      </c>
    </row>
    <row r="1163" spans="2:39" x14ac:dyDescent="0.25">
      <c r="B1163" s="3">
        <f t="shared" si="541"/>
        <v>5725</v>
      </c>
      <c r="C1163" s="14">
        <f t="shared" si="542"/>
        <v>95.416666666666671</v>
      </c>
      <c r="D1163" s="11">
        <f t="shared" si="543"/>
        <v>1014.7325660035452</v>
      </c>
      <c r="E1163" s="11">
        <f t="shared" si="529"/>
        <v>691.03078080161299</v>
      </c>
      <c r="F1163" s="11">
        <f t="shared" si="544"/>
        <v>281.77055500537887</v>
      </c>
      <c r="G1163" s="11">
        <f t="shared" si="530"/>
        <v>549.17457860004231</v>
      </c>
      <c r="H1163" s="11">
        <f t="shared" si="531"/>
        <v>409.56585630124641</v>
      </c>
      <c r="I1163" s="24">
        <f t="shared" si="545"/>
        <v>281.77055500537887</v>
      </c>
      <c r="J1163" s="12">
        <f t="shared" si="532"/>
        <v>0.20706794448823387</v>
      </c>
      <c r="K1163" s="24">
        <f t="shared" si="533"/>
        <v>558.29547073120375</v>
      </c>
      <c r="L1163" s="12">
        <f t="shared" si="546"/>
        <v>0.22254484412080638</v>
      </c>
      <c r="M1163" s="24">
        <f t="shared" si="547"/>
        <v>549.17457860004231</v>
      </c>
      <c r="N1163" s="12">
        <f t="shared" si="534"/>
        <v>0.54465528030557686</v>
      </c>
      <c r="O1163" s="24">
        <f t="shared" si="535"/>
        <v>707.51231541377547</v>
      </c>
      <c r="P1163" s="12">
        <f t="shared" si="548"/>
        <v>0.33321404572923347</v>
      </c>
      <c r="Q1163" s="24">
        <f t="shared" si="549"/>
        <v>409.56585630124641</v>
      </c>
      <c r="R1163" s="12">
        <f t="shared" si="536"/>
        <v>0.34709091857061891</v>
      </c>
      <c r="S1163" s="24">
        <f t="shared" si="537"/>
        <v>610.62581536864366</v>
      </c>
      <c r="T1163" s="12">
        <f t="shared" si="550"/>
        <v>0.2941185733594911</v>
      </c>
      <c r="W1163" s="24">
        <f t="shared" si="551"/>
        <v>467.06002737013529</v>
      </c>
      <c r="X1163" s="24">
        <f t="shared" si="552"/>
        <v>643.56102345116415</v>
      </c>
      <c r="Y1163" s="13">
        <f t="shared" si="538"/>
        <v>0.3679289930710305</v>
      </c>
      <c r="Z1163" s="24">
        <f t="shared" si="539"/>
        <v>5599.2688357869429</v>
      </c>
      <c r="AA1163" s="24">
        <f t="shared" si="540"/>
        <v>15662.340905344852</v>
      </c>
      <c r="AB1163" s="24">
        <f t="shared" si="553"/>
        <v>549.17457860004231</v>
      </c>
      <c r="AC1163" s="24">
        <f t="shared" si="554"/>
        <v>409.56585630124641</v>
      </c>
      <c r="AE1163" s="14">
        <f t="shared" si="555"/>
        <v>95.416666666666671</v>
      </c>
      <c r="AF1163" s="24">
        <f t="shared" si="559"/>
        <v>400</v>
      </c>
      <c r="AG1163" s="3">
        <f t="shared" si="556"/>
        <v>1.9</v>
      </c>
      <c r="AH1163" s="3">
        <f>IF(AC1163&lt;=450,AthetaR30_0,IF(AC1163&gt;=650,AthetaR30_2,(IF(AC1163&lt;=550,AthetaR30_0+(AthetaR30_1-AthetaR30_0)/100*(AC1163-450),AthetaR30_1+(AthetaR30_2-AthetaR30_1)/100*(AC1163-450)))))</f>
        <v>0</v>
      </c>
      <c r="AI1163" s="3">
        <f>IF(AD1163&lt;=450,AthetaR60_0,IF(AD1163&gt;=650,AthetaR60_2,(IF(AD1163&lt;=550,AthetaR60_0+(AthetaR60_1-AthetaR60_0)/100*(AD1163-450),AthetaR60_1+(AthetaR60_2-AthetaR60_1)/100*(AD1163-450)))))</f>
        <v>0.5</v>
      </c>
      <c r="AJ1163" s="3">
        <f>IF(AE1163&lt;=450,AthetaR90_0,IF(AE1163&gt;=650,AthetaR90_2,(IF(AE1163&lt;=550,AthetaR90_0+(AthetaR90_1-AthetaR90_0)/100*(AE1163-450),AthetaR90_1+(AthetaR90_2-AthetaR90_1)/100*(AE1163-450)))))</f>
        <v>1.3</v>
      </c>
      <c r="AK1163" s="3">
        <f>IF(AF1163&lt;=450,AthetaR120_0,IF(AF1163&gt;=650,AthetaR120_2,(IF(AF1163&lt;=550,AthetaR120_0+(AthetaR120_1-AthetaR120_0)/100*(AF1163-450),AthetaR120_1+(AthetaR120_2-AthetaR120_1)/100*(AF1163-450)))))</f>
        <v>1.9</v>
      </c>
      <c r="AL1163" s="24">
        <f t="shared" si="557"/>
        <v>549.17457860004231</v>
      </c>
      <c r="AM1163" s="14">
        <f t="shared" si="558"/>
        <v>414.78430083259894</v>
      </c>
    </row>
    <row r="1164" spans="2:39" x14ac:dyDescent="0.25">
      <c r="B1164" s="3">
        <f t="shared" si="541"/>
        <v>5730</v>
      </c>
      <c r="C1164" s="14">
        <f t="shared" si="542"/>
        <v>95.5</v>
      </c>
      <c r="D1164" s="11">
        <f t="shared" si="543"/>
        <v>1014.8631951279979</v>
      </c>
      <c r="E1164" s="11">
        <f t="shared" si="529"/>
        <v>691.24457915026505</v>
      </c>
      <c r="F1164" s="11">
        <f t="shared" si="544"/>
        <v>281.99309984949969</v>
      </c>
      <c r="G1164" s="11">
        <f t="shared" si="530"/>
        <v>549.50779264577159</v>
      </c>
      <c r="H1164" s="11">
        <f t="shared" si="531"/>
        <v>409.85997487460588</v>
      </c>
      <c r="I1164" s="24">
        <f t="shared" si="545"/>
        <v>281.99309984949969</v>
      </c>
      <c r="J1164" s="12">
        <f t="shared" si="532"/>
        <v>0.20703910680199922</v>
      </c>
      <c r="K1164" s="24">
        <f t="shared" si="533"/>
        <v>558.37323357446473</v>
      </c>
      <c r="L1164" s="12">
        <f t="shared" si="546"/>
        <v>0.2224900178132346</v>
      </c>
      <c r="M1164" s="24">
        <f t="shared" si="547"/>
        <v>549.50779264577159</v>
      </c>
      <c r="N1164" s="12">
        <f t="shared" si="534"/>
        <v>0.54441783826688839</v>
      </c>
      <c r="O1164" s="24">
        <f t="shared" si="535"/>
        <v>707.82088937069045</v>
      </c>
      <c r="P1164" s="12">
        <f t="shared" si="548"/>
        <v>0.33294992300046505</v>
      </c>
      <c r="Q1164" s="24">
        <f t="shared" si="549"/>
        <v>409.85997487460588</v>
      </c>
      <c r="R1164" s="12">
        <f t="shared" si="536"/>
        <v>0.34700631997418746</v>
      </c>
      <c r="S1164" s="24">
        <f t="shared" si="537"/>
        <v>610.77468322479353</v>
      </c>
      <c r="T1164" s="12">
        <f t="shared" si="550"/>
        <v>0.29397779174819877</v>
      </c>
      <c r="W1164" s="24">
        <f t="shared" si="551"/>
        <v>467.42795636320631</v>
      </c>
      <c r="X1164" s="24">
        <f t="shared" si="552"/>
        <v>643.79933336169313</v>
      </c>
      <c r="Y1164" s="13">
        <f t="shared" si="538"/>
        <v>0.3678075973990646</v>
      </c>
      <c r="Z1164" s="24">
        <f t="shared" si="539"/>
        <v>5595.4155696764683</v>
      </c>
      <c r="AA1164" s="24">
        <f t="shared" si="540"/>
        <v>15667.049599813095</v>
      </c>
      <c r="AB1164" s="24">
        <f t="shared" si="553"/>
        <v>549.50779264577159</v>
      </c>
      <c r="AC1164" s="24">
        <f t="shared" si="554"/>
        <v>409.85997487460588</v>
      </c>
      <c r="AE1164" s="14">
        <f t="shared" si="555"/>
        <v>95.5</v>
      </c>
      <c r="AF1164" s="24">
        <f t="shared" si="559"/>
        <v>400</v>
      </c>
      <c r="AG1164" s="3">
        <f t="shared" si="556"/>
        <v>1.9</v>
      </c>
      <c r="AH1164" s="3">
        <f>IF(AC1164&lt;=450,AthetaR30_0,IF(AC1164&gt;=650,AthetaR30_2,(IF(AC1164&lt;=550,AthetaR30_0+(AthetaR30_1-AthetaR30_0)/100*(AC1164-450),AthetaR30_1+(AthetaR30_2-AthetaR30_1)/100*(AC1164-450)))))</f>
        <v>0</v>
      </c>
      <c r="AI1164" s="3">
        <f>IF(AD1164&lt;=450,AthetaR60_0,IF(AD1164&gt;=650,AthetaR60_2,(IF(AD1164&lt;=550,AthetaR60_0+(AthetaR60_1-AthetaR60_0)/100*(AD1164-450),AthetaR60_1+(AthetaR60_2-AthetaR60_1)/100*(AD1164-450)))))</f>
        <v>0.5</v>
      </c>
      <c r="AJ1164" s="3">
        <f>IF(AE1164&lt;=450,AthetaR90_0,IF(AE1164&gt;=650,AthetaR90_2,(IF(AE1164&lt;=550,AthetaR90_0+(AthetaR90_1-AthetaR90_0)/100*(AE1164-450),AthetaR90_1+(AthetaR90_2-AthetaR90_1)/100*(AE1164-450)))))</f>
        <v>1.3</v>
      </c>
      <c r="AK1164" s="3">
        <f>IF(AF1164&lt;=450,AthetaR120_0,IF(AF1164&gt;=650,AthetaR120_2,(IF(AF1164&lt;=550,AthetaR120_0+(AthetaR120_1-AthetaR120_0)/100*(AF1164-450),AthetaR120_1+(AthetaR120_2-AthetaR120_1)/100*(AF1164-450)))))</f>
        <v>1.9</v>
      </c>
      <c r="AL1164" s="24">
        <f t="shared" si="557"/>
        <v>549.50779264577159</v>
      </c>
      <c r="AM1164" s="14">
        <f t="shared" si="558"/>
        <v>415.11081876977113</v>
      </c>
    </row>
    <row r="1165" spans="2:39" x14ac:dyDescent="0.25">
      <c r="B1165" s="3">
        <f t="shared" si="541"/>
        <v>5735</v>
      </c>
      <c r="C1165" s="14">
        <f t="shared" si="542"/>
        <v>95.583333333333329</v>
      </c>
      <c r="D1165" s="11">
        <f t="shared" si="543"/>
        <v>1014.9937104640003</v>
      </c>
      <c r="E1165" s="11">
        <f t="shared" si="529"/>
        <v>691.45837749891712</v>
      </c>
      <c r="F1165" s="11">
        <f t="shared" si="544"/>
        <v>282.21558986731293</v>
      </c>
      <c r="G1165" s="11">
        <f t="shared" si="530"/>
        <v>549.84074256877204</v>
      </c>
      <c r="H1165" s="11">
        <f t="shared" si="531"/>
        <v>410.15395266635409</v>
      </c>
      <c r="I1165" s="24">
        <f t="shared" si="545"/>
        <v>282.21558986731293</v>
      </c>
      <c r="J1165" s="12">
        <f t="shared" si="532"/>
        <v>0.20701027734538163</v>
      </c>
      <c r="K1165" s="24">
        <f t="shared" si="533"/>
        <v>558.45099588230858</v>
      </c>
      <c r="L1165" s="12">
        <f t="shared" si="546"/>
        <v>0.22243518365902834</v>
      </c>
      <c r="M1165" s="24">
        <f t="shared" si="547"/>
        <v>549.84074256877204</v>
      </c>
      <c r="N1165" s="12">
        <f t="shared" si="534"/>
        <v>0.54418045539233484</v>
      </c>
      <c r="O1165" s="24">
        <f t="shared" si="535"/>
        <v>708.12965561858277</v>
      </c>
      <c r="P1165" s="12">
        <f t="shared" si="548"/>
        <v>0.33268601625816069</v>
      </c>
      <c r="Q1165" s="24">
        <f t="shared" si="549"/>
        <v>410.15395266635409</v>
      </c>
      <c r="R1165" s="12">
        <f t="shared" si="536"/>
        <v>0.34692170100029818</v>
      </c>
      <c r="S1165" s="24">
        <f t="shared" si="537"/>
        <v>610.92365956966614</v>
      </c>
      <c r="T1165" s="12">
        <f t="shared" si="550"/>
        <v>0.29383703096718627</v>
      </c>
      <c r="W1165" s="24">
        <f t="shared" si="551"/>
        <v>467.79576396060537</v>
      </c>
      <c r="X1165" s="24">
        <f t="shared" si="552"/>
        <v>644.03794973973618</v>
      </c>
      <c r="Y1165" s="13">
        <f t="shared" si="538"/>
        <v>0.36768608107381479</v>
      </c>
      <c r="Z1165" s="24">
        <f t="shared" si="539"/>
        <v>5591.5653384577936</v>
      </c>
      <c r="AA1165" s="24">
        <f t="shared" si="540"/>
        <v>15671.753204836234</v>
      </c>
      <c r="AB1165" s="24">
        <f t="shared" si="553"/>
        <v>549.84074256877204</v>
      </c>
      <c r="AC1165" s="24">
        <f t="shared" si="554"/>
        <v>410.15395266635409</v>
      </c>
      <c r="AE1165" s="14">
        <f t="shared" si="555"/>
        <v>95.583333333333329</v>
      </c>
      <c r="AF1165" s="24">
        <f t="shared" si="559"/>
        <v>400</v>
      </c>
      <c r="AG1165" s="3">
        <f t="shared" si="556"/>
        <v>1.9</v>
      </c>
      <c r="AH1165" s="3">
        <f>IF(AC1165&lt;=450,AthetaR30_0,IF(AC1165&gt;=650,AthetaR30_2,(IF(AC1165&lt;=550,AthetaR30_0+(AthetaR30_1-AthetaR30_0)/100*(AC1165-450),AthetaR30_1+(AthetaR30_2-AthetaR30_1)/100*(AC1165-450)))))</f>
        <v>0</v>
      </c>
      <c r="AI1165" s="3">
        <f>IF(AD1165&lt;=450,AthetaR60_0,IF(AD1165&gt;=650,AthetaR60_2,(IF(AD1165&lt;=550,AthetaR60_0+(AthetaR60_1-AthetaR60_0)/100*(AD1165-450),AthetaR60_1+(AthetaR60_2-AthetaR60_1)/100*(AD1165-450)))))</f>
        <v>0.5</v>
      </c>
      <c r="AJ1165" s="3">
        <f>IF(AE1165&lt;=450,AthetaR90_0,IF(AE1165&gt;=650,AthetaR90_2,(IF(AE1165&lt;=550,AthetaR90_0+(AthetaR90_1-AthetaR90_0)/100*(AE1165-450),AthetaR90_1+(AthetaR90_2-AthetaR90_1)/100*(AE1165-450)))))</f>
        <v>1.3</v>
      </c>
      <c r="AK1165" s="3">
        <f>IF(AF1165&lt;=450,AthetaR120_0,IF(AF1165&gt;=650,AthetaR120_2,(IF(AF1165&lt;=550,AthetaR120_0+(AthetaR120_1-AthetaR120_0)/100*(AF1165-450),AthetaR120_1+(AthetaR120_2-AthetaR120_1)/100*(AF1165-450)))))</f>
        <v>1.9</v>
      </c>
      <c r="AL1165" s="24">
        <f t="shared" si="557"/>
        <v>549.84074256877204</v>
      </c>
      <c r="AM1165" s="14">
        <f t="shared" si="558"/>
        <v>415.43722577322478</v>
      </c>
    </row>
    <row r="1166" spans="2:39" x14ac:dyDescent="0.25">
      <c r="B1166" s="3">
        <f t="shared" si="541"/>
        <v>5740</v>
      </c>
      <c r="C1166" s="14">
        <f t="shared" si="542"/>
        <v>95.666666666666671</v>
      </c>
      <c r="D1166" s="11">
        <f t="shared" si="543"/>
        <v>1015.1241122096176</v>
      </c>
      <c r="E1166" s="11">
        <f t="shared" si="529"/>
        <v>691.67217584756918</v>
      </c>
      <c r="F1166" s="11">
        <f t="shared" si="544"/>
        <v>282.43802505097193</v>
      </c>
      <c r="G1166" s="11">
        <f t="shared" si="530"/>
        <v>550.17342858503025</v>
      </c>
      <c r="H1166" s="11">
        <f t="shared" si="531"/>
        <v>410.4477896973213</v>
      </c>
      <c r="I1166" s="24">
        <f t="shared" si="545"/>
        <v>282.43802505097193</v>
      </c>
      <c r="J1166" s="12">
        <f t="shared" si="532"/>
        <v>0.20698145606663346</v>
      </c>
      <c r="K1166" s="24">
        <f t="shared" si="533"/>
        <v>558.52875778487419</v>
      </c>
      <c r="L1166" s="12">
        <f t="shared" si="546"/>
        <v>0.22238034168695042</v>
      </c>
      <c r="M1166" s="24">
        <f t="shared" si="547"/>
        <v>550.17342858503025</v>
      </c>
      <c r="N1166" s="12">
        <f t="shared" si="534"/>
        <v>0.54394313206468947</v>
      </c>
      <c r="O1166" s="24">
        <f t="shared" si="535"/>
        <v>708.43861380992507</v>
      </c>
      <c r="P1166" s="12">
        <f t="shared" si="548"/>
        <v>0.33242232560123958</v>
      </c>
      <c r="Q1166" s="24">
        <f t="shared" si="549"/>
        <v>410.4477896973213</v>
      </c>
      <c r="R1166" s="12">
        <f t="shared" si="536"/>
        <v>0.34683706165751471</v>
      </c>
      <c r="S1166" s="24">
        <f t="shared" si="537"/>
        <v>611.07274449383692</v>
      </c>
      <c r="T1166" s="12">
        <f t="shared" si="550"/>
        <v>0.2936962911372431</v>
      </c>
      <c r="W1166" s="24">
        <f t="shared" si="551"/>
        <v>468.1634500416792</v>
      </c>
      <c r="X1166" s="24">
        <f t="shared" si="552"/>
        <v>644.2768727880341</v>
      </c>
      <c r="Y1166" s="13">
        <f t="shared" si="538"/>
        <v>0.36756444454088244</v>
      </c>
      <c r="Z1166" s="24">
        <f t="shared" si="539"/>
        <v>5587.7181451472497</v>
      </c>
      <c r="AA1166" s="24">
        <f t="shared" si="540"/>
        <v>15676.451732080799</v>
      </c>
      <c r="AB1166" s="24">
        <f t="shared" si="553"/>
        <v>550.17342858503025</v>
      </c>
      <c r="AC1166" s="24">
        <f t="shared" si="554"/>
        <v>410.4477896973213</v>
      </c>
      <c r="AE1166" s="14">
        <f t="shared" si="555"/>
        <v>95.666666666666671</v>
      </c>
      <c r="AF1166" s="24">
        <f t="shared" si="559"/>
        <v>400</v>
      </c>
      <c r="AG1166" s="3">
        <f t="shared" si="556"/>
        <v>1.9</v>
      </c>
      <c r="AH1166" s="3">
        <f>IF(AC1166&lt;=450,AthetaR30_0,IF(AC1166&gt;=650,AthetaR30_2,(IF(AC1166&lt;=550,AthetaR30_0+(AthetaR30_1-AthetaR30_0)/100*(AC1166-450),AthetaR30_1+(AthetaR30_2-AthetaR30_1)/100*(AC1166-450)))))</f>
        <v>0</v>
      </c>
      <c r="AI1166" s="3">
        <f>IF(AD1166&lt;=450,AthetaR60_0,IF(AD1166&gt;=650,AthetaR60_2,(IF(AD1166&lt;=550,AthetaR60_0+(AthetaR60_1-AthetaR60_0)/100*(AD1166-450),AthetaR60_1+(AthetaR60_2-AthetaR60_1)/100*(AD1166-450)))))</f>
        <v>0.5</v>
      </c>
      <c r="AJ1166" s="3">
        <f>IF(AE1166&lt;=450,AthetaR90_0,IF(AE1166&gt;=650,AthetaR90_2,(IF(AE1166&lt;=550,AthetaR90_0+(AthetaR90_1-AthetaR90_0)/100*(AE1166-450),AthetaR90_1+(AthetaR90_2-AthetaR90_1)/100*(AE1166-450)))))</f>
        <v>1.3</v>
      </c>
      <c r="AK1166" s="3">
        <f>IF(AF1166&lt;=450,AthetaR120_0,IF(AF1166&gt;=650,AthetaR120_2,(IF(AF1166&lt;=550,AthetaR120_0+(AthetaR120_1-AthetaR120_0)/100*(AF1166-450),AthetaR120_1+(AthetaR120_2-AthetaR120_1)/100*(AF1166-450)))))</f>
        <v>1.9</v>
      </c>
      <c r="AL1166" s="24">
        <f t="shared" si="557"/>
        <v>550.17342858503025</v>
      </c>
      <c r="AM1166" s="14">
        <f t="shared" si="558"/>
        <v>415.76352180479398</v>
      </c>
    </row>
    <row r="1167" spans="2:39" x14ac:dyDescent="0.25">
      <c r="B1167" s="3">
        <f t="shared" si="541"/>
        <v>5745</v>
      </c>
      <c r="C1167" s="14">
        <f t="shared" si="542"/>
        <v>95.75</v>
      </c>
      <c r="D1167" s="11">
        <f t="shared" si="543"/>
        <v>1015.2544005623984</v>
      </c>
      <c r="E1167" s="11">
        <f t="shared" si="529"/>
        <v>691.88597419622124</v>
      </c>
      <c r="F1167" s="11">
        <f t="shared" si="544"/>
        <v>282.6604053926589</v>
      </c>
      <c r="G1167" s="11">
        <f t="shared" si="530"/>
        <v>550.50585091063147</v>
      </c>
      <c r="H1167" s="11">
        <f t="shared" si="531"/>
        <v>410.74148598845852</v>
      </c>
      <c r="I1167" s="24">
        <f t="shared" si="545"/>
        <v>282.6604053926589</v>
      </c>
      <c r="J1167" s="12">
        <f t="shared" si="532"/>
        <v>0.20695264291413884</v>
      </c>
      <c r="K1167" s="24">
        <f t="shared" si="533"/>
        <v>558.60651941209494</v>
      </c>
      <c r="L1167" s="12">
        <f t="shared" si="546"/>
        <v>0.22232549192565634</v>
      </c>
      <c r="M1167" s="24">
        <f t="shared" si="547"/>
        <v>550.50585091063147</v>
      </c>
      <c r="N1167" s="12">
        <f t="shared" si="534"/>
        <v>0.54370586866571602</v>
      </c>
      <c r="O1167" s="24">
        <f t="shared" si="535"/>
        <v>708.74776359690281</v>
      </c>
      <c r="P1167" s="12">
        <f t="shared" si="548"/>
        <v>0.332158851127272</v>
      </c>
      <c r="Q1167" s="24">
        <f t="shared" si="549"/>
        <v>410.74148598845852</v>
      </c>
      <c r="R1167" s="12">
        <f t="shared" si="536"/>
        <v>0.3467524019548815</v>
      </c>
      <c r="S1167" s="24">
        <f t="shared" si="537"/>
        <v>611.22193808714576</v>
      </c>
      <c r="T1167" s="12">
        <f t="shared" si="550"/>
        <v>0.29355557237902719</v>
      </c>
      <c r="W1167" s="24">
        <f t="shared" si="551"/>
        <v>468.5310144862201</v>
      </c>
      <c r="X1167" s="24">
        <f t="shared" si="552"/>
        <v>644.51610270792492</v>
      </c>
      <c r="Y1167" s="13">
        <f t="shared" si="538"/>
        <v>0.36744268824703913</v>
      </c>
      <c r="Z1167" s="24">
        <f t="shared" si="539"/>
        <v>5583.8739927500283</v>
      </c>
      <c r="AA1167" s="24">
        <f t="shared" si="540"/>
        <v>15681.145193255383</v>
      </c>
      <c r="AB1167" s="24">
        <f t="shared" si="553"/>
        <v>550.50585091063147</v>
      </c>
      <c r="AC1167" s="24">
        <f t="shared" si="554"/>
        <v>410.74148598845852</v>
      </c>
      <c r="AE1167" s="14">
        <f t="shared" si="555"/>
        <v>95.75</v>
      </c>
      <c r="AF1167" s="24">
        <f t="shared" si="559"/>
        <v>400</v>
      </c>
      <c r="AG1167" s="3">
        <f t="shared" si="556"/>
        <v>1.9</v>
      </c>
      <c r="AH1167" s="3">
        <f>IF(AC1167&lt;=450,AthetaR30_0,IF(AC1167&gt;=650,AthetaR30_2,(IF(AC1167&lt;=550,AthetaR30_0+(AthetaR30_1-AthetaR30_0)/100*(AC1167-450),AthetaR30_1+(AthetaR30_2-AthetaR30_1)/100*(AC1167-450)))))</f>
        <v>0</v>
      </c>
      <c r="AI1167" s="3">
        <f>IF(AD1167&lt;=450,AthetaR60_0,IF(AD1167&gt;=650,AthetaR60_2,(IF(AD1167&lt;=550,AthetaR60_0+(AthetaR60_1-AthetaR60_0)/100*(AD1167-450),AthetaR60_1+(AthetaR60_2-AthetaR60_1)/100*(AD1167-450)))))</f>
        <v>0.5</v>
      </c>
      <c r="AJ1167" s="3">
        <f>IF(AE1167&lt;=450,AthetaR90_0,IF(AE1167&gt;=650,AthetaR90_2,(IF(AE1167&lt;=550,AthetaR90_0+(AthetaR90_1-AthetaR90_0)/100*(AE1167-450),AthetaR90_1+(AthetaR90_2-AthetaR90_1)/100*(AE1167-450)))))</f>
        <v>1.3</v>
      </c>
      <c r="AK1167" s="3">
        <f>IF(AF1167&lt;=450,AthetaR120_0,IF(AF1167&gt;=650,AthetaR120_2,(IF(AF1167&lt;=550,AthetaR120_0+(AthetaR120_1-AthetaR120_0)/100*(AF1167-450),AthetaR120_1+(AthetaR120_2-AthetaR120_1)/100*(AF1167-450)))))</f>
        <v>1.9</v>
      </c>
      <c r="AL1167" s="24">
        <f t="shared" si="557"/>
        <v>550.50585091063147</v>
      </c>
      <c r="AM1167" s="14">
        <f t="shared" si="558"/>
        <v>416.08970682646816</v>
      </c>
    </row>
    <row r="1168" spans="2:39" x14ac:dyDescent="0.25">
      <c r="B1168" s="3">
        <f t="shared" si="541"/>
        <v>5750</v>
      </c>
      <c r="C1168" s="14">
        <f t="shared" si="542"/>
        <v>95.833333333333329</v>
      </c>
      <c r="D1168" s="11">
        <f t="shared" si="543"/>
        <v>1015.384575719376</v>
      </c>
      <c r="E1168" s="11">
        <f t="shared" si="529"/>
        <v>692.0997725448733</v>
      </c>
      <c r="F1168" s="11">
        <f t="shared" si="544"/>
        <v>282.88273088458453</v>
      </c>
      <c r="G1168" s="11">
        <f t="shared" si="530"/>
        <v>550.83800976175871</v>
      </c>
      <c r="H1168" s="11">
        <f t="shared" si="531"/>
        <v>411.03504156083756</v>
      </c>
      <c r="I1168" s="24">
        <f t="shared" si="545"/>
        <v>282.88273088458453</v>
      </c>
      <c r="J1168" s="12">
        <f t="shared" si="532"/>
        <v>0.20692383783641435</v>
      </c>
      <c r="K1168" s="24">
        <f t="shared" si="533"/>
        <v>558.68428089369775</v>
      </c>
      <c r="L1168" s="12">
        <f t="shared" si="546"/>
        <v>0.22227063440371803</v>
      </c>
      <c r="M1168" s="24">
        <f t="shared" si="547"/>
        <v>550.83800976175871</v>
      </c>
      <c r="N1168" s="12">
        <f t="shared" si="534"/>
        <v>0.54346866557616469</v>
      </c>
      <c r="O1168" s="24">
        <f t="shared" si="535"/>
        <v>709.05710463142145</v>
      </c>
      <c r="P1168" s="12">
        <f t="shared" si="548"/>
        <v>0.33189559293253929</v>
      </c>
      <c r="Q1168" s="24">
        <f t="shared" si="549"/>
        <v>411.03504156083756</v>
      </c>
      <c r="R1168" s="12">
        <f t="shared" si="536"/>
        <v>0.34666772190192152</v>
      </c>
      <c r="S1168" s="24">
        <f t="shared" si="537"/>
        <v>611.37124043869903</v>
      </c>
      <c r="T1168" s="12">
        <f t="shared" si="550"/>
        <v>0.29341487481310069</v>
      </c>
      <c r="W1168" s="24">
        <f t="shared" si="551"/>
        <v>468.89845717446713</v>
      </c>
      <c r="X1168" s="24">
        <f t="shared" si="552"/>
        <v>644.75563969934547</v>
      </c>
      <c r="Y1168" s="13">
        <f t="shared" si="538"/>
        <v>0.36732081264021654</v>
      </c>
      <c r="Z1168" s="24">
        <f t="shared" si="539"/>
        <v>5580.0328842601548</v>
      </c>
      <c r="AA1168" s="24">
        <f t="shared" si="540"/>
        <v>15685.833600110489</v>
      </c>
      <c r="AB1168" s="24">
        <f t="shared" si="553"/>
        <v>550.83800976175871</v>
      </c>
      <c r="AC1168" s="24">
        <f t="shared" si="554"/>
        <v>411.03504156083756</v>
      </c>
      <c r="AE1168" s="14">
        <f t="shared" si="555"/>
        <v>95.833333333333329</v>
      </c>
      <c r="AF1168" s="24">
        <f t="shared" si="559"/>
        <v>400</v>
      </c>
      <c r="AG1168" s="3">
        <f t="shared" si="556"/>
        <v>1.9</v>
      </c>
      <c r="AH1168" s="3">
        <f>IF(AC1168&lt;=450,AthetaR30_0,IF(AC1168&gt;=650,AthetaR30_2,(IF(AC1168&lt;=550,AthetaR30_0+(AthetaR30_1-AthetaR30_0)/100*(AC1168-450),AthetaR30_1+(AthetaR30_2-AthetaR30_1)/100*(AC1168-450)))))</f>
        <v>0</v>
      </c>
      <c r="AI1168" s="3">
        <f>IF(AD1168&lt;=450,AthetaR60_0,IF(AD1168&gt;=650,AthetaR60_2,(IF(AD1168&lt;=550,AthetaR60_0+(AthetaR60_1-AthetaR60_0)/100*(AD1168-450),AthetaR60_1+(AthetaR60_2-AthetaR60_1)/100*(AD1168-450)))))</f>
        <v>0.5</v>
      </c>
      <c r="AJ1168" s="3">
        <f>IF(AE1168&lt;=450,AthetaR90_0,IF(AE1168&gt;=650,AthetaR90_2,(IF(AE1168&lt;=550,AthetaR90_0+(AthetaR90_1-AthetaR90_0)/100*(AE1168-450),AthetaR90_1+(AthetaR90_2-AthetaR90_1)/100*(AE1168-450)))))</f>
        <v>1.3</v>
      </c>
      <c r="AK1168" s="3">
        <f>IF(AF1168&lt;=450,AthetaR120_0,IF(AF1168&gt;=650,AthetaR120_2,(IF(AF1168&lt;=550,AthetaR120_0+(AthetaR120_1-AthetaR120_0)/100*(AF1168-450),AthetaR120_1+(AthetaR120_2-AthetaR120_1)/100*(AF1168-450)))))</f>
        <v>1.9</v>
      </c>
      <c r="AL1168" s="24">
        <f t="shared" si="557"/>
        <v>550.83800976175871</v>
      </c>
      <c r="AM1168" s="14">
        <f t="shared" si="558"/>
        <v>416.41578080039261</v>
      </c>
    </row>
    <row r="1169" spans="2:39" x14ac:dyDescent="0.25">
      <c r="B1169" s="3">
        <f t="shared" si="541"/>
        <v>5755</v>
      </c>
      <c r="C1169" s="14">
        <f t="shared" si="542"/>
        <v>95.916666666666671</v>
      </c>
      <c r="D1169" s="11">
        <f t="shared" si="543"/>
        <v>1015.5146378770714</v>
      </c>
      <c r="E1169" s="11">
        <f t="shared" si="529"/>
        <v>692.31357089352537</v>
      </c>
      <c r="F1169" s="11">
        <f t="shared" si="544"/>
        <v>283.10500151898827</v>
      </c>
      <c r="G1169" s="11">
        <f t="shared" si="530"/>
        <v>551.1699053546912</v>
      </c>
      <c r="H1169" s="11">
        <f t="shared" si="531"/>
        <v>411.32845643565065</v>
      </c>
      <c r="I1169" s="24">
        <f t="shared" si="545"/>
        <v>283.10500151898827</v>
      </c>
      <c r="J1169" s="12">
        <f t="shared" si="532"/>
        <v>0.20689504078210766</v>
      </c>
      <c r="K1169" s="24">
        <f t="shared" si="533"/>
        <v>558.76204235920397</v>
      </c>
      <c r="L1169" s="12">
        <f t="shared" si="546"/>
        <v>0.22221576914959212</v>
      </c>
      <c r="M1169" s="24">
        <f t="shared" si="547"/>
        <v>551.1699053546912</v>
      </c>
      <c r="N1169" s="12">
        <f t="shared" si="534"/>
        <v>0.54323152317577028</v>
      </c>
      <c r="O1169" s="24">
        <f t="shared" si="535"/>
        <v>709.3666365651095</v>
      </c>
      <c r="P1169" s="12">
        <f t="shared" si="548"/>
        <v>0.33163255111195383</v>
      </c>
      <c r="Q1169" s="24">
        <f t="shared" si="549"/>
        <v>411.32845643565065</v>
      </c>
      <c r="R1169" s="12">
        <f t="shared" si="536"/>
        <v>0.34658302150863457</v>
      </c>
      <c r="S1169" s="24">
        <f t="shared" si="537"/>
        <v>611.5206516368703</v>
      </c>
      <c r="T1169" s="12">
        <f t="shared" si="550"/>
        <v>0.2932741985598768</v>
      </c>
      <c r="W1169" s="24">
        <f t="shared" si="551"/>
        <v>469.26577798710736</v>
      </c>
      <c r="X1169" s="24">
        <f t="shared" si="552"/>
        <v>644.9954839608356</v>
      </c>
      <c r="Y1169" s="13">
        <f t="shared" si="538"/>
        <v>0.36719881816949712</v>
      </c>
      <c r="Z1169" s="24">
        <f t="shared" si="539"/>
        <v>5576.19482266045</v>
      </c>
      <c r="AA1169" s="24">
        <f t="shared" si="540"/>
        <v>15690.51696443841</v>
      </c>
      <c r="AB1169" s="24">
        <f t="shared" si="553"/>
        <v>551.1699053546912</v>
      </c>
      <c r="AC1169" s="24">
        <f t="shared" si="554"/>
        <v>411.32845643565065</v>
      </c>
      <c r="AE1169" s="14">
        <f t="shared" si="555"/>
        <v>95.916666666666671</v>
      </c>
      <c r="AF1169" s="24">
        <f t="shared" si="559"/>
        <v>400</v>
      </c>
      <c r="AG1169" s="3">
        <f t="shared" si="556"/>
        <v>1.9</v>
      </c>
      <c r="AH1169" s="3">
        <f>IF(AC1169&lt;=450,AthetaR30_0,IF(AC1169&gt;=650,AthetaR30_2,(IF(AC1169&lt;=550,AthetaR30_0+(AthetaR30_1-AthetaR30_0)/100*(AC1169-450),AthetaR30_1+(AthetaR30_2-AthetaR30_1)/100*(AC1169-450)))))</f>
        <v>0</v>
      </c>
      <c r="AI1169" s="3">
        <f>IF(AD1169&lt;=450,AthetaR60_0,IF(AD1169&gt;=650,AthetaR60_2,(IF(AD1169&lt;=550,AthetaR60_0+(AthetaR60_1-AthetaR60_0)/100*(AD1169-450),AthetaR60_1+(AthetaR60_2-AthetaR60_1)/100*(AD1169-450)))))</f>
        <v>0.5</v>
      </c>
      <c r="AJ1169" s="3">
        <f>IF(AE1169&lt;=450,AthetaR90_0,IF(AE1169&gt;=650,AthetaR90_2,(IF(AE1169&lt;=550,AthetaR90_0+(AthetaR90_1-AthetaR90_0)/100*(AE1169-450),AthetaR90_1+(AthetaR90_2-AthetaR90_1)/100*(AE1169-450)))))</f>
        <v>1.3</v>
      </c>
      <c r="AK1169" s="3">
        <f>IF(AF1169&lt;=450,AthetaR120_0,IF(AF1169&gt;=650,AthetaR120_2,(IF(AF1169&lt;=550,AthetaR120_0+(AthetaR120_1-AthetaR120_0)/100*(AF1169-450),AthetaR120_1+(AthetaR120_2-AthetaR120_1)/100*(AF1169-450)))))</f>
        <v>1.9</v>
      </c>
      <c r="AL1169" s="24">
        <f t="shared" si="557"/>
        <v>551.1699053546912</v>
      </c>
      <c r="AM1169" s="14">
        <f t="shared" si="558"/>
        <v>416.74174368886838</v>
      </c>
    </row>
    <row r="1170" spans="2:39" x14ac:dyDescent="0.25">
      <c r="B1170" s="3">
        <f t="shared" si="541"/>
        <v>5760</v>
      </c>
      <c r="C1170" s="14">
        <f t="shared" si="542"/>
        <v>96</v>
      </c>
      <c r="D1170" s="11">
        <f t="shared" si="543"/>
        <v>1015.6445872314937</v>
      </c>
      <c r="E1170" s="11">
        <f t="shared" ref="E1170:E1233" si="560">IF(B1170&lt;=40*60,20+345*CRed_1*LOG(8*C1170+1,10),ThetaG40+(ThetaG120-ThetaG40)/80*(C1170-40))</f>
        <v>692.52736924217743</v>
      </c>
      <c r="F1170" s="11">
        <f t="shared" si="544"/>
        <v>283.32721728813789</v>
      </c>
      <c r="G1170" s="11">
        <f t="shared" ref="G1170:G1233" si="561">M1170</f>
        <v>551.50153790580316</v>
      </c>
      <c r="H1170" s="11">
        <f t="shared" ref="H1170:H1233" si="562">Q1170</f>
        <v>411.62173063421051</v>
      </c>
      <c r="I1170" s="24">
        <f t="shared" si="545"/>
        <v>283.32721728813789</v>
      </c>
      <c r="J1170" s="12">
        <f t="shared" ref="J1170:J1233" si="563">Cp*RhoP/(K1170*RhoA)*dP/1000*MassivSS</f>
        <v>0.20686625169999839</v>
      </c>
      <c r="K1170" s="24">
        <f t="shared" ref="K1170:K1233" si="564">IF(I1170&lt;600,425+0.773*I1170-1.69/1000*I1170^2+2.22/1000^2*I1170^3,IF(I1170&lt;735,666+13002/(738-I1170),IF(I1170&lt;900,545+17820/(I1170-731),650)))</f>
        <v>558.83980393792865</v>
      </c>
      <c r="L1170" s="12">
        <f t="shared" si="546"/>
        <v>0.22216089619166376</v>
      </c>
      <c r="M1170" s="24">
        <f t="shared" si="547"/>
        <v>551.50153790580316</v>
      </c>
      <c r="N1170" s="12">
        <f t="shared" ref="N1170:N1233" si="565">Cp*RhoP/(O1170*RhoA)*dP/1000*MassivW</f>
        <v>0.54299444184324996</v>
      </c>
      <c r="O1170" s="24">
        <f t="shared" ref="O1170:O1233" si="566">IF(M1170&lt;600,425+0.773*M1170-1.69/1000*M1170^2+2.22/1000^2*M1170^3,IF(M1170&lt;735,666+13002/(738-M1170),IF(M1170&lt;900,545+17820/(M1170-731),650)))</f>
        <v>709.67635904932422</v>
      </c>
      <c r="P1170" s="12">
        <f t="shared" si="548"/>
        <v>0.33136972575917722</v>
      </c>
      <c r="Q1170" s="24">
        <f t="shared" si="549"/>
        <v>411.62173063421051</v>
      </c>
      <c r="R1170" s="12">
        <f t="shared" ref="R1170:R1233" si="567">Cp*RhoP/(S1170*RhoA)*dP/1000*MassivSI</f>
        <v>0.34649830078549543</v>
      </c>
      <c r="S1170" s="24">
        <f t="shared" ref="S1170:S1233" si="568">IF(Q1170&lt;600,425+0.773*Q1170-1.69/1000*Q1170^2+2.22/1000^2*Q1170^3,IF(Q1170&lt;735,666+13002/(738-Q1170),IF(Q1170&lt;900,545+17820/(Q1170-731),650)))</f>
        <v>611.67017176930312</v>
      </c>
      <c r="T1170" s="12">
        <f t="shared" si="550"/>
        <v>0.29313354373969208</v>
      </c>
      <c r="W1170" s="24">
        <f t="shared" si="551"/>
        <v>469.63297680527683</v>
      </c>
      <c r="X1170" s="24">
        <f t="shared" si="552"/>
        <v>645.23563568953921</v>
      </c>
      <c r="Y1170" s="13">
        <f t="shared" ref="Y1170:Y1233" si="569">MAX(MassivSSCO/(X1170*RhoA)*DeltaT*(Z1170+AA1170),L1170)</f>
        <v>0.367076705285105</v>
      </c>
      <c r="Z1170" s="24">
        <f t="shared" ref="Z1170:Z1233" si="570">AlphaC*(E1170-W1170)</f>
        <v>5572.359810922515</v>
      </c>
      <c r="AA1170" s="24">
        <f t="shared" ref="AA1170:AA1233" si="571">Phi*EpsilonF*0.7*Botzman/10^8*EpsilonA*((E1170+273)^4-(W1170+273)^4)</f>
        <v>15695.195298073095</v>
      </c>
      <c r="AB1170" s="24">
        <f t="shared" si="553"/>
        <v>551.50153790580316</v>
      </c>
      <c r="AC1170" s="24">
        <f t="shared" si="554"/>
        <v>411.62173063421051</v>
      </c>
      <c r="AE1170" s="14">
        <f t="shared" si="555"/>
        <v>96</v>
      </c>
      <c r="AF1170" s="24">
        <f t="shared" si="559"/>
        <v>400</v>
      </c>
      <c r="AG1170" s="3">
        <f t="shared" si="556"/>
        <v>1.9</v>
      </c>
      <c r="AH1170" s="3">
        <f>IF(AC1170&lt;=450,AthetaR30_0,IF(AC1170&gt;=650,AthetaR30_2,(IF(AC1170&lt;=550,AthetaR30_0+(AthetaR30_1-AthetaR30_0)/100*(AC1170-450),AthetaR30_1+(AthetaR30_2-AthetaR30_1)/100*(AC1170-450)))))</f>
        <v>0</v>
      </c>
      <c r="AI1170" s="3">
        <f>IF(AD1170&lt;=450,AthetaR60_0,IF(AD1170&gt;=650,AthetaR60_2,(IF(AD1170&lt;=550,AthetaR60_0+(AthetaR60_1-AthetaR60_0)/100*(AD1170-450),AthetaR60_1+(AthetaR60_2-AthetaR60_1)/100*(AD1170-450)))))</f>
        <v>0.5</v>
      </c>
      <c r="AJ1170" s="3">
        <f>IF(AE1170&lt;=450,AthetaR90_0,IF(AE1170&gt;=650,AthetaR90_2,(IF(AE1170&lt;=550,AthetaR90_0+(AthetaR90_1-AthetaR90_0)/100*(AE1170-450),AthetaR90_1+(AthetaR90_2-AthetaR90_1)/100*(AE1170-450)))))</f>
        <v>1.3</v>
      </c>
      <c r="AK1170" s="3">
        <f>IF(AF1170&lt;=450,AthetaR120_0,IF(AF1170&gt;=650,AthetaR120_2,(IF(AF1170&lt;=550,AthetaR120_0+(AthetaR120_1-AthetaR120_0)/100*(AF1170-450),AthetaR120_1+(AthetaR120_2-AthetaR120_1)/100*(AF1170-450)))))</f>
        <v>1.9</v>
      </c>
      <c r="AL1170" s="24">
        <f t="shared" si="557"/>
        <v>551.50153790580316</v>
      </c>
      <c r="AM1170" s="14">
        <f t="shared" si="558"/>
        <v>417.06759545435244</v>
      </c>
    </row>
    <row r="1171" spans="2:39" x14ac:dyDescent="0.25">
      <c r="B1171" s="3">
        <f t="shared" ref="B1171:B1234" si="572">B1170+DeltaT</f>
        <v>5765</v>
      </c>
      <c r="C1171" s="14">
        <f t="shared" ref="C1171:C1234" si="573">B1171/60</f>
        <v>96.083333333333329</v>
      </c>
      <c r="D1171" s="11">
        <f t="shared" ref="D1171:D1234" si="574">20+345*LOG(8*C1171+1,10)</f>
        <v>1015.7744239781423</v>
      </c>
      <c r="E1171" s="11">
        <f t="shared" si="560"/>
        <v>692.74116759082949</v>
      </c>
      <c r="F1171" s="11">
        <f t="shared" ref="F1171:F1234" si="575">I1171</f>
        <v>283.54937818432956</v>
      </c>
      <c r="G1171" s="11">
        <f t="shared" si="561"/>
        <v>551.83290763156231</v>
      </c>
      <c r="H1171" s="11">
        <f t="shared" si="562"/>
        <v>411.91486417795022</v>
      </c>
      <c r="I1171" s="24">
        <f t="shared" ref="I1171:I1234" si="576">I1170+IF(Limit=Oui,MAX(0,L1170),L1170)</f>
        <v>283.54937818432956</v>
      </c>
      <c r="J1171" s="12">
        <f t="shared" si="563"/>
        <v>0.20683747053899706</v>
      </c>
      <c r="K1171" s="24">
        <f t="shared" si="564"/>
        <v>558.91756575898148</v>
      </c>
      <c r="L1171" s="12">
        <f t="shared" ref="L1171:L1234" si="577">LambdaP*MassivSS/(dP/1000)/(K1171*RhoA)/(1+J1171/3)*(D1171-I1171)*DeltaT-(EXP(J1171/10)-1)*(D1171-D1170)</f>
        <v>0.22210601555821402</v>
      </c>
      <c r="M1171" s="24">
        <f t="shared" ref="M1171:M1234" si="578">M1170+IF(Limit=Oui,MAX(0,P1170),P1170)</f>
        <v>551.83290763156231</v>
      </c>
      <c r="N1171" s="12">
        <f t="shared" si="565"/>
        <v>0.54275742195629828</v>
      </c>
      <c r="O1171" s="24">
        <f t="shared" si="566"/>
        <v>709.98627173515683</v>
      </c>
      <c r="P1171" s="12">
        <f t="shared" ref="P1171:P1234" si="579">LambdaP*MassivW/(dP/1000)/(O1171*RhoA)/(1+N1171/3)*(D1171-M1171)*DeltaT-(EXP(N1171/10)-1)*(D1171-D1170)</f>
        <v>0.33110711696653339</v>
      </c>
      <c r="Q1171" s="24">
        <f t="shared" ref="Q1171:Q1234" si="580">Q1170+IF(Limit=Oui,MAX(0,T1170),T1170)</f>
        <v>411.91486417795022</v>
      </c>
      <c r="R1171" s="12">
        <f t="shared" si="567"/>
        <v>0.34641355974345134</v>
      </c>
      <c r="S1171" s="24">
        <f t="shared" si="568"/>
        <v>611.8198009229119</v>
      </c>
      <c r="T1171" s="12">
        <f t="shared" ref="T1171:T1234" si="581">LambdaP*MassivSI/(dP/1000)/(S1171*RhoA)/(1+R1171/3)*(D1171-Q1171)*DeltaT-(EXP(R1171/10)-1)*(D1171-D1170)</f>
        <v>0.29299291047274884</v>
      </c>
      <c r="W1171" s="24">
        <f t="shared" ref="W1171:W1234" si="582">W1170+IF(Limit=Oui,MAX(0,Y1170),Y1170)</f>
        <v>470.00005351056194</v>
      </c>
      <c r="X1171" s="24">
        <f t="shared" ref="X1171:X1234" si="583">IF(W1171&lt;600,425+0.773*W1171-1.69/1000*W1171^2+2.22/1000^2*W1171^3,IF(W1171&lt;735,666+13002/(738-W1171),IF(W1171&lt;900,545+17820/(W1171-731),650)))</f>
        <v>645.47609508120752</v>
      </c>
      <c r="Y1171" s="13">
        <f t="shared" si="569"/>
        <v>0.36695447443839418</v>
      </c>
      <c r="Z1171" s="24">
        <f t="shared" si="570"/>
        <v>5568.5278520066886</v>
      </c>
      <c r="AA1171" s="24">
        <f t="shared" si="571"/>
        <v>15699.868612889915</v>
      </c>
      <c r="AB1171" s="24">
        <f t="shared" ref="AB1171:AB1234" si="584">MAX(M1171,AVERAGE(W1171,AC1171))</f>
        <v>551.83290763156231</v>
      </c>
      <c r="AC1171" s="24">
        <f t="shared" ref="AC1171:AC1234" si="585">Q1171</f>
        <v>411.91486417795022</v>
      </c>
      <c r="AE1171" s="14">
        <f t="shared" ref="AE1171:AE1234" si="586">C1171</f>
        <v>96.083333333333329</v>
      </c>
      <c r="AF1171" s="24">
        <f t="shared" si="559"/>
        <v>400</v>
      </c>
      <c r="AG1171" s="3">
        <f t="shared" ref="AG1171:AG1234" si="587">IF(C1171&lt;=30,AH1171,IF(C1171&lt;=60,AI1171,IF(C1171&lt;=90,AJ1171,IF(C1171&lt;=120,AK1171,-1))))</f>
        <v>1.9</v>
      </c>
      <c r="AH1171" s="3">
        <f>IF(AC1171&lt;=450,AthetaR30_0,IF(AC1171&gt;=650,AthetaR30_2,(IF(AC1171&lt;=550,AthetaR30_0+(AthetaR30_1-AthetaR30_0)/100*(AC1171-450),AthetaR30_1+(AthetaR30_2-AthetaR30_1)/100*(AC1171-450)))))</f>
        <v>0</v>
      </c>
      <c r="AI1171" s="3">
        <f>IF(AD1171&lt;=450,AthetaR60_0,IF(AD1171&gt;=650,AthetaR60_2,(IF(AD1171&lt;=550,AthetaR60_0+(AthetaR60_1-AthetaR60_0)/100*(AD1171-450),AthetaR60_1+(AthetaR60_2-AthetaR60_1)/100*(AD1171-450)))))</f>
        <v>0.5</v>
      </c>
      <c r="AJ1171" s="3">
        <f>IF(AE1171&lt;=450,AthetaR90_0,IF(AE1171&gt;=650,AthetaR90_2,(IF(AE1171&lt;=550,AthetaR90_0+(AthetaR90_1-AthetaR90_0)/100*(AE1171-450),AthetaR90_1+(AthetaR90_2-AthetaR90_1)/100*(AE1171-450)))))</f>
        <v>1.3</v>
      </c>
      <c r="AK1171" s="3">
        <f>IF(AF1171&lt;=450,AthetaR120_0,IF(AF1171&gt;=650,AthetaR120_2,(IF(AF1171&lt;=550,AthetaR120_0+(AthetaR120_1-AthetaR120_0)/100*(AF1171-450),AthetaR120_1+(AthetaR120_2-AthetaR120_1)/100*(AF1171-450)))))</f>
        <v>1.9</v>
      </c>
      <c r="AL1171" s="24">
        <f t="shared" ref="AL1171:AL1234" si="588">MAX(M1171,AVERAGE(W1171,AM1171))</f>
        <v>551.83290763156231</v>
      </c>
      <c r="AM1171" s="14">
        <f t="shared" ref="AM1171:AM1234" si="589">IF(W1171&gt;=AF1171,(1+(W1171-AF1171)*AG1171/10000)*AC1171,AC1171)</f>
        <v>417.39333605945814</v>
      </c>
    </row>
    <row r="1172" spans="2:39" x14ac:dyDescent="0.25">
      <c r="B1172" s="3">
        <f t="shared" si="572"/>
        <v>5770</v>
      </c>
      <c r="C1172" s="14">
        <f t="shared" si="573"/>
        <v>96.166666666666671</v>
      </c>
      <c r="D1172" s="11">
        <f t="shared" si="574"/>
        <v>1015.9041483120091</v>
      </c>
      <c r="E1172" s="11">
        <f t="shared" si="560"/>
        <v>692.95496593948167</v>
      </c>
      <c r="F1172" s="11">
        <f t="shared" si="575"/>
        <v>283.77148419988777</v>
      </c>
      <c r="G1172" s="11">
        <f t="shared" si="561"/>
        <v>552.16401474852887</v>
      </c>
      <c r="H1172" s="11">
        <f t="shared" si="562"/>
        <v>412.207857088423</v>
      </c>
      <c r="I1172" s="24">
        <f t="shared" si="576"/>
        <v>283.77148419988777</v>
      </c>
      <c r="J1172" s="12">
        <f t="shared" si="563"/>
        <v>0.20680869724814563</v>
      </c>
      <c r="K1172" s="24">
        <f t="shared" si="564"/>
        <v>558.99532795126618</v>
      </c>
      <c r="L1172" s="12">
        <f t="shared" si="577"/>
        <v>0.22205112727742926</v>
      </c>
      <c r="M1172" s="24">
        <f t="shared" si="578"/>
        <v>552.16401474852887</v>
      </c>
      <c r="N1172" s="12">
        <f t="shared" si="565"/>
        <v>0.54252046389158759</v>
      </c>
      <c r="O1172" s="24">
        <f t="shared" si="566"/>
        <v>710.29637427343664</v>
      </c>
      <c r="P1172" s="12">
        <f t="shared" si="579"/>
        <v>0.33084472482503779</v>
      </c>
      <c r="Q1172" s="24">
        <f t="shared" si="580"/>
        <v>412.207857088423</v>
      </c>
      <c r="R1172" s="12">
        <f t="shared" si="567"/>
        <v>0.3463287983939205</v>
      </c>
      <c r="S1172" s="24">
        <f t="shared" si="568"/>
        <v>611.96953918388363</v>
      </c>
      <c r="T1172" s="12">
        <f t="shared" si="581"/>
        <v>0.29285229887913117</v>
      </c>
      <c r="W1172" s="24">
        <f t="shared" si="582"/>
        <v>470.36700798500033</v>
      </c>
      <c r="X1172" s="24">
        <f t="shared" si="583"/>
        <v>645.71686233020091</v>
      </c>
      <c r="Y1172" s="13">
        <f t="shared" si="569"/>
        <v>0.36683212608184201</v>
      </c>
      <c r="Z1172" s="24">
        <f t="shared" si="570"/>
        <v>5564.6989488620338</v>
      </c>
      <c r="AA1172" s="24">
        <f t="shared" si="571"/>
        <v>15704.536920805625</v>
      </c>
      <c r="AB1172" s="24">
        <f t="shared" si="584"/>
        <v>552.16401474852887</v>
      </c>
      <c r="AC1172" s="24">
        <f t="shared" si="585"/>
        <v>412.207857088423</v>
      </c>
      <c r="AE1172" s="14">
        <f t="shared" si="586"/>
        <v>96.166666666666671</v>
      </c>
      <c r="AF1172" s="24">
        <f t="shared" si="559"/>
        <v>400</v>
      </c>
      <c r="AG1172" s="3">
        <f t="shared" si="587"/>
        <v>1.9</v>
      </c>
      <c r="AH1172" s="3">
        <f>IF(AC1172&lt;=450,AthetaR30_0,IF(AC1172&gt;=650,AthetaR30_2,(IF(AC1172&lt;=550,AthetaR30_0+(AthetaR30_1-AthetaR30_0)/100*(AC1172-450),AthetaR30_1+(AthetaR30_2-AthetaR30_1)/100*(AC1172-450)))))</f>
        <v>0</v>
      </c>
      <c r="AI1172" s="3">
        <f>IF(AD1172&lt;=450,AthetaR60_0,IF(AD1172&gt;=650,AthetaR60_2,(IF(AD1172&lt;=550,AthetaR60_0+(AthetaR60_1-AthetaR60_0)/100*(AD1172-450),AthetaR60_1+(AthetaR60_2-AthetaR60_1)/100*(AD1172-450)))))</f>
        <v>0.5</v>
      </c>
      <c r="AJ1172" s="3">
        <f>IF(AE1172&lt;=450,AthetaR90_0,IF(AE1172&gt;=650,AthetaR90_2,(IF(AE1172&lt;=550,AthetaR90_0+(AthetaR90_1-AthetaR90_0)/100*(AE1172-450),AthetaR90_1+(AthetaR90_2-AthetaR90_1)/100*(AE1172-450)))))</f>
        <v>1.3</v>
      </c>
      <c r="AK1172" s="3">
        <f>IF(AF1172&lt;=450,AthetaR120_0,IF(AF1172&gt;=650,AthetaR120_2,(IF(AF1172&lt;=550,AthetaR120_0+(AthetaR120_1-AthetaR120_0)/100*(AF1172-450),AthetaR120_1+(AthetaR120_2-AthetaR120_1)/100*(AF1172-450)))))</f>
        <v>1.9</v>
      </c>
      <c r="AL1172" s="24">
        <f t="shared" si="588"/>
        <v>552.16401474852887</v>
      </c>
      <c r="AM1172" s="14">
        <f t="shared" si="589"/>
        <v>417.71896546695501</v>
      </c>
    </row>
    <row r="1173" spans="2:39" x14ac:dyDescent="0.25">
      <c r="B1173" s="3">
        <f t="shared" si="572"/>
        <v>5775</v>
      </c>
      <c r="C1173" s="14">
        <f t="shared" si="573"/>
        <v>96.25</v>
      </c>
      <c r="D1173" s="11">
        <f t="shared" si="574"/>
        <v>1016.0337604275801</v>
      </c>
      <c r="E1173" s="11">
        <f t="shared" si="560"/>
        <v>693.16876428813373</v>
      </c>
      <c r="F1173" s="11">
        <f t="shared" si="575"/>
        <v>283.9935353271652</v>
      </c>
      <c r="G1173" s="11">
        <f t="shared" si="561"/>
        <v>552.49485947335393</v>
      </c>
      <c r="H1173" s="11">
        <f t="shared" si="562"/>
        <v>412.50070938730215</v>
      </c>
      <c r="I1173" s="24">
        <f t="shared" si="576"/>
        <v>283.9935353271652</v>
      </c>
      <c r="J1173" s="12">
        <f t="shared" si="563"/>
        <v>0.2067799317766168</v>
      </c>
      <c r="K1173" s="24">
        <f t="shared" si="564"/>
        <v>559.0730906434809</v>
      </c>
      <c r="L1173" s="12">
        <f t="shared" si="577"/>
        <v>0.22199623137739805</v>
      </c>
      <c r="M1173" s="24">
        <f t="shared" si="578"/>
        <v>552.49485947335393</v>
      </c>
      <c r="N1173" s="12">
        <f t="shared" si="565"/>
        <v>0.54228356802476296</v>
      </c>
      <c r="O1173" s="24">
        <f t="shared" si="566"/>
        <v>710.60666631473669</v>
      </c>
      <c r="P1173" s="12">
        <f t="shared" si="579"/>
        <v>0.33058254942438764</v>
      </c>
      <c r="Q1173" s="24">
        <f t="shared" si="580"/>
        <v>412.50070938730215</v>
      </c>
      <c r="R1173" s="12">
        <f t="shared" si="567"/>
        <v>0.34624401674878946</v>
      </c>
      <c r="S1173" s="24">
        <f t="shared" si="568"/>
        <v>612.11938663768024</v>
      </c>
      <c r="T1173" s="12">
        <f t="shared" si="581"/>
        <v>0.29271170907879634</v>
      </c>
      <c r="W1173" s="24">
        <f t="shared" si="582"/>
        <v>470.73384011108215</v>
      </c>
      <c r="X1173" s="24">
        <f t="shared" si="583"/>
        <v>645.95793762949211</v>
      </c>
      <c r="Y1173" s="13">
        <f t="shared" si="569"/>
        <v>0.36670966066903615</v>
      </c>
      <c r="Z1173" s="24">
        <f t="shared" si="570"/>
        <v>5560.8731044262895</v>
      </c>
      <c r="AA1173" s="24">
        <f t="shared" si="571"/>
        <v>15709.20023377811</v>
      </c>
      <c r="AB1173" s="24">
        <f t="shared" si="584"/>
        <v>552.49485947335393</v>
      </c>
      <c r="AC1173" s="24">
        <f t="shared" si="585"/>
        <v>412.50070938730215</v>
      </c>
      <c r="AE1173" s="14">
        <f t="shared" si="586"/>
        <v>96.25</v>
      </c>
      <c r="AF1173" s="24">
        <f t="shared" si="559"/>
        <v>400</v>
      </c>
      <c r="AG1173" s="3">
        <f t="shared" si="587"/>
        <v>1.9</v>
      </c>
      <c r="AH1173" s="3">
        <f>IF(AC1173&lt;=450,AthetaR30_0,IF(AC1173&gt;=650,AthetaR30_2,(IF(AC1173&lt;=550,AthetaR30_0+(AthetaR30_1-AthetaR30_0)/100*(AC1173-450),AthetaR30_1+(AthetaR30_2-AthetaR30_1)/100*(AC1173-450)))))</f>
        <v>0</v>
      </c>
      <c r="AI1173" s="3">
        <f>IF(AD1173&lt;=450,AthetaR60_0,IF(AD1173&gt;=650,AthetaR60_2,(IF(AD1173&lt;=550,AthetaR60_0+(AthetaR60_1-AthetaR60_0)/100*(AD1173-450),AthetaR60_1+(AthetaR60_2-AthetaR60_1)/100*(AD1173-450)))))</f>
        <v>0.5</v>
      </c>
      <c r="AJ1173" s="3">
        <f>IF(AE1173&lt;=450,AthetaR90_0,IF(AE1173&gt;=650,AthetaR90_2,(IF(AE1173&lt;=550,AthetaR90_0+(AthetaR90_1-AthetaR90_0)/100*(AE1173-450),AthetaR90_1+(AthetaR90_2-AthetaR90_1)/100*(AE1173-450)))))</f>
        <v>1.3</v>
      </c>
      <c r="AK1173" s="3">
        <f>IF(AF1173&lt;=450,AthetaR120_0,IF(AF1173&gt;=650,AthetaR120_2,(IF(AF1173&lt;=550,AthetaR120_0+(AthetaR120_1-AthetaR120_0)/100*(AF1173-450),AthetaR120_1+(AthetaR120_2-AthetaR120_1)/100*(AF1173-450)))))</f>
        <v>1.9</v>
      </c>
      <c r="AL1173" s="24">
        <f t="shared" si="588"/>
        <v>552.49485947335393</v>
      </c>
      <c r="AM1173" s="14">
        <f t="shared" si="589"/>
        <v>418.04448363976894</v>
      </c>
    </row>
    <row r="1174" spans="2:39" x14ac:dyDescent="0.25">
      <c r="B1174" s="3">
        <f t="shared" si="572"/>
        <v>5780</v>
      </c>
      <c r="C1174" s="14">
        <f t="shared" si="573"/>
        <v>96.333333333333329</v>
      </c>
      <c r="D1174" s="11">
        <f t="shared" si="574"/>
        <v>1016.1632605188366</v>
      </c>
      <c r="E1174" s="11">
        <f t="shared" si="560"/>
        <v>693.38256263678579</v>
      </c>
      <c r="F1174" s="11">
        <f t="shared" si="575"/>
        <v>284.21553155854258</v>
      </c>
      <c r="G1174" s="11">
        <f t="shared" si="561"/>
        <v>552.82544202277836</v>
      </c>
      <c r="H1174" s="11">
        <f t="shared" si="562"/>
        <v>412.79342109638094</v>
      </c>
      <c r="I1174" s="24">
        <f t="shared" si="576"/>
        <v>284.21553155854258</v>
      </c>
      <c r="J1174" s="12">
        <f t="shared" si="563"/>
        <v>0.20675117407371407</v>
      </c>
      <c r="K1174" s="24">
        <f t="shared" si="564"/>
        <v>559.15085396411814</v>
      </c>
      <c r="L1174" s="12">
        <f t="shared" si="577"/>
        <v>0.22194132788613674</v>
      </c>
      <c r="M1174" s="24">
        <f t="shared" si="578"/>
        <v>552.82544202277836</v>
      </c>
      <c r="N1174" s="12">
        <f t="shared" si="565"/>
        <v>0.54204673473044107</v>
      </c>
      <c r="O1174" s="24">
        <f t="shared" si="566"/>
        <v>710.91714750937786</v>
      </c>
      <c r="P1174" s="12">
        <f t="shared" si="579"/>
        <v>0.33032059085303422</v>
      </c>
      <c r="Q1174" s="24">
        <f t="shared" si="580"/>
        <v>412.79342109638094</v>
      </c>
      <c r="R1174" s="12">
        <f t="shared" si="567"/>
        <v>0.34615921482041184</v>
      </c>
      <c r="S1174" s="24">
        <f t="shared" si="568"/>
        <v>612.26934336903901</v>
      </c>
      <c r="T1174" s="12">
        <f t="shared" si="581"/>
        <v>0.29257114119161781</v>
      </c>
      <c r="W1174" s="24">
        <f t="shared" si="582"/>
        <v>471.10054977175116</v>
      </c>
      <c r="X1174" s="24">
        <f t="shared" si="583"/>
        <v>646.19932117066821</v>
      </c>
      <c r="Y1174" s="13">
        <f t="shared" si="569"/>
        <v>0.36658707865466689</v>
      </c>
      <c r="Z1174" s="24">
        <f t="shared" si="570"/>
        <v>5557.0503216258658</v>
      </c>
      <c r="AA1174" s="24">
        <f t="shared" si="571"/>
        <v>15713.858563806287</v>
      </c>
      <c r="AB1174" s="24">
        <f t="shared" si="584"/>
        <v>552.82544202277836</v>
      </c>
      <c r="AC1174" s="24">
        <f t="shared" si="585"/>
        <v>412.79342109638094</v>
      </c>
      <c r="AE1174" s="14">
        <f t="shared" si="586"/>
        <v>96.333333333333329</v>
      </c>
      <c r="AF1174" s="24">
        <f t="shared" si="559"/>
        <v>400</v>
      </c>
      <c r="AG1174" s="3">
        <f t="shared" si="587"/>
        <v>1.9</v>
      </c>
      <c r="AH1174" s="3">
        <f>IF(AC1174&lt;=450,AthetaR30_0,IF(AC1174&gt;=650,AthetaR30_2,(IF(AC1174&lt;=550,AthetaR30_0+(AthetaR30_1-AthetaR30_0)/100*(AC1174-450),AthetaR30_1+(AthetaR30_2-AthetaR30_1)/100*(AC1174-450)))))</f>
        <v>0</v>
      </c>
      <c r="AI1174" s="3">
        <f>IF(AD1174&lt;=450,AthetaR60_0,IF(AD1174&gt;=650,AthetaR60_2,(IF(AD1174&lt;=550,AthetaR60_0+(AthetaR60_1-AthetaR60_0)/100*(AD1174-450),AthetaR60_1+(AthetaR60_2-AthetaR60_1)/100*(AD1174-450)))))</f>
        <v>0.5</v>
      </c>
      <c r="AJ1174" s="3">
        <f>IF(AE1174&lt;=450,AthetaR90_0,IF(AE1174&gt;=650,AthetaR90_2,(IF(AE1174&lt;=550,AthetaR90_0+(AthetaR90_1-AthetaR90_0)/100*(AE1174-450),AthetaR90_1+(AthetaR90_2-AthetaR90_1)/100*(AE1174-450)))))</f>
        <v>1.3</v>
      </c>
      <c r="AK1174" s="3">
        <f>IF(AF1174&lt;=450,AthetaR120_0,IF(AF1174&gt;=650,AthetaR120_2,(IF(AF1174&lt;=550,AthetaR120_0+(AthetaR120_1-AthetaR120_0)/100*(AF1174-450),AthetaR120_1+(AthetaR120_2-AthetaR120_1)/100*(AF1174-450)))))</f>
        <v>1.9</v>
      </c>
      <c r="AL1174" s="24">
        <f t="shared" si="588"/>
        <v>552.82544202277836</v>
      </c>
      <c r="AM1174" s="14">
        <f t="shared" si="589"/>
        <v>418.36989054098268</v>
      </c>
    </row>
    <row r="1175" spans="2:39" x14ac:dyDescent="0.25">
      <c r="B1175" s="3">
        <f t="shared" si="572"/>
        <v>5785</v>
      </c>
      <c r="C1175" s="14">
        <f t="shared" si="573"/>
        <v>96.416666666666671</v>
      </c>
      <c r="D1175" s="11">
        <f t="shared" si="574"/>
        <v>1016.2926487792579</v>
      </c>
      <c r="E1175" s="11">
        <f t="shared" si="560"/>
        <v>693.59636098543785</v>
      </c>
      <c r="F1175" s="11">
        <f t="shared" si="575"/>
        <v>284.43747288642874</v>
      </c>
      <c r="G1175" s="11">
        <f t="shared" si="561"/>
        <v>553.1557626136314</v>
      </c>
      <c r="H1175" s="11">
        <f t="shared" si="562"/>
        <v>413.08599223757255</v>
      </c>
      <c r="I1175" s="24">
        <f t="shared" si="576"/>
        <v>284.43747288642874</v>
      </c>
      <c r="J1175" s="12">
        <f t="shared" si="563"/>
        <v>0.20672242408887159</v>
      </c>
      <c r="K1175" s="24">
        <f t="shared" si="564"/>
        <v>559.22861804146476</v>
      </c>
      <c r="L1175" s="12">
        <f t="shared" si="577"/>
        <v>0.22188641683154781</v>
      </c>
      <c r="M1175" s="24">
        <f t="shared" si="578"/>
        <v>553.1557626136314</v>
      </c>
      <c r="N1175" s="12">
        <f t="shared" si="565"/>
        <v>0.54180996438220674</v>
      </c>
      <c r="O1175" s="24">
        <f t="shared" si="566"/>
        <v>711.22781750743422</v>
      </c>
      <c r="P1175" s="12">
        <f t="shared" si="579"/>
        <v>0.33005884919807255</v>
      </c>
      <c r="Q1175" s="24">
        <f t="shared" si="580"/>
        <v>413.08599223757255</v>
      </c>
      <c r="R1175" s="12">
        <f t="shared" si="567"/>
        <v>0.34607439262160572</v>
      </c>
      <c r="S1175" s="24">
        <f t="shared" si="568"/>
        <v>612.41940946197565</v>
      </c>
      <c r="T1175" s="12">
        <f t="shared" si="581"/>
        <v>0.29243059533731258</v>
      </c>
      <c r="W1175" s="24">
        <f t="shared" si="582"/>
        <v>471.46713685040584</v>
      </c>
      <c r="X1175" s="24">
        <f t="shared" si="583"/>
        <v>646.44101314393356</v>
      </c>
      <c r="Y1175" s="13">
        <f t="shared" si="569"/>
        <v>0.36646438049451696</v>
      </c>
      <c r="Z1175" s="24">
        <f t="shared" si="570"/>
        <v>5553.2306033758005</v>
      </c>
      <c r="AA1175" s="24">
        <f t="shared" si="571"/>
        <v>15718.511922929949</v>
      </c>
      <c r="AB1175" s="24">
        <f t="shared" si="584"/>
        <v>553.1557626136314</v>
      </c>
      <c r="AC1175" s="24">
        <f t="shared" si="585"/>
        <v>413.08599223757255</v>
      </c>
      <c r="AE1175" s="14">
        <f t="shared" si="586"/>
        <v>96.416666666666671</v>
      </c>
      <c r="AF1175" s="24">
        <f t="shared" si="559"/>
        <v>400</v>
      </c>
      <c r="AG1175" s="3">
        <f t="shared" si="587"/>
        <v>1.9</v>
      </c>
      <c r="AH1175" s="3">
        <f>IF(AC1175&lt;=450,AthetaR30_0,IF(AC1175&gt;=650,AthetaR30_2,(IF(AC1175&lt;=550,AthetaR30_0+(AthetaR30_1-AthetaR30_0)/100*(AC1175-450),AthetaR30_1+(AthetaR30_2-AthetaR30_1)/100*(AC1175-450)))))</f>
        <v>0</v>
      </c>
      <c r="AI1175" s="3">
        <f>IF(AD1175&lt;=450,AthetaR60_0,IF(AD1175&gt;=650,AthetaR60_2,(IF(AD1175&lt;=550,AthetaR60_0+(AthetaR60_1-AthetaR60_0)/100*(AD1175-450),AthetaR60_1+(AthetaR60_2-AthetaR60_1)/100*(AD1175-450)))))</f>
        <v>0.5</v>
      </c>
      <c r="AJ1175" s="3">
        <f>IF(AE1175&lt;=450,AthetaR90_0,IF(AE1175&gt;=650,AthetaR90_2,(IF(AE1175&lt;=550,AthetaR90_0+(AthetaR90_1-AthetaR90_0)/100*(AE1175-450),AthetaR90_1+(AthetaR90_2-AthetaR90_1)/100*(AE1175-450)))))</f>
        <v>1.3</v>
      </c>
      <c r="AK1175" s="3">
        <f>IF(AF1175&lt;=450,AthetaR120_0,IF(AF1175&gt;=650,AthetaR120_2,(IF(AF1175&lt;=550,AthetaR120_0+(AthetaR120_1-AthetaR120_0)/100*(AF1175-450),AthetaR120_1+(AthetaR120_2-AthetaR120_1)/100*(AF1175-450)))))</f>
        <v>1.9</v>
      </c>
      <c r="AL1175" s="24">
        <f t="shared" si="588"/>
        <v>553.1557626136314</v>
      </c>
      <c r="AM1175" s="14">
        <f t="shared" si="589"/>
        <v>418.69518613383599</v>
      </c>
    </row>
    <row r="1176" spans="2:39" x14ac:dyDescent="0.25">
      <c r="B1176" s="3">
        <f t="shared" si="572"/>
        <v>5790</v>
      </c>
      <c r="C1176" s="14">
        <f t="shared" si="573"/>
        <v>96.5</v>
      </c>
      <c r="D1176" s="11">
        <f t="shared" si="574"/>
        <v>1016.4219254018221</v>
      </c>
      <c r="E1176" s="11">
        <f t="shared" si="560"/>
        <v>693.81015933408992</v>
      </c>
      <c r="F1176" s="11">
        <f t="shared" si="575"/>
        <v>284.65935930326026</v>
      </c>
      <c r="G1176" s="11">
        <f t="shared" si="561"/>
        <v>553.48582146282945</v>
      </c>
      <c r="H1176" s="11">
        <f t="shared" si="562"/>
        <v>413.37842283290985</v>
      </c>
      <c r="I1176" s="24">
        <f t="shared" si="576"/>
        <v>284.65935930326026</v>
      </c>
      <c r="J1176" s="12">
        <f t="shared" si="563"/>
        <v>0.20669368177165373</v>
      </c>
      <c r="K1176" s="24">
        <f t="shared" si="564"/>
        <v>559.30638300360238</v>
      </c>
      <c r="L1176" s="12">
        <f t="shared" si="577"/>
        <v>0.22183149824145593</v>
      </c>
      <c r="M1176" s="24">
        <f t="shared" si="578"/>
        <v>553.48582146282945</v>
      </c>
      <c r="N1176" s="12">
        <f t="shared" si="565"/>
        <v>0.54157325735261119</v>
      </c>
      <c r="O1176" s="24">
        <f t="shared" si="566"/>
        <v>711.53867595873749</v>
      </c>
      <c r="P1176" s="12">
        <f t="shared" si="579"/>
        <v>0.32979732454533939</v>
      </c>
      <c r="Q1176" s="24">
        <f t="shared" si="580"/>
        <v>413.37842283290985</v>
      </c>
      <c r="R1176" s="12">
        <f t="shared" si="567"/>
        <v>0.34598955016565214</v>
      </c>
      <c r="S1176" s="24">
        <f t="shared" si="568"/>
        <v>612.56958499978441</v>
      </c>
      <c r="T1176" s="12">
        <f t="shared" si="581"/>
        <v>0.29229007163550136</v>
      </c>
      <c r="W1176" s="24">
        <f t="shared" si="582"/>
        <v>471.83360123090034</v>
      </c>
      <c r="X1176" s="24">
        <f t="shared" si="583"/>
        <v>646.68301373811209</v>
      </c>
      <c r="Y1176" s="13">
        <f t="shared" si="569"/>
        <v>0.36634156664545175</v>
      </c>
      <c r="Z1176" s="24">
        <f t="shared" si="570"/>
        <v>5549.4139525797391</v>
      </c>
      <c r="AA1176" s="24">
        <f t="shared" si="571"/>
        <v>15723.160323229617</v>
      </c>
      <c r="AB1176" s="24">
        <f t="shared" si="584"/>
        <v>553.48582146282945</v>
      </c>
      <c r="AC1176" s="24">
        <f t="shared" si="585"/>
        <v>413.37842283290985</v>
      </c>
      <c r="AE1176" s="14">
        <f t="shared" si="586"/>
        <v>96.5</v>
      </c>
      <c r="AF1176" s="24">
        <f t="shared" si="559"/>
        <v>400</v>
      </c>
      <c r="AG1176" s="3">
        <f t="shared" si="587"/>
        <v>1.9</v>
      </c>
      <c r="AH1176" s="3">
        <f>IF(AC1176&lt;=450,AthetaR30_0,IF(AC1176&gt;=650,AthetaR30_2,(IF(AC1176&lt;=550,AthetaR30_0+(AthetaR30_1-AthetaR30_0)/100*(AC1176-450),AthetaR30_1+(AthetaR30_2-AthetaR30_1)/100*(AC1176-450)))))</f>
        <v>0</v>
      </c>
      <c r="AI1176" s="3">
        <f>IF(AD1176&lt;=450,AthetaR60_0,IF(AD1176&gt;=650,AthetaR60_2,(IF(AD1176&lt;=550,AthetaR60_0+(AthetaR60_1-AthetaR60_0)/100*(AD1176-450),AthetaR60_1+(AthetaR60_2-AthetaR60_1)/100*(AD1176-450)))))</f>
        <v>0.5</v>
      </c>
      <c r="AJ1176" s="3">
        <f>IF(AE1176&lt;=450,AthetaR90_0,IF(AE1176&gt;=650,AthetaR90_2,(IF(AE1176&lt;=550,AthetaR90_0+(AthetaR90_1-AthetaR90_0)/100*(AE1176-450),AthetaR90_1+(AthetaR90_2-AthetaR90_1)/100*(AE1176-450)))))</f>
        <v>1.3</v>
      </c>
      <c r="AK1176" s="3">
        <f>IF(AF1176&lt;=450,AthetaR120_0,IF(AF1176&gt;=650,AthetaR120_2,(IF(AF1176&lt;=550,AthetaR120_0+(AthetaR120_1-AthetaR120_0)/100*(AF1176-450),AthetaR120_1+(AthetaR120_2-AthetaR120_1)/100*(AF1176-450)))))</f>
        <v>1.9</v>
      </c>
      <c r="AL1176" s="24">
        <f t="shared" si="588"/>
        <v>553.48582146282945</v>
      </c>
      <c r="AM1176" s="14">
        <f t="shared" si="589"/>
        <v>419.020370381725</v>
      </c>
    </row>
    <row r="1177" spans="2:39" x14ac:dyDescent="0.25">
      <c r="B1177" s="3">
        <f t="shared" si="572"/>
        <v>5795</v>
      </c>
      <c r="C1177" s="14">
        <f t="shared" si="573"/>
        <v>96.583333333333329</v>
      </c>
      <c r="D1177" s="11">
        <f t="shared" si="574"/>
        <v>1016.5510905790079</v>
      </c>
      <c r="E1177" s="11">
        <f t="shared" si="560"/>
        <v>694.02395768274198</v>
      </c>
      <c r="F1177" s="11">
        <f t="shared" si="575"/>
        <v>284.8811908015017</v>
      </c>
      <c r="G1177" s="11">
        <f t="shared" si="561"/>
        <v>553.81561878737477</v>
      </c>
      <c r="H1177" s="11">
        <f t="shared" si="562"/>
        <v>413.67071290454533</v>
      </c>
      <c r="I1177" s="24">
        <f t="shared" si="576"/>
        <v>284.8811908015017</v>
      </c>
      <c r="J1177" s="12">
        <f t="shared" si="563"/>
        <v>0.20666494707175515</v>
      </c>
      <c r="K1177" s="24">
        <f t="shared" si="564"/>
        <v>559.38414897840698</v>
      </c>
      <c r="L1177" s="12">
        <f t="shared" si="577"/>
        <v>0.22177657214360805</v>
      </c>
      <c r="M1177" s="24">
        <f t="shared" si="578"/>
        <v>553.81561878737477</v>
      </c>
      <c r="N1177" s="12">
        <f t="shared" si="565"/>
        <v>0.5413366140131689</v>
      </c>
      <c r="O1177" s="24">
        <f t="shared" si="566"/>
        <v>711.84972251288241</v>
      </c>
      <c r="P1177" s="12">
        <f t="shared" si="579"/>
        <v>0.32953601697941476</v>
      </c>
      <c r="Q1177" s="24">
        <f t="shared" si="580"/>
        <v>413.67071290454533</v>
      </c>
      <c r="R1177" s="12">
        <f t="shared" si="567"/>
        <v>0.34590468746629288</v>
      </c>
      <c r="S1177" s="24">
        <f t="shared" si="568"/>
        <v>612.71987006504128</v>
      </c>
      <c r="T1177" s="12">
        <f t="shared" si="581"/>
        <v>0.2921495702057067</v>
      </c>
      <c r="W1177" s="24">
        <f t="shared" si="582"/>
        <v>472.19994279754582</v>
      </c>
      <c r="X1177" s="24">
        <f t="shared" si="583"/>
        <v>646.92532314065011</v>
      </c>
      <c r="Y1177" s="13">
        <f t="shared" si="569"/>
        <v>0.36621863756540929</v>
      </c>
      <c r="Z1177" s="24">
        <f t="shared" si="570"/>
        <v>5545.6003721299039</v>
      </c>
      <c r="AA1177" s="24">
        <f t="shared" si="571"/>
        <v>15727.803776826342</v>
      </c>
      <c r="AB1177" s="24">
        <f t="shared" si="584"/>
        <v>553.81561878737477</v>
      </c>
      <c r="AC1177" s="24">
        <f t="shared" si="585"/>
        <v>413.67071290454533</v>
      </c>
      <c r="AE1177" s="14">
        <f t="shared" si="586"/>
        <v>96.583333333333329</v>
      </c>
      <c r="AF1177" s="24">
        <f t="shared" si="559"/>
        <v>400</v>
      </c>
      <c r="AG1177" s="3">
        <f t="shared" si="587"/>
        <v>1.9</v>
      </c>
      <c r="AH1177" s="3">
        <f>IF(AC1177&lt;=450,AthetaR30_0,IF(AC1177&gt;=650,AthetaR30_2,(IF(AC1177&lt;=550,AthetaR30_0+(AthetaR30_1-AthetaR30_0)/100*(AC1177-450),AthetaR30_1+(AthetaR30_2-AthetaR30_1)/100*(AC1177-450)))))</f>
        <v>0</v>
      </c>
      <c r="AI1177" s="3">
        <f>IF(AD1177&lt;=450,AthetaR60_0,IF(AD1177&gt;=650,AthetaR60_2,(IF(AD1177&lt;=550,AthetaR60_0+(AthetaR60_1-AthetaR60_0)/100*(AD1177-450),AthetaR60_1+(AthetaR60_2-AthetaR60_1)/100*(AD1177-450)))))</f>
        <v>0.5</v>
      </c>
      <c r="AJ1177" s="3">
        <f>IF(AE1177&lt;=450,AthetaR90_0,IF(AE1177&gt;=650,AthetaR90_2,(IF(AE1177&lt;=550,AthetaR90_0+(AthetaR90_1-AthetaR90_0)/100*(AE1177-450),AthetaR90_1+(AthetaR90_2-AthetaR90_1)/100*(AE1177-450)))))</f>
        <v>1.3</v>
      </c>
      <c r="AK1177" s="3">
        <f>IF(AF1177&lt;=450,AthetaR120_0,IF(AF1177&gt;=650,AthetaR120_2,(IF(AF1177&lt;=550,AthetaR120_0+(AthetaR120_1-AthetaR120_0)/100*(AF1177-450),AthetaR120_1+(AthetaR120_2-AthetaR120_1)/100*(AF1177-450)))))</f>
        <v>1.9</v>
      </c>
      <c r="AL1177" s="24">
        <f t="shared" si="588"/>
        <v>553.81561878737477</v>
      </c>
      <c r="AM1177" s="14">
        <f t="shared" si="589"/>
        <v>419.34544324820371</v>
      </c>
    </row>
    <row r="1178" spans="2:39" x14ac:dyDescent="0.25">
      <c r="B1178" s="3">
        <f t="shared" si="572"/>
        <v>5800</v>
      </c>
      <c r="C1178" s="14">
        <f t="shared" si="573"/>
        <v>96.666666666666671</v>
      </c>
      <c r="D1178" s="11">
        <f t="shared" si="574"/>
        <v>1016.6801445027976</v>
      </c>
      <c r="E1178" s="11">
        <f t="shared" si="560"/>
        <v>694.23775603139416</v>
      </c>
      <c r="F1178" s="11">
        <f t="shared" si="575"/>
        <v>285.1029673736453</v>
      </c>
      <c r="G1178" s="11">
        <f t="shared" si="561"/>
        <v>554.14515480435421</v>
      </c>
      <c r="H1178" s="11">
        <f t="shared" si="562"/>
        <v>413.96286247475103</v>
      </c>
      <c r="I1178" s="24">
        <f t="shared" si="576"/>
        <v>285.1029673736453</v>
      </c>
      <c r="J1178" s="12">
        <f t="shared" si="563"/>
        <v>0.20663621993900039</v>
      </c>
      <c r="K1178" s="24">
        <f t="shared" si="564"/>
        <v>559.46191609354946</v>
      </c>
      <c r="L1178" s="12">
        <f t="shared" si="577"/>
        <v>0.22172163856562258</v>
      </c>
      <c r="M1178" s="24">
        <f t="shared" si="578"/>
        <v>554.14515480435421</v>
      </c>
      <c r="N1178" s="12">
        <f t="shared" si="565"/>
        <v>0.54110003473435564</v>
      </c>
      <c r="O1178" s="24">
        <f t="shared" si="566"/>
        <v>712.16095681923048</v>
      </c>
      <c r="P1178" s="12">
        <f t="shared" si="579"/>
        <v>0.32927492658348873</v>
      </c>
      <c r="Q1178" s="24">
        <f t="shared" si="580"/>
        <v>413.96286247475103</v>
      </c>
      <c r="R1178" s="12">
        <f t="shared" si="567"/>
        <v>0.34581980453772804</v>
      </c>
      <c r="S1178" s="24">
        <f t="shared" si="568"/>
        <v>612.87026473960452</v>
      </c>
      <c r="T1178" s="12">
        <f t="shared" si="581"/>
        <v>0.29200909116726581</v>
      </c>
      <c r="W1178" s="24">
        <f t="shared" si="582"/>
        <v>472.56616143511121</v>
      </c>
      <c r="X1178" s="24">
        <f t="shared" si="583"/>
        <v>647.1679415376185</v>
      </c>
      <c r="Y1178" s="13">
        <f t="shared" si="569"/>
        <v>0.36609559371339129</v>
      </c>
      <c r="Z1178" s="24">
        <f t="shared" si="570"/>
        <v>5541.7898649070739</v>
      </c>
      <c r="AA1178" s="24">
        <f t="shared" si="571"/>
        <v>15732.442295881634</v>
      </c>
      <c r="AB1178" s="24">
        <f t="shared" si="584"/>
        <v>554.14515480435421</v>
      </c>
      <c r="AC1178" s="24">
        <f t="shared" si="585"/>
        <v>413.96286247475103</v>
      </c>
      <c r="AE1178" s="14">
        <f t="shared" si="586"/>
        <v>96.666666666666671</v>
      </c>
      <c r="AF1178" s="24">
        <f t="shared" si="559"/>
        <v>400</v>
      </c>
      <c r="AG1178" s="3">
        <f t="shared" si="587"/>
        <v>1.9</v>
      </c>
      <c r="AH1178" s="3">
        <f>IF(AC1178&lt;=450,AthetaR30_0,IF(AC1178&gt;=650,AthetaR30_2,(IF(AC1178&lt;=550,AthetaR30_0+(AthetaR30_1-AthetaR30_0)/100*(AC1178-450),AthetaR30_1+(AthetaR30_2-AthetaR30_1)/100*(AC1178-450)))))</f>
        <v>0</v>
      </c>
      <c r="AI1178" s="3">
        <f>IF(AD1178&lt;=450,AthetaR60_0,IF(AD1178&gt;=650,AthetaR60_2,(IF(AD1178&lt;=550,AthetaR60_0+(AthetaR60_1-AthetaR60_0)/100*(AD1178-450),AthetaR60_1+(AthetaR60_2-AthetaR60_1)/100*(AD1178-450)))))</f>
        <v>0.5</v>
      </c>
      <c r="AJ1178" s="3">
        <f>IF(AE1178&lt;=450,AthetaR90_0,IF(AE1178&gt;=650,AthetaR90_2,(IF(AE1178&lt;=550,AthetaR90_0+(AthetaR90_1-AthetaR90_0)/100*(AE1178-450),AthetaR90_1+(AthetaR90_2-AthetaR90_1)/100*(AE1178-450)))))</f>
        <v>1.3</v>
      </c>
      <c r="AK1178" s="3">
        <f>IF(AF1178&lt;=450,AthetaR120_0,IF(AF1178&gt;=650,AthetaR120_2,(IF(AF1178&lt;=550,AthetaR120_0+(AthetaR120_1-AthetaR120_0)/100*(AF1178-450),AthetaR120_1+(AthetaR120_2-AthetaR120_1)/100*(AF1178-450)))))</f>
        <v>1.9</v>
      </c>
      <c r="AL1178" s="24">
        <f t="shared" si="588"/>
        <v>554.14515480435421</v>
      </c>
      <c r="AM1178" s="14">
        <f t="shared" si="589"/>
        <v>419.67040469698287</v>
      </c>
    </row>
    <row r="1179" spans="2:39" x14ac:dyDescent="0.25">
      <c r="B1179" s="3">
        <f t="shared" si="572"/>
        <v>5805</v>
      </c>
      <c r="C1179" s="14">
        <f t="shared" si="573"/>
        <v>96.75</v>
      </c>
      <c r="D1179" s="11">
        <f t="shared" si="574"/>
        <v>1016.809087364677</v>
      </c>
      <c r="E1179" s="11">
        <f t="shared" si="560"/>
        <v>694.45155438004622</v>
      </c>
      <c r="F1179" s="11">
        <f t="shared" si="575"/>
        <v>285.32468901221091</v>
      </c>
      <c r="G1179" s="11">
        <f t="shared" si="561"/>
        <v>554.47442973093769</v>
      </c>
      <c r="H1179" s="11">
        <f t="shared" si="562"/>
        <v>414.25487156591828</v>
      </c>
      <c r="I1179" s="24">
        <f t="shared" si="576"/>
        <v>285.32468901221091</v>
      </c>
      <c r="J1179" s="12">
        <f t="shared" si="563"/>
        <v>0.20660750032334399</v>
      </c>
      <c r="K1179" s="24">
        <f t="shared" si="564"/>
        <v>559.53968447649515</v>
      </c>
      <c r="L1179" s="12">
        <f t="shared" si="577"/>
        <v>0.22166669753507462</v>
      </c>
      <c r="M1179" s="24">
        <f t="shared" si="578"/>
        <v>554.47442973093769</v>
      </c>
      <c r="N1179" s="12">
        <f t="shared" si="565"/>
        <v>0.54086351988560633</v>
      </c>
      <c r="O1179" s="24">
        <f t="shared" si="566"/>
        <v>712.47237852691546</v>
      </c>
      <c r="P1179" s="12">
        <f t="shared" si="579"/>
        <v>0.32901405343958967</v>
      </c>
      <c r="Q1179" s="24">
        <f t="shared" si="580"/>
        <v>414.25487156591828</v>
      </c>
      <c r="R1179" s="12">
        <f t="shared" si="567"/>
        <v>0.34573490139461482</v>
      </c>
      <c r="S1179" s="24">
        <f t="shared" si="568"/>
        <v>613.02076910461687</v>
      </c>
      <c r="T1179" s="12">
        <f t="shared" si="581"/>
        <v>0.2918686346394726</v>
      </c>
      <c r="W1179" s="24">
        <f t="shared" si="582"/>
        <v>472.93225702882461</v>
      </c>
      <c r="X1179" s="24">
        <f t="shared" si="583"/>
        <v>647.41086911371576</v>
      </c>
      <c r="Y1179" s="13">
        <f t="shared" si="569"/>
        <v>0.36597243554945197</v>
      </c>
      <c r="Z1179" s="24">
        <f t="shared" si="570"/>
        <v>5537.9824337805403</v>
      </c>
      <c r="AA1179" s="24">
        <f t="shared" si="571"/>
        <v>15737.075892597188</v>
      </c>
      <c r="AB1179" s="24">
        <f t="shared" si="584"/>
        <v>554.47442973093769</v>
      </c>
      <c r="AC1179" s="24">
        <f t="shared" si="585"/>
        <v>414.25487156591828</v>
      </c>
      <c r="AE1179" s="14">
        <f t="shared" si="586"/>
        <v>96.75</v>
      </c>
      <c r="AF1179" s="24">
        <f t="shared" si="559"/>
        <v>400</v>
      </c>
      <c r="AG1179" s="3">
        <f t="shared" si="587"/>
        <v>1.9</v>
      </c>
      <c r="AH1179" s="3">
        <f>IF(AC1179&lt;=450,AthetaR30_0,IF(AC1179&gt;=650,AthetaR30_2,(IF(AC1179&lt;=550,AthetaR30_0+(AthetaR30_1-AthetaR30_0)/100*(AC1179-450),AthetaR30_1+(AthetaR30_2-AthetaR30_1)/100*(AC1179-450)))))</f>
        <v>0</v>
      </c>
      <c r="AI1179" s="3">
        <f>IF(AD1179&lt;=450,AthetaR60_0,IF(AD1179&gt;=650,AthetaR60_2,(IF(AD1179&lt;=550,AthetaR60_0+(AthetaR60_1-AthetaR60_0)/100*(AD1179-450),AthetaR60_1+(AthetaR60_2-AthetaR60_1)/100*(AD1179-450)))))</f>
        <v>0.5</v>
      </c>
      <c r="AJ1179" s="3">
        <f>IF(AE1179&lt;=450,AthetaR90_0,IF(AE1179&gt;=650,AthetaR90_2,(IF(AE1179&lt;=550,AthetaR90_0+(AthetaR90_1-AthetaR90_0)/100*(AE1179-450),AthetaR90_1+(AthetaR90_2-AthetaR90_1)/100*(AE1179-450)))))</f>
        <v>1.3</v>
      </c>
      <c r="AK1179" s="3">
        <f>IF(AF1179&lt;=450,AthetaR120_0,IF(AF1179&gt;=650,AthetaR120_2,(IF(AF1179&lt;=550,AthetaR120_0+(AthetaR120_1-AthetaR120_0)/100*(AF1179-450),AthetaR120_1+(AthetaR120_2-AthetaR120_1)/100*(AF1179-450)))))</f>
        <v>1.9</v>
      </c>
      <c r="AL1179" s="24">
        <f t="shared" si="588"/>
        <v>554.47442973093769</v>
      </c>
      <c r="AM1179" s="14">
        <f t="shared" si="589"/>
        <v>419.99525469193105</v>
      </c>
    </row>
    <row r="1180" spans="2:39" x14ac:dyDescent="0.25">
      <c r="B1180" s="3">
        <f t="shared" si="572"/>
        <v>5810</v>
      </c>
      <c r="C1180" s="14">
        <f t="shared" si="573"/>
        <v>96.833333333333329</v>
      </c>
      <c r="D1180" s="11">
        <f t="shared" si="574"/>
        <v>1016.9379193556382</v>
      </c>
      <c r="E1180" s="11">
        <f t="shared" si="560"/>
        <v>694.66535272869828</v>
      </c>
      <c r="F1180" s="11">
        <f t="shared" si="575"/>
        <v>285.54635570974597</v>
      </c>
      <c r="G1180" s="11">
        <f t="shared" si="561"/>
        <v>554.80344378437724</v>
      </c>
      <c r="H1180" s="11">
        <f t="shared" si="562"/>
        <v>414.54674020055774</v>
      </c>
      <c r="I1180" s="24">
        <f t="shared" si="576"/>
        <v>285.54635570974597</v>
      </c>
      <c r="J1180" s="12">
        <f t="shared" si="563"/>
        <v>0.20657878817486999</v>
      </c>
      <c r="K1180" s="24">
        <f t="shared" si="564"/>
        <v>559.61745425450442</v>
      </c>
      <c r="L1180" s="12">
        <f t="shared" si="577"/>
        <v>0.2216117490794276</v>
      </c>
      <c r="M1180" s="24">
        <f t="shared" si="578"/>
        <v>554.80344378437724</v>
      </c>
      <c r="N1180" s="12">
        <f t="shared" si="565"/>
        <v>0.54062706983531195</v>
      </c>
      <c r="O1180" s="24">
        <f t="shared" si="566"/>
        <v>712.78398728484785</v>
      </c>
      <c r="P1180" s="12">
        <f t="shared" si="579"/>
        <v>0.32875339762840522</v>
      </c>
      <c r="Q1180" s="24">
        <f t="shared" si="580"/>
        <v>414.54674020055774</v>
      </c>
      <c r="R1180" s="12">
        <f t="shared" si="567"/>
        <v>0.34564997805206532</v>
      </c>
      <c r="S1180" s="24">
        <f t="shared" si="568"/>
        <v>613.17138324050677</v>
      </c>
      <c r="T1180" s="12">
        <f t="shared" si="581"/>
        <v>0.29172820074146205</v>
      </c>
      <c r="W1180" s="24">
        <f t="shared" si="582"/>
        <v>473.29822946437406</v>
      </c>
      <c r="X1180" s="24">
        <f t="shared" si="583"/>
        <v>647.65410605227055</v>
      </c>
      <c r="Y1180" s="13">
        <f t="shared" si="569"/>
        <v>0.36584916353468905</v>
      </c>
      <c r="Z1180" s="24">
        <f t="shared" si="570"/>
        <v>5534.1780816081055</v>
      </c>
      <c r="AA1180" s="24">
        <f t="shared" si="571"/>
        <v>15741.704579214827</v>
      </c>
      <c r="AB1180" s="24">
        <f t="shared" si="584"/>
        <v>554.80344378437724</v>
      </c>
      <c r="AC1180" s="24">
        <f t="shared" si="585"/>
        <v>414.54674020055774</v>
      </c>
      <c r="AE1180" s="14">
        <f t="shared" si="586"/>
        <v>96.833333333333329</v>
      </c>
      <c r="AF1180" s="24">
        <f t="shared" si="559"/>
        <v>400</v>
      </c>
      <c r="AG1180" s="3">
        <f t="shared" si="587"/>
        <v>1.9</v>
      </c>
      <c r="AH1180" s="3">
        <f>IF(AC1180&lt;=450,AthetaR30_0,IF(AC1180&gt;=650,AthetaR30_2,(IF(AC1180&lt;=550,AthetaR30_0+(AthetaR30_1-AthetaR30_0)/100*(AC1180-450),AthetaR30_1+(AthetaR30_2-AthetaR30_1)/100*(AC1180-450)))))</f>
        <v>0</v>
      </c>
      <c r="AI1180" s="3">
        <f>IF(AD1180&lt;=450,AthetaR60_0,IF(AD1180&gt;=650,AthetaR60_2,(IF(AD1180&lt;=550,AthetaR60_0+(AthetaR60_1-AthetaR60_0)/100*(AD1180-450),AthetaR60_1+(AthetaR60_2-AthetaR60_1)/100*(AD1180-450)))))</f>
        <v>0.5</v>
      </c>
      <c r="AJ1180" s="3">
        <f>IF(AE1180&lt;=450,AthetaR90_0,IF(AE1180&gt;=650,AthetaR90_2,(IF(AE1180&lt;=550,AthetaR90_0+(AthetaR90_1-AthetaR90_0)/100*(AE1180-450),AthetaR90_1+(AthetaR90_2-AthetaR90_1)/100*(AE1180-450)))))</f>
        <v>1.3</v>
      </c>
      <c r="AK1180" s="3">
        <f>IF(AF1180&lt;=450,AthetaR120_0,IF(AF1180&gt;=650,AthetaR120_2,(IF(AF1180&lt;=550,AthetaR120_0+(AthetaR120_1-AthetaR120_0)/100*(AF1180-450),AthetaR120_1+(AthetaR120_2-AthetaR120_1)/100*(AF1180-450)))))</f>
        <v>1.9</v>
      </c>
      <c r="AL1180" s="24">
        <f t="shared" si="588"/>
        <v>554.80344378437724</v>
      </c>
      <c r="AM1180" s="14">
        <f t="shared" si="589"/>
        <v>420.31999319707421</v>
      </c>
    </row>
    <row r="1181" spans="2:39" x14ac:dyDescent="0.25">
      <c r="B1181" s="3">
        <f t="shared" si="572"/>
        <v>5815</v>
      </c>
      <c r="C1181" s="14">
        <f t="shared" si="573"/>
        <v>96.916666666666671</v>
      </c>
      <c r="D1181" s="11">
        <f t="shared" si="574"/>
        <v>1017.0666406661811</v>
      </c>
      <c r="E1181" s="11">
        <f t="shared" si="560"/>
        <v>694.87915107735034</v>
      </c>
      <c r="F1181" s="11">
        <f t="shared" si="575"/>
        <v>285.76796745882541</v>
      </c>
      <c r="G1181" s="11">
        <f t="shared" si="561"/>
        <v>555.1321971820056</v>
      </c>
      <c r="H1181" s="11">
        <f t="shared" si="562"/>
        <v>414.83846840129922</v>
      </c>
      <c r="I1181" s="24">
        <f t="shared" si="576"/>
        <v>285.76796745882541</v>
      </c>
      <c r="J1181" s="12">
        <f t="shared" si="563"/>
        <v>0.20655008344379203</v>
      </c>
      <c r="K1181" s="24">
        <f t="shared" si="564"/>
        <v>559.6952255546322</v>
      </c>
      <c r="L1181" s="12">
        <f t="shared" si="577"/>
        <v>0.22155679322606045</v>
      </c>
      <c r="M1181" s="24">
        <f t="shared" si="578"/>
        <v>555.1321971820056</v>
      </c>
      <c r="N1181" s="12">
        <f t="shared" si="565"/>
        <v>0.54039068495081821</v>
      </c>
      <c r="O1181" s="24">
        <f t="shared" si="566"/>
        <v>713.0957827417194</v>
      </c>
      <c r="P1181" s="12">
        <f t="shared" si="579"/>
        <v>0.32849295922935406</v>
      </c>
      <c r="Q1181" s="24">
        <f t="shared" si="580"/>
        <v>414.83846840129922</v>
      </c>
      <c r="R1181" s="12">
        <f t="shared" si="567"/>
        <v>0.3455650345256438</v>
      </c>
      <c r="S1181" s="24">
        <f t="shared" si="568"/>
        <v>613.32210722699074</v>
      </c>
      <c r="T1181" s="12">
        <f t="shared" si="581"/>
        <v>0.29158778959225296</v>
      </c>
      <c r="W1181" s="24">
        <f t="shared" si="582"/>
        <v>473.66407862790874</v>
      </c>
      <c r="X1181" s="24">
        <f t="shared" si="583"/>
        <v>647.89765253524365</v>
      </c>
      <c r="Y1181" s="13">
        <f t="shared" si="569"/>
        <v>0.36572577813123591</v>
      </c>
      <c r="Z1181" s="24">
        <f t="shared" si="570"/>
        <v>5530.3768112360403</v>
      </c>
      <c r="AA1181" s="24">
        <f t="shared" si="571"/>
        <v>15746.328368016355</v>
      </c>
      <c r="AB1181" s="24">
        <f t="shared" si="584"/>
        <v>555.1321971820056</v>
      </c>
      <c r="AC1181" s="24">
        <f t="shared" si="585"/>
        <v>414.83846840129922</v>
      </c>
      <c r="AE1181" s="14">
        <f t="shared" si="586"/>
        <v>96.916666666666671</v>
      </c>
      <c r="AF1181" s="24">
        <f t="shared" si="559"/>
        <v>400</v>
      </c>
      <c r="AG1181" s="3">
        <f t="shared" si="587"/>
        <v>1.9</v>
      </c>
      <c r="AH1181" s="3">
        <f>IF(AC1181&lt;=450,AthetaR30_0,IF(AC1181&gt;=650,AthetaR30_2,(IF(AC1181&lt;=550,AthetaR30_0+(AthetaR30_1-AthetaR30_0)/100*(AC1181-450),AthetaR30_1+(AthetaR30_2-AthetaR30_1)/100*(AC1181-450)))))</f>
        <v>0</v>
      </c>
      <c r="AI1181" s="3">
        <f>IF(AD1181&lt;=450,AthetaR60_0,IF(AD1181&gt;=650,AthetaR60_2,(IF(AD1181&lt;=550,AthetaR60_0+(AthetaR60_1-AthetaR60_0)/100*(AD1181-450),AthetaR60_1+(AthetaR60_2-AthetaR60_1)/100*(AD1181-450)))))</f>
        <v>0.5</v>
      </c>
      <c r="AJ1181" s="3">
        <f>IF(AE1181&lt;=450,AthetaR90_0,IF(AE1181&gt;=650,AthetaR90_2,(IF(AE1181&lt;=550,AthetaR90_0+(AthetaR90_1-AthetaR90_0)/100*(AE1181-450),AthetaR90_1+(AthetaR90_2-AthetaR90_1)/100*(AE1181-450)))))</f>
        <v>1.3</v>
      </c>
      <c r="AK1181" s="3">
        <f>IF(AF1181&lt;=450,AthetaR120_0,IF(AF1181&gt;=650,AthetaR120_2,(IF(AF1181&lt;=550,AthetaR120_0+(AthetaR120_1-AthetaR120_0)/100*(AF1181-450),AthetaR120_1+(AthetaR120_2-AthetaR120_1)/100*(AF1181-450)))))</f>
        <v>1.9</v>
      </c>
      <c r="AL1181" s="24">
        <f t="shared" si="588"/>
        <v>555.1321971820056</v>
      </c>
      <c r="AM1181" s="14">
        <f t="shared" si="589"/>
        <v>420.64462017659622</v>
      </c>
    </row>
    <row r="1182" spans="2:39" x14ac:dyDescent="0.25">
      <c r="B1182" s="3">
        <f t="shared" si="572"/>
        <v>5820</v>
      </c>
      <c r="C1182" s="14">
        <f t="shared" si="573"/>
        <v>97</v>
      </c>
      <c r="D1182" s="11">
        <f t="shared" si="574"/>
        <v>1017.1952514863153</v>
      </c>
      <c r="E1182" s="11">
        <f t="shared" si="560"/>
        <v>695.09294942600241</v>
      </c>
      <c r="F1182" s="11">
        <f t="shared" si="575"/>
        <v>285.98952425205147</v>
      </c>
      <c r="G1182" s="11">
        <f t="shared" si="561"/>
        <v>555.46069014123498</v>
      </c>
      <c r="H1182" s="11">
        <f t="shared" si="562"/>
        <v>415.13005619089148</v>
      </c>
      <c r="I1182" s="24">
        <f t="shared" si="576"/>
        <v>285.98952425205147</v>
      </c>
      <c r="J1182" s="12">
        <f t="shared" si="563"/>
        <v>0.20652138608045276</v>
      </c>
      <c r="K1182" s="24">
        <f t="shared" si="564"/>
        <v>559.77299850372867</v>
      </c>
      <c r="L1182" s="12">
        <f t="shared" si="577"/>
        <v>0.22150183000226281</v>
      </c>
      <c r="M1182" s="24">
        <f t="shared" si="578"/>
        <v>555.46069014123498</v>
      </c>
      <c r="N1182" s="12">
        <f t="shared" si="565"/>
        <v>0.54015436559842178</v>
      </c>
      <c r="O1182" s="24">
        <f t="shared" si="566"/>
        <v>713.40776454600859</v>
      </c>
      <c r="P1182" s="12">
        <f t="shared" si="579"/>
        <v>0.32823273832057792</v>
      </c>
      <c r="Q1182" s="24">
        <f t="shared" si="580"/>
        <v>415.13005619089148</v>
      </c>
      <c r="R1182" s="12">
        <f t="shared" si="567"/>
        <v>0.345480070831366</v>
      </c>
      <c r="S1182" s="24">
        <f t="shared" si="568"/>
        <v>613.47294114307408</v>
      </c>
      <c r="T1182" s="12">
        <f t="shared" si="581"/>
        <v>0.29144740131073987</v>
      </c>
      <c r="W1182" s="24">
        <f t="shared" si="582"/>
        <v>474.02980440604</v>
      </c>
      <c r="X1182" s="24">
        <f t="shared" si="583"/>
        <v>648.14150874323229</v>
      </c>
      <c r="Y1182" s="13">
        <f t="shared" si="569"/>
        <v>0.36560227980224785</v>
      </c>
      <c r="Z1182" s="24">
        <f t="shared" si="570"/>
        <v>5526.5786254990599</v>
      </c>
      <c r="AA1182" s="24">
        <f t="shared" si="571"/>
        <v>15750.947271323304</v>
      </c>
      <c r="AB1182" s="24">
        <f t="shared" si="584"/>
        <v>555.46069014123498</v>
      </c>
      <c r="AC1182" s="24">
        <f t="shared" si="585"/>
        <v>415.13005619089148</v>
      </c>
      <c r="AE1182" s="14">
        <f t="shared" si="586"/>
        <v>97</v>
      </c>
      <c r="AF1182" s="24">
        <f t="shared" si="559"/>
        <v>400</v>
      </c>
      <c r="AG1182" s="3">
        <f t="shared" si="587"/>
        <v>1.9</v>
      </c>
      <c r="AH1182" s="3">
        <f>IF(AC1182&lt;=450,AthetaR30_0,IF(AC1182&gt;=650,AthetaR30_2,(IF(AC1182&lt;=550,AthetaR30_0+(AthetaR30_1-AthetaR30_0)/100*(AC1182-450),AthetaR30_1+(AthetaR30_2-AthetaR30_1)/100*(AC1182-450)))))</f>
        <v>0</v>
      </c>
      <c r="AI1182" s="3">
        <f>IF(AD1182&lt;=450,AthetaR60_0,IF(AD1182&gt;=650,AthetaR60_2,(IF(AD1182&lt;=550,AthetaR60_0+(AthetaR60_1-AthetaR60_0)/100*(AD1182-450),AthetaR60_1+(AthetaR60_2-AthetaR60_1)/100*(AD1182-450)))))</f>
        <v>0.5</v>
      </c>
      <c r="AJ1182" s="3">
        <f>IF(AE1182&lt;=450,AthetaR90_0,IF(AE1182&gt;=650,AthetaR90_2,(IF(AE1182&lt;=550,AthetaR90_0+(AthetaR90_1-AthetaR90_0)/100*(AE1182-450),AthetaR90_1+(AthetaR90_2-AthetaR90_1)/100*(AE1182-450)))))</f>
        <v>1.3</v>
      </c>
      <c r="AK1182" s="3">
        <f>IF(AF1182&lt;=450,AthetaR120_0,IF(AF1182&gt;=650,AthetaR120_2,(IF(AF1182&lt;=550,AthetaR120_0+(AthetaR120_1-AthetaR120_0)/100*(AF1182-450),AthetaR120_1+(AthetaR120_2-AthetaR120_1)/100*(AF1182-450)))))</f>
        <v>1.9</v>
      </c>
      <c r="AL1182" s="24">
        <f t="shared" si="588"/>
        <v>555.46069014123498</v>
      </c>
      <c r="AM1182" s="14">
        <f t="shared" si="589"/>
        <v>420.96913559483869</v>
      </c>
    </row>
    <row r="1183" spans="2:39" x14ac:dyDescent="0.25">
      <c r="B1183" s="3">
        <f t="shared" si="572"/>
        <v>5825</v>
      </c>
      <c r="C1183" s="14">
        <f t="shared" si="573"/>
        <v>97.083333333333329</v>
      </c>
      <c r="D1183" s="11">
        <f t="shared" si="574"/>
        <v>1017.3237520055609</v>
      </c>
      <c r="E1183" s="11">
        <f t="shared" si="560"/>
        <v>695.30674777465447</v>
      </c>
      <c r="F1183" s="11">
        <f t="shared" si="575"/>
        <v>286.21102608205371</v>
      </c>
      <c r="G1183" s="11">
        <f t="shared" si="561"/>
        <v>555.78892287955557</v>
      </c>
      <c r="H1183" s="11">
        <f t="shared" si="562"/>
        <v>415.42150359220221</v>
      </c>
      <c r="I1183" s="24">
        <f t="shared" si="576"/>
        <v>286.21102608205371</v>
      </c>
      <c r="J1183" s="12">
        <f t="shared" si="563"/>
        <v>0.20649269603532416</v>
      </c>
      <c r="K1183" s="24">
        <f t="shared" si="564"/>
        <v>559.85077322843904</v>
      </c>
      <c r="L1183" s="12">
        <f t="shared" si="577"/>
        <v>0.22144685943525727</v>
      </c>
      <c r="M1183" s="24">
        <f t="shared" si="578"/>
        <v>555.78892287955557</v>
      </c>
      <c r="N1183" s="12">
        <f t="shared" si="565"/>
        <v>0.5399181121433706</v>
      </c>
      <c r="O1183" s="24">
        <f t="shared" si="566"/>
        <v>713.71993234598347</v>
      </c>
      <c r="P1183" s="12">
        <f t="shared" si="579"/>
        <v>0.32797273497899976</v>
      </c>
      <c r="Q1183" s="24">
        <f t="shared" si="580"/>
        <v>415.42150359220221</v>
      </c>
      <c r="R1183" s="12">
        <f t="shared" si="567"/>
        <v>0.3453950869856961</v>
      </c>
      <c r="S1183" s="24">
        <f t="shared" si="568"/>
        <v>613.62388506705315</v>
      </c>
      <c r="T1183" s="12">
        <f t="shared" si="581"/>
        <v>0.29130703601572783</v>
      </c>
      <c r="W1183" s="24">
        <f t="shared" si="582"/>
        <v>474.39540668584226</v>
      </c>
      <c r="X1183" s="24">
        <f t="shared" si="583"/>
        <v>648.38567485547026</v>
      </c>
      <c r="Y1183" s="13">
        <f t="shared" si="569"/>
        <v>0.36547866901189624</v>
      </c>
      <c r="Z1183" s="24">
        <f t="shared" si="570"/>
        <v>5522.7835272203056</v>
      </c>
      <c r="AA1183" s="24">
        <f t="shared" si="571"/>
        <v>15755.561301496869</v>
      </c>
      <c r="AB1183" s="24">
        <f t="shared" si="584"/>
        <v>555.78892287955557</v>
      </c>
      <c r="AC1183" s="24">
        <f t="shared" si="585"/>
        <v>415.42150359220221</v>
      </c>
      <c r="AE1183" s="14">
        <f t="shared" si="586"/>
        <v>97.083333333333329</v>
      </c>
      <c r="AF1183" s="24">
        <f t="shared" si="559"/>
        <v>400</v>
      </c>
      <c r="AG1183" s="3">
        <f t="shared" si="587"/>
        <v>1.9</v>
      </c>
      <c r="AH1183" s="3">
        <f>IF(AC1183&lt;=450,AthetaR30_0,IF(AC1183&gt;=650,AthetaR30_2,(IF(AC1183&lt;=550,AthetaR30_0+(AthetaR30_1-AthetaR30_0)/100*(AC1183-450),AthetaR30_1+(AthetaR30_2-AthetaR30_1)/100*(AC1183-450)))))</f>
        <v>0</v>
      </c>
      <c r="AI1183" s="3">
        <f>IF(AD1183&lt;=450,AthetaR60_0,IF(AD1183&gt;=650,AthetaR60_2,(IF(AD1183&lt;=550,AthetaR60_0+(AthetaR60_1-AthetaR60_0)/100*(AD1183-450),AthetaR60_1+(AthetaR60_2-AthetaR60_1)/100*(AD1183-450)))))</f>
        <v>0.5</v>
      </c>
      <c r="AJ1183" s="3">
        <f>IF(AE1183&lt;=450,AthetaR90_0,IF(AE1183&gt;=650,AthetaR90_2,(IF(AE1183&lt;=550,AthetaR90_0+(AthetaR90_1-AthetaR90_0)/100*(AE1183-450),AthetaR90_1+(AthetaR90_2-AthetaR90_1)/100*(AE1183-450)))))</f>
        <v>1.3</v>
      </c>
      <c r="AK1183" s="3">
        <f>IF(AF1183&lt;=450,AthetaR120_0,IF(AF1183&gt;=650,AthetaR120_2,(IF(AF1183&lt;=550,AthetaR120_0+(AthetaR120_1-AthetaR120_0)/100*(AF1183-450),AthetaR120_1+(AthetaR120_2-AthetaR120_1)/100*(AF1183-450)))))</f>
        <v>1.9</v>
      </c>
      <c r="AL1183" s="24">
        <f t="shared" si="588"/>
        <v>555.78892287955557</v>
      </c>
      <c r="AM1183" s="14">
        <f t="shared" si="589"/>
        <v>421.29353941630154</v>
      </c>
    </row>
    <row r="1184" spans="2:39" x14ac:dyDescent="0.25">
      <c r="B1184" s="3">
        <f t="shared" si="572"/>
        <v>5830</v>
      </c>
      <c r="C1184" s="14">
        <f t="shared" si="573"/>
        <v>97.166666666666671</v>
      </c>
      <c r="D1184" s="11">
        <f t="shared" si="574"/>
        <v>1017.4521424129516</v>
      </c>
      <c r="E1184" s="11">
        <f t="shared" si="560"/>
        <v>695.52054612330653</v>
      </c>
      <c r="F1184" s="11">
        <f t="shared" si="575"/>
        <v>286.43247294148898</v>
      </c>
      <c r="G1184" s="11">
        <f t="shared" si="561"/>
        <v>556.11689561453454</v>
      </c>
      <c r="H1184" s="11">
        <f t="shared" si="562"/>
        <v>415.71281062821794</v>
      </c>
      <c r="I1184" s="24">
        <f t="shared" si="576"/>
        <v>286.43247294148898</v>
      </c>
      <c r="J1184" s="12">
        <f t="shared" si="563"/>
        <v>0.20646401325900704</v>
      </c>
      <c r="K1184" s="24">
        <f t="shared" si="564"/>
        <v>559.9285498552033</v>
      </c>
      <c r="L1184" s="12">
        <f t="shared" si="577"/>
        <v>0.2213918815521474</v>
      </c>
      <c r="M1184" s="24">
        <f t="shared" si="578"/>
        <v>556.11689561453454</v>
      </c>
      <c r="N1184" s="12">
        <f t="shared" si="565"/>
        <v>0.539681924949859</v>
      </c>
      <c r="O1184" s="24">
        <f t="shared" si="566"/>
        <v>714.03228578970823</v>
      </c>
      <c r="P1184" s="12">
        <f t="shared" si="579"/>
        <v>0.32771294928018924</v>
      </c>
      <c r="Q1184" s="24">
        <f t="shared" si="580"/>
        <v>415.71281062821794</v>
      </c>
      <c r="R1184" s="12">
        <f t="shared" si="567"/>
        <v>0.34531008300554539</v>
      </c>
      <c r="S1184" s="24">
        <f t="shared" si="568"/>
        <v>613.77493907651694</v>
      </c>
      <c r="T1184" s="12">
        <f t="shared" si="581"/>
        <v>0.29116669382584465</v>
      </c>
      <c r="W1184" s="24">
        <f t="shared" si="582"/>
        <v>474.76088535485417</v>
      </c>
      <c r="X1184" s="24">
        <f t="shared" si="583"/>
        <v>648.63015104983288</v>
      </c>
      <c r="Y1184" s="13">
        <f t="shared" si="569"/>
        <v>0.36535494622535647</v>
      </c>
      <c r="Z1184" s="24">
        <f t="shared" si="570"/>
        <v>5518.9915192113094</v>
      </c>
      <c r="AA1184" s="24">
        <f t="shared" si="571"/>
        <v>15760.170470937723</v>
      </c>
      <c r="AB1184" s="24">
        <f t="shared" si="584"/>
        <v>556.11689561453454</v>
      </c>
      <c r="AC1184" s="24">
        <f t="shared" si="585"/>
        <v>415.71281062821794</v>
      </c>
      <c r="AE1184" s="14">
        <f t="shared" si="586"/>
        <v>97.166666666666671</v>
      </c>
      <c r="AF1184" s="24">
        <f t="shared" si="559"/>
        <v>400</v>
      </c>
      <c r="AG1184" s="3">
        <f t="shared" si="587"/>
        <v>1.9</v>
      </c>
      <c r="AH1184" s="3">
        <f>IF(AC1184&lt;=450,AthetaR30_0,IF(AC1184&gt;=650,AthetaR30_2,(IF(AC1184&lt;=550,AthetaR30_0+(AthetaR30_1-AthetaR30_0)/100*(AC1184-450),AthetaR30_1+(AthetaR30_2-AthetaR30_1)/100*(AC1184-450)))))</f>
        <v>0</v>
      </c>
      <c r="AI1184" s="3">
        <f>IF(AD1184&lt;=450,AthetaR60_0,IF(AD1184&gt;=650,AthetaR60_2,(IF(AD1184&lt;=550,AthetaR60_0+(AthetaR60_1-AthetaR60_0)/100*(AD1184-450),AthetaR60_1+(AthetaR60_2-AthetaR60_1)/100*(AD1184-450)))))</f>
        <v>0.5</v>
      </c>
      <c r="AJ1184" s="3">
        <f>IF(AE1184&lt;=450,AthetaR90_0,IF(AE1184&gt;=650,AthetaR90_2,(IF(AE1184&lt;=550,AthetaR90_0+(AthetaR90_1-AthetaR90_0)/100*(AE1184-450),AthetaR90_1+(AthetaR90_2-AthetaR90_1)/100*(AE1184-450)))))</f>
        <v>1.3</v>
      </c>
      <c r="AK1184" s="3">
        <f>IF(AF1184&lt;=450,AthetaR120_0,IF(AF1184&gt;=650,AthetaR120_2,(IF(AF1184&lt;=550,AthetaR120_0+(AthetaR120_1-AthetaR120_0)/100*(AF1184-450),AthetaR120_1+(AthetaR120_2-AthetaR120_1)/100*(AF1184-450)))))</f>
        <v>1.9</v>
      </c>
      <c r="AL1184" s="24">
        <f t="shared" si="588"/>
        <v>556.11689561453454</v>
      </c>
      <c r="AM1184" s="14">
        <f t="shared" si="589"/>
        <v>421.61783160564283</v>
      </c>
    </row>
    <row r="1185" spans="2:39" x14ac:dyDescent="0.25">
      <c r="B1185" s="3">
        <f t="shared" si="572"/>
        <v>5835</v>
      </c>
      <c r="C1185" s="14">
        <f t="shared" si="573"/>
        <v>97.25</v>
      </c>
      <c r="D1185" s="11">
        <f t="shared" si="574"/>
        <v>1017.5804228970347</v>
      </c>
      <c r="E1185" s="11">
        <f t="shared" si="560"/>
        <v>695.73434447195859</v>
      </c>
      <c r="F1185" s="11">
        <f t="shared" si="575"/>
        <v>286.65386482304115</v>
      </c>
      <c r="G1185" s="11">
        <f t="shared" si="561"/>
        <v>556.44460856381477</v>
      </c>
      <c r="H1185" s="11">
        <f t="shared" si="562"/>
        <v>416.0039773220438</v>
      </c>
      <c r="I1185" s="24">
        <f t="shared" si="576"/>
        <v>286.65386482304115</v>
      </c>
      <c r="J1185" s="12">
        <f t="shared" si="563"/>
        <v>0.20643533770223077</v>
      </c>
      <c r="K1185" s="24">
        <f t="shared" si="564"/>
        <v>560.00632851025694</v>
      </c>
      <c r="L1185" s="12">
        <f t="shared" si="577"/>
        <v>0.22133689637999412</v>
      </c>
      <c r="M1185" s="24">
        <f t="shared" si="578"/>
        <v>556.44460856381477</v>
      </c>
      <c r="N1185" s="12">
        <f t="shared" si="565"/>
        <v>0.53944580438102696</v>
      </c>
      <c r="O1185" s="24">
        <f t="shared" si="566"/>
        <v>714.34482452504699</v>
      </c>
      <c r="P1185" s="12">
        <f t="shared" si="579"/>
        <v>0.32745338129856671</v>
      </c>
      <c r="Q1185" s="24">
        <f t="shared" si="580"/>
        <v>416.0039773220438</v>
      </c>
      <c r="R1185" s="12">
        <f t="shared" si="567"/>
        <v>0.34522505890826971</v>
      </c>
      <c r="S1185" s="24">
        <f t="shared" si="568"/>
        <v>613.92610324834868</v>
      </c>
      <c r="T1185" s="12">
        <f t="shared" si="581"/>
        <v>0.29102637485966687</v>
      </c>
      <c r="W1185" s="24">
        <f t="shared" si="582"/>
        <v>475.12624030107952</v>
      </c>
      <c r="X1185" s="24">
        <f t="shared" si="583"/>
        <v>648.87493750283875</v>
      </c>
      <c r="Y1185" s="13">
        <f t="shared" si="569"/>
        <v>0.36523111190879853</v>
      </c>
      <c r="Z1185" s="24">
        <f t="shared" si="570"/>
        <v>5515.2026042719772</v>
      </c>
      <c r="AA1185" s="24">
        <f t="shared" si="571"/>
        <v>15764.774792085822</v>
      </c>
      <c r="AB1185" s="24">
        <f t="shared" si="584"/>
        <v>556.44460856381477</v>
      </c>
      <c r="AC1185" s="24">
        <f t="shared" si="585"/>
        <v>416.0039773220438</v>
      </c>
      <c r="AE1185" s="14">
        <f t="shared" si="586"/>
        <v>97.25</v>
      </c>
      <c r="AF1185" s="24">
        <f t="shared" si="559"/>
        <v>400</v>
      </c>
      <c r="AG1185" s="3">
        <f t="shared" si="587"/>
        <v>1.9</v>
      </c>
      <c r="AH1185" s="3">
        <f>IF(AC1185&lt;=450,AthetaR30_0,IF(AC1185&gt;=650,AthetaR30_2,(IF(AC1185&lt;=550,AthetaR30_0+(AthetaR30_1-AthetaR30_0)/100*(AC1185-450),AthetaR30_1+(AthetaR30_2-AthetaR30_1)/100*(AC1185-450)))))</f>
        <v>0</v>
      </c>
      <c r="AI1185" s="3">
        <f>IF(AD1185&lt;=450,AthetaR60_0,IF(AD1185&gt;=650,AthetaR60_2,(IF(AD1185&lt;=550,AthetaR60_0+(AthetaR60_1-AthetaR60_0)/100*(AD1185-450),AthetaR60_1+(AthetaR60_2-AthetaR60_1)/100*(AD1185-450)))))</f>
        <v>0.5</v>
      </c>
      <c r="AJ1185" s="3">
        <f>IF(AE1185&lt;=450,AthetaR90_0,IF(AE1185&gt;=650,AthetaR90_2,(IF(AE1185&lt;=550,AthetaR90_0+(AthetaR90_1-AthetaR90_0)/100*(AE1185-450),AthetaR90_1+(AthetaR90_2-AthetaR90_1)/100*(AE1185-450)))))</f>
        <v>1.3</v>
      </c>
      <c r="AK1185" s="3">
        <f>IF(AF1185&lt;=450,AthetaR120_0,IF(AF1185&gt;=650,AthetaR120_2,(IF(AF1185&lt;=550,AthetaR120_0+(AthetaR120_1-AthetaR120_0)/100*(AF1185-450),AthetaR120_1+(AthetaR120_2-AthetaR120_1)/100*(AF1185-450)))))</f>
        <v>1.9</v>
      </c>
      <c r="AL1185" s="24">
        <f t="shared" si="588"/>
        <v>556.44460856381477</v>
      </c>
      <c r="AM1185" s="14">
        <f t="shared" si="589"/>
        <v>421.94201212767894</v>
      </c>
    </row>
    <row r="1186" spans="2:39" x14ac:dyDescent="0.25">
      <c r="B1186" s="3">
        <f t="shared" si="572"/>
        <v>5840</v>
      </c>
      <c r="C1186" s="14">
        <f t="shared" si="573"/>
        <v>97.333333333333329</v>
      </c>
      <c r="D1186" s="11">
        <f t="shared" si="574"/>
        <v>1017.7085936458741</v>
      </c>
      <c r="E1186" s="11">
        <f t="shared" si="560"/>
        <v>695.94814282061066</v>
      </c>
      <c r="F1186" s="11">
        <f t="shared" si="575"/>
        <v>286.87520171942111</v>
      </c>
      <c r="G1186" s="11">
        <f t="shared" si="561"/>
        <v>556.77206194511336</v>
      </c>
      <c r="H1186" s="11">
        <f t="shared" si="562"/>
        <v>416.29500369690345</v>
      </c>
      <c r="I1186" s="24">
        <f t="shared" si="576"/>
        <v>286.87520171942111</v>
      </c>
      <c r="J1186" s="12">
        <f t="shared" si="563"/>
        <v>0.20640666931585358</v>
      </c>
      <c r="K1186" s="24">
        <f t="shared" si="564"/>
        <v>560.0841093196301</v>
      </c>
      <c r="L1186" s="12">
        <f t="shared" si="577"/>
        <v>0.22128190394574315</v>
      </c>
      <c r="M1186" s="24">
        <f t="shared" si="578"/>
        <v>556.77206194511336</v>
      </c>
      <c r="N1186" s="12">
        <f t="shared" si="565"/>
        <v>0.53920975079895861</v>
      </c>
      <c r="O1186" s="24">
        <f t="shared" si="566"/>
        <v>714.65754819966764</v>
      </c>
      <c r="P1186" s="12">
        <f t="shared" si="579"/>
        <v>0.32719403110721229</v>
      </c>
      <c r="Q1186" s="24">
        <f t="shared" si="580"/>
        <v>416.29500369690345</v>
      </c>
      <c r="R1186" s="12">
        <f t="shared" si="567"/>
        <v>0.34514001471166816</v>
      </c>
      <c r="S1186" s="24">
        <f t="shared" si="568"/>
        <v>614.07737765872707</v>
      </c>
      <c r="T1186" s="12">
        <f t="shared" si="581"/>
        <v>0.29088607923559684</v>
      </c>
      <c r="W1186" s="24">
        <f t="shared" si="582"/>
        <v>475.49147141298835</v>
      </c>
      <c r="X1186" s="24">
        <f t="shared" si="583"/>
        <v>649.12003438965235</v>
      </c>
      <c r="Y1186" s="13">
        <f t="shared" si="569"/>
        <v>0.36510716652937847</v>
      </c>
      <c r="Z1186" s="24">
        <f t="shared" si="570"/>
        <v>5511.4167851905577</v>
      </c>
      <c r="AA1186" s="24">
        <f t="shared" si="571"/>
        <v>15769.37427742032</v>
      </c>
      <c r="AB1186" s="24">
        <f t="shared" si="584"/>
        <v>556.77206194511336</v>
      </c>
      <c r="AC1186" s="24">
        <f t="shared" si="585"/>
        <v>416.29500369690345</v>
      </c>
      <c r="AE1186" s="14">
        <f t="shared" si="586"/>
        <v>97.333333333333329</v>
      </c>
      <c r="AF1186" s="24">
        <f t="shared" si="559"/>
        <v>400</v>
      </c>
      <c r="AG1186" s="3">
        <f t="shared" si="587"/>
        <v>1.9</v>
      </c>
      <c r="AH1186" s="3">
        <f>IF(AC1186&lt;=450,AthetaR30_0,IF(AC1186&gt;=650,AthetaR30_2,(IF(AC1186&lt;=550,AthetaR30_0+(AthetaR30_1-AthetaR30_0)/100*(AC1186-450),AthetaR30_1+(AthetaR30_2-AthetaR30_1)/100*(AC1186-450)))))</f>
        <v>0</v>
      </c>
      <c r="AI1186" s="3">
        <f>IF(AD1186&lt;=450,AthetaR60_0,IF(AD1186&gt;=650,AthetaR60_2,(IF(AD1186&lt;=550,AthetaR60_0+(AthetaR60_1-AthetaR60_0)/100*(AD1186-450),AthetaR60_1+(AthetaR60_2-AthetaR60_1)/100*(AD1186-450)))))</f>
        <v>0.5</v>
      </c>
      <c r="AJ1186" s="3">
        <f>IF(AE1186&lt;=450,AthetaR90_0,IF(AE1186&gt;=650,AthetaR90_2,(IF(AE1186&lt;=550,AthetaR90_0+(AthetaR90_1-AthetaR90_0)/100*(AE1186-450),AthetaR90_1+(AthetaR90_2-AthetaR90_1)/100*(AE1186-450)))))</f>
        <v>1.3</v>
      </c>
      <c r="AK1186" s="3">
        <f>IF(AF1186&lt;=450,AthetaR120_0,IF(AF1186&gt;=650,AthetaR120_2,(IF(AF1186&lt;=550,AthetaR120_0+(AthetaR120_1-AthetaR120_0)/100*(AF1186-450),AthetaR120_1+(AthetaR120_2-AthetaR120_1)/100*(AF1186-450)))))</f>
        <v>1.9</v>
      </c>
      <c r="AL1186" s="24">
        <f t="shared" si="588"/>
        <v>556.77206194511336</v>
      </c>
      <c r="AM1186" s="14">
        <f t="shared" si="589"/>
        <v>422.26608094738481</v>
      </c>
    </row>
    <row r="1187" spans="2:39" x14ac:dyDescent="0.25">
      <c r="B1187" s="3">
        <f t="shared" si="572"/>
        <v>5845</v>
      </c>
      <c r="C1187" s="14">
        <f t="shared" si="573"/>
        <v>97.416666666666671</v>
      </c>
      <c r="D1187" s="11">
        <f t="shared" si="574"/>
        <v>1017.8366548470518</v>
      </c>
      <c r="E1187" s="11">
        <f t="shared" si="560"/>
        <v>696.16194116926272</v>
      </c>
      <c r="F1187" s="11">
        <f t="shared" si="575"/>
        <v>287.09648362336685</v>
      </c>
      <c r="G1187" s="11">
        <f t="shared" si="561"/>
        <v>557.09925597622055</v>
      </c>
      <c r="H1187" s="11">
        <f t="shared" si="562"/>
        <v>416.58588977613903</v>
      </c>
      <c r="I1187" s="24">
        <f t="shared" si="576"/>
        <v>287.09648362336685</v>
      </c>
      <c r="J1187" s="12">
        <f t="shared" si="563"/>
        <v>0.20637800805086171</v>
      </c>
      <c r="K1187" s="24">
        <f t="shared" si="564"/>
        <v>560.16189240914889</v>
      </c>
      <c r="L1187" s="12">
        <f t="shared" si="577"/>
        <v>0.22122690427625574</v>
      </c>
      <c r="M1187" s="24">
        <f t="shared" si="578"/>
        <v>557.09925597622055</v>
      </c>
      <c r="N1187" s="12">
        <f t="shared" si="565"/>
        <v>0.53897376456467894</v>
      </c>
      <c r="O1187" s="24">
        <f t="shared" si="566"/>
        <v>714.97045646104743</v>
      </c>
      <c r="P1187" s="12">
        <f t="shared" si="579"/>
        <v>0.32693489877795018</v>
      </c>
      <c r="Q1187" s="24">
        <f t="shared" si="580"/>
        <v>416.58588977613903</v>
      </c>
      <c r="R1187" s="12">
        <f t="shared" si="567"/>
        <v>0.34505495043398038</v>
      </c>
      <c r="S1187" s="24">
        <f t="shared" si="568"/>
        <v>614.22876238312892</v>
      </c>
      <c r="T1187" s="12">
        <f t="shared" si="581"/>
        <v>0.29074580707191305</v>
      </c>
      <c r="W1187" s="24">
        <f t="shared" si="582"/>
        <v>475.8565785795177</v>
      </c>
      <c r="X1187" s="24">
        <f t="shared" si="583"/>
        <v>649.36544188408686</v>
      </c>
      <c r="Y1187" s="13">
        <f t="shared" si="569"/>
        <v>0.36498311055522725</v>
      </c>
      <c r="Z1187" s="24">
        <f t="shared" si="570"/>
        <v>5507.6340647436255</v>
      </c>
      <c r="AA1187" s="24">
        <f t="shared" si="571"/>
        <v>15773.968939459366</v>
      </c>
      <c r="AB1187" s="24">
        <f t="shared" si="584"/>
        <v>557.09925597622055</v>
      </c>
      <c r="AC1187" s="24">
        <f t="shared" si="585"/>
        <v>416.58588977613903</v>
      </c>
      <c r="AE1187" s="14">
        <f t="shared" si="586"/>
        <v>97.416666666666671</v>
      </c>
      <c r="AF1187" s="24">
        <f t="shared" si="559"/>
        <v>400</v>
      </c>
      <c r="AG1187" s="3">
        <f t="shared" si="587"/>
        <v>1.9</v>
      </c>
      <c r="AH1187" s="3">
        <f>IF(AC1187&lt;=450,AthetaR30_0,IF(AC1187&gt;=650,AthetaR30_2,(IF(AC1187&lt;=550,AthetaR30_0+(AthetaR30_1-AthetaR30_0)/100*(AC1187-450),AthetaR30_1+(AthetaR30_2-AthetaR30_1)/100*(AC1187-450)))))</f>
        <v>0</v>
      </c>
      <c r="AI1187" s="3">
        <f>IF(AD1187&lt;=450,AthetaR60_0,IF(AD1187&gt;=650,AthetaR60_2,(IF(AD1187&lt;=550,AthetaR60_0+(AthetaR60_1-AthetaR60_0)/100*(AD1187-450),AthetaR60_1+(AthetaR60_2-AthetaR60_1)/100*(AD1187-450)))))</f>
        <v>0.5</v>
      </c>
      <c r="AJ1187" s="3">
        <f>IF(AE1187&lt;=450,AthetaR90_0,IF(AE1187&gt;=650,AthetaR90_2,(IF(AE1187&lt;=550,AthetaR90_0+(AthetaR90_1-AthetaR90_0)/100*(AE1187-450),AthetaR90_1+(AthetaR90_2-AthetaR90_1)/100*(AE1187-450)))))</f>
        <v>1.3</v>
      </c>
      <c r="AK1187" s="3">
        <f>IF(AF1187&lt;=450,AthetaR120_0,IF(AF1187&gt;=650,AthetaR120_2,(IF(AF1187&lt;=550,AthetaR120_0+(AthetaR120_1-AthetaR120_0)/100*(AF1187-450),AthetaR120_1+(AthetaR120_2-AthetaR120_1)/100*(AF1187-450)))))</f>
        <v>1.9</v>
      </c>
      <c r="AL1187" s="24">
        <f t="shared" si="588"/>
        <v>557.09925597622055</v>
      </c>
      <c r="AM1187" s="14">
        <f t="shared" si="589"/>
        <v>422.59003802989417</v>
      </c>
    </row>
    <row r="1188" spans="2:39" x14ac:dyDescent="0.25">
      <c r="B1188" s="3">
        <f t="shared" si="572"/>
        <v>5850</v>
      </c>
      <c r="C1188" s="14">
        <f t="shared" si="573"/>
        <v>97.5</v>
      </c>
      <c r="D1188" s="11">
        <f t="shared" si="574"/>
        <v>1017.9646066876685</v>
      </c>
      <c r="E1188" s="11">
        <f t="shared" si="560"/>
        <v>696.37573951791478</v>
      </c>
      <c r="F1188" s="11">
        <f t="shared" si="575"/>
        <v>287.3177105276431</v>
      </c>
      <c r="G1188" s="11">
        <f t="shared" si="561"/>
        <v>557.4261908749985</v>
      </c>
      <c r="H1188" s="11">
        <f t="shared" si="562"/>
        <v>416.87663558321094</v>
      </c>
      <c r="I1188" s="24">
        <f t="shared" si="576"/>
        <v>287.3177105276431</v>
      </c>
      <c r="J1188" s="12">
        <f t="shared" si="563"/>
        <v>0.20634935385836992</v>
      </c>
      <c r="K1188" s="24">
        <f t="shared" si="564"/>
        <v>560.23967790443419</v>
      </c>
      <c r="L1188" s="12">
        <f t="shared" si="577"/>
        <v>0.22117189739834267</v>
      </c>
      <c r="M1188" s="24">
        <f t="shared" si="578"/>
        <v>557.4261908749985</v>
      </c>
      <c r="N1188" s="12">
        <f t="shared" si="565"/>
        <v>0.53873784603815178</v>
      </c>
      <c r="O1188" s="24">
        <f t="shared" si="566"/>
        <v>715.28354895647749</v>
      </c>
      <c r="P1188" s="12">
        <f t="shared" si="579"/>
        <v>0.32667598438143908</v>
      </c>
      <c r="Q1188" s="24">
        <f t="shared" si="580"/>
        <v>416.87663558321094</v>
      </c>
      <c r="R1188" s="12">
        <f t="shared" si="567"/>
        <v>0.34496986609388525</v>
      </c>
      <c r="S1188" s="24">
        <f t="shared" si="568"/>
        <v>614.38025749632993</v>
      </c>
      <c r="T1188" s="12">
        <f t="shared" si="581"/>
        <v>0.29060555848682534</v>
      </c>
      <c r="W1188" s="24">
        <f t="shared" si="582"/>
        <v>476.22156169007292</v>
      </c>
      <c r="X1188" s="24">
        <f t="shared" si="583"/>
        <v>649.61116015860716</v>
      </c>
      <c r="Y1188" s="13">
        <f t="shared" si="569"/>
        <v>0.36485894445544126</v>
      </c>
      <c r="Z1188" s="24">
        <f t="shared" si="570"/>
        <v>5503.8544456960462</v>
      </c>
      <c r="AA1188" s="24">
        <f t="shared" si="571"/>
        <v>15778.558790759917</v>
      </c>
      <c r="AB1188" s="24">
        <f t="shared" si="584"/>
        <v>557.4261908749985</v>
      </c>
      <c r="AC1188" s="24">
        <f t="shared" si="585"/>
        <v>416.87663558321094</v>
      </c>
      <c r="AE1188" s="14">
        <f t="shared" si="586"/>
        <v>97.5</v>
      </c>
      <c r="AF1188" s="24">
        <f t="shared" si="559"/>
        <v>400</v>
      </c>
      <c r="AG1188" s="3">
        <f t="shared" si="587"/>
        <v>1.9</v>
      </c>
      <c r="AH1188" s="3">
        <f>IF(AC1188&lt;=450,AthetaR30_0,IF(AC1188&gt;=650,AthetaR30_2,(IF(AC1188&lt;=550,AthetaR30_0+(AthetaR30_1-AthetaR30_0)/100*(AC1188-450),AthetaR30_1+(AthetaR30_2-AthetaR30_1)/100*(AC1188-450)))))</f>
        <v>0</v>
      </c>
      <c r="AI1188" s="3">
        <f>IF(AD1188&lt;=450,AthetaR60_0,IF(AD1188&gt;=650,AthetaR60_2,(IF(AD1188&lt;=550,AthetaR60_0+(AthetaR60_1-AthetaR60_0)/100*(AD1188-450),AthetaR60_1+(AthetaR60_2-AthetaR60_1)/100*(AD1188-450)))))</f>
        <v>0.5</v>
      </c>
      <c r="AJ1188" s="3">
        <f>IF(AE1188&lt;=450,AthetaR90_0,IF(AE1188&gt;=650,AthetaR90_2,(IF(AE1188&lt;=550,AthetaR90_0+(AthetaR90_1-AthetaR90_0)/100*(AE1188-450),AthetaR90_1+(AthetaR90_2-AthetaR90_1)/100*(AE1188-450)))))</f>
        <v>1.3</v>
      </c>
      <c r="AK1188" s="3">
        <f>IF(AF1188&lt;=450,AthetaR120_0,IF(AF1188&gt;=650,AthetaR120_2,(IF(AF1188&lt;=550,AthetaR120_0+(AthetaR120_1-AthetaR120_0)/100*(AF1188-450),AthetaR120_1+(AthetaR120_2-AthetaR120_1)/100*(AF1188-450)))))</f>
        <v>1.9</v>
      </c>
      <c r="AL1188" s="24">
        <f t="shared" si="588"/>
        <v>557.4261908749985</v>
      </c>
      <c r="AM1188" s="14">
        <f t="shared" si="589"/>
        <v>422.91388334049952</v>
      </c>
    </row>
    <row r="1189" spans="2:39" x14ac:dyDescent="0.25">
      <c r="B1189" s="3">
        <f t="shared" si="572"/>
        <v>5855</v>
      </c>
      <c r="C1189" s="14">
        <f t="shared" si="573"/>
        <v>97.583333333333329</v>
      </c>
      <c r="D1189" s="11">
        <f t="shared" si="574"/>
        <v>1018.0924493543465</v>
      </c>
      <c r="E1189" s="11">
        <f t="shared" si="560"/>
        <v>696.58953786656684</v>
      </c>
      <c r="F1189" s="11">
        <f t="shared" si="575"/>
        <v>287.53888242504144</v>
      </c>
      <c r="G1189" s="11">
        <f t="shared" si="561"/>
        <v>557.75286685937999</v>
      </c>
      <c r="H1189" s="11">
        <f t="shared" si="562"/>
        <v>417.16724114169779</v>
      </c>
      <c r="I1189" s="24">
        <f t="shared" si="576"/>
        <v>287.53888242504144</v>
      </c>
      <c r="J1189" s="12">
        <f t="shared" si="563"/>
        <v>0.2063207066896206</v>
      </c>
      <c r="K1189" s="24">
        <f t="shared" si="564"/>
        <v>560.31746593090281</v>
      </c>
      <c r="L1189" s="12">
        <f t="shared" si="577"/>
        <v>0.22111688333869561</v>
      </c>
      <c r="M1189" s="24">
        <f t="shared" si="578"/>
        <v>557.75286685937999</v>
      </c>
      <c r="N1189" s="12">
        <f t="shared" si="565"/>
        <v>0.53850199557827905</v>
      </c>
      <c r="O1189" s="24">
        <f t="shared" si="566"/>
        <v>715.59682533306648</v>
      </c>
      <c r="P1189" s="12">
        <f t="shared" si="579"/>
        <v>0.32641728798699426</v>
      </c>
      <c r="Q1189" s="24">
        <f t="shared" si="580"/>
        <v>417.16724114169779</v>
      </c>
      <c r="R1189" s="12">
        <f t="shared" si="567"/>
        <v>0.34488476171049876</v>
      </c>
      <c r="S1189" s="24">
        <f t="shared" si="568"/>
        <v>614.53186307240617</v>
      </c>
      <c r="T1189" s="12">
        <f t="shared" si="581"/>
        <v>0.29046533359835919</v>
      </c>
      <c r="W1189" s="24">
        <f t="shared" si="582"/>
        <v>476.58642063452834</v>
      </c>
      <c r="X1189" s="24">
        <f t="shared" si="583"/>
        <v>649.85718938433195</v>
      </c>
      <c r="Y1189" s="13">
        <f t="shared" si="569"/>
        <v>0.36473466870007376</v>
      </c>
      <c r="Z1189" s="24">
        <f t="shared" si="570"/>
        <v>5500.0779308009623</v>
      </c>
      <c r="AA1189" s="24">
        <f t="shared" si="571"/>
        <v>15783.143843917653</v>
      </c>
      <c r="AB1189" s="24">
        <f t="shared" si="584"/>
        <v>557.75286685937999</v>
      </c>
      <c r="AC1189" s="24">
        <f t="shared" si="585"/>
        <v>417.16724114169779</v>
      </c>
      <c r="AE1189" s="14">
        <f t="shared" si="586"/>
        <v>97.583333333333329</v>
      </c>
      <c r="AF1189" s="24">
        <f t="shared" ref="AF1189:AF1252" si="590">IF(AC1189&lt;=450,Thetha0_0,IF(AC1189&gt;=650,Thetha0_2,(IF(AC1189&lt;=550,Thetha0_0+(Thetha0_1-Thetha0_0)/100*(AC1189-450),Thetha0_1+(Thetha0_2-Thetha0_1)/100*(AC1189-450)))))</f>
        <v>400</v>
      </c>
      <c r="AG1189" s="3">
        <f t="shared" si="587"/>
        <v>1.9</v>
      </c>
      <c r="AH1189" s="3">
        <f>IF(AC1189&lt;=450,AthetaR30_0,IF(AC1189&gt;=650,AthetaR30_2,(IF(AC1189&lt;=550,AthetaR30_0+(AthetaR30_1-AthetaR30_0)/100*(AC1189-450),AthetaR30_1+(AthetaR30_2-AthetaR30_1)/100*(AC1189-450)))))</f>
        <v>0</v>
      </c>
      <c r="AI1189" s="3">
        <f>IF(AD1189&lt;=450,AthetaR60_0,IF(AD1189&gt;=650,AthetaR60_2,(IF(AD1189&lt;=550,AthetaR60_0+(AthetaR60_1-AthetaR60_0)/100*(AD1189-450),AthetaR60_1+(AthetaR60_2-AthetaR60_1)/100*(AD1189-450)))))</f>
        <v>0.5</v>
      </c>
      <c r="AJ1189" s="3">
        <f>IF(AE1189&lt;=450,AthetaR90_0,IF(AE1189&gt;=650,AthetaR90_2,(IF(AE1189&lt;=550,AthetaR90_0+(AthetaR90_1-AthetaR90_0)/100*(AE1189-450),AthetaR90_1+(AthetaR90_2-AthetaR90_1)/100*(AE1189-450)))))</f>
        <v>1.3</v>
      </c>
      <c r="AK1189" s="3">
        <f>IF(AF1189&lt;=450,AthetaR120_0,IF(AF1189&gt;=650,AthetaR120_2,(IF(AF1189&lt;=550,AthetaR120_0+(AthetaR120_1-AthetaR120_0)/100*(AF1189-450),AthetaR120_1+(AthetaR120_2-AthetaR120_1)/100*(AF1189-450)))))</f>
        <v>1.9</v>
      </c>
      <c r="AL1189" s="24">
        <f t="shared" si="588"/>
        <v>557.75286685937999</v>
      </c>
      <c r="AM1189" s="14">
        <f t="shared" si="589"/>
        <v>423.23761684465228</v>
      </c>
    </row>
    <row r="1190" spans="2:39" x14ac:dyDescent="0.25">
      <c r="B1190" s="3">
        <f t="shared" si="572"/>
        <v>5860</v>
      </c>
      <c r="C1190" s="14">
        <f t="shared" si="573"/>
        <v>97.666666666666671</v>
      </c>
      <c r="D1190" s="11">
        <f t="shared" si="574"/>
        <v>1018.2201830332308</v>
      </c>
      <c r="E1190" s="11">
        <f t="shared" si="560"/>
        <v>696.80333621521902</v>
      </c>
      <c r="F1190" s="11">
        <f t="shared" si="575"/>
        <v>287.75999930838015</v>
      </c>
      <c r="G1190" s="11">
        <f t="shared" si="561"/>
        <v>558.07928414736693</v>
      </c>
      <c r="H1190" s="11">
        <f t="shared" si="562"/>
        <v>417.45770647529616</v>
      </c>
      <c r="I1190" s="24">
        <f t="shared" si="576"/>
        <v>287.75999930838015</v>
      </c>
      <c r="J1190" s="12">
        <f t="shared" si="563"/>
        <v>0.20629206649598414</v>
      </c>
      <c r="K1190" s="24">
        <f t="shared" si="564"/>
        <v>560.39525661376683</v>
      </c>
      <c r="L1190" s="12">
        <f t="shared" si="577"/>
        <v>0.22106186212394513</v>
      </c>
      <c r="M1190" s="24">
        <f t="shared" si="578"/>
        <v>558.07928414736693</v>
      </c>
      <c r="N1190" s="12">
        <f t="shared" si="565"/>
        <v>0.53826621354289828</v>
      </c>
      <c r="O1190" s="24">
        <f t="shared" si="566"/>
        <v>715.91028523774548</v>
      </c>
      <c r="P1190" s="12">
        <f t="shared" si="579"/>
        <v>0.32615880966274152</v>
      </c>
      <c r="Q1190" s="24">
        <f t="shared" si="580"/>
        <v>417.45770647529616</v>
      </c>
      <c r="R1190" s="12">
        <f t="shared" si="567"/>
        <v>0.34479963730337193</v>
      </c>
      <c r="S1190" s="24">
        <f t="shared" si="568"/>
        <v>614.68357918473657</v>
      </c>
      <c r="T1190" s="12">
        <f t="shared" si="581"/>
        <v>0.29032513252445058</v>
      </c>
      <c r="W1190" s="24">
        <f t="shared" si="582"/>
        <v>476.9511553032284</v>
      </c>
      <c r="X1190" s="24">
        <f t="shared" si="583"/>
        <v>650.10352973103738</v>
      </c>
      <c r="Y1190" s="13">
        <f t="shared" si="569"/>
        <v>0.36461028376012367</v>
      </c>
      <c r="Z1190" s="24">
        <f t="shared" si="570"/>
        <v>5496.3045227997654</v>
      </c>
      <c r="AA1190" s="24">
        <f t="shared" si="571"/>
        <v>15787.724111566778</v>
      </c>
      <c r="AB1190" s="24">
        <f t="shared" si="584"/>
        <v>558.07928414736693</v>
      </c>
      <c r="AC1190" s="24">
        <f t="shared" si="585"/>
        <v>417.45770647529616</v>
      </c>
      <c r="AE1190" s="14">
        <f t="shared" si="586"/>
        <v>97.666666666666671</v>
      </c>
      <c r="AF1190" s="24">
        <f t="shared" si="590"/>
        <v>400</v>
      </c>
      <c r="AG1190" s="3">
        <f t="shared" si="587"/>
        <v>1.9</v>
      </c>
      <c r="AH1190" s="3">
        <f>IF(AC1190&lt;=450,AthetaR30_0,IF(AC1190&gt;=650,AthetaR30_2,(IF(AC1190&lt;=550,AthetaR30_0+(AthetaR30_1-AthetaR30_0)/100*(AC1190-450),AthetaR30_1+(AthetaR30_2-AthetaR30_1)/100*(AC1190-450)))))</f>
        <v>0</v>
      </c>
      <c r="AI1190" s="3">
        <f>IF(AD1190&lt;=450,AthetaR60_0,IF(AD1190&gt;=650,AthetaR60_2,(IF(AD1190&lt;=550,AthetaR60_0+(AthetaR60_1-AthetaR60_0)/100*(AD1190-450),AthetaR60_1+(AthetaR60_2-AthetaR60_1)/100*(AD1190-450)))))</f>
        <v>0.5</v>
      </c>
      <c r="AJ1190" s="3">
        <f>IF(AE1190&lt;=450,AthetaR90_0,IF(AE1190&gt;=650,AthetaR90_2,(IF(AE1190&lt;=550,AthetaR90_0+(AthetaR90_1-AthetaR90_0)/100*(AE1190-450),AthetaR90_1+(AthetaR90_2-AthetaR90_1)/100*(AE1190-450)))))</f>
        <v>1.3</v>
      </c>
      <c r="AK1190" s="3">
        <f>IF(AF1190&lt;=450,AthetaR120_0,IF(AF1190&gt;=650,AthetaR120_2,(IF(AF1190&lt;=550,AthetaR120_0+(AthetaR120_1-AthetaR120_0)/100*(AF1190-450),AthetaR120_1+(AthetaR120_2-AthetaR120_1)/100*(AF1190-450)))))</f>
        <v>1.9</v>
      </c>
      <c r="AL1190" s="24">
        <f t="shared" si="588"/>
        <v>558.07928414736693</v>
      </c>
      <c r="AM1190" s="14">
        <f t="shared" si="589"/>
        <v>423.56123850796303</v>
      </c>
    </row>
    <row r="1191" spans="2:39" x14ac:dyDescent="0.25">
      <c r="B1191" s="3">
        <f t="shared" si="572"/>
        <v>5865</v>
      </c>
      <c r="C1191" s="14">
        <f t="shared" si="573"/>
        <v>97.75</v>
      </c>
      <c r="D1191" s="11">
        <f t="shared" si="574"/>
        <v>1018.3478079099904</v>
      </c>
      <c r="E1191" s="11">
        <f t="shared" si="560"/>
        <v>697.01713456387108</v>
      </c>
      <c r="F1191" s="11">
        <f t="shared" si="575"/>
        <v>287.98106117050406</v>
      </c>
      <c r="G1191" s="11">
        <f t="shared" si="561"/>
        <v>558.40544295702966</v>
      </c>
      <c r="H1191" s="11">
        <f t="shared" si="562"/>
        <v>417.74803160782062</v>
      </c>
      <c r="I1191" s="24">
        <f t="shared" si="576"/>
        <v>287.98106117050406</v>
      </c>
      <c r="J1191" s="12">
        <f t="shared" si="563"/>
        <v>0.20626343322895857</v>
      </c>
      <c r="K1191" s="24">
        <f t="shared" si="564"/>
        <v>560.47305007803379</v>
      </c>
      <c r="L1191" s="12">
        <f t="shared" si="577"/>
        <v>0.22100683378064159</v>
      </c>
      <c r="M1191" s="24">
        <f t="shared" si="578"/>
        <v>558.40544295702966</v>
      </c>
      <c r="N1191" s="12">
        <f t="shared" si="565"/>
        <v>0.53803050028878019</v>
      </c>
      <c r="O1191" s="24">
        <f t="shared" si="566"/>
        <v>716.22392831727257</v>
      </c>
      <c r="P1191" s="12">
        <f t="shared" si="579"/>
        <v>0.32590054947556918</v>
      </c>
      <c r="Q1191" s="24">
        <f t="shared" si="580"/>
        <v>417.74803160782062</v>
      </c>
      <c r="R1191" s="12">
        <f t="shared" si="567"/>
        <v>0.34471449289248868</v>
      </c>
      <c r="S1191" s="24">
        <f t="shared" si="568"/>
        <v>614.8354059060041</v>
      </c>
      <c r="T1191" s="12">
        <f t="shared" si="581"/>
        <v>0.29018495538291322</v>
      </c>
      <c r="W1191" s="24">
        <f t="shared" si="582"/>
        <v>477.3157655869885</v>
      </c>
      <c r="X1191" s="24">
        <f t="shared" si="583"/>
        <v>650.35018136715894</v>
      </c>
      <c r="Y1191" s="13">
        <f t="shared" si="569"/>
        <v>0.3644857901075263</v>
      </c>
      <c r="Z1191" s="24">
        <f t="shared" si="570"/>
        <v>5492.5342244220647</v>
      </c>
      <c r="AA1191" s="24">
        <f t="shared" si="571"/>
        <v>15792.299606379822</v>
      </c>
      <c r="AB1191" s="24">
        <f t="shared" si="584"/>
        <v>558.40544295702966</v>
      </c>
      <c r="AC1191" s="24">
        <f t="shared" si="585"/>
        <v>417.74803160782062</v>
      </c>
      <c r="AE1191" s="14">
        <f t="shared" si="586"/>
        <v>97.75</v>
      </c>
      <c r="AF1191" s="24">
        <f t="shared" si="590"/>
        <v>400</v>
      </c>
      <c r="AG1191" s="3">
        <f t="shared" si="587"/>
        <v>1.9</v>
      </c>
      <c r="AH1191" s="3">
        <f>IF(AC1191&lt;=450,AthetaR30_0,IF(AC1191&gt;=650,AthetaR30_2,(IF(AC1191&lt;=550,AthetaR30_0+(AthetaR30_1-AthetaR30_0)/100*(AC1191-450),AthetaR30_1+(AthetaR30_2-AthetaR30_1)/100*(AC1191-450)))))</f>
        <v>0</v>
      </c>
      <c r="AI1191" s="3">
        <f>IF(AD1191&lt;=450,AthetaR60_0,IF(AD1191&gt;=650,AthetaR60_2,(IF(AD1191&lt;=550,AthetaR60_0+(AthetaR60_1-AthetaR60_0)/100*(AD1191-450),AthetaR60_1+(AthetaR60_2-AthetaR60_1)/100*(AD1191-450)))))</f>
        <v>0.5</v>
      </c>
      <c r="AJ1191" s="3">
        <f>IF(AE1191&lt;=450,AthetaR90_0,IF(AE1191&gt;=650,AthetaR90_2,(IF(AE1191&lt;=550,AthetaR90_0+(AthetaR90_1-AthetaR90_0)/100*(AE1191-450),AthetaR90_1+(AthetaR90_2-AthetaR90_1)/100*(AE1191-450)))))</f>
        <v>1.3</v>
      </c>
      <c r="AK1191" s="3">
        <f>IF(AF1191&lt;=450,AthetaR120_0,IF(AF1191&gt;=650,AthetaR120_2,(IF(AF1191&lt;=550,AthetaR120_0+(AthetaR120_1-AthetaR120_0)/100*(AF1191-450),AthetaR120_1+(AthetaR120_2-AthetaR120_1)/100*(AF1191-450)))))</f>
        <v>1.9</v>
      </c>
      <c r="AL1191" s="24">
        <f t="shared" si="588"/>
        <v>558.40544295702966</v>
      </c>
      <c r="AM1191" s="14">
        <f t="shared" si="589"/>
        <v>423.88474829620168</v>
      </c>
    </row>
    <row r="1192" spans="2:39" x14ac:dyDescent="0.25">
      <c r="B1192" s="3">
        <f t="shared" si="572"/>
        <v>5870</v>
      </c>
      <c r="C1192" s="14">
        <f t="shared" si="573"/>
        <v>97.833333333333329</v>
      </c>
      <c r="D1192" s="11">
        <f t="shared" si="574"/>
        <v>1018.4753241698205</v>
      </c>
      <c r="E1192" s="11">
        <f t="shared" si="560"/>
        <v>697.23093291252314</v>
      </c>
      <c r="F1192" s="11">
        <f t="shared" si="575"/>
        <v>288.20206800428468</v>
      </c>
      <c r="G1192" s="11">
        <f t="shared" si="561"/>
        <v>558.73134350650525</v>
      </c>
      <c r="H1192" s="11">
        <f t="shared" si="562"/>
        <v>418.03821656320355</v>
      </c>
      <c r="I1192" s="24">
        <f t="shared" si="576"/>
        <v>288.20206800428468</v>
      </c>
      <c r="J1192" s="12">
        <f t="shared" si="563"/>
        <v>0.20623480684016937</v>
      </c>
      <c r="K1192" s="24">
        <f t="shared" si="564"/>
        <v>560.55084644850695</v>
      </c>
      <c r="L1192" s="12">
        <f t="shared" si="577"/>
        <v>0.22095179833524414</v>
      </c>
      <c r="M1192" s="24">
        <f t="shared" si="578"/>
        <v>558.73134350650525</v>
      </c>
      <c r="N1192" s="12">
        <f t="shared" si="565"/>
        <v>0.5377948561716267</v>
      </c>
      <c r="O1192" s="24">
        <f t="shared" si="566"/>
        <v>716.53775421823775</v>
      </c>
      <c r="P1192" s="12">
        <f t="shared" si="579"/>
        <v>0.32564250749110035</v>
      </c>
      <c r="Q1192" s="24">
        <f t="shared" si="580"/>
        <v>418.03821656320355</v>
      </c>
      <c r="R1192" s="12">
        <f t="shared" si="567"/>
        <v>0.34462932849826428</v>
      </c>
      <c r="S1192" s="24">
        <f t="shared" si="568"/>
        <v>614.98734330819764</v>
      </c>
      <c r="T1192" s="12">
        <f t="shared" si="581"/>
        <v>0.29004480229141788</v>
      </c>
      <c r="W1192" s="24">
        <f t="shared" si="582"/>
        <v>477.68025137709606</v>
      </c>
      <c r="X1192" s="24">
        <f t="shared" si="583"/>
        <v>650.59714445979535</v>
      </c>
      <c r="Y1192" s="13">
        <f t="shared" si="569"/>
        <v>0.36436118821514402</v>
      </c>
      <c r="Z1192" s="24">
        <f t="shared" si="570"/>
        <v>5488.7670383856776</v>
      </c>
      <c r="AA1192" s="24">
        <f t="shared" si="571"/>
        <v>15796.870341067566</v>
      </c>
      <c r="AB1192" s="24">
        <f t="shared" si="584"/>
        <v>558.73134350650525</v>
      </c>
      <c r="AC1192" s="24">
        <f t="shared" si="585"/>
        <v>418.03821656320355</v>
      </c>
      <c r="AE1192" s="14">
        <f t="shared" si="586"/>
        <v>97.833333333333329</v>
      </c>
      <c r="AF1192" s="24">
        <f t="shared" si="590"/>
        <v>400</v>
      </c>
      <c r="AG1192" s="3">
        <f t="shared" si="587"/>
        <v>1.9</v>
      </c>
      <c r="AH1192" s="3">
        <f>IF(AC1192&lt;=450,AthetaR30_0,IF(AC1192&gt;=650,AthetaR30_2,(IF(AC1192&lt;=550,AthetaR30_0+(AthetaR30_1-AthetaR30_0)/100*(AC1192-450),AthetaR30_1+(AthetaR30_2-AthetaR30_1)/100*(AC1192-450)))))</f>
        <v>0</v>
      </c>
      <c r="AI1192" s="3">
        <f>IF(AD1192&lt;=450,AthetaR60_0,IF(AD1192&gt;=650,AthetaR60_2,(IF(AD1192&lt;=550,AthetaR60_0+(AthetaR60_1-AthetaR60_0)/100*(AD1192-450),AthetaR60_1+(AthetaR60_2-AthetaR60_1)/100*(AD1192-450)))))</f>
        <v>0.5</v>
      </c>
      <c r="AJ1192" s="3">
        <f>IF(AE1192&lt;=450,AthetaR90_0,IF(AE1192&gt;=650,AthetaR90_2,(IF(AE1192&lt;=550,AthetaR90_0+(AthetaR90_1-AthetaR90_0)/100*(AE1192-450),AthetaR90_1+(AthetaR90_2-AthetaR90_1)/100*(AE1192-450)))))</f>
        <v>1.3</v>
      </c>
      <c r="AK1192" s="3">
        <f>IF(AF1192&lt;=450,AthetaR120_0,IF(AF1192&gt;=650,AthetaR120_2,(IF(AF1192&lt;=550,AthetaR120_0+(AthetaR120_1-AthetaR120_0)/100*(AF1192-450),AthetaR120_1+(AthetaR120_2-AthetaR120_1)/100*(AF1192-450)))))</f>
        <v>1.9</v>
      </c>
      <c r="AL1192" s="24">
        <f t="shared" si="588"/>
        <v>558.73134350650525</v>
      </c>
      <c r="AM1192" s="14">
        <f t="shared" si="589"/>
        <v>424.20814617529743</v>
      </c>
    </row>
    <row r="1193" spans="2:39" x14ac:dyDescent="0.25">
      <c r="B1193" s="3">
        <f t="shared" si="572"/>
        <v>5875</v>
      </c>
      <c r="C1193" s="14">
        <f t="shared" si="573"/>
        <v>97.916666666666671</v>
      </c>
      <c r="D1193" s="11">
        <f t="shared" si="574"/>
        <v>1018.6027319974438</v>
      </c>
      <c r="E1193" s="11">
        <f t="shared" si="560"/>
        <v>697.44473126117521</v>
      </c>
      <c r="F1193" s="11">
        <f t="shared" si="575"/>
        <v>288.42301980261993</v>
      </c>
      <c r="G1193" s="11">
        <f t="shared" si="561"/>
        <v>559.05698601399638</v>
      </c>
      <c r="H1193" s="11">
        <f t="shared" si="562"/>
        <v>418.32826136549494</v>
      </c>
      <c r="I1193" s="24">
        <f t="shared" si="576"/>
        <v>288.42301980261993</v>
      </c>
      <c r="J1193" s="12">
        <f t="shared" si="563"/>
        <v>0.20620618728136914</v>
      </c>
      <c r="K1193" s="24">
        <f t="shared" si="564"/>
        <v>560.62864584978558</v>
      </c>
      <c r="L1193" s="12">
        <f t="shared" si="577"/>
        <v>0.22089675581414464</v>
      </c>
      <c r="M1193" s="24">
        <f t="shared" si="578"/>
        <v>559.05698601399638</v>
      </c>
      <c r="N1193" s="12">
        <f t="shared" si="565"/>
        <v>0.53755928154607058</v>
      </c>
      <c r="O1193" s="24">
        <f t="shared" si="566"/>
        <v>716.85176258706599</v>
      </c>
      <c r="P1193" s="12">
        <f t="shared" si="579"/>
        <v>0.32538468377375918</v>
      </c>
      <c r="Q1193" s="24">
        <f t="shared" si="580"/>
        <v>418.32826136549494</v>
      </c>
      <c r="R1193" s="12">
        <f t="shared" si="567"/>
        <v>0.34454414414154311</v>
      </c>
      <c r="S1193" s="24">
        <f t="shared" si="568"/>
        <v>615.13939146261305</v>
      </c>
      <c r="T1193" s="12">
        <f t="shared" si="581"/>
        <v>0.28990467336753217</v>
      </c>
      <c r="W1193" s="24">
        <f t="shared" si="582"/>
        <v>478.04461256531118</v>
      </c>
      <c r="X1193" s="24">
        <f t="shared" si="583"/>
        <v>650.84441917470951</v>
      </c>
      <c r="Y1193" s="13">
        <f t="shared" si="569"/>
        <v>0.3642364785567565</v>
      </c>
      <c r="Z1193" s="24">
        <f t="shared" si="570"/>
        <v>5485.002967396601</v>
      </c>
      <c r="AA1193" s="24">
        <f t="shared" si="571"/>
        <v>15801.436328378817</v>
      </c>
      <c r="AB1193" s="24">
        <f t="shared" si="584"/>
        <v>559.05698601399638</v>
      </c>
      <c r="AC1193" s="24">
        <f t="shared" si="585"/>
        <v>418.32826136549494</v>
      </c>
      <c r="AE1193" s="14">
        <f t="shared" si="586"/>
        <v>97.916666666666671</v>
      </c>
      <c r="AF1193" s="24">
        <f t="shared" si="590"/>
        <v>400</v>
      </c>
      <c r="AG1193" s="3">
        <f t="shared" si="587"/>
        <v>1.9</v>
      </c>
      <c r="AH1193" s="3">
        <f>IF(AC1193&lt;=450,AthetaR30_0,IF(AC1193&gt;=650,AthetaR30_2,(IF(AC1193&lt;=550,AthetaR30_0+(AthetaR30_1-AthetaR30_0)/100*(AC1193-450),AthetaR30_1+(AthetaR30_2-AthetaR30_1)/100*(AC1193-450)))))</f>
        <v>0</v>
      </c>
      <c r="AI1193" s="3">
        <f>IF(AD1193&lt;=450,AthetaR60_0,IF(AD1193&gt;=650,AthetaR60_2,(IF(AD1193&lt;=550,AthetaR60_0+(AthetaR60_1-AthetaR60_0)/100*(AD1193-450),AthetaR60_1+(AthetaR60_2-AthetaR60_1)/100*(AD1193-450)))))</f>
        <v>0.5</v>
      </c>
      <c r="AJ1193" s="3">
        <f>IF(AE1193&lt;=450,AthetaR90_0,IF(AE1193&gt;=650,AthetaR90_2,(IF(AE1193&lt;=550,AthetaR90_0+(AthetaR90_1-AthetaR90_0)/100*(AE1193-450),AthetaR90_1+(AthetaR90_2-AthetaR90_1)/100*(AE1193-450)))))</f>
        <v>1.3</v>
      </c>
      <c r="AK1193" s="3">
        <f>IF(AF1193&lt;=450,AthetaR120_0,IF(AF1193&gt;=650,AthetaR120_2,(IF(AF1193&lt;=550,AthetaR120_0+(AthetaR120_1-AthetaR120_0)/100*(AF1193-450),AthetaR120_1+(AthetaR120_2-AthetaR120_1)/100*(AF1193-450)))))</f>
        <v>1.9</v>
      </c>
      <c r="AL1193" s="24">
        <f t="shared" si="588"/>
        <v>559.05698601399638</v>
      </c>
      <c r="AM1193" s="14">
        <f t="shared" si="589"/>
        <v>424.53143211133909</v>
      </c>
    </row>
    <row r="1194" spans="2:39" x14ac:dyDescent="0.25">
      <c r="B1194" s="3">
        <f t="shared" si="572"/>
        <v>5880</v>
      </c>
      <c r="C1194" s="14">
        <f t="shared" si="573"/>
        <v>98</v>
      </c>
      <c r="D1194" s="11">
        <f t="shared" si="574"/>
        <v>1018.7300315771121</v>
      </c>
      <c r="E1194" s="11">
        <f t="shared" si="560"/>
        <v>697.65852960982727</v>
      </c>
      <c r="F1194" s="11">
        <f t="shared" si="575"/>
        <v>288.64391655843406</v>
      </c>
      <c r="G1194" s="11">
        <f t="shared" si="561"/>
        <v>559.38237069777017</v>
      </c>
      <c r="H1194" s="11">
        <f t="shared" si="562"/>
        <v>418.61816603886246</v>
      </c>
      <c r="I1194" s="24">
        <f t="shared" si="576"/>
        <v>288.64391655843406</v>
      </c>
      <c r="J1194" s="12">
        <f t="shared" si="563"/>
        <v>0.2061775745044378</v>
      </c>
      <c r="K1194" s="24">
        <f t="shared" si="564"/>
        <v>560.70644840626437</v>
      </c>
      <c r="L1194" s="12">
        <f t="shared" si="577"/>
        <v>0.22084170624364927</v>
      </c>
      <c r="M1194" s="24">
        <f t="shared" si="578"/>
        <v>559.38237069777017</v>
      </c>
      <c r="N1194" s="12">
        <f t="shared" si="565"/>
        <v>0.53732377676567222</v>
      </c>
      <c r="O1194" s="24">
        <f t="shared" si="566"/>
        <v>717.16595307002285</v>
      </c>
      <c r="P1194" s="12">
        <f t="shared" si="579"/>
        <v>0.32512707838672333</v>
      </c>
      <c r="Q1194" s="24">
        <f t="shared" si="580"/>
        <v>418.61816603886246</v>
      </c>
      <c r="R1194" s="12">
        <f t="shared" si="567"/>
        <v>0.34445893984359716</v>
      </c>
      <c r="S1194" s="24">
        <f t="shared" si="568"/>
        <v>615.2915504398552</v>
      </c>
      <c r="T1194" s="12">
        <f t="shared" si="581"/>
        <v>0.289764568728688</v>
      </c>
      <c r="W1194" s="24">
        <f t="shared" si="582"/>
        <v>478.40884904386792</v>
      </c>
      <c r="X1194" s="24">
        <f t="shared" si="583"/>
        <v>651.0920056763332</v>
      </c>
      <c r="Y1194" s="13">
        <f t="shared" si="569"/>
        <v>0.36411166160705055</v>
      </c>
      <c r="Z1194" s="24">
        <f t="shared" si="570"/>
        <v>5481.2420141489838</v>
      </c>
      <c r="AA1194" s="24">
        <f t="shared" si="571"/>
        <v>15805.997581100259</v>
      </c>
      <c r="AB1194" s="24">
        <f t="shared" si="584"/>
        <v>559.38237069777017</v>
      </c>
      <c r="AC1194" s="24">
        <f t="shared" si="585"/>
        <v>418.61816603886246</v>
      </c>
      <c r="AE1194" s="14">
        <f t="shared" si="586"/>
        <v>98</v>
      </c>
      <c r="AF1194" s="24">
        <f t="shared" si="590"/>
        <v>400</v>
      </c>
      <c r="AG1194" s="3">
        <f t="shared" si="587"/>
        <v>1.9</v>
      </c>
      <c r="AH1194" s="3">
        <f>IF(AC1194&lt;=450,AthetaR30_0,IF(AC1194&gt;=650,AthetaR30_2,(IF(AC1194&lt;=550,AthetaR30_0+(AthetaR30_1-AthetaR30_0)/100*(AC1194-450),AthetaR30_1+(AthetaR30_2-AthetaR30_1)/100*(AC1194-450)))))</f>
        <v>0</v>
      </c>
      <c r="AI1194" s="3">
        <f>IF(AD1194&lt;=450,AthetaR60_0,IF(AD1194&gt;=650,AthetaR60_2,(IF(AD1194&lt;=550,AthetaR60_0+(AthetaR60_1-AthetaR60_0)/100*(AD1194-450),AthetaR60_1+(AthetaR60_2-AthetaR60_1)/100*(AD1194-450)))))</f>
        <v>0.5</v>
      </c>
      <c r="AJ1194" s="3">
        <f>IF(AE1194&lt;=450,AthetaR90_0,IF(AE1194&gt;=650,AthetaR90_2,(IF(AE1194&lt;=550,AthetaR90_0+(AthetaR90_1-AthetaR90_0)/100*(AE1194-450),AthetaR90_1+(AthetaR90_2-AthetaR90_1)/100*(AE1194-450)))))</f>
        <v>1.3</v>
      </c>
      <c r="AK1194" s="3">
        <f>IF(AF1194&lt;=450,AthetaR120_0,IF(AF1194&gt;=650,AthetaR120_2,(IF(AF1194&lt;=550,AthetaR120_0+(AthetaR120_1-AthetaR120_0)/100*(AF1194-450),AthetaR120_1+(AthetaR120_2-AthetaR120_1)/100*(AF1194-450)))))</f>
        <v>1.9</v>
      </c>
      <c r="AL1194" s="24">
        <f t="shared" si="588"/>
        <v>559.38237069777017</v>
      </c>
      <c r="AM1194" s="14">
        <f t="shared" si="589"/>
        <v>424.85460607057519</v>
      </c>
    </row>
    <row r="1195" spans="2:39" x14ac:dyDescent="0.25">
      <c r="B1195" s="3">
        <f t="shared" si="572"/>
        <v>5885</v>
      </c>
      <c r="C1195" s="14">
        <f t="shared" si="573"/>
        <v>98.083333333333329</v>
      </c>
      <c r="D1195" s="11">
        <f t="shared" si="574"/>
        <v>1018.8572230926081</v>
      </c>
      <c r="E1195" s="11">
        <f t="shared" si="560"/>
        <v>697.87232795847933</v>
      </c>
      <c r="F1195" s="11">
        <f t="shared" si="575"/>
        <v>288.86475826467773</v>
      </c>
      <c r="G1195" s="11">
        <f t="shared" si="561"/>
        <v>559.70749777615686</v>
      </c>
      <c r="H1195" s="11">
        <f t="shared" si="562"/>
        <v>418.90793060759114</v>
      </c>
      <c r="I1195" s="24">
        <f t="shared" si="576"/>
        <v>288.86475826467773</v>
      </c>
      <c r="J1195" s="12">
        <f t="shared" si="563"/>
        <v>0.20614896846138189</v>
      </c>
      <c r="K1195" s="24">
        <f t="shared" si="564"/>
        <v>560.78425424213412</v>
      </c>
      <c r="L1195" s="12">
        <f t="shared" si="577"/>
        <v>0.22078664964998151</v>
      </c>
      <c r="M1195" s="24">
        <f t="shared" si="578"/>
        <v>559.70749777615686</v>
      </c>
      <c r="N1195" s="12">
        <f t="shared" si="565"/>
        <v>0.5370883421829189</v>
      </c>
      <c r="O1195" s="24">
        <f t="shared" si="566"/>
        <v>717.48032531321792</v>
      </c>
      <c r="P1195" s="12">
        <f t="shared" si="579"/>
        <v>0.32486969139193439</v>
      </c>
      <c r="Q1195" s="24">
        <f t="shared" si="580"/>
        <v>418.90793060759114</v>
      </c>
      <c r="R1195" s="12">
        <f t="shared" si="567"/>
        <v>0.34437371562612318</v>
      </c>
      <c r="S1195" s="24">
        <f t="shared" si="568"/>
        <v>615.44382030983991</v>
      </c>
      <c r="T1195" s="12">
        <f t="shared" si="581"/>
        <v>0.28962448849218442</v>
      </c>
      <c r="W1195" s="24">
        <f t="shared" si="582"/>
        <v>478.77296070547499</v>
      </c>
      <c r="X1195" s="24">
        <f t="shared" si="583"/>
        <v>651.33990412776939</v>
      </c>
      <c r="Y1195" s="13">
        <f t="shared" si="569"/>
        <v>0.3639867378416104</v>
      </c>
      <c r="Z1195" s="24">
        <f t="shared" si="570"/>
        <v>5477.4841813251087</v>
      </c>
      <c r="AA1195" s="24">
        <f t="shared" si="571"/>
        <v>15810.554112056314</v>
      </c>
      <c r="AB1195" s="24">
        <f t="shared" si="584"/>
        <v>559.70749777615686</v>
      </c>
      <c r="AC1195" s="24">
        <f t="shared" si="585"/>
        <v>418.90793060759114</v>
      </c>
      <c r="AE1195" s="14">
        <f t="shared" si="586"/>
        <v>98.083333333333329</v>
      </c>
      <c r="AF1195" s="24">
        <f t="shared" si="590"/>
        <v>400</v>
      </c>
      <c r="AG1195" s="3">
        <f t="shared" si="587"/>
        <v>1.9</v>
      </c>
      <c r="AH1195" s="3">
        <f>IF(AC1195&lt;=450,AthetaR30_0,IF(AC1195&gt;=650,AthetaR30_2,(IF(AC1195&lt;=550,AthetaR30_0+(AthetaR30_1-AthetaR30_0)/100*(AC1195-450),AthetaR30_1+(AthetaR30_2-AthetaR30_1)/100*(AC1195-450)))))</f>
        <v>0</v>
      </c>
      <c r="AI1195" s="3">
        <f>IF(AD1195&lt;=450,AthetaR60_0,IF(AD1195&gt;=650,AthetaR60_2,(IF(AD1195&lt;=550,AthetaR60_0+(AthetaR60_1-AthetaR60_0)/100*(AD1195-450),AthetaR60_1+(AthetaR60_2-AthetaR60_1)/100*(AD1195-450)))))</f>
        <v>0.5</v>
      </c>
      <c r="AJ1195" s="3">
        <f>IF(AE1195&lt;=450,AthetaR90_0,IF(AE1195&gt;=650,AthetaR90_2,(IF(AE1195&lt;=550,AthetaR90_0+(AthetaR90_1-AthetaR90_0)/100*(AE1195-450),AthetaR90_1+(AthetaR90_2-AthetaR90_1)/100*(AE1195-450)))))</f>
        <v>1.3</v>
      </c>
      <c r="AK1195" s="3">
        <f>IF(AF1195&lt;=450,AthetaR120_0,IF(AF1195&gt;=650,AthetaR120_2,(IF(AF1195&lt;=550,AthetaR120_0+(AthetaR120_1-AthetaR120_0)/100*(AF1195-450),AthetaR120_1+(AthetaR120_2-AthetaR120_1)/100*(AF1195-450)))))</f>
        <v>1.9</v>
      </c>
      <c r="AL1195" s="24">
        <f t="shared" si="588"/>
        <v>559.70749777615686</v>
      </c>
      <c r="AM1195" s="14">
        <f t="shared" si="589"/>
        <v>425.17766801941423</v>
      </c>
    </row>
    <row r="1196" spans="2:39" x14ac:dyDescent="0.25">
      <c r="B1196" s="3">
        <f t="shared" si="572"/>
        <v>5890</v>
      </c>
      <c r="C1196" s="14">
        <f t="shared" si="573"/>
        <v>98.166666666666671</v>
      </c>
      <c r="D1196" s="11">
        <f t="shared" si="574"/>
        <v>1018.9843067272467</v>
      </c>
      <c r="E1196" s="11">
        <f t="shared" si="560"/>
        <v>698.08612630713151</v>
      </c>
      <c r="F1196" s="11">
        <f t="shared" si="575"/>
        <v>289.08554491432773</v>
      </c>
      <c r="G1196" s="11">
        <f t="shared" si="561"/>
        <v>560.03236746754874</v>
      </c>
      <c r="H1196" s="11">
        <f t="shared" si="562"/>
        <v>419.19755509608331</v>
      </c>
      <c r="I1196" s="24">
        <f t="shared" si="576"/>
        <v>289.08554491432773</v>
      </c>
      <c r="J1196" s="12">
        <f t="shared" si="563"/>
        <v>0.20612036910433496</v>
      </c>
      <c r="K1196" s="24">
        <f t="shared" si="564"/>
        <v>560.86206348138137</v>
      </c>
      <c r="L1196" s="12">
        <f t="shared" si="577"/>
        <v>0.2207315860593036</v>
      </c>
      <c r="M1196" s="24">
        <f t="shared" si="578"/>
        <v>560.03236746754874</v>
      </c>
      <c r="N1196" s="12">
        <f t="shared" si="565"/>
        <v>0.53685297814922173</v>
      </c>
      <c r="O1196" s="24">
        <f t="shared" si="566"/>
        <v>717.79487896261048</v>
      </c>
      <c r="P1196" s="12">
        <f t="shared" si="579"/>
        <v>0.3246125228501559</v>
      </c>
      <c r="Q1196" s="24">
        <f t="shared" si="580"/>
        <v>419.19755509608331</v>
      </c>
      <c r="R1196" s="12">
        <f t="shared" si="567"/>
        <v>0.34428847151124198</v>
      </c>
      <c r="S1196" s="24">
        <f t="shared" si="568"/>
        <v>615.59620114179506</v>
      </c>
      <c r="T1196" s="12">
        <f t="shared" si="581"/>
        <v>0.28948443277522318</v>
      </c>
      <c r="W1196" s="24">
        <f t="shared" si="582"/>
        <v>479.13694744331661</v>
      </c>
      <c r="X1196" s="24">
        <f t="shared" si="583"/>
        <v>651.58811469079399</v>
      </c>
      <c r="Y1196" s="13">
        <f t="shared" si="569"/>
        <v>0.36386170773690929</v>
      </c>
      <c r="Z1196" s="24">
        <f t="shared" si="570"/>
        <v>5473.7294715953722</v>
      </c>
      <c r="AA1196" s="24">
        <f t="shared" si="571"/>
        <v>15815.105934108984</v>
      </c>
      <c r="AB1196" s="24">
        <f t="shared" si="584"/>
        <v>560.03236746754874</v>
      </c>
      <c r="AC1196" s="24">
        <f t="shared" si="585"/>
        <v>419.19755509608331</v>
      </c>
      <c r="AE1196" s="14">
        <f t="shared" si="586"/>
        <v>98.166666666666671</v>
      </c>
      <c r="AF1196" s="24">
        <f t="shared" si="590"/>
        <v>400</v>
      </c>
      <c r="AG1196" s="3">
        <f t="shared" si="587"/>
        <v>1.9</v>
      </c>
      <c r="AH1196" s="3">
        <f>IF(AC1196&lt;=450,AthetaR30_0,IF(AC1196&gt;=650,AthetaR30_2,(IF(AC1196&lt;=550,AthetaR30_0+(AthetaR30_1-AthetaR30_0)/100*(AC1196-450),AthetaR30_1+(AthetaR30_2-AthetaR30_1)/100*(AC1196-450)))))</f>
        <v>0</v>
      </c>
      <c r="AI1196" s="3">
        <f>IF(AD1196&lt;=450,AthetaR60_0,IF(AD1196&gt;=650,AthetaR60_2,(IF(AD1196&lt;=550,AthetaR60_0+(AthetaR60_1-AthetaR60_0)/100*(AD1196-450),AthetaR60_1+(AthetaR60_2-AthetaR60_1)/100*(AD1196-450)))))</f>
        <v>0.5</v>
      </c>
      <c r="AJ1196" s="3">
        <f>IF(AE1196&lt;=450,AthetaR90_0,IF(AE1196&gt;=650,AthetaR90_2,(IF(AE1196&lt;=550,AthetaR90_0+(AthetaR90_1-AthetaR90_0)/100*(AE1196-450),AthetaR90_1+(AthetaR90_2-AthetaR90_1)/100*(AE1196-450)))))</f>
        <v>1.3</v>
      </c>
      <c r="AK1196" s="3">
        <f>IF(AF1196&lt;=450,AthetaR120_0,IF(AF1196&gt;=650,AthetaR120_2,(IF(AF1196&lt;=550,AthetaR120_0+(AthetaR120_1-AthetaR120_0)/100*(AF1196-450),AthetaR120_1+(AthetaR120_2-AthetaR120_1)/100*(AF1196-450)))))</f>
        <v>1.9</v>
      </c>
      <c r="AL1196" s="24">
        <f t="shared" si="588"/>
        <v>560.03236746754874</v>
      </c>
      <c r="AM1196" s="14">
        <f t="shared" si="589"/>
        <v>425.50061792442432</v>
      </c>
    </row>
    <row r="1197" spans="2:39" x14ac:dyDescent="0.25">
      <c r="B1197" s="3">
        <f t="shared" si="572"/>
        <v>5895</v>
      </c>
      <c r="C1197" s="14">
        <f t="shared" si="573"/>
        <v>98.25</v>
      </c>
      <c r="D1197" s="11">
        <f t="shared" si="574"/>
        <v>1019.1112826638772</v>
      </c>
      <c r="E1197" s="11">
        <f t="shared" si="560"/>
        <v>698.29992465578357</v>
      </c>
      <c r="F1197" s="11">
        <f t="shared" si="575"/>
        <v>289.30627650038701</v>
      </c>
      <c r="G1197" s="11">
        <f t="shared" si="561"/>
        <v>560.35697999039894</v>
      </c>
      <c r="H1197" s="11">
        <f t="shared" si="562"/>
        <v>419.48703952885853</v>
      </c>
      <c r="I1197" s="24">
        <f t="shared" si="576"/>
        <v>289.30627650038701</v>
      </c>
      <c r="J1197" s="12">
        <f t="shared" si="563"/>
        <v>0.20609177638555684</v>
      </c>
      <c r="K1197" s="24">
        <f t="shared" si="564"/>
        <v>560.93987624778902</v>
      </c>
      <c r="L1197" s="12">
        <f t="shared" si="577"/>
        <v>0.22067651549767228</v>
      </c>
      <c r="M1197" s="24">
        <f t="shared" si="578"/>
        <v>560.35697999039894</v>
      </c>
      <c r="N1197" s="12">
        <f t="shared" si="565"/>
        <v>0.53661768501491569</v>
      </c>
      <c r="O1197" s="24">
        <f t="shared" si="566"/>
        <v>718.10961366401204</v>
      </c>
      <c r="P1197" s="12">
        <f t="shared" si="579"/>
        <v>0.32435557282085925</v>
      </c>
      <c r="Q1197" s="24">
        <f t="shared" si="580"/>
        <v>419.48703952885853</v>
      </c>
      <c r="R1197" s="12">
        <f t="shared" si="567"/>
        <v>0.34420320752149519</v>
      </c>
      <c r="S1197" s="24">
        <f t="shared" si="568"/>
        <v>615.74869300426269</v>
      </c>
      <c r="T1197" s="12">
        <f t="shared" si="581"/>
        <v>0.28934440169483266</v>
      </c>
      <c r="W1197" s="24">
        <f t="shared" si="582"/>
        <v>479.50080915105355</v>
      </c>
      <c r="X1197" s="24">
        <f t="shared" si="583"/>
        <v>651.83663752586028</v>
      </c>
      <c r="Y1197" s="13">
        <f t="shared" si="569"/>
        <v>0.36373657177029683</v>
      </c>
      <c r="Z1197" s="24">
        <f t="shared" si="570"/>
        <v>5469.9778876182509</v>
      </c>
      <c r="AA1197" s="24">
        <f t="shared" si="571"/>
        <v>15819.653060157607</v>
      </c>
      <c r="AB1197" s="24">
        <f t="shared" si="584"/>
        <v>560.35697999039894</v>
      </c>
      <c r="AC1197" s="24">
        <f t="shared" si="585"/>
        <v>419.48703952885853</v>
      </c>
      <c r="AE1197" s="14">
        <f t="shared" si="586"/>
        <v>98.25</v>
      </c>
      <c r="AF1197" s="24">
        <f t="shared" si="590"/>
        <v>400</v>
      </c>
      <c r="AG1197" s="3">
        <f t="shared" si="587"/>
        <v>1.9</v>
      </c>
      <c r="AH1197" s="3">
        <f>IF(AC1197&lt;=450,AthetaR30_0,IF(AC1197&gt;=650,AthetaR30_2,(IF(AC1197&lt;=550,AthetaR30_0+(AthetaR30_1-AthetaR30_0)/100*(AC1197-450),AthetaR30_1+(AthetaR30_2-AthetaR30_1)/100*(AC1197-450)))))</f>
        <v>0</v>
      </c>
      <c r="AI1197" s="3">
        <f>IF(AD1197&lt;=450,AthetaR60_0,IF(AD1197&gt;=650,AthetaR60_2,(IF(AD1197&lt;=550,AthetaR60_0+(AthetaR60_1-AthetaR60_0)/100*(AD1197-450),AthetaR60_1+(AthetaR60_2-AthetaR60_1)/100*(AD1197-450)))))</f>
        <v>0.5</v>
      </c>
      <c r="AJ1197" s="3">
        <f>IF(AE1197&lt;=450,AthetaR90_0,IF(AE1197&gt;=650,AthetaR90_2,(IF(AE1197&lt;=550,AthetaR90_0+(AthetaR90_1-AthetaR90_0)/100*(AE1197-450),AthetaR90_1+(AthetaR90_2-AthetaR90_1)/100*(AE1197-450)))))</f>
        <v>1.3</v>
      </c>
      <c r="AK1197" s="3">
        <f>IF(AF1197&lt;=450,AthetaR120_0,IF(AF1197&gt;=650,AthetaR120_2,(IF(AF1197&lt;=550,AthetaR120_0+(AthetaR120_1-AthetaR120_0)/100*(AF1197-450),AthetaR120_1+(AthetaR120_2-AthetaR120_1)/100*(AF1197-450)))))</f>
        <v>1.9</v>
      </c>
      <c r="AL1197" s="24">
        <f t="shared" si="588"/>
        <v>560.35697999039894</v>
      </c>
      <c r="AM1197" s="14">
        <f t="shared" si="589"/>
        <v>425.8234557523341</v>
      </c>
    </row>
    <row r="1198" spans="2:39" x14ac:dyDescent="0.25">
      <c r="B1198" s="3">
        <f t="shared" si="572"/>
        <v>5900</v>
      </c>
      <c r="C1198" s="14">
        <f t="shared" si="573"/>
        <v>98.333333333333329</v>
      </c>
      <c r="D1198" s="11">
        <f t="shared" si="574"/>
        <v>1019.2381510848837</v>
      </c>
      <c r="E1198" s="11">
        <f t="shared" si="560"/>
        <v>698.51372300443563</v>
      </c>
      <c r="F1198" s="11">
        <f t="shared" si="575"/>
        <v>289.52695301588471</v>
      </c>
      <c r="G1198" s="11">
        <f t="shared" si="561"/>
        <v>560.68133556321982</v>
      </c>
      <c r="H1198" s="11">
        <f t="shared" si="562"/>
        <v>419.77638393055338</v>
      </c>
      <c r="I1198" s="24">
        <f t="shared" si="576"/>
        <v>289.52695301588471</v>
      </c>
      <c r="J1198" s="12">
        <f t="shared" si="563"/>
        <v>0.20606319025743405</v>
      </c>
      <c r="K1198" s="24">
        <f t="shared" si="564"/>
        <v>561.01769266493557</v>
      </c>
      <c r="L1198" s="12">
        <f t="shared" si="577"/>
        <v>0.22062143799110553</v>
      </c>
      <c r="M1198" s="24">
        <f t="shared" si="578"/>
        <v>560.68133556321982</v>
      </c>
      <c r="N1198" s="12">
        <f t="shared" si="565"/>
        <v>0.53638246312925653</v>
      </c>
      <c r="O1198" s="24">
        <f t="shared" si="566"/>
        <v>718.42452906309222</v>
      </c>
      <c r="P1198" s="12">
        <f t="shared" si="579"/>
        <v>0.32409884136240102</v>
      </c>
      <c r="Q1198" s="24">
        <f t="shared" si="580"/>
        <v>419.77638393055338</v>
      </c>
      <c r="R1198" s="12">
        <f t="shared" si="567"/>
        <v>0.34411792367984451</v>
      </c>
      <c r="S1198" s="24">
        <f t="shared" si="568"/>
        <v>615.90129596510019</v>
      </c>
      <c r="T1198" s="12">
        <f t="shared" si="581"/>
        <v>0.28920439536797826</v>
      </c>
      <c r="W1198" s="24">
        <f t="shared" si="582"/>
        <v>479.86454572282383</v>
      </c>
      <c r="X1198" s="24">
        <f t="shared" si="583"/>
        <v>652.08547279210052</v>
      </c>
      <c r="Y1198" s="13">
        <f t="shared" si="569"/>
        <v>0.36361133041999294</v>
      </c>
      <c r="Z1198" s="24">
        <f t="shared" si="570"/>
        <v>5466.2294320402953</v>
      </c>
      <c r="AA1198" s="24">
        <f t="shared" si="571"/>
        <v>15824.195503138828</v>
      </c>
      <c r="AB1198" s="24">
        <f t="shared" si="584"/>
        <v>560.68133556321982</v>
      </c>
      <c r="AC1198" s="24">
        <f t="shared" si="585"/>
        <v>419.77638393055338</v>
      </c>
      <c r="AE1198" s="14">
        <f t="shared" si="586"/>
        <v>98.333333333333329</v>
      </c>
      <c r="AF1198" s="24">
        <f t="shared" si="590"/>
        <v>400</v>
      </c>
      <c r="AG1198" s="3">
        <f t="shared" si="587"/>
        <v>1.9</v>
      </c>
      <c r="AH1198" s="3">
        <f>IF(AC1198&lt;=450,AthetaR30_0,IF(AC1198&gt;=650,AthetaR30_2,(IF(AC1198&lt;=550,AthetaR30_0+(AthetaR30_1-AthetaR30_0)/100*(AC1198-450),AthetaR30_1+(AthetaR30_2-AthetaR30_1)/100*(AC1198-450)))))</f>
        <v>0</v>
      </c>
      <c r="AI1198" s="3">
        <f>IF(AD1198&lt;=450,AthetaR60_0,IF(AD1198&gt;=650,AthetaR60_2,(IF(AD1198&lt;=550,AthetaR60_0+(AthetaR60_1-AthetaR60_0)/100*(AD1198-450),AthetaR60_1+(AthetaR60_2-AthetaR60_1)/100*(AD1198-450)))))</f>
        <v>0.5</v>
      </c>
      <c r="AJ1198" s="3">
        <f>IF(AE1198&lt;=450,AthetaR90_0,IF(AE1198&gt;=650,AthetaR90_2,(IF(AE1198&lt;=550,AthetaR90_0+(AthetaR90_1-AthetaR90_0)/100*(AE1198-450),AthetaR90_1+(AthetaR90_2-AthetaR90_1)/100*(AE1198-450)))))</f>
        <v>1.3</v>
      </c>
      <c r="AK1198" s="3">
        <f>IF(AF1198&lt;=450,AthetaR120_0,IF(AF1198&gt;=650,AthetaR120_2,(IF(AF1198&lt;=550,AthetaR120_0+(AthetaR120_1-AthetaR120_0)/100*(AF1198-450),AthetaR120_1+(AthetaR120_2-AthetaR120_1)/100*(AF1198-450)))))</f>
        <v>1.9</v>
      </c>
      <c r="AL1198" s="24">
        <f t="shared" si="588"/>
        <v>560.68133556321982</v>
      </c>
      <c r="AM1198" s="14">
        <f t="shared" si="589"/>
        <v>426.14618147003216</v>
      </c>
    </row>
    <row r="1199" spans="2:39" x14ac:dyDescent="0.25">
      <c r="B1199" s="3">
        <f t="shared" si="572"/>
        <v>5905</v>
      </c>
      <c r="C1199" s="14">
        <f t="shared" si="573"/>
        <v>98.416666666666671</v>
      </c>
      <c r="D1199" s="11">
        <f t="shared" si="574"/>
        <v>1019.3649121721878</v>
      </c>
      <c r="E1199" s="11">
        <f t="shared" si="560"/>
        <v>698.7275213530877</v>
      </c>
      <c r="F1199" s="11">
        <f t="shared" si="575"/>
        <v>289.74757445387581</v>
      </c>
      <c r="G1199" s="11">
        <f t="shared" si="561"/>
        <v>561.00543440458227</v>
      </c>
      <c r="H1199" s="11">
        <f t="shared" si="562"/>
        <v>420.06558832592134</v>
      </c>
      <c r="I1199" s="24">
        <f t="shared" si="576"/>
        <v>289.74757445387581</v>
      </c>
      <c r="J1199" s="12">
        <f t="shared" si="563"/>
        <v>0.20603461067247886</v>
      </c>
      <c r="K1199" s="24">
        <f t="shared" si="564"/>
        <v>561.09551285619625</v>
      </c>
      <c r="L1199" s="12">
        <f t="shared" si="577"/>
        <v>0.22056635356551624</v>
      </c>
      <c r="M1199" s="24">
        <f t="shared" si="578"/>
        <v>561.00543440458227</v>
      </c>
      <c r="N1199" s="12">
        <f t="shared" si="565"/>
        <v>0.5361473128404205</v>
      </c>
      <c r="O1199" s="24">
        <f t="shared" si="566"/>
        <v>718.73962480538194</v>
      </c>
      <c r="P1199" s="12">
        <f t="shared" si="579"/>
        <v>0.32384232853185146</v>
      </c>
      <c r="Q1199" s="24">
        <f t="shared" si="580"/>
        <v>420.06558832592134</v>
      </c>
      <c r="R1199" s="12">
        <f t="shared" si="567"/>
        <v>0.34403262000966883</v>
      </c>
      <c r="S1199" s="24">
        <f t="shared" si="568"/>
        <v>616.05401009148238</v>
      </c>
      <c r="T1199" s="12">
        <f t="shared" si="581"/>
        <v>0.28906441391145055</v>
      </c>
      <c r="W1199" s="24">
        <f t="shared" si="582"/>
        <v>480.22815705324382</v>
      </c>
      <c r="X1199" s="24">
        <f t="shared" si="583"/>
        <v>652.33462064732976</v>
      </c>
      <c r="Y1199" s="13">
        <f t="shared" si="569"/>
        <v>0.36348598416507538</v>
      </c>
      <c r="Z1199" s="24">
        <f t="shared" si="570"/>
        <v>5462.4841074960968</v>
      </c>
      <c r="AA1199" s="24">
        <f t="shared" si="571"/>
        <v>15828.733276026333</v>
      </c>
      <c r="AB1199" s="24">
        <f t="shared" si="584"/>
        <v>561.00543440458227</v>
      </c>
      <c r="AC1199" s="24">
        <f t="shared" si="585"/>
        <v>420.06558832592134</v>
      </c>
      <c r="AE1199" s="14">
        <f t="shared" si="586"/>
        <v>98.416666666666671</v>
      </c>
      <c r="AF1199" s="24">
        <f t="shared" si="590"/>
        <v>400</v>
      </c>
      <c r="AG1199" s="3">
        <f t="shared" si="587"/>
        <v>1.9</v>
      </c>
      <c r="AH1199" s="3">
        <f>IF(AC1199&lt;=450,AthetaR30_0,IF(AC1199&gt;=650,AthetaR30_2,(IF(AC1199&lt;=550,AthetaR30_0+(AthetaR30_1-AthetaR30_0)/100*(AC1199-450),AthetaR30_1+(AthetaR30_2-AthetaR30_1)/100*(AC1199-450)))))</f>
        <v>0</v>
      </c>
      <c r="AI1199" s="3">
        <f>IF(AD1199&lt;=450,AthetaR60_0,IF(AD1199&gt;=650,AthetaR60_2,(IF(AD1199&lt;=550,AthetaR60_0+(AthetaR60_1-AthetaR60_0)/100*(AD1199-450),AthetaR60_1+(AthetaR60_2-AthetaR60_1)/100*(AD1199-450)))))</f>
        <v>0.5</v>
      </c>
      <c r="AJ1199" s="3">
        <f>IF(AE1199&lt;=450,AthetaR90_0,IF(AE1199&gt;=650,AthetaR90_2,(IF(AE1199&lt;=550,AthetaR90_0+(AthetaR90_1-AthetaR90_0)/100*(AE1199-450),AthetaR90_1+(AthetaR90_2-AthetaR90_1)/100*(AE1199-450)))))</f>
        <v>1.3</v>
      </c>
      <c r="AK1199" s="3">
        <f>IF(AF1199&lt;=450,AthetaR120_0,IF(AF1199&gt;=650,AthetaR120_2,(IF(AF1199&lt;=550,AthetaR120_0+(AthetaR120_1-AthetaR120_0)/100*(AF1199-450),AthetaR120_1+(AthetaR120_2-AthetaR120_1)/100*(AF1199-450)))))</f>
        <v>1.9</v>
      </c>
      <c r="AL1199" s="24">
        <f t="shared" si="588"/>
        <v>561.00543440458227</v>
      </c>
      <c r="AM1199" s="14">
        <f t="shared" si="589"/>
        <v>426.46879504456763</v>
      </c>
    </row>
    <row r="1200" spans="2:39" x14ac:dyDescent="0.25">
      <c r="B1200" s="3">
        <f t="shared" si="572"/>
        <v>5910</v>
      </c>
      <c r="C1200" s="14">
        <f t="shared" si="573"/>
        <v>98.5</v>
      </c>
      <c r="D1200" s="11">
        <f t="shared" si="574"/>
        <v>1019.4915661072498</v>
      </c>
      <c r="E1200" s="11">
        <f t="shared" si="560"/>
        <v>698.94131970173976</v>
      </c>
      <c r="F1200" s="11">
        <f t="shared" si="575"/>
        <v>289.96814080744133</v>
      </c>
      <c r="G1200" s="11">
        <f t="shared" si="561"/>
        <v>561.32927673311417</v>
      </c>
      <c r="H1200" s="11">
        <f t="shared" si="562"/>
        <v>420.35465273983277</v>
      </c>
      <c r="I1200" s="24">
        <f t="shared" si="576"/>
        <v>289.96814080744133</v>
      </c>
      <c r="J1200" s="12">
        <f t="shared" si="563"/>
        <v>0.20600603758333008</v>
      </c>
      <c r="K1200" s="24">
        <f t="shared" si="564"/>
        <v>561.173336944742</v>
      </c>
      <c r="L1200" s="12">
        <f t="shared" si="577"/>
        <v>0.22051126224674902</v>
      </c>
      <c r="M1200" s="24">
        <f t="shared" si="578"/>
        <v>561.32927673311417</v>
      </c>
      <c r="N1200" s="12">
        <f t="shared" si="565"/>
        <v>0.53591223449550129</v>
      </c>
      <c r="O1200" s="24">
        <f t="shared" si="566"/>
        <v>719.05490053627864</v>
      </c>
      <c r="P1200" s="12">
        <f t="shared" si="579"/>
        <v>0.32358603438509154</v>
      </c>
      <c r="Q1200" s="24">
        <f t="shared" si="580"/>
        <v>420.35465273983277</v>
      </c>
      <c r="R1200" s="12">
        <f t="shared" si="567"/>
        <v>0.34394729653476297</v>
      </c>
      <c r="S1200" s="24">
        <f t="shared" si="568"/>
        <v>616.20683544990288</v>
      </c>
      <c r="T1200" s="12">
        <f t="shared" si="581"/>
        <v>0.28892445744192446</v>
      </c>
      <c r="W1200" s="24">
        <f t="shared" si="582"/>
        <v>480.59164303740891</v>
      </c>
      <c r="X1200" s="24">
        <f t="shared" si="583"/>
        <v>652.58408124804828</v>
      </c>
      <c r="Y1200" s="13">
        <f t="shared" si="569"/>
        <v>0.36336053348547143</v>
      </c>
      <c r="Z1200" s="24">
        <f t="shared" si="570"/>
        <v>5458.7419166082709</v>
      </c>
      <c r="AA1200" s="24">
        <f t="shared" si="571"/>
        <v>15833.266391830744</v>
      </c>
      <c r="AB1200" s="24">
        <f t="shared" si="584"/>
        <v>561.32927673311417</v>
      </c>
      <c r="AC1200" s="24">
        <f t="shared" si="585"/>
        <v>420.35465273983277</v>
      </c>
      <c r="AE1200" s="14">
        <f t="shared" si="586"/>
        <v>98.5</v>
      </c>
      <c r="AF1200" s="24">
        <f t="shared" si="590"/>
        <v>400</v>
      </c>
      <c r="AG1200" s="3">
        <f t="shared" si="587"/>
        <v>1.9</v>
      </c>
      <c r="AH1200" s="3">
        <f>IF(AC1200&lt;=450,AthetaR30_0,IF(AC1200&gt;=650,AthetaR30_2,(IF(AC1200&lt;=550,AthetaR30_0+(AthetaR30_1-AthetaR30_0)/100*(AC1200-450),AthetaR30_1+(AthetaR30_2-AthetaR30_1)/100*(AC1200-450)))))</f>
        <v>0</v>
      </c>
      <c r="AI1200" s="3">
        <f>IF(AD1200&lt;=450,AthetaR60_0,IF(AD1200&gt;=650,AthetaR60_2,(IF(AD1200&lt;=550,AthetaR60_0+(AthetaR60_1-AthetaR60_0)/100*(AD1200-450),AthetaR60_1+(AthetaR60_2-AthetaR60_1)/100*(AD1200-450)))))</f>
        <v>0.5</v>
      </c>
      <c r="AJ1200" s="3">
        <f>IF(AE1200&lt;=450,AthetaR90_0,IF(AE1200&gt;=650,AthetaR90_2,(IF(AE1200&lt;=550,AthetaR90_0+(AthetaR90_1-AthetaR90_0)/100*(AE1200-450),AthetaR90_1+(AthetaR90_2-AthetaR90_1)/100*(AE1200-450)))))</f>
        <v>1.3</v>
      </c>
      <c r="AK1200" s="3">
        <f>IF(AF1200&lt;=450,AthetaR120_0,IF(AF1200&gt;=650,AthetaR120_2,(IF(AF1200&lt;=550,AthetaR120_0+(AthetaR120_1-AthetaR120_0)/100*(AF1200-450),AthetaR120_1+(AthetaR120_2-AthetaR120_1)/100*(AF1200-450)))))</f>
        <v>1.9</v>
      </c>
      <c r="AL1200" s="24">
        <f t="shared" si="588"/>
        <v>561.32927673311417</v>
      </c>
      <c r="AM1200" s="14">
        <f t="shared" si="589"/>
        <v>426.79129644315009</v>
      </c>
    </row>
    <row r="1201" spans="2:39" x14ac:dyDescent="0.25">
      <c r="B1201" s="3">
        <f t="shared" si="572"/>
        <v>5915</v>
      </c>
      <c r="C1201" s="14">
        <f t="shared" si="573"/>
        <v>98.583333333333329</v>
      </c>
      <c r="D1201" s="11">
        <f t="shared" si="574"/>
        <v>1019.6181130710703</v>
      </c>
      <c r="E1201" s="11">
        <f t="shared" si="560"/>
        <v>699.15511805039182</v>
      </c>
      <c r="F1201" s="11">
        <f t="shared" si="575"/>
        <v>290.18865206968809</v>
      </c>
      <c r="G1201" s="11">
        <f t="shared" si="561"/>
        <v>561.6528627674993</v>
      </c>
      <c r="H1201" s="11">
        <f t="shared" si="562"/>
        <v>420.64357719727468</v>
      </c>
      <c r="I1201" s="24">
        <f t="shared" si="576"/>
        <v>290.18865206968809</v>
      </c>
      <c r="J1201" s="12">
        <f t="shared" si="563"/>
        <v>0.20597747094275176</v>
      </c>
      <c r="K1201" s="24">
        <f t="shared" si="564"/>
        <v>561.25116505354083</v>
      </c>
      <c r="L1201" s="12">
        <f t="shared" si="577"/>
        <v>0.22045616406057508</v>
      </c>
      <c r="M1201" s="24">
        <f t="shared" si="578"/>
        <v>561.6528627674993</v>
      </c>
      <c r="N1201" s="12">
        <f t="shared" si="565"/>
        <v>0.53567722844051047</v>
      </c>
      <c r="O1201" s="24">
        <f t="shared" si="566"/>
        <v>719.37035590104915</v>
      </c>
      <c r="P1201" s="12">
        <f t="shared" si="579"/>
        <v>0.32332995897680389</v>
      </c>
      <c r="Q1201" s="24">
        <f t="shared" si="580"/>
        <v>420.64357719727468</v>
      </c>
      <c r="R1201" s="12">
        <f t="shared" si="567"/>
        <v>0.34386195327933583</v>
      </c>
      <c r="S1201" s="24">
        <f t="shared" si="568"/>
        <v>616.35977210617523</v>
      </c>
      <c r="T1201" s="12">
        <f t="shared" si="581"/>
        <v>0.2887845260759509</v>
      </c>
      <c r="W1201" s="24">
        <f t="shared" si="582"/>
        <v>480.95500357089441</v>
      </c>
      <c r="X1201" s="24">
        <f t="shared" si="583"/>
        <v>652.8338547494443</v>
      </c>
      <c r="Y1201" s="13">
        <f t="shared" si="569"/>
        <v>0.36323497886194756</v>
      </c>
      <c r="Z1201" s="24">
        <f t="shared" si="570"/>
        <v>5455.0028619874356</v>
      </c>
      <c r="AA1201" s="24">
        <f t="shared" si="571"/>
        <v>15837.794863599396</v>
      </c>
      <c r="AB1201" s="24">
        <f t="shared" si="584"/>
        <v>561.6528627674993</v>
      </c>
      <c r="AC1201" s="24">
        <f t="shared" si="585"/>
        <v>420.64357719727468</v>
      </c>
      <c r="AE1201" s="14">
        <f t="shared" si="586"/>
        <v>98.583333333333329</v>
      </c>
      <c r="AF1201" s="24">
        <f t="shared" si="590"/>
        <v>400</v>
      </c>
      <c r="AG1201" s="3">
        <f t="shared" si="587"/>
        <v>1.9</v>
      </c>
      <c r="AH1201" s="3">
        <f>IF(AC1201&lt;=450,AthetaR30_0,IF(AC1201&gt;=650,AthetaR30_2,(IF(AC1201&lt;=550,AthetaR30_0+(AthetaR30_1-AthetaR30_0)/100*(AC1201-450),AthetaR30_1+(AthetaR30_2-AthetaR30_1)/100*(AC1201-450)))))</f>
        <v>0</v>
      </c>
      <c r="AI1201" s="3">
        <f>IF(AD1201&lt;=450,AthetaR60_0,IF(AD1201&gt;=650,AthetaR60_2,(IF(AD1201&lt;=550,AthetaR60_0+(AthetaR60_1-AthetaR60_0)/100*(AD1201-450),AthetaR60_1+(AthetaR60_2-AthetaR60_1)/100*(AD1201-450)))))</f>
        <v>0.5</v>
      </c>
      <c r="AJ1201" s="3">
        <f>IF(AE1201&lt;=450,AthetaR90_0,IF(AE1201&gt;=650,AthetaR90_2,(IF(AE1201&lt;=550,AthetaR90_0+(AthetaR90_1-AthetaR90_0)/100*(AE1201-450),AthetaR90_1+(AthetaR90_2-AthetaR90_1)/100*(AE1201-450)))))</f>
        <v>1.3</v>
      </c>
      <c r="AK1201" s="3">
        <f>IF(AF1201&lt;=450,AthetaR120_0,IF(AF1201&gt;=650,AthetaR120_2,(IF(AF1201&lt;=550,AthetaR120_0+(AthetaR120_1-AthetaR120_0)/100*(AF1201-450),AthetaR120_1+(AthetaR120_2-AthetaR120_1)/100*(AF1201-450)))))</f>
        <v>1.9</v>
      </c>
      <c r="AL1201" s="24">
        <f t="shared" si="588"/>
        <v>561.6528627674993</v>
      </c>
      <c r="AM1201" s="14">
        <f t="shared" si="589"/>
        <v>427.11368563314971</v>
      </c>
    </row>
    <row r="1202" spans="2:39" x14ac:dyDescent="0.25">
      <c r="B1202" s="3">
        <f t="shared" si="572"/>
        <v>5920</v>
      </c>
      <c r="C1202" s="14">
        <f t="shared" si="573"/>
        <v>98.666666666666671</v>
      </c>
      <c r="D1202" s="11">
        <f t="shared" si="574"/>
        <v>1019.7445532441913</v>
      </c>
      <c r="E1202" s="11">
        <f t="shared" si="560"/>
        <v>699.36891639904388</v>
      </c>
      <c r="F1202" s="11">
        <f t="shared" si="575"/>
        <v>290.40910823374867</v>
      </c>
      <c r="G1202" s="11">
        <f t="shared" si="561"/>
        <v>561.97619272647614</v>
      </c>
      <c r="H1202" s="11">
        <f t="shared" si="562"/>
        <v>420.93236172335065</v>
      </c>
      <c r="I1202" s="24">
        <f t="shared" si="576"/>
        <v>290.40910823374867</v>
      </c>
      <c r="J1202" s="12">
        <f t="shared" si="563"/>
        <v>0.20594891070363402</v>
      </c>
      <c r="K1202" s="24">
        <f t="shared" si="564"/>
        <v>561.32899730535644</v>
      </c>
      <c r="L1202" s="12">
        <f t="shared" si="577"/>
        <v>0.22040105903270024</v>
      </c>
      <c r="M1202" s="24">
        <f t="shared" si="578"/>
        <v>561.97619272647614</v>
      </c>
      <c r="N1202" s="12">
        <f t="shared" si="565"/>
        <v>0.53544229502037366</v>
      </c>
      <c r="O1202" s="24">
        <f t="shared" si="566"/>
        <v>719.68599054483548</v>
      </c>
      <c r="P1202" s="12">
        <f t="shared" si="579"/>
        <v>0.323074102360494</v>
      </c>
      <c r="Q1202" s="24">
        <f t="shared" si="580"/>
        <v>420.93236172335065</v>
      </c>
      <c r="R1202" s="12">
        <f t="shared" si="567"/>
        <v>0.34377659026800711</v>
      </c>
      <c r="S1202" s="24">
        <f t="shared" si="568"/>
        <v>616.51282012543629</v>
      </c>
      <c r="T1202" s="12">
        <f t="shared" si="581"/>
        <v>0.28864461992996704</v>
      </c>
      <c r="W1202" s="24">
        <f t="shared" si="582"/>
        <v>481.31823854975636</v>
      </c>
      <c r="X1202" s="24">
        <f t="shared" si="583"/>
        <v>653.08394130539659</v>
      </c>
      <c r="Y1202" s="13">
        <f t="shared" si="569"/>
        <v>0.36310932077610047</v>
      </c>
      <c r="Z1202" s="24">
        <f t="shared" si="570"/>
        <v>5451.2669462321883</v>
      </c>
      <c r="AA1202" s="24">
        <f t="shared" si="571"/>
        <v>15842.318704416248</v>
      </c>
      <c r="AB1202" s="24">
        <f t="shared" si="584"/>
        <v>561.97619272647614</v>
      </c>
      <c r="AC1202" s="24">
        <f t="shared" si="585"/>
        <v>420.93236172335065</v>
      </c>
      <c r="AE1202" s="14">
        <f t="shared" si="586"/>
        <v>98.666666666666671</v>
      </c>
      <c r="AF1202" s="24">
        <f t="shared" si="590"/>
        <v>400</v>
      </c>
      <c r="AG1202" s="3">
        <f t="shared" si="587"/>
        <v>1.9</v>
      </c>
      <c r="AH1202" s="3">
        <f>IF(AC1202&lt;=450,AthetaR30_0,IF(AC1202&gt;=650,AthetaR30_2,(IF(AC1202&lt;=550,AthetaR30_0+(AthetaR30_1-AthetaR30_0)/100*(AC1202-450),AthetaR30_1+(AthetaR30_2-AthetaR30_1)/100*(AC1202-450)))))</f>
        <v>0</v>
      </c>
      <c r="AI1202" s="3">
        <f>IF(AD1202&lt;=450,AthetaR60_0,IF(AD1202&gt;=650,AthetaR60_2,(IF(AD1202&lt;=550,AthetaR60_0+(AthetaR60_1-AthetaR60_0)/100*(AD1202-450),AthetaR60_1+(AthetaR60_2-AthetaR60_1)/100*(AD1202-450)))))</f>
        <v>0.5</v>
      </c>
      <c r="AJ1202" s="3">
        <f>IF(AE1202&lt;=450,AthetaR90_0,IF(AE1202&gt;=650,AthetaR90_2,(IF(AE1202&lt;=550,AthetaR90_0+(AthetaR90_1-AthetaR90_0)/100*(AE1202-450),AthetaR90_1+(AthetaR90_2-AthetaR90_1)/100*(AE1202-450)))))</f>
        <v>1.3</v>
      </c>
      <c r="AK1202" s="3">
        <f>IF(AF1202&lt;=450,AthetaR120_0,IF(AF1202&gt;=650,AthetaR120_2,(IF(AF1202&lt;=550,AthetaR120_0+(AthetaR120_1-AthetaR120_0)/100*(AF1202-450),AthetaR120_1+(AthetaR120_2-AthetaR120_1)/100*(AF1202-450)))))</f>
        <v>1.9</v>
      </c>
      <c r="AL1202" s="24">
        <f t="shared" si="588"/>
        <v>561.97619272647614</v>
      </c>
      <c r="AM1202" s="14">
        <f t="shared" si="589"/>
        <v>427.43596258209766</v>
      </c>
    </row>
    <row r="1203" spans="2:39" x14ac:dyDescent="0.25">
      <c r="B1203" s="3">
        <f t="shared" si="572"/>
        <v>5925</v>
      </c>
      <c r="C1203" s="14">
        <f t="shared" si="573"/>
        <v>98.75</v>
      </c>
      <c r="D1203" s="11">
        <f t="shared" si="574"/>
        <v>1019.8708868066984</v>
      </c>
      <c r="E1203" s="11">
        <f t="shared" si="560"/>
        <v>699.58271474769595</v>
      </c>
      <c r="F1203" s="11">
        <f t="shared" si="575"/>
        <v>290.62950929278139</v>
      </c>
      <c r="G1203" s="11">
        <f t="shared" si="561"/>
        <v>562.29926682883661</v>
      </c>
      <c r="H1203" s="11">
        <f t="shared" si="562"/>
        <v>421.22100634328064</v>
      </c>
      <c r="I1203" s="24">
        <f t="shared" si="576"/>
        <v>290.62950929278139</v>
      </c>
      <c r="J1203" s="12">
        <f t="shared" si="563"/>
        <v>0.2059203568189924</v>
      </c>
      <c r="K1203" s="24">
        <f t="shared" si="564"/>
        <v>561.40683382274915</v>
      </c>
      <c r="L1203" s="12">
        <f t="shared" si="577"/>
        <v>0.22034594718873945</v>
      </c>
      <c r="M1203" s="24">
        <f t="shared" si="578"/>
        <v>562.29926682883661</v>
      </c>
      <c r="N1203" s="12">
        <f t="shared" si="565"/>
        <v>0.53520743457893094</v>
      </c>
      <c r="O1203" s="24">
        <f t="shared" si="566"/>
        <v>720.00180411265785</v>
      </c>
      <c r="P1203" s="12">
        <f t="shared" si="579"/>
        <v>0.32281846458842589</v>
      </c>
      <c r="Q1203" s="24">
        <f t="shared" si="580"/>
        <v>421.22100634328064</v>
      </c>
      <c r="R1203" s="12">
        <f t="shared" si="567"/>
        <v>0.34369120752580745</v>
      </c>
      <c r="S1203" s="24">
        <f t="shared" si="568"/>
        <v>616.66597957214572</v>
      </c>
      <c r="T1203" s="12">
        <f t="shared" si="581"/>
        <v>0.28850473912025359</v>
      </c>
      <c r="W1203" s="24">
        <f t="shared" si="582"/>
        <v>481.68134787053248</v>
      </c>
      <c r="X1203" s="24">
        <f t="shared" si="583"/>
        <v>653.33434106847915</v>
      </c>
      <c r="Y1203" s="13">
        <f t="shared" si="569"/>
        <v>0.36298355971034652</v>
      </c>
      <c r="Z1203" s="24">
        <f t="shared" si="570"/>
        <v>5447.5341719290864</v>
      </c>
      <c r="AA1203" s="24">
        <f t="shared" si="571"/>
        <v>15846.83792740167</v>
      </c>
      <c r="AB1203" s="24">
        <f t="shared" si="584"/>
        <v>562.29926682883661</v>
      </c>
      <c r="AC1203" s="24">
        <f t="shared" si="585"/>
        <v>421.22100634328064</v>
      </c>
      <c r="AE1203" s="14">
        <f t="shared" si="586"/>
        <v>98.75</v>
      </c>
      <c r="AF1203" s="24">
        <f t="shared" si="590"/>
        <v>400</v>
      </c>
      <c r="AG1203" s="3">
        <f t="shared" si="587"/>
        <v>1.9</v>
      </c>
      <c r="AH1203" s="3">
        <f>IF(AC1203&lt;=450,AthetaR30_0,IF(AC1203&gt;=650,AthetaR30_2,(IF(AC1203&lt;=550,AthetaR30_0+(AthetaR30_1-AthetaR30_0)/100*(AC1203-450),AthetaR30_1+(AthetaR30_2-AthetaR30_1)/100*(AC1203-450)))))</f>
        <v>0</v>
      </c>
      <c r="AI1203" s="3">
        <f>IF(AD1203&lt;=450,AthetaR60_0,IF(AD1203&gt;=650,AthetaR60_2,(IF(AD1203&lt;=550,AthetaR60_0+(AthetaR60_1-AthetaR60_0)/100*(AD1203-450),AthetaR60_1+(AthetaR60_2-AthetaR60_1)/100*(AD1203-450)))))</f>
        <v>0.5</v>
      </c>
      <c r="AJ1203" s="3">
        <f>IF(AE1203&lt;=450,AthetaR90_0,IF(AE1203&gt;=650,AthetaR90_2,(IF(AE1203&lt;=550,AthetaR90_0+(AthetaR90_1-AthetaR90_0)/100*(AE1203-450),AthetaR90_1+(AthetaR90_2-AthetaR90_1)/100*(AE1203-450)))))</f>
        <v>1.3</v>
      </c>
      <c r="AK1203" s="3">
        <f>IF(AF1203&lt;=450,AthetaR120_0,IF(AF1203&gt;=650,AthetaR120_2,(IF(AF1203&lt;=550,AthetaR120_0+(AthetaR120_1-AthetaR120_0)/100*(AF1203-450),AthetaR120_1+(AthetaR120_2-AthetaR120_1)/100*(AF1203-450)))))</f>
        <v>1.9</v>
      </c>
      <c r="AL1203" s="24">
        <f t="shared" si="588"/>
        <v>562.29926682883661</v>
      </c>
      <c r="AM1203" s="14">
        <f t="shared" si="589"/>
        <v>427.75812725768583</v>
      </c>
    </row>
    <row r="1204" spans="2:39" x14ac:dyDescent="0.25">
      <c r="B1204" s="3">
        <f t="shared" si="572"/>
        <v>5930</v>
      </c>
      <c r="C1204" s="14">
        <f t="shared" si="573"/>
        <v>98.833333333333329</v>
      </c>
      <c r="D1204" s="11">
        <f t="shared" si="574"/>
        <v>1019.9971139382218</v>
      </c>
      <c r="E1204" s="11">
        <f t="shared" si="560"/>
        <v>699.79651309634801</v>
      </c>
      <c r="F1204" s="11">
        <f t="shared" si="575"/>
        <v>290.84985523997011</v>
      </c>
      <c r="G1204" s="11">
        <f t="shared" si="561"/>
        <v>562.62208529342502</v>
      </c>
      <c r="H1204" s="11">
        <f t="shared" si="562"/>
        <v>421.50951108240088</v>
      </c>
      <c r="I1204" s="24">
        <f t="shared" si="576"/>
        <v>290.84985523997011</v>
      </c>
      <c r="J1204" s="12">
        <f t="shared" si="563"/>
        <v>0.20589180924196743</v>
      </c>
      <c r="K1204" s="24">
        <f t="shared" si="564"/>
        <v>561.48467472807647</v>
      </c>
      <c r="L1204" s="12">
        <f t="shared" si="577"/>
        <v>0.22029082855425663</v>
      </c>
      <c r="M1204" s="24">
        <f t="shared" si="578"/>
        <v>562.62208529342502</v>
      </c>
      <c r="N1204" s="12">
        <f t="shared" si="565"/>
        <v>0.53497264745893514</v>
      </c>
      <c r="O1204" s="24">
        <f t="shared" si="566"/>
        <v>720.31779624941919</v>
      </c>
      <c r="P1204" s="12">
        <f t="shared" si="579"/>
        <v>0.32256304571173022</v>
      </c>
      <c r="Q1204" s="24">
        <f t="shared" si="580"/>
        <v>421.50951108240088</v>
      </c>
      <c r="R1204" s="12">
        <f t="shared" si="567"/>
        <v>0.34360580507817517</v>
      </c>
      <c r="S1204" s="24">
        <f t="shared" si="568"/>
        <v>616.81925051008875</v>
      </c>
      <c r="T1204" s="12">
        <f t="shared" si="581"/>
        <v>0.28836488376300001</v>
      </c>
      <c r="W1204" s="24">
        <f t="shared" si="582"/>
        <v>482.04433143024283</v>
      </c>
      <c r="X1204" s="24">
        <f t="shared" si="583"/>
        <v>653.58505418996185</v>
      </c>
      <c r="Y1204" s="13">
        <f t="shared" si="569"/>
        <v>0.36285769614791252</v>
      </c>
      <c r="Z1204" s="24">
        <f t="shared" si="570"/>
        <v>5443.8045416526293</v>
      </c>
      <c r="AA1204" s="24">
        <f t="shared" si="571"/>
        <v>15851.352545712281</v>
      </c>
      <c r="AB1204" s="24">
        <f t="shared" si="584"/>
        <v>562.62208529342502</v>
      </c>
      <c r="AC1204" s="24">
        <f t="shared" si="585"/>
        <v>421.50951108240088</v>
      </c>
      <c r="AE1204" s="14">
        <f t="shared" si="586"/>
        <v>98.833333333333329</v>
      </c>
      <c r="AF1204" s="24">
        <f t="shared" si="590"/>
        <v>400</v>
      </c>
      <c r="AG1204" s="3">
        <f t="shared" si="587"/>
        <v>1.9</v>
      </c>
      <c r="AH1204" s="3">
        <f>IF(AC1204&lt;=450,AthetaR30_0,IF(AC1204&gt;=650,AthetaR30_2,(IF(AC1204&lt;=550,AthetaR30_0+(AthetaR30_1-AthetaR30_0)/100*(AC1204-450),AthetaR30_1+(AthetaR30_2-AthetaR30_1)/100*(AC1204-450)))))</f>
        <v>0</v>
      </c>
      <c r="AI1204" s="3">
        <f>IF(AD1204&lt;=450,AthetaR60_0,IF(AD1204&gt;=650,AthetaR60_2,(IF(AD1204&lt;=550,AthetaR60_0+(AthetaR60_1-AthetaR60_0)/100*(AD1204-450),AthetaR60_1+(AthetaR60_2-AthetaR60_1)/100*(AD1204-450)))))</f>
        <v>0.5</v>
      </c>
      <c r="AJ1204" s="3">
        <f>IF(AE1204&lt;=450,AthetaR90_0,IF(AE1204&gt;=650,AthetaR90_2,(IF(AE1204&lt;=550,AthetaR90_0+(AthetaR90_1-AthetaR90_0)/100*(AE1204-450),AthetaR90_1+(AthetaR90_2-AthetaR90_1)/100*(AE1204-450)))))</f>
        <v>1.3</v>
      </c>
      <c r="AK1204" s="3">
        <f>IF(AF1204&lt;=450,AthetaR120_0,IF(AF1204&gt;=650,AthetaR120_2,(IF(AF1204&lt;=550,AthetaR120_0+(AthetaR120_1-AthetaR120_0)/100*(AF1204-450),AthetaR120_1+(AthetaR120_2-AthetaR120_1)/100*(AF1204-450)))))</f>
        <v>1.9</v>
      </c>
      <c r="AL1204" s="24">
        <f t="shared" si="588"/>
        <v>562.62208529342502</v>
      </c>
      <c r="AM1204" s="14">
        <f t="shared" si="589"/>
        <v>428.08017962776728</v>
      </c>
    </row>
    <row r="1205" spans="2:39" x14ac:dyDescent="0.25">
      <c r="B1205" s="3">
        <f t="shared" si="572"/>
        <v>5935</v>
      </c>
      <c r="C1205" s="14">
        <f t="shared" si="573"/>
        <v>98.916666666666671</v>
      </c>
      <c r="D1205" s="11">
        <f t="shared" si="574"/>
        <v>1020.1232348179385</v>
      </c>
      <c r="E1205" s="11">
        <f t="shared" si="560"/>
        <v>700.01031144500018</v>
      </c>
      <c r="F1205" s="11">
        <f t="shared" si="575"/>
        <v>291.07014606852437</v>
      </c>
      <c r="G1205" s="11">
        <f t="shared" si="561"/>
        <v>562.94464833913673</v>
      </c>
      <c r="H1205" s="11">
        <f t="shared" si="562"/>
        <v>421.79787596616387</v>
      </c>
      <c r="I1205" s="24">
        <f t="shared" si="576"/>
        <v>291.07014606852437</v>
      </c>
      <c r="J1205" s="12">
        <f t="shared" si="563"/>
        <v>0.20586326792582529</v>
      </c>
      <c r="K1205" s="24">
        <f t="shared" si="564"/>
        <v>561.56252014349161</v>
      </c>
      <c r="L1205" s="12">
        <f t="shared" si="577"/>
        <v>0.22023570315471447</v>
      </c>
      <c r="M1205" s="24">
        <f t="shared" si="578"/>
        <v>562.94464833913673</v>
      </c>
      <c r="N1205" s="12">
        <f t="shared" si="565"/>
        <v>0.53473793400204928</v>
      </c>
      <c r="O1205" s="24">
        <f t="shared" si="566"/>
        <v>720.63396659990985</v>
      </c>
      <c r="P1205" s="12">
        <f t="shared" si="579"/>
        <v>0.32230784578027144</v>
      </c>
      <c r="Q1205" s="24">
        <f t="shared" si="580"/>
        <v>421.79787596616387</v>
      </c>
      <c r="R1205" s="12">
        <f t="shared" si="567"/>
        <v>0.34352038295095461</v>
      </c>
      <c r="S1205" s="24">
        <f t="shared" si="568"/>
        <v>616.97263300237796</v>
      </c>
      <c r="T1205" s="12">
        <f t="shared" si="581"/>
        <v>0.28822505397421788</v>
      </c>
      <c r="W1205" s="24">
        <f t="shared" si="582"/>
        <v>482.40718912639073</v>
      </c>
      <c r="X1205" s="24">
        <f t="shared" si="583"/>
        <v>653.83608081981492</v>
      </c>
      <c r="Y1205" s="13">
        <f t="shared" si="569"/>
        <v>0.36273173057282698</v>
      </c>
      <c r="Z1205" s="24">
        <f t="shared" si="570"/>
        <v>5440.0780579652364</v>
      </c>
      <c r="AA1205" s="24">
        <f t="shared" si="571"/>
        <v>15855.862572540835</v>
      </c>
      <c r="AB1205" s="24">
        <f t="shared" si="584"/>
        <v>562.94464833913673</v>
      </c>
      <c r="AC1205" s="24">
        <f t="shared" si="585"/>
        <v>421.79787596616387</v>
      </c>
      <c r="AE1205" s="14">
        <f t="shared" si="586"/>
        <v>98.916666666666671</v>
      </c>
      <c r="AF1205" s="24">
        <f t="shared" si="590"/>
        <v>400</v>
      </c>
      <c r="AG1205" s="3">
        <f t="shared" si="587"/>
        <v>1.9</v>
      </c>
      <c r="AH1205" s="3">
        <f>IF(AC1205&lt;=450,AthetaR30_0,IF(AC1205&gt;=650,AthetaR30_2,(IF(AC1205&lt;=550,AthetaR30_0+(AthetaR30_1-AthetaR30_0)/100*(AC1205-450),AthetaR30_1+(AthetaR30_2-AthetaR30_1)/100*(AC1205-450)))))</f>
        <v>0</v>
      </c>
      <c r="AI1205" s="3">
        <f>IF(AD1205&lt;=450,AthetaR60_0,IF(AD1205&gt;=650,AthetaR60_2,(IF(AD1205&lt;=550,AthetaR60_0+(AthetaR60_1-AthetaR60_0)/100*(AD1205-450),AthetaR60_1+(AthetaR60_2-AthetaR60_1)/100*(AD1205-450)))))</f>
        <v>0.5</v>
      </c>
      <c r="AJ1205" s="3">
        <f>IF(AE1205&lt;=450,AthetaR90_0,IF(AE1205&gt;=650,AthetaR90_2,(IF(AE1205&lt;=550,AthetaR90_0+(AthetaR90_1-AthetaR90_0)/100*(AE1205-450),AthetaR90_1+(AthetaR90_2-AthetaR90_1)/100*(AE1205-450)))))</f>
        <v>1.3</v>
      </c>
      <c r="AK1205" s="3">
        <f>IF(AF1205&lt;=450,AthetaR120_0,IF(AF1205&gt;=650,AthetaR120_2,(IF(AF1205&lt;=550,AthetaR120_0+(AthetaR120_1-AthetaR120_0)/100*(AF1205-450),AthetaR120_1+(AthetaR120_2-AthetaR120_1)/100*(AF1205-450)))))</f>
        <v>1.9</v>
      </c>
      <c r="AL1205" s="24">
        <f t="shared" si="588"/>
        <v>562.94464833913673</v>
      </c>
      <c r="AM1205" s="14">
        <f t="shared" si="589"/>
        <v>428.40211966035605</v>
      </c>
    </row>
    <row r="1206" spans="2:39" x14ac:dyDescent="0.25">
      <c r="B1206" s="3">
        <f t="shared" si="572"/>
        <v>5940</v>
      </c>
      <c r="C1206" s="14">
        <f t="shared" si="573"/>
        <v>99</v>
      </c>
      <c r="D1206" s="11">
        <f t="shared" si="574"/>
        <v>1020.2492496245731</v>
      </c>
      <c r="E1206" s="11">
        <f t="shared" si="560"/>
        <v>700.22410979365225</v>
      </c>
      <c r="F1206" s="11">
        <f t="shared" si="575"/>
        <v>291.29038177167911</v>
      </c>
      <c r="G1206" s="11">
        <f t="shared" si="561"/>
        <v>563.26695618491703</v>
      </c>
      <c r="H1206" s="11">
        <f t="shared" si="562"/>
        <v>422.08610102013807</v>
      </c>
      <c r="I1206" s="24">
        <f t="shared" si="576"/>
        <v>291.29038177167911</v>
      </c>
      <c r="J1206" s="12">
        <f t="shared" si="563"/>
        <v>0.20583473282395648</v>
      </c>
      <c r="K1206" s="24">
        <f t="shared" si="564"/>
        <v>561.6403701909453</v>
      </c>
      <c r="L1206" s="12">
        <f t="shared" si="577"/>
        <v>0.22018057101553229</v>
      </c>
      <c r="M1206" s="24">
        <f t="shared" si="578"/>
        <v>563.26695618491703</v>
      </c>
      <c r="N1206" s="12">
        <f t="shared" si="565"/>
        <v>0.53450329454884682</v>
      </c>
      <c r="O1206" s="24">
        <f t="shared" si="566"/>
        <v>720.95031480881073</v>
      </c>
      <c r="P1206" s="12">
        <f t="shared" si="579"/>
        <v>0.32205286484280632</v>
      </c>
      <c r="Q1206" s="24">
        <f t="shared" si="580"/>
        <v>422.08610102013807</v>
      </c>
      <c r="R1206" s="12">
        <f t="shared" si="567"/>
        <v>0.3434349411703943</v>
      </c>
      <c r="S1206" s="24">
        <f t="shared" si="568"/>
        <v>617.12612711145448</v>
      </c>
      <c r="T1206" s="12">
        <f t="shared" si="581"/>
        <v>0.28808524986983891</v>
      </c>
      <c r="W1206" s="24">
        <f t="shared" si="582"/>
        <v>482.76992085696355</v>
      </c>
      <c r="X1206" s="24">
        <f t="shared" si="583"/>
        <v>654.0874211067113</v>
      </c>
      <c r="Y1206" s="13">
        <f t="shared" si="569"/>
        <v>0.3626056634699073</v>
      </c>
      <c r="Z1206" s="24">
        <f t="shared" si="570"/>
        <v>5436.3547234172174</v>
      </c>
      <c r="AA1206" s="24">
        <f t="shared" si="571"/>
        <v>15860.368021115921</v>
      </c>
      <c r="AB1206" s="24">
        <f t="shared" si="584"/>
        <v>563.26695618491703</v>
      </c>
      <c r="AC1206" s="24">
        <f t="shared" si="585"/>
        <v>422.08610102013807</v>
      </c>
      <c r="AE1206" s="14">
        <f t="shared" si="586"/>
        <v>99</v>
      </c>
      <c r="AF1206" s="24">
        <f t="shared" si="590"/>
        <v>400</v>
      </c>
      <c r="AG1206" s="3">
        <f t="shared" si="587"/>
        <v>1.9</v>
      </c>
      <c r="AH1206" s="3">
        <f>IF(AC1206&lt;=450,AthetaR30_0,IF(AC1206&gt;=650,AthetaR30_2,(IF(AC1206&lt;=550,AthetaR30_0+(AthetaR30_1-AthetaR30_0)/100*(AC1206-450),AthetaR30_1+(AthetaR30_2-AthetaR30_1)/100*(AC1206-450)))))</f>
        <v>0</v>
      </c>
      <c r="AI1206" s="3">
        <f>IF(AD1206&lt;=450,AthetaR60_0,IF(AD1206&gt;=650,AthetaR60_2,(IF(AD1206&lt;=550,AthetaR60_0+(AthetaR60_1-AthetaR60_0)/100*(AD1206-450),AthetaR60_1+(AthetaR60_2-AthetaR60_1)/100*(AD1206-450)))))</f>
        <v>0.5</v>
      </c>
      <c r="AJ1206" s="3">
        <f>IF(AE1206&lt;=450,AthetaR90_0,IF(AE1206&gt;=650,AthetaR90_2,(IF(AE1206&lt;=550,AthetaR90_0+(AthetaR90_1-AthetaR90_0)/100*(AE1206-450),AthetaR90_1+(AthetaR90_2-AthetaR90_1)/100*(AE1206-450)))))</f>
        <v>1.3</v>
      </c>
      <c r="AK1206" s="3">
        <f>IF(AF1206&lt;=450,AthetaR120_0,IF(AF1206&gt;=650,AthetaR120_2,(IF(AF1206&lt;=550,AthetaR120_0+(AthetaR120_1-AthetaR120_0)/100*(AF1206-450),AthetaR120_1+(AthetaR120_2-AthetaR120_1)/100*(AF1206-450)))))</f>
        <v>1.9</v>
      </c>
      <c r="AL1206" s="24">
        <f t="shared" si="588"/>
        <v>563.26695618491703</v>
      </c>
      <c r="AM1206" s="14">
        <f t="shared" si="589"/>
        <v>428.72394732362767</v>
      </c>
    </row>
    <row r="1207" spans="2:39" x14ac:dyDescent="0.25">
      <c r="B1207" s="3">
        <f t="shared" si="572"/>
        <v>5945</v>
      </c>
      <c r="C1207" s="14">
        <f t="shared" si="573"/>
        <v>99.083333333333329</v>
      </c>
      <c r="D1207" s="11">
        <f t="shared" si="574"/>
        <v>1020.3751585363999</v>
      </c>
      <c r="E1207" s="11">
        <f t="shared" si="560"/>
        <v>700.43790814230431</v>
      </c>
      <c r="F1207" s="11">
        <f t="shared" si="575"/>
        <v>291.51056234269464</v>
      </c>
      <c r="G1207" s="11">
        <f t="shared" si="561"/>
        <v>563.58900904975985</v>
      </c>
      <c r="H1207" s="11">
        <f t="shared" si="562"/>
        <v>422.3741862700079</v>
      </c>
      <c r="I1207" s="24">
        <f t="shared" si="576"/>
        <v>291.51056234269464</v>
      </c>
      <c r="J1207" s="12">
        <f t="shared" si="563"/>
        <v>0.20580620388987678</v>
      </c>
      <c r="K1207" s="24">
        <f t="shared" si="564"/>
        <v>561.71822499218479</v>
      </c>
      <c r="L1207" s="12">
        <f t="shared" si="577"/>
        <v>0.22012543216203367</v>
      </c>
      <c r="M1207" s="24">
        <f t="shared" si="578"/>
        <v>563.58900904975985</v>
      </c>
      <c r="N1207" s="12">
        <f t="shared" si="565"/>
        <v>0.53426872943880954</v>
      </c>
      <c r="O1207" s="24">
        <f t="shared" si="566"/>
        <v>721.26684052069766</v>
      </c>
      <c r="P1207" s="12">
        <f t="shared" si="579"/>
        <v>0.32179810294684447</v>
      </c>
      <c r="Q1207" s="24">
        <f t="shared" si="580"/>
        <v>422.3741862700079</v>
      </c>
      <c r="R1207" s="12">
        <f t="shared" si="567"/>
        <v>0.34334947976314512</v>
      </c>
      <c r="S1207" s="24">
        <f t="shared" si="568"/>
        <v>617.27973289908982</v>
      </c>
      <c r="T1207" s="12">
        <f t="shared" si="581"/>
        <v>0.28794547156562311</v>
      </c>
      <c r="W1207" s="24">
        <f t="shared" si="582"/>
        <v>483.13252652043349</v>
      </c>
      <c r="X1207" s="24">
        <f t="shared" si="583"/>
        <v>654.3390751980296</v>
      </c>
      <c r="Y1207" s="13">
        <f t="shared" si="569"/>
        <v>0.3624794953247546</v>
      </c>
      <c r="Z1207" s="24">
        <f t="shared" si="570"/>
        <v>5432.6345405467709</v>
      </c>
      <c r="AA1207" s="24">
        <f t="shared" si="571"/>
        <v>15864.868904701993</v>
      </c>
      <c r="AB1207" s="24">
        <f t="shared" si="584"/>
        <v>563.58900904975985</v>
      </c>
      <c r="AC1207" s="24">
        <f t="shared" si="585"/>
        <v>422.3741862700079</v>
      </c>
      <c r="AE1207" s="14">
        <f t="shared" si="586"/>
        <v>99.083333333333329</v>
      </c>
      <c r="AF1207" s="24">
        <f t="shared" si="590"/>
        <v>400</v>
      </c>
      <c r="AG1207" s="3">
        <f t="shared" si="587"/>
        <v>1.9</v>
      </c>
      <c r="AH1207" s="3">
        <f>IF(AC1207&lt;=450,AthetaR30_0,IF(AC1207&gt;=650,AthetaR30_2,(IF(AC1207&lt;=550,AthetaR30_0+(AthetaR30_1-AthetaR30_0)/100*(AC1207-450),AthetaR30_1+(AthetaR30_2-AthetaR30_1)/100*(AC1207-450)))))</f>
        <v>0</v>
      </c>
      <c r="AI1207" s="3">
        <f>IF(AD1207&lt;=450,AthetaR60_0,IF(AD1207&gt;=650,AthetaR60_2,(IF(AD1207&lt;=550,AthetaR60_0+(AthetaR60_1-AthetaR60_0)/100*(AD1207-450),AthetaR60_1+(AthetaR60_2-AthetaR60_1)/100*(AD1207-450)))))</f>
        <v>0.5</v>
      </c>
      <c r="AJ1207" s="3">
        <f>IF(AE1207&lt;=450,AthetaR90_0,IF(AE1207&gt;=650,AthetaR90_2,(IF(AE1207&lt;=550,AthetaR90_0+(AthetaR90_1-AthetaR90_0)/100*(AE1207-450),AthetaR90_1+(AthetaR90_2-AthetaR90_1)/100*(AE1207-450)))))</f>
        <v>1.3</v>
      </c>
      <c r="AK1207" s="3">
        <f>IF(AF1207&lt;=450,AthetaR120_0,IF(AF1207&gt;=650,AthetaR120_2,(IF(AF1207&lt;=550,AthetaR120_0+(AthetaR120_1-AthetaR120_0)/100*(AF1207-450),AthetaR120_1+(AthetaR120_2-AthetaR120_1)/100*(AF1207-450)))))</f>
        <v>1.9</v>
      </c>
      <c r="AL1207" s="24">
        <f t="shared" si="588"/>
        <v>563.58900904975985</v>
      </c>
      <c r="AM1207" s="14">
        <f t="shared" si="589"/>
        <v>429.04566258591905</v>
      </c>
    </row>
    <row r="1208" spans="2:39" x14ac:dyDescent="0.25">
      <c r="B1208" s="3">
        <f t="shared" si="572"/>
        <v>5950</v>
      </c>
      <c r="C1208" s="14">
        <f t="shared" si="573"/>
        <v>99.166666666666671</v>
      </c>
      <c r="D1208" s="11">
        <f t="shared" si="574"/>
        <v>1020.5009617312437</v>
      </c>
      <c r="E1208" s="11">
        <f t="shared" si="560"/>
        <v>700.65170649095637</v>
      </c>
      <c r="F1208" s="11">
        <f t="shared" si="575"/>
        <v>291.73068777485668</v>
      </c>
      <c r="G1208" s="11">
        <f t="shared" si="561"/>
        <v>563.91080715270675</v>
      </c>
      <c r="H1208" s="11">
        <f t="shared" si="562"/>
        <v>422.66213174157355</v>
      </c>
      <c r="I1208" s="24">
        <f t="shared" si="576"/>
        <v>291.73068777485668</v>
      </c>
      <c r="J1208" s="12">
        <f t="shared" si="563"/>
        <v>0.20577768107722627</v>
      </c>
      <c r="K1208" s="24">
        <f t="shared" si="564"/>
        <v>561.79608466875402</v>
      </c>
      <c r="L1208" s="12">
        <f t="shared" si="577"/>
        <v>0.22007028661950007</v>
      </c>
      <c r="M1208" s="24">
        <f t="shared" si="578"/>
        <v>563.91080715270675</v>
      </c>
      <c r="N1208" s="12">
        <f t="shared" si="565"/>
        <v>0.53403423901032587</v>
      </c>
      <c r="O1208" s="24">
        <f t="shared" si="566"/>
        <v>721.58354338004642</v>
      </c>
      <c r="P1208" s="12">
        <f t="shared" si="579"/>
        <v>0.32154356013879343</v>
      </c>
      <c r="Q1208" s="24">
        <f t="shared" si="580"/>
        <v>422.66213174157355</v>
      </c>
      <c r="R1208" s="12">
        <f t="shared" si="567"/>
        <v>0.34326399875625829</v>
      </c>
      <c r="S1208" s="24">
        <f t="shared" si="568"/>
        <v>617.43345042638725</v>
      </c>
      <c r="T1208" s="12">
        <f t="shared" si="581"/>
        <v>0.2878057191772494</v>
      </c>
      <c r="W1208" s="24">
        <f t="shared" si="582"/>
        <v>483.49500601575824</v>
      </c>
      <c r="X1208" s="24">
        <f t="shared" si="583"/>
        <v>654.59104323985753</v>
      </c>
      <c r="Y1208" s="13">
        <f t="shared" si="569"/>
        <v>0.36235322662374053</v>
      </c>
      <c r="Z1208" s="24">
        <f t="shared" si="570"/>
        <v>5428.9175118799531</v>
      </c>
      <c r="AA1208" s="24">
        <f t="shared" si="571"/>
        <v>15869.365236599055</v>
      </c>
      <c r="AB1208" s="24">
        <f t="shared" si="584"/>
        <v>563.91080715270675</v>
      </c>
      <c r="AC1208" s="24">
        <f t="shared" si="585"/>
        <v>422.66213174157355</v>
      </c>
      <c r="AE1208" s="14">
        <f t="shared" si="586"/>
        <v>99.166666666666671</v>
      </c>
      <c r="AF1208" s="24">
        <f t="shared" si="590"/>
        <v>400</v>
      </c>
      <c r="AG1208" s="3">
        <f t="shared" si="587"/>
        <v>1.9</v>
      </c>
      <c r="AH1208" s="3">
        <f>IF(AC1208&lt;=450,AthetaR30_0,IF(AC1208&gt;=650,AthetaR30_2,(IF(AC1208&lt;=550,AthetaR30_0+(AthetaR30_1-AthetaR30_0)/100*(AC1208-450),AthetaR30_1+(AthetaR30_2-AthetaR30_1)/100*(AC1208-450)))))</f>
        <v>0</v>
      </c>
      <c r="AI1208" s="3">
        <f>IF(AD1208&lt;=450,AthetaR60_0,IF(AD1208&gt;=650,AthetaR60_2,(IF(AD1208&lt;=550,AthetaR60_0+(AthetaR60_1-AthetaR60_0)/100*(AD1208-450),AthetaR60_1+(AthetaR60_2-AthetaR60_1)/100*(AD1208-450)))))</f>
        <v>0.5</v>
      </c>
      <c r="AJ1208" s="3">
        <f>IF(AE1208&lt;=450,AthetaR90_0,IF(AE1208&gt;=650,AthetaR90_2,(IF(AE1208&lt;=550,AthetaR90_0+(AthetaR90_1-AthetaR90_0)/100*(AE1208-450),AthetaR90_1+(AthetaR90_2-AthetaR90_1)/100*(AE1208-450)))))</f>
        <v>1.3</v>
      </c>
      <c r="AK1208" s="3">
        <f>IF(AF1208&lt;=450,AthetaR120_0,IF(AF1208&gt;=650,AthetaR120_2,(IF(AF1208&lt;=550,AthetaR120_0+(AthetaR120_1-AthetaR120_0)/100*(AF1208-450),AthetaR120_1+(AthetaR120_2-AthetaR120_1)/100*(AF1208-450)))))</f>
        <v>1.9</v>
      </c>
      <c r="AL1208" s="24">
        <f t="shared" si="588"/>
        <v>563.91080715270675</v>
      </c>
      <c r="AM1208" s="14">
        <f t="shared" si="589"/>
        <v>429.36726541572881</v>
      </c>
    </row>
    <row r="1209" spans="2:39" x14ac:dyDescent="0.25">
      <c r="B1209" s="3">
        <f t="shared" si="572"/>
        <v>5955</v>
      </c>
      <c r="C1209" s="14">
        <f t="shared" si="573"/>
        <v>99.25</v>
      </c>
      <c r="D1209" s="11">
        <f t="shared" si="574"/>
        <v>1020.6266593864822</v>
      </c>
      <c r="E1209" s="11">
        <f t="shared" si="560"/>
        <v>700.86550483960843</v>
      </c>
      <c r="F1209" s="11">
        <f t="shared" si="575"/>
        <v>291.95075806147617</v>
      </c>
      <c r="G1209" s="11">
        <f t="shared" si="561"/>
        <v>564.23235071284557</v>
      </c>
      <c r="H1209" s="11">
        <f t="shared" si="562"/>
        <v>422.94993746075079</v>
      </c>
      <c r="I1209" s="24">
        <f t="shared" si="576"/>
        <v>291.95075806147617</v>
      </c>
      <c r="J1209" s="12">
        <f t="shared" si="563"/>
        <v>0.20574916433976945</v>
      </c>
      <c r="K1209" s="24">
        <f t="shared" si="564"/>
        <v>561.87394934199415</v>
      </c>
      <c r="L1209" s="12">
        <f t="shared" si="577"/>
        <v>0.22001513441311293</v>
      </c>
      <c r="M1209" s="24">
        <f t="shared" si="578"/>
        <v>564.23235071284557</v>
      </c>
      <c r="N1209" s="12">
        <f t="shared" si="565"/>
        <v>0.533799823600691</v>
      </c>
      <c r="O1209" s="24">
        <f t="shared" si="566"/>
        <v>721.90042303123528</v>
      </c>
      <c r="P1209" s="12">
        <f t="shared" si="579"/>
        <v>0.32128923646380819</v>
      </c>
      <c r="Q1209" s="24">
        <f t="shared" si="580"/>
        <v>422.94993746075079</v>
      </c>
      <c r="R1209" s="12">
        <f t="shared" si="567"/>
        <v>0.34317849817718382</v>
      </c>
      <c r="S1209" s="24">
        <f t="shared" si="568"/>
        <v>617.58727975378349</v>
      </c>
      <c r="T1209" s="12">
        <f t="shared" si="581"/>
        <v>0.2876659928202161</v>
      </c>
      <c r="W1209" s="24">
        <f t="shared" si="582"/>
        <v>483.85735924238196</v>
      </c>
      <c r="X1209" s="24">
        <f t="shared" si="583"/>
        <v>654.84332537699424</v>
      </c>
      <c r="Y1209" s="13">
        <f t="shared" si="569"/>
        <v>0.36222685785399966</v>
      </c>
      <c r="Z1209" s="24">
        <f t="shared" si="570"/>
        <v>5425.2036399306617</v>
      </c>
      <c r="AA1209" s="24">
        <f t="shared" si="571"/>
        <v>15873.857030142544</v>
      </c>
      <c r="AB1209" s="24">
        <f t="shared" si="584"/>
        <v>564.23235071284557</v>
      </c>
      <c r="AC1209" s="24">
        <f t="shared" si="585"/>
        <v>422.94993746075079</v>
      </c>
      <c r="AE1209" s="14">
        <f t="shared" si="586"/>
        <v>99.25</v>
      </c>
      <c r="AF1209" s="24">
        <f t="shared" si="590"/>
        <v>400</v>
      </c>
      <c r="AG1209" s="3">
        <f t="shared" si="587"/>
        <v>1.9</v>
      </c>
      <c r="AH1209" s="3">
        <f>IF(AC1209&lt;=450,AthetaR30_0,IF(AC1209&gt;=650,AthetaR30_2,(IF(AC1209&lt;=550,AthetaR30_0+(AthetaR30_1-AthetaR30_0)/100*(AC1209-450),AthetaR30_1+(AthetaR30_2-AthetaR30_1)/100*(AC1209-450)))))</f>
        <v>0</v>
      </c>
      <c r="AI1209" s="3">
        <f>IF(AD1209&lt;=450,AthetaR60_0,IF(AD1209&gt;=650,AthetaR60_2,(IF(AD1209&lt;=550,AthetaR60_0+(AthetaR60_1-AthetaR60_0)/100*(AD1209-450),AthetaR60_1+(AthetaR60_2-AthetaR60_1)/100*(AD1209-450)))))</f>
        <v>0.5</v>
      </c>
      <c r="AJ1209" s="3">
        <f>IF(AE1209&lt;=450,AthetaR90_0,IF(AE1209&gt;=650,AthetaR90_2,(IF(AE1209&lt;=550,AthetaR90_0+(AthetaR90_1-AthetaR90_0)/100*(AE1209-450),AthetaR90_1+(AthetaR90_2-AthetaR90_1)/100*(AE1209-450)))))</f>
        <v>1.3</v>
      </c>
      <c r="AK1209" s="3">
        <f>IF(AF1209&lt;=450,AthetaR120_0,IF(AF1209&gt;=650,AthetaR120_2,(IF(AF1209&lt;=550,AthetaR120_0+(AthetaR120_1-AthetaR120_0)/100*(AF1209-450),AthetaR120_1+(AthetaR120_2-AthetaR120_1)/100*(AF1209-450)))))</f>
        <v>1.9</v>
      </c>
      <c r="AL1209" s="24">
        <f t="shared" si="588"/>
        <v>564.23235071284557</v>
      </c>
      <c r="AM1209" s="14">
        <f t="shared" si="589"/>
        <v>429.68875578171668</v>
      </c>
    </row>
    <row r="1210" spans="2:39" x14ac:dyDescent="0.25">
      <c r="B1210" s="3">
        <f t="shared" si="572"/>
        <v>5960</v>
      </c>
      <c r="C1210" s="14">
        <f t="shared" si="573"/>
        <v>99.333333333333329</v>
      </c>
      <c r="D1210" s="11">
        <f t="shared" si="574"/>
        <v>1020.7522516790467</v>
      </c>
      <c r="E1210" s="11">
        <f t="shared" si="560"/>
        <v>701.0793031882605</v>
      </c>
      <c r="F1210" s="11">
        <f t="shared" si="575"/>
        <v>292.1707731958893</v>
      </c>
      <c r="G1210" s="11">
        <f t="shared" si="561"/>
        <v>564.5536399493094</v>
      </c>
      <c r="H1210" s="11">
        <f t="shared" si="562"/>
        <v>423.23760345357101</v>
      </c>
      <c r="I1210" s="24">
        <f t="shared" si="576"/>
        <v>292.1707731958893</v>
      </c>
      <c r="J1210" s="12">
        <f t="shared" si="563"/>
        <v>0.20572065363139519</v>
      </c>
      <c r="K1210" s="24">
        <f t="shared" si="564"/>
        <v>561.9518191330435</v>
      </c>
      <c r="L1210" s="12">
        <f t="shared" si="577"/>
        <v>0.21995997556800315</v>
      </c>
      <c r="M1210" s="24">
        <f t="shared" si="578"/>
        <v>564.5536399493094</v>
      </c>
      <c r="N1210" s="12">
        <f t="shared" si="565"/>
        <v>0.53356548354610389</v>
      </c>
      <c r="O1210" s="24">
        <f t="shared" si="566"/>
        <v>722.21747911855039</v>
      </c>
      <c r="P1210" s="12">
        <f t="shared" si="579"/>
        <v>0.32103513196592409</v>
      </c>
      <c r="Q1210" s="24">
        <f t="shared" si="580"/>
        <v>423.23760345357101</v>
      </c>
      <c r="R1210" s="12">
        <f t="shared" si="567"/>
        <v>0.34309297805376765</v>
      </c>
      <c r="S1210" s="24">
        <f t="shared" si="568"/>
        <v>617.7412209410511</v>
      </c>
      <c r="T1210" s="12">
        <f t="shared" si="581"/>
        <v>0.2875262926099228</v>
      </c>
      <c r="W1210" s="24">
        <f t="shared" si="582"/>
        <v>484.21958610023597</v>
      </c>
      <c r="X1210" s="24">
        <f t="shared" si="583"/>
        <v>655.09592175295404</v>
      </c>
      <c r="Y1210" s="13">
        <f t="shared" si="569"/>
        <v>0.36210038950341827</v>
      </c>
      <c r="Z1210" s="24">
        <f t="shared" si="570"/>
        <v>5421.4929272006129</v>
      </c>
      <c r="AA1210" s="24">
        <f t="shared" si="571"/>
        <v>15878.344298703189</v>
      </c>
      <c r="AB1210" s="24">
        <f t="shared" si="584"/>
        <v>564.5536399493094</v>
      </c>
      <c r="AC1210" s="24">
        <f t="shared" si="585"/>
        <v>423.23760345357101</v>
      </c>
      <c r="AE1210" s="14">
        <f t="shared" si="586"/>
        <v>99.333333333333329</v>
      </c>
      <c r="AF1210" s="24">
        <f t="shared" si="590"/>
        <v>400</v>
      </c>
      <c r="AG1210" s="3">
        <f t="shared" si="587"/>
        <v>1.9</v>
      </c>
      <c r="AH1210" s="3">
        <f>IF(AC1210&lt;=450,AthetaR30_0,IF(AC1210&gt;=650,AthetaR30_2,(IF(AC1210&lt;=550,AthetaR30_0+(AthetaR30_1-AthetaR30_0)/100*(AC1210-450),AthetaR30_1+(AthetaR30_2-AthetaR30_1)/100*(AC1210-450)))))</f>
        <v>0</v>
      </c>
      <c r="AI1210" s="3">
        <f>IF(AD1210&lt;=450,AthetaR60_0,IF(AD1210&gt;=650,AthetaR60_2,(IF(AD1210&lt;=550,AthetaR60_0+(AthetaR60_1-AthetaR60_0)/100*(AD1210-450),AthetaR60_1+(AthetaR60_2-AthetaR60_1)/100*(AD1210-450)))))</f>
        <v>0.5</v>
      </c>
      <c r="AJ1210" s="3">
        <f>IF(AE1210&lt;=450,AthetaR90_0,IF(AE1210&gt;=650,AthetaR90_2,(IF(AE1210&lt;=550,AthetaR90_0+(AthetaR90_1-AthetaR90_0)/100*(AE1210-450),AthetaR90_1+(AthetaR90_2-AthetaR90_1)/100*(AE1210-450)))))</f>
        <v>1.3</v>
      </c>
      <c r="AK1210" s="3">
        <f>IF(AF1210&lt;=450,AthetaR120_0,IF(AF1210&gt;=650,AthetaR120_2,(IF(AF1210&lt;=550,AthetaR120_0+(AthetaR120_1-AthetaR120_0)/100*(AF1210-450),AthetaR120_1+(AthetaR120_2-AthetaR120_1)/100*(AF1210-450)))))</f>
        <v>1.9</v>
      </c>
      <c r="AL1210" s="24">
        <f t="shared" si="588"/>
        <v>564.5536399493094</v>
      </c>
      <c r="AM1210" s="14">
        <f t="shared" si="589"/>
        <v>430.01013365270501</v>
      </c>
    </row>
    <row r="1211" spans="2:39" x14ac:dyDescent="0.25">
      <c r="B1211" s="3">
        <f t="shared" si="572"/>
        <v>5965</v>
      </c>
      <c r="C1211" s="14">
        <f t="shared" si="573"/>
        <v>99.416666666666671</v>
      </c>
      <c r="D1211" s="11">
        <f t="shared" si="574"/>
        <v>1020.8777387854243</v>
      </c>
      <c r="E1211" s="11">
        <f t="shared" si="560"/>
        <v>701.29310153691267</v>
      </c>
      <c r="F1211" s="11">
        <f t="shared" si="575"/>
        <v>292.39073317145733</v>
      </c>
      <c r="G1211" s="11">
        <f t="shared" si="561"/>
        <v>564.87467508127531</v>
      </c>
      <c r="H1211" s="11">
        <f t="shared" si="562"/>
        <v>423.52512974618094</v>
      </c>
      <c r="I1211" s="24">
        <f t="shared" si="576"/>
        <v>292.39073317145733</v>
      </c>
      <c r="J1211" s="12">
        <f t="shared" si="563"/>
        <v>0.20569214890611623</v>
      </c>
      <c r="K1211" s="24">
        <f t="shared" si="564"/>
        <v>562.02969416283725</v>
      </c>
      <c r="L1211" s="12">
        <f t="shared" si="577"/>
        <v>0.21990481010922344</v>
      </c>
      <c r="M1211" s="24">
        <f t="shared" si="578"/>
        <v>564.87467508127531</v>
      </c>
      <c r="N1211" s="12">
        <f t="shared" si="565"/>
        <v>0.53333121918166793</v>
      </c>
      <c r="O1211" s="24">
        <f t="shared" si="566"/>
        <v>722.53471128618889</v>
      </c>
      <c r="P1211" s="12">
        <f t="shared" si="579"/>
        <v>0.32078124668798547</v>
      </c>
      <c r="Q1211" s="24">
        <f t="shared" si="580"/>
        <v>423.52512974618094</v>
      </c>
      <c r="R1211" s="12">
        <f t="shared" si="567"/>
        <v>0.34300743841425113</v>
      </c>
      <c r="S1211" s="24">
        <f t="shared" si="568"/>
        <v>617.89527404729881</v>
      </c>
      <c r="T1211" s="12">
        <f t="shared" si="581"/>
        <v>0.28738661866162363</v>
      </c>
      <c r="W1211" s="24">
        <f t="shared" si="582"/>
        <v>484.58168648973941</v>
      </c>
      <c r="X1211" s="24">
        <f t="shared" si="583"/>
        <v>655.34883250996847</v>
      </c>
      <c r="Y1211" s="13">
        <f t="shared" si="569"/>
        <v>0.3619738220606265</v>
      </c>
      <c r="Z1211" s="24">
        <f t="shared" si="570"/>
        <v>5417.7853761793313</v>
      </c>
      <c r="AA1211" s="24">
        <f t="shared" si="571"/>
        <v>15882.827055686803</v>
      </c>
      <c r="AB1211" s="24">
        <f t="shared" si="584"/>
        <v>564.87467508127531</v>
      </c>
      <c r="AC1211" s="24">
        <f t="shared" si="585"/>
        <v>423.52512974618094</v>
      </c>
      <c r="AE1211" s="14">
        <f t="shared" si="586"/>
        <v>99.416666666666671</v>
      </c>
      <c r="AF1211" s="24">
        <f t="shared" si="590"/>
        <v>400</v>
      </c>
      <c r="AG1211" s="3">
        <f t="shared" si="587"/>
        <v>1.9</v>
      </c>
      <c r="AH1211" s="3">
        <f>IF(AC1211&lt;=450,AthetaR30_0,IF(AC1211&gt;=650,AthetaR30_2,(IF(AC1211&lt;=550,AthetaR30_0+(AthetaR30_1-AthetaR30_0)/100*(AC1211-450),AthetaR30_1+(AthetaR30_2-AthetaR30_1)/100*(AC1211-450)))))</f>
        <v>0</v>
      </c>
      <c r="AI1211" s="3">
        <f>IF(AD1211&lt;=450,AthetaR60_0,IF(AD1211&gt;=650,AthetaR60_2,(IF(AD1211&lt;=550,AthetaR60_0+(AthetaR60_1-AthetaR60_0)/100*(AD1211-450),AthetaR60_1+(AthetaR60_2-AthetaR60_1)/100*(AD1211-450)))))</f>
        <v>0.5</v>
      </c>
      <c r="AJ1211" s="3">
        <f>IF(AE1211&lt;=450,AthetaR90_0,IF(AE1211&gt;=650,AthetaR90_2,(IF(AE1211&lt;=550,AthetaR90_0+(AthetaR90_1-AthetaR90_0)/100*(AE1211-450),AthetaR90_1+(AthetaR90_2-AthetaR90_1)/100*(AE1211-450)))))</f>
        <v>1.3</v>
      </c>
      <c r="AK1211" s="3">
        <f>IF(AF1211&lt;=450,AthetaR120_0,IF(AF1211&gt;=650,AthetaR120_2,(IF(AF1211&lt;=550,AthetaR120_0+(AthetaR120_1-AthetaR120_0)/100*(AF1211-450),AthetaR120_1+(AthetaR120_2-AthetaR120_1)/100*(AF1211-450)))))</f>
        <v>1.9</v>
      </c>
      <c r="AL1211" s="24">
        <f t="shared" si="588"/>
        <v>564.87467508127531</v>
      </c>
      <c r="AM1211" s="14">
        <f t="shared" si="589"/>
        <v>430.3313989976773</v>
      </c>
    </row>
    <row r="1212" spans="2:39" x14ac:dyDescent="0.25">
      <c r="B1212" s="3">
        <f t="shared" si="572"/>
        <v>5970</v>
      </c>
      <c r="C1212" s="14">
        <f t="shared" si="573"/>
        <v>99.5</v>
      </c>
      <c r="D1212" s="11">
        <f t="shared" si="574"/>
        <v>1021.0031208816587</v>
      </c>
      <c r="E1212" s="11">
        <f t="shared" si="560"/>
        <v>701.50689988556474</v>
      </c>
      <c r="F1212" s="11">
        <f t="shared" si="575"/>
        <v>292.61063798156653</v>
      </c>
      <c r="G1212" s="11">
        <f t="shared" si="561"/>
        <v>565.19545632796326</v>
      </c>
      <c r="H1212" s="11">
        <f t="shared" si="562"/>
        <v>423.81251636484257</v>
      </c>
      <c r="I1212" s="24">
        <f t="shared" si="576"/>
        <v>292.61063798156653</v>
      </c>
      <c r="J1212" s="12">
        <f t="shared" si="563"/>
        <v>0.20566365011806931</v>
      </c>
      <c r="K1212" s="24">
        <f t="shared" si="564"/>
        <v>562.10757455210796</v>
      </c>
      <c r="L1212" s="12">
        <f t="shared" si="577"/>
        <v>0.2198496380617653</v>
      </c>
      <c r="M1212" s="24">
        <f t="shared" si="578"/>
        <v>565.19545632796326</v>
      </c>
      <c r="N1212" s="12">
        <f t="shared" si="565"/>
        <v>0.53309703084138826</v>
      </c>
      <c r="O1212" s="24">
        <f t="shared" si="566"/>
        <v>722.85211917826359</v>
      </c>
      <c r="P1212" s="12">
        <f t="shared" si="579"/>
        <v>0.32052758067169251</v>
      </c>
      <c r="Q1212" s="24">
        <f t="shared" si="580"/>
        <v>423.81251636484257</v>
      </c>
      <c r="R1212" s="12">
        <f t="shared" si="567"/>
        <v>0.34292187928726797</v>
      </c>
      <c r="S1212" s="24">
        <f t="shared" si="568"/>
        <v>618.04943913097441</v>
      </c>
      <c r="T1212" s="12">
        <f t="shared" si="581"/>
        <v>0.28724697109045277</v>
      </c>
      <c r="W1212" s="24">
        <f t="shared" si="582"/>
        <v>484.94366031180004</v>
      </c>
      <c r="X1212" s="24">
        <f t="shared" si="583"/>
        <v>655.60205778899069</v>
      </c>
      <c r="Y1212" s="13">
        <f t="shared" si="569"/>
        <v>0.3618471560149869</v>
      </c>
      <c r="Z1212" s="24">
        <f t="shared" si="570"/>
        <v>5414.0809893441174</v>
      </c>
      <c r="AA1212" s="24">
        <f t="shared" si="571"/>
        <v>15887.305314534129</v>
      </c>
      <c r="AB1212" s="24">
        <f t="shared" si="584"/>
        <v>565.19545632796326</v>
      </c>
      <c r="AC1212" s="24">
        <f t="shared" si="585"/>
        <v>423.81251636484257</v>
      </c>
      <c r="AE1212" s="14">
        <f t="shared" si="586"/>
        <v>99.5</v>
      </c>
      <c r="AF1212" s="24">
        <f t="shared" si="590"/>
        <v>400</v>
      </c>
      <c r="AG1212" s="3">
        <f t="shared" si="587"/>
        <v>1.9</v>
      </c>
      <c r="AH1212" s="3">
        <f>IF(AC1212&lt;=450,AthetaR30_0,IF(AC1212&gt;=650,AthetaR30_2,(IF(AC1212&lt;=550,AthetaR30_0+(AthetaR30_1-AthetaR30_0)/100*(AC1212-450),AthetaR30_1+(AthetaR30_2-AthetaR30_1)/100*(AC1212-450)))))</f>
        <v>0</v>
      </c>
      <c r="AI1212" s="3">
        <f>IF(AD1212&lt;=450,AthetaR60_0,IF(AD1212&gt;=650,AthetaR60_2,(IF(AD1212&lt;=550,AthetaR60_0+(AthetaR60_1-AthetaR60_0)/100*(AD1212-450),AthetaR60_1+(AthetaR60_2-AthetaR60_1)/100*(AD1212-450)))))</f>
        <v>0.5</v>
      </c>
      <c r="AJ1212" s="3">
        <f>IF(AE1212&lt;=450,AthetaR90_0,IF(AE1212&gt;=650,AthetaR90_2,(IF(AE1212&lt;=550,AthetaR90_0+(AthetaR90_1-AthetaR90_0)/100*(AE1212-450),AthetaR90_1+(AthetaR90_2-AthetaR90_1)/100*(AE1212-450)))))</f>
        <v>1.3</v>
      </c>
      <c r="AK1212" s="3">
        <f>IF(AF1212&lt;=450,AthetaR120_0,IF(AF1212&gt;=650,AthetaR120_2,(IF(AF1212&lt;=550,AthetaR120_0+(AthetaR120_1-AthetaR120_0)/100*(AF1212-450),AthetaR120_1+(AthetaR120_2-AthetaR120_1)/100*(AF1212-450)))))</f>
        <v>1.9</v>
      </c>
      <c r="AL1212" s="24">
        <f t="shared" si="588"/>
        <v>565.19545632796326</v>
      </c>
      <c r="AM1212" s="14">
        <f t="shared" si="589"/>
        <v>430.65255178577962</v>
      </c>
    </row>
    <row r="1213" spans="2:39" x14ac:dyDescent="0.25">
      <c r="B1213" s="3">
        <f t="shared" si="572"/>
        <v>5975</v>
      </c>
      <c r="C1213" s="14">
        <f t="shared" si="573"/>
        <v>99.583333333333329</v>
      </c>
      <c r="D1213" s="11">
        <f t="shared" si="574"/>
        <v>1021.1283981433522</v>
      </c>
      <c r="E1213" s="11">
        <f t="shared" si="560"/>
        <v>701.7206982342168</v>
      </c>
      <c r="F1213" s="11">
        <f t="shared" si="575"/>
        <v>292.83048761962829</v>
      </c>
      <c r="G1213" s="11">
        <f t="shared" si="561"/>
        <v>565.51598390863489</v>
      </c>
      <c r="H1213" s="11">
        <f t="shared" si="562"/>
        <v>424.09976333593301</v>
      </c>
      <c r="I1213" s="24">
        <f t="shared" si="576"/>
        <v>292.83048761962829</v>
      </c>
      <c r="J1213" s="12">
        <f t="shared" si="563"/>
        <v>0.20563515722151487</v>
      </c>
      <c r="K1213" s="24">
        <f t="shared" si="564"/>
        <v>562.18546042138519</v>
      </c>
      <c r="L1213" s="12">
        <f t="shared" si="577"/>
        <v>0.21979445945054299</v>
      </c>
      <c r="M1213" s="24">
        <f t="shared" si="578"/>
        <v>565.51598390863489</v>
      </c>
      <c r="N1213" s="12">
        <f t="shared" si="565"/>
        <v>0.53286291885817172</v>
      </c>
      <c r="O1213" s="24">
        <f t="shared" si="566"/>
        <v>723.16970243880587</v>
      </c>
      <c r="P1213" s="12">
        <f t="shared" si="579"/>
        <v>0.32027413395756171</v>
      </c>
      <c r="Q1213" s="24">
        <f t="shared" si="580"/>
        <v>424.09976333593301</v>
      </c>
      <c r="R1213" s="12">
        <f t="shared" si="567"/>
        <v>0.34283630070184296</v>
      </c>
      <c r="S1213" s="24">
        <f t="shared" si="568"/>
        <v>618.20371624986535</v>
      </c>
      <c r="T1213" s="12">
        <f t="shared" si="581"/>
        <v>0.28710735001139726</v>
      </c>
      <c r="W1213" s="24">
        <f t="shared" si="582"/>
        <v>485.305507467815</v>
      </c>
      <c r="X1213" s="24">
        <f t="shared" si="583"/>
        <v>655.85559772969725</v>
      </c>
      <c r="Y1213" s="13">
        <f t="shared" si="569"/>
        <v>0.36172039185658611</v>
      </c>
      <c r="Z1213" s="24">
        <f t="shared" si="570"/>
        <v>5410.3797691600448</v>
      </c>
      <c r="AA1213" s="24">
        <f t="shared" si="571"/>
        <v>15891.779088720667</v>
      </c>
      <c r="AB1213" s="24">
        <f t="shared" si="584"/>
        <v>565.51598390863489</v>
      </c>
      <c r="AC1213" s="24">
        <f t="shared" si="585"/>
        <v>424.09976333593301</v>
      </c>
      <c r="AE1213" s="14">
        <f t="shared" si="586"/>
        <v>99.583333333333329</v>
      </c>
      <c r="AF1213" s="24">
        <f t="shared" si="590"/>
        <v>400</v>
      </c>
      <c r="AG1213" s="3">
        <f t="shared" si="587"/>
        <v>1.9</v>
      </c>
      <c r="AH1213" s="3">
        <f>IF(AC1213&lt;=450,AthetaR30_0,IF(AC1213&gt;=650,AthetaR30_2,(IF(AC1213&lt;=550,AthetaR30_0+(AthetaR30_1-AthetaR30_0)/100*(AC1213-450),AthetaR30_1+(AthetaR30_2-AthetaR30_1)/100*(AC1213-450)))))</f>
        <v>0</v>
      </c>
      <c r="AI1213" s="3">
        <f>IF(AD1213&lt;=450,AthetaR60_0,IF(AD1213&gt;=650,AthetaR60_2,(IF(AD1213&lt;=550,AthetaR60_0+(AthetaR60_1-AthetaR60_0)/100*(AD1213-450),AthetaR60_1+(AthetaR60_2-AthetaR60_1)/100*(AD1213-450)))))</f>
        <v>0.5</v>
      </c>
      <c r="AJ1213" s="3">
        <f>IF(AE1213&lt;=450,AthetaR90_0,IF(AE1213&gt;=650,AthetaR90_2,(IF(AE1213&lt;=550,AthetaR90_0+(AthetaR90_1-AthetaR90_0)/100*(AE1213-450),AthetaR90_1+(AthetaR90_2-AthetaR90_1)/100*(AE1213-450)))))</f>
        <v>1.3</v>
      </c>
      <c r="AK1213" s="3">
        <f>IF(AF1213&lt;=450,AthetaR120_0,IF(AF1213&gt;=650,AthetaR120_2,(IF(AF1213&lt;=550,AthetaR120_0+(AthetaR120_1-AthetaR120_0)/100*(AF1213-450),AthetaR120_1+(AthetaR120_2-AthetaR120_1)/100*(AF1213-450)))))</f>
        <v>1.9</v>
      </c>
      <c r="AL1213" s="24">
        <f t="shared" si="588"/>
        <v>565.51598390863489</v>
      </c>
      <c r="AM1213" s="14">
        <f t="shared" si="589"/>
        <v>430.97359198631995</v>
      </c>
    </row>
    <row r="1214" spans="2:39" x14ac:dyDescent="0.25">
      <c r="B1214" s="3">
        <f t="shared" si="572"/>
        <v>5980</v>
      </c>
      <c r="C1214" s="14">
        <f t="shared" si="573"/>
        <v>99.666666666666671</v>
      </c>
      <c r="D1214" s="11">
        <f t="shared" si="574"/>
        <v>1021.2535707456672</v>
      </c>
      <c r="E1214" s="11">
        <f t="shared" si="560"/>
        <v>701.93449658286886</v>
      </c>
      <c r="F1214" s="11">
        <f t="shared" si="575"/>
        <v>293.05028207907884</v>
      </c>
      <c r="G1214" s="11">
        <f t="shared" si="561"/>
        <v>565.83625804259248</v>
      </c>
      <c r="H1214" s="11">
        <f t="shared" si="562"/>
        <v>424.38687068594442</v>
      </c>
      <c r="I1214" s="24">
        <f t="shared" si="576"/>
        <v>293.05028207907884</v>
      </c>
      <c r="J1214" s="12">
        <f t="shared" si="563"/>
        <v>0.20560667017083678</v>
      </c>
      <c r="K1214" s="24">
        <f t="shared" si="564"/>
        <v>562.26335189099666</v>
      </c>
      <c r="L1214" s="12">
        <f t="shared" si="577"/>
        <v>0.2197392743004099</v>
      </c>
      <c r="M1214" s="24">
        <f t="shared" si="578"/>
        <v>565.83625804259248</v>
      </c>
      <c r="N1214" s="12">
        <f t="shared" si="565"/>
        <v>0.5326288835638251</v>
      </c>
      <c r="O1214" s="24">
        <f t="shared" si="566"/>
        <v>723.4874607117714</v>
      </c>
      <c r="P1214" s="12">
        <f t="shared" si="579"/>
        <v>0.32002090658497151</v>
      </c>
      <c r="Q1214" s="24">
        <f t="shared" si="580"/>
        <v>424.38687068594442</v>
      </c>
      <c r="R1214" s="12">
        <f t="shared" si="567"/>
        <v>0.34275070268739016</v>
      </c>
      <c r="S1214" s="24">
        <f t="shared" si="568"/>
        <v>618.35810546110099</v>
      </c>
      <c r="T1214" s="12">
        <f t="shared" si="581"/>
        <v>0.28696775553932352</v>
      </c>
      <c r="W1214" s="24">
        <f t="shared" si="582"/>
        <v>485.66722785967158</v>
      </c>
      <c r="X1214" s="24">
        <f t="shared" si="583"/>
        <v>656.10945247049176</v>
      </c>
      <c r="Y1214" s="13">
        <f t="shared" si="569"/>
        <v>0.36159353007622475</v>
      </c>
      <c r="Z1214" s="24">
        <f t="shared" si="570"/>
        <v>5406.6817180799317</v>
      </c>
      <c r="AA1214" s="24">
        <f t="shared" si="571"/>
        <v>15896.248391756548</v>
      </c>
      <c r="AB1214" s="24">
        <f t="shared" si="584"/>
        <v>565.83625804259248</v>
      </c>
      <c r="AC1214" s="24">
        <f t="shared" si="585"/>
        <v>424.38687068594442</v>
      </c>
      <c r="AE1214" s="14">
        <f t="shared" si="586"/>
        <v>99.666666666666671</v>
      </c>
      <c r="AF1214" s="24">
        <f t="shared" si="590"/>
        <v>400</v>
      </c>
      <c r="AG1214" s="3">
        <f t="shared" si="587"/>
        <v>1.9</v>
      </c>
      <c r="AH1214" s="3">
        <f>IF(AC1214&lt;=450,AthetaR30_0,IF(AC1214&gt;=650,AthetaR30_2,(IF(AC1214&lt;=550,AthetaR30_0+(AthetaR30_1-AthetaR30_0)/100*(AC1214-450),AthetaR30_1+(AthetaR30_2-AthetaR30_1)/100*(AC1214-450)))))</f>
        <v>0</v>
      </c>
      <c r="AI1214" s="3">
        <f>IF(AD1214&lt;=450,AthetaR60_0,IF(AD1214&gt;=650,AthetaR60_2,(IF(AD1214&lt;=550,AthetaR60_0+(AthetaR60_1-AthetaR60_0)/100*(AD1214-450),AthetaR60_1+(AthetaR60_2-AthetaR60_1)/100*(AD1214-450)))))</f>
        <v>0.5</v>
      </c>
      <c r="AJ1214" s="3">
        <f>IF(AE1214&lt;=450,AthetaR90_0,IF(AE1214&gt;=650,AthetaR90_2,(IF(AE1214&lt;=550,AthetaR90_0+(AthetaR90_1-AthetaR90_0)/100*(AE1214-450),AthetaR90_1+(AthetaR90_2-AthetaR90_1)/100*(AE1214-450)))))</f>
        <v>1.3</v>
      </c>
      <c r="AK1214" s="3">
        <f>IF(AF1214&lt;=450,AthetaR120_0,IF(AF1214&gt;=650,AthetaR120_2,(IF(AF1214&lt;=550,AthetaR120_0+(AthetaR120_1-AthetaR120_0)/100*(AF1214-450),AthetaR120_1+(AthetaR120_2-AthetaR120_1)/100*(AF1214-450)))))</f>
        <v>1.9</v>
      </c>
      <c r="AL1214" s="24">
        <f t="shared" si="588"/>
        <v>565.83625804259248</v>
      </c>
      <c r="AM1214" s="14">
        <f t="shared" si="589"/>
        <v>431.29451956876846</v>
      </c>
    </row>
    <row r="1215" spans="2:39" x14ac:dyDescent="0.25">
      <c r="B1215" s="3">
        <f t="shared" si="572"/>
        <v>5985</v>
      </c>
      <c r="C1215" s="14">
        <f t="shared" si="573"/>
        <v>99.75</v>
      </c>
      <c r="D1215" s="11">
        <f t="shared" si="574"/>
        <v>1021.378638863327</v>
      </c>
      <c r="E1215" s="11">
        <f t="shared" si="560"/>
        <v>702.14829493152092</v>
      </c>
      <c r="F1215" s="11">
        <f t="shared" si="575"/>
        <v>293.27002135337926</v>
      </c>
      <c r="G1215" s="11">
        <f t="shared" si="561"/>
        <v>566.15627894917748</v>
      </c>
      <c r="H1215" s="11">
        <f t="shared" si="562"/>
        <v>424.67383844148372</v>
      </c>
      <c r="I1215" s="24">
        <f t="shared" si="576"/>
        <v>293.27002135337926</v>
      </c>
      <c r="J1215" s="12">
        <f t="shared" si="563"/>
        <v>0.20557818892054236</v>
      </c>
      <c r="K1215" s="24">
        <f t="shared" si="564"/>
        <v>562.34124908106651</v>
      </c>
      <c r="L1215" s="12">
        <f t="shared" si="577"/>
        <v>0.21968408263615263</v>
      </c>
      <c r="M1215" s="24">
        <f t="shared" si="578"/>
        <v>566.15627894917748</v>
      </c>
      <c r="N1215" s="12">
        <f t="shared" si="565"/>
        <v>0.53239492528905497</v>
      </c>
      <c r="O1215" s="24">
        <f t="shared" si="566"/>
        <v>723.80539364104209</v>
      </c>
      <c r="P1215" s="12">
        <f t="shared" si="579"/>
        <v>0.31976789859214777</v>
      </c>
      <c r="Q1215" s="24">
        <f t="shared" si="580"/>
        <v>424.67383844148372</v>
      </c>
      <c r="R1215" s="12">
        <f t="shared" si="567"/>
        <v>0.34266508527371037</v>
      </c>
      <c r="S1215" s="24">
        <f t="shared" si="568"/>
        <v>618.51260682115412</v>
      </c>
      <c r="T1215" s="12">
        <f t="shared" si="581"/>
        <v>0.28682818778896518</v>
      </c>
      <c r="W1215" s="24">
        <f t="shared" si="582"/>
        <v>486.0288213897478</v>
      </c>
      <c r="X1215" s="24">
        <f t="shared" si="583"/>
        <v>656.3636221485076</v>
      </c>
      <c r="Y1215" s="13">
        <f t="shared" si="569"/>
        <v>0.36146657116540837</v>
      </c>
      <c r="Z1215" s="24">
        <f t="shared" si="570"/>
        <v>5402.9868385443278</v>
      </c>
      <c r="AA1215" s="24">
        <f t="shared" si="571"/>
        <v>15900.713237186314</v>
      </c>
      <c r="AB1215" s="24">
        <f t="shared" si="584"/>
        <v>566.15627894917748</v>
      </c>
      <c r="AC1215" s="24">
        <f t="shared" si="585"/>
        <v>424.67383844148372</v>
      </c>
      <c r="AE1215" s="14">
        <f t="shared" si="586"/>
        <v>99.75</v>
      </c>
      <c r="AF1215" s="24">
        <f t="shared" si="590"/>
        <v>400</v>
      </c>
      <c r="AG1215" s="3">
        <f t="shared" si="587"/>
        <v>1.9</v>
      </c>
      <c r="AH1215" s="3">
        <f>IF(AC1215&lt;=450,AthetaR30_0,IF(AC1215&gt;=650,AthetaR30_2,(IF(AC1215&lt;=550,AthetaR30_0+(AthetaR30_1-AthetaR30_0)/100*(AC1215-450),AthetaR30_1+(AthetaR30_2-AthetaR30_1)/100*(AC1215-450)))))</f>
        <v>0</v>
      </c>
      <c r="AI1215" s="3">
        <f>IF(AD1215&lt;=450,AthetaR60_0,IF(AD1215&gt;=650,AthetaR60_2,(IF(AD1215&lt;=550,AthetaR60_0+(AthetaR60_1-AthetaR60_0)/100*(AD1215-450),AthetaR60_1+(AthetaR60_2-AthetaR60_1)/100*(AD1215-450)))))</f>
        <v>0.5</v>
      </c>
      <c r="AJ1215" s="3">
        <f>IF(AE1215&lt;=450,AthetaR90_0,IF(AE1215&gt;=650,AthetaR90_2,(IF(AE1215&lt;=550,AthetaR90_0+(AthetaR90_1-AthetaR90_0)/100*(AE1215-450),AthetaR90_1+(AthetaR90_2-AthetaR90_1)/100*(AE1215-450)))))</f>
        <v>1.3</v>
      </c>
      <c r="AK1215" s="3">
        <f>IF(AF1215&lt;=450,AthetaR120_0,IF(AF1215&gt;=650,AthetaR120_2,(IF(AF1215&lt;=550,AthetaR120_0+(AthetaR120_1-AthetaR120_0)/100*(AF1215-450),AthetaR120_1+(AthetaR120_2-AthetaR120_1)/100*(AF1215-450)))))</f>
        <v>1.9</v>
      </c>
      <c r="AL1215" s="24">
        <f t="shared" si="588"/>
        <v>566.15627894917748</v>
      </c>
      <c r="AM1215" s="14">
        <f t="shared" si="589"/>
        <v>431.61533450275806</v>
      </c>
    </row>
    <row r="1216" spans="2:39" x14ac:dyDescent="0.25">
      <c r="B1216" s="3">
        <f t="shared" si="572"/>
        <v>5990</v>
      </c>
      <c r="C1216" s="14">
        <f t="shared" si="573"/>
        <v>99.833333333333329</v>
      </c>
      <c r="D1216" s="11">
        <f t="shared" si="574"/>
        <v>1021.5036026706179</v>
      </c>
      <c r="E1216" s="11">
        <f t="shared" si="560"/>
        <v>702.36209328017299</v>
      </c>
      <c r="F1216" s="11">
        <f t="shared" si="575"/>
        <v>293.48970543601541</v>
      </c>
      <c r="G1216" s="11">
        <f t="shared" si="561"/>
        <v>566.47604684776968</v>
      </c>
      <c r="H1216" s="11">
        <f t="shared" si="562"/>
        <v>424.96066662927268</v>
      </c>
      <c r="I1216" s="24">
        <f t="shared" si="576"/>
        <v>293.48970543601541</v>
      </c>
      <c r="J1216" s="12">
        <f t="shared" si="563"/>
        <v>0.20554971342526213</v>
      </c>
      <c r="K1216" s="24">
        <f t="shared" si="564"/>
        <v>562.41915211151729</v>
      </c>
      <c r="L1216" s="12">
        <f t="shared" si="577"/>
        <v>0.21962888448249074</v>
      </c>
      <c r="M1216" s="24">
        <f t="shared" si="578"/>
        <v>566.47604684776968</v>
      </c>
      <c r="N1216" s="12">
        <f t="shared" si="565"/>
        <v>0.53216104436346556</v>
      </c>
      <c r="O1216" s="24">
        <f t="shared" si="566"/>
        <v>724.12350087043137</v>
      </c>
      <c r="P1216" s="12">
        <f t="shared" si="579"/>
        <v>0.31951511001616739</v>
      </c>
      <c r="Q1216" s="24">
        <f t="shared" si="580"/>
        <v>424.96066662927268</v>
      </c>
      <c r="R1216" s="12">
        <f t="shared" si="567"/>
        <v>0.34257944849098992</v>
      </c>
      <c r="S1216" s="24">
        <f t="shared" si="568"/>
        <v>618.6672203858426</v>
      </c>
      <c r="T1216" s="12">
        <f t="shared" si="581"/>
        <v>0.28668864687492213</v>
      </c>
      <c r="W1216" s="24">
        <f t="shared" si="582"/>
        <v>486.39028796091321</v>
      </c>
      <c r="X1216" s="24">
        <f t="shared" si="583"/>
        <v>656.61810689961203</v>
      </c>
      <c r="Y1216" s="13">
        <f t="shared" si="569"/>
        <v>0.36133951561633654</v>
      </c>
      <c r="Z1216" s="24">
        <f t="shared" si="570"/>
        <v>5399.2951329814941</v>
      </c>
      <c r="AA1216" s="24">
        <f t="shared" si="571"/>
        <v>15905.173638588774</v>
      </c>
      <c r="AB1216" s="24">
        <f t="shared" si="584"/>
        <v>566.47604684776968</v>
      </c>
      <c r="AC1216" s="24">
        <f t="shared" si="585"/>
        <v>424.96066662927268</v>
      </c>
      <c r="AE1216" s="14">
        <f t="shared" si="586"/>
        <v>99.833333333333329</v>
      </c>
      <c r="AF1216" s="24">
        <f t="shared" si="590"/>
        <v>400</v>
      </c>
      <c r="AG1216" s="3">
        <f t="shared" si="587"/>
        <v>1.9</v>
      </c>
      <c r="AH1216" s="3">
        <f>IF(AC1216&lt;=450,AthetaR30_0,IF(AC1216&gt;=650,AthetaR30_2,(IF(AC1216&lt;=550,AthetaR30_0+(AthetaR30_1-AthetaR30_0)/100*(AC1216-450),AthetaR30_1+(AthetaR30_2-AthetaR30_1)/100*(AC1216-450)))))</f>
        <v>0</v>
      </c>
      <c r="AI1216" s="3">
        <f>IF(AD1216&lt;=450,AthetaR60_0,IF(AD1216&gt;=650,AthetaR60_2,(IF(AD1216&lt;=550,AthetaR60_0+(AthetaR60_1-AthetaR60_0)/100*(AD1216-450),AthetaR60_1+(AthetaR60_2-AthetaR60_1)/100*(AD1216-450)))))</f>
        <v>0.5</v>
      </c>
      <c r="AJ1216" s="3">
        <f>IF(AE1216&lt;=450,AthetaR90_0,IF(AE1216&gt;=650,AthetaR90_2,(IF(AE1216&lt;=550,AthetaR90_0+(AthetaR90_1-AthetaR90_0)/100*(AE1216-450),AthetaR90_1+(AthetaR90_2-AthetaR90_1)/100*(AE1216-450)))))</f>
        <v>1.3</v>
      </c>
      <c r="AK1216" s="3">
        <f>IF(AF1216&lt;=450,AthetaR120_0,IF(AF1216&gt;=650,AthetaR120_2,(IF(AF1216&lt;=550,AthetaR120_0+(AthetaR120_1-AthetaR120_0)/100*(AF1216-450),AthetaR120_1+(AthetaR120_2-AthetaR120_1)/100*(AF1216-450)))))</f>
        <v>1.9</v>
      </c>
      <c r="AL1216" s="24">
        <f t="shared" si="588"/>
        <v>566.47604684776968</v>
      </c>
      <c r="AM1216" s="14">
        <f t="shared" si="589"/>
        <v>431.93603675808396</v>
      </c>
    </row>
    <row r="1217" spans="2:39" x14ac:dyDescent="0.25">
      <c r="B1217" s="3">
        <f t="shared" si="572"/>
        <v>5995</v>
      </c>
      <c r="C1217" s="14">
        <f t="shared" si="573"/>
        <v>99.916666666666671</v>
      </c>
      <c r="D1217" s="11">
        <f t="shared" si="574"/>
        <v>1021.6284623413908</v>
      </c>
      <c r="E1217" s="11">
        <f t="shared" si="560"/>
        <v>702.57589162882505</v>
      </c>
      <c r="F1217" s="11">
        <f t="shared" si="575"/>
        <v>293.70933432049793</v>
      </c>
      <c r="G1217" s="11">
        <f t="shared" si="561"/>
        <v>566.79556195778582</v>
      </c>
      <c r="H1217" s="11">
        <f t="shared" si="562"/>
        <v>425.24735527614763</v>
      </c>
      <c r="I1217" s="24">
        <f t="shared" si="576"/>
        <v>293.70933432049793</v>
      </c>
      <c r="J1217" s="12">
        <f t="shared" si="563"/>
        <v>0.20552124363974938</v>
      </c>
      <c r="K1217" s="24">
        <f t="shared" si="564"/>
        <v>562.49706110206876</v>
      </c>
      <c r="L1217" s="12">
        <f t="shared" si="577"/>
        <v>0.21957367986406839</v>
      </c>
      <c r="M1217" s="24">
        <f t="shared" si="578"/>
        <v>566.79556195778582</v>
      </c>
      <c r="N1217" s="12">
        <f t="shared" si="565"/>
        <v>0.53192724111555856</v>
      </c>
      <c r="O1217" s="24">
        <f t="shared" si="566"/>
        <v>724.44178204368768</v>
      </c>
      <c r="P1217" s="12">
        <f t="shared" si="579"/>
        <v>0.31926254089293571</v>
      </c>
      <c r="Q1217" s="24">
        <f t="shared" si="580"/>
        <v>425.24735527614763</v>
      </c>
      <c r="R1217" s="12">
        <f t="shared" si="567"/>
        <v>0.3424937923697986</v>
      </c>
      <c r="S1217" s="24">
        <f t="shared" si="568"/>
        <v>618.82194621033068</v>
      </c>
      <c r="T1217" s="12">
        <f t="shared" si="581"/>
        <v>0.28654913291164436</v>
      </c>
      <c r="W1217" s="24">
        <f t="shared" si="582"/>
        <v>486.75162747652956</v>
      </c>
      <c r="X1217" s="24">
        <f t="shared" si="583"/>
        <v>656.87290685840765</v>
      </c>
      <c r="Y1217" s="13">
        <f t="shared" si="569"/>
        <v>0.36121236392189493</v>
      </c>
      <c r="Z1217" s="24">
        <f t="shared" si="570"/>
        <v>5395.6066038073868</v>
      </c>
      <c r="AA1217" s="24">
        <f t="shared" si="571"/>
        <v>15909.629609576834</v>
      </c>
      <c r="AB1217" s="24">
        <f t="shared" si="584"/>
        <v>566.79556195778582</v>
      </c>
      <c r="AC1217" s="24">
        <f t="shared" si="585"/>
        <v>425.24735527614763</v>
      </c>
      <c r="AE1217" s="14">
        <f t="shared" si="586"/>
        <v>99.916666666666671</v>
      </c>
      <c r="AF1217" s="24">
        <f t="shared" si="590"/>
        <v>400</v>
      </c>
      <c r="AG1217" s="3">
        <f t="shared" si="587"/>
        <v>1.9</v>
      </c>
      <c r="AH1217" s="3">
        <f>IF(AC1217&lt;=450,AthetaR30_0,IF(AC1217&gt;=650,AthetaR30_2,(IF(AC1217&lt;=550,AthetaR30_0+(AthetaR30_1-AthetaR30_0)/100*(AC1217-450),AthetaR30_1+(AthetaR30_2-AthetaR30_1)/100*(AC1217-450)))))</f>
        <v>0</v>
      </c>
      <c r="AI1217" s="3">
        <f>IF(AD1217&lt;=450,AthetaR60_0,IF(AD1217&gt;=650,AthetaR60_2,(IF(AD1217&lt;=550,AthetaR60_0+(AthetaR60_1-AthetaR60_0)/100*(AD1217-450),AthetaR60_1+(AthetaR60_2-AthetaR60_1)/100*(AD1217-450)))))</f>
        <v>0.5</v>
      </c>
      <c r="AJ1217" s="3">
        <f>IF(AE1217&lt;=450,AthetaR90_0,IF(AE1217&gt;=650,AthetaR90_2,(IF(AE1217&lt;=550,AthetaR90_0+(AthetaR90_1-AthetaR90_0)/100*(AE1217-450),AthetaR90_1+(AthetaR90_2-AthetaR90_1)/100*(AE1217-450)))))</f>
        <v>1.3</v>
      </c>
      <c r="AK1217" s="3">
        <f>IF(AF1217&lt;=450,AthetaR120_0,IF(AF1217&gt;=650,AthetaR120_2,(IF(AF1217&lt;=550,AthetaR120_0+(AthetaR120_1-AthetaR120_0)/100*(AF1217-450),AthetaR120_1+(AthetaR120_2-AthetaR120_1)/100*(AF1217-450)))))</f>
        <v>1.9</v>
      </c>
      <c r="AL1217" s="24">
        <f t="shared" si="588"/>
        <v>566.79556195778582</v>
      </c>
      <c r="AM1217" s="14">
        <f t="shared" si="589"/>
        <v>432.25662630470384</v>
      </c>
    </row>
    <row r="1218" spans="2:39" x14ac:dyDescent="0.25">
      <c r="B1218" s="3">
        <f t="shared" si="572"/>
        <v>6000</v>
      </c>
      <c r="C1218" s="14">
        <f t="shared" si="573"/>
        <v>100</v>
      </c>
      <c r="D1218" s="11">
        <f t="shared" si="574"/>
        <v>1021.753218049062</v>
      </c>
      <c r="E1218" s="11">
        <f t="shared" si="560"/>
        <v>702.78968997747711</v>
      </c>
      <c r="F1218" s="11">
        <f t="shared" si="575"/>
        <v>293.92890800036201</v>
      </c>
      <c r="G1218" s="11">
        <f t="shared" si="561"/>
        <v>567.11482449867879</v>
      </c>
      <c r="H1218" s="11">
        <f t="shared" si="562"/>
        <v>425.53390440905929</v>
      </c>
      <c r="I1218" s="24">
        <f t="shared" si="576"/>
        <v>293.92890800036201</v>
      </c>
      <c r="J1218" s="12">
        <f t="shared" si="563"/>
        <v>0.20549277951888051</v>
      </c>
      <c r="K1218" s="24">
        <f t="shared" si="564"/>
        <v>562.57497617223851</v>
      </c>
      <c r="L1218" s="12">
        <f t="shared" si="577"/>
        <v>0.21951846880548223</v>
      </c>
      <c r="M1218" s="24">
        <f t="shared" si="578"/>
        <v>567.11482449867879</v>
      </c>
      <c r="N1218" s="12">
        <f t="shared" si="565"/>
        <v>0.53169351587273239</v>
      </c>
      <c r="O1218" s="24">
        <f t="shared" si="566"/>
        <v>724.76023680449794</v>
      </c>
      <c r="P1218" s="12">
        <f t="shared" si="579"/>
        <v>0.31901019125726515</v>
      </c>
      <c r="Q1218" s="24">
        <f t="shared" si="580"/>
        <v>425.53390440905929</v>
      </c>
      <c r="R1218" s="12">
        <f t="shared" si="567"/>
        <v>0.34240811694108769</v>
      </c>
      <c r="S1218" s="24">
        <f t="shared" si="568"/>
        <v>618.97678434913098</v>
      </c>
      <c r="T1218" s="12">
        <f t="shared" si="581"/>
        <v>0.28640964601347874</v>
      </c>
      <c r="W1218" s="24">
        <f t="shared" si="582"/>
        <v>487.11283984045144</v>
      </c>
      <c r="X1218" s="24">
        <f t="shared" si="583"/>
        <v>657.1280221582366</v>
      </c>
      <c r="Y1218" s="13">
        <f t="shared" si="569"/>
        <v>0.36108511657564507</v>
      </c>
      <c r="Z1218" s="24">
        <f t="shared" si="570"/>
        <v>5391.9212534256421</v>
      </c>
      <c r="AA1218" s="24">
        <f t="shared" si="571"/>
        <v>15914.081163797344</v>
      </c>
      <c r="AB1218" s="24">
        <f t="shared" si="584"/>
        <v>567.11482449867879</v>
      </c>
      <c r="AC1218" s="24">
        <f t="shared" si="585"/>
        <v>425.53390440905929</v>
      </c>
      <c r="AE1218" s="14">
        <f t="shared" si="586"/>
        <v>100</v>
      </c>
      <c r="AF1218" s="24">
        <f t="shared" si="590"/>
        <v>400</v>
      </c>
      <c r="AG1218" s="3">
        <f t="shared" si="587"/>
        <v>1.9</v>
      </c>
      <c r="AH1218" s="3">
        <f>IF(AC1218&lt;=450,AthetaR30_0,IF(AC1218&gt;=650,AthetaR30_2,(IF(AC1218&lt;=550,AthetaR30_0+(AthetaR30_1-AthetaR30_0)/100*(AC1218-450),AthetaR30_1+(AthetaR30_2-AthetaR30_1)/100*(AC1218-450)))))</f>
        <v>0</v>
      </c>
      <c r="AI1218" s="3">
        <f>IF(AD1218&lt;=450,AthetaR60_0,IF(AD1218&gt;=650,AthetaR60_2,(IF(AD1218&lt;=550,AthetaR60_0+(AthetaR60_1-AthetaR60_0)/100*(AD1218-450),AthetaR60_1+(AthetaR60_2-AthetaR60_1)/100*(AD1218-450)))))</f>
        <v>0.5</v>
      </c>
      <c r="AJ1218" s="3">
        <f>IF(AE1218&lt;=450,AthetaR90_0,IF(AE1218&gt;=650,AthetaR90_2,(IF(AE1218&lt;=550,AthetaR90_0+(AthetaR90_1-AthetaR90_0)/100*(AE1218-450),AthetaR90_1+(AthetaR90_2-AthetaR90_1)/100*(AE1218-450)))))</f>
        <v>1.3</v>
      </c>
      <c r="AK1218" s="3">
        <f>IF(AF1218&lt;=450,AthetaR120_0,IF(AF1218&gt;=650,AthetaR120_2,(IF(AF1218&lt;=550,AthetaR120_0+(AthetaR120_1-AthetaR120_0)/100*(AF1218-450),AthetaR120_1+(AthetaR120_2-AthetaR120_1)/100*(AF1218-450)))))</f>
        <v>1.9</v>
      </c>
      <c r="AL1218" s="24">
        <f t="shared" si="588"/>
        <v>567.11482449867879</v>
      </c>
      <c r="AM1218" s="14">
        <f t="shared" si="589"/>
        <v>432.57710311273826</v>
      </c>
    </row>
    <row r="1219" spans="2:39" x14ac:dyDescent="0.25">
      <c r="B1219" s="3">
        <f t="shared" si="572"/>
        <v>6005</v>
      </c>
      <c r="C1219" s="14">
        <f t="shared" si="573"/>
        <v>100.08333333333333</v>
      </c>
      <c r="D1219" s="11">
        <f t="shared" si="574"/>
        <v>1021.8778699666148</v>
      </c>
      <c r="E1219" s="11">
        <f t="shared" si="560"/>
        <v>703.00348832612917</v>
      </c>
      <c r="F1219" s="11">
        <f t="shared" si="575"/>
        <v>294.14842646916748</v>
      </c>
      <c r="G1219" s="11">
        <f t="shared" si="561"/>
        <v>567.43383468993602</v>
      </c>
      <c r="H1219" s="11">
        <f t="shared" si="562"/>
        <v>425.82031405507274</v>
      </c>
      <c r="I1219" s="24">
        <f t="shared" si="576"/>
        <v>294.14842646916748</v>
      </c>
      <c r="J1219" s="12">
        <f t="shared" si="563"/>
        <v>0.20546432101765444</v>
      </c>
      <c r="K1219" s="24">
        <f t="shared" si="564"/>
        <v>562.65289744134191</v>
      </c>
      <c r="L1219" s="12">
        <f t="shared" si="577"/>
        <v>0.21946325133125397</v>
      </c>
      <c r="M1219" s="24">
        <f t="shared" si="578"/>
        <v>567.43383468993602</v>
      </c>
      <c r="N1219" s="12">
        <f t="shared" si="565"/>
        <v>0.53145986896128039</v>
      </c>
      <c r="O1219" s="24">
        <f t="shared" si="566"/>
        <v>725.0788647964921</v>
      </c>
      <c r="P1219" s="12">
        <f t="shared" si="579"/>
        <v>0.31875806114280347</v>
      </c>
      <c r="Q1219" s="24">
        <f t="shared" si="580"/>
        <v>425.82031405507274</v>
      </c>
      <c r="R1219" s="12">
        <f t="shared" si="567"/>
        <v>0.34232242223618825</v>
      </c>
      <c r="S1219" s="24">
        <f t="shared" si="568"/>
        <v>619.13173485610605</v>
      </c>
      <c r="T1219" s="12">
        <f t="shared" si="581"/>
        <v>0.28627018629462114</v>
      </c>
      <c r="W1219" s="24">
        <f t="shared" si="582"/>
        <v>487.47392495702707</v>
      </c>
      <c r="X1219" s="24">
        <f t="shared" si="583"/>
        <v>657.38345293118368</v>
      </c>
      <c r="Y1219" s="13">
        <f t="shared" si="569"/>
        <v>0.36095777407181423</v>
      </c>
      <c r="Z1219" s="24">
        <f t="shared" si="570"/>
        <v>5388.2390842275527</v>
      </c>
      <c r="AA1219" s="24">
        <f t="shared" si="571"/>
        <v>15918.528314930893</v>
      </c>
      <c r="AB1219" s="24">
        <f t="shared" si="584"/>
        <v>567.43383468993602</v>
      </c>
      <c r="AC1219" s="24">
        <f t="shared" si="585"/>
        <v>425.82031405507274</v>
      </c>
      <c r="AE1219" s="14">
        <f t="shared" si="586"/>
        <v>100.08333333333333</v>
      </c>
      <c r="AF1219" s="24">
        <f t="shared" si="590"/>
        <v>400</v>
      </c>
      <c r="AG1219" s="3">
        <f t="shared" si="587"/>
        <v>1.9</v>
      </c>
      <c r="AH1219" s="3">
        <f>IF(AC1219&lt;=450,AthetaR30_0,IF(AC1219&gt;=650,AthetaR30_2,(IF(AC1219&lt;=550,AthetaR30_0+(AthetaR30_1-AthetaR30_0)/100*(AC1219-450),AthetaR30_1+(AthetaR30_2-AthetaR30_1)/100*(AC1219-450)))))</f>
        <v>0</v>
      </c>
      <c r="AI1219" s="3">
        <f>IF(AD1219&lt;=450,AthetaR60_0,IF(AD1219&gt;=650,AthetaR60_2,(IF(AD1219&lt;=550,AthetaR60_0+(AthetaR60_1-AthetaR60_0)/100*(AD1219-450),AthetaR60_1+(AthetaR60_2-AthetaR60_1)/100*(AD1219-450)))))</f>
        <v>0.5</v>
      </c>
      <c r="AJ1219" s="3">
        <f>IF(AE1219&lt;=450,AthetaR90_0,IF(AE1219&gt;=650,AthetaR90_2,(IF(AE1219&lt;=550,AthetaR90_0+(AthetaR90_1-AthetaR90_0)/100*(AE1219-450),AthetaR90_1+(AthetaR90_2-AthetaR90_1)/100*(AE1219-450)))))</f>
        <v>1.3</v>
      </c>
      <c r="AK1219" s="3">
        <f>IF(AF1219&lt;=450,AthetaR120_0,IF(AF1219&gt;=650,AthetaR120_2,(IF(AF1219&lt;=550,AthetaR120_0+(AthetaR120_1-AthetaR120_0)/100*(AF1219-450),AthetaR120_1+(AthetaR120_2-AthetaR120_1)/100*(AF1219-450)))))</f>
        <v>1.9</v>
      </c>
      <c r="AL1219" s="24">
        <f t="shared" si="588"/>
        <v>567.43383468993602</v>
      </c>
      <c r="AM1219" s="14">
        <f t="shared" si="589"/>
        <v>432.8974671524706</v>
      </c>
    </row>
    <row r="1220" spans="2:39" x14ac:dyDescent="0.25">
      <c r="B1220" s="3">
        <f t="shared" si="572"/>
        <v>6010</v>
      </c>
      <c r="C1220" s="14">
        <f t="shared" si="573"/>
        <v>100.16666666666667</v>
      </c>
      <c r="D1220" s="11">
        <f t="shared" si="574"/>
        <v>1022.0024182666017</v>
      </c>
      <c r="E1220" s="11">
        <f t="shared" si="560"/>
        <v>703.21728667478135</v>
      </c>
      <c r="F1220" s="11">
        <f t="shared" si="575"/>
        <v>294.36788972049874</v>
      </c>
      <c r="G1220" s="11">
        <f t="shared" si="561"/>
        <v>567.75259275107885</v>
      </c>
      <c r="H1220" s="11">
        <f t="shared" si="562"/>
        <v>426.10658424136739</v>
      </c>
      <c r="I1220" s="24">
        <f t="shared" si="576"/>
        <v>294.36788972049874</v>
      </c>
      <c r="J1220" s="12">
        <f t="shared" si="563"/>
        <v>0.20543586809119246</v>
      </c>
      <c r="K1220" s="24">
        <f t="shared" si="564"/>
        <v>562.73082502849229</v>
      </c>
      <c r="L1220" s="12">
        <f t="shared" si="577"/>
        <v>0.21940802746583107</v>
      </c>
      <c r="M1220" s="24">
        <f t="shared" si="578"/>
        <v>567.75259275107885</v>
      </c>
      <c r="N1220" s="12">
        <f t="shared" si="565"/>
        <v>0.53122630070639065</v>
      </c>
      <c r="O1220" s="24">
        <f t="shared" si="566"/>
        <v>725.39766566324636</v>
      </c>
      <c r="P1220" s="12">
        <f t="shared" si="579"/>
        <v>0.31850615058203791</v>
      </c>
      <c r="Q1220" s="24">
        <f t="shared" si="580"/>
        <v>426.10658424136739</v>
      </c>
      <c r="R1220" s="12">
        <f t="shared" si="567"/>
        <v>0.34223670828680897</v>
      </c>
      <c r="S1220" s="24">
        <f t="shared" si="568"/>
        <v>619.28679778446997</v>
      </c>
      <c r="T1220" s="12">
        <f t="shared" si="581"/>
        <v>0.28613075386911513</v>
      </c>
      <c r="W1220" s="24">
        <f t="shared" si="582"/>
        <v>487.8348827310989</v>
      </c>
      <c r="X1220" s="24">
        <f t="shared" si="583"/>
        <v>657.63919930807924</v>
      </c>
      <c r="Y1220" s="13">
        <f t="shared" si="569"/>
        <v>0.36083033690528615</v>
      </c>
      <c r="Z1220" s="24">
        <f t="shared" si="570"/>
        <v>5384.560098592061</v>
      </c>
      <c r="AA1220" s="24">
        <f t="shared" si="571"/>
        <v>15922.971076691656</v>
      </c>
      <c r="AB1220" s="24">
        <f t="shared" si="584"/>
        <v>567.75259275107885</v>
      </c>
      <c r="AC1220" s="24">
        <f t="shared" si="585"/>
        <v>426.10658424136739</v>
      </c>
      <c r="AE1220" s="14">
        <f t="shared" si="586"/>
        <v>100.16666666666667</v>
      </c>
      <c r="AF1220" s="24">
        <f t="shared" si="590"/>
        <v>400</v>
      </c>
      <c r="AG1220" s="3">
        <f t="shared" si="587"/>
        <v>1.9</v>
      </c>
      <c r="AH1220" s="3">
        <f>IF(AC1220&lt;=450,AthetaR30_0,IF(AC1220&gt;=650,AthetaR30_2,(IF(AC1220&lt;=550,AthetaR30_0+(AthetaR30_1-AthetaR30_0)/100*(AC1220-450),AthetaR30_1+(AthetaR30_2-AthetaR30_1)/100*(AC1220-450)))))</f>
        <v>0</v>
      </c>
      <c r="AI1220" s="3">
        <f>IF(AD1220&lt;=450,AthetaR60_0,IF(AD1220&gt;=650,AthetaR60_2,(IF(AD1220&lt;=550,AthetaR60_0+(AthetaR60_1-AthetaR60_0)/100*(AD1220-450),AthetaR60_1+(AthetaR60_2-AthetaR60_1)/100*(AD1220-450)))))</f>
        <v>0.5</v>
      </c>
      <c r="AJ1220" s="3">
        <f>IF(AE1220&lt;=450,AthetaR90_0,IF(AE1220&gt;=650,AthetaR90_2,(IF(AE1220&lt;=550,AthetaR90_0+(AthetaR90_1-AthetaR90_0)/100*(AE1220-450),AthetaR90_1+(AthetaR90_2-AthetaR90_1)/100*(AE1220-450)))))</f>
        <v>1.3</v>
      </c>
      <c r="AK1220" s="3">
        <f>IF(AF1220&lt;=450,AthetaR120_0,IF(AF1220&gt;=650,AthetaR120_2,(IF(AF1220&lt;=550,AthetaR120_0+(AthetaR120_1-AthetaR120_0)/100*(AF1220-450),AthetaR120_1+(AthetaR120_2-AthetaR120_1)/100*(AF1220-450)))))</f>
        <v>1.9</v>
      </c>
      <c r="AL1220" s="24">
        <f t="shared" si="588"/>
        <v>567.75259275107885</v>
      </c>
      <c r="AM1220" s="14">
        <f t="shared" si="589"/>
        <v>433.21771839434746</v>
      </c>
    </row>
    <row r="1221" spans="2:39" x14ac:dyDescent="0.25">
      <c r="B1221" s="3">
        <f t="shared" si="572"/>
        <v>6015</v>
      </c>
      <c r="C1221" s="14">
        <f t="shared" si="573"/>
        <v>100.25</v>
      </c>
      <c r="D1221" s="11">
        <f t="shared" si="574"/>
        <v>1022.1268631211449</v>
      </c>
      <c r="E1221" s="11">
        <f t="shared" si="560"/>
        <v>703.43108502343341</v>
      </c>
      <c r="F1221" s="11">
        <f t="shared" si="575"/>
        <v>294.58729774796456</v>
      </c>
      <c r="G1221" s="11">
        <f t="shared" si="561"/>
        <v>568.07109890166089</v>
      </c>
      <c r="H1221" s="11">
        <f t="shared" si="562"/>
        <v>426.39271499523647</v>
      </c>
      <c r="I1221" s="24">
        <f t="shared" si="576"/>
        <v>294.58729774796456</v>
      </c>
      <c r="J1221" s="12">
        <f t="shared" si="563"/>
        <v>0.20540742069473841</v>
      </c>
      <c r="K1221" s="24">
        <f t="shared" si="564"/>
        <v>562.80875905260098</v>
      </c>
      <c r="L1221" s="12">
        <f t="shared" si="577"/>
        <v>0.21935279723361706</v>
      </c>
      <c r="M1221" s="24">
        <f t="shared" si="578"/>
        <v>568.07109890166089</v>
      </c>
      <c r="N1221" s="12">
        <f t="shared" si="565"/>
        <v>0.53099281143214516</v>
      </c>
      <c r="O1221" s="24">
        <f t="shared" si="566"/>
        <v>725.71663904828756</v>
      </c>
      <c r="P1221" s="12">
        <f t="shared" si="579"/>
        <v>0.31825445960637855</v>
      </c>
      <c r="Q1221" s="24">
        <f t="shared" si="580"/>
        <v>426.39271499523647</v>
      </c>
      <c r="R1221" s="12">
        <f t="shared" si="567"/>
        <v>0.34215097512503451</v>
      </c>
      <c r="S1221" s="24">
        <f t="shared" si="568"/>
        <v>619.44197318678994</v>
      </c>
      <c r="T1221" s="12">
        <f t="shared" si="581"/>
        <v>0.28599134885090383</v>
      </c>
      <c r="W1221" s="24">
        <f t="shared" si="582"/>
        <v>488.19571306800418</v>
      </c>
      <c r="X1221" s="24">
        <f t="shared" si="583"/>
        <v>657.8952614185016</v>
      </c>
      <c r="Y1221" s="13">
        <f t="shared" si="569"/>
        <v>0.36070280557159262</v>
      </c>
      <c r="Z1221" s="24">
        <f t="shared" si="570"/>
        <v>5380.8842988857305</v>
      </c>
      <c r="AA1221" s="24">
        <f t="shared" si="571"/>
        <v>15927.409462827249</v>
      </c>
      <c r="AB1221" s="24">
        <f t="shared" si="584"/>
        <v>568.07109890166089</v>
      </c>
      <c r="AC1221" s="24">
        <f t="shared" si="585"/>
        <v>426.39271499523647</v>
      </c>
      <c r="AE1221" s="14">
        <f t="shared" si="586"/>
        <v>100.25</v>
      </c>
      <c r="AF1221" s="24">
        <f t="shared" si="590"/>
        <v>400</v>
      </c>
      <c r="AG1221" s="3">
        <f t="shared" si="587"/>
        <v>1.9</v>
      </c>
      <c r="AH1221" s="3">
        <f>IF(AC1221&lt;=450,AthetaR30_0,IF(AC1221&gt;=650,AthetaR30_2,(IF(AC1221&lt;=550,AthetaR30_0+(AthetaR30_1-AthetaR30_0)/100*(AC1221-450),AthetaR30_1+(AthetaR30_2-AthetaR30_1)/100*(AC1221-450)))))</f>
        <v>0</v>
      </c>
      <c r="AI1221" s="3">
        <f>IF(AD1221&lt;=450,AthetaR60_0,IF(AD1221&gt;=650,AthetaR60_2,(IF(AD1221&lt;=550,AthetaR60_0+(AthetaR60_1-AthetaR60_0)/100*(AD1221-450),AthetaR60_1+(AthetaR60_2-AthetaR60_1)/100*(AD1221-450)))))</f>
        <v>0.5</v>
      </c>
      <c r="AJ1221" s="3">
        <f>IF(AE1221&lt;=450,AthetaR90_0,IF(AE1221&gt;=650,AthetaR90_2,(IF(AE1221&lt;=550,AthetaR90_0+(AthetaR90_1-AthetaR90_0)/100*(AE1221-450),AthetaR90_1+(AthetaR90_2-AthetaR90_1)/100*(AE1221-450)))))</f>
        <v>1.3</v>
      </c>
      <c r="AK1221" s="3">
        <f>IF(AF1221&lt;=450,AthetaR120_0,IF(AF1221&gt;=650,AthetaR120_2,(IF(AF1221&lt;=550,AthetaR120_0+(AthetaR120_1-AthetaR120_0)/100*(AF1221-450),AthetaR120_1+(AthetaR120_2-AthetaR120_1)/100*(AF1221-450)))))</f>
        <v>1.9</v>
      </c>
      <c r="AL1221" s="24">
        <f t="shared" si="588"/>
        <v>568.07109890166089</v>
      </c>
      <c r="AM1221" s="14">
        <f t="shared" si="589"/>
        <v>433.53785680897778</v>
      </c>
    </row>
    <row r="1222" spans="2:39" x14ac:dyDescent="0.25">
      <c r="B1222" s="3">
        <f t="shared" si="572"/>
        <v>6020</v>
      </c>
      <c r="C1222" s="14">
        <f t="shared" si="573"/>
        <v>100.33333333333333</v>
      </c>
      <c r="D1222" s="11">
        <f t="shared" si="574"/>
        <v>1022.2512047019379</v>
      </c>
      <c r="E1222" s="11">
        <f t="shared" si="560"/>
        <v>703.64488337208547</v>
      </c>
      <c r="F1222" s="11">
        <f t="shared" si="575"/>
        <v>294.80665054519818</v>
      </c>
      <c r="G1222" s="11">
        <f t="shared" si="561"/>
        <v>568.38935336126724</v>
      </c>
      <c r="H1222" s="11">
        <f t="shared" si="562"/>
        <v>426.6787063440874</v>
      </c>
      <c r="I1222" s="24">
        <f t="shared" si="576"/>
        <v>294.80665054519818</v>
      </c>
      <c r="J1222" s="12">
        <f t="shared" si="563"/>
        <v>0.20537897878365802</v>
      </c>
      <c r="K1222" s="24">
        <f t="shared" si="564"/>
        <v>562.88669963237714</v>
      </c>
      <c r="L1222" s="12">
        <f t="shared" si="577"/>
        <v>0.21929756065894201</v>
      </c>
      <c r="M1222" s="24">
        <f t="shared" si="578"/>
        <v>568.38935336126724</v>
      </c>
      <c r="N1222" s="12">
        <f t="shared" si="565"/>
        <v>0.5307594014615189</v>
      </c>
      <c r="O1222" s="24">
        <f t="shared" si="566"/>
        <v>726.03578459509629</v>
      </c>
      <c r="P1222" s="12">
        <f t="shared" si="579"/>
        <v>0.31800298824608075</v>
      </c>
      <c r="Q1222" s="24">
        <f t="shared" si="580"/>
        <v>426.6787063440874</v>
      </c>
      <c r="R1222" s="12">
        <f t="shared" si="567"/>
        <v>0.34206522278332402</v>
      </c>
      <c r="S1222" s="24">
        <f t="shared" si="568"/>
        <v>619.59726111498776</v>
      </c>
      <c r="T1222" s="12">
        <f t="shared" si="581"/>
        <v>0.28585197135377699</v>
      </c>
      <c r="W1222" s="24">
        <f t="shared" si="582"/>
        <v>488.55641587357576</v>
      </c>
      <c r="X1222" s="24">
        <f t="shared" si="583"/>
        <v>658.15163939078172</v>
      </c>
      <c r="Y1222" s="13">
        <f t="shared" si="569"/>
        <v>0.36057518056690191</v>
      </c>
      <c r="Z1222" s="24">
        <f t="shared" si="570"/>
        <v>5377.2116874627427</v>
      </c>
      <c r="AA1222" s="24">
        <f t="shared" si="571"/>
        <v>15931.843487118515</v>
      </c>
      <c r="AB1222" s="24">
        <f t="shared" si="584"/>
        <v>568.38935336126724</v>
      </c>
      <c r="AC1222" s="24">
        <f t="shared" si="585"/>
        <v>426.6787063440874</v>
      </c>
      <c r="AE1222" s="14">
        <f t="shared" si="586"/>
        <v>100.33333333333333</v>
      </c>
      <c r="AF1222" s="24">
        <f t="shared" si="590"/>
        <v>400</v>
      </c>
      <c r="AG1222" s="3">
        <f t="shared" si="587"/>
        <v>1.9</v>
      </c>
      <c r="AH1222" s="3">
        <f>IF(AC1222&lt;=450,AthetaR30_0,IF(AC1222&gt;=650,AthetaR30_2,(IF(AC1222&lt;=550,AthetaR30_0+(AthetaR30_1-AthetaR30_0)/100*(AC1222-450),AthetaR30_1+(AthetaR30_2-AthetaR30_1)/100*(AC1222-450)))))</f>
        <v>0</v>
      </c>
      <c r="AI1222" s="3">
        <f>IF(AD1222&lt;=450,AthetaR60_0,IF(AD1222&gt;=650,AthetaR60_2,(IF(AD1222&lt;=550,AthetaR60_0+(AthetaR60_1-AthetaR60_0)/100*(AD1222-450),AthetaR60_1+(AthetaR60_2-AthetaR60_1)/100*(AD1222-450)))))</f>
        <v>0.5</v>
      </c>
      <c r="AJ1222" s="3">
        <f>IF(AE1222&lt;=450,AthetaR90_0,IF(AE1222&gt;=650,AthetaR90_2,(IF(AE1222&lt;=550,AthetaR90_0+(AthetaR90_1-AthetaR90_0)/100*(AE1222-450),AthetaR90_1+(AthetaR90_2-AthetaR90_1)/100*(AE1222-450)))))</f>
        <v>1.3</v>
      </c>
      <c r="AK1222" s="3">
        <f>IF(AF1222&lt;=450,AthetaR120_0,IF(AF1222&gt;=650,AthetaR120_2,(IF(AF1222&lt;=550,AthetaR120_0+(AthetaR120_1-AthetaR120_0)/100*(AF1222-450),AthetaR120_1+(AthetaR120_2-AthetaR120_1)/100*(AF1222-450)))))</f>
        <v>1.9</v>
      </c>
      <c r="AL1222" s="24">
        <f t="shared" si="588"/>
        <v>568.38935336126724</v>
      </c>
      <c r="AM1222" s="14">
        <f t="shared" si="589"/>
        <v>433.85788236713455</v>
      </c>
    </row>
    <row r="1223" spans="2:39" x14ac:dyDescent="0.25">
      <c r="B1223" s="3">
        <f t="shared" si="572"/>
        <v>6025</v>
      </c>
      <c r="C1223" s="14">
        <f t="shared" si="573"/>
        <v>100.41666666666667</v>
      </c>
      <c r="D1223" s="11">
        <f t="shared" si="574"/>
        <v>1022.3754431802474</v>
      </c>
      <c r="E1223" s="11">
        <f t="shared" si="560"/>
        <v>703.85868172073754</v>
      </c>
      <c r="F1223" s="11">
        <f t="shared" si="575"/>
        <v>295.02594810585714</v>
      </c>
      <c r="G1223" s="11">
        <f t="shared" si="561"/>
        <v>568.70735634951336</v>
      </c>
      <c r="H1223" s="11">
        <f t="shared" si="562"/>
        <v>426.9645583154412</v>
      </c>
      <c r="I1223" s="24">
        <f t="shared" si="576"/>
        <v>295.02594810585714</v>
      </c>
      <c r="J1223" s="12">
        <f t="shared" si="563"/>
        <v>0.20535054231343913</v>
      </c>
      <c r="K1223" s="24">
        <f t="shared" si="564"/>
        <v>562.9646468863283</v>
      </c>
      <c r="L1223" s="12">
        <f t="shared" si="577"/>
        <v>0.21924231776607139</v>
      </c>
      <c r="M1223" s="24">
        <f t="shared" si="578"/>
        <v>568.70735634951336</v>
      </c>
      <c r="N1223" s="12">
        <f t="shared" si="565"/>
        <v>0.53052607111637839</v>
      </c>
      <c r="O1223" s="24">
        <f t="shared" si="566"/>
        <v>726.35510194711151</v>
      </c>
      <c r="P1223" s="12">
        <f t="shared" si="579"/>
        <v>0.31775173653027367</v>
      </c>
      <c r="Q1223" s="24">
        <f t="shared" si="580"/>
        <v>426.9645583154412</v>
      </c>
      <c r="R1223" s="12">
        <f t="shared" si="567"/>
        <v>0.34197945129450852</v>
      </c>
      <c r="S1223" s="24">
        <f t="shared" si="568"/>
        <v>619.75266162034177</v>
      </c>
      <c r="T1223" s="12">
        <f t="shared" si="581"/>
        <v>0.2857126214913866</v>
      </c>
      <c r="W1223" s="24">
        <f t="shared" si="582"/>
        <v>488.91699105414267</v>
      </c>
      <c r="X1223" s="24">
        <f t="shared" si="583"/>
        <v>658.408333352005</v>
      </c>
      <c r="Y1223" s="13">
        <f t="shared" si="569"/>
        <v>0.36044746238801184</v>
      </c>
      <c r="Z1223" s="24">
        <f t="shared" si="570"/>
        <v>5373.5422666648719</v>
      </c>
      <c r="AA1223" s="24">
        <f t="shared" si="571"/>
        <v>15936.273163379417</v>
      </c>
      <c r="AB1223" s="24">
        <f t="shared" si="584"/>
        <v>568.70735634951336</v>
      </c>
      <c r="AC1223" s="24">
        <f t="shared" si="585"/>
        <v>426.9645583154412</v>
      </c>
      <c r="AE1223" s="14">
        <f t="shared" si="586"/>
        <v>100.41666666666667</v>
      </c>
      <c r="AF1223" s="24">
        <f t="shared" si="590"/>
        <v>400</v>
      </c>
      <c r="AG1223" s="3">
        <f t="shared" si="587"/>
        <v>1.9</v>
      </c>
      <c r="AH1223" s="3">
        <f>IF(AC1223&lt;=450,AthetaR30_0,IF(AC1223&gt;=650,AthetaR30_2,(IF(AC1223&lt;=550,AthetaR30_0+(AthetaR30_1-AthetaR30_0)/100*(AC1223-450),AthetaR30_1+(AthetaR30_2-AthetaR30_1)/100*(AC1223-450)))))</f>
        <v>0</v>
      </c>
      <c r="AI1223" s="3">
        <f>IF(AD1223&lt;=450,AthetaR60_0,IF(AD1223&gt;=650,AthetaR60_2,(IF(AD1223&lt;=550,AthetaR60_0+(AthetaR60_1-AthetaR60_0)/100*(AD1223-450),AthetaR60_1+(AthetaR60_2-AthetaR60_1)/100*(AD1223-450)))))</f>
        <v>0.5</v>
      </c>
      <c r="AJ1223" s="3">
        <f>IF(AE1223&lt;=450,AthetaR90_0,IF(AE1223&gt;=650,AthetaR90_2,(IF(AE1223&lt;=550,AthetaR90_0+(AthetaR90_1-AthetaR90_0)/100*(AE1223-450),AthetaR90_1+(AthetaR90_2-AthetaR90_1)/100*(AE1223-450)))))</f>
        <v>1.3</v>
      </c>
      <c r="AK1223" s="3">
        <f>IF(AF1223&lt;=450,AthetaR120_0,IF(AF1223&gt;=650,AthetaR120_2,(IF(AF1223&lt;=550,AthetaR120_0+(AthetaR120_1-AthetaR120_0)/100*(AF1223-450),AthetaR120_1+(AthetaR120_2-AthetaR120_1)/100*(AF1223-450)))))</f>
        <v>1.9</v>
      </c>
      <c r="AL1223" s="24">
        <f t="shared" si="588"/>
        <v>568.70735634951336</v>
      </c>
      <c r="AM1223" s="14">
        <f t="shared" si="589"/>
        <v>434.17779503975351</v>
      </c>
    </row>
    <row r="1224" spans="2:39" x14ac:dyDescent="0.25">
      <c r="B1224" s="3">
        <f t="shared" si="572"/>
        <v>6030</v>
      </c>
      <c r="C1224" s="14">
        <f t="shared" si="573"/>
        <v>100.5</v>
      </c>
      <c r="D1224" s="11">
        <f t="shared" si="574"/>
        <v>1022.4995787269146</v>
      </c>
      <c r="E1224" s="11">
        <f t="shared" si="560"/>
        <v>704.0724800693896</v>
      </c>
      <c r="F1224" s="11">
        <f t="shared" si="575"/>
        <v>295.24519042362323</v>
      </c>
      <c r="G1224" s="11">
        <f t="shared" si="561"/>
        <v>569.02510808604359</v>
      </c>
      <c r="H1224" s="11">
        <f t="shared" si="562"/>
        <v>427.25027093693257</v>
      </c>
      <c r="I1224" s="24">
        <f t="shared" si="576"/>
        <v>295.24519042362323</v>
      </c>
      <c r="J1224" s="12">
        <f t="shared" si="563"/>
        <v>0.20532211123969119</v>
      </c>
      <c r="K1224" s="24">
        <f t="shared" si="564"/>
        <v>563.04260093276025</v>
      </c>
      <c r="L1224" s="12">
        <f t="shared" si="577"/>
        <v>0.21918706857920522</v>
      </c>
      <c r="M1224" s="24">
        <f t="shared" si="578"/>
        <v>569.02510808604359</v>
      </c>
      <c r="N1224" s="12">
        <f t="shared" si="565"/>
        <v>0.53029282071748229</v>
      </c>
      <c r="O1224" s="24">
        <f t="shared" si="566"/>
        <v>726.67459074773319</v>
      </c>
      <c r="P1224" s="12">
        <f t="shared" si="579"/>
        <v>0.31750070448695827</v>
      </c>
      <c r="Q1224" s="24">
        <f t="shared" si="580"/>
        <v>427.25027093693257</v>
      </c>
      <c r="R1224" s="12">
        <f t="shared" si="567"/>
        <v>0.34189366069178939</v>
      </c>
      <c r="S1224" s="24">
        <f t="shared" si="568"/>
        <v>619.90817475348842</v>
      </c>
      <c r="T1224" s="12">
        <f t="shared" si="581"/>
        <v>0.28557329937724246</v>
      </c>
      <c r="W1224" s="24">
        <f t="shared" si="582"/>
        <v>489.27743851653071</v>
      </c>
      <c r="X1224" s="24">
        <f t="shared" si="583"/>
        <v>658.66534342801538</v>
      </c>
      <c r="Y1224" s="13">
        <f t="shared" si="569"/>
        <v>0.36031965153233736</v>
      </c>
      <c r="Z1224" s="24">
        <f t="shared" si="570"/>
        <v>5369.8760388214723</v>
      </c>
      <c r="AA1224" s="24">
        <f t="shared" si="571"/>
        <v>15940.698505456801</v>
      </c>
      <c r="AB1224" s="24">
        <f t="shared" si="584"/>
        <v>569.02510808604359</v>
      </c>
      <c r="AC1224" s="24">
        <f t="shared" si="585"/>
        <v>427.25027093693257</v>
      </c>
      <c r="AE1224" s="14">
        <f t="shared" si="586"/>
        <v>100.5</v>
      </c>
      <c r="AF1224" s="24">
        <f t="shared" si="590"/>
        <v>400</v>
      </c>
      <c r="AG1224" s="3">
        <f t="shared" si="587"/>
        <v>1.9</v>
      </c>
      <c r="AH1224" s="3">
        <f>IF(AC1224&lt;=450,AthetaR30_0,IF(AC1224&gt;=650,AthetaR30_2,(IF(AC1224&lt;=550,AthetaR30_0+(AthetaR30_1-AthetaR30_0)/100*(AC1224-450),AthetaR30_1+(AthetaR30_2-AthetaR30_1)/100*(AC1224-450)))))</f>
        <v>0</v>
      </c>
      <c r="AI1224" s="3">
        <f>IF(AD1224&lt;=450,AthetaR60_0,IF(AD1224&gt;=650,AthetaR60_2,(IF(AD1224&lt;=550,AthetaR60_0+(AthetaR60_1-AthetaR60_0)/100*(AD1224-450),AthetaR60_1+(AthetaR60_2-AthetaR60_1)/100*(AD1224-450)))))</f>
        <v>0.5</v>
      </c>
      <c r="AJ1224" s="3">
        <f>IF(AE1224&lt;=450,AthetaR90_0,IF(AE1224&gt;=650,AthetaR90_2,(IF(AE1224&lt;=550,AthetaR90_0+(AthetaR90_1-AthetaR90_0)/100*(AE1224-450),AthetaR90_1+(AthetaR90_2-AthetaR90_1)/100*(AE1224-450)))))</f>
        <v>1.3</v>
      </c>
      <c r="AK1224" s="3">
        <f>IF(AF1224&lt;=450,AthetaR120_0,IF(AF1224&gt;=650,AthetaR120_2,(IF(AF1224&lt;=550,AthetaR120_0+(AthetaR120_1-AthetaR120_0)/100*(AF1224-450),AthetaR120_1+(AthetaR120_2-AthetaR120_1)/100*(AF1224-450)))))</f>
        <v>1.9</v>
      </c>
      <c r="AL1224" s="24">
        <f t="shared" si="588"/>
        <v>569.02510808604359</v>
      </c>
      <c r="AM1224" s="14">
        <f t="shared" si="589"/>
        <v>434.4975947979338</v>
      </c>
    </row>
    <row r="1225" spans="2:39" x14ac:dyDescent="0.25">
      <c r="B1225" s="3">
        <f t="shared" si="572"/>
        <v>6035</v>
      </c>
      <c r="C1225" s="14">
        <f t="shared" si="573"/>
        <v>100.58333333333333</v>
      </c>
      <c r="D1225" s="11">
        <f t="shared" si="574"/>
        <v>1022.6236115123558</v>
      </c>
      <c r="E1225" s="11">
        <f t="shared" si="560"/>
        <v>704.28627841804166</v>
      </c>
      <c r="F1225" s="11">
        <f t="shared" si="575"/>
        <v>295.46437749220246</v>
      </c>
      <c r="G1225" s="11">
        <f t="shared" si="561"/>
        <v>569.34260879053056</v>
      </c>
      <c r="H1225" s="11">
        <f t="shared" si="562"/>
        <v>427.5358442363098</v>
      </c>
      <c r="I1225" s="24">
        <f t="shared" si="576"/>
        <v>295.46437749220246</v>
      </c>
      <c r="J1225" s="12">
        <f t="shared" si="563"/>
        <v>0.20529368551814547</v>
      </c>
      <c r="K1225" s="24">
        <f t="shared" si="564"/>
        <v>563.12056188977704</v>
      </c>
      <c r="L1225" s="12">
        <f t="shared" si="577"/>
        <v>0.21913181312249885</v>
      </c>
      <c r="M1225" s="24">
        <f t="shared" si="578"/>
        <v>569.34260879053056</v>
      </c>
      <c r="N1225" s="12">
        <f t="shared" si="565"/>
        <v>0.5300596505844799</v>
      </c>
      <c r="O1225" s="24">
        <f t="shared" si="566"/>
        <v>726.9942506403271</v>
      </c>
      <c r="P1225" s="12">
        <f t="shared" si="579"/>
        <v>0.31724989214306426</v>
      </c>
      <c r="Q1225" s="24">
        <f t="shared" si="580"/>
        <v>427.5358442363098</v>
      </c>
      <c r="R1225" s="12">
        <f t="shared" si="567"/>
        <v>0.3418078510087369</v>
      </c>
      <c r="S1225" s="24">
        <f t="shared" si="568"/>
        <v>620.06380056442356</v>
      </c>
      <c r="T1225" s="12">
        <f t="shared" si="581"/>
        <v>0.28543400512474665</v>
      </c>
      <c r="W1225" s="24">
        <f t="shared" si="582"/>
        <v>489.63775816806304</v>
      </c>
      <c r="X1225" s="24">
        <f t="shared" si="583"/>
        <v>658.92266974341771</v>
      </c>
      <c r="Y1225" s="13">
        <f t="shared" si="569"/>
        <v>0.3601917484979037</v>
      </c>
      <c r="Z1225" s="24">
        <f t="shared" si="570"/>
        <v>5366.2130062494653</v>
      </c>
      <c r="AA1225" s="24">
        <f t="shared" si="571"/>
        <v>15945.119527230267</v>
      </c>
      <c r="AB1225" s="24">
        <f t="shared" si="584"/>
        <v>569.34260879053056</v>
      </c>
      <c r="AC1225" s="24">
        <f t="shared" si="585"/>
        <v>427.5358442363098</v>
      </c>
      <c r="AE1225" s="14">
        <f t="shared" si="586"/>
        <v>100.58333333333333</v>
      </c>
      <c r="AF1225" s="24">
        <f t="shared" si="590"/>
        <v>400</v>
      </c>
      <c r="AG1225" s="3">
        <f t="shared" si="587"/>
        <v>1.9</v>
      </c>
      <c r="AH1225" s="3">
        <f>IF(AC1225&lt;=450,AthetaR30_0,IF(AC1225&gt;=650,AthetaR30_2,(IF(AC1225&lt;=550,AthetaR30_0+(AthetaR30_1-AthetaR30_0)/100*(AC1225-450),AthetaR30_1+(AthetaR30_2-AthetaR30_1)/100*(AC1225-450)))))</f>
        <v>0</v>
      </c>
      <c r="AI1225" s="3">
        <f>IF(AD1225&lt;=450,AthetaR60_0,IF(AD1225&gt;=650,AthetaR60_2,(IF(AD1225&lt;=550,AthetaR60_0+(AthetaR60_1-AthetaR60_0)/100*(AD1225-450),AthetaR60_1+(AthetaR60_2-AthetaR60_1)/100*(AD1225-450)))))</f>
        <v>0.5</v>
      </c>
      <c r="AJ1225" s="3">
        <f>IF(AE1225&lt;=450,AthetaR90_0,IF(AE1225&gt;=650,AthetaR90_2,(IF(AE1225&lt;=550,AthetaR90_0+(AthetaR90_1-AthetaR90_0)/100*(AE1225-450),AthetaR90_1+(AthetaR90_2-AthetaR90_1)/100*(AE1225-450)))))</f>
        <v>1.3</v>
      </c>
      <c r="AK1225" s="3">
        <f>IF(AF1225&lt;=450,AthetaR120_0,IF(AF1225&gt;=650,AthetaR120_2,(IF(AF1225&lt;=550,AthetaR120_0+(AthetaR120_1-AthetaR120_0)/100*(AF1225-450),AthetaR120_1+(AthetaR120_2-AthetaR120_1)/100*(AF1225-450)))))</f>
        <v>1.9</v>
      </c>
      <c r="AL1225" s="24">
        <f t="shared" si="588"/>
        <v>569.34260879053056</v>
      </c>
      <c r="AM1225" s="14">
        <f t="shared" si="589"/>
        <v>434.81728161293807</v>
      </c>
    </row>
    <row r="1226" spans="2:39" x14ac:dyDescent="0.25">
      <c r="B1226" s="3">
        <f t="shared" si="572"/>
        <v>6040</v>
      </c>
      <c r="C1226" s="14">
        <f t="shared" si="573"/>
        <v>100.66666666666667</v>
      </c>
      <c r="D1226" s="11">
        <f t="shared" si="574"/>
        <v>1022.7475417065649</v>
      </c>
      <c r="E1226" s="11">
        <f t="shared" si="560"/>
        <v>704.50007676669384</v>
      </c>
      <c r="F1226" s="11">
        <f t="shared" si="575"/>
        <v>295.68350930532495</v>
      </c>
      <c r="G1226" s="11">
        <f t="shared" si="561"/>
        <v>569.65985868267364</v>
      </c>
      <c r="H1226" s="11">
        <f t="shared" si="562"/>
        <v>427.82127824143453</v>
      </c>
      <c r="I1226" s="24">
        <f t="shared" si="576"/>
        <v>295.68350930532495</v>
      </c>
      <c r="J1226" s="12">
        <f t="shared" si="563"/>
        <v>0.20526526510465459</v>
      </c>
      <c r="K1226" s="24">
        <f t="shared" si="564"/>
        <v>563.198529875281</v>
      </c>
      <c r="L1226" s="12">
        <f t="shared" si="577"/>
        <v>0.21907655142002369</v>
      </c>
      <c r="M1226" s="24">
        <f t="shared" si="578"/>
        <v>569.65985868267364</v>
      </c>
      <c r="N1226" s="12">
        <f t="shared" si="565"/>
        <v>0.5298265610359103</v>
      </c>
      <c r="O1226" s="24">
        <f t="shared" si="566"/>
        <v>727.31408126822748</v>
      </c>
      <c r="P1226" s="12">
        <f t="shared" si="579"/>
        <v>0.31699929952435041</v>
      </c>
      <c r="Q1226" s="24">
        <f t="shared" si="580"/>
        <v>427.82127824143453</v>
      </c>
      <c r="R1226" s="12">
        <f t="shared" si="567"/>
        <v>0.34172202227928794</v>
      </c>
      <c r="S1226" s="24">
        <f t="shared" si="568"/>
        <v>620.21953910250431</v>
      </c>
      <c r="T1226" s="12">
        <f t="shared" si="581"/>
        <v>0.28529473884712636</v>
      </c>
      <c r="W1226" s="24">
        <f t="shared" si="582"/>
        <v>489.99794991656097</v>
      </c>
      <c r="X1226" s="24">
        <f t="shared" si="583"/>
        <v>659.18031242158168</v>
      </c>
      <c r="Y1226" s="13">
        <f t="shared" si="569"/>
        <v>0.36006375378333522</v>
      </c>
      <c r="Z1226" s="24">
        <f t="shared" si="570"/>
        <v>5362.553171253322</v>
      </c>
      <c r="AA1226" s="24">
        <f t="shared" si="571"/>
        <v>15949.536242611995</v>
      </c>
      <c r="AB1226" s="24">
        <f t="shared" si="584"/>
        <v>569.65985868267364</v>
      </c>
      <c r="AC1226" s="24">
        <f t="shared" si="585"/>
        <v>427.82127824143453</v>
      </c>
      <c r="AE1226" s="14">
        <f t="shared" si="586"/>
        <v>100.66666666666667</v>
      </c>
      <c r="AF1226" s="24">
        <f t="shared" si="590"/>
        <v>400</v>
      </c>
      <c r="AG1226" s="3">
        <f t="shared" si="587"/>
        <v>1.9</v>
      </c>
      <c r="AH1226" s="3">
        <f>IF(AC1226&lt;=450,AthetaR30_0,IF(AC1226&gt;=650,AthetaR30_2,(IF(AC1226&lt;=550,AthetaR30_0+(AthetaR30_1-AthetaR30_0)/100*(AC1226-450),AthetaR30_1+(AthetaR30_2-AthetaR30_1)/100*(AC1226-450)))))</f>
        <v>0</v>
      </c>
      <c r="AI1226" s="3">
        <f>IF(AD1226&lt;=450,AthetaR60_0,IF(AD1226&gt;=650,AthetaR60_2,(IF(AD1226&lt;=550,AthetaR60_0+(AthetaR60_1-AthetaR60_0)/100*(AD1226-450),AthetaR60_1+(AthetaR60_2-AthetaR60_1)/100*(AD1226-450)))))</f>
        <v>0.5</v>
      </c>
      <c r="AJ1226" s="3">
        <f>IF(AE1226&lt;=450,AthetaR90_0,IF(AE1226&gt;=650,AthetaR90_2,(IF(AE1226&lt;=550,AthetaR90_0+(AthetaR90_1-AthetaR90_0)/100*(AE1226-450),AthetaR90_1+(AthetaR90_2-AthetaR90_1)/100*(AE1226-450)))))</f>
        <v>1.3</v>
      </c>
      <c r="AK1226" s="3">
        <f>IF(AF1226&lt;=450,AthetaR120_0,IF(AF1226&gt;=650,AthetaR120_2,(IF(AF1226&lt;=550,AthetaR120_0+(AthetaR120_1-AthetaR120_0)/100*(AF1226-450),AthetaR120_1+(AthetaR120_2-AthetaR120_1)/100*(AF1226-450)))))</f>
        <v>1.9</v>
      </c>
      <c r="AL1226" s="24">
        <f t="shared" si="588"/>
        <v>569.65985868267364</v>
      </c>
      <c r="AM1226" s="14">
        <f t="shared" si="589"/>
        <v>435.13685545619273</v>
      </c>
    </row>
    <row r="1227" spans="2:39" x14ac:dyDescent="0.25">
      <c r="B1227" s="3">
        <f t="shared" si="572"/>
        <v>6045</v>
      </c>
      <c r="C1227" s="14">
        <f t="shared" si="573"/>
        <v>100.75</v>
      </c>
      <c r="D1227" s="11">
        <f t="shared" si="574"/>
        <v>1022.8713694791143</v>
      </c>
      <c r="E1227" s="11">
        <f t="shared" si="560"/>
        <v>704.7138751153459</v>
      </c>
      <c r="F1227" s="11">
        <f t="shared" si="575"/>
        <v>295.90258585674496</v>
      </c>
      <c r="G1227" s="11">
        <f t="shared" si="561"/>
        <v>569.976857982198</v>
      </c>
      <c r="H1227" s="11">
        <f t="shared" si="562"/>
        <v>428.10657298028167</v>
      </c>
      <c r="I1227" s="24">
        <f t="shared" si="576"/>
        <v>295.90258585674496</v>
      </c>
      <c r="J1227" s="12">
        <f t="shared" si="563"/>
        <v>0.20523684995519237</v>
      </c>
      <c r="K1227" s="24">
        <f t="shared" si="564"/>
        <v>563.27650500697303</v>
      </c>
      <c r="L1227" s="12">
        <f t="shared" si="577"/>
        <v>0.21902128349580735</v>
      </c>
      <c r="M1227" s="24">
        <f t="shared" si="578"/>
        <v>569.976857982198</v>
      </c>
      <c r="N1227" s="12">
        <f t="shared" si="565"/>
        <v>0.52959355238920203</v>
      </c>
      <c r="O1227" s="24">
        <f t="shared" si="566"/>
        <v>727.63408227474213</v>
      </c>
      <c r="P1227" s="12">
        <f t="shared" si="579"/>
        <v>0.31674892665551163</v>
      </c>
      <c r="Q1227" s="24">
        <f t="shared" si="580"/>
        <v>428.10657298028167</v>
      </c>
      <c r="R1227" s="12">
        <f t="shared" si="567"/>
        <v>0.34163617453774398</v>
      </c>
      <c r="S1227" s="24">
        <f t="shared" si="568"/>
        <v>620.37539041645084</v>
      </c>
      <c r="T1227" s="12">
        <f t="shared" si="581"/>
        <v>0.28515550065749978</v>
      </c>
      <c r="W1227" s="24">
        <f t="shared" si="582"/>
        <v>490.35801367034429</v>
      </c>
      <c r="X1227" s="24">
        <f t="shared" si="583"/>
        <v>659.43827158464433</v>
      </c>
      <c r="Y1227" s="13">
        <f t="shared" si="569"/>
        <v>0.35993566788784603</v>
      </c>
      <c r="Z1227" s="24">
        <f t="shared" si="570"/>
        <v>5358.8965361250403</v>
      </c>
      <c r="AA1227" s="24">
        <f t="shared" si="571"/>
        <v>15953.948665546523</v>
      </c>
      <c r="AB1227" s="24">
        <f t="shared" si="584"/>
        <v>569.976857982198</v>
      </c>
      <c r="AC1227" s="24">
        <f t="shared" si="585"/>
        <v>428.10657298028167</v>
      </c>
      <c r="AE1227" s="14">
        <f t="shared" si="586"/>
        <v>100.75</v>
      </c>
      <c r="AF1227" s="24">
        <f t="shared" si="590"/>
        <v>400</v>
      </c>
      <c r="AG1227" s="3">
        <f t="shared" si="587"/>
        <v>1.9</v>
      </c>
      <c r="AH1227" s="3">
        <f>IF(AC1227&lt;=450,AthetaR30_0,IF(AC1227&gt;=650,AthetaR30_2,(IF(AC1227&lt;=550,AthetaR30_0+(AthetaR30_1-AthetaR30_0)/100*(AC1227-450),AthetaR30_1+(AthetaR30_2-AthetaR30_1)/100*(AC1227-450)))))</f>
        <v>0</v>
      </c>
      <c r="AI1227" s="3">
        <f>IF(AD1227&lt;=450,AthetaR60_0,IF(AD1227&gt;=650,AthetaR60_2,(IF(AD1227&lt;=550,AthetaR60_0+(AthetaR60_1-AthetaR60_0)/100*(AD1227-450),AthetaR60_1+(AthetaR60_2-AthetaR60_1)/100*(AD1227-450)))))</f>
        <v>0.5</v>
      </c>
      <c r="AJ1227" s="3">
        <f>IF(AE1227&lt;=450,AthetaR90_0,IF(AE1227&gt;=650,AthetaR90_2,(IF(AE1227&lt;=550,AthetaR90_0+(AthetaR90_1-AthetaR90_0)/100*(AE1227-450),AthetaR90_1+(AthetaR90_2-AthetaR90_1)/100*(AE1227-450)))))</f>
        <v>1.3</v>
      </c>
      <c r="AK1227" s="3">
        <f>IF(AF1227&lt;=450,AthetaR120_0,IF(AF1227&gt;=650,AthetaR120_2,(IF(AF1227&lt;=550,AthetaR120_0+(AthetaR120_1-AthetaR120_0)/100*(AF1227-450),AthetaR120_1+(AthetaR120_2-AthetaR120_1)/100*(AF1227-450)))))</f>
        <v>1.9</v>
      </c>
      <c r="AL1227" s="24">
        <f t="shared" si="588"/>
        <v>569.976857982198</v>
      </c>
      <c r="AM1227" s="14">
        <f t="shared" si="589"/>
        <v>435.45631629928778</v>
      </c>
    </row>
    <row r="1228" spans="2:39" x14ac:dyDescent="0.25">
      <c r="B1228" s="3">
        <f t="shared" si="572"/>
        <v>6050</v>
      </c>
      <c r="C1228" s="14">
        <f t="shared" si="573"/>
        <v>100.83333333333333</v>
      </c>
      <c r="D1228" s="11">
        <f t="shared" si="574"/>
        <v>1022.995094999156</v>
      </c>
      <c r="E1228" s="11">
        <f t="shared" si="560"/>
        <v>704.92767346399796</v>
      </c>
      <c r="F1228" s="11">
        <f t="shared" si="575"/>
        <v>296.12160714024077</v>
      </c>
      <c r="G1228" s="11">
        <f t="shared" si="561"/>
        <v>570.29360690885346</v>
      </c>
      <c r="H1228" s="11">
        <f t="shared" si="562"/>
        <v>428.39172848093915</v>
      </c>
      <c r="I1228" s="24">
        <f t="shared" si="576"/>
        <v>296.12160714024077</v>
      </c>
      <c r="J1228" s="12">
        <f t="shared" si="563"/>
        <v>0.20520844002585359</v>
      </c>
      <c r="K1228" s="24">
        <f t="shared" si="564"/>
        <v>563.35448740235313</v>
      </c>
      <c r="L1228" s="12">
        <f t="shared" si="577"/>
        <v>0.2189660093738105</v>
      </c>
      <c r="M1228" s="24">
        <f t="shared" si="578"/>
        <v>570.29360690885346</v>
      </c>
      <c r="N1228" s="12">
        <f t="shared" si="565"/>
        <v>0.5293606249606726</v>
      </c>
      <c r="O1228" s="24">
        <f t="shared" si="566"/>
        <v>727.95425330315447</v>
      </c>
      <c r="P1228" s="12">
        <f t="shared" si="579"/>
        <v>0.31649877356012102</v>
      </c>
      <c r="Q1228" s="24">
        <f t="shared" si="580"/>
        <v>428.39172848093915</v>
      </c>
      <c r="R1228" s="12">
        <f t="shared" si="567"/>
        <v>0.34155030781876999</v>
      </c>
      <c r="S1228" s="24">
        <f t="shared" si="568"/>
        <v>620.53135455434756</v>
      </c>
      <c r="T1228" s="12">
        <f t="shared" si="581"/>
        <v>0.28501629066883699</v>
      </c>
      <c r="W1228" s="24">
        <f t="shared" si="582"/>
        <v>490.71794933823213</v>
      </c>
      <c r="X1228" s="24">
        <f t="shared" si="583"/>
        <v>659.69654735351401</v>
      </c>
      <c r="Y1228" s="13">
        <f t="shared" si="569"/>
        <v>0.35980749131123152</v>
      </c>
      <c r="Z1228" s="24">
        <f t="shared" si="570"/>
        <v>5355.2431031441456</v>
      </c>
      <c r="AA1228" s="24">
        <f t="shared" si="571"/>
        <v>15958.35681001067</v>
      </c>
      <c r="AB1228" s="24">
        <f t="shared" si="584"/>
        <v>570.29360690885346</v>
      </c>
      <c r="AC1228" s="24">
        <f t="shared" si="585"/>
        <v>428.39172848093915</v>
      </c>
      <c r="AE1228" s="14">
        <f t="shared" si="586"/>
        <v>100.83333333333333</v>
      </c>
      <c r="AF1228" s="24">
        <f t="shared" si="590"/>
        <v>400</v>
      </c>
      <c r="AG1228" s="3">
        <f t="shared" si="587"/>
        <v>1.9</v>
      </c>
      <c r="AH1228" s="3">
        <f>IF(AC1228&lt;=450,AthetaR30_0,IF(AC1228&gt;=650,AthetaR30_2,(IF(AC1228&lt;=550,AthetaR30_0+(AthetaR30_1-AthetaR30_0)/100*(AC1228-450),AthetaR30_1+(AthetaR30_2-AthetaR30_1)/100*(AC1228-450)))))</f>
        <v>0</v>
      </c>
      <c r="AI1228" s="3">
        <f>IF(AD1228&lt;=450,AthetaR60_0,IF(AD1228&gt;=650,AthetaR60_2,(IF(AD1228&lt;=550,AthetaR60_0+(AthetaR60_1-AthetaR60_0)/100*(AD1228-450),AthetaR60_1+(AthetaR60_2-AthetaR60_1)/100*(AD1228-450)))))</f>
        <v>0.5</v>
      </c>
      <c r="AJ1228" s="3">
        <f>IF(AE1228&lt;=450,AthetaR90_0,IF(AE1228&gt;=650,AthetaR90_2,(IF(AE1228&lt;=550,AthetaR90_0+(AthetaR90_1-AthetaR90_0)/100*(AE1228-450),AthetaR90_1+(AthetaR90_2-AthetaR90_1)/100*(AE1228-450)))))</f>
        <v>1.3</v>
      </c>
      <c r="AK1228" s="3">
        <f>IF(AF1228&lt;=450,AthetaR120_0,IF(AF1228&gt;=650,AthetaR120_2,(IF(AF1228&lt;=550,AthetaR120_0+(AthetaR120_1-AthetaR120_0)/100*(AF1228-450),AthetaR120_1+(AthetaR120_2-AthetaR120_1)/100*(AF1228-450)))))</f>
        <v>1.9</v>
      </c>
      <c r="AL1228" s="24">
        <f t="shared" si="588"/>
        <v>570.29360690885346</v>
      </c>
      <c r="AM1228" s="14">
        <f t="shared" si="589"/>
        <v>435.77566411397697</v>
      </c>
    </row>
    <row r="1229" spans="2:39" x14ac:dyDescent="0.25">
      <c r="B1229" s="3">
        <f t="shared" si="572"/>
        <v>6055</v>
      </c>
      <c r="C1229" s="14">
        <f t="shared" si="573"/>
        <v>100.91666666666667</v>
      </c>
      <c r="D1229" s="11">
        <f t="shared" si="574"/>
        <v>1023.1187184354238</v>
      </c>
      <c r="E1229" s="11">
        <f t="shared" si="560"/>
        <v>705.14147181265002</v>
      </c>
      <c r="F1229" s="11">
        <f t="shared" si="575"/>
        <v>296.34057314961456</v>
      </c>
      <c r="G1229" s="11">
        <f t="shared" si="561"/>
        <v>570.61010568241363</v>
      </c>
      <c r="H1229" s="11">
        <f t="shared" si="562"/>
        <v>428.67674477160801</v>
      </c>
      <c r="I1229" s="24">
        <f t="shared" si="576"/>
        <v>296.34057314961456</v>
      </c>
      <c r="J1229" s="12">
        <f t="shared" si="563"/>
        <v>0.20518003527285433</v>
      </c>
      <c r="K1229" s="24">
        <f t="shared" si="564"/>
        <v>563.43247717871907</v>
      </c>
      <c r="L1229" s="12">
        <f t="shared" si="577"/>
        <v>0.21891072907792766</v>
      </c>
      <c r="M1229" s="24">
        <f t="shared" si="578"/>
        <v>570.61010568241363</v>
      </c>
      <c r="N1229" s="12">
        <f t="shared" si="565"/>
        <v>0.52912777906552722</v>
      </c>
      <c r="O1229" s="24">
        <f t="shared" si="566"/>
        <v>728.27459399672853</v>
      </c>
      <c r="P1229" s="12">
        <f t="shared" si="579"/>
        <v>0.31624884026063338</v>
      </c>
      <c r="Q1229" s="24">
        <f t="shared" si="580"/>
        <v>428.67674477160801</v>
      </c>
      <c r="R1229" s="12">
        <f t="shared" si="567"/>
        <v>0.34146442215739164</v>
      </c>
      <c r="S1229" s="24">
        <f t="shared" si="568"/>
        <v>620.68743156364519</v>
      </c>
      <c r="T1229" s="12">
        <f t="shared" si="581"/>
        <v>0.28487710899395807</v>
      </c>
      <c r="W1229" s="24">
        <f t="shared" si="582"/>
        <v>491.07775682954338</v>
      </c>
      <c r="X1229" s="24">
        <f t="shared" si="583"/>
        <v>659.95513984787294</v>
      </c>
      <c r="Y1229" s="13">
        <f t="shared" si="569"/>
        <v>0.35967922455385826</v>
      </c>
      <c r="Z1229" s="24">
        <f t="shared" si="570"/>
        <v>5351.5928745776664</v>
      </c>
      <c r="AA1229" s="24">
        <f t="shared" si="571"/>
        <v>15962.760690013292</v>
      </c>
      <c r="AB1229" s="24">
        <f t="shared" si="584"/>
        <v>570.61010568241363</v>
      </c>
      <c r="AC1229" s="24">
        <f t="shared" si="585"/>
        <v>428.67674477160801</v>
      </c>
      <c r="AE1229" s="14">
        <f t="shared" si="586"/>
        <v>100.91666666666667</v>
      </c>
      <c r="AF1229" s="24">
        <f t="shared" si="590"/>
        <v>400</v>
      </c>
      <c r="AG1229" s="3">
        <f t="shared" si="587"/>
        <v>1.9</v>
      </c>
      <c r="AH1229" s="3">
        <f>IF(AC1229&lt;=450,AthetaR30_0,IF(AC1229&gt;=650,AthetaR30_2,(IF(AC1229&lt;=550,AthetaR30_0+(AthetaR30_1-AthetaR30_0)/100*(AC1229-450),AthetaR30_1+(AthetaR30_2-AthetaR30_1)/100*(AC1229-450)))))</f>
        <v>0</v>
      </c>
      <c r="AI1229" s="3">
        <f>IF(AD1229&lt;=450,AthetaR60_0,IF(AD1229&gt;=650,AthetaR60_2,(IF(AD1229&lt;=550,AthetaR60_0+(AthetaR60_1-AthetaR60_0)/100*(AD1229-450),AthetaR60_1+(AthetaR60_2-AthetaR60_1)/100*(AD1229-450)))))</f>
        <v>0.5</v>
      </c>
      <c r="AJ1229" s="3">
        <f>IF(AE1229&lt;=450,AthetaR90_0,IF(AE1229&gt;=650,AthetaR90_2,(IF(AE1229&lt;=550,AthetaR90_0+(AthetaR90_1-AthetaR90_0)/100*(AE1229-450),AthetaR90_1+(AthetaR90_2-AthetaR90_1)/100*(AE1229-450)))))</f>
        <v>1.3</v>
      </c>
      <c r="AK1229" s="3">
        <f>IF(AF1229&lt;=450,AthetaR120_0,IF(AF1229&gt;=650,AthetaR120_2,(IF(AF1229&lt;=550,AthetaR120_0+(AthetaR120_1-AthetaR120_0)/100*(AF1229-450),AthetaR120_1+(AthetaR120_2-AthetaR120_1)/100*(AF1229-450)))))</f>
        <v>1.9</v>
      </c>
      <c r="AL1229" s="24">
        <f t="shared" si="588"/>
        <v>570.61010568241363</v>
      </c>
      <c r="AM1229" s="14">
        <f t="shared" si="589"/>
        <v>436.09489887217791</v>
      </c>
    </row>
    <row r="1230" spans="2:39" x14ac:dyDescent="0.25">
      <c r="B1230" s="3">
        <f t="shared" si="572"/>
        <v>6060</v>
      </c>
      <c r="C1230" s="14">
        <f t="shared" si="573"/>
        <v>101</v>
      </c>
      <c r="D1230" s="11">
        <f t="shared" si="574"/>
        <v>1023.2422399562338</v>
      </c>
      <c r="E1230" s="11">
        <f t="shared" si="560"/>
        <v>705.35527016130209</v>
      </c>
      <c r="F1230" s="11">
        <f t="shared" si="575"/>
        <v>296.5594838786925</v>
      </c>
      <c r="G1230" s="11">
        <f t="shared" si="561"/>
        <v>570.92635452267427</v>
      </c>
      <c r="H1230" s="11">
        <f t="shared" si="562"/>
        <v>428.96162188060197</v>
      </c>
      <c r="I1230" s="24">
        <f t="shared" si="576"/>
        <v>296.5594838786925</v>
      </c>
      <c r="J1230" s="12">
        <f t="shared" si="563"/>
        <v>0.20515163565253108</v>
      </c>
      <c r="K1230" s="24">
        <f t="shared" si="564"/>
        <v>563.51047445316806</v>
      </c>
      <c r="L1230" s="12">
        <f t="shared" si="577"/>
        <v>0.21885544263201037</v>
      </c>
      <c r="M1230" s="24">
        <f t="shared" si="578"/>
        <v>570.92635452267427</v>
      </c>
      <c r="N1230" s="12">
        <f t="shared" si="565"/>
        <v>0.52889501501785963</v>
      </c>
      <c r="O1230" s="24">
        <f t="shared" si="566"/>
        <v>728.59510399871169</v>
      </c>
      <c r="P1230" s="12">
        <f t="shared" si="579"/>
        <v>0.31599912677844988</v>
      </c>
      <c r="Q1230" s="24">
        <f t="shared" si="580"/>
        <v>428.96162188060197</v>
      </c>
      <c r="R1230" s="12">
        <f t="shared" si="567"/>
        <v>0.34137851758899435</v>
      </c>
      <c r="S1230" s="24">
        <f t="shared" si="568"/>
        <v>620.84362149116225</v>
      </c>
      <c r="T1230" s="12">
        <f t="shared" si="581"/>
        <v>0.28473795574557298</v>
      </c>
      <c r="W1230" s="24">
        <f t="shared" si="582"/>
        <v>491.43743605409725</v>
      </c>
      <c r="X1230" s="24">
        <f t="shared" si="583"/>
        <v>660.21404918618055</v>
      </c>
      <c r="Y1230" s="13">
        <f t="shared" si="569"/>
        <v>0.35955086811665504</v>
      </c>
      <c r="Z1230" s="24">
        <f t="shared" si="570"/>
        <v>5347.9458526801209</v>
      </c>
      <c r="AA1230" s="24">
        <f t="shared" si="571"/>
        <v>15967.160319595147</v>
      </c>
      <c r="AB1230" s="24">
        <f t="shared" si="584"/>
        <v>570.92635452267427</v>
      </c>
      <c r="AC1230" s="24">
        <f t="shared" si="585"/>
        <v>428.96162188060197</v>
      </c>
      <c r="AE1230" s="14">
        <f t="shared" si="586"/>
        <v>101</v>
      </c>
      <c r="AF1230" s="24">
        <f t="shared" si="590"/>
        <v>400</v>
      </c>
      <c r="AG1230" s="3">
        <f t="shared" si="587"/>
        <v>1.9</v>
      </c>
      <c r="AH1230" s="3">
        <f>IF(AC1230&lt;=450,AthetaR30_0,IF(AC1230&gt;=650,AthetaR30_2,(IF(AC1230&lt;=550,AthetaR30_0+(AthetaR30_1-AthetaR30_0)/100*(AC1230-450),AthetaR30_1+(AthetaR30_2-AthetaR30_1)/100*(AC1230-450)))))</f>
        <v>0</v>
      </c>
      <c r="AI1230" s="3">
        <f>IF(AD1230&lt;=450,AthetaR60_0,IF(AD1230&gt;=650,AthetaR60_2,(IF(AD1230&lt;=550,AthetaR60_0+(AthetaR60_1-AthetaR60_0)/100*(AD1230-450),AthetaR60_1+(AthetaR60_2-AthetaR60_1)/100*(AD1230-450)))))</f>
        <v>0.5</v>
      </c>
      <c r="AJ1230" s="3">
        <f>IF(AE1230&lt;=450,AthetaR90_0,IF(AE1230&gt;=650,AthetaR90_2,(IF(AE1230&lt;=550,AthetaR90_0+(AthetaR90_1-AthetaR90_0)/100*(AE1230-450),AthetaR90_1+(AthetaR90_2-AthetaR90_1)/100*(AE1230-450)))))</f>
        <v>1.3</v>
      </c>
      <c r="AK1230" s="3">
        <f>IF(AF1230&lt;=450,AthetaR120_0,IF(AF1230&gt;=650,AthetaR120_2,(IF(AF1230&lt;=550,AthetaR120_0+(AthetaR120_1-AthetaR120_0)/100*(AF1230-450),AthetaR120_1+(AthetaR120_2-AthetaR120_1)/100*(AF1230-450)))))</f>
        <v>1.9</v>
      </c>
      <c r="AL1230" s="24">
        <f t="shared" si="588"/>
        <v>570.92635452267427</v>
      </c>
      <c r="AM1230" s="14">
        <f t="shared" si="589"/>
        <v>436.41402054597216</v>
      </c>
    </row>
    <row r="1231" spans="2:39" x14ac:dyDescent="0.25">
      <c r="B1231" s="3">
        <f t="shared" si="572"/>
        <v>6065</v>
      </c>
      <c r="C1231" s="14">
        <f t="shared" si="573"/>
        <v>101.08333333333333</v>
      </c>
      <c r="D1231" s="11">
        <f t="shared" si="574"/>
        <v>1023.3656597294864</v>
      </c>
      <c r="E1231" s="11">
        <f t="shared" si="560"/>
        <v>705.56906850995415</v>
      </c>
      <c r="F1231" s="11">
        <f t="shared" si="575"/>
        <v>296.77833932132449</v>
      </c>
      <c r="G1231" s="11">
        <f t="shared" si="561"/>
        <v>571.24235364945275</v>
      </c>
      <c r="H1231" s="11">
        <f t="shared" si="562"/>
        <v>429.24635983634755</v>
      </c>
      <c r="I1231" s="24">
        <f t="shared" si="576"/>
        <v>296.77833932132449</v>
      </c>
      <c r="J1231" s="12">
        <f t="shared" si="563"/>
        <v>0.20512324112134106</v>
      </c>
      <c r="K1231" s="24">
        <f t="shared" si="564"/>
        <v>563.58847934259609</v>
      </c>
      <c r="L1231" s="12">
        <f t="shared" si="577"/>
        <v>0.21880015005983061</v>
      </c>
      <c r="M1231" s="24">
        <f t="shared" si="578"/>
        <v>571.24235364945275</v>
      </c>
      <c r="N1231" s="12">
        <f t="shared" si="565"/>
        <v>0.52866233313064981</v>
      </c>
      <c r="O1231" s="24">
        <f t="shared" si="566"/>
        <v>728.91578295233853</v>
      </c>
      <c r="P1231" s="12">
        <f t="shared" si="579"/>
        <v>0.31574963313382298</v>
      </c>
      <c r="Q1231" s="24">
        <f t="shared" si="580"/>
        <v>429.24635983634755</v>
      </c>
      <c r="R1231" s="12">
        <f t="shared" si="567"/>
        <v>0.34129259414932106</v>
      </c>
      <c r="S1231" s="24">
        <f t="shared" si="568"/>
        <v>620.99992438308607</v>
      </c>
      <c r="T1231" s="12">
        <f t="shared" si="581"/>
        <v>0.28459883103621753</v>
      </c>
      <c r="W1231" s="24">
        <f t="shared" si="582"/>
        <v>491.79698692221388</v>
      </c>
      <c r="X1231" s="24">
        <f t="shared" si="583"/>
        <v>660.47327548567762</v>
      </c>
      <c r="Y1231" s="13">
        <f t="shared" si="569"/>
        <v>0.35942242250110212</v>
      </c>
      <c r="Z1231" s="24">
        <f t="shared" si="570"/>
        <v>5344.3020396935071</v>
      </c>
      <c r="AA1231" s="24">
        <f t="shared" si="571"/>
        <v>15971.555712828706</v>
      </c>
      <c r="AB1231" s="24">
        <f t="shared" si="584"/>
        <v>571.24235364945275</v>
      </c>
      <c r="AC1231" s="24">
        <f t="shared" si="585"/>
        <v>429.24635983634755</v>
      </c>
      <c r="AE1231" s="14">
        <f t="shared" si="586"/>
        <v>101.08333333333333</v>
      </c>
      <c r="AF1231" s="24">
        <f t="shared" si="590"/>
        <v>400</v>
      </c>
      <c r="AG1231" s="3">
        <f t="shared" si="587"/>
        <v>1.9</v>
      </c>
      <c r="AH1231" s="3">
        <f>IF(AC1231&lt;=450,AthetaR30_0,IF(AC1231&gt;=650,AthetaR30_2,(IF(AC1231&lt;=550,AthetaR30_0+(AthetaR30_1-AthetaR30_0)/100*(AC1231-450),AthetaR30_1+(AthetaR30_2-AthetaR30_1)/100*(AC1231-450)))))</f>
        <v>0</v>
      </c>
      <c r="AI1231" s="3">
        <f>IF(AD1231&lt;=450,AthetaR60_0,IF(AD1231&gt;=650,AthetaR60_2,(IF(AD1231&lt;=550,AthetaR60_0+(AthetaR60_1-AthetaR60_0)/100*(AD1231-450),AthetaR60_1+(AthetaR60_2-AthetaR60_1)/100*(AD1231-450)))))</f>
        <v>0.5</v>
      </c>
      <c r="AJ1231" s="3">
        <f>IF(AE1231&lt;=450,AthetaR90_0,IF(AE1231&gt;=650,AthetaR90_2,(IF(AE1231&lt;=550,AthetaR90_0+(AthetaR90_1-AthetaR90_0)/100*(AE1231-450),AthetaR90_1+(AthetaR90_2-AthetaR90_1)/100*(AE1231-450)))))</f>
        <v>1.3</v>
      </c>
      <c r="AK1231" s="3">
        <f>IF(AF1231&lt;=450,AthetaR120_0,IF(AF1231&gt;=650,AthetaR120_2,(IF(AF1231&lt;=550,AthetaR120_0+(AthetaR120_1-AthetaR120_0)/100*(AF1231-450),AthetaR120_1+(AthetaR120_2-AthetaR120_1)/100*(AF1231-450)))))</f>
        <v>1.9</v>
      </c>
      <c r="AL1231" s="24">
        <f t="shared" si="588"/>
        <v>571.24235364945275</v>
      </c>
      <c r="AM1231" s="14">
        <f t="shared" si="589"/>
        <v>436.73302910760549</v>
      </c>
    </row>
    <row r="1232" spans="2:39" x14ac:dyDescent="0.25">
      <c r="B1232" s="3">
        <f t="shared" si="572"/>
        <v>6070</v>
      </c>
      <c r="C1232" s="14">
        <f t="shared" si="573"/>
        <v>101.16666666666667</v>
      </c>
      <c r="D1232" s="11">
        <f t="shared" si="574"/>
        <v>1023.4889779226673</v>
      </c>
      <c r="E1232" s="11">
        <f t="shared" si="560"/>
        <v>705.78286685860621</v>
      </c>
      <c r="F1232" s="11">
        <f t="shared" si="575"/>
        <v>296.99713947138434</v>
      </c>
      <c r="G1232" s="11">
        <f t="shared" si="561"/>
        <v>571.55810328258656</v>
      </c>
      <c r="H1232" s="11">
        <f t="shared" si="562"/>
        <v>429.53095866738374</v>
      </c>
      <c r="I1232" s="24">
        <f t="shared" si="576"/>
        <v>296.99713947138434</v>
      </c>
      <c r="J1232" s="12">
        <f t="shared" si="563"/>
        <v>0.20509485163586186</v>
      </c>
      <c r="K1232" s="24">
        <f t="shared" si="564"/>
        <v>563.66649196369758</v>
      </c>
      <c r="L1232" s="12">
        <f t="shared" si="577"/>
        <v>0.21874485138512073</v>
      </c>
      <c r="M1232" s="24">
        <f t="shared" si="578"/>
        <v>571.55810328258656</v>
      </c>
      <c r="N1232" s="12">
        <f t="shared" si="565"/>
        <v>0.52842973371576485</v>
      </c>
      <c r="O1232" s="24">
        <f t="shared" si="566"/>
        <v>729.23663050083451</v>
      </c>
      <c r="P1232" s="12">
        <f t="shared" si="579"/>
        <v>0.31550035934596471</v>
      </c>
      <c r="Q1232" s="24">
        <f t="shared" si="580"/>
        <v>429.53095866738374</v>
      </c>
      <c r="R1232" s="12">
        <f t="shared" si="567"/>
        <v>0.3412066518744703</v>
      </c>
      <c r="S1232" s="24">
        <f t="shared" si="568"/>
        <v>621.15634028497561</v>
      </c>
      <c r="T1232" s="12">
        <f t="shared" si="581"/>
        <v>0.2844597349783195</v>
      </c>
      <c r="W1232" s="24">
        <f t="shared" si="582"/>
        <v>492.15640934471497</v>
      </c>
      <c r="X1232" s="24">
        <f t="shared" si="583"/>
        <v>660.73281886238783</v>
      </c>
      <c r="Y1232" s="13">
        <f t="shared" si="569"/>
        <v>0.35929388820922337</v>
      </c>
      <c r="Z1232" s="24">
        <f t="shared" si="570"/>
        <v>5340.6614378472814</v>
      </c>
      <c r="AA1232" s="24">
        <f t="shared" si="571"/>
        <v>15975.946883817953</v>
      </c>
      <c r="AB1232" s="24">
        <f t="shared" si="584"/>
        <v>571.55810328258656</v>
      </c>
      <c r="AC1232" s="24">
        <f t="shared" si="585"/>
        <v>429.53095866738374</v>
      </c>
      <c r="AE1232" s="14">
        <f t="shared" si="586"/>
        <v>101.16666666666667</v>
      </c>
      <c r="AF1232" s="24">
        <f t="shared" si="590"/>
        <v>400</v>
      </c>
      <c r="AG1232" s="3">
        <f t="shared" si="587"/>
        <v>1.9</v>
      </c>
      <c r="AH1232" s="3">
        <f>IF(AC1232&lt;=450,AthetaR30_0,IF(AC1232&gt;=650,AthetaR30_2,(IF(AC1232&lt;=550,AthetaR30_0+(AthetaR30_1-AthetaR30_0)/100*(AC1232-450),AthetaR30_1+(AthetaR30_2-AthetaR30_1)/100*(AC1232-450)))))</f>
        <v>0</v>
      </c>
      <c r="AI1232" s="3">
        <f>IF(AD1232&lt;=450,AthetaR60_0,IF(AD1232&gt;=650,AthetaR60_2,(IF(AD1232&lt;=550,AthetaR60_0+(AthetaR60_1-AthetaR60_0)/100*(AD1232-450),AthetaR60_1+(AthetaR60_2-AthetaR60_1)/100*(AD1232-450)))))</f>
        <v>0.5</v>
      </c>
      <c r="AJ1232" s="3">
        <f>IF(AE1232&lt;=450,AthetaR90_0,IF(AE1232&gt;=650,AthetaR90_2,(IF(AE1232&lt;=550,AthetaR90_0+(AthetaR90_1-AthetaR90_0)/100*(AE1232-450),AthetaR90_1+(AthetaR90_2-AthetaR90_1)/100*(AE1232-450)))))</f>
        <v>1.3</v>
      </c>
      <c r="AK1232" s="3">
        <f>IF(AF1232&lt;=450,AthetaR120_0,IF(AF1232&gt;=650,AthetaR120_2,(IF(AF1232&lt;=550,AthetaR120_0+(AthetaR120_1-AthetaR120_0)/100*(AF1232-450),AthetaR120_1+(AthetaR120_2-AthetaR120_1)/100*(AF1232-450)))))</f>
        <v>1.9</v>
      </c>
      <c r="AL1232" s="24">
        <f t="shared" si="588"/>
        <v>571.55810328258656</v>
      </c>
      <c r="AM1232" s="14">
        <f t="shared" si="589"/>
        <v>437.05192452948785</v>
      </c>
    </row>
    <row r="1233" spans="2:39" x14ac:dyDescent="0.25">
      <c r="B1233" s="3">
        <f t="shared" si="572"/>
        <v>6075</v>
      </c>
      <c r="C1233" s="14">
        <f t="shared" si="573"/>
        <v>101.25</v>
      </c>
      <c r="D1233" s="11">
        <f t="shared" si="574"/>
        <v>1023.6121947028488</v>
      </c>
      <c r="E1233" s="11">
        <f t="shared" si="560"/>
        <v>705.99666520725827</v>
      </c>
      <c r="F1233" s="11">
        <f t="shared" si="575"/>
        <v>297.21588432276945</v>
      </c>
      <c r="G1233" s="11">
        <f t="shared" si="561"/>
        <v>571.8736036419325</v>
      </c>
      <c r="H1233" s="11">
        <f t="shared" si="562"/>
        <v>429.81541840236207</v>
      </c>
      <c r="I1233" s="24">
        <f t="shared" si="576"/>
        <v>297.21588432276945</v>
      </c>
      <c r="J1233" s="12">
        <f t="shared" si="563"/>
        <v>0.20506646715279114</v>
      </c>
      <c r="K1233" s="24">
        <f t="shared" si="564"/>
        <v>563.74451243296687</v>
      </c>
      <c r="L1233" s="12">
        <f t="shared" si="577"/>
        <v>0.21868954663155024</v>
      </c>
      <c r="M1233" s="24">
        <f t="shared" si="578"/>
        <v>571.8736036419325</v>
      </c>
      <c r="N1233" s="12">
        <f t="shared" si="565"/>
        <v>0.52819721708395784</v>
      </c>
      <c r="O1233" s="24">
        <f t="shared" si="566"/>
        <v>729.55764628741986</v>
      </c>
      <c r="P1233" s="12">
        <f t="shared" si="579"/>
        <v>0.31525130543298768</v>
      </c>
      <c r="Q1233" s="24">
        <f t="shared" si="580"/>
        <v>429.81541840236207</v>
      </c>
      <c r="R1233" s="12">
        <f t="shared" si="567"/>
        <v>0.34112069080089447</v>
      </c>
      <c r="S1233" s="24">
        <f t="shared" si="568"/>
        <v>621.31286924176209</v>
      </c>
      <c r="T1233" s="12">
        <f t="shared" si="581"/>
        <v>0.28432066768415892</v>
      </c>
      <c r="W1233" s="24">
        <f t="shared" si="582"/>
        <v>492.51570323292418</v>
      </c>
      <c r="X1233" s="24">
        <f t="shared" si="583"/>
        <v>660.9926794311225</v>
      </c>
      <c r="Y1233" s="13">
        <f t="shared" si="569"/>
        <v>0.35916526574357666</v>
      </c>
      <c r="Z1233" s="24">
        <f t="shared" si="570"/>
        <v>5337.0240493583524</v>
      </c>
      <c r="AA1233" s="24">
        <f t="shared" si="571"/>
        <v>15980.333846698308</v>
      </c>
      <c r="AB1233" s="24">
        <f t="shared" si="584"/>
        <v>571.8736036419325</v>
      </c>
      <c r="AC1233" s="24">
        <f t="shared" si="585"/>
        <v>429.81541840236207</v>
      </c>
      <c r="AE1233" s="14">
        <f t="shared" si="586"/>
        <v>101.25</v>
      </c>
      <c r="AF1233" s="24">
        <f t="shared" si="590"/>
        <v>400</v>
      </c>
      <c r="AG1233" s="3">
        <f t="shared" si="587"/>
        <v>1.9</v>
      </c>
      <c r="AH1233" s="3">
        <f>IF(AC1233&lt;=450,AthetaR30_0,IF(AC1233&gt;=650,AthetaR30_2,(IF(AC1233&lt;=550,AthetaR30_0+(AthetaR30_1-AthetaR30_0)/100*(AC1233-450),AthetaR30_1+(AthetaR30_2-AthetaR30_1)/100*(AC1233-450)))))</f>
        <v>0</v>
      </c>
      <c r="AI1233" s="3">
        <f>IF(AD1233&lt;=450,AthetaR60_0,IF(AD1233&gt;=650,AthetaR60_2,(IF(AD1233&lt;=550,AthetaR60_0+(AthetaR60_1-AthetaR60_0)/100*(AD1233-450),AthetaR60_1+(AthetaR60_2-AthetaR60_1)/100*(AD1233-450)))))</f>
        <v>0.5</v>
      </c>
      <c r="AJ1233" s="3">
        <f>IF(AE1233&lt;=450,AthetaR90_0,IF(AE1233&gt;=650,AthetaR90_2,(IF(AE1233&lt;=550,AthetaR90_0+(AthetaR90_1-AthetaR90_0)/100*(AE1233-450),AthetaR90_1+(AthetaR90_2-AthetaR90_1)/100*(AE1233-450)))))</f>
        <v>1.3</v>
      </c>
      <c r="AK1233" s="3">
        <f>IF(AF1233&lt;=450,AthetaR120_0,IF(AF1233&gt;=650,AthetaR120_2,(IF(AF1233&lt;=550,AthetaR120_0+(AthetaR120_1-AthetaR120_0)/100*(AF1233-450),AthetaR120_1+(AthetaR120_2-AthetaR120_1)/100*(AF1233-450)))))</f>
        <v>1.9</v>
      </c>
      <c r="AL1233" s="24">
        <f t="shared" si="588"/>
        <v>571.8736036419325</v>
      </c>
      <c r="AM1233" s="14">
        <f t="shared" si="589"/>
        <v>437.3707067841932</v>
      </c>
    </row>
    <row r="1234" spans="2:39" x14ac:dyDescent="0.25">
      <c r="B1234" s="3">
        <f t="shared" si="572"/>
        <v>6080</v>
      </c>
      <c r="C1234" s="14">
        <f t="shared" si="573"/>
        <v>101.33333333333333</v>
      </c>
      <c r="D1234" s="11">
        <f t="shared" si="574"/>
        <v>1023.7353102366916</v>
      </c>
      <c r="E1234" s="11">
        <f t="shared" ref="E1234:E1297" si="591">IF(B1234&lt;=40*60,20+345*CRed_1*LOG(8*C1234+1,10),ThetaG40+(ThetaG120-ThetaG40)/80*(C1234-40))</f>
        <v>706.21046355591034</v>
      </c>
      <c r="F1234" s="11">
        <f t="shared" si="575"/>
        <v>297.43457386940099</v>
      </c>
      <c r="G1234" s="11">
        <f t="shared" ref="G1234:G1297" si="592">M1234</f>
        <v>572.18885494736548</v>
      </c>
      <c r="H1234" s="11">
        <f t="shared" ref="H1234:H1297" si="593">Q1234</f>
        <v>430.09973907004621</v>
      </c>
      <c r="I1234" s="24">
        <f t="shared" si="576"/>
        <v>297.43457386940099</v>
      </c>
      <c r="J1234" s="12">
        <f t="shared" ref="J1234:J1297" si="594">Cp*RhoP/(K1234*RhoA)*dP/1000*MassivSS</f>
        <v>0.20503808762894696</v>
      </c>
      <c r="K1234" s="24">
        <f t="shared" ref="K1234:K1297" si="595">IF(I1234&lt;600,425+0.773*I1234-1.69/1000*I1234^2+2.22/1000^2*I1234^3,IF(I1234&lt;735,666+13002/(738-I1234),IF(I1234&lt;900,545+17820/(I1234-731),650)))</f>
        <v>563.82254086669661</v>
      </c>
      <c r="L1234" s="12">
        <f t="shared" si="577"/>
        <v>0.21863423582271965</v>
      </c>
      <c r="M1234" s="24">
        <f t="shared" si="578"/>
        <v>572.18885494736548</v>
      </c>
      <c r="N1234" s="12">
        <f t="shared" ref="N1234:N1297" si="596">Cp*RhoP/(O1234*RhoA)*dP/1000*MassivW</f>
        <v>0.52796478354486764</v>
      </c>
      <c r="O1234" s="24">
        <f t="shared" ref="O1234:O1297" si="597">IF(M1234&lt;600,425+0.773*M1234-1.69/1000*M1234^2+2.22/1000^2*M1234^3,IF(M1234&lt;735,666+13002/(738-M1234),IF(M1234&lt;900,545+17820/(M1234-731),650)))</f>
        <v>729.87882995531209</v>
      </c>
      <c r="P1234" s="12">
        <f t="shared" si="579"/>
        <v>0.31500247141189081</v>
      </c>
      <c r="Q1234" s="24">
        <f t="shared" si="580"/>
        <v>430.09973907004621</v>
      </c>
      <c r="R1234" s="12">
        <f t="shared" ref="R1234:R1297" si="598">Cp*RhoP/(S1234*RhoA)*dP/1000*MassivSI</f>
        <v>0.34103471096539822</v>
      </c>
      <c r="S1234" s="24">
        <f t="shared" ref="S1234:S1297" si="599">IF(Q1234&lt;600,425+0.773*Q1234-1.69/1000*Q1234^2+2.22/1000^2*Q1234^3,IF(Q1234&lt;735,666+13002/(738-Q1234),IF(Q1234&lt;900,545+17820/(Q1234-731),650)))</f>
        <v>621.46951129775061</v>
      </c>
      <c r="T1234" s="12">
        <f t="shared" si="581"/>
        <v>0.284181629265856</v>
      </c>
      <c r="W1234" s="24">
        <f t="shared" si="582"/>
        <v>492.87486849866775</v>
      </c>
      <c r="X1234" s="24">
        <f t="shared" si="583"/>
        <v>661.2528573054833</v>
      </c>
      <c r="Y1234" s="13">
        <f t="shared" ref="Y1234:Y1297" si="600">MAX(MassivSSCO/(X1234*RhoA)*DeltaT*(Z1234+AA1234),L1234)</f>
        <v>0.35903655560724329</v>
      </c>
      <c r="Z1234" s="24">
        <f t="shared" ref="Z1234:Z1297" si="601">AlphaC*(E1234-W1234)</f>
        <v>5333.3898764310643</v>
      </c>
      <c r="AA1234" s="24">
        <f t="shared" ref="AA1234:AA1297" si="602">Phi*EpsilonF*0.7*Botzman/10^8*EpsilonA*((E1234+273)^4-(W1234+273)^4)</f>
        <v>15984.716615636338</v>
      </c>
      <c r="AB1234" s="24">
        <f t="shared" si="584"/>
        <v>572.18885494736548</v>
      </c>
      <c r="AC1234" s="24">
        <f t="shared" si="585"/>
        <v>430.09973907004621</v>
      </c>
      <c r="AE1234" s="14">
        <f t="shared" si="586"/>
        <v>101.33333333333333</v>
      </c>
      <c r="AF1234" s="24">
        <f t="shared" si="590"/>
        <v>400</v>
      </c>
      <c r="AG1234" s="3">
        <f t="shared" si="587"/>
        <v>1.9</v>
      </c>
      <c r="AH1234" s="3">
        <f>IF(AC1234&lt;=450,AthetaR30_0,IF(AC1234&gt;=650,AthetaR30_2,(IF(AC1234&lt;=550,AthetaR30_0+(AthetaR30_1-AthetaR30_0)/100*(AC1234-450),AthetaR30_1+(AthetaR30_2-AthetaR30_1)/100*(AC1234-450)))))</f>
        <v>0</v>
      </c>
      <c r="AI1234" s="3">
        <f>IF(AD1234&lt;=450,AthetaR60_0,IF(AD1234&gt;=650,AthetaR60_2,(IF(AD1234&lt;=550,AthetaR60_0+(AthetaR60_1-AthetaR60_0)/100*(AD1234-450),AthetaR60_1+(AthetaR60_2-AthetaR60_1)/100*(AD1234-450)))))</f>
        <v>0.5</v>
      </c>
      <c r="AJ1234" s="3">
        <f>IF(AE1234&lt;=450,AthetaR90_0,IF(AE1234&gt;=650,AthetaR90_2,(IF(AE1234&lt;=550,AthetaR90_0+(AthetaR90_1-AthetaR90_0)/100*(AE1234-450),AthetaR90_1+(AthetaR90_2-AthetaR90_1)/100*(AE1234-450)))))</f>
        <v>1.3</v>
      </c>
      <c r="AK1234" s="3">
        <f>IF(AF1234&lt;=450,AthetaR120_0,IF(AF1234&gt;=650,AthetaR120_2,(IF(AF1234&lt;=550,AthetaR120_0+(AthetaR120_1-AthetaR120_0)/100*(AF1234-450),AthetaR120_1+(AthetaR120_2-AthetaR120_1)/100*(AF1234-450)))))</f>
        <v>1.9</v>
      </c>
      <c r="AL1234" s="24">
        <f t="shared" si="588"/>
        <v>572.18885494736548</v>
      </c>
      <c r="AM1234" s="14">
        <f t="shared" si="589"/>
        <v>437.68937584446019</v>
      </c>
    </row>
    <row r="1235" spans="2:39" x14ac:dyDescent="0.25">
      <c r="B1235" s="3">
        <f t="shared" ref="B1235:B1298" si="603">B1234+DeltaT</f>
        <v>6085</v>
      </c>
      <c r="C1235" s="14">
        <f t="shared" ref="C1235:C1298" si="604">B1235/60</f>
        <v>101.41666666666667</v>
      </c>
      <c r="D1235" s="11">
        <f t="shared" ref="D1235:D1298" si="605">20+345*LOG(8*C1235+1,10)</f>
        <v>1023.8583246904462</v>
      </c>
      <c r="E1235" s="11">
        <f t="shared" si="591"/>
        <v>706.4242619045624</v>
      </c>
      <c r="F1235" s="11">
        <f t="shared" ref="F1235:F1298" si="606">I1235</f>
        <v>297.65320810522371</v>
      </c>
      <c r="G1235" s="11">
        <f t="shared" si="592"/>
        <v>572.50385741877733</v>
      </c>
      <c r="H1235" s="11">
        <f t="shared" si="593"/>
        <v>430.38392069931206</v>
      </c>
      <c r="I1235" s="24">
        <f t="shared" ref="I1235:I1298" si="607">I1234+IF(Limit=Oui,MAX(0,L1234),L1234)</f>
        <v>297.65320810522371</v>
      </c>
      <c r="J1235" s="12">
        <f t="shared" si="594"/>
        <v>0.20500971302126697</v>
      </c>
      <c r="K1235" s="24">
        <f t="shared" si="595"/>
        <v>563.90057738097903</v>
      </c>
      <c r="L1235" s="12">
        <f t="shared" ref="L1235:L1298" si="608">LambdaP*MassivSS/(dP/1000)/(K1235*RhoA)/(1+J1235/3)*(D1235-I1235)*DeltaT-(EXP(J1235/10)-1)*(D1235-D1234)</f>
        <v>0.21857891898217666</v>
      </c>
      <c r="M1235" s="24">
        <f t="shared" ref="M1235:M1298" si="609">M1234+IF(Limit=Oui,MAX(0,P1234),P1234)</f>
        <v>572.50385741877733</v>
      </c>
      <c r="N1235" s="12">
        <f t="shared" si="596"/>
        <v>0.52773243340701825</v>
      </c>
      <c r="O1235" s="24">
        <f t="shared" si="597"/>
        <v>730.20018114773097</v>
      </c>
      <c r="P1235" s="12">
        <f t="shared" ref="P1235:P1298" si="610">LambdaP*MassivW/(dP/1000)/(O1235*RhoA)/(1+N1235/3)*(D1235-M1235)*DeltaT-(EXP(N1235/10)-1)*(D1235-D1234)</f>
        <v>0.31475385729860594</v>
      </c>
      <c r="Q1235" s="24">
        <f t="shared" ref="Q1235:Q1298" si="611">Q1234+IF(Limit=Oui,MAX(0,T1234),T1234)</f>
        <v>430.38392069931206</v>
      </c>
      <c r="R1235" s="12">
        <f t="shared" si="598"/>
        <v>0.34094871240513652</v>
      </c>
      <c r="S1235" s="24">
        <f t="shared" si="599"/>
        <v>621.62626649662252</v>
      </c>
      <c r="T1235" s="12">
        <f t="shared" ref="T1235:T1298" si="612">LambdaP*MassivSI/(dP/1000)/(S1235*RhoA)/(1+R1235/3)*(D1235-Q1235)*DeltaT-(EXP(R1235/10)-1)*(D1235-D1234)</f>
        <v>0.28404261983539753</v>
      </c>
      <c r="W1235" s="24">
        <f t="shared" ref="W1235:W1298" si="613">W1234+IF(Limit=Oui,MAX(0,Y1234),Y1234)</f>
        <v>493.233905054275</v>
      </c>
      <c r="X1235" s="24">
        <f t="shared" ref="X1235:X1298" si="614">IF(W1235&lt;600,425+0.773*W1235-1.69/1000*W1235^2+2.22/1000^2*W1235^3,IF(W1235&lt;735,666+13002/(738-W1235),IF(W1235&lt;900,545+17820/(W1235-731),650)))</f>
        <v>661.51335259786549</v>
      </c>
      <c r="Y1235" s="13">
        <f t="shared" si="600"/>
        <v>0.35890775830381949</v>
      </c>
      <c r="Z1235" s="24">
        <f t="shared" si="601"/>
        <v>5329.7589212571847</v>
      </c>
      <c r="AA1235" s="24">
        <f t="shared" si="602"/>
        <v>15989.095204829649</v>
      </c>
      <c r="AB1235" s="24">
        <f t="shared" ref="AB1235:AB1298" si="615">MAX(M1235,AVERAGE(W1235,AC1235))</f>
        <v>572.50385741877733</v>
      </c>
      <c r="AC1235" s="24">
        <f t="shared" ref="AC1235:AC1298" si="616">Q1235</f>
        <v>430.38392069931206</v>
      </c>
      <c r="AE1235" s="14">
        <f t="shared" ref="AE1235:AE1298" si="617">C1235</f>
        <v>101.41666666666667</v>
      </c>
      <c r="AF1235" s="24">
        <f t="shared" si="590"/>
        <v>400</v>
      </c>
      <c r="AG1235" s="3">
        <f t="shared" ref="AG1235:AG1298" si="618">IF(C1235&lt;=30,AH1235,IF(C1235&lt;=60,AI1235,IF(C1235&lt;=90,AJ1235,IF(C1235&lt;=120,AK1235,-1))))</f>
        <v>1.9</v>
      </c>
      <c r="AH1235" s="3">
        <f>IF(AC1235&lt;=450,AthetaR30_0,IF(AC1235&gt;=650,AthetaR30_2,(IF(AC1235&lt;=550,AthetaR30_0+(AthetaR30_1-AthetaR30_0)/100*(AC1235-450),AthetaR30_1+(AthetaR30_2-AthetaR30_1)/100*(AC1235-450)))))</f>
        <v>0</v>
      </c>
      <c r="AI1235" s="3">
        <f>IF(AD1235&lt;=450,AthetaR60_0,IF(AD1235&gt;=650,AthetaR60_2,(IF(AD1235&lt;=550,AthetaR60_0+(AthetaR60_1-AthetaR60_0)/100*(AD1235-450),AthetaR60_1+(AthetaR60_2-AthetaR60_1)/100*(AD1235-450)))))</f>
        <v>0.5</v>
      </c>
      <c r="AJ1235" s="3">
        <f>IF(AE1235&lt;=450,AthetaR90_0,IF(AE1235&gt;=650,AthetaR90_2,(IF(AE1235&lt;=550,AthetaR90_0+(AthetaR90_1-AthetaR90_0)/100*(AE1235-450),AthetaR90_1+(AthetaR90_2-AthetaR90_1)/100*(AE1235-450)))))</f>
        <v>1.3</v>
      </c>
      <c r="AK1235" s="3">
        <f>IF(AF1235&lt;=450,AthetaR120_0,IF(AF1235&gt;=650,AthetaR120_2,(IF(AF1235&lt;=550,AthetaR120_0+(AthetaR120_1-AthetaR120_0)/100*(AF1235-450),AthetaR120_1+(AthetaR120_2-AthetaR120_1)/100*(AF1235-450)))))</f>
        <v>1.9</v>
      </c>
      <c r="AL1235" s="24">
        <f t="shared" ref="AL1235:AL1298" si="619">MAX(M1235,AVERAGE(W1235,AM1235))</f>
        <v>572.50385741877733</v>
      </c>
      <c r="AM1235" s="14">
        <f t="shared" ref="AM1235:AM1298" si="620">IF(W1235&gt;=AF1235,(1+(W1235-AF1235)*AG1235/10000)*AC1235,AC1235)</f>
        <v>438.00793168319171</v>
      </c>
    </row>
    <row r="1236" spans="2:39" x14ac:dyDescent="0.25">
      <c r="B1236" s="3">
        <f t="shared" si="603"/>
        <v>6090</v>
      </c>
      <c r="C1236" s="14">
        <f t="shared" si="604"/>
        <v>101.5</v>
      </c>
      <c r="D1236" s="11">
        <f t="shared" si="605"/>
        <v>1023.9812382299533</v>
      </c>
      <c r="E1236" s="11">
        <f t="shared" si="591"/>
        <v>706.63806025321446</v>
      </c>
      <c r="F1236" s="11">
        <f t="shared" si="606"/>
        <v>297.8717870242059</v>
      </c>
      <c r="G1236" s="11">
        <f t="shared" si="592"/>
        <v>572.8186112760759</v>
      </c>
      <c r="H1236" s="11">
        <f t="shared" si="593"/>
        <v>430.66796331914747</v>
      </c>
      <c r="I1236" s="24">
        <f t="shared" si="607"/>
        <v>297.8717870242059</v>
      </c>
      <c r="J1236" s="12">
        <f t="shared" si="594"/>
        <v>0.20498134328680856</v>
      </c>
      <c r="K1236" s="24">
        <f t="shared" si="595"/>
        <v>563.97862209170603</v>
      </c>
      <c r="L1236" s="12">
        <f t="shared" si="608"/>
        <v>0.218523596133433</v>
      </c>
      <c r="M1236" s="24">
        <f t="shared" si="609"/>
        <v>572.8186112760759</v>
      </c>
      <c r="N1236" s="12">
        <f t="shared" si="596"/>
        <v>0.52750016697781899</v>
      </c>
      <c r="O1236" s="24">
        <f t="shared" si="597"/>
        <v>730.52169950790039</v>
      </c>
      <c r="P1236" s="12">
        <f t="shared" si="610"/>
        <v>0.31450546310804312</v>
      </c>
      <c r="Q1236" s="24">
        <f t="shared" si="611"/>
        <v>430.66796331914747</v>
      </c>
      <c r="R1236" s="12">
        <f t="shared" si="598"/>
        <v>0.34086269515761236</v>
      </c>
      <c r="S1236" s="24">
        <f t="shared" si="599"/>
        <v>621.78313488143647</v>
      </c>
      <c r="T1236" s="12">
        <f t="shared" si="612"/>
        <v>0.28390363950466374</v>
      </c>
      <c r="W1236" s="24">
        <f t="shared" si="613"/>
        <v>493.59281281257881</v>
      </c>
      <c r="X1236" s="24">
        <f t="shared" si="614"/>
        <v>661.77416541946127</v>
      </c>
      <c r="Y1236" s="13">
        <f t="shared" si="600"/>
        <v>0.35877887433740802</v>
      </c>
      <c r="Z1236" s="24">
        <f t="shared" si="601"/>
        <v>5326.1311860158912</v>
      </c>
      <c r="AA1236" s="24">
        <f t="shared" si="602"/>
        <v>15993.46962850674</v>
      </c>
      <c r="AB1236" s="24">
        <f t="shared" si="615"/>
        <v>572.8186112760759</v>
      </c>
      <c r="AC1236" s="24">
        <f t="shared" si="616"/>
        <v>430.66796331914747</v>
      </c>
      <c r="AE1236" s="14">
        <f t="shared" si="617"/>
        <v>101.5</v>
      </c>
      <c r="AF1236" s="24">
        <f t="shared" si="590"/>
        <v>400</v>
      </c>
      <c r="AG1236" s="3">
        <f t="shared" si="618"/>
        <v>1.9</v>
      </c>
      <c r="AH1236" s="3">
        <f>IF(AC1236&lt;=450,AthetaR30_0,IF(AC1236&gt;=650,AthetaR30_2,(IF(AC1236&lt;=550,AthetaR30_0+(AthetaR30_1-AthetaR30_0)/100*(AC1236-450),AthetaR30_1+(AthetaR30_2-AthetaR30_1)/100*(AC1236-450)))))</f>
        <v>0</v>
      </c>
      <c r="AI1236" s="3">
        <f>IF(AD1236&lt;=450,AthetaR60_0,IF(AD1236&gt;=650,AthetaR60_2,(IF(AD1236&lt;=550,AthetaR60_0+(AthetaR60_1-AthetaR60_0)/100*(AD1236-450),AthetaR60_1+(AthetaR60_2-AthetaR60_1)/100*(AD1236-450)))))</f>
        <v>0.5</v>
      </c>
      <c r="AJ1236" s="3">
        <f>IF(AE1236&lt;=450,AthetaR90_0,IF(AE1236&gt;=650,AthetaR90_2,(IF(AE1236&lt;=550,AthetaR90_0+(AthetaR90_1-AthetaR90_0)/100*(AE1236-450),AthetaR90_1+(AthetaR90_2-AthetaR90_1)/100*(AE1236-450)))))</f>
        <v>1.3</v>
      </c>
      <c r="AK1236" s="3">
        <f>IF(AF1236&lt;=450,AthetaR120_0,IF(AF1236&gt;=650,AthetaR120_2,(IF(AF1236&lt;=550,AthetaR120_0+(AthetaR120_1-AthetaR120_0)/100*(AF1236-450),AthetaR120_1+(AthetaR120_2-AthetaR120_1)/100*(AF1236-450)))))</f>
        <v>1.9</v>
      </c>
      <c r="AL1236" s="24">
        <f t="shared" si="619"/>
        <v>572.8186112760759</v>
      </c>
      <c r="AM1236" s="14">
        <f t="shared" si="620"/>
        <v>438.32637427345509</v>
      </c>
    </row>
    <row r="1237" spans="2:39" x14ac:dyDescent="0.25">
      <c r="B1237" s="3">
        <f t="shared" si="603"/>
        <v>6095</v>
      </c>
      <c r="C1237" s="14">
        <f t="shared" si="604"/>
        <v>101.58333333333333</v>
      </c>
      <c r="D1237" s="11">
        <f t="shared" si="605"/>
        <v>1024.1040510206462</v>
      </c>
      <c r="E1237" s="11">
        <f t="shared" si="591"/>
        <v>706.85185860186652</v>
      </c>
      <c r="F1237" s="11">
        <f t="shared" si="606"/>
        <v>298.09031062033932</v>
      </c>
      <c r="G1237" s="11">
        <f t="shared" si="592"/>
        <v>573.13311673918395</v>
      </c>
      <c r="H1237" s="11">
        <f t="shared" si="593"/>
        <v>430.95186695865215</v>
      </c>
      <c r="I1237" s="24">
        <f t="shared" si="607"/>
        <v>298.09031062033932</v>
      </c>
      <c r="J1237" s="12">
        <f t="shared" si="594"/>
        <v>0.20495297838274892</v>
      </c>
      <c r="K1237" s="24">
        <f t="shared" si="595"/>
        <v>564.05667511456795</v>
      </c>
      <c r="L1237" s="12">
        <f t="shared" si="608"/>
        <v>0.21846826729991389</v>
      </c>
      <c r="M1237" s="24">
        <f t="shared" si="609"/>
        <v>573.13311673918395</v>
      </c>
      <c r="N1237" s="12">
        <f t="shared" si="596"/>
        <v>0.52726798456356305</v>
      </c>
      <c r="O1237" s="24">
        <f t="shared" si="597"/>
        <v>730.84338467905377</v>
      </c>
      <c r="P1237" s="12">
        <f t="shared" si="610"/>
        <v>0.31425728885395904</v>
      </c>
      <c r="Q1237" s="24">
        <f t="shared" si="611"/>
        <v>430.95186695865215</v>
      </c>
      <c r="R1237" s="12">
        <f t="shared" si="598"/>
        <v>0.34077665926067602</v>
      </c>
      <c r="S1237" s="24">
        <f t="shared" si="599"/>
        <v>621.94011649462993</v>
      </c>
      <c r="T1237" s="12">
        <f t="shared" si="612"/>
        <v>0.28376468838534202</v>
      </c>
      <c r="W1237" s="24">
        <f t="shared" si="613"/>
        <v>493.95159168691623</v>
      </c>
      <c r="X1237" s="24">
        <f t="shared" si="614"/>
        <v>662.03529588026322</v>
      </c>
      <c r="Y1237" s="13">
        <f t="shared" si="600"/>
        <v>0.35864990421260662</v>
      </c>
      <c r="Z1237" s="24">
        <f t="shared" si="601"/>
        <v>5322.5066728737575</v>
      </c>
      <c r="AA1237" s="24">
        <f t="shared" si="602"/>
        <v>15997.839900926747</v>
      </c>
      <c r="AB1237" s="24">
        <f t="shared" si="615"/>
        <v>573.13311673918395</v>
      </c>
      <c r="AC1237" s="24">
        <f t="shared" si="616"/>
        <v>430.95186695865215</v>
      </c>
      <c r="AE1237" s="14">
        <f t="shared" si="617"/>
        <v>101.58333333333333</v>
      </c>
      <c r="AF1237" s="24">
        <f t="shared" si="590"/>
        <v>400</v>
      </c>
      <c r="AG1237" s="3">
        <f t="shared" si="618"/>
        <v>1.9</v>
      </c>
      <c r="AH1237" s="3">
        <f>IF(AC1237&lt;=450,AthetaR30_0,IF(AC1237&gt;=650,AthetaR30_2,(IF(AC1237&lt;=550,AthetaR30_0+(AthetaR30_1-AthetaR30_0)/100*(AC1237-450),AthetaR30_1+(AthetaR30_2-AthetaR30_1)/100*(AC1237-450)))))</f>
        <v>0</v>
      </c>
      <c r="AI1237" s="3">
        <f>IF(AD1237&lt;=450,AthetaR60_0,IF(AD1237&gt;=650,AthetaR60_2,(IF(AD1237&lt;=550,AthetaR60_0+(AthetaR60_1-AthetaR60_0)/100*(AD1237-450),AthetaR60_1+(AthetaR60_2-AthetaR60_1)/100*(AD1237-450)))))</f>
        <v>0.5</v>
      </c>
      <c r="AJ1237" s="3">
        <f>IF(AE1237&lt;=450,AthetaR90_0,IF(AE1237&gt;=650,AthetaR90_2,(IF(AE1237&lt;=550,AthetaR90_0+(AthetaR90_1-AthetaR90_0)/100*(AE1237-450),AthetaR90_1+(AthetaR90_2-AthetaR90_1)/100*(AE1237-450)))))</f>
        <v>1.3</v>
      </c>
      <c r="AK1237" s="3">
        <f>IF(AF1237&lt;=450,AthetaR120_0,IF(AF1237&gt;=650,AthetaR120_2,(IF(AF1237&lt;=550,AthetaR120_0+(AthetaR120_1-AthetaR120_0)/100*(AF1237-450),AthetaR120_1+(AthetaR120_2-AthetaR120_1)/100*(AF1237-450)))))</f>
        <v>1.9</v>
      </c>
      <c r="AL1237" s="24">
        <f t="shared" si="619"/>
        <v>573.13311673918395</v>
      </c>
      <c r="AM1237" s="14">
        <f t="shared" si="620"/>
        <v>438.64470358848274</v>
      </c>
    </row>
    <row r="1238" spans="2:39" x14ac:dyDescent="0.25">
      <c r="B1238" s="3">
        <f t="shared" si="603"/>
        <v>6100</v>
      </c>
      <c r="C1238" s="14">
        <f t="shared" si="604"/>
        <v>101.66666666666667</v>
      </c>
      <c r="D1238" s="11">
        <f t="shared" si="605"/>
        <v>1024.2267632275521</v>
      </c>
      <c r="E1238" s="11">
        <f t="shared" si="591"/>
        <v>707.0656569505187</v>
      </c>
      <c r="F1238" s="11">
        <f t="shared" si="606"/>
        <v>298.30877888763922</v>
      </c>
      <c r="G1238" s="11">
        <f t="shared" si="592"/>
        <v>573.44737402803787</v>
      </c>
      <c r="H1238" s="11">
        <f t="shared" si="593"/>
        <v>431.23563164703751</v>
      </c>
      <c r="I1238" s="24">
        <f t="shared" si="607"/>
        <v>298.30877888763922</v>
      </c>
      <c r="J1238" s="12">
        <f t="shared" si="594"/>
        <v>0.20492461826638428</v>
      </c>
      <c r="K1238" s="24">
        <f t="shared" si="595"/>
        <v>564.13473656505562</v>
      </c>
      <c r="L1238" s="12">
        <f t="shared" si="608"/>
        <v>0.21841293250500185</v>
      </c>
      <c r="M1238" s="24">
        <f t="shared" si="609"/>
        <v>573.44737402803787</v>
      </c>
      <c r="N1238" s="12">
        <f t="shared" si="596"/>
        <v>0.527035886469429</v>
      </c>
      <c r="O1238" s="24">
        <f t="shared" si="597"/>
        <v>731.16523630443521</v>
      </c>
      <c r="P1238" s="12">
        <f t="shared" si="610"/>
        <v>0.31400933454907914</v>
      </c>
      <c r="Q1238" s="24">
        <f t="shared" si="611"/>
        <v>431.23563164703751</v>
      </c>
      <c r="R1238" s="12">
        <f t="shared" si="598"/>
        <v>0.34069060475252211</v>
      </c>
      <c r="S1238" s="24">
        <f t="shared" si="599"/>
        <v>622.09721137802137</v>
      </c>
      <c r="T1238" s="12">
        <f t="shared" si="612"/>
        <v>0.28362576658900002</v>
      </c>
      <c r="W1238" s="24">
        <f t="shared" si="613"/>
        <v>494.31024159112883</v>
      </c>
      <c r="X1238" s="24">
        <f t="shared" si="614"/>
        <v>662.29674408906749</v>
      </c>
      <c r="Y1238" s="13">
        <f t="shared" si="600"/>
        <v>0.35852084843450049</v>
      </c>
      <c r="Z1238" s="24">
        <f t="shared" si="601"/>
        <v>5318.885383984747</v>
      </c>
      <c r="AA1238" s="24">
        <f t="shared" si="602"/>
        <v>16002.206036379355</v>
      </c>
      <c r="AB1238" s="24">
        <f t="shared" si="615"/>
        <v>573.44737402803787</v>
      </c>
      <c r="AC1238" s="24">
        <f t="shared" si="616"/>
        <v>431.23563164703751</v>
      </c>
      <c r="AE1238" s="14">
        <f t="shared" si="617"/>
        <v>101.66666666666667</v>
      </c>
      <c r="AF1238" s="24">
        <f t="shared" si="590"/>
        <v>400</v>
      </c>
      <c r="AG1238" s="3">
        <f t="shared" si="618"/>
        <v>1.9</v>
      </c>
      <c r="AH1238" s="3">
        <f>IF(AC1238&lt;=450,AthetaR30_0,IF(AC1238&gt;=650,AthetaR30_2,(IF(AC1238&lt;=550,AthetaR30_0+(AthetaR30_1-AthetaR30_0)/100*(AC1238-450),AthetaR30_1+(AthetaR30_2-AthetaR30_1)/100*(AC1238-450)))))</f>
        <v>0</v>
      </c>
      <c r="AI1238" s="3">
        <f>IF(AD1238&lt;=450,AthetaR60_0,IF(AD1238&gt;=650,AthetaR60_2,(IF(AD1238&lt;=550,AthetaR60_0+(AthetaR60_1-AthetaR60_0)/100*(AD1238-450),AthetaR60_1+(AthetaR60_2-AthetaR60_1)/100*(AD1238-450)))))</f>
        <v>0.5</v>
      </c>
      <c r="AJ1238" s="3">
        <f>IF(AE1238&lt;=450,AthetaR90_0,IF(AE1238&gt;=650,AthetaR90_2,(IF(AE1238&lt;=550,AthetaR90_0+(AthetaR90_1-AthetaR90_0)/100*(AE1238-450),AthetaR90_1+(AthetaR90_2-AthetaR90_1)/100*(AE1238-450)))))</f>
        <v>1.3</v>
      </c>
      <c r="AK1238" s="3">
        <f>IF(AF1238&lt;=450,AthetaR120_0,IF(AF1238&gt;=650,AthetaR120_2,(IF(AF1238&lt;=550,AthetaR120_0+(AthetaR120_1-AthetaR120_0)/100*(AF1238-450),AthetaR120_1+(AthetaR120_2-AthetaR120_1)/100*(AF1238-450)))))</f>
        <v>1.9</v>
      </c>
      <c r="AL1238" s="24">
        <f t="shared" si="619"/>
        <v>573.44737402803787</v>
      </c>
      <c r="AM1238" s="14">
        <f t="shared" si="620"/>
        <v>438.96291960167122</v>
      </c>
    </row>
    <row r="1239" spans="2:39" x14ac:dyDescent="0.25">
      <c r="B1239" s="3">
        <f t="shared" si="603"/>
        <v>6105</v>
      </c>
      <c r="C1239" s="14">
        <f t="shared" si="604"/>
        <v>101.75</v>
      </c>
      <c r="D1239" s="11">
        <f t="shared" si="605"/>
        <v>1024.349375015292</v>
      </c>
      <c r="E1239" s="11">
        <f t="shared" si="591"/>
        <v>707.27945529917076</v>
      </c>
      <c r="F1239" s="11">
        <f t="shared" si="606"/>
        <v>298.5271918201442</v>
      </c>
      <c r="G1239" s="11">
        <f t="shared" si="592"/>
        <v>573.76138336258691</v>
      </c>
      <c r="H1239" s="11">
        <f t="shared" si="593"/>
        <v>431.51925741362652</v>
      </c>
      <c r="I1239" s="24">
        <f t="shared" si="607"/>
        <v>298.5271918201442</v>
      </c>
      <c r="J1239" s="12">
        <f t="shared" si="594"/>
        <v>0.20489626289513022</v>
      </c>
      <c r="K1239" s="24">
        <f t="shared" si="595"/>
        <v>564.21280655845908</v>
      </c>
      <c r="L1239" s="12">
        <f t="shared" si="608"/>
        <v>0.2183575917720377</v>
      </c>
      <c r="M1239" s="24">
        <f t="shared" si="609"/>
        <v>573.76138336258691</v>
      </c>
      <c r="N1239" s="12">
        <f t="shared" si="596"/>
        <v>0.52680387299947806</v>
      </c>
      <c r="O1239" s="24">
        <f t="shared" si="597"/>
        <v>731.48725402730543</v>
      </c>
      <c r="P1239" s="12">
        <f t="shared" si="610"/>
        <v>0.31376160020509747</v>
      </c>
      <c r="Q1239" s="24">
        <f t="shared" si="611"/>
        <v>431.51925741362652</v>
      </c>
      <c r="R1239" s="12">
        <f t="shared" si="598"/>
        <v>0.34060453167168858</v>
      </c>
      <c r="S1239" s="24">
        <f t="shared" si="599"/>
        <v>622.254419572811</v>
      </c>
      <c r="T1239" s="12">
        <f t="shared" si="612"/>
        <v>0.28348687422708557</v>
      </c>
      <c r="W1239" s="24">
        <f t="shared" si="613"/>
        <v>494.66876243956335</v>
      </c>
      <c r="X1239" s="24">
        <f t="shared" si="614"/>
        <v>662.55851015347685</v>
      </c>
      <c r="Y1239" s="13">
        <f t="shared" si="600"/>
        <v>0.3583917075086519</v>
      </c>
      <c r="Z1239" s="24">
        <f t="shared" si="601"/>
        <v>5315.2673214901852</v>
      </c>
      <c r="AA1239" s="24">
        <f t="shared" si="602"/>
        <v>16006.568049184541</v>
      </c>
      <c r="AB1239" s="24">
        <f t="shared" si="615"/>
        <v>573.76138336258691</v>
      </c>
      <c r="AC1239" s="24">
        <f t="shared" si="616"/>
        <v>431.51925741362652</v>
      </c>
      <c r="AE1239" s="14">
        <f t="shared" si="617"/>
        <v>101.75</v>
      </c>
      <c r="AF1239" s="24">
        <f t="shared" si="590"/>
        <v>400</v>
      </c>
      <c r="AG1239" s="3">
        <f t="shared" si="618"/>
        <v>1.9</v>
      </c>
      <c r="AH1239" s="3">
        <f>IF(AC1239&lt;=450,AthetaR30_0,IF(AC1239&gt;=650,AthetaR30_2,(IF(AC1239&lt;=550,AthetaR30_0+(AthetaR30_1-AthetaR30_0)/100*(AC1239-450),AthetaR30_1+(AthetaR30_2-AthetaR30_1)/100*(AC1239-450)))))</f>
        <v>0</v>
      </c>
      <c r="AI1239" s="3">
        <f>IF(AD1239&lt;=450,AthetaR60_0,IF(AD1239&gt;=650,AthetaR60_2,(IF(AD1239&lt;=550,AthetaR60_0+(AthetaR60_1-AthetaR60_0)/100*(AD1239-450),AthetaR60_1+(AthetaR60_2-AthetaR60_1)/100*(AD1239-450)))))</f>
        <v>0.5</v>
      </c>
      <c r="AJ1239" s="3">
        <f>IF(AE1239&lt;=450,AthetaR90_0,IF(AE1239&gt;=650,AthetaR90_2,(IF(AE1239&lt;=550,AthetaR90_0+(AthetaR90_1-AthetaR90_0)/100*(AE1239-450),AthetaR90_1+(AthetaR90_2-AthetaR90_1)/100*(AE1239-450)))))</f>
        <v>1.3</v>
      </c>
      <c r="AK1239" s="3">
        <f>IF(AF1239&lt;=450,AthetaR120_0,IF(AF1239&gt;=650,AthetaR120_2,(IF(AF1239&lt;=550,AthetaR120_0+(AthetaR120_1-AthetaR120_0)/100*(AF1239-450),AthetaR120_1+(AthetaR120_2-AthetaR120_1)/100*(AF1239-450)))))</f>
        <v>1.9</v>
      </c>
      <c r="AL1239" s="24">
        <f t="shared" si="619"/>
        <v>573.76138336258691</v>
      </c>
      <c r="AM1239" s="14">
        <f t="shared" si="620"/>
        <v>439.28102228658207</v>
      </c>
    </row>
    <row r="1240" spans="2:39" x14ac:dyDescent="0.25">
      <c r="B1240" s="3">
        <f t="shared" si="603"/>
        <v>6110</v>
      </c>
      <c r="C1240" s="14">
        <f t="shared" si="604"/>
        <v>101.83333333333333</v>
      </c>
      <c r="D1240" s="11">
        <f t="shared" si="605"/>
        <v>1024.4718865480836</v>
      </c>
      <c r="E1240" s="11">
        <f t="shared" si="591"/>
        <v>707.49325364782283</v>
      </c>
      <c r="F1240" s="11">
        <f t="shared" si="606"/>
        <v>298.74554941191622</v>
      </c>
      <c r="G1240" s="11">
        <f t="shared" si="592"/>
        <v>574.07514496279202</v>
      </c>
      <c r="H1240" s="11">
        <f t="shared" si="593"/>
        <v>431.80274428785361</v>
      </c>
      <c r="I1240" s="24">
        <f t="shared" si="607"/>
        <v>298.74554941191622</v>
      </c>
      <c r="J1240" s="12">
        <f t="shared" si="594"/>
        <v>0.20486791222652143</v>
      </c>
      <c r="K1240" s="24">
        <f t="shared" si="595"/>
        <v>564.29088520986784</v>
      </c>
      <c r="L1240" s="12">
        <f t="shared" si="608"/>
        <v>0.21830224512429522</v>
      </c>
      <c r="M1240" s="24">
        <f t="shared" si="609"/>
        <v>574.07514496279202</v>
      </c>
      <c r="N1240" s="12">
        <f t="shared" si="596"/>
        <v>0.52657194445665623</v>
      </c>
      <c r="O1240" s="24">
        <f t="shared" si="597"/>
        <v>731.80943749094286</v>
      </c>
      <c r="P1240" s="12">
        <f t="shared" si="610"/>
        <v>0.31351408583261486</v>
      </c>
      <c r="Q1240" s="24">
        <f t="shared" si="611"/>
        <v>431.80274428785361</v>
      </c>
      <c r="R1240" s="12">
        <f t="shared" si="598"/>
        <v>0.34051844005705445</v>
      </c>
      <c r="S1240" s="24">
        <f t="shared" si="599"/>
        <v>622.41174111958321</v>
      </c>
      <c r="T1240" s="12">
        <f t="shared" si="612"/>
        <v>0.28334801141088278</v>
      </c>
      <c r="W1240" s="24">
        <f t="shared" si="613"/>
        <v>495.027154147072</v>
      </c>
      <c r="X1240" s="24">
        <f t="shared" si="614"/>
        <v>662.82059417990445</v>
      </c>
      <c r="Y1240" s="13">
        <f t="shared" si="600"/>
        <v>0.35826248194109184</v>
      </c>
      <c r="Z1240" s="24">
        <f t="shared" si="601"/>
        <v>5311.6524875187706</v>
      </c>
      <c r="AA1240" s="24">
        <f t="shared" si="602"/>
        <v>16010.925953692489</v>
      </c>
      <c r="AB1240" s="24">
        <f t="shared" si="615"/>
        <v>574.07514496279202</v>
      </c>
      <c r="AC1240" s="24">
        <f t="shared" si="616"/>
        <v>431.80274428785361</v>
      </c>
      <c r="AE1240" s="14">
        <f t="shared" si="617"/>
        <v>101.83333333333333</v>
      </c>
      <c r="AF1240" s="24">
        <f t="shared" si="590"/>
        <v>400</v>
      </c>
      <c r="AG1240" s="3">
        <f t="shared" si="618"/>
        <v>1.9</v>
      </c>
      <c r="AH1240" s="3">
        <f>IF(AC1240&lt;=450,AthetaR30_0,IF(AC1240&gt;=650,AthetaR30_2,(IF(AC1240&lt;=550,AthetaR30_0+(AthetaR30_1-AthetaR30_0)/100*(AC1240-450),AthetaR30_1+(AthetaR30_2-AthetaR30_1)/100*(AC1240-450)))))</f>
        <v>0</v>
      </c>
      <c r="AI1240" s="3">
        <f>IF(AD1240&lt;=450,AthetaR60_0,IF(AD1240&gt;=650,AthetaR60_2,(IF(AD1240&lt;=550,AthetaR60_0+(AthetaR60_1-AthetaR60_0)/100*(AD1240-450),AthetaR60_1+(AthetaR60_2-AthetaR60_1)/100*(AD1240-450)))))</f>
        <v>0.5</v>
      </c>
      <c r="AJ1240" s="3">
        <f>IF(AE1240&lt;=450,AthetaR90_0,IF(AE1240&gt;=650,AthetaR90_2,(IF(AE1240&lt;=550,AthetaR90_0+(AthetaR90_1-AthetaR90_0)/100*(AE1240-450),AthetaR90_1+(AthetaR90_2-AthetaR90_1)/100*(AE1240-450)))))</f>
        <v>1.3</v>
      </c>
      <c r="AK1240" s="3">
        <f>IF(AF1240&lt;=450,AthetaR120_0,IF(AF1240&gt;=650,AthetaR120_2,(IF(AF1240&lt;=550,AthetaR120_0+(AthetaR120_1-AthetaR120_0)/100*(AF1240-450),AthetaR120_1+(AthetaR120_2-AthetaR120_1)/100*(AF1240-450)))))</f>
        <v>1.9</v>
      </c>
      <c r="AL1240" s="24">
        <f t="shared" si="619"/>
        <v>574.07514496279202</v>
      </c>
      <c r="AM1240" s="14">
        <f t="shared" si="620"/>
        <v>439.59901161694199</v>
      </c>
    </row>
    <row r="1241" spans="2:39" x14ac:dyDescent="0.25">
      <c r="B1241" s="3">
        <f t="shared" si="603"/>
        <v>6115</v>
      </c>
      <c r="C1241" s="14">
        <f t="shared" si="604"/>
        <v>101.91666666666667</v>
      </c>
      <c r="D1241" s="11">
        <f t="shared" si="605"/>
        <v>1024.5942979897427</v>
      </c>
      <c r="E1241" s="11">
        <f t="shared" si="591"/>
        <v>707.70705199647489</v>
      </c>
      <c r="F1241" s="11">
        <f t="shared" si="606"/>
        <v>298.96385165704049</v>
      </c>
      <c r="G1241" s="11">
        <f t="shared" si="592"/>
        <v>574.38865904862462</v>
      </c>
      <c r="H1241" s="11">
        <f t="shared" si="593"/>
        <v>432.08609229926452</v>
      </c>
      <c r="I1241" s="24">
        <f t="shared" si="607"/>
        <v>298.96385165704049</v>
      </c>
      <c r="J1241" s="12">
        <f t="shared" si="594"/>
        <v>0.20483956621821134</v>
      </c>
      <c r="K1241" s="24">
        <f t="shared" si="595"/>
        <v>564.36897263417154</v>
      </c>
      <c r="L1241" s="12">
        <f t="shared" si="608"/>
        <v>0.21824689258497396</v>
      </c>
      <c r="M1241" s="24">
        <f t="shared" si="609"/>
        <v>574.38865904862462</v>
      </c>
      <c r="N1241" s="12">
        <f t="shared" si="596"/>
        <v>0.52634010114279228</v>
      </c>
      <c r="O1241" s="24">
        <f t="shared" si="597"/>
        <v>732.13178633864879</v>
      </c>
      <c r="P1241" s="12">
        <f t="shared" si="610"/>
        <v>0.31326679144112429</v>
      </c>
      <c r="Q1241" s="24">
        <f t="shared" si="611"/>
        <v>432.08609229926452</v>
      </c>
      <c r="R1241" s="12">
        <f t="shared" si="598"/>
        <v>0.34043232994783829</v>
      </c>
      <c r="S1241" s="24">
        <f t="shared" si="599"/>
        <v>622.56917605830768</v>
      </c>
      <c r="T1241" s="12">
        <f t="shared" si="612"/>
        <v>0.28320917825149999</v>
      </c>
      <c r="W1241" s="24">
        <f t="shared" si="613"/>
        <v>495.38541662901309</v>
      </c>
      <c r="X1241" s="24">
        <f t="shared" si="614"/>
        <v>663.08299627357712</v>
      </c>
      <c r="Y1241" s="13">
        <f t="shared" si="600"/>
        <v>0.35813317223831037</v>
      </c>
      <c r="Z1241" s="24">
        <f t="shared" si="601"/>
        <v>5308.0408841865446</v>
      </c>
      <c r="AA1241" s="24">
        <f t="shared" si="602"/>
        <v>16015.279764283372</v>
      </c>
      <c r="AB1241" s="24">
        <f t="shared" si="615"/>
        <v>574.38865904862462</v>
      </c>
      <c r="AC1241" s="24">
        <f t="shared" si="616"/>
        <v>432.08609229926452</v>
      </c>
      <c r="AE1241" s="14">
        <f t="shared" si="617"/>
        <v>101.91666666666667</v>
      </c>
      <c r="AF1241" s="24">
        <f t="shared" si="590"/>
        <v>400</v>
      </c>
      <c r="AG1241" s="3">
        <f t="shared" si="618"/>
        <v>1.9</v>
      </c>
      <c r="AH1241" s="3">
        <f>IF(AC1241&lt;=450,AthetaR30_0,IF(AC1241&gt;=650,AthetaR30_2,(IF(AC1241&lt;=550,AthetaR30_0+(AthetaR30_1-AthetaR30_0)/100*(AC1241-450),AthetaR30_1+(AthetaR30_2-AthetaR30_1)/100*(AC1241-450)))))</f>
        <v>0</v>
      </c>
      <c r="AI1241" s="3">
        <f>IF(AD1241&lt;=450,AthetaR60_0,IF(AD1241&gt;=650,AthetaR60_2,(IF(AD1241&lt;=550,AthetaR60_0+(AthetaR60_1-AthetaR60_0)/100*(AD1241-450),AthetaR60_1+(AthetaR60_2-AthetaR60_1)/100*(AD1241-450)))))</f>
        <v>0.5</v>
      </c>
      <c r="AJ1241" s="3">
        <f>IF(AE1241&lt;=450,AthetaR90_0,IF(AE1241&gt;=650,AthetaR90_2,(IF(AE1241&lt;=550,AthetaR90_0+(AthetaR90_1-AthetaR90_0)/100*(AE1241-450),AthetaR90_1+(AthetaR90_2-AthetaR90_1)/100*(AE1241-450)))))</f>
        <v>1.3</v>
      </c>
      <c r="AK1241" s="3">
        <f>IF(AF1241&lt;=450,AthetaR120_0,IF(AF1241&gt;=650,AthetaR120_2,(IF(AF1241&lt;=550,AthetaR120_0+(AthetaR120_1-AthetaR120_0)/100*(AF1241-450),AthetaR120_1+(AthetaR120_2-AthetaR120_1)/100*(AF1241-450)))))</f>
        <v>1.9</v>
      </c>
      <c r="AL1241" s="24">
        <f t="shared" si="619"/>
        <v>574.38865904862462</v>
      </c>
      <c r="AM1241" s="14">
        <f t="shared" si="620"/>
        <v>439.9168875666424</v>
      </c>
    </row>
    <row r="1242" spans="2:39" x14ac:dyDescent="0.25">
      <c r="B1242" s="3">
        <f t="shared" si="603"/>
        <v>6120</v>
      </c>
      <c r="C1242" s="14">
        <f t="shared" si="604"/>
        <v>102</v>
      </c>
      <c r="D1242" s="11">
        <f t="shared" si="605"/>
        <v>1024.7166095036832</v>
      </c>
      <c r="E1242" s="11">
        <f t="shared" si="591"/>
        <v>707.92085034512695</v>
      </c>
      <c r="F1242" s="11">
        <f t="shared" si="606"/>
        <v>299.18209854962549</v>
      </c>
      <c r="G1242" s="11">
        <f t="shared" si="592"/>
        <v>574.70192584006577</v>
      </c>
      <c r="H1242" s="11">
        <f t="shared" si="593"/>
        <v>432.36930147751605</v>
      </c>
      <c r="I1242" s="24">
        <f t="shared" si="607"/>
        <v>299.18209854962549</v>
      </c>
      <c r="J1242" s="12">
        <f t="shared" si="594"/>
        <v>0.20481122482797212</v>
      </c>
      <c r="K1242" s="24">
        <f t="shared" si="595"/>
        <v>564.44706894605952</v>
      </c>
      <c r="L1242" s="12">
        <f t="shared" si="608"/>
        <v>0.21819153417725651</v>
      </c>
      <c r="M1242" s="24">
        <f t="shared" si="609"/>
        <v>574.70192584006577</v>
      </c>
      <c r="N1242" s="12">
        <f t="shared" si="596"/>
        <v>0.52610834335859857</v>
      </c>
      <c r="O1242" s="24">
        <f t="shared" si="597"/>
        <v>732.45430021375</v>
      </c>
      <c r="P1242" s="12">
        <f t="shared" si="610"/>
        <v>0.31301971703915965</v>
      </c>
      <c r="Q1242" s="24">
        <f t="shared" si="611"/>
        <v>432.36930147751605</v>
      </c>
      <c r="R1242" s="12">
        <f t="shared" si="598"/>
        <v>0.34034620138359656</v>
      </c>
      <c r="S1242" s="24">
        <f t="shared" si="599"/>
        <v>622.72672442834119</v>
      </c>
      <c r="T1242" s="12">
        <f t="shared" si="612"/>
        <v>0.28307037485996273</v>
      </c>
      <c r="W1242" s="24">
        <f t="shared" si="613"/>
        <v>495.74354980125139</v>
      </c>
      <c r="X1242" s="24">
        <f t="shared" si="614"/>
        <v>663.34571653853845</v>
      </c>
      <c r="Y1242" s="13">
        <f t="shared" si="600"/>
        <v>0.35800377890724655</v>
      </c>
      <c r="Z1242" s="24">
        <f t="shared" si="601"/>
        <v>5304.4325135968893</v>
      </c>
      <c r="AA1242" s="24">
        <f t="shared" si="602"/>
        <v>16019.629495367155</v>
      </c>
      <c r="AB1242" s="24">
        <f t="shared" si="615"/>
        <v>574.70192584006577</v>
      </c>
      <c r="AC1242" s="24">
        <f t="shared" si="616"/>
        <v>432.36930147751605</v>
      </c>
      <c r="AE1242" s="14">
        <f t="shared" si="617"/>
        <v>102</v>
      </c>
      <c r="AF1242" s="24">
        <f t="shared" si="590"/>
        <v>400</v>
      </c>
      <c r="AG1242" s="3">
        <f t="shared" si="618"/>
        <v>1.9</v>
      </c>
      <c r="AH1242" s="3">
        <f>IF(AC1242&lt;=450,AthetaR30_0,IF(AC1242&gt;=650,AthetaR30_2,(IF(AC1242&lt;=550,AthetaR30_0+(AthetaR30_1-AthetaR30_0)/100*(AC1242-450),AthetaR30_1+(AthetaR30_2-AthetaR30_1)/100*(AC1242-450)))))</f>
        <v>0</v>
      </c>
      <c r="AI1242" s="3">
        <f>IF(AD1242&lt;=450,AthetaR60_0,IF(AD1242&gt;=650,AthetaR60_2,(IF(AD1242&lt;=550,AthetaR60_0+(AthetaR60_1-AthetaR60_0)/100*(AD1242-450),AthetaR60_1+(AthetaR60_2-AthetaR60_1)/100*(AD1242-450)))))</f>
        <v>0.5</v>
      </c>
      <c r="AJ1242" s="3">
        <f>IF(AE1242&lt;=450,AthetaR90_0,IF(AE1242&gt;=650,AthetaR90_2,(IF(AE1242&lt;=550,AthetaR90_0+(AthetaR90_1-AthetaR90_0)/100*(AE1242-450),AthetaR90_1+(AthetaR90_2-AthetaR90_1)/100*(AE1242-450)))))</f>
        <v>1.3</v>
      </c>
      <c r="AK1242" s="3">
        <f>IF(AF1242&lt;=450,AthetaR120_0,IF(AF1242&gt;=650,AthetaR120_2,(IF(AF1242&lt;=550,AthetaR120_0+(AthetaR120_1-AthetaR120_0)/100*(AF1242-450),AthetaR120_1+(AthetaR120_2-AthetaR120_1)/100*(AF1242-450)))))</f>
        <v>1.9</v>
      </c>
      <c r="AL1242" s="24">
        <f t="shared" si="619"/>
        <v>574.70192584006577</v>
      </c>
      <c r="AM1242" s="14">
        <f t="shared" si="620"/>
        <v>440.2346501097395</v>
      </c>
    </row>
    <row r="1243" spans="2:39" x14ac:dyDescent="0.25">
      <c r="B1243" s="3">
        <f t="shared" si="603"/>
        <v>6125</v>
      </c>
      <c r="C1243" s="14">
        <f t="shared" si="604"/>
        <v>102.08333333333333</v>
      </c>
      <c r="D1243" s="11">
        <f t="shared" si="605"/>
        <v>1024.8388212529194</v>
      </c>
      <c r="E1243" s="11">
        <f t="shared" si="591"/>
        <v>708.13464869377901</v>
      </c>
      <c r="F1243" s="11">
        <f t="shared" si="606"/>
        <v>299.40029008380276</v>
      </c>
      <c r="G1243" s="11">
        <f t="shared" si="592"/>
        <v>575.01494555710497</v>
      </c>
      <c r="H1243" s="11">
        <f t="shared" si="593"/>
        <v>432.65237185237601</v>
      </c>
      <c r="I1243" s="24">
        <f t="shared" si="607"/>
        <v>299.40029008380276</v>
      </c>
      <c r="J1243" s="12">
        <f t="shared" si="594"/>
        <v>0.20478288801369454</v>
      </c>
      <c r="K1243" s="24">
        <f t="shared" si="595"/>
        <v>564.525174260021</v>
      </c>
      <c r="L1243" s="12">
        <f t="shared" si="608"/>
        <v>0.21813616992425167</v>
      </c>
      <c r="M1243" s="24">
        <f t="shared" si="609"/>
        <v>575.01494555710497</v>
      </c>
      <c r="N1243" s="12">
        <f t="shared" si="596"/>
        <v>0.52587667140367012</v>
      </c>
      <c r="O1243" s="24">
        <f t="shared" si="597"/>
        <v>732.77697875960234</v>
      </c>
      <c r="P1243" s="12">
        <f t="shared" si="610"/>
        <v>0.31277286263415327</v>
      </c>
      <c r="Q1243" s="24">
        <f t="shared" si="611"/>
        <v>432.65237185237601</v>
      </c>
      <c r="R1243" s="12">
        <f t="shared" si="598"/>
        <v>0.34026005440422114</v>
      </c>
      <c r="S1243" s="24">
        <f t="shared" si="599"/>
        <v>622.88438626842935</v>
      </c>
      <c r="T1243" s="12">
        <f t="shared" si="612"/>
        <v>0.28293160134711953</v>
      </c>
      <c r="W1243" s="24">
        <f t="shared" si="613"/>
        <v>496.10155358015862</v>
      </c>
      <c r="X1243" s="24">
        <f t="shared" si="614"/>
        <v>663.60875507765252</v>
      </c>
      <c r="Y1243" s="13">
        <f t="shared" si="600"/>
        <v>0.35787430245528035</v>
      </c>
      <c r="Z1243" s="24">
        <f t="shared" si="601"/>
        <v>5300.8273778405101</v>
      </c>
      <c r="AA1243" s="24">
        <f t="shared" si="602"/>
        <v>16023.975161383476</v>
      </c>
      <c r="AB1243" s="24">
        <f t="shared" si="615"/>
        <v>575.01494555710497</v>
      </c>
      <c r="AC1243" s="24">
        <f t="shared" si="616"/>
        <v>432.65237185237601</v>
      </c>
      <c r="AE1243" s="14">
        <f t="shared" si="617"/>
        <v>102.08333333333333</v>
      </c>
      <c r="AF1243" s="24">
        <f t="shared" si="590"/>
        <v>400</v>
      </c>
      <c r="AG1243" s="3">
        <f t="shared" si="618"/>
        <v>1.9</v>
      </c>
      <c r="AH1243" s="3">
        <f>IF(AC1243&lt;=450,AthetaR30_0,IF(AC1243&gt;=650,AthetaR30_2,(IF(AC1243&lt;=550,AthetaR30_0+(AthetaR30_1-AthetaR30_0)/100*(AC1243-450),AthetaR30_1+(AthetaR30_2-AthetaR30_1)/100*(AC1243-450)))))</f>
        <v>0</v>
      </c>
      <c r="AI1243" s="3">
        <f>IF(AD1243&lt;=450,AthetaR60_0,IF(AD1243&gt;=650,AthetaR60_2,(IF(AD1243&lt;=550,AthetaR60_0+(AthetaR60_1-AthetaR60_0)/100*(AD1243-450),AthetaR60_1+(AthetaR60_2-AthetaR60_1)/100*(AD1243-450)))))</f>
        <v>0.5</v>
      </c>
      <c r="AJ1243" s="3">
        <f>IF(AE1243&lt;=450,AthetaR90_0,IF(AE1243&gt;=650,AthetaR90_2,(IF(AE1243&lt;=550,AthetaR90_0+(AthetaR90_1-AthetaR90_0)/100*(AE1243-450),AthetaR90_1+(AthetaR90_2-AthetaR90_1)/100*(AE1243-450)))))</f>
        <v>1.3</v>
      </c>
      <c r="AK1243" s="3">
        <f>IF(AF1243&lt;=450,AthetaR120_0,IF(AF1243&gt;=650,AthetaR120_2,(IF(AF1243&lt;=550,AthetaR120_0+(AthetaR120_1-AthetaR120_0)/100*(AF1243-450),AthetaR120_1+(AthetaR120_2-AthetaR120_1)/100*(AF1243-450)))))</f>
        <v>1.9</v>
      </c>
      <c r="AL1243" s="24">
        <f t="shared" si="619"/>
        <v>575.01494555710497</v>
      </c>
      <c r="AM1243" s="14">
        <f t="shared" si="620"/>
        <v>440.55229922045521</v>
      </c>
    </row>
    <row r="1244" spans="2:39" x14ac:dyDescent="0.25">
      <c r="B1244" s="3">
        <f t="shared" si="603"/>
        <v>6130</v>
      </c>
      <c r="C1244" s="14">
        <f t="shared" si="604"/>
        <v>102.16666666666667</v>
      </c>
      <c r="D1244" s="11">
        <f t="shared" si="605"/>
        <v>1024.960933400067</v>
      </c>
      <c r="E1244" s="11">
        <f t="shared" si="591"/>
        <v>708.34844704243119</v>
      </c>
      <c r="F1244" s="11">
        <f t="shared" si="606"/>
        <v>299.61842625372702</v>
      </c>
      <c r="G1244" s="11">
        <f t="shared" si="592"/>
        <v>575.32771841973909</v>
      </c>
      <c r="H1244" s="11">
        <f t="shared" si="593"/>
        <v>432.93530345372312</v>
      </c>
      <c r="I1244" s="24">
        <f t="shared" si="607"/>
        <v>299.61842625372702</v>
      </c>
      <c r="J1244" s="12">
        <f t="shared" si="594"/>
        <v>0.20475455573338758</v>
      </c>
      <c r="K1244" s="24">
        <f t="shared" si="595"/>
        <v>564.60328869034549</v>
      </c>
      <c r="L1244" s="12">
        <f t="shared" si="608"/>
        <v>0.21808079984901452</v>
      </c>
      <c r="M1244" s="24">
        <f t="shared" si="609"/>
        <v>575.32771841973909</v>
      </c>
      <c r="N1244" s="12">
        <f t="shared" si="596"/>
        <v>0.5256450855764857</v>
      </c>
      <c r="O1244" s="24">
        <f t="shared" si="597"/>
        <v>733.09982161959351</v>
      </c>
      <c r="P1244" s="12">
        <f t="shared" si="610"/>
        <v>0.31252622823248793</v>
      </c>
      <c r="Q1244" s="24">
        <f t="shared" si="611"/>
        <v>432.93530345372312</v>
      </c>
      <c r="R1244" s="12">
        <f t="shared" si="598"/>
        <v>0.34017388904993839</v>
      </c>
      <c r="S1244" s="24">
        <f t="shared" si="599"/>
        <v>623.04216161670763</v>
      </c>
      <c r="T1244" s="12">
        <f t="shared" si="612"/>
        <v>0.28279285782367264</v>
      </c>
      <c r="W1244" s="24">
        <f t="shared" si="613"/>
        <v>496.45942788261391</v>
      </c>
      <c r="X1244" s="24">
        <f t="shared" si="614"/>
        <v>663.87211199260651</v>
      </c>
      <c r="Y1244" s="13">
        <f t="shared" si="600"/>
        <v>0.35774474339022311</v>
      </c>
      <c r="Z1244" s="24">
        <f t="shared" si="601"/>
        <v>5297.2254789954322</v>
      </c>
      <c r="AA1244" s="24">
        <f t="shared" si="602"/>
        <v>16028.31677680143</v>
      </c>
      <c r="AB1244" s="24">
        <f t="shared" si="615"/>
        <v>575.32771841973909</v>
      </c>
      <c r="AC1244" s="24">
        <f t="shared" si="616"/>
        <v>432.93530345372312</v>
      </c>
      <c r="AE1244" s="14">
        <f t="shared" si="617"/>
        <v>102.16666666666667</v>
      </c>
      <c r="AF1244" s="24">
        <f t="shared" si="590"/>
        <v>400</v>
      </c>
      <c r="AG1244" s="3">
        <f t="shared" si="618"/>
        <v>1.9</v>
      </c>
      <c r="AH1244" s="3">
        <f>IF(AC1244&lt;=450,AthetaR30_0,IF(AC1244&gt;=650,AthetaR30_2,(IF(AC1244&lt;=550,AthetaR30_0+(AthetaR30_1-AthetaR30_0)/100*(AC1244-450),AthetaR30_1+(AthetaR30_2-AthetaR30_1)/100*(AC1244-450)))))</f>
        <v>0</v>
      </c>
      <c r="AI1244" s="3">
        <f>IF(AD1244&lt;=450,AthetaR60_0,IF(AD1244&gt;=650,AthetaR60_2,(IF(AD1244&lt;=550,AthetaR60_0+(AthetaR60_1-AthetaR60_0)/100*(AD1244-450),AthetaR60_1+(AthetaR60_2-AthetaR60_1)/100*(AD1244-450)))))</f>
        <v>0.5</v>
      </c>
      <c r="AJ1244" s="3">
        <f>IF(AE1244&lt;=450,AthetaR90_0,IF(AE1244&gt;=650,AthetaR90_2,(IF(AE1244&lt;=550,AthetaR90_0+(AthetaR90_1-AthetaR90_0)/100*(AE1244-450),AthetaR90_1+(AthetaR90_2-AthetaR90_1)/100*(AE1244-450)))))</f>
        <v>1.3</v>
      </c>
      <c r="AK1244" s="3">
        <f>IF(AF1244&lt;=450,AthetaR120_0,IF(AF1244&gt;=650,AthetaR120_2,(IF(AF1244&lt;=550,AthetaR120_0+(AthetaR120_1-AthetaR120_0)/100*(AF1244-450),AthetaR120_1+(AthetaR120_2-AthetaR120_1)/100*(AF1244-450)))))</f>
        <v>1.9</v>
      </c>
      <c r="AL1244" s="24">
        <f t="shared" si="619"/>
        <v>575.32771841973909</v>
      </c>
      <c r="AM1244" s="14">
        <f t="shared" si="620"/>
        <v>440.86983487317616</v>
      </c>
    </row>
    <row r="1245" spans="2:39" x14ac:dyDescent="0.25">
      <c r="B1245" s="3">
        <f t="shared" si="603"/>
        <v>6135</v>
      </c>
      <c r="C1245" s="14">
        <f t="shared" si="604"/>
        <v>102.25</v>
      </c>
      <c r="D1245" s="11">
        <f t="shared" si="605"/>
        <v>1025.0829461073442</v>
      </c>
      <c r="E1245" s="11">
        <f t="shared" si="591"/>
        <v>708.56224539108325</v>
      </c>
      <c r="F1245" s="11">
        <f t="shared" si="606"/>
        <v>299.83650705357604</v>
      </c>
      <c r="G1245" s="11">
        <f t="shared" si="592"/>
        <v>575.6402446479716</v>
      </c>
      <c r="H1245" s="11">
        <f t="shared" si="593"/>
        <v>433.21809631154679</v>
      </c>
      <c r="I1245" s="24">
        <f t="shared" si="607"/>
        <v>299.83650705357604</v>
      </c>
      <c r="J1245" s="12">
        <f t="shared" si="594"/>
        <v>0.20472622794517856</v>
      </c>
      <c r="K1245" s="24">
        <f t="shared" si="595"/>
        <v>564.6814123511225</v>
      </c>
      <c r="L1245" s="12">
        <f t="shared" si="608"/>
        <v>0.21802542397455993</v>
      </c>
      <c r="M1245" s="24">
        <f t="shared" si="609"/>
        <v>575.6402446479716</v>
      </c>
      <c r="N1245" s="12">
        <f t="shared" si="596"/>
        <v>0.52541358617440603</v>
      </c>
      <c r="O1245" s="24">
        <f t="shared" si="597"/>
        <v>733.42282843714702</v>
      </c>
      <c r="P1245" s="12">
        <f t="shared" si="610"/>
        <v>0.31227981383953696</v>
      </c>
      <c r="Q1245" s="24">
        <f t="shared" si="611"/>
        <v>433.21809631154679</v>
      </c>
      <c r="R1245" s="12">
        <f t="shared" si="598"/>
        <v>0.34008770536130661</v>
      </c>
      <c r="S1245" s="24">
        <f t="shared" si="599"/>
        <v>623.20005051070382</v>
      </c>
      <c r="T1245" s="12">
        <f t="shared" si="612"/>
        <v>0.28265414440020031</v>
      </c>
      <c r="W1245" s="24">
        <f t="shared" si="613"/>
        <v>496.81717262600415</v>
      </c>
      <c r="X1245" s="24">
        <f t="shared" si="614"/>
        <v>664.13578738391516</v>
      </c>
      <c r="Y1245" s="13">
        <f t="shared" si="600"/>
        <v>0.35761510222030729</v>
      </c>
      <c r="Z1245" s="24">
        <f t="shared" si="601"/>
        <v>5293.6268191269774</v>
      </c>
      <c r="AA1245" s="24">
        <f t="shared" si="602"/>
        <v>16032.65435611939</v>
      </c>
      <c r="AB1245" s="24">
        <f t="shared" si="615"/>
        <v>575.6402446479716</v>
      </c>
      <c r="AC1245" s="24">
        <f t="shared" si="616"/>
        <v>433.21809631154679</v>
      </c>
      <c r="AE1245" s="14">
        <f t="shared" si="617"/>
        <v>102.25</v>
      </c>
      <c r="AF1245" s="24">
        <f t="shared" si="590"/>
        <v>400</v>
      </c>
      <c r="AG1245" s="3">
        <f t="shared" si="618"/>
        <v>1.9</v>
      </c>
      <c r="AH1245" s="3">
        <f>IF(AC1245&lt;=450,AthetaR30_0,IF(AC1245&gt;=650,AthetaR30_2,(IF(AC1245&lt;=550,AthetaR30_0+(AthetaR30_1-AthetaR30_0)/100*(AC1245-450),AthetaR30_1+(AthetaR30_2-AthetaR30_1)/100*(AC1245-450)))))</f>
        <v>0</v>
      </c>
      <c r="AI1245" s="3">
        <f>IF(AD1245&lt;=450,AthetaR60_0,IF(AD1245&gt;=650,AthetaR60_2,(IF(AD1245&lt;=550,AthetaR60_0+(AthetaR60_1-AthetaR60_0)/100*(AD1245-450),AthetaR60_1+(AthetaR60_2-AthetaR60_1)/100*(AD1245-450)))))</f>
        <v>0.5</v>
      </c>
      <c r="AJ1245" s="3">
        <f>IF(AE1245&lt;=450,AthetaR90_0,IF(AE1245&gt;=650,AthetaR90_2,(IF(AE1245&lt;=550,AthetaR90_0+(AthetaR90_1-AthetaR90_0)/100*(AE1245-450),AthetaR90_1+(AthetaR90_2-AthetaR90_1)/100*(AE1245-450)))))</f>
        <v>1.3</v>
      </c>
      <c r="AK1245" s="3">
        <f>IF(AF1245&lt;=450,AthetaR120_0,IF(AF1245&gt;=650,AthetaR120_2,(IF(AF1245&lt;=550,AthetaR120_0+(AthetaR120_1-AthetaR120_0)/100*(AF1245-450),AthetaR120_1+(AthetaR120_2-AthetaR120_1)/100*(AF1245-450)))))</f>
        <v>1.9</v>
      </c>
      <c r="AL1245" s="24">
        <f t="shared" si="619"/>
        <v>575.6402446479716</v>
      </c>
      <c r="AM1245" s="14">
        <f t="shared" si="620"/>
        <v>441.18725704245452</v>
      </c>
    </row>
    <row r="1246" spans="2:39" x14ac:dyDescent="0.25">
      <c r="B1246" s="3">
        <f t="shared" si="603"/>
        <v>6140</v>
      </c>
      <c r="C1246" s="14">
        <f t="shared" si="604"/>
        <v>102.33333333333333</v>
      </c>
      <c r="D1246" s="11">
        <f t="shared" si="605"/>
        <v>1025.2048595365738</v>
      </c>
      <c r="E1246" s="11">
        <f t="shared" si="591"/>
        <v>708.77604373973531</v>
      </c>
      <c r="F1246" s="11">
        <f t="shared" si="606"/>
        <v>300.05453247755059</v>
      </c>
      <c r="G1246" s="11">
        <f t="shared" si="592"/>
        <v>575.95252446181109</v>
      </c>
      <c r="H1246" s="11">
        <f t="shared" si="593"/>
        <v>433.50075045594701</v>
      </c>
      <c r="I1246" s="24">
        <f t="shared" si="607"/>
        <v>300.05453247755059</v>
      </c>
      <c r="J1246" s="12">
        <f t="shared" si="594"/>
        <v>0.20469790460731269</v>
      </c>
      <c r="K1246" s="24">
        <f t="shared" si="595"/>
        <v>564.7595453562418</v>
      </c>
      <c r="L1246" s="12">
        <f t="shared" si="608"/>
        <v>0.21797004232383088</v>
      </c>
      <c r="M1246" s="24">
        <f t="shared" si="609"/>
        <v>575.95252446181109</v>
      </c>
      <c r="N1246" s="12">
        <f t="shared" si="596"/>
        <v>0.52518217349367491</v>
      </c>
      <c r="O1246" s="24">
        <f t="shared" si="597"/>
        <v>733.74599885572582</v>
      </c>
      <c r="P1246" s="12">
        <f t="shared" si="610"/>
        <v>0.31203361945958197</v>
      </c>
      <c r="Q1246" s="24">
        <f t="shared" si="611"/>
        <v>433.50075045594701</v>
      </c>
      <c r="R1246" s="12">
        <f t="shared" si="598"/>
        <v>0.34000150337921514</v>
      </c>
      <c r="S1246" s="24">
        <f t="shared" si="599"/>
        <v>623.35805298733885</v>
      </c>
      <c r="T1246" s="12">
        <f t="shared" si="612"/>
        <v>0.28251546118710236</v>
      </c>
      <c r="W1246" s="24">
        <f t="shared" si="613"/>
        <v>497.17478772822443</v>
      </c>
      <c r="X1246" s="24">
        <f t="shared" si="614"/>
        <v>664.39978135092315</v>
      </c>
      <c r="Y1246" s="13">
        <f t="shared" si="600"/>
        <v>0.35748537945417908</v>
      </c>
      <c r="Z1246" s="24">
        <f t="shared" si="601"/>
        <v>5290.0314002877722</v>
      </c>
      <c r="AA1246" s="24">
        <f t="shared" si="602"/>
        <v>16036.987913864876</v>
      </c>
      <c r="AB1246" s="24">
        <f t="shared" si="615"/>
        <v>575.95252446181109</v>
      </c>
      <c r="AC1246" s="24">
        <f t="shared" si="616"/>
        <v>433.50075045594701</v>
      </c>
      <c r="AE1246" s="14">
        <f t="shared" si="617"/>
        <v>102.33333333333333</v>
      </c>
      <c r="AF1246" s="24">
        <f t="shared" si="590"/>
        <v>400</v>
      </c>
      <c r="AG1246" s="3">
        <f t="shared" si="618"/>
        <v>1.9</v>
      </c>
      <c r="AH1246" s="3">
        <f>IF(AC1246&lt;=450,AthetaR30_0,IF(AC1246&gt;=650,AthetaR30_2,(IF(AC1246&lt;=550,AthetaR30_0+(AthetaR30_1-AthetaR30_0)/100*(AC1246-450),AthetaR30_1+(AthetaR30_2-AthetaR30_1)/100*(AC1246-450)))))</f>
        <v>0</v>
      </c>
      <c r="AI1246" s="3">
        <f>IF(AD1246&lt;=450,AthetaR60_0,IF(AD1246&gt;=650,AthetaR60_2,(IF(AD1246&lt;=550,AthetaR60_0+(AthetaR60_1-AthetaR60_0)/100*(AD1246-450),AthetaR60_1+(AthetaR60_2-AthetaR60_1)/100*(AD1246-450)))))</f>
        <v>0.5</v>
      </c>
      <c r="AJ1246" s="3">
        <f>IF(AE1246&lt;=450,AthetaR90_0,IF(AE1246&gt;=650,AthetaR90_2,(IF(AE1246&lt;=550,AthetaR90_0+(AthetaR90_1-AthetaR90_0)/100*(AE1246-450),AthetaR90_1+(AthetaR90_2-AthetaR90_1)/100*(AE1246-450)))))</f>
        <v>1.3</v>
      </c>
      <c r="AK1246" s="3">
        <f>IF(AF1246&lt;=450,AthetaR120_0,IF(AF1246&gt;=650,AthetaR120_2,(IF(AF1246&lt;=550,AthetaR120_0+(AthetaR120_1-AthetaR120_0)/100*(AF1246-450),AthetaR120_1+(AthetaR120_2-AthetaR120_1)/100*(AF1246-450)))))</f>
        <v>1.9</v>
      </c>
      <c r="AL1246" s="24">
        <f t="shared" si="619"/>
        <v>575.95252446181109</v>
      </c>
      <c r="AM1246" s="14">
        <f t="shared" si="620"/>
        <v>441.5045657030077</v>
      </c>
    </row>
    <row r="1247" spans="2:39" x14ac:dyDescent="0.25">
      <c r="B1247" s="3">
        <f t="shared" si="603"/>
        <v>6145</v>
      </c>
      <c r="C1247" s="14">
        <f t="shared" si="604"/>
        <v>102.41666666666667</v>
      </c>
      <c r="D1247" s="11">
        <f t="shared" si="605"/>
        <v>1025.3266738491832</v>
      </c>
      <c r="E1247" s="11">
        <f t="shared" si="591"/>
        <v>708.98984208838738</v>
      </c>
      <c r="F1247" s="11">
        <f t="shared" si="606"/>
        <v>300.27250251987442</v>
      </c>
      <c r="G1247" s="11">
        <f t="shared" si="592"/>
        <v>576.26455808127071</v>
      </c>
      <c r="H1247" s="11">
        <f t="shared" si="593"/>
        <v>433.78326591713409</v>
      </c>
      <c r="I1247" s="24">
        <f t="shared" si="607"/>
        <v>300.27250251987442</v>
      </c>
      <c r="J1247" s="12">
        <f t="shared" si="594"/>
        <v>0.20466958567815313</v>
      </c>
      <c r="K1247" s="24">
        <f t="shared" si="595"/>
        <v>564.83768781939352</v>
      </c>
      <c r="L1247" s="12">
        <f t="shared" si="608"/>
        <v>0.21791465491974482</v>
      </c>
      <c r="M1247" s="24">
        <f t="shared" si="609"/>
        <v>576.26455808127071</v>
      </c>
      <c r="N1247" s="12">
        <f t="shared" si="596"/>
        <v>0.5249508478294187</v>
      </c>
      <c r="O1247" s="24">
        <f t="shared" si="597"/>
        <v>734.06933251883447</v>
      </c>
      <c r="P1247" s="12">
        <f t="shared" si="610"/>
        <v>0.31178764509593843</v>
      </c>
      <c r="Q1247" s="24">
        <f t="shared" si="611"/>
        <v>433.78326591713409</v>
      </c>
      <c r="R1247" s="12">
        <f t="shared" si="598"/>
        <v>0.33991528314488173</v>
      </c>
      <c r="S1247" s="24">
        <f t="shared" si="599"/>
        <v>623.51616908292874</v>
      </c>
      <c r="T1247" s="12">
        <f t="shared" si="612"/>
        <v>0.28237680829467732</v>
      </c>
      <c r="W1247" s="24">
        <f t="shared" si="613"/>
        <v>497.53227310767863</v>
      </c>
      <c r="X1247" s="24">
        <f t="shared" si="614"/>
        <v>664.6640939918093</v>
      </c>
      <c r="Y1247" s="13">
        <f t="shared" si="600"/>
        <v>0.35735557560088765</v>
      </c>
      <c r="Z1247" s="24">
        <f t="shared" si="601"/>
        <v>5286.4392245177187</v>
      </c>
      <c r="AA1247" s="24">
        <f t="shared" si="602"/>
        <v>16041.317464594353</v>
      </c>
      <c r="AB1247" s="24">
        <f t="shared" si="615"/>
        <v>576.26455808127071</v>
      </c>
      <c r="AC1247" s="24">
        <f t="shared" si="616"/>
        <v>433.78326591713409</v>
      </c>
      <c r="AE1247" s="14">
        <f t="shared" si="617"/>
        <v>102.41666666666667</v>
      </c>
      <c r="AF1247" s="24">
        <f t="shared" si="590"/>
        <v>400</v>
      </c>
      <c r="AG1247" s="3">
        <f t="shared" si="618"/>
        <v>1.9</v>
      </c>
      <c r="AH1247" s="3">
        <f>IF(AC1247&lt;=450,AthetaR30_0,IF(AC1247&gt;=650,AthetaR30_2,(IF(AC1247&lt;=550,AthetaR30_0+(AthetaR30_1-AthetaR30_0)/100*(AC1247-450),AthetaR30_1+(AthetaR30_2-AthetaR30_1)/100*(AC1247-450)))))</f>
        <v>0</v>
      </c>
      <c r="AI1247" s="3">
        <f>IF(AD1247&lt;=450,AthetaR60_0,IF(AD1247&gt;=650,AthetaR60_2,(IF(AD1247&lt;=550,AthetaR60_0+(AthetaR60_1-AthetaR60_0)/100*(AD1247-450),AthetaR60_1+(AthetaR60_2-AthetaR60_1)/100*(AD1247-450)))))</f>
        <v>0.5</v>
      </c>
      <c r="AJ1247" s="3">
        <f>IF(AE1247&lt;=450,AthetaR90_0,IF(AE1247&gt;=650,AthetaR90_2,(IF(AE1247&lt;=550,AthetaR90_0+(AthetaR90_1-AthetaR90_0)/100*(AE1247-450),AthetaR90_1+(AthetaR90_2-AthetaR90_1)/100*(AE1247-450)))))</f>
        <v>1.3</v>
      </c>
      <c r="AK1247" s="3">
        <f>IF(AF1247&lt;=450,AthetaR120_0,IF(AF1247&gt;=650,AthetaR120_2,(IF(AF1247&lt;=550,AthetaR120_0+(AthetaR120_1-AthetaR120_0)/100*(AF1247-450),AthetaR120_1+(AthetaR120_2-AthetaR120_1)/100*(AF1247-450)))))</f>
        <v>1.9</v>
      </c>
      <c r="AL1247" s="24">
        <f t="shared" si="619"/>
        <v>576.26455808127071</v>
      </c>
      <c r="AM1247" s="14">
        <f t="shared" si="620"/>
        <v>441.82176082971847</v>
      </c>
    </row>
    <row r="1248" spans="2:39" x14ac:dyDescent="0.25">
      <c r="B1248" s="3">
        <f t="shared" si="603"/>
        <v>6150</v>
      </c>
      <c r="C1248" s="14">
        <f t="shared" si="604"/>
        <v>102.5</v>
      </c>
      <c r="D1248" s="11">
        <f t="shared" si="605"/>
        <v>1025.4483892062069</v>
      </c>
      <c r="E1248" s="11">
        <f t="shared" si="591"/>
        <v>709.20364043703944</v>
      </c>
      <c r="F1248" s="11">
        <f t="shared" si="606"/>
        <v>300.49041717479417</v>
      </c>
      <c r="G1248" s="11">
        <f t="shared" si="592"/>
        <v>576.57634572636664</v>
      </c>
      <c r="H1248" s="11">
        <f t="shared" si="593"/>
        <v>434.06564272542875</v>
      </c>
      <c r="I1248" s="24">
        <f t="shared" si="607"/>
        <v>300.49041717479417</v>
      </c>
      <c r="J1248" s="12">
        <f t="shared" si="594"/>
        <v>0.20464127111618061</v>
      </c>
      <c r="K1248" s="24">
        <f t="shared" si="595"/>
        <v>564.91583985406839</v>
      </c>
      <c r="L1248" s="12">
        <f t="shared" si="608"/>
        <v>0.21785926178513862</v>
      </c>
      <c r="M1248" s="24">
        <f t="shared" si="609"/>
        <v>576.57634572636664</v>
      </c>
      <c r="N1248" s="12">
        <f t="shared" si="596"/>
        <v>0.524719609475646</v>
      </c>
      <c r="O1248" s="24">
        <f t="shared" si="597"/>
        <v>734.39282907002359</v>
      </c>
      <c r="P1248" s="12">
        <f t="shared" si="610"/>
        <v>0.31154189075081262</v>
      </c>
      <c r="Q1248" s="24">
        <f t="shared" si="611"/>
        <v>434.06564272542875</v>
      </c>
      <c r="R1248" s="12">
        <f t="shared" si="598"/>
        <v>0.33982904469985115</v>
      </c>
      <c r="S1248" s="24">
        <f t="shared" si="599"/>
        <v>623.67439883318639</v>
      </c>
      <c r="T1248" s="12">
        <f t="shared" si="612"/>
        <v>0.28223818583302768</v>
      </c>
      <c r="W1248" s="24">
        <f t="shared" si="613"/>
        <v>497.88962868327951</v>
      </c>
      <c r="X1248" s="24">
        <f t="shared" si="614"/>
        <v>664.9287254035894</v>
      </c>
      <c r="Y1248" s="13">
        <f t="shared" si="600"/>
        <v>0.35722569116987668</v>
      </c>
      <c r="Z1248" s="24">
        <f t="shared" si="601"/>
        <v>5282.8502938439979</v>
      </c>
      <c r="AA1248" s="24">
        <f t="shared" si="602"/>
        <v>16045.643022893055</v>
      </c>
      <c r="AB1248" s="24">
        <f t="shared" si="615"/>
        <v>576.57634572636664</v>
      </c>
      <c r="AC1248" s="24">
        <f t="shared" si="616"/>
        <v>434.06564272542875</v>
      </c>
      <c r="AE1248" s="14">
        <f t="shared" si="617"/>
        <v>102.5</v>
      </c>
      <c r="AF1248" s="24">
        <f t="shared" si="590"/>
        <v>400</v>
      </c>
      <c r="AG1248" s="3">
        <f t="shared" si="618"/>
        <v>1.9</v>
      </c>
      <c r="AH1248" s="3">
        <f>IF(AC1248&lt;=450,AthetaR30_0,IF(AC1248&gt;=650,AthetaR30_2,(IF(AC1248&lt;=550,AthetaR30_0+(AthetaR30_1-AthetaR30_0)/100*(AC1248-450),AthetaR30_1+(AthetaR30_2-AthetaR30_1)/100*(AC1248-450)))))</f>
        <v>0</v>
      </c>
      <c r="AI1248" s="3">
        <f>IF(AD1248&lt;=450,AthetaR60_0,IF(AD1248&gt;=650,AthetaR60_2,(IF(AD1248&lt;=550,AthetaR60_0+(AthetaR60_1-AthetaR60_0)/100*(AD1248-450),AthetaR60_1+(AthetaR60_2-AthetaR60_1)/100*(AD1248-450)))))</f>
        <v>0.5</v>
      </c>
      <c r="AJ1248" s="3">
        <f>IF(AE1248&lt;=450,AthetaR90_0,IF(AE1248&gt;=650,AthetaR90_2,(IF(AE1248&lt;=550,AthetaR90_0+(AthetaR90_1-AthetaR90_0)/100*(AE1248-450),AthetaR90_1+(AthetaR90_2-AthetaR90_1)/100*(AE1248-450)))))</f>
        <v>1.3</v>
      </c>
      <c r="AK1248" s="3">
        <f>IF(AF1248&lt;=450,AthetaR120_0,IF(AF1248&gt;=650,AthetaR120_2,(IF(AF1248&lt;=550,AthetaR120_0+(AthetaR120_1-AthetaR120_0)/100*(AF1248-450),AthetaR120_1+(AthetaR120_2-AthetaR120_1)/100*(AF1248-450)))))</f>
        <v>1.9</v>
      </c>
      <c r="AL1248" s="24">
        <f t="shared" si="619"/>
        <v>576.57634572636664</v>
      </c>
      <c r="AM1248" s="14">
        <f t="shared" si="620"/>
        <v>442.13884239763536</v>
      </c>
    </row>
    <row r="1249" spans="2:39" x14ac:dyDescent="0.25">
      <c r="B1249" s="3">
        <f t="shared" si="603"/>
        <v>6155</v>
      </c>
      <c r="C1249" s="14">
        <f t="shared" si="604"/>
        <v>102.58333333333333</v>
      </c>
      <c r="D1249" s="11">
        <f t="shared" si="605"/>
        <v>1025.570005768287</v>
      </c>
      <c r="E1249" s="11">
        <f t="shared" si="591"/>
        <v>709.4174387856915</v>
      </c>
      <c r="F1249" s="11">
        <f t="shared" si="606"/>
        <v>300.7082764365793</v>
      </c>
      <c r="G1249" s="11">
        <f t="shared" si="592"/>
        <v>576.88788761711749</v>
      </c>
      <c r="H1249" s="11">
        <f t="shared" si="593"/>
        <v>434.34788091126177</v>
      </c>
      <c r="I1249" s="24">
        <f t="shared" si="607"/>
        <v>300.7082764365793</v>
      </c>
      <c r="J1249" s="12">
        <f t="shared" si="594"/>
        <v>0.20461296087999351</v>
      </c>
      <c r="K1249" s="24">
        <f t="shared" si="595"/>
        <v>564.99400157355728</v>
      </c>
      <c r="L1249" s="12">
        <f t="shared" si="608"/>
        <v>0.21780386294282439</v>
      </c>
      <c r="M1249" s="24">
        <f t="shared" si="609"/>
        <v>576.88788761711749</v>
      </c>
      <c r="N1249" s="12">
        <f t="shared" si="596"/>
        <v>0.52448845872524841</v>
      </c>
      <c r="O1249" s="24">
        <f t="shared" si="597"/>
        <v>734.716488152892</v>
      </c>
      <c r="P1249" s="12">
        <f t="shared" si="610"/>
        <v>0.31129635642545161</v>
      </c>
      <c r="Q1249" s="24">
        <f t="shared" si="611"/>
        <v>434.34788091126177</v>
      </c>
      <c r="R1249" s="12">
        <f t="shared" si="598"/>
        <v>0.3397427880859934</v>
      </c>
      <c r="S1249" s="24">
        <f t="shared" si="599"/>
        <v>623.83274227322272</v>
      </c>
      <c r="T1249" s="12">
        <f t="shared" si="612"/>
        <v>0.282099593912154</v>
      </c>
      <c r="W1249" s="24">
        <f t="shared" si="613"/>
        <v>498.24685437444941</v>
      </c>
      <c r="X1249" s="24">
        <f t="shared" si="614"/>
        <v>665.19367568211976</v>
      </c>
      <c r="Y1249" s="13">
        <f t="shared" si="600"/>
        <v>0.35709572667097533</v>
      </c>
      <c r="Z1249" s="24">
        <f t="shared" si="601"/>
        <v>5279.2646102810522</v>
      </c>
      <c r="AA1249" s="24">
        <f t="shared" si="602"/>
        <v>16049.964603374827</v>
      </c>
      <c r="AB1249" s="24">
        <f t="shared" si="615"/>
        <v>576.88788761711749</v>
      </c>
      <c r="AC1249" s="24">
        <f t="shared" si="616"/>
        <v>434.34788091126177</v>
      </c>
      <c r="AE1249" s="14">
        <f t="shared" si="617"/>
        <v>102.58333333333333</v>
      </c>
      <c r="AF1249" s="24">
        <f t="shared" si="590"/>
        <v>400</v>
      </c>
      <c r="AG1249" s="3">
        <f t="shared" si="618"/>
        <v>1.9</v>
      </c>
      <c r="AH1249" s="3">
        <f>IF(AC1249&lt;=450,AthetaR30_0,IF(AC1249&gt;=650,AthetaR30_2,(IF(AC1249&lt;=550,AthetaR30_0+(AthetaR30_1-AthetaR30_0)/100*(AC1249-450),AthetaR30_1+(AthetaR30_2-AthetaR30_1)/100*(AC1249-450)))))</f>
        <v>0</v>
      </c>
      <c r="AI1249" s="3">
        <f>IF(AD1249&lt;=450,AthetaR60_0,IF(AD1249&gt;=650,AthetaR60_2,(IF(AD1249&lt;=550,AthetaR60_0+(AthetaR60_1-AthetaR60_0)/100*(AD1249-450),AthetaR60_1+(AthetaR60_2-AthetaR60_1)/100*(AD1249-450)))))</f>
        <v>0.5</v>
      </c>
      <c r="AJ1249" s="3">
        <f>IF(AE1249&lt;=450,AthetaR90_0,IF(AE1249&gt;=650,AthetaR90_2,(IF(AE1249&lt;=550,AthetaR90_0+(AthetaR90_1-AthetaR90_0)/100*(AE1249-450),AthetaR90_1+(AthetaR90_2-AthetaR90_1)/100*(AE1249-450)))))</f>
        <v>1.3</v>
      </c>
      <c r="AK1249" s="3">
        <f>IF(AF1249&lt;=450,AthetaR120_0,IF(AF1249&gt;=650,AthetaR120_2,(IF(AF1249&lt;=550,AthetaR120_0+(AthetaR120_1-AthetaR120_0)/100*(AF1249-450),AthetaR120_1+(AthetaR120_2-AthetaR120_1)/100*(AF1249-450)))))</f>
        <v>1.9</v>
      </c>
      <c r="AL1249" s="24">
        <f t="shared" si="619"/>
        <v>576.88788761711749</v>
      </c>
      <c r="AM1249" s="14">
        <f t="shared" si="620"/>
        <v>442.4558103819723</v>
      </c>
    </row>
    <row r="1250" spans="2:39" x14ac:dyDescent="0.25">
      <c r="B1250" s="3">
        <f t="shared" si="603"/>
        <v>6160</v>
      </c>
      <c r="C1250" s="14">
        <f t="shared" si="604"/>
        <v>102.66666666666667</v>
      </c>
      <c r="D1250" s="11">
        <f t="shared" si="605"/>
        <v>1025.6915236956752</v>
      </c>
      <c r="E1250" s="11">
        <f t="shared" si="591"/>
        <v>709.63123713434356</v>
      </c>
      <c r="F1250" s="11">
        <f t="shared" si="606"/>
        <v>300.92608029952214</v>
      </c>
      <c r="G1250" s="11">
        <f t="shared" si="592"/>
        <v>577.19918397354297</v>
      </c>
      <c r="H1250" s="11">
        <f t="shared" si="593"/>
        <v>434.62998050517393</v>
      </c>
      <c r="I1250" s="24">
        <f t="shared" si="607"/>
        <v>300.92608029952214</v>
      </c>
      <c r="J1250" s="12">
        <f t="shared" si="594"/>
        <v>0.20458465492830752</v>
      </c>
      <c r="K1250" s="24">
        <f t="shared" si="595"/>
        <v>565.07217309095199</v>
      </c>
      <c r="L1250" s="12">
        <f t="shared" si="608"/>
        <v>0.21774845841554352</v>
      </c>
      <c r="M1250" s="24">
        <f t="shared" si="609"/>
        <v>577.19918397354297</v>
      </c>
      <c r="N1250" s="12">
        <f t="shared" si="596"/>
        <v>0.52425739586999986</v>
      </c>
      <c r="O1250" s="24">
        <f t="shared" si="597"/>
        <v>735.04030941109113</v>
      </c>
      <c r="P1250" s="12">
        <f t="shared" si="610"/>
        <v>0.3110510421200241</v>
      </c>
      <c r="Q1250" s="24">
        <f t="shared" si="611"/>
        <v>434.62998050517393</v>
      </c>
      <c r="R1250" s="12">
        <f t="shared" si="598"/>
        <v>0.33965651334550218</v>
      </c>
      <c r="S1250" s="24">
        <f t="shared" si="599"/>
        <v>623.99119943754874</v>
      </c>
      <c r="T1250" s="12">
        <f t="shared" si="612"/>
        <v>0.28196103264187544</v>
      </c>
      <c r="W1250" s="24">
        <f t="shared" si="613"/>
        <v>498.6039501011204</v>
      </c>
      <c r="X1250" s="24">
        <f t="shared" si="614"/>
        <v>665.45894492210095</v>
      </c>
      <c r="Y1250" s="13">
        <f t="shared" si="600"/>
        <v>0.35696568261438855</v>
      </c>
      <c r="Z1250" s="24">
        <f t="shared" si="601"/>
        <v>5275.6821758305787</v>
      </c>
      <c r="AA1250" s="24">
        <f t="shared" si="602"/>
        <v>16054.282220681916</v>
      </c>
      <c r="AB1250" s="24">
        <f t="shared" si="615"/>
        <v>577.19918397354297</v>
      </c>
      <c r="AC1250" s="24">
        <f t="shared" si="616"/>
        <v>434.62998050517393</v>
      </c>
      <c r="AE1250" s="14">
        <f t="shared" si="617"/>
        <v>102.66666666666667</v>
      </c>
      <c r="AF1250" s="24">
        <f t="shared" si="590"/>
        <v>400</v>
      </c>
      <c r="AG1250" s="3">
        <f t="shared" si="618"/>
        <v>1.9</v>
      </c>
      <c r="AH1250" s="3">
        <f>IF(AC1250&lt;=450,AthetaR30_0,IF(AC1250&gt;=650,AthetaR30_2,(IF(AC1250&lt;=550,AthetaR30_0+(AthetaR30_1-AthetaR30_0)/100*(AC1250-450),AthetaR30_1+(AthetaR30_2-AthetaR30_1)/100*(AC1250-450)))))</f>
        <v>0</v>
      </c>
      <c r="AI1250" s="3">
        <f>IF(AD1250&lt;=450,AthetaR60_0,IF(AD1250&gt;=650,AthetaR60_2,(IF(AD1250&lt;=550,AthetaR60_0+(AthetaR60_1-AthetaR60_0)/100*(AD1250-450),AthetaR60_1+(AthetaR60_2-AthetaR60_1)/100*(AD1250-450)))))</f>
        <v>0.5</v>
      </c>
      <c r="AJ1250" s="3">
        <f>IF(AE1250&lt;=450,AthetaR90_0,IF(AE1250&gt;=650,AthetaR90_2,(IF(AE1250&lt;=550,AthetaR90_0+(AthetaR90_1-AthetaR90_0)/100*(AE1250-450),AthetaR90_1+(AthetaR90_2-AthetaR90_1)/100*(AE1250-450)))))</f>
        <v>1.3</v>
      </c>
      <c r="AK1250" s="3">
        <f>IF(AF1250&lt;=450,AthetaR120_0,IF(AF1250&gt;=650,AthetaR120_2,(IF(AF1250&lt;=550,AthetaR120_0+(AthetaR120_1-AthetaR120_0)/100*(AF1250-450),AthetaR120_1+(AthetaR120_2-AthetaR120_1)/100*(AF1250-450)))))</f>
        <v>1.9</v>
      </c>
      <c r="AL1250" s="24">
        <f t="shared" si="619"/>
        <v>577.19918397354297</v>
      </c>
      <c r="AM1250" s="14">
        <f t="shared" si="620"/>
        <v>442.7726647581087</v>
      </c>
    </row>
    <row r="1251" spans="2:39" x14ac:dyDescent="0.25">
      <c r="B1251" s="3">
        <f t="shared" si="603"/>
        <v>6165</v>
      </c>
      <c r="C1251" s="14">
        <f t="shared" si="604"/>
        <v>102.75</v>
      </c>
      <c r="D1251" s="11">
        <f t="shared" si="605"/>
        <v>1025.812943148233</v>
      </c>
      <c r="E1251" s="11">
        <f t="shared" si="591"/>
        <v>709.84503548299563</v>
      </c>
      <c r="F1251" s="11">
        <f t="shared" si="606"/>
        <v>301.14382875793768</v>
      </c>
      <c r="G1251" s="11">
        <f t="shared" si="592"/>
        <v>577.51023501566294</v>
      </c>
      <c r="H1251" s="11">
        <f t="shared" si="593"/>
        <v>434.91194153781584</v>
      </c>
      <c r="I1251" s="24">
        <f t="shared" si="607"/>
        <v>301.14382875793768</v>
      </c>
      <c r="J1251" s="12">
        <f t="shared" si="594"/>
        <v>0.20455635321995538</v>
      </c>
      <c r="K1251" s="24">
        <f t="shared" si="595"/>
        <v>565.15035451914525</v>
      </c>
      <c r="L1251" s="12">
        <f t="shared" si="608"/>
        <v>0.21769304822600391</v>
      </c>
      <c r="M1251" s="24">
        <f t="shared" si="609"/>
        <v>577.51023501566294</v>
      </c>
      <c r="N1251" s="12">
        <f t="shared" si="596"/>
        <v>0.52402642120055687</v>
      </c>
      <c r="O1251" s="24">
        <f t="shared" si="597"/>
        <v>735.36429248832701</v>
      </c>
      <c r="P1251" s="12">
        <f t="shared" si="610"/>
        <v>0.31080594783372217</v>
      </c>
      <c r="Q1251" s="24">
        <f t="shared" si="611"/>
        <v>434.91194153781584</v>
      </c>
      <c r="R1251" s="12">
        <f t="shared" si="598"/>
        <v>0.33957022052089253</v>
      </c>
      <c r="S1251" s="24">
        <f t="shared" si="599"/>
        <v>624.14977036007667</v>
      </c>
      <c r="T1251" s="12">
        <f t="shared" si="612"/>
        <v>0.28182250213189197</v>
      </c>
      <c r="W1251" s="24">
        <f t="shared" si="613"/>
        <v>498.96091578373478</v>
      </c>
      <c r="X1251" s="24">
        <f t="shared" si="614"/>
        <v>665.72453321708065</v>
      </c>
      <c r="Y1251" s="13">
        <f t="shared" si="600"/>
        <v>0.35683555951068852</v>
      </c>
      <c r="Z1251" s="24">
        <f t="shared" si="601"/>
        <v>5272.1029924815211</v>
      </c>
      <c r="AA1251" s="24">
        <f t="shared" si="602"/>
        <v>16058.595889484837</v>
      </c>
      <c r="AB1251" s="24">
        <f t="shared" si="615"/>
        <v>577.51023501566294</v>
      </c>
      <c r="AC1251" s="24">
        <f t="shared" si="616"/>
        <v>434.91194153781584</v>
      </c>
      <c r="AE1251" s="14">
        <f t="shared" si="617"/>
        <v>102.75</v>
      </c>
      <c r="AF1251" s="24">
        <f t="shared" si="590"/>
        <v>400</v>
      </c>
      <c r="AG1251" s="3">
        <f t="shared" si="618"/>
        <v>1.9</v>
      </c>
      <c r="AH1251" s="3">
        <f>IF(AC1251&lt;=450,AthetaR30_0,IF(AC1251&gt;=650,AthetaR30_2,(IF(AC1251&lt;=550,AthetaR30_0+(AthetaR30_1-AthetaR30_0)/100*(AC1251-450),AthetaR30_1+(AthetaR30_2-AthetaR30_1)/100*(AC1251-450)))))</f>
        <v>0</v>
      </c>
      <c r="AI1251" s="3">
        <f>IF(AD1251&lt;=450,AthetaR60_0,IF(AD1251&gt;=650,AthetaR60_2,(IF(AD1251&lt;=550,AthetaR60_0+(AthetaR60_1-AthetaR60_0)/100*(AD1251-450),AthetaR60_1+(AthetaR60_2-AthetaR60_1)/100*(AD1251-450)))))</f>
        <v>0.5</v>
      </c>
      <c r="AJ1251" s="3">
        <f>IF(AE1251&lt;=450,AthetaR90_0,IF(AE1251&gt;=650,AthetaR90_2,(IF(AE1251&lt;=550,AthetaR90_0+(AthetaR90_1-AthetaR90_0)/100*(AE1251-450),AthetaR90_1+(AthetaR90_2-AthetaR90_1)/100*(AE1251-450)))))</f>
        <v>1.3</v>
      </c>
      <c r="AK1251" s="3">
        <f>IF(AF1251&lt;=450,AthetaR120_0,IF(AF1251&gt;=650,AthetaR120_2,(IF(AF1251&lt;=550,AthetaR120_0+(AthetaR120_1-AthetaR120_0)/100*(AF1251-450),AthetaR120_1+(AthetaR120_2-AthetaR120_1)/100*(AF1251-450)))))</f>
        <v>1.9</v>
      </c>
      <c r="AL1251" s="24">
        <f t="shared" si="619"/>
        <v>577.51023501566294</v>
      </c>
      <c r="AM1251" s="14">
        <f t="shared" si="620"/>
        <v>443.08940550159002</v>
      </c>
    </row>
    <row r="1252" spans="2:39" x14ac:dyDescent="0.25">
      <c r="B1252" s="3">
        <f t="shared" si="603"/>
        <v>6170</v>
      </c>
      <c r="C1252" s="14">
        <f t="shared" si="604"/>
        <v>102.83333333333333</v>
      </c>
      <c r="D1252" s="11">
        <f t="shared" si="605"/>
        <v>1025.9342642854338</v>
      </c>
      <c r="E1252" s="11">
        <f t="shared" si="591"/>
        <v>710.05883383164769</v>
      </c>
      <c r="F1252" s="11">
        <f t="shared" si="606"/>
        <v>301.36152180616369</v>
      </c>
      <c r="G1252" s="11">
        <f t="shared" si="592"/>
        <v>577.82104096349667</v>
      </c>
      <c r="H1252" s="11">
        <f t="shared" si="593"/>
        <v>435.19376403994772</v>
      </c>
      <c r="I1252" s="24">
        <f t="shared" si="607"/>
        <v>301.36152180616369</v>
      </c>
      <c r="J1252" s="12">
        <f t="shared" si="594"/>
        <v>0.20452805571388696</v>
      </c>
      <c r="K1252" s="24">
        <f t="shared" si="595"/>
        <v>565.22854597083017</v>
      </c>
      <c r="L1252" s="12">
        <f t="shared" si="608"/>
        <v>0.21763763239685729</v>
      </c>
      <c r="M1252" s="24">
        <f t="shared" si="609"/>
        <v>577.82104096349667</v>
      </c>
      <c r="N1252" s="12">
        <f t="shared" si="596"/>
        <v>0.52379553500645859</v>
      </c>
      <c r="O1252" s="24">
        <f t="shared" si="597"/>
        <v>735.68843702836455</v>
      </c>
      <c r="P1252" s="12">
        <f t="shared" si="610"/>
        <v>0.31056107356470242</v>
      </c>
      <c r="Q1252" s="24">
        <f t="shared" si="611"/>
        <v>435.19376403994772</v>
      </c>
      <c r="R1252" s="12">
        <f t="shared" si="598"/>
        <v>0.33948390965499964</v>
      </c>
      <c r="S1252" s="24">
        <f t="shared" si="599"/>
        <v>624.30845507412209</v>
      </c>
      <c r="T1252" s="12">
        <f t="shared" si="612"/>
        <v>0.28168400249174463</v>
      </c>
      <c r="W1252" s="24">
        <f t="shared" si="613"/>
        <v>499.31775134324545</v>
      </c>
      <c r="X1252" s="24">
        <f t="shared" si="614"/>
        <v>665.99044065945736</v>
      </c>
      <c r="Y1252" s="13">
        <f t="shared" si="600"/>
        <v>0.35670535787080493</v>
      </c>
      <c r="Z1252" s="24">
        <f t="shared" si="601"/>
        <v>5268.5270622100561</v>
      </c>
      <c r="AA1252" s="24">
        <f t="shared" si="602"/>
        <v>16062.90562448217</v>
      </c>
      <c r="AB1252" s="24">
        <f t="shared" si="615"/>
        <v>577.82104096349667</v>
      </c>
      <c r="AC1252" s="24">
        <f t="shared" si="616"/>
        <v>435.19376403994772</v>
      </c>
      <c r="AE1252" s="14">
        <f t="shared" si="617"/>
        <v>102.83333333333333</v>
      </c>
      <c r="AF1252" s="24">
        <f t="shared" si="590"/>
        <v>400</v>
      </c>
      <c r="AG1252" s="3">
        <f t="shared" si="618"/>
        <v>1.9</v>
      </c>
      <c r="AH1252" s="3">
        <f>IF(AC1252&lt;=450,AthetaR30_0,IF(AC1252&gt;=650,AthetaR30_2,(IF(AC1252&lt;=550,AthetaR30_0+(AthetaR30_1-AthetaR30_0)/100*(AC1252-450),AthetaR30_1+(AthetaR30_2-AthetaR30_1)/100*(AC1252-450)))))</f>
        <v>0</v>
      </c>
      <c r="AI1252" s="3">
        <f>IF(AD1252&lt;=450,AthetaR60_0,IF(AD1252&gt;=650,AthetaR60_2,(IF(AD1252&lt;=550,AthetaR60_0+(AthetaR60_1-AthetaR60_0)/100*(AD1252-450),AthetaR60_1+(AthetaR60_2-AthetaR60_1)/100*(AD1252-450)))))</f>
        <v>0.5</v>
      </c>
      <c r="AJ1252" s="3">
        <f>IF(AE1252&lt;=450,AthetaR90_0,IF(AE1252&gt;=650,AthetaR90_2,(IF(AE1252&lt;=550,AthetaR90_0+(AthetaR90_1-AthetaR90_0)/100*(AE1252-450),AthetaR90_1+(AthetaR90_2-AthetaR90_1)/100*(AE1252-450)))))</f>
        <v>1.3</v>
      </c>
      <c r="AK1252" s="3">
        <f>IF(AF1252&lt;=450,AthetaR120_0,IF(AF1252&gt;=650,AthetaR120_2,(IF(AF1252&lt;=550,AthetaR120_0+(AthetaR120_1-AthetaR120_0)/100*(AF1252-450),AthetaR120_1+(AthetaR120_2-AthetaR120_1)/100*(AF1252-450)))))</f>
        <v>1.9</v>
      </c>
      <c r="AL1252" s="24">
        <f t="shared" si="619"/>
        <v>577.82104096349667</v>
      </c>
      <c r="AM1252" s="14">
        <f t="shared" si="620"/>
        <v>443.40603258812735</v>
      </c>
    </row>
    <row r="1253" spans="2:39" x14ac:dyDescent="0.25">
      <c r="B1253" s="3">
        <f t="shared" si="603"/>
        <v>6175</v>
      </c>
      <c r="C1253" s="14">
        <f t="shared" si="604"/>
        <v>102.91666666666667</v>
      </c>
      <c r="D1253" s="11">
        <f t="shared" si="605"/>
        <v>1026.0554872663638</v>
      </c>
      <c r="E1253" s="11">
        <f t="shared" si="591"/>
        <v>710.27263218029987</v>
      </c>
      <c r="F1253" s="11">
        <f t="shared" si="606"/>
        <v>301.57915943856057</v>
      </c>
      <c r="G1253" s="11">
        <f t="shared" si="592"/>
        <v>578.13160203706138</v>
      </c>
      <c r="H1253" s="11">
        <f t="shared" si="593"/>
        <v>435.4754480424395</v>
      </c>
      <c r="I1253" s="24">
        <f t="shared" si="607"/>
        <v>301.57915943856057</v>
      </c>
      <c r="J1253" s="12">
        <f t="shared" si="594"/>
        <v>0.20449976236916903</v>
      </c>
      <c r="K1253" s="24">
        <f t="shared" si="595"/>
        <v>565.306747558501</v>
      </c>
      <c r="L1253" s="12">
        <f t="shared" si="608"/>
        <v>0.2175822109507041</v>
      </c>
      <c r="M1253" s="24">
        <f t="shared" si="609"/>
        <v>578.13160203706138</v>
      </c>
      <c r="N1253" s="12">
        <f t="shared" si="596"/>
        <v>0.52356473757612698</v>
      </c>
      <c r="O1253" s="24">
        <f t="shared" si="597"/>
        <v>736.01274267503004</v>
      </c>
      <c r="P1253" s="12">
        <f t="shared" si="610"/>
        <v>0.31031641931010329</v>
      </c>
      <c r="Q1253" s="24">
        <f t="shared" si="611"/>
        <v>435.4754480424395</v>
      </c>
      <c r="R1253" s="12">
        <f t="shared" si="598"/>
        <v>0.33939758079097709</v>
      </c>
      <c r="S1253" s="24">
        <f t="shared" si="599"/>
        <v>624.46725361240453</v>
      </c>
      <c r="T1253" s="12">
        <f t="shared" si="612"/>
        <v>0.28154553383082298</v>
      </c>
      <c r="W1253" s="24">
        <f t="shared" si="613"/>
        <v>499.67445670111624</v>
      </c>
      <c r="X1253" s="24">
        <f t="shared" si="614"/>
        <v>666.25666734048446</v>
      </c>
      <c r="Y1253" s="13">
        <f t="shared" si="600"/>
        <v>0.35657507820601675</v>
      </c>
      <c r="Z1253" s="24">
        <f t="shared" si="601"/>
        <v>5264.9543869795907</v>
      </c>
      <c r="AA1253" s="24">
        <f t="shared" si="602"/>
        <v>16067.211440400411</v>
      </c>
      <c r="AB1253" s="24">
        <f t="shared" si="615"/>
        <v>578.13160203706138</v>
      </c>
      <c r="AC1253" s="24">
        <f t="shared" si="616"/>
        <v>435.4754480424395</v>
      </c>
      <c r="AE1253" s="14">
        <f t="shared" si="617"/>
        <v>102.91666666666667</v>
      </c>
      <c r="AF1253" s="24">
        <f t="shared" ref="AF1253:AF1316" si="621">IF(AC1253&lt;=450,Thetha0_0,IF(AC1253&gt;=650,Thetha0_2,(IF(AC1253&lt;=550,Thetha0_0+(Thetha0_1-Thetha0_0)/100*(AC1253-450),Thetha0_1+(Thetha0_2-Thetha0_1)/100*(AC1253-450)))))</f>
        <v>400</v>
      </c>
      <c r="AG1253" s="3">
        <f t="shared" si="618"/>
        <v>1.9</v>
      </c>
      <c r="AH1253" s="3">
        <f>IF(AC1253&lt;=450,AthetaR30_0,IF(AC1253&gt;=650,AthetaR30_2,(IF(AC1253&lt;=550,AthetaR30_0+(AthetaR30_1-AthetaR30_0)/100*(AC1253-450),AthetaR30_1+(AthetaR30_2-AthetaR30_1)/100*(AC1253-450)))))</f>
        <v>0</v>
      </c>
      <c r="AI1253" s="3">
        <f>IF(AD1253&lt;=450,AthetaR60_0,IF(AD1253&gt;=650,AthetaR60_2,(IF(AD1253&lt;=550,AthetaR60_0+(AthetaR60_1-AthetaR60_0)/100*(AD1253-450),AthetaR60_1+(AthetaR60_2-AthetaR60_1)/100*(AD1253-450)))))</f>
        <v>0.5</v>
      </c>
      <c r="AJ1253" s="3">
        <f>IF(AE1253&lt;=450,AthetaR90_0,IF(AE1253&gt;=650,AthetaR90_2,(IF(AE1253&lt;=550,AthetaR90_0+(AthetaR90_1-AthetaR90_0)/100*(AE1253-450),AthetaR90_1+(AthetaR90_2-AthetaR90_1)/100*(AE1253-450)))))</f>
        <v>1.3</v>
      </c>
      <c r="AK1253" s="3">
        <f>IF(AF1253&lt;=450,AthetaR120_0,IF(AF1253&gt;=650,AthetaR120_2,(IF(AF1253&lt;=550,AthetaR120_0+(AthetaR120_1-AthetaR120_0)/100*(AF1253-450),AthetaR120_1+(AthetaR120_2-AthetaR120_1)/100*(AF1253-450)))))</f>
        <v>1.9</v>
      </c>
      <c r="AL1253" s="24">
        <f t="shared" si="619"/>
        <v>578.13160203706138</v>
      </c>
      <c r="AM1253" s="14">
        <f t="shared" si="620"/>
        <v>443.72254599359752</v>
      </c>
    </row>
    <row r="1254" spans="2:39" x14ac:dyDescent="0.25">
      <c r="B1254" s="3">
        <f t="shared" si="603"/>
        <v>6180</v>
      </c>
      <c r="C1254" s="14">
        <f t="shared" si="604"/>
        <v>103</v>
      </c>
      <c r="D1254" s="11">
        <f t="shared" si="605"/>
        <v>1026.176612249724</v>
      </c>
      <c r="E1254" s="11">
        <f t="shared" si="591"/>
        <v>710.48643052895193</v>
      </c>
      <c r="F1254" s="11">
        <f t="shared" si="606"/>
        <v>301.79674164951126</v>
      </c>
      <c r="G1254" s="11">
        <f t="shared" si="592"/>
        <v>578.44191845637147</v>
      </c>
      <c r="H1254" s="11">
        <f t="shared" si="593"/>
        <v>435.7569935762703</v>
      </c>
      <c r="I1254" s="24">
        <f t="shared" si="607"/>
        <v>301.79674164951126</v>
      </c>
      <c r="J1254" s="12">
        <f t="shared" si="594"/>
        <v>0.20447147314498493</v>
      </c>
      <c r="K1254" s="24">
        <f t="shared" si="595"/>
        <v>565.38495939445295</v>
      </c>
      <c r="L1254" s="12">
        <f t="shared" si="608"/>
        <v>0.2175267839100892</v>
      </c>
      <c r="M1254" s="24">
        <f t="shared" si="609"/>
        <v>578.44191845637147</v>
      </c>
      <c r="N1254" s="12">
        <f t="shared" si="596"/>
        <v>0.52333402919686645</v>
      </c>
      <c r="O1254" s="24">
        <f t="shared" si="597"/>
        <v>736.3372090722147</v>
      </c>
      <c r="P1254" s="12">
        <f t="shared" si="610"/>
        <v>0.31007198506603462</v>
      </c>
      <c r="Q1254" s="24">
        <f t="shared" si="611"/>
        <v>435.7569935762703</v>
      </c>
      <c r="R1254" s="12">
        <f t="shared" si="598"/>
        <v>0.33931123397229446</v>
      </c>
      <c r="S1254" s="24">
        <f t="shared" si="599"/>
        <v>624.62616600705087</v>
      </c>
      <c r="T1254" s="12">
        <f t="shared" si="612"/>
        <v>0.28140709625835625</v>
      </c>
      <c r="W1254" s="24">
        <f t="shared" si="613"/>
        <v>500.03103177932223</v>
      </c>
      <c r="X1254" s="24">
        <f t="shared" si="614"/>
        <v>666.52321335027239</v>
      </c>
      <c r="Y1254" s="13">
        <f t="shared" si="600"/>
        <v>0.35644472102794167</v>
      </c>
      <c r="Z1254" s="24">
        <f t="shared" si="601"/>
        <v>5261.3849687407419</v>
      </c>
      <c r="AA1254" s="24">
        <f t="shared" si="602"/>
        <v>16071.513351993735</v>
      </c>
      <c r="AB1254" s="24">
        <f t="shared" si="615"/>
        <v>578.44191845637147</v>
      </c>
      <c r="AC1254" s="24">
        <f t="shared" si="616"/>
        <v>435.7569935762703</v>
      </c>
      <c r="AE1254" s="14">
        <f t="shared" si="617"/>
        <v>103</v>
      </c>
      <c r="AF1254" s="24">
        <f t="shared" si="621"/>
        <v>400</v>
      </c>
      <c r="AG1254" s="3">
        <f t="shared" si="618"/>
        <v>1.9</v>
      </c>
      <c r="AH1254" s="3">
        <f>IF(AC1254&lt;=450,AthetaR30_0,IF(AC1254&gt;=650,AthetaR30_2,(IF(AC1254&lt;=550,AthetaR30_0+(AthetaR30_1-AthetaR30_0)/100*(AC1254-450),AthetaR30_1+(AthetaR30_2-AthetaR30_1)/100*(AC1254-450)))))</f>
        <v>0</v>
      </c>
      <c r="AI1254" s="3">
        <f>IF(AD1254&lt;=450,AthetaR60_0,IF(AD1254&gt;=650,AthetaR60_2,(IF(AD1254&lt;=550,AthetaR60_0+(AthetaR60_1-AthetaR60_0)/100*(AD1254-450),AthetaR60_1+(AthetaR60_2-AthetaR60_1)/100*(AD1254-450)))))</f>
        <v>0.5</v>
      </c>
      <c r="AJ1254" s="3">
        <f>IF(AE1254&lt;=450,AthetaR90_0,IF(AE1254&gt;=650,AthetaR90_2,(IF(AE1254&lt;=550,AthetaR90_0+(AthetaR90_1-AthetaR90_0)/100*(AE1254-450),AthetaR90_1+(AthetaR90_2-AthetaR90_1)/100*(AE1254-450)))))</f>
        <v>1.3</v>
      </c>
      <c r="AK1254" s="3">
        <f>IF(AF1254&lt;=450,AthetaR120_0,IF(AF1254&gt;=650,AthetaR120_2,(IF(AF1254&lt;=550,AthetaR120_0+(AthetaR120_1-AthetaR120_0)/100*(AF1254-450),AthetaR120_1+(AthetaR120_2-AthetaR120_1)/100*(AF1254-450)))))</f>
        <v>1.9</v>
      </c>
      <c r="AL1254" s="24">
        <f t="shared" si="619"/>
        <v>578.44191845637147</v>
      </c>
      <c r="AM1254" s="14">
        <f t="shared" si="620"/>
        <v>444.03894569404338</v>
      </c>
    </row>
    <row r="1255" spans="2:39" x14ac:dyDescent="0.25">
      <c r="B1255" s="3">
        <f t="shared" si="603"/>
        <v>6185</v>
      </c>
      <c r="C1255" s="14">
        <f t="shared" si="604"/>
        <v>103.08333333333333</v>
      </c>
      <c r="D1255" s="11">
        <f t="shared" si="605"/>
        <v>1026.2976393938302</v>
      </c>
      <c r="E1255" s="11">
        <f t="shared" si="591"/>
        <v>710.70022887760399</v>
      </c>
      <c r="F1255" s="11">
        <f t="shared" si="606"/>
        <v>302.01426843342136</v>
      </c>
      <c r="G1255" s="11">
        <f t="shared" si="592"/>
        <v>578.75199044143756</v>
      </c>
      <c r="H1255" s="11">
        <f t="shared" si="593"/>
        <v>436.03840067252867</v>
      </c>
      <c r="I1255" s="24">
        <f t="shared" si="607"/>
        <v>302.01426843342136</v>
      </c>
      <c r="J1255" s="12">
        <f t="shared" si="594"/>
        <v>0.20444318800063449</v>
      </c>
      <c r="K1255" s="24">
        <f t="shared" si="595"/>
        <v>565.4631815907826</v>
      </c>
      <c r="L1255" s="12">
        <f t="shared" si="608"/>
        <v>0.2174713512975299</v>
      </c>
      <c r="M1255" s="24">
        <f t="shared" si="609"/>
        <v>578.75199044143756</v>
      </c>
      <c r="N1255" s="12">
        <f t="shared" si="596"/>
        <v>0.52310341015486483</v>
      </c>
      <c r="O1255" s="24">
        <f t="shared" si="597"/>
        <v>736.66183586387751</v>
      </c>
      <c r="P1255" s="12">
        <f t="shared" si="610"/>
        <v>0.30982777082765534</v>
      </c>
      <c r="Q1255" s="24">
        <f t="shared" si="611"/>
        <v>436.03840067252867</v>
      </c>
      <c r="R1255" s="12">
        <f t="shared" si="598"/>
        <v>0.33922486924273632</v>
      </c>
      <c r="S1255" s="24">
        <f t="shared" si="599"/>
        <v>624.78519228959476</v>
      </c>
      <c r="T1255" s="12">
        <f t="shared" si="612"/>
        <v>0.28126868988346032</v>
      </c>
      <c r="W1255" s="24">
        <f t="shared" si="613"/>
        <v>500.3874765003502</v>
      </c>
      <c r="X1255" s="24">
        <f t="shared" si="614"/>
        <v>666.79007877779327</v>
      </c>
      <c r="Y1255" s="13">
        <f t="shared" si="600"/>
        <v>0.35631428684852906</v>
      </c>
      <c r="Z1255" s="24">
        <f t="shared" si="601"/>
        <v>5257.8188094313446</v>
      </c>
      <c r="AA1255" s="24">
        <f t="shared" si="602"/>
        <v>16075.811374043922</v>
      </c>
      <c r="AB1255" s="24">
        <f t="shared" si="615"/>
        <v>578.75199044143756</v>
      </c>
      <c r="AC1255" s="24">
        <f t="shared" si="616"/>
        <v>436.03840067252867</v>
      </c>
      <c r="AE1255" s="14">
        <f t="shared" si="617"/>
        <v>103.08333333333333</v>
      </c>
      <c r="AF1255" s="24">
        <f t="shared" si="621"/>
        <v>400</v>
      </c>
      <c r="AG1255" s="3">
        <f t="shared" si="618"/>
        <v>1.9</v>
      </c>
      <c r="AH1255" s="3">
        <f>IF(AC1255&lt;=450,AthetaR30_0,IF(AC1255&gt;=650,AthetaR30_2,(IF(AC1255&lt;=550,AthetaR30_0+(AthetaR30_1-AthetaR30_0)/100*(AC1255-450),AthetaR30_1+(AthetaR30_2-AthetaR30_1)/100*(AC1255-450)))))</f>
        <v>0</v>
      </c>
      <c r="AI1255" s="3">
        <f>IF(AD1255&lt;=450,AthetaR60_0,IF(AD1255&gt;=650,AthetaR60_2,(IF(AD1255&lt;=550,AthetaR60_0+(AthetaR60_1-AthetaR60_0)/100*(AD1255-450),AthetaR60_1+(AthetaR60_2-AthetaR60_1)/100*(AD1255-450)))))</f>
        <v>0.5</v>
      </c>
      <c r="AJ1255" s="3">
        <f>IF(AE1255&lt;=450,AthetaR90_0,IF(AE1255&gt;=650,AthetaR90_2,(IF(AE1255&lt;=550,AthetaR90_0+(AthetaR90_1-AthetaR90_0)/100*(AE1255-450),AthetaR90_1+(AthetaR90_2-AthetaR90_1)/100*(AE1255-450)))))</f>
        <v>1.3</v>
      </c>
      <c r="AK1255" s="3">
        <f>IF(AF1255&lt;=450,AthetaR120_0,IF(AF1255&gt;=650,AthetaR120_2,(IF(AF1255&lt;=550,AthetaR120_0+(AthetaR120_1-AthetaR120_0)/100*(AF1255-450),AthetaR120_1+(AthetaR120_2-AthetaR120_1)/100*(AF1255-450)))))</f>
        <v>1.9</v>
      </c>
      <c r="AL1255" s="24">
        <f t="shared" si="619"/>
        <v>578.75199044143756</v>
      </c>
      <c r="AM1255" s="14">
        <f t="shared" si="620"/>
        <v>444.35523166567378</v>
      </c>
    </row>
    <row r="1256" spans="2:39" x14ac:dyDescent="0.25">
      <c r="B1256" s="3">
        <f t="shared" si="603"/>
        <v>6190</v>
      </c>
      <c r="C1256" s="14">
        <f t="shared" si="604"/>
        <v>103.16666666666667</v>
      </c>
      <c r="D1256" s="11">
        <f t="shared" si="605"/>
        <v>1026.4185688566147</v>
      </c>
      <c r="E1256" s="11">
        <f t="shared" si="591"/>
        <v>710.91402722625605</v>
      </c>
      <c r="F1256" s="11">
        <f t="shared" si="606"/>
        <v>302.23173978471891</v>
      </c>
      <c r="G1256" s="11">
        <f t="shared" si="592"/>
        <v>579.06181821226517</v>
      </c>
      <c r="H1256" s="11">
        <f t="shared" si="593"/>
        <v>436.31966936241213</v>
      </c>
      <c r="I1256" s="24">
        <f t="shared" si="607"/>
        <v>302.23173978471891</v>
      </c>
      <c r="J1256" s="12">
        <f t="shared" si="594"/>
        <v>0.20441490689553388</v>
      </c>
      <c r="K1256" s="24">
        <f t="shared" si="595"/>
        <v>565.54141425938758</v>
      </c>
      <c r="L1256" s="12">
        <f t="shared" si="608"/>
        <v>0.21741591313548392</v>
      </c>
      <c r="M1256" s="24">
        <f t="shared" si="609"/>
        <v>579.06181821226517</v>
      </c>
      <c r="N1256" s="12">
        <f t="shared" si="596"/>
        <v>0.52287288073519278</v>
      </c>
      <c r="O1256" s="24">
        <f t="shared" si="597"/>
        <v>736.98662269404826</v>
      </c>
      <c r="P1256" s="12">
        <f t="shared" si="610"/>
        <v>0.30958377658909064</v>
      </c>
      <c r="Q1256" s="24">
        <f t="shared" si="611"/>
        <v>436.31966936241213</v>
      </c>
      <c r="R1256" s="12">
        <f t="shared" si="598"/>
        <v>0.33913848664640012</v>
      </c>
      <c r="S1256" s="24">
        <f t="shared" si="599"/>
        <v>624.94433249098006</v>
      </c>
      <c r="T1256" s="12">
        <f t="shared" si="612"/>
        <v>0.28113031481508166</v>
      </c>
      <c r="W1256" s="24">
        <f t="shared" si="613"/>
        <v>500.74379078719875</v>
      </c>
      <c r="X1256" s="24">
        <f t="shared" si="614"/>
        <v>667.05726371088372</v>
      </c>
      <c r="Y1256" s="13">
        <f t="shared" si="600"/>
        <v>0.35618377618004926</v>
      </c>
      <c r="Z1256" s="24">
        <f t="shared" si="601"/>
        <v>5254.2559109764325</v>
      </c>
      <c r="AA1256" s="24">
        <f t="shared" si="602"/>
        <v>16080.105521360094</v>
      </c>
      <c r="AB1256" s="24">
        <f t="shared" si="615"/>
        <v>579.06181821226517</v>
      </c>
      <c r="AC1256" s="24">
        <f t="shared" si="616"/>
        <v>436.31966936241213</v>
      </c>
      <c r="AE1256" s="14">
        <f t="shared" si="617"/>
        <v>103.16666666666667</v>
      </c>
      <c r="AF1256" s="24">
        <f t="shared" si="621"/>
        <v>400</v>
      </c>
      <c r="AG1256" s="3">
        <f t="shared" si="618"/>
        <v>1.9</v>
      </c>
      <c r="AH1256" s="3">
        <f>IF(AC1256&lt;=450,AthetaR30_0,IF(AC1256&gt;=650,AthetaR30_2,(IF(AC1256&lt;=550,AthetaR30_0+(AthetaR30_1-AthetaR30_0)/100*(AC1256-450),AthetaR30_1+(AthetaR30_2-AthetaR30_1)/100*(AC1256-450)))))</f>
        <v>0</v>
      </c>
      <c r="AI1256" s="3">
        <f>IF(AD1256&lt;=450,AthetaR60_0,IF(AD1256&gt;=650,AthetaR60_2,(IF(AD1256&lt;=550,AthetaR60_0+(AthetaR60_1-AthetaR60_0)/100*(AD1256-450),AthetaR60_1+(AthetaR60_2-AthetaR60_1)/100*(AD1256-450)))))</f>
        <v>0.5</v>
      </c>
      <c r="AJ1256" s="3">
        <f>IF(AE1256&lt;=450,AthetaR90_0,IF(AE1256&gt;=650,AthetaR90_2,(IF(AE1256&lt;=550,AthetaR90_0+(AthetaR90_1-AthetaR90_0)/100*(AE1256-450),AthetaR90_1+(AthetaR90_2-AthetaR90_1)/100*(AE1256-450)))))</f>
        <v>1.3</v>
      </c>
      <c r="AK1256" s="3">
        <f>IF(AF1256&lt;=450,AthetaR120_0,IF(AF1256&gt;=650,AthetaR120_2,(IF(AF1256&lt;=550,AthetaR120_0+(AthetaR120_1-AthetaR120_0)/100*(AF1256-450),AthetaR120_1+(AthetaR120_2-AthetaR120_1)/100*(AF1256-450)))))</f>
        <v>1.9</v>
      </c>
      <c r="AL1256" s="24">
        <f t="shared" si="619"/>
        <v>579.06181821226517</v>
      </c>
      <c r="AM1256" s="14">
        <f t="shared" si="620"/>
        <v>444.67140388486359</v>
      </c>
    </row>
    <row r="1257" spans="2:39" x14ac:dyDescent="0.25">
      <c r="B1257" s="3">
        <f t="shared" si="603"/>
        <v>6195</v>
      </c>
      <c r="C1257" s="14">
        <f t="shared" si="604"/>
        <v>103.25</v>
      </c>
      <c r="D1257" s="11">
        <f t="shared" si="605"/>
        <v>1026.5394007956284</v>
      </c>
      <c r="E1257" s="11">
        <f t="shared" si="591"/>
        <v>711.12782557490812</v>
      </c>
      <c r="F1257" s="11">
        <f t="shared" si="606"/>
        <v>302.44915569785439</v>
      </c>
      <c r="G1257" s="11">
        <f t="shared" si="592"/>
        <v>579.37140198885425</v>
      </c>
      <c r="H1257" s="11">
        <f t="shared" si="593"/>
        <v>436.6007996772272</v>
      </c>
      <c r="I1257" s="24">
        <f t="shared" si="607"/>
        <v>302.44915569785439</v>
      </c>
      <c r="J1257" s="12">
        <f t="shared" si="594"/>
        <v>0.20438662978921568</v>
      </c>
      <c r="K1257" s="24">
        <f t="shared" si="595"/>
        <v>565.61965751196658</v>
      </c>
      <c r="L1257" s="12">
        <f t="shared" si="608"/>
        <v>0.21736046944634971</v>
      </c>
      <c r="M1257" s="24">
        <f t="shared" si="609"/>
        <v>579.37140198885425</v>
      </c>
      <c r="N1257" s="12">
        <f t="shared" si="596"/>
        <v>0.52264244122180414</v>
      </c>
      <c r="O1257" s="24">
        <f t="shared" si="597"/>
        <v>737.31156920683145</v>
      </c>
      <c r="P1257" s="12">
        <f t="shared" si="610"/>
        <v>0.30934000234343595</v>
      </c>
      <c r="Q1257" s="24">
        <f t="shared" si="611"/>
        <v>436.6007996772272</v>
      </c>
      <c r="R1257" s="12">
        <f t="shared" si="598"/>
        <v>0.33905208622769456</v>
      </c>
      <c r="S1257" s="24">
        <f t="shared" si="599"/>
        <v>625.10358664156092</v>
      </c>
      <c r="T1257" s="12">
        <f t="shared" si="612"/>
        <v>0.28099197116199753</v>
      </c>
      <c r="W1257" s="24">
        <f t="shared" si="613"/>
        <v>501.09997456337879</v>
      </c>
      <c r="X1257" s="24">
        <f t="shared" si="614"/>
        <v>667.32476823624813</v>
      </c>
      <c r="Y1257" s="13">
        <f t="shared" si="600"/>
        <v>0.35605318953508591</v>
      </c>
      <c r="Z1257" s="24">
        <f t="shared" si="601"/>
        <v>5250.6962752882328</v>
      </c>
      <c r="AA1257" s="24">
        <f t="shared" si="602"/>
        <v>16084.395808778587</v>
      </c>
      <c r="AB1257" s="24">
        <f t="shared" si="615"/>
        <v>579.37140198885425</v>
      </c>
      <c r="AC1257" s="24">
        <f t="shared" si="616"/>
        <v>436.6007996772272</v>
      </c>
      <c r="AE1257" s="14">
        <f t="shared" si="617"/>
        <v>103.25</v>
      </c>
      <c r="AF1257" s="24">
        <f t="shared" si="621"/>
        <v>400</v>
      </c>
      <c r="AG1257" s="3">
        <f t="shared" si="618"/>
        <v>1.9</v>
      </c>
      <c r="AH1257" s="3">
        <f>IF(AC1257&lt;=450,AthetaR30_0,IF(AC1257&gt;=650,AthetaR30_2,(IF(AC1257&lt;=550,AthetaR30_0+(AthetaR30_1-AthetaR30_0)/100*(AC1257-450),AthetaR30_1+(AthetaR30_2-AthetaR30_1)/100*(AC1257-450)))))</f>
        <v>0</v>
      </c>
      <c r="AI1257" s="3">
        <f>IF(AD1257&lt;=450,AthetaR60_0,IF(AD1257&gt;=650,AthetaR60_2,(IF(AD1257&lt;=550,AthetaR60_0+(AthetaR60_1-AthetaR60_0)/100*(AD1257-450),AthetaR60_1+(AthetaR60_2-AthetaR60_1)/100*(AD1257-450)))))</f>
        <v>0.5</v>
      </c>
      <c r="AJ1257" s="3">
        <f>IF(AE1257&lt;=450,AthetaR90_0,IF(AE1257&gt;=650,AthetaR90_2,(IF(AE1257&lt;=550,AthetaR90_0+(AthetaR90_1-AthetaR90_0)/100*(AE1257-450),AthetaR90_1+(AthetaR90_2-AthetaR90_1)/100*(AE1257-450)))))</f>
        <v>1.3</v>
      </c>
      <c r="AK1257" s="3">
        <f>IF(AF1257&lt;=450,AthetaR120_0,IF(AF1257&gt;=650,AthetaR120_2,(IF(AF1257&lt;=550,AthetaR120_0+(AthetaR120_1-AthetaR120_0)/100*(AF1257-450),AthetaR120_1+(AthetaR120_2-AthetaR120_1)/100*(AF1257-450)))))</f>
        <v>1.9</v>
      </c>
      <c r="AL1257" s="24">
        <f t="shared" si="619"/>
        <v>579.37140198885425</v>
      </c>
      <c r="AM1257" s="14">
        <f t="shared" si="620"/>
        <v>444.98746232815375</v>
      </c>
    </row>
    <row r="1258" spans="2:39" x14ac:dyDescent="0.25">
      <c r="B1258" s="3">
        <f t="shared" si="603"/>
        <v>6200</v>
      </c>
      <c r="C1258" s="14">
        <f t="shared" si="604"/>
        <v>103.33333333333333</v>
      </c>
      <c r="D1258" s="11">
        <f t="shared" si="605"/>
        <v>1026.660135368041</v>
      </c>
      <c r="E1258" s="11">
        <f t="shared" si="591"/>
        <v>711.34162392356018</v>
      </c>
      <c r="F1258" s="11">
        <f t="shared" si="606"/>
        <v>302.66651616730076</v>
      </c>
      <c r="G1258" s="11">
        <f t="shared" si="592"/>
        <v>579.68074199119769</v>
      </c>
      <c r="H1258" s="11">
        <f t="shared" si="593"/>
        <v>436.8817916483892</v>
      </c>
      <c r="I1258" s="24">
        <f t="shared" si="607"/>
        <v>302.66651616730076</v>
      </c>
      <c r="J1258" s="12">
        <f t="shared" si="594"/>
        <v>0.2043583566413282</v>
      </c>
      <c r="K1258" s="24">
        <f t="shared" si="595"/>
        <v>565.69791146002012</v>
      </c>
      <c r="L1258" s="12">
        <f t="shared" si="608"/>
        <v>0.2173050202524944</v>
      </c>
      <c r="M1258" s="24">
        <f t="shared" si="609"/>
        <v>579.68074199119769</v>
      </c>
      <c r="N1258" s="12">
        <f t="shared" si="596"/>
        <v>0.52241209189753668</v>
      </c>
      <c r="O1258" s="24">
        <f t="shared" si="597"/>
        <v>737.63667504640819</v>
      </c>
      <c r="P1258" s="12">
        <f t="shared" si="610"/>
        <v>0.30909644808283349</v>
      </c>
      <c r="Q1258" s="24">
        <f t="shared" si="611"/>
        <v>436.8817916483892</v>
      </c>
      <c r="R1258" s="12">
        <f t="shared" si="598"/>
        <v>0.33896566803133782</v>
      </c>
      <c r="S1258" s="24">
        <f t="shared" si="599"/>
        <v>625.26295477110477</v>
      </c>
      <c r="T1258" s="12">
        <f t="shared" si="612"/>
        <v>0.28085365903286191</v>
      </c>
      <c r="W1258" s="24">
        <f t="shared" si="613"/>
        <v>501.45602775291388</v>
      </c>
      <c r="X1258" s="24">
        <f t="shared" si="614"/>
        <v>667.59259243946337</v>
      </c>
      <c r="Y1258" s="13">
        <f t="shared" si="600"/>
        <v>0.35592252742652519</v>
      </c>
      <c r="Z1258" s="24">
        <f t="shared" si="601"/>
        <v>5247.1399042661578</v>
      </c>
      <c r="AA1258" s="24">
        <f t="shared" si="602"/>
        <v>16088.68225116274</v>
      </c>
      <c r="AB1258" s="24">
        <f t="shared" si="615"/>
        <v>579.68074199119769</v>
      </c>
      <c r="AC1258" s="24">
        <f t="shared" si="616"/>
        <v>436.8817916483892</v>
      </c>
      <c r="AE1258" s="14">
        <f t="shared" si="617"/>
        <v>103.33333333333333</v>
      </c>
      <c r="AF1258" s="24">
        <f t="shared" si="621"/>
        <v>400</v>
      </c>
      <c r="AG1258" s="3">
        <f t="shared" si="618"/>
        <v>1.9</v>
      </c>
      <c r="AH1258" s="3">
        <f>IF(AC1258&lt;=450,AthetaR30_0,IF(AC1258&gt;=650,AthetaR30_2,(IF(AC1258&lt;=550,AthetaR30_0+(AthetaR30_1-AthetaR30_0)/100*(AC1258-450),AthetaR30_1+(AthetaR30_2-AthetaR30_1)/100*(AC1258-450)))))</f>
        <v>0</v>
      </c>
      <c r="AI1258" s="3">
        <f>IF(AD1258&lt;=450,AthetaR60_0,IF(AD1258&gt;=650,AthetaR60_2,(IF(AD1258&lt;=550,AthetaR60_0+(AthetaR60_1-AthetaR60_0)/100*(AD1258-450),AthetaR60_1+(AthetaR60_2-AthetaR60_1)/100*(AD1258-450)))))</f>
        <v>0.5</v>
      </c>
      <c r="AJ1258" s="3">
        <f>IF(AE1258&lt;=450,AthetaR90_0,IF(AE1258&gt;=650,AthetaR90_2,(IF(AE1258&lt;=550,AthetaR90_0+(AthetaR90_1-AthetaR90_0)/100*(AE1258-450),AthetaR90_1+(AthetaR90_2-AthetaR90_1)/100*(AE1258-450)))))</f>
        <v>1.3</v>
      </c>
      <c r="AK1258" s="3">
        <f>IF(AF1258&lt;=450,AthetaR120_0,IF(AF1258&gt;=650,AthetaR120_2,(IF(AF1258&lt;=550,AthetaR120_0+(AthetaR120_1-AthetaR120_0)/100*(AF1258-450),AthetaR120_1+(AthetaR120_2-AthetaR120_1)/100*(AF1258-450)))))</f>
        <v>1.9</v>
      </c>
      <c r="AL1258" s="24">
        <f t="shared" si="619"/>
        <v>579.68074199119769</v>
      </c>
      <c r="AM1258" s="14">
        <f t="shared" si="620"/>
        <v>445.30340697225137</v>
      </c>
    </row>
    <row r="1259" spans="2:39" x14ac:dyDescent="0.25">
      <c r="B1259" s="3">
        <f t="shared" si="603"/>
        <v>6205</v>
      </c>
      <c r="C1259" s="14">
        <f t="shared" si="604"/>
        <v>103.41666666666667</v>
      </c>
      <c r="D1259" s="11">
        <f t="shared" si="605"/>
        <v>1026.7807727306424</v>
      </c>
      <c r="E1259" s="11">
        <f t="shared" si="591"/>
        <v>711.55542227221235</v>
      </c>
      <c r="F1259" s="11">
        <f t="shared" si="606"/>
        <v>302.88382118755322</v>
      </c>
      <c r="G1259" s="11">
        <f t="shared" si="592"/>
        <v>579.98983843928056</v>
      </c>
      <c r="H1259" s="11">
        <f t="shared" si="593"/>
        <v>437.16264530742205</v>
      </c>
      <c r="I1259" s="24">
        <f t="shared" si="607"/>
        <v>302.88382118755322</v>
      </c>
      <c r="J1259" s="12">
        <f t="shared" si="594"/>
        <v>0.20433008741163569</v>
      </c>
      <c r="K1259" s="24">
        <f t="shared" si="595"/>
        <v>565.7761762148499</v>
      </c>
      <c r="L1259" s="12">
        <f t="shared" si="608"/>
        <v>0.21724956557624062</v>
      </c>
      <c r="M1259" s="24">
        <f t="shared" si="609"/>
        <v>579.98983843928056</v>
      </c>
      <c r="N1259" s="12">
        <f t="shared" si="596"/>
        <v>0.52218183304411137</v>
      </c>
      <c r="O1259" s="24">
        <f t="shared" si="597"/>
        <v>737.96193985704019</v>
      </c>
      <c r="P1259" s="12">
        <f t="shared" si="610"/>
        <v>0.30885311379843838</v>
      </c>
      <c r="Q1259" s="24">
        <f t="shared" si="611"/>
        <v>437.16264530742205</v>
      </c>
      <c r="R1259" s="12">
        <f t="shared" si="598"/>
        <v>0.3388792321023556</v>
      </c>
      <c r="S1259" s="24">
        <f t="shared" si="599"/>
        <v>625.42243690879286</v>
      </c>
      <c r="T1259" s="12">
        <f t="shared" si="612"/>
        <v>0.28071537853618139</v>
      </c>
      <c r="W1259" s="24">
        <f t="shared" si="613"/>
        <v>501.8119502803404</v>
      </c>
      <c r="X1259" s="24">
        <f t="shared" si="614"/>
        <v>667.86073640498057</v>
      </c>
      <c r="Y1259" s="13">
        <f t="shared" si="600"/>
        <v>0.35579179036754899</v>
      </c>
      <c r="Z1259" s="24">
        <f t="shared" si="601"/>
        <v>5243.5867997967989</v>
      </c>
      <c r="AA1259" s="24">
        <f t="shared" si="602"/>
        <v>16092.964863402773</v>
      </c>
      <c r="AB1259" s="24">
        <f t="shared" si="615"/>
        <v>579.98983843928056</v>
      </c>
      <c r="AC1259" s="24">
        <f t="shared" si="616"/>
        <v>437.16264530742205</v>
      </c>
      <c r="AE1259" s="14">
        <f t="shared" si="617"/>
        <v>103.41666666666667</v>
      </c>
      <c r="AF1259" s="24">
        <f t="shared" si="621"/>
        <v>400</v>
      </c>
      <c r="AG1259" s="3">
        <f t="shared" si="618"/>
        <v>1.9</v>
      </c>
      <c r="AH1259" s="3">
        <f>IF(AC1259&lt;=450,AthetaR30_0,IF(AC1259&gt;=650,AthetaR30_2,(IF(AC1259&lt;=550,AthetaR30_0+(AthetaR30_1-AthetaR30_0)/100*(AC1259-450),AthetaR30_1+(AthetaR30_2-AthetaR30_1)/100*(AC1259-450)))))</f>
        <v>0</v>
      </c>
      <c r="AI1259" s="3">
        <f>IF(AD1259&lt;=450,AthetaR60_0,IF(AD1259&gt;=650,AthetaR60_2,(IF(AD1259&lt;=550,AthetaR60_0+(AthetaR60_1-AthetaR60_0)/100*(AD1259-450),AthetaR60_1+(AthetaR60_2-AthetaR60_1)/100*(AD1259-450)))))</f>
        <v>0.5</v>
      </c>
      <c r="AJ1259" s="3">
        <f>IF(AE1259&lt;=450,AthetaR90_0,IF(AE1259&gt;=650,AthetaR90_2,(IF(AE1259&lt;=550,AthetaR90_0+(AthetaR90_1-AthetaR90_0)/100*(AE1259-450),AthetaR90_1+(AthetaR90_2-AthetaR90_1)/100*(AE1259-450)))))</f>
        <v>1.3</v>
      </c>
      <c r="AK1259" s="3">
        <f>IF(AF1259&lt;=450,AthetaR120_0,IF(AF1259&gt;=650,AthetaR120_2,(IF(AF1259&lt;=550,AthetaR120_0+(AthetaR120_1-AthetaR120_0)/100*(AF1259-450),AthetaR120_1+(AthetaR120_2-AthetaR120_1)/100*(AF1259-450)))))</f>
        <v>1.9</v>
      </c>
      <c r="AL1259" s="24">
        <f t="shared" si="619"/>
        <v>579.98983843928056</v>
      </c>
      <c r="AM1259" s="14">
        <f t="shared" si="620"/>
        <v>445.61923779402974</v>
      </c>
    </row>
    <row r="1260" spans="2:39" x14ac:dyDescent="0.25">
      <c r="B1260" s="3">
        <f t="shared" si="603"/>
        <v>6210</v>
      </c>
      <c r="C1260" s="14">
        <f t="shared" si="604"/>
        <v>103.5</v>
      </c>
      <c r="D1260" s="11">
        <f t="shared" si="605"/>
        <v>1026.9013130398444</v>
      </c>
      <c r="E1260" s="11">
        <f t="shared" si="591"/>
        <v>711.76922062086442</v>
      </c>
      <c r="F1260" s="11">
        <f t="shared" si="606"/>
        <v>303.10107075312948</v>
      </c>
      <c r="G1260" s="11">
        <f t="shared" si="592"/>
        <v>580.29869155307904</v>
      </c>
      <c r="H1260" s="11">
        <f t="shared" si="593"/>
        <v>437.44336068595823</v>
      </c>
      <c r="I1260" s="24">
        <f t="shared" si="607"/>
        <v>303.10107075312948</v>
      </c>
      <c r="J1260" s="12">
        <f t="shared" si="594"/>
        <v>0.20430182206001812</v>
      </c>
      <c r="K1260" s="24">
        <f t="shared" si="595"/>
        <v>565.85445188755955</v>
      </c>
      <c r="L1260" s="12">
        <f t="shared" si="608"/>
        <v>0.2171941054398519</v>
      </c>
      <c r="M1260" s="24">
        <f t="shared" si="609"/>
        <v>580.29869155307904</v>
      </c>
      <c r="N1260" s="12">
        <f t="shared" si="596"/>
        <v>0.52195166494213352</v>
      </c>
      <c r="O1260" s="24">
        <f t="shared" si="597"/>
        <v>738.28736328307264</v>
      </c>
      <c r="P1260" s="12">
        <f t="shared" si="610"/>
        <v>0.30860999948038625</v>
      </c>
      <c r="Q1260" s="24">
        <f t="shared" si="611"/>
        <v>437.44336068595823</v>
      </c>
      <c r="R1260" s="12">
        <f t="shared" si="598"/>
        <v>0.33879277848607997</v>
      </c>
      <c r="S1260" s="24">
        <f t="shared" si="599"/>
        <v>625.5820330832222</v>
      </c>
      <c r="T1260" s="12">
        <f t="shared" si="612"/>
        <v>0.28057712978029131</v>
      </c>
      <c r="W1260" s="24">
        <f t="shared" si="613"/>
        <v>502.16774207070796</v>
      </c>
      <c r="X1260" s="24">
        <f t="shared" si="614"/>
        <v>668.12920021613013</v>
      </c>
      <c r="Y1260" s="13">
        <f t="shared" si="600"/>
        <v>0.35566097887162329</v>
      </c>
      <c r="Z1260" s="24">
        <f t="shared" si="601"/>
        <v>5240.0369637539116</v>
      </c>
      <c r="AA1260" s="24">
        <f t="shared" si="602"/>
        <v>16097.243660415514</v>
      </c>
      <c r="AB1260" s="24">
        <f t="shared" si="615"/>
        <v>580.29869155307904</v>
      </c>
      <c r="AC1260" s="24">
        <f t="shared" si="616"/>
        <v>437.44336068595823</v>
      </c>
      <c r="AE1260" s="14">
        <f t="shared" si="617"/>
        <v>103.5</v>
      </c>
      <c r="AF1260" s="24">
        <f t="shared" si="621"/>
        <v>400</v>
      </c>
      <c r="AG1260" s="3">
        <f t="shared" si="618"/>
        <v>1.9</v>
      </c>
      <c r="AH1260" s="3">
        <f>IF(AC1260&lt;=450,AthetaR30_0,IF(AC1260&gt;=650,AthetaR30_2,(IF(AC1260&lt;=550,AthetaR30_0+(AthetaR30_1-AthetaR30_0)/100*(AC1260-450),AthetaR30_1+(AthetaR30_2-AthetaR30_1)/100*(AC1260-450)))))</f>
        <v>0</v>
      </c>
      <c r="AI1260" s="3">
        <f>IF(AD1260&lt;=450,AthetaR60_0,IF(AD1260&gt;=650,AthetaR60_2,(IF(AD1260&lt;=550,AthetaR60_0+(AthetaR60_1-AthetaR60_0)/100*(AD1260-450),AthetaR60_1+(AthetaR60_2-AthetaR60_1)/100*(AD1260-450)))))</f>
        <v>0.5</v>
      </c>
      <c r="AJ1260" s="3">
        <f>IF(AE1260&lt;=450,AthetaR90_0,IF(AE1260&gt;=650,AthetaR90_2,(IF(AE1260&lt;=550,AthetaR90_0+(AthetaR90_1-AthetaR90_0)/100*(AE1260-450),AthetaR90_1+(AthetaR90_2-AthetaR90_1)/100*(AE1260-450)))))</f>
        <v>1.3</v>
      </c>
      <c r="AK1260" s="3">
        <f>IF(AF1260&lt;=450,AthetaR120_0,IF(AF1260&gt;=650,AthetaR120_2,(IF(AF1260&lt;=550,AthetaR120_0+(AthetaR120_1-AthetaR120_0)/100*(AF1260-450),AthetaR120_1+(AthetaR120_2-AthetaR120_1)/100*(AF1260-450)))))</f>
        <v>1.9</v>
      </c>
      <c r="AL1260" s="24">
        <f t="shared" si="619"/>
        <v>580.29869155307904</v>
      </c>
      <c r="AM1260" s="14">
        <f t="shared" si="620"/>
        <v>445.93495477052852</v>
      </c>
    </row>
    <row r="1261" spans="2:39" x14ac:dyDescent="0.25">
      <c r="B1261" s="3">
        <f t="shared" si="603"/>
        <v>6215</v>
      </c>
      <c r="C1261" s="14">
        <f t="shared" si="604"/>
        <v>103.58333333333333</v>
      </c>
      <c r="D1261" s="11">
        <f t="shared" si="605"/>
        <v>1027.0217564516811</v>
      </c>
      <c r="E1261" s="11">
        <f t="shared" si="591"/>
        <v>711.98301896951648</v>
      </c>
      <c r="F1261" s="11">
        <f t="shared" si="606"/>
        <v>303.31826485856931</v>
      </c>
      <c r="G1261" s="11">
        <f t="shared" si="592"/>
        <v>580.60730155255942</v>
      </c>
      <c r="H1261" s="11">
        <f t="shared" si="593"/>
        <v>437.72393781573851</v>
      </c>
      <c r="I1261" s="24">
        <f t="shared" si="607"/>
        <v>303.31826485856931</v>
      </c>
      <c r="J1261" s="12">
        <f t="shared" si="594"/>
        <v>0.20427356054647089</v>
      </c>
      <c r="K1261" s="24">
        <f t="shared" si="595"/>
        <v>565.93273858905434</v>
      </c>
      <c r="L1261" s="12">
        <f t="shared" si="608"/>
        <v>0.21713863986555748</v>
      </c>
      <c r="M1261" s="24">
        <f t="shared" si="609"/>
        <v>580.60730155255942</v>
      </c>
      <c r="N1261" s="12">
        <f t="shared" si="596"/>
        <v>0.52172158787109268</v>
      </c>
      <c r="O1261" s="24">
        <f t="shared" si="597"/>
        <v>738.61294496893652</v>
      </c>
      <c r="P1261" s="12">
        <f t="shared" si="610"/>
        <v>0.30836710511785725</v>
      </c>
      <c r="Q1261" s="24">
        <f t="shared" si="611"/>
        <v>437.72393781573851</v>
      </c>
      <c r="R1261" s="12">
        <f t="shared" si="598"/>
        <v>0.33870630722814715</v>
      </c>
      <c r="S1261" s="24">
        <f t="shared" si="599"/>
        <v>625.74174332240727</v>
      </c>
      <c r="T1261" s="12">
        <f t="shared" si="612"/>
        <v>0.28043891287339417</v>
      </c>
      <c r="W1261" s="24">
        <f t="shared" si="613"/>
        <v>502.5234030495796</v>
      </c>
      <c r="X1261" s="24">
        <f t="shared" si="614"/>
        <v>668.39798395512435</v>
      </c>
      <c r="Y1261" s="13">
        <f t="shared" si="600"/>
        <v>0.35553009345249215</v>
      </c>
      <c r="Z1261" s="24">
        <f t="shared" si="601"/>
        <v>5236.4903979984219</v>
      </c>
      <c r="AA1261" s="24">
        <f t="shared" si="602"/>
        <v>16101.51865714435</v>
      </c>
      <c r="AB1261" s="24">
        <f t="shared" si="615"/>
        <v>580.60730155255942</v>
      </c>
      <c r="AC1261" s="24">
        <f t="shared" si="616"/>
        <v>437.72393781573851</v>
      </c>
      <c r="AE1261" s="14">
        <f t="shared" si="617"/>
        <v>103.58333333333333</v>
      </c>
      <c r="AF1261" s="24">
        <f t="shared" si="621"/>
        <v>400</v>
      </c>
      <c r="AG1261" s="3">
        <f t="shared" si="618"/>
        <v>1.9</v>
      </c>
      <c r="AH1261" s="3">
        <f>IF(AC1261&lt;=450,AthetaR30_0,IF(AC1261&gt;=650,AthetaR30_2,(IF(AC1261&lt;=550,AthetaR30_0+(AthetaR30_1-AthetaR30_0)/100*(AC1261-450),AthetaR30_1+(AthetaR30_2-AthetaR30_1)/100*(AC1261-450)))))</f>
        <v>0</v>
      </c>
      <c r="AI1261" s="3">
        <f>IF(AD1261&lt;=450,AthetaR60_0,IF(AD1261&gt;=650,AthetaR60_2,(IF(AD1261&lt;=550,AthetaR60_0+(AthetaR60_1-AthetaR60_0)/100*(AD1261-450),AthetaR60_1+(AthetaR60_2-AthetaR60_1)/100*(AD1261-450)))))</f>
        <v>0.5</v>
      </c>
      <c r="AJ1261" s="3">
        <f>IF(AE1261&lt;=450,AthetaR90_0,IF(AE1261&gt;=650,AthetaR90_2,(IF(AE1261&lt;=550,AthetaR90_0+(AthetaR90_1-AthetaR90_0)/100*(AE1261-450),AthetaR90_1+(AthetaR90_2-AthetaR90_1)/100*(AE1261-450)))))</f>
        <v>1.3</v>
      </c>
      <c r="AK1261" s="3">
        <f>IF(AF1261&lt;=450,AthetaR120_0,IF(AF1261&gt;=650,AthetaR120_2,(IF(AF1261&lt;=550,AthetaR120_0+(AthetaR120_1-AthetaR120_0)/100*(AF1261-450),AthetaR120_1+(AthetaR120_2-AthetaR120_1)/100*(AF1261-450)))))</f>
        <v>1.9</v>
      </c>
      <c r="AL1261" s="24">
        <f t="shared" si="619"/>
        <v>580.60730155255942</v>
      </c>
      <c r="AM1261" s="14">
        <f t="shared" si="620"/>
        <v>446.2505578789536</v>
      </c>
    </row>
    <row r="1262" spans="2:39" x14ac:dyDescent="0.25">
      <c r="B1262" s="3">
        <f t="shared" si="603"/>
        <v>6220</v>
      </c>
      <c r="C1262" s="14">
        <f t="shared" si="604"/>
        <v>103.66666666666667</v>
      </c>
      <c r="D1262" s="11">
        <f t="shared" si="605"/>
        <v>1027.142103121811</v>
      </c>
      <c r="E1262" s="11">
        <f t="shared" si="591"/>
        <v>712.19681731816854</v>
      </c>
      <c r="F1262" s="11">
        <f t="shared" si="606"/>
        <v>303.53540349843485</v>
      </c>
      <c r="G1262" s="11">
        <f t="shared" si="592"/>
        <v>580.91566865767732</v>
      </c>
      <c r="H1262" s="11">
        <f t="shared" si="593"/>
        <v>438.00437672861193</v>
      </c>
      <c r="I1262" s="24">
        <f t="shared" si="607"/>
        <v>303.53540349843485</v>
      </c>
      <c r="J1262" s="12">
        <f t="shared" si="594"/>
        <v>0.20424530283110487</v>
      </c>
      <c r="K1262" s="24">
        <f t="shared" si="595"/>
        <v>566.01103643004114</v>
      </c>
      <c r="L1262" s="12">
        <f t="shared" si="608"/>
        <v>0.21708316887553325</v>
      </c>
      <c r="M1262" s="24">
        <f t="shared" si="609"/>
        <v>580.91566865767732</v>
      </c>
      <c r="N1262" s="12">
        <f t="shared" si="596"/>
        <v>0.52149160210936285</v>
      </c>
      <c r="O1262" s="24">
        <f t="shared" si="597"/>
        <v>738.93868455915253</v>
      </c>
      <c r="P1262" s="12">
        <f t="shared" si="610"/>
        <v>0.30812443069903039</v>
      </c>
      <c r="Q1262" s="24">
        <f t="shared" si="611"/>
        <v>438.00437672861193</v>
      </c>
      <c r="R1262" s="12">
        <f t="shared" si="598"/>
        <v>0.33861981837449584</v>
      </c>
      <c r="S1262" s="24">
        <f t="shared" si="599"/>
        <v>625.90156765378129</v>
      </c>
      <c r="T1262" s="12">
        <f t="shared" si="612"/>
        <v>0.280300727923528</v>
      </c>
      <c r="W1262" s="24">
        <f t="shared" si="613"/>
        <v>502.8789331430321</v>
      </c>
      <c r="X1262" s="24">
        <f t="shared" si="614"/>
        <v>668.66708770306082</v>
      </c>
      <c r="Y1262" s="13">
        <f t="shared" si="600"/>
        <v>0.35539913462416722</v>
      </c>
      <c r="Z1262" s="24">
        <f t="shared" si="601"/>
        <v>5232.9471043784106</v>
      </c>
      <c r="AA1262" s="24">
        <f t="shared" si="602"/>
        <v>16105.78986855897</v>
      </c>
      <c r="AB1262" s="24">
        <f t="shared" si="615"/>
        <v>580.91566865767732</v>
      </c>
      <c r="AC1262" s="24">
        <f t="shared" si="616"/>
        <v>438.00437672861193</v>
      </c>
      <c r="AE1262" s="14">
        <f t="shared" si="617"/>
        <v>103.66666666666667</v>
      </c>
      <c r="AF1262" s="24">
        <f t="shared" si="621"/>
        <v>400</v>
      </c>
      <c r="AG1262" s="3">
        <f t="shared" si="618"/>
        <v>1.9</v>
      </c>
      <c r="AH1262" s="3">
        <f>IF(AC1262&lt;=450,AthetaR30_0,IF(AC1262&gt;=650,AthetaR30_2,(IF(AC1262&lt;=550,AthetaR30_0+(AthetaR30_1-AthetaR30_0)/100*(AC1262-450),AthetaR30_1+(AthetaR30_2-AthetaR30_1)/100*(AC1262-450)))))</f>
        <v>0</v>
      </c>
      <c r="AI1262" s="3">
        <f>IF(AD1262&lt;=450,AthetaR60_0,IF(AD1262&gt;=650,AthetaR60_2,(IF(AD1262&lt;=550,AthetaR60_0+(AthetaR60_1-AthetaR60_0)/100*(AD1262-450),AthetaR60_1+(AthetaR60_2-AthetaR60_1)/100*(AD1262-450)))))</f>
        <v>0.5</v>
      </c>
      <c r="AJ1262" s="3">
        <f>IF(AE1262&lt;=450,AthetaR90_0,IF(AE1262&gt;=650,AthetaR90_2,(IF(AE1262&lt;=550,AthetaR90_0+(AthetaR90_1-AthetaR90_0)/100*(AE1262-450),AthetaR90_1+(AthetaR90_2-AthetaR90_1)/100*(AE1262-450)))))</f>
        <v>1.3</v>
      </c>
      <c r="AK1262" s="3">
        <f>IF(AF1262&lt;=450,AthetaR120_0,IF(AF1262&gt;=650,AthetaR120_2,(IF(AF1262&lt;=550,AthetaR120_0+(AthetaR120_1-AthetaR120_0)/100*(AF1262-450),AthetaR120_1+(AthetaR120_2-AthetaR120_1)/100*(AF1262-450)))))</f>
        <v>1.9</v>
      </c>
      <c r="AL1262" s="24">
        <f t="shared" si="619"/>
        <v>580.91566865767732</v>
      </c>
      <c r="AM1262" s="14">
        <f t="shared" si="620"/>
        <v>446.56604709667738</v>
      </c>
    </row>
    <row r="1263" spans="2:39" x14ac:dyDescent="0.25">
      <c r="B1263" s="3">
        <f t="shared" si="603"/>
        <v>6225</v>
      </c>
      <c r="C1263" s="14">
        <f t="shared" si="604"/>
        <v>103.75</v>
      </c>
      <c r="D1263" s="11">
        <f t="shared" si="605"/>
        <v>1027.2623532055181</v>
      </c>
      <c r="E1263" s="11">
        <f t="shared" si="591"/>
        <v>712.4106156668206</v>
      </c>
      <c r="F1263" s="11">
        <f t="shared" si="606"/>
        <v>303.75248666731039</v>
      </c>
      <c r="G1263" s="11">
        <f t="shared" si="592"/>
        <v>581.2237930883764</v>
      </c>
      <c r="H1263" s="11">
        <f t="shared" si="593"/>
        <v>438.28467745653546</v>
      </c>
      <c r="I1263" s="24">
        <f t="shared" si="607"/>
        <v>303.75248666731039</v>
      </c>
      <c r="J1263" s="12">
        <f t="shared" si="594"/>
        <v>0.20421704887414599</v>
      </c>
      <c r="K1263" s="24">
        <f t="shared" si="595"/>
        <v>566.08934552102892</v>
      </c>
      <c r="L1263" s="12">
        <f t="shared" si="608"/>
        <v>0.21702769249190648</v>
      </c>
      <c r="M1263" s="24">
        <f t="shared" si="609"/>
        <v>581.2237930883764</v>
      </c>
      <c r="N1263" s="12">
        <f t="shared" si="596"/>
        <v>0.52126170793420268</v>
      </c>
      <c r="O1263" s="24">
        <f t="shared" si="597"/>
        <v>739.26458169833404</v>
      </c>
      <c r="P1263" s="12">
        <f t="shared" si="610"/>
        <v>0.30788197621109986</v>
      </c>
      <c r="Q1263" s="24">
        <f t="shared" si="611"/>
        <v>438.28467745653546</v>
      </c>
      <c r="R1263" s="12">
        <f t="shared" si="598"/>
        <v>0.3385333119713656</v>
      </c>
      <c r="S1263" s="24">
        <f t="shared" si="599"/>
        <v>626.06150610419854</v>
      </c>
      <c r="T1263" s="12">
        <f t="shared" si="612"/>
        <v>0.28016257503857361</v>
      </c>
      <c r="W1263" s="24">
        <f t="shared" si="613"/>
        <v>503.23433227765628</v>
      </c>
      <c r="X1263" s="24">
        <f t="shared" si="614"/>
        <v>668.93651153992676</v>
      </c>
      <c r="Y1263" s="13">
        <f t="shared" si="600"/>
        <v>0.35526810290091826</v>
      </c>
      <c r="Z1263" s="24">
        <f t="shared" si="601"/>
        <v>5229.4070847291077</v>
      </c>
      <c r="AA1263" s="24">
        <f t="shared" si="602"/>
        <v>16110.057309655187</v>
      </c>
      <c r="AB1263" s="24">
        <f t="shared" si="615"/>
        <v>581.2237930883764</v>
      </c>
      <c r="AC1263" s="24">
        <f t="shared" si="616"/>
        <v>438.28467745653546</v>
      </c>
      <c r="AE1263" s="14">
        <f t="shared" si="617"/>
        <v>103.75</v>
      </c>
      <c r="AF1263" s="24">
        <f t="shared" si="621"/>
        <v>400</v>
      </c>
      <c r="AG1263" s="3">
        <f t="shared" si="618"/>
        <v>1.9</v>
      </c>
      <c r="AH1263" s="3">
        <f>IF(AC1263&lt;=450,AthetaR30_0,IF(AC1263&gt;=650,AthetaR30_2,(IF(AC1263&lt;=550,AthetaR30_0+(AthetaR30_1-AthetaR30_0)/100*(AC1263-450),AthetaR30_1+(AthetaR30_2-AthetaR30_1)/100*(AC1263-450)))))</f>
        <v>0</v>
      </c>
      <c r="AI1263" s="3">
        <f>IF(AD1263&lt;=450,AthetaR60_0,IF(AD1263&gt;=650,AthetaR60_2,(IF(AD1263&lt;=550,AthetaR60_0+(AthetaR60_1-AthetaR60_0)/100*(AD1263-450),AthetaR60_1+(AthetaR60_2-AthetaR60_1)/100*(AD1263-450)))))</f>
        <v>0.5</v>
      </c>
      <c r="AJ1263" s="3">
        <f>IF(AE1263&lt;=450,AthetaR90_0,IF(AE1263&gt;=650,AthetaR90_2,(IF(AE1263&lt;=550,AthetaR90_0+(AthetaR90_1-AthetaR90_0)/100*(AE1263-450),AthetaR90_1+(AthetaR90_2-AthetaR90_1)/100*(AE1263-450)))))</f>
        <v>1.3</v>
      </c>
      <c r="AK1263" s="3">
        <f>IF(AF1263&lt;=450,AthetaR120_0,IF(AF1263&gt;=650,AthetaR120_2,(IF(AF1263&lt;=550,AthetaR120_0+(AthetaR120_1-AthetaR120_0)/100*(AF1263-450),AthetaR120_1+(AthetaR120_2-AthetaR120_1)/100*(AF1263-450)))))</f>
        <v>1.9</v>
      </c>
      <c r="AL1263" s="24">
        <f t="shared" si="619"/>
        <v>581.2237930883764</v>
      </c>
      <c r="AM1263" s="14">
        <f t="shared" si="620"/>
        <v>446.88142240123858</v>
      </c>
    </row>
    <row r="1264" spans="2:39" x14ac:dyDescent="0.25">
      <c r="B1264" s="3">
        <f t="shared" si="603"/>
        <v>6230</v>
      </c>
      <c r="C1264" s="14">
        <f t="shared" si="604"/>
        <v>103.83333333333333</v>
      </c>
      <c r="D1264" s="11">
        <f t="shared" si="605"/>
        <v>1027.3825068577123</v>
      </c>
      <c r="E1264" s="11">
        <f t="shared" si="591"/>
        <v>712.62441401547267</v>
      </c>
      <c r="F1264" s="11">
        <f t="shared" si="606"/>
        <v>303.9695143598023</v>
      </c>
      <c r="G1264" s="11">
        <f t="shared" si="592"/>
        <v>581.53167506458749</v>
      </c>
      <c r="H1264" s="11">
        <f t="shared" si="593"/>
        <v>438.56484003157402</v>
      </c>
      <c r="I1264" s="24">
        <f t="shared" si="607"/>
        <v>303.9695143598023</v>
      </c>
      <c r="J1264" s="12">
        <f t="shared" si="594"/>
        <v>0.20418879863593514</v>
      </c>
      <c r="K1264" s="24">
        <f t="shared" si="595"/>
        <v>566.1676659723289</v>
      </c>
      <c r="L1264" s="12">
        <f t="shared" si="608"/>
        <v>0.21697221073677531</v>
      </c>
      <c r="M1264" s="24">
        <f t="shared" si="609"/>
        <v>581.53167506458749</v>
      </c>
      <c r="N1264" s="12">
        <f t="shared" si="596"/>
        <v>0.52103190562175672</v>
      </c>
      <c r="O1264" s="24">
        <f t="shared" si="597"/>
        <v>739.59063603118921</v>
      </c>
      <c r="P1264" s="12">
        <f t="shared" si="610"/>
        <v>0.30763974164032615</v>
      </c>
      <c r="Q1264" s="24">
        <f t="shared" si="611"/>
        <v>438.56484003157402</v>
      </c>
      <c r="R1264" s="12">
        <f t="shared" si="598"/>
        <v>0.33844678806529543</v>
      </c>
      <c r="S1264" s="24">
        <f t="shared" si="599"/>
        <v>626.22155869993446</v>
      </c>
      <c r="T1264" s="12">
        <f t="shared" si="612"/>
        <v>0.28002445432628503</v>
      </c>
      <c r="W1264" s="24">
        <f t="shared" si="613"/>
        <v>503.58960038055721</v>
      </c>
      <c r="X1264" s="24">
        <f t="shared" si="614"/>
        <v>669.20625554460185</v>
      </c>
      <c r="Y1264" s="13">
        <f t="shared" si="600"/>
        <v>0.35513699879726546</v>
      </c>
      <c r="Z1264" s="24">
        <f t="shared" si="601"/>
        <v>5225.8703408728861</v>
      </c>
      <c r="AA1264" s="24">
        <f t="shared" si="602"/>
        <v>16114.320995454797</v>
      </c>
      <c r="AB1264" s="24">
        <f t="shared" si="615"/>
        <v>581.53167506458749</v>
      </c>
      <c r="AC1264" s="24">
        <f t="shared" si="616"/>
        <v>438.56484003157402</v>
      </c>
      <c r="AE1264" s="14">
        <f t="shared" si="617"/>
        <v>103.83333333333333</v>
      </c>
      <c r="AF1264" s="24">
        <f t="shared" si="621"/>
        <v>400</v>
      </c>
      <c r="AG1264" s="3">
        <f t="shared" si="618"/>
        <v>1.9</v>
      </c>
      <c r="AH1264" s="3">
        <f>IF(AC1264&lt;=450,AthetaR30_0,IF(AC1264&gt;=650,AthetaR30_2,(IF(AC1264&lt;=550,AthetaR30_0+(AthetaR30_1-AthetaR30_0)/100*(AC1264-450),AthetaR30_1+(AthetaR30_2-AthetaR30_1)/100*(AC1264-450)))))</f>
        <v>0</v>
      </c>
      <c r="AI1264" s="3">
        <f>IF(AD1264&lt;=450,AthetaR60_0,IF(AD1264&gt;=650,AthetaR60_2,(IF(AD1264&lt;=550,AthetaR60_0+(AthetaR60_1-AthetaR60_0)/100*(AD1264-450),AthetaR60_1+(AthetaR60_2-AthetaR60_1)/100*(AD1264-450)))))</f>
        <v>0.5</v>
      </c>
      <c r="AJ1264" s="3">
        <f>IF(AE1264&lt;=450,AthetaR90_0,IF(AE1264&gt;=650,AthetaR90_2,(IF(AE1264&lt;=550,AthetaR90_0+(AthetaR90_1-AthetaR90_0)/100*(AE1264-450),AthetaR90_1+(AthetaR90_2-AthetaR90_1)/100*(AE1264-450)))))</f>
        <v>1.3</v>
      </c>
      <c r="AK1264" s="3">
        <f>IF(AF1264&lt;=450,AthetaR120_0,IF(AF1264&gt;=650,AthetaR120_2,(IF(AF1264&lt;=550,AthetaR120_0+(AthetaR120_1-AthetaR120_0)/100*(AF1264-450),AthetaR120_1+(AthetaR120_2-AthetaR120_1)/100*(AF1264-450)))))</f>
        <v>1.9</v>
      </c>
      <c r="AL1264" s="24">
        <f t="shared" si="619"/>
        <v>581.53167506458749</v>
      </c>
      <c r="AM1264" s="14">
        <f t="shared" si="620"/>
        <v>447.19668377034247</v>
      </c>
    </row>
    <row r="1265" spans="2:39" x14ac:dyDescent="0.25">
      <c r="B1265" s="3">
        <f t="shared" si="603"/>
        <v>6235</v>
      </c>
      <c r="C1265" s="14">
        <f t="shared" si="604"/>
        <v>103.91666666666667</v>
      </c>
      <c r="D1265" s="11">
        <f t="shared" si="605"/>
        <v>1027.5025642329315</v>
      </c>
      <c r="E1265" s="11">
        <f t="shared" si="591"/>
        <v>712.83821236412473</v>
      </c>
      <c r="F1265" s="11">
        <f t="shared" si="606"/>
        <v>304.1864865705391</v>
      </c>
      <c r="G1265" s="11">
        <f t="shared" si="592"/>
        <v>581.83931480622778</v>
      </c>
      <c r="H1265" s="11">
        <f t="shared" si="593"/>
        <v>438.8448644859003</v>
      </c>
      <c r="I1265" s="24">
        <f t="shared" si="607"/>
        <v>304.1864865705391</v>
      </c>
      <c r="J1265" s="12">
        <f t="shared" si="594"/>
        <v>0.20416055207692846</v>
      </c>
      <c r="K1265" s="24">
        <f t="shared" si="595"/>
        <v>566.24599789405374</v>
      </c>
      <c r="L1265" s="12">
        <f t="shared" si="608"/>
        <v>0.21691672363217654</v>
      </c>
      <c r="M1265" s="24">
        <f t="shared" si="609"/>
        <v>581.83931480622778</v>
      </c>
      <c r="N1265" s="12">
        <f t="shared" si="596"/>
        <v>0.52080219544705442</v>
      </c>
      <c r="O1265" s="24">
        <f t="shared" si="597"/>
        <v>739.91684720252454</v>
      </c>
      <c r="P1265" s="12">
        <f t="shared" si="610"/>
        <v>0.3073977269719555</v>
      </c>
      <c r="Q1265" s="24">
        <f t="shared" si="611"/>
        <v>438.8448644859003</v>
      </c>
      <c r="R1265" s="12">
        <f t="shared" si="598"/>
        <v>0.3383602467031212</v>
      </c>
      <c r="S1265" s="24">
        <f t="shared" si="599"/>
        <v>626.3817254666892</v>
      </c>
      <c r="T1265" s="12">
        <f t="shared" si="612"/>
        <v>0.27988636589423443</v>
      </c>
      <c r="W1265" s="24">
        <f t="shared" si="613"/>
        <v>503.94473737935448</v>
      </c>
      <c r="X1265" s="24">
        <f t="shared" si="614"/>
        <v>669.47631979486209</v>
      </c>
      <c r="Y1265" s="13">
        <f t="shared" si="600"/>
        <v>0.35500582282797005</v>
      </c>
      <c r="Z1265" s="24">
        <f t="shared" si="601"/>
        <v>5222.3368746192564</v>
      </c>
      <c r="AA1265" s="24">
        <f t="shared" si="602"/>
        <v>16118.580941005381</v>
      </c>
      <c r="AB1265" s="24">
        <f t="shared" si="615"/>
        <v>581.83931480622778</v>
      </c>
      <c r="AC1265" s="24">
        <f t="shared" si="616"/>
        <v>438.8448644859003</v>
      </c>
      <c r="AE1265" s="14">
        <f t="shared" si="617"/>
        <v>103.91666666666667</v>
      </c>
      <c r="AF1265" s="24">
        <f t="shared" si="621"/>
        <v>400</v>
      </c>
      <c r="AG1265" s="3">
        <f t="shared" si="618"/>
        <v>1.9</v>
      </c>
      <c r="AH1265" s="3">
        <f>IF(AC1265&lt;=450,AthetaR30_0,IF(AC1265&gt;=650,AthetaR30_2,(IF(AC1265&lt;=550,AthetaR30_0+(AthetaR30_1-AthetaR30_0)/100*(AC1265-450),AthetaR30_1+(AthetaR30_2-AthetaR30_1)/100*(AC1265-450)))))</f>
        <v>0</v>
      </c>
      <c r="AI1265" s="3">
        <f>IF(AD1265&lt;=450,AthetaR60_0,IF(AD1265&gt;=650,AthetaR60_2,(IF(AD1265&lt;=550,AthetaR60_0+(AthetaR60_1-AthetaR60_0)/100*(AD1265-450),AthetaR60_1+(AthetaR60_2-AthetaR60_1)/100*(AD1265-450)))))</f>
        <v>0.5</v>
      </c>
      <c r="AJ1265" s="3">
        <f>IF(AE1265&lt;=450,AthetaR90_0,IF(AE1265&gt;=650,AthetaR90_2,(IF(AE1265&lt;=550,AthetaR90_0+(AthetaR90_1-AthetaR90_0)/100*(AE1265-450),AthetaR90_1+(AthetaR90_2-AthetaR90_1)/100*(AE1265-450)))))</f>
        <v>1.3</v>
      </c>
      <c r="AK1265" s="3">
        <f>IF(AF1265&lt;=450,AthetaR120_0,IF(AF1265&gt;=650,AthetaR120_2,(IF(AF1265&lt;=550,AthetaR120_0+(AthetaR120_1-AthetaR120_0)/100*(AF1265-450),AthetaR120_1+(AthetaR120_2-AthetaR120_1)/100*(AF1265-450)))))</f>
        <v>1.9</v>
      </c>
      <c r="AL1265" s="24">
        <f t="shared" si="619"/>
        <v>581.83931480622778</v>
      </c>
      <c r="AM1265" s="14">
        <f t="shared" si="620"/>
        <v>447.51183118186071</v>
      </c>
    </row>
    <row r="1266" spans="2:39" x14ac:dyDescent="0.25">
      <c r="B1266" s="3">
        <f t="shared" si="603"/>
        <v>6240</v>
      </c>
      <c r="C1266" s="14">
        <f t="shared" si="604"/>
        <v>104</v>
      </c>
      <c r="D1266" s="11">
        <f t="shared" si="605"/>
        <v>1027.6225254853416</v>
      </c>
      <c r="E1266" s="11">
        <f t="shared" si="591"/>
        <v>713.05201071277679</v>
      </c>
      <c r="F1266" s="11">
        <f t="shared" si="606"/>
        <v>304.40340329417126</v>
      </c>
      <c r="G1266" s="11">
        <f t="shared" si="592"/>
        <v>582.14671253319977</v>
      </c>
      <c r="H1266" s="11">
        <f t="shared" si="593"/>
        <v>439.12475085179454</v>
      </c>
      <c r="I1266" s="24">
        <f t="shared" si="607"/>
        <v>304.40340329417126</v>
      </c>
      <c r="J1266" s="12">
        <f t="shared" si="594"/>
        <v>0.20413230915769626</v>
      </c>
      <c r="K1266" s="24">
        <f t="shared" si="595"/>
        <v>566.32434139611894</v>
      </c>
      <c r="L1266" s="12">
        <f t="shared" si="608"/>
        <v>0.21686123120012685</v>
      </c>
      <c r="M1266" s="24">
        <f t="shared" si="609"/>
        <v>582.14671253319977</v>
      </c>
      <c r="N1266" s="12">
        <f t="shared" si="596"/>
        <v>0.52057257768401166</v>
      </c>
      <c r="O1266" s="24">
        <f t="shared" si="597"/>
        <v>740.24321485724863</v>
      </c>
      <c r="P1266" s="12">
        <f t="shared" si="610"/>
        <v>0.30715593219033038</v>
      </c>
      <c r="Q1266" s="24">
        <f t="shared" si="611"/>
        <v>439.12475085179454</v>
      </c>
      <c r="R1266" s="12">
        <f t="shared" si="598"/>
        <v>0.33827368793197482</v>
      </c>
      <c r="S1266" s="24">
        <f t="shared" si="599"/>
        <v>626.54200642958756</v>
      </c>
      <c r="T1266" s="12">
        <f t="shared" si="612"/>
        <v>0.27974830984988153</v>
      </c>
      <c r="W1266" s="24">
        <f t="shared" si="613"/>
        <v>504.29974320218247</v>
      </c>
      <c r="X1266" s="24">
        <f t="shared" si="614"/>
        <v>669.74670436738324</v>
      </c>
      <c r="Y1266" s="13">
        <f t="shared" si="600"/>
        <v>0.35487457550802542</v>
      </c>
      <c r="Z1266" s="24">
        <f t="shared" si="601"/>
        <v>5218.806687764858</v>
      </c>
      <c r="AA1266" s="24">
        <f t="shared" si="602"/>
        <v>16122.837161380137</v>
      </c>
      <c r="AB1266" s="24">
        <f t="shared" si="615"/>
        <v>582.14671253319977</v>
      </c>
      <c r="AC1266" s="24">
        <f t="shared" si="616"/>
        <v>439.12475085179454</v>
      </c>
      <c r="AE1266" s="14">
        <f t="shared" si="617"/>
        <v>104</v>
      </c>
      <c r="AF1266" s="24">
        <f t="shared" si="621"/>
        <v>400</v>
      </c>
      <c r="AG1266" s="3">
        <f t="shared" si="618"/>
        <v>1.9</v>
      </c>
      <c r="AH1266" s="3">
        <f>IF(AC1266&lt;=450,AthetaR30_0,IF(AC1266&gt;=650,AthetaR30_2,(IF(AC1266&lt;=550,AthetaR30_0+(AthetaR30_1-AthetaR30_0)/100*(AC1266-450),AthetaR30_1+(AthetaR30_2-AthetaR30_1)/100*(AC1266-450)))))</f>
        <v>0</v>
      </c>
      <c r="AI1266" s="3">
        <f>IF(AD1266&lt;=450,AthetaR60_0,IF(AD1266&gt;=650,AthetaR60_2,(IF(AD1266&lt;=550,AthetaR60_0+(AthetaR60_1-AthetaR60_0)/100*(AD1266-450),AthetaR60_1+(AthetaR60_2-AthetaR60_1)/100*(AD1266-450)))))</f>
        <v>0.5</v>
      </c>
      <c r="AJ1266" s="3">
        <f>IF(AE1266&lt;=450,AthetaR90_0,IF(AE1266&gt;=650,AthetaR90_2,(IF(AE1266&lt;=550,AthetaR90_0+(AthetaR90_1-AthetaR90_0)/100*(AE1266-450),AthetaR90_1+(AthetaR90_2-AthetaR90_1)/100*(AE1266-450)))))</f>
        <v>1.3</v>
      </c>
      <c r="AK1266" s="3">
        <f>IF(AF1266&lt;=450,AthetaR120_0,IF(AF1266&gt;=650,AthetaR120_2,(IF(AF1266&lt;=550,AthetaR120_0+(AthetaR120_1-AthetaR120_0)/100*(AF1266-450),AthetaR120_1+(AthetaR120_2-AthetaR120_1)/100*(AF1266-450)))))</f>
        <v>1.9</v>
      </c>
      <c r="AL1266" s="24">
        <f t="shared" si="619"/>
        <v>582.14671253319977</v>
      </c>
      <c r="AM1266" s="14">
        <f t="shared" si="620"/>
        <v>447.82686461383184</v>
      </c>
    </row>
    <row r="1267" spans="2:39" x14ac:dyDescent="0.25">
      <c r="B1267" s="3">
        <f t="shared" si="603"/>
        <v>6245</v>
      </c>
      <c r="C1267" s="14">
        <f t="shared" si="604"/>
        <v>104.08333333333333</v>
      </c>
      <c r="D1267" s="11">
        <f t="shared" si="605"/>
        <v>1027.7423907687398</v>
      </c>
      <c r="E1267" s="11">
        <f t="shared" si="591"/>
        <v>713.26580906142885</v>
      </c>
      <c r="F1267" s="11">
        <f t="shared" si="606"/>
        <v>304.6202645253714</v>
      </c>
      <c r="G1267" s="11">
        <f t="shared" si="592"/>
        <v>582.45386846539009</v>
      </c>
      <c r="H1267" s="11">
        <f t="shared" si="593"/>
        <v>439.40449916164442</v>
      </c>
      <c r="I1267" s="24">
        <f t="shared" si="607"/>
        <v>304.6202645253714</v>
      </c>
      <c r="J1267" s="12">
        <f t="shared" si="594"/>
        <v>0.20410406983892362</v>
      </c>
      <c r="K1267" s="24">
        <f t="shared" si="595"/>
        <v>566.40269658824229</v>
      </c>
      <c r="L1267" s="12">
        <f t="shared" si="608"/>
        <v>0.21680573346255891</v>
      </c>
      <c r="M1267" s="24">
        <f t="shared" si="609"/>
        <v>582.45386846539009</v>
      </c>
      <c r="N1267" s="12">
        <f t="shared" si="596"/>
        <v>0.52034305260543068</v>
      </c>
      <c r="O1267" s="24">
        <f t="shared" si="597"/>
        <v>740.56973864037286</v>
      </c>
      <c r="P1267" s="12">
        <f t="shared" si="610"/>
        <v>0.30691435727872624</v>
      </c>
      <c r="Q1267" s="24">
        <f t="shared" si="611"/>
        <v>439.40449916164442</v>
      </c>
      <c r="R1267" s="12">
        <f t="shared" si="598"/>
        <v>0.33818711179928246</v>
      </c>
      <c r="S1267" s="24">
        <f t="shared" si="599"/>
        <v>626.70240161318111</v>
      </c>
      <c r="T1267" s="12">
        <f t="shared" si="612"/>
        <v>0.27961028630046458</v>
      </c>
      <c r="W1267" s="24">
        <f t="shared" si="613"/>
        <v>504.65461777769048</v>
      </c>
      <c r="X1267" s="24">
        <f t="shared" si="614"/>
        <v>670.0174093377442</v>
      </c>
      <c r="Y1267" s="13">
        <f t="shared" si="600"/>
        <v>0.35474325735264844</v>
      </c>
      <c r="Z1267" s="24">
        <f t="shared" si="601"/>
        <v>5215.2797820934593</v>
      </c>
      <c r="AA1267" s="24">
        <f t="shared" si="602"/>
        <v>16127.089671677713</v>
      </c>
      <c r="AB1267" s="24">
        <f t="shared" si="615"/>
        <v>582.45386846539009</v>
      </c>
      <c r="AC1267" s="24">
        <f t="shared" si="616"/>
        <v>439.40449916164442</v>
      </c>
      <c r="AE1267" s="14">
        <f t="shared" si="617"/>
        <v>104.08333333333333</v>
      </c>
      <c r="AF1267" s="24">
        <f t="shared" si="621"/>
        <v>400</v>
      </c>
      <c r="AG1267" s="3">
        <f t="shared" si="618"/>
        <v>1.9</v>
      </c>
      <c r="AH1267" s="3">
        <f>IF(AC1267&lt;=450,AthetaR30_0,IF(AC1267&gt;=650,AthetaR30_2,(IF(AC1267&lt;=550,AthetaR30_0+(AthetaR30_1-AthetaR30_0)/100*(AC1267-450),AthetaR30_1+(AthetaR30_2-AthetaR30_1)/100*(AC1267-450)))))</f>
        <v>0</v>
      </c>
      <c r="AI1267" s="3">
        <f>IF(AD1267&lt;=450,AthetaR60_0,IF(AD1267&gt;=650,AthetaR60_2,(IF(AD1267&lt;=550,AthetaR60_0+(AthetaR60_1-AthetaR60_0)/100*(AD1267-450),AthetaR60_1+(AthetaR60_2-AthetaR60_1)/100*(AD1267-450)))))</f>
        <v>0.5</v>
      </c>
      <c r="AJ1267" s="3">
        <f>IF(AE1267&lt;=450,AthetaR90_0,IF(AE1267&gt;=650,AthetaR90_2,(IF(AE1267&lt;=550,AthetaR90_0+(AthetaR90_1-AthetaR90_0)/100*(AE1267-450),AthetaR90_1+(AthetaR90_2-AthetaR90_1)/100*(AE1267-450)))))</f>
        <v>1.3</v>
      </c>
      <c r="AK1267" s="3">
        <f>IF(AF1267&lt;=450,AthetaR120_0,IF(AF1267&gt;=650,AthetaR120_2,(IF(AF1267&lt;=550,AthetaR120_0+(AthetaR120_1-AthetaR120_0)/100*(AF1267-450),AthetaR120_1+(AthetaR120_2-AthetaR120_1)/100*(AF1267-450)))))</f>
        <v>1.9</v>
      </c>
      <c r="AL1267" s="24">
        <f t="shared" si="619"/>
        <v>582.45386846539009</v>
      </c>
      <c r="AM1267" s="14">
        <f t="shared" si="620"/>
        <v>448.14178404446074</v>
      </c>
    </row>
    <row r="1268" spans="2:39" x14ac:dyDescent="0.25">
      <c r="B1268" s="3">
        <f t="shared" si="603"/>
        <v>6250</v>
      </c>
      <c r="C1268" s="14">
        <f t="shared" si="604"/>
        <v>104.16666666666667</v>
      </c>
      <c r="D1268" s="11">
        <f t="shared" si="605"/>
        <v>1027.8621602365533</v>
      </c>
      <c r="E1268" s="11">
        <f t="shared" si="591"/>
        <v>713.47960741008092</v>
      </c>
      <c r="F1268" s="11">
        <f t="shared" si="606"/>
        <v>304.83707025883393</v>
      </c>
      <c r="G1268" s="11">
        <f t="shared" si="592"/>
        <v>582.76078282266883</v>
      </c>
      <c r="H1268" s="11">
        <f t="shared" si="593"/>
        <v>439.68410944794488</v>
      </c>
      <c r="I1268" s="24">
        <f t="shared" si="607"/>
        <v>304.83707025883393</v>
      </c>
      <c r="J1268" s="12">
        <f t="shared" si="594"/>
        <v>0.20407583408141003</v>
      </c>
      <c r="K1268" s="24">
        <f t="shared" si="595"/>
        <v>566.48106357994368</v>
      </c>
      <c r="L1268" s="12">
        <f t="shared" si="608"/>
        <v>0.21675023044140951</v>
      </c>
      <c r="M1268" s="24">
        <f t="shared" si="609"/>
        <v>582.76078282266883</v>
      </c>
      <c r="N1268" s="12">
        <f t="shared" si="596"/>
        <v>0.52011362048300025</v>
      </c>
      <c r="O1268" s="24">
        <f t="shared" si="597"/>
        <v>740.89641819701728</v>
      </c>
      <c r="P1268" s="12">
        <f t="shared" si="610"/>
        <v>0.30667300221958216</v>
      </c>
      <c r="Q1268" s="24">
        <f t="shared" si="611"/>
        <v>439.68410944794488</v>
      </c>
      <c r="R1268" s="12">
        <f t="shared" si="598"/>
        <v>0.33810051835276189</v>
      </c>
      <c r="S1268" s="24">
        <f t="shared" si="599"/>
        <v>626.8629110414505</v>
      </c>
      <c r="T1268" s="12">
        <f t="shared" si="612"/>
        <v>0.2794722953531471</v>
      </c>
      <c r="W1268" s="24">
        <f t="shared" si="613"/>
        <v>505.00936103504313</v>
      </c>
      <c r="X1268" s="24">
        <f t="shared" si="614"/>
        <v>670.28843478043075</v>
      </c>
      <c r="Y1268" s="13">
        <f t="shared" si="600"/>
        <v>0.35461186887727059</v>
      </c>
      <c r="Z1268" s="24">
        <f t="shared" si="601"/>
        <v>5211.7561593759447</v>
      </c>
      <c r="AA1268" s="24">
        <f t="shared" si="602"/>
        <v>16131.338487021992</v>
      </c>
      <c r="AB1268" s="24">
        <f t="shared" si="615"/>
        <v>582.76078282266883</v>
      </c>
      <c r="AC1268" s="24">
        <f t="shared" si="616"/>
        <v>439.68410944794488</v>
      </c>
      <c r="AE1268" s="14">
        <f t="shared" si="617"/>
        <v>104.16666666666667</v>
      </c>
      <c r="AF1268" s="24">
        <f t="shared" si="621"/>
        <v>400</v>
      </c>
      <c r="AG1268" s="3">
        <f t="shared" si="618"/>
        <v>1.9</v>
      </c>
      <c r="AH1268" s="3">
        <f>IF(AC1268&lt;=450,AthetaR30_0,IF(AC1268&gt;=650,AthetaR30_2,(IF(AC1268&lt;=550,AthetaR30_0+(AthetaR30_1-AthetaR30_0)/100*(AC1268-450),AthetaR30_1+(AthetaR30_2-AthetaR30_1)/100*(AC1268-450)))))</f>
        <v>0</v>
      </c>
      <c r="AI1268" s="3">
        <f>IF(AD1268&lt;=450,AthetaR60_0,IF(AD1268&gt;=650,AthetaR60_2,(IF(AD1268&lt;=550,AthetaR60_0+(AthetaR60_1-AthetaR60_0)/100*(AD1268-450),AthetaR60_1+(AthetaR60_2-AthetaR60_1)/100*(AD1268-450)))))</f>
        <v>0.5</v>
      </c>
      <c r="AJ1268" s="3">
        <f>IF(AE1268&lt;=450,AthetaR90_0,IF(AE1268&gt;=650,AthetaR90_2,(IF(AE1268&lt;=550,AthetaR90_0+(AthetaR90_1-AthetaR90_0)/100*(AE1268-450),AthetaR90_1+(AthetaR90_2-AthetaR90_1)/100*(AE1268-450)))))</f>
        <v>1.3</v>
      </c>
      <c r="AK1268" s="3">
        <f>IF(AF1268&lt;=450,AthetaR120_0,IF(AF1268&gt;=650,AthetaR120_2,(IF(AF1268&lt;=550,AthetaR120_0+(AthetaR120_1-AthetaR120_0)/100*(AF1268-450),AthetaR120_1+(AthetaR120_2-AthetaR120_1)/100*(AF1268-450)))))</f>
        <v>1.9</v>
      </c>
      <c r="AL1268" s="24">
        <f t="shared" si="619"/>
        <v>582.76078282266883</v>
      </c>
      <c r="AM1268" s="14">
        <f t="shared" si="620"/>
        <v>448.45658945211903</v>
      </c>
    </row>
    <row r="1269" spans="2:39" x14ac:dyDescent="0.25">
      <c r="B1269" s="3">
        <f t="shared" si="603"/>
        <v>6255</v>
      </c>
      <c r="C1269" s="14">
        <f t="shared" si="604"/>
        <v>104.25</v>
      </c>
      <c r="D1269" s="11">
        <f t="shared" si="605"/>
        <v>1027.9818340418426</v>
      </c>
      <c r="E1269" s="11">
        <f t="shared" si="591"/>
        <v>713.69340575873298</v>
      </c>
      <c r="F1269" s="11">
        <f t="shared" si="606"/>
        <v>305.05382048927532</v>
      </c>
      <c r="G1269" s="11">
        <f t="shared" si="592"/>
        <v>583.06745582488838</v>
      </c>
      <c r="H1269" s="11">
        <f t="shared" si="593"/>
        <v>439.96358174329805</v>
      </c>
      <c r="I1269" s="24">
        <f t="shared" si="607"/>
        <v>305.05382048927532</v>
      </c>
      <c r="J1269" s="12">
        <f t="shared" si="594"/>
        <v>0.20404760184606907</v>
      </c>
      <c r="K1269" s="24">
        <f t="shared" si="595"/>
        <v>566.55944248054584</v>
      </c>
      <c r="L1269" s="12">
        <f t="shared" si="608"/>
        <v>0.21669472215853192</v>
      </c>
      <c r="M1269" s="24">
        <f t="shared" si="609"/>
        <v>583.06745582488838</v>
      </c>
      <c r="N1269" s="12">
        <f t="shared" si="596"/>
        <v>0.51988428158729716</v>
      </c>
      <c r="O1269" s="24">
        <f t="shared" si="597"/>
        <v>741.22325317241007</v>
      </c>
      <c r="P1269" s="12">
        <f t="shared" si="610"/>
        <v>0.30643186699427638</v>
      </c>
      <c r="Q1269" s="24">
        <f t="shared" si="611"/>
        <v>439.96358174329805</v>
      </c>
      <c r="R1269" s="12">
        <f t="shared" si="598"/>
        <v>0.33801390764042222</v>
      </c>
      <c r="S1269" s="24">
        <f t="shared" si="599"/>
        <v>627.02353473780545</v>
      </c>
      <c r="T1269" s="12">
        <f t="shared" si="612"/>
        <v>0.27933433711486977</v>
      </c>
      <c r="W1269" s="24">
        <f t="shared" si="613"/>
        <v>505.3639729039204</v>
      </c>
      <c r="X1269" s="24">
        <f t="shared" si="614"/>
        <v>670.55978076883946</v>
      </c>
      <c r="Y1269" s="13">
        <f t="shared" si="600"/>
        <v>0.35448041059752894</v>
      </c>
      <c r="Z1269" s="24">
        <f t="shared" si="601"/>
        <v>5208.2358213703146</v>
      </c>
      <c r="AA1269" s="24">
        <f t="shared" si="602"/>
        <v>16135.583622561973</v>
      </c>
      <c r="AB1269" s="24">
        <f t="shared" si="615"/>
        <v>583.06745582488838</v>
      </c>
      <c r="AC1269" s="24">
        <f t="shared" si="616"/>
        <v>439.96358174329805</v>
      </c>
      <c r="AE1269" s="14">
        <f t="shared" si="617"/>
        <v>104.25</v>
      </c>
      <c r="AF1269" s="24">
        <f t="shared" si="621"/>
        <v>400</v>
      </c>
      <c r="AG1269" s="3">
        <f t="shared" si="618"/>
        <v>1.9</v>
      </c>
      <c r="AH1269" s="3">
        <f>IF(AC1269&lt;=450,AthetaR30_0,IF(AC1269&gt;=650,AthetaR30_2,(IF(AC1269&lt;=550,AthetaR30_0+(AthetaR30_1-AthetaR30_0)/100*(AC1269-450),AthetaR30_1+(AthetaR30_2-AthetaR30_1)/100*(AC1269-450)))))</f>
        <v>0</v>
      </c>
      <c r="AI1269" s="3">
        <f>IF(AD1269&lt;=450,AthetaR60_0,IF(AD1269&gt;=650,AthetaR60_2,(IF(AD1269&lt;=550,AthetaR60_0+(AthetaR60_1-AthetaR60_0)/100*(AD1269-450),AthetaR60_1+(AthetaR60_2-AthetaR60_1)/100*(AD1269-450)))))</f>
        <v>0.5</v>
      </c>
      <c r="AJ1269" s="3">
        <f>IF(AE1269&lt;=450,AthetaR90_0,IF(AE1269&gt;=650,AthetaR90_2,(IF(AE1269&lt;=550,AthetaR90_0+(AthetaR90_1-AthetaR90_0)/100*(AE1269-450),AthetaR90_1+(AthetaR90_2-AthetaR90_1)/100*(AE1269-450)))))</f>
        <v>1.3</v>
      </c>
      <c r="AK1269" s="3">
        <f>IF(AF1269&lt;=450,AthetaR120_0,IF(AF1269&gt;=650,AthetaR120_2,(IF(AF1269&lt;=550,AthetaR120_0+(AthetaR120_1-AthetaR120_0)/100*(AF1269-450),AthetaR120_1+(AthetaR120_2-AthetaR120_1)/100*(AF1269-450)))))</f>
        <v>1.9</v>
      </c>
      <c r="AL1269" s="24">
        <f t="shared" si="619"/>
        <v>583.06745582488838</v>
      </c>
      <c r="AM1269" s="14">
        <f t="shared" si="620"/>
        <v>448.77128081534539</v>
      </c>
    </row>
    <row r="1270" spans="2:39" x14ac:dyDescent="0.25">
      <c r="B1270" s="3">
        <f t="shared" si="603"/>
        <v>6260</v>
      </c>
      <c r="C1270" s="14">
        <f t="shared" si="604"/>
        <v>104.33333333333333</v>
      </c>
      <c r="D1270" s="11">
        <f t="shared" si="605"/>
        <v>1028.1014123373011</v>
      </c>
      <c r="E1270" s="11">
        <f t="shared" si="591"/>
        <v>713.90720410738516</v>
      </c>
      <c r="F1270" s="11">
        <f t="shared" si="606"/>
        <v>305.27051521143386</v>
      </c>
      <c r="G1270" s="11">
        <f t="shared" si="592"/>
        <v>583.37388769188271</v>
      </c>
      <c r="H1270" s="11">
        <f t="shared" si="593"/>
        <v>440.2429160804129</v>
      </c>
      <c r="I1270" s="24">
        <f t="shared" si="607"/>
        <v>305.27051521143386</v>
      </c>
      <c r="J1270" s="12">
        <f t="shared" si="594"/>
        <v>0.20401937309392837</v>
      </c>
      <c r="K1270" s="24">
        <f t="shared" si="595"/>
        <v>566.63783339917381</v>
      </c>
      <c r="L1270" s="12">
        <f t="shared" si="608"/>
        <v>0.21663920863576547</v>
      </c>
      <c r="M1270" s="24">
        <f t="shared" si="609"/>
        <v>583.37388769188271</v>
      </c>
      <c r="N1270" s="12">
        <f t="shared" si="596"/>
        <v>0.51965503618778508</v>
      </c>
      <c r="O1270" s="24">
        <f t="shared" si="597"/>
        <v>741.55024321189399</v>
      </c>
      <c r="P1270" s="12">
        <f t="shared" si="610"/>
        <v>0.30619095158330933</v>
      </c>
      <c r="Q1270" s="24">
        <f t="shared" si="611"/>
        <v>440.2429160804129</v>
      </c>
      <c r="R1270" s="12">
        <f t="shared" si="598"/>
        <v>0.33792727971056119</v>
      </c>
      <c r="S1270" s="24">
        <f t="shared" si="599"/>
        <v>627.18427272508802</v>
      </c>
      <c r="T1270" s="12">
        <f t="shared" si="612"/>
        <v>0.27919641169246656</v>
      </c>
      <c r="W1270" s="24">
        <f t="shared" si="613"/>
        <v>505.71845331451794</v>
      </c>
      <c r="X1270" s="24">
        <f t="shared" si="614"/>
        <v>670.83144737528028</v>
      </c>
      <c r="Y1270" s="13">
        <f t="shared" si="600"/>
        <v>0.35434888302925804</v>
      </c>
      <c r="Z1270" s="24">
        <f t="shared" si="601"/>
        <v>5204.7187698216803</v>
      </c>
      <c r="AA1270" s="24">
        <f t="shared" si="602"/>
        <v>16139.825093471545</v>
      </c>
      <c r="AB1270" s="24">
        <f t="shared" si="615"/>
        <v>583.37388769188271</v>
      </c>
      <c r="AC1270" s="24">
        <f t="shared" si="616"/>
        <v>440.2429160804129</v>
      </c>
      <c r="AE1270" s="14">
        <f t="shared" si="617"/>
        <v>104.33333333333333</v>
      </c>
      <c r="AF1270" s="24">
        <f t="shared" si="621"/>
        <v>400</v>
      </c>
      <c r="AG1270" s="3">
        <f t="shared" si="618"/>
        <v>1.9</v>
      </c>
      <c r="AH1270" s="3">
        <f>IF(AC1270&lt;=450,AthetaR30_0,IF(AC1270&gt;=650,AthetaR30_2,(IF(AC1270&lt;=550,AthetaR30_0+(AthetaR30_1-AthetaR30_0)/100*(AC1270-450),AthetaR30_1+(AthetaR30_2-AthetaR30_1)/100*(AC1270-450)))))</f>
        <v>0</v>
      </c>
      <c r="AI1270" s="3">
        <f>IF(AD1270&lt;=450,AthetaR60_0,IF(AD1270&gt;=650,AthetaR60_2,(IF(AD1270&lt;=550,AthetaR60_0+(AthetaR60_1-AthetaR60_0)/100*(AD1270-450),AthetaR60_1+(AthetaR60_2-AthetaR60_1)/100*(AD1270-450)))))</f>
        <v>0.5</v>
      </c>
      <c r="AJ1270" s="3">
        <f>IF(AE1270&lt;=450,AthetaR90_0,IF(AE1270&gt;=650,AthetaR90_2,(IF(AE1270&lt;=550,AthetaR90_0+(AthetaR90_1-AthetaR90_0)/100*(AE1270-450),AthetaR90_1+(AthetaR90_2-AthetaR90_1)/100*(AE1270-450)))))</f>
        <v>1.3</v>
      </c>
      <c r="AK1270" s="3">
        <f>IF(AF1270&lt;=450,AthetaR120_0,IF(AF1270&gt;=650,AthetaR120_2,(IF(AF1270&lt;=550,AthetaR120_0+(AthetaR120_1-AthetaR120_0)/100*(AF1270-450),AthetaR120_1+(AthetaR120_2-AthetaR120_1)/100*(AF1270-450)))))</f>
        <v>1.9</v>
      </c>
      <c r="AL1270" s="24">
        <f t="shared" si="619"/>
        <v>583.37388769188271</v>
      </c>
      <c r="AM1270" s="14">
        <f t="shared" si="620"/>
        <v>449.08585811284479</v>
      </c>
    </row>
    <row r="1271" spans="2:39" x14ac:dyDescent="0.25">
      <c r="B1271" s="3">
        <f t="shared" si="603"/>
        <v>6265</v>
      </c>
      <c r="C1271" s="14">
        <f t="shared" si="604"/>
        <v>104.41666666666667</v>
      </c>
      <c r="D1271" s="11">
        <f t="shared" si="605"/>
        <v>1028.2208952752571</v>
      </c>
      <c r="E1271" s="11">
        <f t="shared" si="591"/>
        <v>714.12100245603722</v>
      </c>
      <c r="F1271" s="11">
        <f t="shared" si="606"/>
        <v>305.4871544200696</v>
      </c>
      <c r="G1271" s="11">
        <f t="shared" si="592"/>
        <v>583.680078643466</v>
      </c>
      <c r="H1271" s="11">
        <f t="shared" si="593"/>
        <v>440.52211249210535</v>
      </c>
      <c r="I1271" s="24">
        <f t="shared" si="607"/>
        <v>305.4871544200696</v>
      </c>
      <c r="J1271" s="12">
        <f t="shared" si="594"/>
        <v>0.20399114778612953</v>
      </c>
      <c r="K1271" s="24">
        <f t="shared" si="595"/>
        <v>566.71623644475574</v>
      </c>
      <c r="L1271" s="12">
        <f t="shared" si="608"/>
        <v>0.21658368989489435</v>
      </c>
      <c r="M1271" s="24">
        <f t="shared" si="609"/>
        <v>583.680078643466</v>
      </c>
      <c r="N1271" s="12">
        <f t="shared" si="596"/>
        <v>0.51942588455281724</v>
      </c>
      <c r="O1271" s="24">
        <f t="shared" si="597"/>
        <v>741.87738796092606</v>
      </c>
      <c r="P1271" s="12">
        <f t="shared" si="610"/>
        <v>0.3059502559661999</v>
      </c>
      <c r="Q1271" s="24">
        <f t="shared" si="611"/>
        <v>440.52211249210535</v>
      </c>
      <c r="R1271" s="12">
        <f t="shared" si="598"/>
        <v>0.3378406346117635</v>
      </c>
      <c r="S1271" s="24">
        <f t="shared" si="599"/>
        <v>627.34512502557288</v>
      </c>
      <c r="T1271" s="12">
        <f t="shared" si="612"/>
        <v>0.27905851919259406</v>
      </c>
      <c r="W1271" s="24">
        <f t="shared" si="613"/>
        <v>506.07280219754722</v>
      </c>
      <c r="X1271" s="24">
        <f t="shared" si="614"/>
        <v>671.10343467098141</v>
      </c>
      <c r="Y1271" s="13">
        <f t="shared" si="600"/>
        <v>0.35421728668847968</v>
      </c>
      <c r="Z1271" s="24">
        <f t="shared" si="601"/>
        <v>5201.2050064622499</v>
      </c>
      <c r="AA1271" s="24">
        <f t="shared" si="602"/>
        <v>16144.062914949318</v>
      </c>
      <c r="AB1271" s="24">
        <f t="shared" si="615"/>
        <v>583.680078643466</v>
      </c>
      <c r="AC1271" s="24">
        <f t="shared" si="616"/>
        <v>440.52211249210535</v>
      </c>
      <c r="AE1271" s="14">
        <f t="shared" si="617"/>
        <v>104.41666666666667</v>
      </c>
      <c r="AF1271" s="24">
        <f t="shared" si="621"/>
        <v>400</v>
      </c>
      <c r="AG1271" s="3">
        <f t="shared" si="618"/>
        <v>1.9</v>
      </c>
      <c r="AH1271" s="3">
        <f>IF(AC1271&lt;=450,AthetaR30_0,IF(AC1271&gt;=650,AthetaR30_2,(IF(AC1271&lt;=550,AthetaR30_0+(AthetaR30_1-AthetaR30_0)/100*(AC1271-450),AthetaR30_1+(AthetaR30_2-AthetaR30_1)/100*(AC1271-450)))))</f>
        <v>0</v>
      </c>
      <c r="AI1271" s="3">
        <f>IF(AD1271&lt;=450,AthetaR60_0,IF(AD1271&gt;=650,AthetaR60_2,(IF(AD1271&lt;=550,AthetaR60_0+(AthetaR60_1-AthetaR60_0)/100*(AD1271-450),AthetaR60_1+(AthetaR60_2-AthetaR60_1)/100*(AD1271-450)))))</f>
        <v>0.5</v>
      </c>
      <c r="AJ1271" s="3">
        <f>IF(AE1271&lt;=450,AthetaR90_0,IF(AE1271&gt;=650,AthetaR90_2,(IF(AE1271&lt;=550,AthetaR90_0+(AthetaR90_1-AthetaR90_0)/100*(AE1271-450),AthetaR90_1+(AthetaR90_2-AthetaR90_1)/100*(AE1271-450)))))</f>
        <v>1.3</v>
      </c>
      <c r="AK1271" s="3">
        <f>IF(AF1271&lt;=450,AthetaR120_0,IF(AF1271&gt;=650,AthetaR120_2,(IF(AF1271&lt;=550,AthetaR120_0+(AthetaR120_1-AthetaR120_0)/100*(AF1271-450),AthetaR120_1+(AthetaR120_2-AthetaR120_1)/100*(AF1271-450)))))</f>
        <v>1.9</v>
      </c>
      <c r="AL1271" s="24">
        <f t="shared" si="619"/>
        <v>583.680078643466</v>
      </c>
      <c r="AM1271" s="14">
        <f t="shared" si="620"/>
        <v>449.40032132348927</v>
      </c>
    </row>
    <row r="1272" spans="2:39" x14ac:dyDescent="0.25">
      <c r="B1272" s="3">
        <f t="shared" si="603"/>
        <v>6270</v>
      </c>
      <c r="C1272" s="14">
        <f t="shared" si="604"/>
        <v>104.5</v>
      </c>
      <c r="D1272" s="11">
        <f t="shared" si="605"/>
        <v>1028.3402830076745</v>
      </c>
      <c r="E1272" s="11">
        <f t="shared" si="591"/>
        <v>714.33480080468928</v>
      </c>
      <c r="F1272" s="11">
        <f t="shared" si="606"/>
        <v>305.70373810996449</v>
      </c>
      <c r="G1272" s="11">
        <f t="shared" si="592"/>
        <v>583.9860288994322</v>
      </c>
      <c r="H1272" s="11">
        <f t="shared" si="593"/>
        <v>440.80117101129792</v>
      </c>
      <c r="I1272" s="24">
        <f t="shared" si="607"/>
        <v>305.70373810996449</v>
      </c>
      <c r="J1272" s="12">
        <f t="shared" si="594"/>
        <v>0.20396292588392756</v>
      </c>
      <c r="K1272" s="24">
        <f t="shared" si="595"/>
        <v>566.79465172602249</v>
      </c>
      <c r="L1272" s="12">
        <f t="shared" si="608"/>
        <v>0.21652816595767063</v>
      </c>
      <c r="M1272" s="24">
        <f t="shared" si="609"/>
        <v>583.9860288994322</v>
      </c>
      <c r="N1272" s="12">
        <f t="shared" si="596"/>
        <v>0.51919682694963454</v>
      </c>
      <c r="O1272" s="24">
        <f t="shared" si="597"/>
        <v>742.20468706508314</v>
      </c>
      <c r="P1272" s="12">
        <f t="shared" si="610"/>
        <v>0.30570978012154748</v>
      </c>
      <c r="Q1272" s="24">
        <f t="shared" si="611"/>
        <v>440.80117101129792</v>
      </c>
      <c r="R1272" s="12">
        <f t="shared" si="598"/>
        <v>0.33775397239289984</v>
      </c>
      <c r="S1272" s="24">
        <f t="shared" si="599"/>
        <v>627.50609166096979</v>
      </c>
      <c r="T1272" s="12">
        <f t="shared" si="612"/>
        <v>0.27892065972176988</v>
      </c>
      <c r="W1272" s="24">
        <f t="shared" si="613"/>
        <v>506.4270194842357</v>
      </c>
      <c r="X1272" s="24">
        <f t="shared" si="614"/>
        <v>671.3757427260914</v>
      </c>
      <c r="Y1272" s="13">
        <f t="shared" si="600"/>
        <v>0.35408562209139655</v>
      </c>
      <c r="Z1272" s="24">
        <f t="shared" si="601"/>
        <v>5197.6945330113394</v>
      </c>
      <c r="AA1272" s="24">
        <f t="shared" si="602"/>
        <v>16148.297102218483</v>
      </c>
      <c r="AB1272" s="24">
        <f t="shared" si="615"/>
        <v>583.9860288994322</v>
      </c>
      <c r="AC1272" s="24">
        <f t="shared" si="616"/>
        <v>440.80117101129792</v>
      </c>
      <c r="AE1272" s="14">
        <f t="shared" si="617"/>
        <v>104.5</v>
      </c>
      <c r="AF1272" s="24">
        <f t="shared" si="621"/>
        <v>400</v>
      </c>
      <c r="AG1272" s="3">
        <f t="shared" si="618"/>
        <v>1.9</v>
      </c>
      <c r="AH1272" s="3">
        <f>IF(AC1272&lt;=450,AthetaR30_0,IF(AC1272&gt;=650,AthetaR30_2,(IF(AC1272&lt;=550,AthetaR30_0+(AthetaR30_1-AthetaR30_0)/100*(AC1272-450),AthetaR30_1+(AthetaR30_2-AthetaR30_1)/100*(AC1272-450)))))</f>
        <v>0</v>
      </c>
      <c r="AI1272" s="3">
        <f>IF(AD1272&lt;=450,AthetaR60_0,IF(AD1272&gt;=650,AthetaR60_2,(IF(AD1272&lt;=550,AthetaR60_0+(AthetaR60_1-AthetaR60_0)/100*(AD1272-450),AthetaR60_1+(AthetaR60_2-AthetaR60_1)/100*(AD1272-450)))))</f>
        <v>0.5</v>
      </c>
      <c r="AJ1272" s="3">
        <f>IF(AE1272&lt;=450,AthetaR90_0,IF(AE1272&gt;=650,AthetaR90_2,(IF(AE1272&lt;=550,AthetaR90_0+(AthetaR90_1-AthetaR90_0)/100*(AE1272-450),AthetaR90_1+(AthetaR90_2-AthetaR90_1)/100*(AE1272-450)))))</f>
        <v>1.3</v>
      </c>
      <c r="AK1272" s="3">
        <f>IF(AF1272&lt;=450,AthetaR120_0,IF(AF1272&gt;=650,AthetaR120_2,(IF(AF1272&lt;=550,AthetaR120_0+(AthetaR120_1-AthetaR120_0)/100*(AF1272-450),AthetaR120_1+(AthetaR120_2-AthetaR120_1)/100*(AF1272-450)))))</f>
        <v>1.9</v>
      </c>
      <c r="AL1272" s="24">
        <f t="shared" si="619"/>
        <v>583.9860288994322</v>
      </c>
      <c r="AM1272" s="14">
        <f t="shared" si="620"/>
        <v>449.7146704263177</v>
      </c>
    </row>
    <row r="1273" spans="2:39" x14ac:dyDescent="0.25">
      <c r="B1273" s="3">
        <f t="shared" si="603"/>
        <v>6275</v>
      </c>
      <c r="C1273" s="14">
        <f t="shared" si="604"/>
        <v>104.58333333333333</v>
      </c>
      <c r="D1273" s="11">
        <f t="shared" si="605"/>
        <v>1028.4595756861549</v>
      </c>
      <c r="E1273" s="11">
        <f t="shared" si="591"/>
        <v>714.54859915334134</v>
      </c>
      <c r="F1273" s="11">
        <f t="shared" si="606"/>
        <v>305.92026627592219</v>
      </c>
      <c r="G1273" s="11">
        <f t="shared" si="592"/>
        <v>584.29173867955376</v>
      </c>
      <c r="H1273" s="11">
        <f t="shared" si="593"/>
        <v>441.08009167101972</v>
      </c>
      <c r="I1273" s="24">
        <f t="shared" si="607"/>
        <v>305.92026627592219</v>
      </c>
      <c r="J1273" s="12">
        <f t="shared" si="594"/>
        <v>0.20393470734869154</v>
      </c>
      <c r="K1273" s="24">
        <f t="shared" si="595"/>
        <v>566.8730793515075</v>
      </c>
      <c r="L1273" s="12">
        <f t="shared" si="608"/>
        <v>0.21647263684578269</v>
      </c>
      <c r="M1273" s="24">
        <f t="shared" si="609"/>
        <v>584.29173867955376</v>
      </c>
      <c r="N1273" s="12">
        <f t="shared" si="596"/>
        <v>0.51896786364436798</v>
      </c>
      <c r="O1273" s="24">
        <f t="shared" si="597"/>
        <v>742.53214017006235</v>
      </c>
      <c r="P1273" s="12">
        <f t="shared" si="610"/>
        <v>0.30546952402695232</v>
      </c>
      <c r="Q1273" s="24">
        <f t="shared" si="611"/>
        <v>441.08009167101972</v>
      </c>
      <c r="R1273" s="12">
        <f t="shared" si="598"/>
        <v>0.33766729310312443</v>
      </c>
      <c r="S1273" s="24">
        <f t="shared" si="599"/>
        <v>627.6671726524246</v>
      </c>
      <c r="T1273" s="12">
        <f t="shared" si="612"/>
        <v>0.2787828333863176</v>
      </c>
      <c r="W1273" s="24">
        <f t="shared" si="613"/>
        <v>506.78110510632712</v>
      </c>
      <c r="X1273" s="24">
        <f t="shared" si="614"/>
        <v>671.64837160968455</v>
      </c>
      <c r="Y1273" s="13">
        <f t="shared" si="600"/>
        <v>0.35395388975438119</v>
      </c>
      <c r="Z1273" s="24">
        <f t="shared" si="601"/>
        <v>5194.1873511753556</v>
      </c>
      <c r="AA1273" s="24">
        <f t="shared" si="602"/>
        <v>16152.527670526601</v>
      </c>
      <c r="AB1273" s="24">
        <f t="shared" si="615"/>
        <v>584.29173867955376</v>
      </c>
      <c r="AC1273" s="24">
        <f t="shared" si="616"/>
        <v>441.08009167101972</v>
      </c>
      <c r="AE1273" s="14">
        <f t="shared" si="617"/>
        <v>104.58333333333333</v>
      </c>
      <c r="AF1273" s="24">
        <f t="shared" si="621"/>
        <v>400</v>
      </c>
      <c r="AG1273" s="3">
        <f t="shared" si="618"/>
        <v>1.9</v>
      </c>
      <c r="AH1273" s="3">
        <f>IF(AC1273&lt;=450,AthetaR30_0,IF(AC1273&gt;=650,AthetaR30_2,(IF(AC1273&lt;=550,AthetaR30_0+(AthetaR30_1-AthetaR30_0)/100*(AC1273-450),AthetaR30_1+(AthetaR30_2-AthetaR30_1)/100*(AC1273-450)))))</f>
        <v>0</v>
      </c>
      <c r="AI1273" s="3">
        <f>IF(AD1273&lt;=450,AthetaR60_0,IF(AD1273&gt;=650,AthetaR60_2,(IF(AD1273&lt;=550,AthetaR60_0+(AthetaR60_1-AthetaR60_0)/100*(AD1273-450),AthetaR60_1+(AthetaR60_2-AthetaR60_1)/100*(AD1273-450)))))</f>
        <v>0.5</v>
      </c>
      <c r="AJ1273" s="3">
        <f>IF(AE1273&lt;=450,AthetaR90_0,IF(AE1273&gt;=650,AthetaR90_2,(IF(AE1273&lt;=550,AthetaR90_0+(AthetaR90_1-AthetaR90_0)/100*(AE1273-450),AthetaR90_1+(AthetaR90_2-AthetaR90_1)/100*(AE1273-450)))))</f>
        <v>1.3</v>
      </c>
      <c r="AK1273" s="3">
        <f>IF(AF1273&lt;=450,AthetaR120_0,IF(AF1273&gt;=650,AthetaR120_2,(IF(AF1273&lt;=550,AthetaR120_0+(AthetaR120_1-AthetaR120_0)/100*(AF1273-450),AthetaR120_1+(AthetaR120_2-AthetaR120_1)/100*(AF1273-450)))))</f>
        <v>1.9</v>
      </c>
      <c r="AL1273" s="24">
        <f t="shared" si="619"/>
        <v>584.29173867955376</v>
      </c>
      <c r="AM1273" s="14">
        <f t="shared" si="620"/>
        <v>450.02890540053568</v>
      </c>
    </row>
    <row r="1274" spans="2:39" x14ac:dyDescent="0.25">
      <c r="B1274" s="3">
        <f t="shared" si="603"/>
        <v>6280</v>
      </c>
      <c r="C1274" s="14">
        <f t="shared" si="604"/>
        <v>104.66666666666667</v>
      </c>
      <c r="D1274" s="11">
        <f t="shared" si="605"/>
        <v>1028.5787734619378</v>
      </c>
      <c r="E1274" s="11">
        <f t="shared" si="591"/>
        <v>714.76239750199341</v>
      </c>
      <c r="F1274" s="11">
        <f t="shared" si="606"/>
        <v>306.13673891276795</v>
      </c>
      <c r="G1274" s="11">
        <f t="shared" si="592"/>
        <v>584.59720820358075</v>
      </c>
      <c r="H1274" s="11">
        <f t="shared" si="593"/>
        <v>441.35887450440606</v>
      </c>
      <c r="I1274" s="24">
        <f t="shared" si="607"/>
        <v>306.13673891276795</v>
      </c>
      <c r="J1274" s="12">
        <f t="shared" si="594"/>
        <v>0.20390649214190337</v>
      </c>
      <c r="K1274" s="24">
        <f t="shared" si="595"/>
        <v>566.95151942954783</v>
      </c>
      <c r="L1274" s="12">
        <f t="shared" si="608"/>
        <v>0.2164171025809013</v>
      </c>
      <c r="M1274" s="24">
        <f t="shared" si="609"/>
        <v>584.59720820358075</v>
      </c>
      <c r="N1274" s="12">
        <f t="shared" si="596"/>
        <v>0.51873899490203823</v>
      </c>
      <c r="O1274" s="24">
        <f t="shared" si="597"/>
        <v>742.85974692168543</v>
      </c>
      <c r="P1274" s="12">
        <f t="shared" si="610"/>
        <v>0.30522948765913921</v>
      </c>
      <c r="Q1274" s="24">
        <f t="shared" si="611"/>
        <v>441.35887450440606</v>
      </c>
      <c r="R1274" s="12">
        <f t="shared" si="598"/>
        <v>0.3375805967918738</v>
      </c>
      <c r="S1274" s="24">
        <f t="shared" si="599"/>
        <v>627.82836802052111</v>
      </c>
      <c r="T1274" s="12">
        <f t="shared" si="612"/>
        <v>0.27864504029244436</v>
      </c>
      <c r="W1274" s="24">
        <f t="shared" si="613"/>
        <v>507.13505899608151</v>
      </c>
      <c r="X1274" s="24">
        <f t="shared" si="614"/>
        <v>671.92132138976262</v>
      </c>
      <c r="Y1274" s="13">
        <f t="shared" si="600"/>
        <v>0.3538220901939686</v>
      </c>
      <c r="Z1274" s="24">
        <f t="shared" si="601"/>
        <v>5190.6834626477976</v>
      </c>
      <c r="AA1274" s="24">
        <f t="shared" si="602"/>
        <v>16156.754635145426</v>
      </c>
      <c r="AB1274" s="24">
        <f t="shared" si="615"/>
        <v>584.59720820358075</v>
      </c>
      <c r="AC1274" s="24">
        <f t="shared" si="616"/>
        <v>441.35887450440606</v>
      </c>
      <c r="AE1274" s="14">
        <f t="shared" si="617"/>
        <v>104.66666666666667</v>
      </c>
      <c r="AF1274" s="24">
        <f t="shared" si="621"/>
        <v>400</v>
      </c>
      <c r="AG1274" s="3">
        <f t="shared" si="618"/>
        <v>1.9</v>
      </c>
      <c r="AH1274" s="3">
        <f>IF(AC1274&lt;=450,AthetaR30_0,IF(AC1274&gt;=650,AthetaR30_2,(IF(AC1274&lt;=550,AthetaR30_0+(AthetaR30_1-AthetaR30_0)/100*(AC1274-450),AthetaR30_1+(AthetaR30_2-AthetaR30_1)/100*(AC1274-450)))))</f>
        <v>0</v>
      </c>
      <c r="AI1274" s="3">
        <f>IF(AD1274&lt;=450,AthetaR60_0,IF(AD1274&gt;=650,AthetaR60_2,(IF(AD1274&lt;=550,AthetaR60_0+(AthetaR60_1-AthetaR60_0)/100*(AD1274-450),AthetaR60_1+(AthetaR60_2-AthetaR60_1)/100*(AD1274-450)))))</f>
        <v>0.5</v>
      </c>
      <c r="AJ1274" s="3">
        <f>IF(AE1274&lt;=450,AthetaR90_0,IF(AE1274&gt;=650,AthetaR90_2,(IF(AE1274&lt;=550,AthetaR90_0+(AthetaR90_1-AthetaR90_0)/100*(AE1274-450),AthetaR90_1+(AthetaR90_2-AthetaR90_1)/100*(AE1274-450)))))</f>
        <v>1.3</v>
      </c>
      <c r="AK1274" s="3">
        <f>IF(AF1274&lt;=450,AthetaR120_0,IF(AF1274&gt;=650,AthetaR120_2,(IF(AF1274&lt;=550,AthetaR120_0+(AthetaR120_1-AthetaR120_0)/100*(AF1274-450),AthetaR120_1+(AthetaR120_2-AthetaR120_1)/100*(AF1274-450)))))</f>
        <v>1.9</v>
      </c>
      <c r="AL1274" s="24">
        <f t="shared" si="619"/>
        <v>584.59720820358075</v>
      </c>
      <c r="AM1274" s="14">
        <f t="shared" si="620"/>
        <v>450.34302622551604</v>
      </c>
    </row>
    <row r="1275" spans="2:39" x14ac:dyDescent="0.25">
      <c r="B1275" s="3">
        <f t="shared" si="603"/>
        <v>6285</v>
      </c>
      <c r="C1275" s="14">
        <f t="shared" si="604"/>
        <v>104.75</v>
      </c>
      <c r="D1275" s="11">
        <f t="shared" si="605"/>
        <v>1028.6978764859014</v>
      </c>
      <c r="E1275" s="11">
        <f t="shared" si="591"/>
        <v>714.97619585064547</v>
      </c>
      <c r="F1275" s="11">
        <f t="shared" si="606"/>
        <v>306.35315601534887</v>
      </c>
      <c r="G1275" s="11">
        <f t="shared" si="592"/>
        <v>584.90243769123992</v>
      </c>
      <c r="H1275" s="11">
        <f t="shared" si="593"/>
        <v>441.63751954469848</v>
      </c>
      <c r="I1275" s="24">
        <f t="shared" si="607"/>
        <v>306.35315601534887</v>
      </c>
      <c r="J1275" s="12">
        <f t="shared" si="594"/>
        <v>0.20387828022515847</v>
      </c>
      <c r="K1275" s="24">
        <f t="shared" si="595"/>
        <v>567.02997206828343</v>
      </c>
      <c r="L1275" s="12">
        <f t="shared" si="608"/>
        <v>0.2163615631846571</v>
      </c>
      <c r="M1275" s="24">
        <f t="shared" si="609"/>
        <v>584.90243769123992</v>
      </c>
      <c r="N1275" s="12">
        <f t="shared" si="596"/>
        <v>0.51851022098655686</v>
      </c>
      <c r="O1275" s="24">
        <f t="shared" si="597"/>
        <v>743.18750696590087</v>
      </c>
      <c r="P1275" s="12">
        <f t="shared" si="610"/>
        <v>0.30498967099389979</v>
      </c>
      <c r="Q1275" s="24">
        <f t="shared" si="611"/>
        <v>441.63751954469848</v>
      </c>
      <c r="R1275" s="12">
        <f t="shared" si="598"/>
        <v>0.33749388350886494</v>
      </c>
      <c r="S1275" s="24">
        <f t="shared" si="599"/>
        <v>627.98967778528231</v>
      </c>
      <c r="T1275" s="12">
        <f t="shared" si="612"/>
        <v>0.27850728054620072</v>
      </c>
      <c r="W1275" s="24">
        <f t="shared" si="613"/>
        <v>507.48888108627546</v>
      </c>
      <c r="X1275" s="24">
        <f t="shared" si="614"/>
        <v>672.19459213325945</v>
      </c>
      <c r="Y1275" s="13">
        <f t="shared" si="600"/>
        <v>0.35369022392684774</v>
      </c>
      <c r="Z1275" s="24">
        <f t="shared" si="601"/>
        <v>5187.1828691092505</v>
      </c>
      <c r="AA1275" s="24">
        <f t="shared" si="602"/>
        <v>16160.978011370771</v>
      </c>
      <c r="AB1275" s="24">
        <f t="shared" si="615"/>
        <v>584.90243769123992</v>
      </c>
      <c r="AC1275" s="24">
        <f t="shared" si="616"/>
        <v>441.63751954469848</v>
      </c>
      <c r="AE1275" s="14">
        <f t="shared" si="617"/>
        <v>104.75</v>
      </c>
      <c r="AF1275" s="24">
        <f t="shared" si="621"/>
        <v>400</v>
      </c>
      <c r="AG1275" s="3">
        <f t="shared" si="618"/>
        <v>1.9</v>
      </c>
      <c r="AH1275" s="3">
        <f>IF(AC1275&lt;=450,AthetaR30_0,IF(AC1275&gt;=650,AthetaR30_2,(IF(AC1275&lt;=550,AthetaR30_0+(AthetaR30_1-AthetaR30_0)/100*(AC1275-450),AthetaR30_1+(AthetaR30_2-AthetaR30_1)/100*(AC1275-450)))))</f>
        <v>0</v>
      </c>
      <c r="AI1275" s="3">
        <f>IF(AD1275&lt;=450,AthetaR60_0,IF(AD1275&gt;=650,AthetaR60_2,(IF(AD1275&lt;=550,AthetaR60_0+(AthetaR60_1-AthetaR60_0)/100*(AD1275-450),AthetaR60_1+(AthetaR60_2-AthetaR60_1)/100*(AD1275-450)))))</f>
        <v>0.5</v>
      </c>
      <c r="AJ1275" s="3">
        <f>IF(AE1275&lt;=450,AthetaR90_0,IF(AE1275&gt;=650,AthetaR90_2,(IF(AE1275&lt;=550,AthetaR90_0+(AthetaR90_1-AthetaR90_0)/100*(AE1275-450),AthetaR90_1+(AthetaR90_2-AthetaR90_1)/100*(AE1275-450)))))</f>
        <v>1.3</v>
      </c>
      <c r="AK1275" s="3">
        <f>IF(AF1275&lt;=450,AthetaR120_0,IF(AF1275&gt;=650,AthetaR120_2,(IF(AF1275&lt;=550,AthetaR120_0+(AthetaR120_1-AthetaR120_0)/100*(AF1275-450),AthetaR120_1+(AthetaR120_2-AthetaR120_1)/100*(AF1275-450)))))</f>
        <v>1.9</v>
      </c>
      <c r="AL1275" s="24">
        <f t="shared" si="619"/>
        <v>584.90243769123992</v>
      </c>
      <c r="AM1275" s="14">
        <f t="shared" si="620"/>
        <v>450.65703288079823</v>
      </c>
    </row>
    <row r="1276" spans="2:39" x14ac:dyDescent="0.25">
      <c r="B1276" s="3">
        <f t="shared" si="603"/>
        <v>6290</v>
      </c>
      <c r="C1276" s="14">
        <f t="shared" si="604"/>
        <v>104.83333333333333</v>
      </c>
      <c r="D1276" s="11">
        <f t="shared" si="605"/>
        <v>1028.8168849085655</v>
      </c>
      <c r="E1276" s="11">
        <f t="shared" si="591"/>
        <v>715.18999419929764</v>
      </c>
      <c r="F1276" s="11">
        <f t="shared" si="606"/>
        <v>306.56951757853352</v>
      </c>
      <c r="G1276" s="11">
        <f t="shared" si="592"/>
        <v>585.20742736223383</v>
      </c>
      <c r="H1276" s="11">
        <f t="shared" si="593"/>
        <v>441.91602682524467</v>
      </c>
      <c r="I1276" s="24">
        <f t="shared" si="607"/>
        <v>306.56951757853352</v>
      </c>
      <c r="J1276" s="12">
        <f t="shared" si="594"/>
        <v>0.20385007156016524</v>
      </c>
      <c r="K1276" s="24">
        <f t="shared" si="595"/>
        <v>567.10843737565756</v>
      </c>
      <c r="L1276" s="12">
        <f t="shared" si="608"/>
        <v>0.21630601867861271</v>
      </c>
      <c r="M1276" s="24">
        <f t="shared" si="609"/>
        <v>585.20742736223383</v>
      </c>
      <c r="N1276" s="12">
        <f t="shared" si="596"/>
        <v>0.51828154216072653</v>
      </c>
      <c r="O1276" s="24">
        <f t="shared" si="597"/>
        <v>743.51541994878698</v>
      </c>
      <c r="P1276" s="12">
        <f t="shared" si="610"/>
        <v>0.30475007400602422</v>
      </c>
      <c r="Q1276" s="24">
        <f t="shared" si="611"/>
        <v>441.91602682524467</v>
      </c>
      <c r="R1276" s="12">
        <f t="shared" si="598"/>
        <v>0.33740715330409365</v>
      </c>
      <c r="S1276" s="24">
        <f t="shared" si="599"/>
        <v>628.15110196617229</v>
      </c>
      <c r="T1276" s="12">
        <f t="shared" si="612"/>
        <v>0.27836955425343435</v>
      </c>
      <c r="W1276" s="24">
        <f t="shared" si="613"/>
        <v>507.84257131020229</v>
      </c>
      <c r="X1276" s="24">
        <f t="shared" si="614"/>
        <v>672.46818390604471</v>
      </c>
      <c r="Y1276" s="13">
        <f t="shared" si="600"/>
        <v>0.35355829146985202</v>
      </c>
      <c r="Z1276" s="24">
        <f t="shared" si="601"/>
        <v>5183.685572227384</v>
      </c>
      <c r="AA1276" s="24">
        <f t="shared" si="602"/>
        <v>16165.197814522271</v>
      </c>
      <c r="AB1276" s="24">
        <f t="shared" si="615"/>
        <v>585.20742736223383</v>
      </c>
      <c r="AC1276" s="24">
        <f t="shared" si="616"/>
        <v>441.91602682524467</v>
      </c>
      <c r="AE1276" s="14">
        <f t="shared" si="617"/>
        <v>104.83333333333333</v>
      </c>
      <c r="AF1276" s="24">
        <f t="shared" si="621"/>
        <v>400</v>
      </c>
      <c r="AG1276" s="3">
        <f t="shared" si="618"/>
        <v>1.9</v>
      </c>
      <c r="AH1276" s="3">
        <f>IF(AC1276&lt;=450,AthetaR30_0,IF(AC1276&gt;=650,AthetaR30_2,(IF(AC1276&lt;=550,AthetaR30_0+(AthetaR30_1-AthetaR30_0)/100*(AC1276-450),AthetaR30_1+(AthetaR30_2-AthetaR30_1)/100*(AC1276-450)))))</f>
        <v>0</v>
      </c>
      <c r="AI1276" s="3">
        <f>IF(AD1276&lt;=450,AthetaR60_0,IF(AD1276&gt;=650,AthetaR60_2,(IF(AD1276&lt;=550,AthetaR60_0+(AthetaR60_1-AthetaR60_0)/100*(AD1276-450),AthetaR60_1+(AthetaR60_2-AthetaR60_1)/100*(AD1276-450)))))</f>
        <v>0.5</v>
      </c>
      <c r="AJ1276" s="3">
        <f>IF(AE1276&lt;=450,AthetaR90_0,IF(AE1276&gt;=650,AthetaR90_2,(IF(AE1276&lt;=550,AthetaR90_0+(AthetaR90_1-AthetaR90_0)/100*(AE1276-450),AthetaR90_1+(AthetaR90_2-AthetaR90_1)/100*(AE1276-450)))))</f>
        <v>1.3</v>
      </c>
      <c r="AK1276" s="3">
        <f>IF(AF1276&lt;=450,AthetaR120_0,IF(AF1276&gt;=650,AthetaR120_2,(IF(AF1276&lt;=550,AthetaR120_0+(AthetaR120_1-AthetaR120_0)/100*(AF1276-450),AthetaR120_1+(AthetaR120_2-AthetaR120_1)/100*(AF1276-450)))))</f>
        <v>1.9</v>
      </c>
      <c r="AL1276" s="24">
        <f t="shared" si="619"/>
        <v>585.20742736223383</v>
      </c>
      <c r="AM1276" s="14">
        <f t="shared" si="620"/>
        <v>450.97092534608902</v>
      </c>
    </row>
    <row r="1277" spans="2:39" x14ac:dyDescent="0.25">
      <c r="B1277" s="3">
        <f t="shared" si="603"/>
        <v>6295</v>
      </c>
      <c r="C1277" s="14">
        <f t="shared" si="604"/>
        <v>104.91666666666667</v>
      </c>
      <c r="D1277" s="11">
        <f t="shared" si="605"/>
        <v>1028.9357988800903</v>
      </c>
      <c r="E1277" s="11">
        <f t="shared" si="591"/>
        <v>715.40379254794971</v>
      </c>
      <c r="F1277" s="11">
        <f t="shared" si="606"/>
        <v>306.78582359721213</v>
      </c>
      <c r="G1277" s="11">
        <f t="shared" si="592"/>
        <v>585.51217743623988</v>
      </c>
      <c r="H1277" s="11">
        <f t="shared" si="593"/>
        <v>442.19439637949813</v>
      </c>
      <c r="I1277" s="24">
        <f t="shared" si="607"/>
        <v>306.78582359721213</v>
      </c>
      <c r="J1277" s="12">
        <f t="shared" si="594"/>
        <v>0.20382186610874498</v>
      </c>
      <c r="K1277" s="24">
        <f t="shared" si="595"/>
        <v>567.1869154594167</v>
      </c>
      <c r="L1277" s="12">
        <f t="shared" si="608"/>
        <v>0.21625046908433751</v>
      </c>
      <c r="M1277" s="24">
        <f t="shared" si="609"/>
        <v>585.51217743623988</v>
      </c>
      <c r="N1277" s="12">
        <f t="shared" si="596"/>
        <v>0.51805295868624146</v>
      </c>
      <c r="O1277" s="24">
        <f t="shared" si="597"/>
        <v>743.84348551655467</v>
      </c>
      <c r="P1277" s="12">
        <f t="shared" si="610"/>
        <v>0.30451069666949715</v>
      </c>
      <c r="Q1277" s="24">
        <f t="shared" si="611"/>
        <v>442.19439637949813</v>
      </c>
      <c r="R1277" s="12">
        <f t="shared" si="598"/>
        <v>0.33732040622783288</v>
      </c>
      <c r="S1277" s="24">
        <f t="shared" si="599"/>
        <v>628.31264058209808</v>
      </c>
      <c r="T1277" s="12">
        <f t="shared" si="612"/>
        <v>0.27823186151991253</v>
      </c>
      <c r="W1277" s="24">
        <f t="shared" si="613"/>
        <v>508.19612960167211</v>
      </c>
      <c r="X1277" s="24">
        <f t="shared" si="614"/>
        <v>672.74209677292697</v>
      </c>
      <c r="Y1277" s="13">
        <f t="shared" si="600"/>
        <v>0.35342629333995079</v>
      </c>
      <c r="Z1277" s="24">
        <f t="shared" si="601"/>
        <v>5180.1915736569399</v>
      </c>
      <c r="AA1277" s="24">
        <f t="shared" si="602"/>
        <v>16169.414059943221</v>
      </c>
      <c r="AB1277" s="24">
        <f t="shared" si="615"/>
        <v>585.51217743623988</v>
      </c>
      <c r="AC1277" s="24">
        <f t="shared" si="616"/>
        <v>442.19439637949813</v>
      </c>
      <c r="AE1277" s="14">
        <f t="shared" si="617"/>
        <v>104.91666666666667</v>
      </c>
      <c r="AF1277" s="24">
        <f t="shared" si="621"/>
        <v>400</v>
      </c>
      <c r="AG1277" s="3">
        <f t="shared" si="618"/>
        <v>1.9</v>
      </c>
      <c r="AH1277" s="3">
        <f>IF(AC1277&lt;=450,AthetaR30_0,IF(AC1277&gt;=650,AthetaR30_2,(IF(AC1277&lt;=550,AthetaR30_0+(AthetaR30_1-AthetaR30_0)/100*(AC1277-450),AthetaR30_1+(AthetaR30_2-AthetaR30_1)/100*(AC1277-450)))))</f>
        <v>0</v>
      </c>
      <c r="AI1277" s="3">
        <f>IF(AD1277&lt;=450,AthetaR60_0,IF(AD1277&gt;=650,AthetaR60_2,(IF(AD1277&lt;=550,AthetaR60_0+(AthetaR60_1-AthetaR60_0)/100*(AD1277-450),AthetaR60_1+(AthetaR60_2-AthetaR60_1)/100*(AD1277-450)))))</f>
        <v>0.5</v>
      </c>
      <c r="AJ1277" s="3">
        <f>IF(AE1277&lt;=450,AthetaR90_0,IF(AE1277&gt;=650,AthetaR90_2,(IF(AE1277&lt;=550,AthetaR90_0+(AthetaR90_1-AthetaR90_0)/100*(AE1277-450),AthetaR90_1+(AthetaR90_2-AthetaR90_1)/100*(AE1277-450)))))</f>
        <v>1.3</v>
      </c>
      <c r="AK1277" s="3">
        <f>IF(AF1277&lt;=450,AthetaR120_0,IF(AF1277&gt;=650,AthetaR120_2,(IF(AF1277&lt;=550,AthetaR120_0+(AthetaR120_1-AthetaR120_0)/100*(AF1277-450),AthetaR120_1+(AthetaR120_2-AthetaR120_1)/100*(AF1277-450)))))</f>
        <v>1.9</v>
      </c>
      <c r="AL1277" s="24">
        <f t="shared" si="619"/>
        <v>585.51217743623988</v>
      </c>
      <c r="AM1277" s="14">
        <f t="shared" si="620"/>
        <v>451.28470360126192</v>
      </c>
    </row>
    <row r="1278" spans="2:39" x14ac:dyDescent="0.25">
      <c r="B1278" s="3">
        <f t="shared" si="603"/>
        <v>6300</v>
      </c>
      <c r="C1278" s="14">
        <f t="shared" si="604"/>
        <v>105</v>
      </c>
      <c r="D1278" s="11">
        <f t="shared" si="605"/>
        <v>1029.0546185502797</v>
      </c>
      <c r="E1278" s="11">
        <f t="shared" si="591"/>
        <v>715.61759089660177</v>
      </c>
      <c r="F1278" s="11">
        <f t="shared" si="606"/>
        <v>307.00207406629647</v>
      </c>
      <c r="G1278" s="11">
        <f t="shared" si="592"/>
        <v>585.81668813290935</v>
      </c>
      <c r="H1278" s="11">
        <f t="shared" si="593"/>
        <v>442.47262824101801</v>
      </c>
      <c r="I1278" s="24">
        <f t="shared" si="607"/>
        <v>307.00207406629647</v>
      </c>
      <c r="J1278" s="12">
        <f t="shared" si="594"/>
        <v>0.20379366383283171</v>
      </c>
      <c r="K1278" s="24">
        <f t="shared" si="595"/>
        <v>567.26540642711086</v>
      </c>
      <c r="L1278" s="12">
        <f t="shared" si="608"/>
        <v>0.21619491442331037</v>
      </c>
      <c r="M1278" s="24">
        <f t="shared" si="609"/>
        <v>585.81668813290935</v>
      </c>
      <c r="N1278" s="12">
        <f t="shared" si="596"/>
        <v>0.51782447082368865</v>
      </c>
      <c r="O1278" s="24">
        <f t="shared" si="597"/>
        <v>744.17170331554962</v>
      </c>
      <c r="P1278" s="12">
        <f t="shared" si="610"/>
        <v>0.30427153895724829</v>
      </c>
      <c r="Q1278" s="24">
        <f t="shared" si="611"/>
        <v>442.47262824101801</v>
      </c>
      <c r="R1278" s="12">
        <f t="shared" si="598"/>
        <v>0.33723364233063113</v>
      </c>
      <c r="S1278" s="24">
        <f t="shared" si="599"/>
        <v>628.47429365141011</v>
      </c>
      <c r="T1278" s="12">
        <f t="shared" si="612"/>
        <v>0.2780942024511604</v>
      </c>
      <c r="W1278" s="24">
        <f t="shared" si="613"/>
        <v>508.54955589501208</v>
      </c>
      <c r="X1278" s="24">
        <f t="shared" si="614"/>
        <v>673.01633079765793</v>
      </c>
      <c r="Y1278" s="13">
        <f t="shared" si="600"/>
        <v>0.35329423005424104</v>
      </c>
      <c r="Z1278" s="24">
        <f t="shared" si="601"/>
        <v>5176.7008750397426</v>
      </c>
      <c r="AA1278" s="24">
        <f t="shared" si="602"/>
        <v>16173.626763000426</v>
      </c>
      <c r="AB1278" s="24">
        <f t="shared" si="615"/>
        <v>585.81668813290935</v>
      </c>
      <c r="AC1278" s="24">
        <f t="shared" si="616"/>
        <v>442.47262824101801</v>
      </c>
      <c r="AE1278" s="14">
        <f t="shared" si="617"/>
        <v>105</v>
      </c>
      <c r="AF1278" s="24">
        <f t="shared" si="621"/>
        <v>400</v>
      </c>
      <c r="AG1278" s="3">
        <f t="shared" si="618"/>
        <v>1.9</v>
      </c>
      <c r="AH1278" s="3">
        <f>IF(AC1278&lt;=450,AthetaR30_0,IF(AC1278&gt;=650,AthetaR30_2,(IF(AC1278&lt;=550,AthetaR30_0+(AthetaR30_1-AthetaR30_0)/100*(AC1278-450),AthetaR30_1+(AthetaR30_2-AthetaR30_1)/100*(AC1278-450)))))</f>
        <v>0</v>
      </c>
      <c r="AI1278" s="3">
        <f>IF(AD1278&lt;=450,AthetaR60_0,IF(AD1278&gt;=650,AthetaR60_2,(IF(AD1278&lt;=550,AthetaR60_0+(AthetaR60_1-AthetaR60_0)/100*(AD1278-450),AthetaR60_1+(AthetaR60_2-AthetaR60_1)/100*(AD1278-450)))))</f>
        <v>0.5</v>
      </c>
      <c r="AJ1278" s="3">
        <f>IF(AE1278&lt;=450,AthetaR90_0,IF(AE1278&gt;=650,AthetaR90_2,(IF(AE1278&lt;=550,AthetaR90_0+(AthetaR90_1-AthetaR90_0)/100*(AE1278-450),AthetaR90_1+(AthetaR90_2-AthetaR90_1)/100*(AE1278-450)))))</f>
        <v>1.3</v>
      </c>
      <c r="AK1278" s="3">
        <f>IF(AF1278&lt;=450,AthetaR120_0,IF(AF1278&gt;=650,AthetaR120_2,(IF(AF1278&lt;=550,AthetaR120_0+(AthetaR120_1-AthetaR120_0)/100*(AF1278-450),AthetaR120_1+(AthetaR120_2-AthetaR120_1)/100*(AF1278-450)))))</f>
        <v>1.9</v>
      </c>
      <c r="AL1278" s="24">
        <f t="shared" si="619"/>
        <v>585.81668813290935</v>
      </c>
      <c r="AM1278" s="14">
        <f t="shared" si="620"/>
        <v>451.59836762635769</v>
      </c>
    </row>
    <row r="1279" spans="2:39" x14ac:dyDescent="0.25">
      <c r="B1279" s="3">
        <f t="shared" si="603"/>
        <v>6305</v>
      </c>
      <c r="C1279" s="14">
        <f t="shared" si="604"/>
        <v>105.08333333333333</v>
      </c>
      <c r="D1279" s="11">
        <f t="shared" si="605"/>
        <v>1029.1733440685812</v>
      </c>
      <c r="E1279" s="11">
        <f t="shared" si="591"/>
        <v>715.83138924525383</v>
      </c>
      <c r="F1279" s="11">
        <f t="shared" si="606"/>
        <v>307.21826898071976</v>
      </c>
      <c r="G1279" s="11">
        <f t="shared" si="592"/>
        <v>586.12095967186656</v>
      </c>
      <c r="H1279" s="11">
        <f t="shared" si="593"/>
        <v>442.75072244346916</v>
      </c>
      <c r="I1279" s="24">
        <f t="shared" si="607"/>
        <v>307.21826898071976</v>
      </c>
      <c r="J1279" s="12">
        <f t="shared" si="594"/>
        <v>0.20376546469447199</v>
      </c>
      <c r="K1279" s="24">
        <f t="shared" si="595"/>
        <v>567.34391038609374</v>
      </c>
      <c r="L1279" s="12">
        <f t="shared" si="608"/>
        <v>0.21613935471700332</v>
      </c>
      <c r="M1279" s="24">
        <f t="shared" si="609"/>
        <v>586.12095967186656</v>
      </c>
      <c r="N1279" s="12">
        <f t="shared" si="596"/>
        <v>0.51759607883254855</v>
      </c>
      <c r="O1279" s="24">
        <f t="shared" si="597"/>
        <v>744.50007299225547</v>
      </c>
      <c r="P1279" s="12">
        <f t="shared" si="610"/>
        <v>0.30403260084137279</v>
      </c>
      <c r="Q1279" s="24">
        <f t="shared" si="611"/>
        <v>442.75072244346916</v>
      </c>
      <c r="R1279" s="12">
        <f t="shared" si="598"/>
        <v>0.3371468616633107</v>
      </c>
      <c r="S1279" s="24">
        <f t="shared" si="599"/>
        <v>628.6360611919049</v>
      </c>
      <c r="T1279" s="12">
        <f t="shared" si="612"/>
        <v>0.27795657715259836</v>
      </c>
      <c r="W1279" s="24">
        <f t="shared" si="613"/>
        <v>508.90285012506632</v>
      </c>
      <c r="X1279" s="24">
        <f t="shared" si="614"/>
        <v>673.2908860429352</v>
      </c>
      <c r="Y1279" s="13">
        <f t="shared" si="600"/>
        <v>0.35316210212993948</v>
      </c>
      <c r="Z1279" s="24">
        <f t="shared" si="601"/>
        <v>5173.2134780046881</v>
      </c>
      <c r="AA1279" s="24">
        <f t="shared" si="602"/>
        <v>16177.835939084032</v>
      </c>
      <c r="AB1279" s="24">
        <f t="shared" si="615"/>
        <v>586.12095967186656</v>
      </c>
      <c r="AC1279" s="24">
        <f t="shared" si="616"/>
        <v>442.75072244346916</v>
      </c>
      <c r="AE1279" s="14">
        <f t="shared" si="617"/>
        <v>105.08333333333333</v>
      </c>
      <c r="AF1279" s="24">
        <f t="shared" si="621"/>
        <v>400</v>
      </c>
      <c r="AG1279" s="3">
        <f t="shared" si="618"/>
        <v>1.9</v>
      </c>
      <c r="AH1279" s="3">
        <f>IF(AC1279&lt;=450,AthetaR30_0,IF(AC1279&gt;=650,AthetaR30_2,(IF(AC1279&lt;=550,AthetaR30_0+(AthetaR30_1-AthetaR30_0)/100*(AC1279-450),AthetaR30_1+(AthetaR30_2-AthetaR30_1)/100*(AC1279-450)))))</f>
        <v>0</v>
      </c>
      <c r="AI1279" s="3">
        <f>IF(AD1279&lt;=450,AthetaR60_0,IF(AD1279&gt;=650,AthetaR60_2,(IF(AD1279&lt;=550,AthetaR60_0+(AthetaR60_1-AthetaR60_0)/100*(AD1279-450),AthetaR60_1+(AthetaR60_2-AthetaR60_1)/100*(AD1279-450)))))</f>
        <v>0.5</v>
      </c>
      <c r="AJ1279" s="3">
        <f>IF(AE1279&lt;=450,AthetaR90_0,IF(AE1279&gt;=650,AthetaR90_2,(IF(AE1279&lt;=550,AthetaR90_0+(AthetaR90_1-AthetaR90_0)/100*(AE1279-450),AthetaR90_1+(AthetaR90_2-AthetaR90_1)/100*(AE1279-450)))))</f>
        <v>1.3</v>
      </c>
      <c r="AK1279" s="3">
        <f>IF(AF1279&lt;=450,AthetaR120_0,IF(AF1279&gt;=650,AthetaR120_2,(IF(AF1279&lt;=550,AthetaR120_0+(AthetaR120_1-AthetaR120_0)/100*(AF1279-450),AthetaR120_1+(AthetaR120_2-AthetaR120_1)/100*(AF1279-450)))))</f>
        <v>1.9</v>
      </c>
      <c r="AL1279" s="24">
        <f t="shared" si="619"/>
        <v>586.12095967186656</v>
      </c>
      <c r="AM1279" s="14">
        <f t="shared" si="620"/>
        <v>451.91191740158405</v>
      </c>
    </row>
    <row r="1280" spans="2:39" x14ac:dyDescent="0.25">
      <c r="B1280" s="3">
        <f t="shared" si="603"/>
        <v>6310</v>
      </c>
      <c r="C1280" s="14">
        <f t="shared" si="604"/>
        <v>105.16666666666667</v>
      </c>
      <c r="D1280" s="11">
        <f t="shared" si="605"/>
        <v>1029.2919755840869</v>
      </c>
      <c r="E1280" s="11">
        <f t="shared" si="591"/>
        <v>716.04518759390589</v>
      </c>
      <c r="F1280" s="11">
        <f t="shared" si="606"/>
        <v>307.43440833543679</v>
      </c>
      <c r="G1280" s="11">
        <f t="shared" si="592"/>
        <v>586.42499227270798</v>
      </c>
      <c r="H1280" s="11">
        <f t="shared" si="593"/>
        <v>443.02867902062178</v>
      </c>
      <c r="I1280" s="24">
        <f t="shared" si="607"/>
        <v>307.43440833543679</v>
      </c>
      <c r="J1280" s="12">
        <f t="shared" si="594"/>
        <v>0.20373726865582484</v>
      </c>
      <c r="K1280" s="24">
        <f t="shared" si="595"/>
        <v>567.42242744352279</v>
      </c>
      <c r="L1280" s="12">
        <f t="shared" si="608"/>
        <v>0.21608378998684938</v>
      </c>
      <c r="M1280" s="24">
        <f t="shared" si="609"/>
        <v>586.42499227270798</v>
      </c>
      <c r="N1280" s="12">
        <f t="shared" si="596"/>
        <v>0.51736778297119457</v>
      </c>
      <c r="O1280" s="24">
        <f t="shared" si="597"/>
        <v>744.82859419329679</v>
      </c>
      <c r="P1280" s="12">
        <f t="shared" si="610"/>
        <v>0.30379388229304927</v>
      </c>
      <c r="Q1280" s="24">
        <f t="shared" si="611"/>
        <v>443.02867902062178</v>
      </c>
      <c r="R1280" s="12">
        <f t="shared" si="598"/>
        <v>0.33706006427696583</v>
      </c>
      <c r="S1280" s="24">
        <f t="shared" si="599"/>
        <v>628.79794322082637</v>
      </c>
      <c r="T1280" s="12">
        <f t="shared" si="612"/>
        <v>0.27781898572948804</v>
      </c>
      <c r="W1280" s="24">
        <f t="shared" si="613"/>
        <v>509.25601222719627</v>
      </c>
      <c r="X1280" s="24">
        <f t="shared" si="614"/>
        <v>673.56576257040683</v>
      </c>
      <c r="Y1280" s="13">
        <f t="shared" si="600"/>
        <v>0.35302991008437273</v>
      </c>
      <c r="Z1280" s="24">
        <f t="shared" si="601"/>
        <v>5169.729384167741</v>
      </c>
      <c r="AA1280" s="24">
        <f t="shared" si="602"/>
        <v>16182.0416036073</v>
      </c>
      <c r="AB1280" s="24">
        <f t="shared" si="615"/>
        <v>586.42499227270798</v>
      </c>
      <c r="AC1280" s="24">
        <f t="shared" si="616"/>
        <v>443.02867902062178</v>
      </c>
      <c r="AE1280" s="14">
        <f t="shared" si="617"/>
        <v>105.16666666666667</v>
      </c>
      <c r="AF1280" s="24">
        <f t="shared" si="621"/>
        <v>400</v>
      </c>
      <c r="AG1280" s="3">
        <f t="shared" si="618"/>
        <v>1.9</v>
      </c>
      <c r="AH1280" s="3">
        <f>IF(AC1280&lt;=450,AthetaR30_0,IF(AC1280&gt;=650,AthetaR30_2,(IF(AC1280&lt;=550,AthetaR30_0+(AthetaR30_1-AthetaR30_0)/100*(AC1280-450),AthetaR30_1+(AthetaR30_2-AthetaR30_1)/100*(AC1280-450)))))</f>
        <v>0</v>
      </c>
      <c r="AI1280" s="3">
        <f>IF(AD1280&lt;=450,AthetaR60_0,IF(AD1280&gt;=650,AthetaR60_2,(IF(AD1280&lt;=550,AthetaR60_0+(AthetaR60_1-AthetaR60_0)/100*(AD1280-450),AthetaR60_1+(AthetaR60_2-AthetaR60_1)/100*(AD1280-450)))))</f>
        <v>0.5</v>
      </c>
      <c r="AJ1280" s="3">
        <f>IF(AE1280&lt;=450,AthetaR90_0,IF(AE1280&gt;=650,AthetaR90_2,(IF(AE1280&lt;=550,AthetaR90_0+(AthetaR90_1-AthetaR90_0)/100*(AE1280-450),AthetaR90_1+(AthetaR90_2-AthetaR90_1)/100*(AE1280-450)))))</f>
        <v>1.3</v>
      </c>
      <c r="AK1280" s="3">
        <f>IF(AF1280&lt;=450,AthetaR120_0,IF(AF1280&gt;=650,AthetaR120_2,(IF(AF1280&lt;=550,AthetaR120_0+(AthetaR120_1-AthetaR120_0)/100*(AF1280-450),AthetaR120_1+(AthetaR120_2-AthetaR120_1)/100*(AF1280-450)))))</f>
        <v>1.9</v>
      </c>
      <c r="AL1280" s="24">
        <f t="shared" si="619"/>
        <v>586.42499227270798</v>
      </c>
      <c r="AM1280" s="14">
        <f t="shared" si="620"/>
        <v>452.22535290731622</v>
      </c>
    </row>
    <row r="1281" spans="2:39" x14ac:dyDescent="0.25">
      <c r="B1281" s="3">
        <f t="shared" si="603"/>
        <v>6315</v>
      </c>
      <c r="C1281" s="14">
        <f t="shared" si="604"/>
        <v>105.25</v>
      </c>
      <c r="D1281" s="11">
        <f t="shared" si="605"/>
        <v>1029.4105132455361</v>
      </c>
      <c r="E1281" s="11">
        <f t="shared" si="591"/>
        <v>716.25898594255796</v>
      </c>
      <c r="F1281" s="11">
        <f t="shared" si="606"/>
        <v>307.65049212542363</v>
      </c>
      <c r="G1281" s="11">
        <f t="shared" si="592"/>
        <v>586.72878615500099</v>
      </c>
      <c r="H1281" s="11">
        <f t="shared" si="593"/>
        <v>443.30649800635126</v>
      </c>
      <c r="I1281" s="24">
        <f t="shared" si="607"/>
        <v>307.65049212542363</v>
      </c>
      <c r="J1281" s="12">
        <f t="shared" si="594"/>
        <v>0.20370907567916149</v>
      </c>
      <c r="K1281" s="24">
        <f t="shared" si="595"/>
        <v>567.5009577063588</v>
      </c>
      <c r="L1281" s="12">
        <f t="shared" si="608"/>
        <v>0.21602822025421503</v>
      </c>
      <c r="M1281" s="24">
        <f t="shared" si="609"/>
        <v>586.72878615500099</v>
      </c>
      <c r="N1281" s="12">
        <f t="shared" si="596"/>
        <v>0.51713958349689582</v>
      </c>
      <c r="O1281" s="24">
        <f t="shared" si="597"/>
        <v>745.15726656544098</v>
      </c>
      <c r="P1281" s="12">
        <f t="shared" si="610"/>
        <v>0.30355538328247239</v>
      </c>
      <c r="Q1281" s="24">
        <f t="shared" si="611"/>
        <v>443.30649800635126</v>
      </c>
      <c r="R1281" s="12">
        <f t="shared" si="598"/>
        <v>0.33697325022296187</v>
      </c>
      <c r="S1281" s="24">
        <f t="shared" si="599"/>
        <v>628.9599397548667</v>
      </c>
      <c r="T1281" s="12">
        <f t="shared" si="612"/>
        <v>0.27768142828688552</v>
      </c>
      <c r="W1281" s="24">
        <f t="shared" si="613"/>
        <v>509.60904213728065</v>
      </c>
      <c r="X1281" s="24">
        <f t="shared" si="614"/>
        <v>673.84096044067428</v>
      </c>
      <c r="Y1281" s="13">
        <f t="shared" si="600"/>
        <v>0.35289765443496968</v>
      </c>
      <c r="Z1281" s="24">
        <f t="shared" si="601"/>
        <v>5166.2485951319322</v>
      </c>
      <c r="AA1281" s="24">
        <f t="shared" si="602"/>
        <v>16186.243772006468</v>
      </c>
      <c r="AB1281" s="24">
        <f t="shared" si="615"/>
        <v>586.72878615500099</v>
      </c>
      <c r="AC1281" s="24">
        <f t="shared" si="616"/>
        <v>443.30649800635126</v>
      </c>
      <c r="AE1281" s="14">
        <f t="shared" si="617"/>
        <v>105.25</v>
      </c>
      <c r="AF1281" s="24">
        <f t="shared" si="621"/>
        <v>400</v>
      </c>
      <c r="AG1281" s="3">
        <f t="shared" si="618"/>
        <v>1.9</v>
      </c>
      <c r="AH1281" s="3">
        <f>IF(AC1281&lt;=450,AthetaR30_0,IF(AC1281&gt;=650,AthetaR30_2,(IF(AC1281&lt;=550,AthetaR30_0+(AthetaR30_1-AthetaR30_0)/100*(AC1281-450),AthetaR30_1+(AthetaR30_2-AthetaR30_1)/100*(AC1281-450)))))</f>
        <v>0</v>
      </c>
      <c r="AI1281" s="3">
        <f>IF(AD1281&lt;=450,AthetaR60_0,IF(AD1281&gt;=650,AthetaR60_2,(IF(AD1281&lt;=550,AthetaR60_0+(AthetaR60_1-AthetaR60_0)/100*(AD1281-450),AthetaR60_1+(AthetaR60_2-AthetaR60_1)/100*(AD1281-450)))))</f>
        <v>0.5</v>
      </c>
      <c r="AJ1281" s="3">
        <f>IF(AE1281&lt;=450,AthetaR90_0,IF(AE1281&gt;=650,AthetaR90_2,(IF(AE1281&lt;=550,AthetaR90_0+(AthetaR90_1-AthetaR90_0)/100*(AE1281-450),AthetaR90_1+(AthetaR90_2-AthetaR90_1)/100*(AE1281-450)))))</f>
        <v>1.3</v>
      </c>
      <c r="AK1281" s="3">
        <f>IF(AF1281&lt;=450,AthetaR120_0,IF(AF1281&gt;=650,AthetaR120_2,(IF(AF1281&lt;=550,AthetaR120_0+(AthetaR120_1-AthetaR120_0)/100*(AF1281-450),AthetaR120_1+(AthetaR120_2-AthetaR120_1)/100*(AF1281-450)))))</f>
        <v>1.9</v>
      </c>
      <c r="AL1281" s="24">
        <f t="shared" si="619"/>
        <v>586.72878615500099</v>
      </c>
      <c r="AM1281" s="14">
        <f t="shared" si="620"/>
        <v>452.53867412409591</v>
      </c>
    </row>
    <row r="1282" spans="2:39" x14ac:dyDescent="0.25">
      <c r="B1282" s="3">
        <f t="shared" si="603"/>
        <v>6320</v>
      </c>
      <c r="C1282" s="14">
        <f t="shared" si="604"/>
        <v>105.33333333333333</v>
      </c>
      <c r="D1282" s="11">
        <f t="shared" si="605"/>
        <v>1029.5289572013139</v>
      </c>
      <c r="E1282" s="11">
        <f t="shared" si="591"/>
        <v>716.47278429121002</v>
      </c>
      <c r="F1282" s="11">
        <f t="shared" si="606"/>
        <v>307.86652034567783</v>
      </c>
      <c r="G1282" s="11">
        <f t="shared" si="592"/>
        <v>587.0323415382835</v>
      </c>
      <c r="H1282" s="11">
        <f t="shared" si="593"/>
        <v>443.58417943463814</v>
      </c>
      <c r="I1282" s="24">
        <f t="shared" si="607"/>
        <v>307.86652034567783</v>
      </c>
      <c r="J1282" s="12">
        <f t="shared" si="594"/>
        <v>0.20368088572686521</v>
      </c>
      <c r="K1282" s="24">
        <f t="shared" si="595"/>
        <v>567.57950128136702</v>
      </c>
      <c r="L1282" s="12">
        <f t="shared" si="608"/>
        <v>0.21597264554047488</v>
      </c>
      <c r="M1282" s="24">
        <f t="shared" si="609"/>
        <v>587.0323415382835</v>
      </c>
      <c r="N1282" s="12">
        <f t="shared" si="596"/>
        <v>0.51691148066581605</v>
      </c>
      <c r="O1282" s="24">
        <f t="shared" si="597"/>
        <v>745.48608975560182</v>
      </c>
      <c r="P1282" s="12">
        <f t="shared" si="610"/>
        <v>0.30331710377904714</v>
      </c>
      <c r="Q1282" s="24">
        <f t="shared" si="611"/>
        <v>443.58417943463814</v>
      </c>
      <c r="R1282" s="12">
        <f t="shared" si="598"/>
        <v>0.33688641955293214</v>
      </c>
      <c r="S1282" s="24">
        <f t="shared" si="599"/>
        <v>629.12205081016896</v>
      </c>
      <c r="T1282" s="12">
        <f t="shared" si="612"/>
        <v>0.277543904929764</v>
      </c>
      <c r="W1282" s="24">
        <f t="shared" si="613"/>
        <v>509.96193979171562</v>
      </c>
      <c r="X1282" s="24">
        <f t="shared" si="614"/>
        <v>674.11647971329614</v>
      </c>
      <c r="Y1282" s="13">
        <f t="shared" si="600"/>
        <v>0.35276533569925245</v>
      </c>
      <c r="Z1282" s="24">
        <f t="shared" si="601"/>
        <v>5162.7711124873604</v>
      </c>
      <c r="AA1282" s="24">
        <f t="shared" si="602"/>
        <v>16190.442459740563</v>
      </c>
      <c r="AB1282" s="24">
        <f t="shared" si="615"/>
        <v>587.0323415382835</v>
      </c>
      <c r="AC1282" s="24">
        <f t="shared" si="616"/>
        <v>443.58417943463814</v>
      </c>
      <c r="AE1282" s="14">
        <f t="shared" si="617"/>
        <v>105.33333333333333</v>
      </c>
      <c r="AF1282" s="24">
        <f t="shared" si="621"/>
        <v>400</v>
      </c>
      <c r="AG1282" s="3">
        <f t="shared" si="618"/>
        <v>1.9</v>
      </c>
      <c r="AH1282" s="3">
        <f>IF(AC1282&lt;=450,AthetaR30_0,IF(AC1282&gt;=650,AthetaR30_2,(IF(AC1282&lt;=550,AthetaR30_0+(AthetaR30_1-AthetaR30_0)/100*(AC1282-450),AthetaR30_1+(AthetaR30_2-AthetaR30_1)/100*(AC1282-450)))))</f>
        <v>0</v>
      </c>
      <c r="AI1282" s="3">
        <f>IF(AD1282&lt;=450,AthetaR60_0,IF(AD1282&gt;=650,AthetaR60_2,(IF(AD1282&lt;=550,AthetaR60_0+(AthetaR60_1-AthetaR60_0)/100*(AD1282-450),AthetaR60_1+(AthetaR60_2-AthetaR60_1)/100*(AD1282-450)))))</f>
        <v>0.5</v>
      </c>
      <c r="AJ1282" s="3">
        <f>IF(AE1282&lt;=450,AthetaR90_0,IF(AE1282&gt;=650,AthetaR90_2,(IF(AE1282&lt;=550,AthetaR90_0+(AthetaR90_1-AthetaR90_0)/100*(AE1282-450),AthetaR90_1+(AthetaR90_2-AthetaR90_1)/100*(AE1282-450)))))</f>
        <v>1.3</v>
      </c>
      <c r="AK1282" s="3">
        <f>IF(AF1282&lt;=450,AthetaR120_0,IF(AF1282&gt;=650,AthetaR120_2,(IF(AF1282&lt;=550,AthetaR120_0+(AthetaR120_1-AthetaR120_0)/100*(AF1282-450),AthetaR120_1+(AthetaR120_2-AthetaR120_1)/100*(AF1282-450)))))</f>
        <v>1.9</v>
      </c>
      <c r="AL1282" s="24">
        <f t="shared" si="619"/>
        <v>587.0323415382835</v>
      </c>
      <c r="AM1282" s="14">
        <f t="shared" si="620"/>
        <v>452.85188103263249</v>
      </c>
    </row>
    <row r="1283" spans="2:39" x14ac:dyDescent="0.25">
      <c r="B1283" s="3">
        <f t="shared" si="603"/>
        <v>6325</v>
      </c>
      <c r="C1283" s="14">
        <f t="shared" si="604"/>
        <v>105.41666666666667</v>
      </c>
      <c r="D1283" s="11">
        <f t="shared" si="605"/>
        <v>1029.6473075994554</v>
      </c>
      <c r="E1283" s="11">
        <f t="shared" si="591"/>
        <v>716.68658263986208</v>
      </c>
      <c r="F1283" s="11">
        <f t="shared" si="606"/>
        <v>308.08249299121832</v>
      </c>
      <c r="G1283" s="11">
        <f t="shared" si="592"/>
        <v>587.33565864206253</v>
      </c>
      <c r="H1283" s="11">
        <f t="shared" si="593"/>
        <v>443.8617233395679</v>
      </c>
      <c r="I1283" s="24">
        <f t="shared" si="607"/>
        <v>308.08249299121832</v>
      </c>
      <c r="J1283" s="12">
        <f t="shared" si="594"/>
        <v>0.20365269876143127</v>
      </c>
      <c r="K1283" s="24">
        <f t="shared" si="595"/>
        <v>567.65805827511645</v>
      </c>
      <c r="L1283" s="12">
        <f t="shared" si="608"/>
        <v>0.21591706586690917</v>
      </c>
      <c r="M1283" s="24">
        <f t="shared" si="609"/>
        <v>587.33565864206253</v>
      </c>
      <c r="N1283" s="12">
        <f t="shared" si="596"/>
        <v>0.51668347473301557</v>
      </c>
      <c r="O1283" s="24">
        <f t="shared" si="597"/>
        <v>745.81506341084082</v>
      </c>
      <c r="P1283" s="12">
        <f t="shared" si="610"/>
        <v>0.30307904375112982</v>
      </c>
      <c r="Q1283" s="24">
        <f t="shared" si="611"/>
        <v>443.8617233395679</v>
      </c>
      <c r="R1283" s="12">
        <f t="shared" si="598"/>
        <v>0.33679957231877794</v>
      </c>
      <c r="S1283" s="24">
        <f t="shared" si="599"/>
        <v>629.28427640232781</v>
      </c>
      <c r="T1283" s="12">
        <f t="shared" si="612"/>
        <v>0.27740641576284342</v>
      </c>
      <c r="W1283" s="24">
        <f t="shared" si="613"/>
        <v>510.31470512741487</v>
      </c>
      <c r="X1283" s="24">
        <f t="shared" si="614"/>
        <v>674.39232044679261</v>
      </c>
      <c r="Y1283" s="13">
        <f t="shared" si="600"/>
        <v>0.35263295439482822</v>
      </c>
      <c r="Z1283" s="24">
        <f t="shared" si="601"/>
        <v>5159.2969378111802</v>
      </c>
      <c r="AA1283" s="24">
        <f t="shared" si="602"/>
        <v>16194.637682291217</v>
      </c>
      <c r="AB1283" s="24">
        <f t="shared" si="615"/>
        <v>587.33565864206253</v>
      </c>
      <c r="AC1283" s="24">
        <f t="shared" si="616"/>
        <v>443.8617233395679</v>
      </c>
      <c r="AE1283" s="14">
        <f t="shared" si="617"/>
        <v>105.41666666666667</v>
      </c>
      <c r="AF1283" s="24">
        <f t="shared" si="621"/>
        <v>400</v>
      </c>
      <c r="AG1283" s="3">
        <f t="shared" si="618"/>
        <v>1.9</v>
      </c>
      <c r="AH1283" s="3">
        <f>IF(AC1283&lt;=450,AthetaR30_0,IF(AC1283&gt;=650,AthetaR30_2,(IF(AC1283&lt;=550,AthetaR30_0+(AthetaR30_1-AthetaR30_0)/100*(AC1283-450),AthetaR30_1+(AthetaR30_2-AthetaR30_1)/100*(AC1283-450)))))</f>
        <v>0</v>
      </c>
      <c r="AI1283" s="3">
        <f>IF(AD1283&lt;=450,AthetaR60_0,IF(AD1283&gt;=650,AthetaR60_2,(IF(AD1283&lt;=550,AthetaR60_0+(AthetaR60_1-AthetaR60_0)/100*(AD1283-450),AthetaR60_1+(AthetaR60_2-AthetaR60_1)/100*(AD1283-450)))))</f>
        <v>0.5</v>
      </c>
      <c r="AJ1283" s="3">
        <f>IF(AE1283&lt;=450,AthetaR90_0,IF(AE1283&gt;=650,AthetaR90_2,(IF(AE1283&lt;=550,AthetaR90_0+(AthetaR90_1-AthetaR90_0)/100*(AE1283-450),AthetaR90_1+(AthetaR90_2-AthetaR90_1)/100*(AE1283-450)))))</f>
        <v>1.3</v>
      </c>
      <c r="AK1283" s="3">
        <f>IF(AF1283&lt;=450,AthetaR120_0,IF(AF1283&gt;=650,AthetaR120_2,(IF(AF1283&lt;=550,AthetaR120_0+(AthetaR120_1-AthetaR120_0)/100*(AF1283-450),AthetaR120_1+(AthetaR120_2-AthetaR120_1)/100*(AF1283-450)))))</f>
        <v>1.9</v>
      </c>
      <c r="AL1283" s="24">
        <f t="shared" si="619"/>
        <v>587.33565864206253</v>
      </c>
      <c r="AM1283" s="14">
        <f t="shared" si="620"/>
        <v>453.16497361380249</v>
      </c>
    </row>
    <row r="1284" spans="2:39" x14ac:dyDescent="0.25">
      <c r="B1284" s="3">
        <f t="shared" si="603"/>
        <v>6330</v>
      </c>
      <c r="C1284" s="14">
        <f t="shared" si="604"/>
        <v>105.5</v>
      </c>
      <c r="D1284" s="11">
        <f t="shared" si="605"/>
        <v>1029.7655645876439</v>
      </c>
      <c r="E1284" s="11">
        <f t="shared" si="591"/>
        <v>716.90038098851414</v>
      </c>
      <c r="F1284" s="11">
        <f t="shared" si="606"/>
        <v>308.29841005708522</v>
      </c>
      <c r="G1284" s="11">
        <f t="shared" si="592"/>
        <v>587.63873768581368</v>
      </c>
      <c r="H1284" s="11">
        <f t="shared" si="593"/>
        <v>444.13912975533077</v>
      </c>
      <c r="I1284" s="24">
        <f t="shared" si="607"/>
        <v>308.29841005708522</v>
      </c>
      <c r="J1284" s="12">
        <f t="shared" si="594"/>
        <v>0.20362451474546658</v>
      </c>
      <c r="K1284" s="24">
        <f t="shared" si="595"/>
        <v>567.73662879398</v>
      </c>
      <c r="L1284" s="12">
        <f t="shared" si="608"/>
        <v>0.21586148125481652</v>
      </c>
      <c r="M1284" s="24">
        <f t="shared" si="609"/>
        <v>587.63873768581368</v>
      </c>
      <c r="N1284" s="12">
        <f t="shared" si="596"/>
        <v>0.51645556595245112</v>
      </c>
      <c r="O1284" s="24">
        <f t="shared" si="597"/>
        <v>746.14418717837179</v>
      </c>
      <c r="P1284" s="12">
        <f t="shared" si="610"/>
        <v>0.30284120316631724</v>
      </c>
      <c r="Q1284" s="24">
        <f t="shared" si="611"/>
        <v>444.13912975533077</v>
      </c>
      <c r="R1284" s="12">
        <f t="shared" si="598"/>
        <v>0.33671270857266578</v>
      </c>
      <c r="S1284" s="24">
        <f t="shared" si="599"/>
        <v>629.44661654639162</v>
      </c>
      <c r="T1284" s="12">
        <f t="shared" si="612"/>
        <v>0.27726896089077585</v>
      </c>
      <c r="W1284" s="24">
        <f t="shared" si="613"/>
        <v>510.6673380818097</v>
      </c>
      <c r="X1284" s="24">
        <f t="shared" si="614"/>
        <v>674.66848269864772</v>
      </c>
      <c r="Y1284" s="13">
        <f t="shared" si="600"/>
        <v>0.35250051103938079</v>
      </c>
      <c r="Z1284" s="24">
        <f t="shared" si="601"/>
        <v>5155.8260726676108</v>
      </c>
      <c r="AA1284" s="24">
        <f t="shared" si="602"/>
        <v>16198.829455162513</v>
      </c>
      <c r="AB1284" s="24">
        <f t="shared" si="615"/>
        <v>587.63873768581368</v>
      </c>
      <c r="AC1284" s="24">
        <f t="shared" si="616"/>
        <v>444.13912975533077</v>
      </c>
      <c r="AE1284" s="14">
        <f t="shared" si="617"/>
        <v>105.5</v>
      </c>
      <c r="AF1284" s="24">
        <f t="shared" si="621"/>
        <v>400</v>
      </c>
      <c r="AG1284" s="3">
        <f t="shared" si="618"/>
        <v>1.9</v>
      </c>
      <c r="AH1284" s="3">
        <f>IF(AC1284&lt;=450,AthetaR30_0,IF(AC1284&gt;=650,AthetaR30_2,(IF(AC1284&lt;=550,AthetaR30_0+(AthetaR30_1-AthetaR30_0)/100*(AC1284-450),AthetaR30_1+(AthetaR30_2-AthetaR30_1)/100*(AC1284-450)))))</f>
        <v>0</v>
      </c>
      <c r="AI1284" s="3">
        <f>IF(AD1284&lt;=450,AthetaR60_0,IF(AD1284&gt;=650,AthetaR60_2,(IF(AD1284&lt;=550,AthetaR60_0+(AthetaR60_1-AthetaR60_0)/100*(AD1284-450),AthetaR60_1+(AthetaR60_2-AthetaR60_1)/100*(AD1284-450)))))</f>
        <v>0.5</v>
      </c>
      <c r="AJ1284" s="3">
        <f>IF(AE1284&lt;=450,AthetaR90_0,IF(AE1284&gt;=650,AthetaR90_2,(IF(AE1284&lt;=550,AthetaR90_0+(AthetaR90_1-AthetaR90_0)/100*(AE1284-450),AthetaR90_1+(AthetaR90_2-AthetaR90_1)/100*(AE1284-450)))))</f>
        <v>1.3</v>
      </c>
      <c r="AK1284" s="3">
        <f>IF(AF1284&lt;=450,AthetaR120_0,IF(AF1284&gt;=650,AthetaR120_2,(IF(AF1284&lt;=550,AthetaR120_0+(AthetaR120_1-AthetaR120_0)/100*(AF1284-450),AthetaR120_1+(AthetaR120_2-AthetaR120_1)/100*(AF1284-450)))))</f>
        <v>1.9</v>
      </c>
      <c r="AL1284" s="24">
        <f t="shared" si="619"/>
        <v>587.63873768581368</v>
      </c>
      <c r="AM1284" s="14">
        <f t="shared" si="620"/>
        <v>453.47795184864958</v>
      </c>
    </row>
    <row r="1285" spans="2:39" x14ac:dyDescent="0.25">
      <c r="B1285" s="3">
        <f t="shared" si="603"/>
        <v>6335</v>
      </c>
      <c r="C1285" s="14">
        <f t="shared" si="604"/>
        <v>105.58333333333333</v>
      </c>
      <c r="D1285" s="11">
        <f t="shared" si="605"/>
        <v>1029.8837283132134</v>
      </c>
      <c r="E1285" s="11">
        <f t="shared" si="591"/>
        <v>717.11417933716621</v>
      </c>
      <c r="F1285" s="11">
        <f t="shared" si="606"/>
        <v>308.51427153834004</v>
      </c>
      <c r="G1285" s="11">
        <f t="shared" si="592"/>
        <v>587.94157888897996</v>
      </c>
      <c r="H1285" s="11">
        <f t="shared" si="593"/>
        <v>444.41639871622152</v>
      </c>
      <c r="I1285" s="24">
        <f t="shared" si="607"/>
        <v>308.51427153834004</v>
      </c>
      <c r="J1285" s="12">
        <f t="shared" si="594"/>
        <v>0.20359633364168983</v>
      </c>
      <c r="K1285" s="24">
        <f t="shared" si="595"/>
        <v>567.81521294413506</v>
      </c>
      <c r="L1285" s="12">
        <f t="shared" si="608"/>
        <v>0.2158058917254293</v>
      </c>
      <c r="M1285" s="24">
        <f t="shared" si="609"/>
        <v>587.94157888897996</v>
      </c>
      <c r="N1285" s="12">
        <f t="shared" si="596"/>
        <v>0.51622775457697745</v>
      </c>
      <c r="O1285" s="24">
        <f t="shared" si="597"/>
        <v>746.47346070556137</v>
      </c>
      <c r="P1285" s="12">
        <f t="shared" si="610"/>
        <v>0.30260358199123538</v>
      </c>
      <c r="Q1285" s="24">
        <f t="shared" si="611"/>
        <v>444.41639871622152</v>
      </c>
      <c r="R1285" s="12">
        <f t="shared" si="598"/>
        <v>0.3366258283670262</v>
      </c>
      <c r="S1285" s="24">
        <f t="shared" si="599"/>
        <v>629.60907125686333</v>
      </c>
      <c r="T1285" s="12">
        <f t="shared" si="612"/>
        <v>0.27713154041800486</v>
      </c>
      <c r="W1285" s="24">
        <f t="shared" si="613"/>
        <v>511.01983859284911</v>
      </c>
      <c r="X1285" s="24">
        <f t="shared" si="614"/>
        <v>674.94496652531438</v>
      </c>
      <c r="Y1285" s="13">
        <f t="shared" si="600"/>
        <v>0.35236800615066161</v>
      </c>
      <c r="Z1285" s="24">
        <f t="shared" si="601"/>
        <v>5152.3585186079272</v>
      </c>
      <c r="AA1285" s="24">
        <f t="shared" si="602"/>
        <v>16203.017793880772</v>
      </c>
      <c r="AB1285" s="24">
        <f t="shared" si="615"/>
        <v>587.94157888897996</v>
      </c>
      <c r="AC1285" s="24">
        <f t="shared" si="616"/>
        <v>444.41639871622152</v>
      </c>
      <c r="AE1285" s="14">
        <f t="shared" si="617"/>
        <v>105.58333333333333</v>
      </c>
      <c r="AF1285" s="24">
        <f t="shared" si="621"/>
        <v>400</v>
      </c>
      <c r="AG1285" s="3">
        <f t="shared" si="618"/>
        <v>1.9</v>
      </c>
      <c r="AH1285" s="3">
        <f>IF(AC1285&lt;=450,AthetaR30_0,IF(AC1285&gt;=650,AthetaR30_2,(IF(AC1285&lt;=550,AthetaR30_0+(AthetaR30_1-AthetaR30_0)/100*(AC1285-450),AthetaR30_1+(AthetaR30_2-AthetaR30_1)/100*(AC1285-450)))))</f>
        <v>0</v>
      </c>
      <c r="AI1285" s="3">
        <f>IF(AD1285&lt;=450,AthetaR60_0,IF(AD1285&gt;=650,AthetaR60_2,(IF(AD1285&lt;=550,AthetaR60_0+(AthetaR60_1-AthetaR60_0)/100*(AD1285-450),AthetaR60_1+(AthetaR60_2-AthetaR60_1)/100*(AD1285-450)))))</f>
        <v>0.5</v>
      </c>
      <c r="AJ1285" s="3">
        <f>IF(AE1285&lt;=450,AthetaR90_0,IF(AE1285&gt;=650,AthetaR90_2,(IF(AE1285&lt;=550,AthetaR90_0+(AthetaR90_1-AthetaR90_0)/100*(AE1285-450),AthetaR90_1+(AthetaR90_2-AthetaR90_1)/100*(AE1285-450)))))</f>
        <v>1.3</v>
      </c>
      <c r="AK1285" s="3">
        <f>IF(AF1285&lt;=450,AthetaR120_0,IF(AF1285&gt;=650,AthetaR120_2,(IF(AF1285&lt;=550,AthetaR120_0+(AthetaR120_1-AthetaR120_0)/100*(AF1285-450),AthetaR120_1+(AthetaR120_2-AthetaR120_1)/100*(AF1285-450)))))</f>
        <v>1.9</v>
      </c>
      <c r="AL1285" s="24">
        <f t="shared" si="619"/>
        <v>587.94157888897996</v>
      </c>
      <c r="AM1285" s="14">
        <f t="shared" si="620"/>
        <v>453.79081571838469</v>
      </c>
    </row>
    <row r="1286" spans="2:39" x14ac:dyDescent="0.25">
      <c r="B1286" s="3">
        <f t="shared" si="603"/>
        <v>6340</v>
      </c>
      <c r="C1286" s="14">
        <f t="shared" si="604"/>
        <v>105.66666666666667</v>
      </c>
      <c r="D1286" s="11">
        <f t="shared" si="605"/>
        <v>1030.0017989231505</v>
      </c>
      <c r="E1286" s="11">
        <f t="shared" si="591"/>
        <v>717.32797768581838</v>
      </c>
      <c r="F1286" s="11">
        <f t="shared" si="606"/>
        <v>308.73007743006548</v>
      </c>
      <c r="G1286" s="11">
        <f t="shared" si="592"/>
        <v>588.24418247097117</v>
      </c>
      <c r="H1286" s="11">
        <f t="shared" si="593"/>
        <v>444.69353025663952</v>
      </c>
      <c r="I1286" s="24">
        <f t="shared" si="607"/>
        <v>308.73007743006548</v>
      </c>
      <c r="J1286" s="12">
        <f t="shared" si="594"/>
        <v>0.20356815541293088</v>
      </c>
      <c r="K1286" s="24">
        <f t="shared" si="595"/>
        <v>567.89381083156331</v>
      </c>
      <c r="L1286" s="12">
        <f t="shared" si="608"/>
        <v>0.21575029729992892</v>
      </c>
      <c r="M1286" s="24">
        <f t="shared" si="609"/>
        <v>588.24418247097117</v>
      </c>
      <c r="N1286" s="12">
        <f t="shared" si="596"/>
        <v>0.51600004085834794</v>
      </c>
      <c r="O1286" s="24">
        <f t="shared" si="597"/>
        <v>746.80288363993327</v>
      </c>
      <c r="P1286" s="12">
        <f t="shared" si="610"/>
        <v>0.30236618019157896</v>
      </c>
      <c r="Q1286" s="24">
        <f t="shared" si="611"/>
        <v>444.69353025663952</v>
      </c>
      <c r="R1286" s="12">
        <f t="shared" si="598"/>
        <v>0.33653893175455191</v>
      </c>
      <c r="S1286" s="24">
        <f t="shared" si="599"/>
        <v>629.77164054770321</v>
      </c>
      <c r="T1286" s="12">
        <f t="shared" si="612"/>
        <v>0.27699415444878928</v>
      </c>
      <c r="W1286" s="24">
        <f t="shared" si="613"/>
        <v>511.37220659899975</v>
      </c>
      <c r="X1286" s="24">
        <f t="shared" si="614"/>
        <v>675.22177198221675</v>
      </c>
      <c r="Y1286" s="13">
        <f t="shared" si="600"/>
        <v>0.35223544024648284</v>
      </c>
      <c r="Z1286" s="24">
        <f t="shared" si="601"/>
        <v>5148.894277170466</v>
      </c>
      <c r="AA1286" s="24">
        <f t="shared" si="602"/>
        <v>16207.202713994428</v>
      </c>
      <c r="AB1286" s="24">
        <f t="shared" si="615"/>
        <v>588.24418247097117</v>
      </c>
      <c r="AC1286" s="24">
        <f t="shared" si="616"/>
        <v>444.69353025663952</v>
      </c>
      <c r="AE1286" s="14">
        <f t="shared" si="617"/>
        <v>105.66666666666667</v>
      </c>
      <c r="AF1286" s="24">
        <f t="shared" si="621"/>
        <v>400</v>
      </c>
      <c r="AG1286" s="3">
        <f t="shared" si="618"/>
        <v>1.9</v>
      </c>
      <c r="AH1286" s="3">
        <f>IF(AC1286&lt;=450,AthetaR30_0,IF(AC1286&gt;=650,AthetaR30_2,(IF(AC1286&lt;=550,AthetaR30_0+(AthetaR30_1-AthetaR30_0)/100*(AC1286-450),AthetaR30_1+(AthetaR30_2-AthetaR30_1)/100*(AC1286-450)))))</f>
        <v>0</v>
      </c>
      <c r="AI1286" s="3">
        <f>IF(AD1286&lt;=450,AthetaR60_0,IF(AD1286&gt;=650,AthetaR60_2,(IF(AD1286&lt;=550,AthetaR60_0+(AthetaR60_1-AthetaR60_0)/100*(AD1286-450),AthetaR60_1+(AthetaR60_2-AthetaR60_1)/100*(AD1286-450)))))</f>
        <v>0.5</v>
      </c>
      <c r="AJ1286" s="3">
        <f>IF(AE1286&lt;=450,AthetaR90_0,IF(AE1286&gt;=650,AthetaR90_2,(IF(AE1286&lt;=550,AthetaR90_0+(AthetaR90_1-AthetaR90_0)/100*(AE1286-450),AthetaR90_1+(AthetaR90_2-AthetaR90_1)/100*(AE1286-450)))))</f>
        <v>1.3</v>
      </c>
      <c r="AK1286" s="3">
        <f>IF(AF1286&lt;=450,AthetaR120_0,IF(AF1286&gt;=650,AthetaR120_2,(IF(AF1286&lt;=550,AthetaR120_0+(AthetaR120_1-AthetaR120_0)/100*(AF1286-450),AthetaR120_1+(AthetaR120_2-AthetaR120_1)/100*(AF1286-450)))))</f>
        <v>1.9</v>
      </c>
      <c r="AL1286" s="24">
        <f t="shared" si="619"/>
        <v>588.24418247097117</v>
      </c>
      <c r="AM1286" s="14">
        <f t="shared" si="620"/>
        <v>454.10356520438592</v>
      </c>
    </row>
    <row r="1287" spans="2:39" x14ac:dyDescent="0.25">
      <c r="B1287" s="3">
        <f t="shared" si="603"/>
        <v>6345</v>
      </c>
      <c r="C1287" s="14">
        <f t="shared" si="604"/>
        <v>105.75</v>
      </c>
      <c r="D1287" s="11">
        <f t="shared" si="605"/>
        <v>1030.1197765640939</v>
      </c>
      <c r="E1287" s="11">
        <f t="shared" si="591"/>
        <v>717.54177603447044</v>
      </c>
      <c r="F1287" s="11">
        <f t="shared" si="606"/>
        <v>308.94582772736538</v>
      </c>
      <c r="G1287" s="11">
        <f t="shared" si="592"/>
        <v>588.54654865116277</v>
      </c>
      <c r="H1287" s="11">
        <f t="shared" si="593"/>
        <v>444.97052441108832</v>
      </c>
      <c r="I1287" s="24">
        <f t="shared" si="607"/>
        <v>308.94582772736538</v>
      </c>
      <c r="J1287" s="12">
        <f t="shared" si="594"/>
        <v>0.2035399800221312</v>
      </c>
      <c r="K1287" s="24">
        <f t="shared" si="595"/>
        <v>567.97242256205084</v>
      </c>
      <c r="L1287" s="12">
        <f t="shared" si="608"/>
        <v>0.21569469799949667</v>
      </c>
      <c r="M1287" s="24">
        <f t="shared" si="609"/>
        <v>588.54654865116277</v>
      </c>
      <c r="N1287" s="12">
        <f t="shared" si="596"/>
        <v>0.51577242504721477</v>
      </c>
      <c r="O1287" s="24">
        <f t="shared" si="597"/>
        <v>747.13245562917018</v>
      </c>
      <c r="P1287" s="12">
        <f t="shared" si="610"/>
        <v>0.30212899773224589</v>
      </c>
      <c r="Q1287" s="24">
        <f t="shared" si="611"/>
        <v>444.97052441108832</v>
      </c>
      <c r="R1287" s="12">
        <f t="shared" si="598"/>
        <v>0.33645201878819642</v>
      </c>
      <c r="S1287" s="24">
        <f t="shared" si="599"/>
        <v>629.93432443232859</v>
      </c>
      <c r="T1287" s="12">
        <f t="shared" si="612"/>
        <v>0.27685680308728705</v>
      </c>
      <c r="W1287" s="24">
        <f t="shared" si="613"/>
        <v>511.72444203924624</v>
      </c>
      <c r="X1287" s="24">
        <f t="shared" si="614"/>
        <v>675.49889912375545</v>
      </c>
      <c r="Y1287" s="13">
        <f t="shared" si="600"/>
        <v>0.35210281384470615</v>
      </c>
      <c r="Z1287" s="24">
        <f t="shared" si="601"/>
        <v>5145.4333498806054</v>
      </c>
      <c r="AA1287" s="24">
        <f t="shared" si="602"/>
        <v>16211.38423107378</v>
      </c>
      <c r="AB1287" s="24">
        <f t="shared" si="615"/>
        <v>588.54654865116277</v>
      </c>
      <c r="AC1287" s="24">
        <f t="shared" si="616"/>
        <v>444.97052441108832</v>
      </c>
      <c r="AE1287" s="14">
        <f t="shared" si="617"/>
        <v>105.75</v>
      </c>
      <c r="AF1287" s="24">
        <f t="shared" si="621"/>
        <v>400</v>
      </c>
      <c r="AG1287" s="3">
        <f t="shared" si="618"/>
        <v>1.9</v>
      </c>
      <c r="AH1287" s="3">
        <f>IF(AC1287&lt;=450,AthetaR30_0,IF(AC1287&gt;=650,AthetaR30_2,(IF(AC1287&lt;=550,AthetaR30_0+(AthetaR30_1-AthetaR30_0)/100*(AC1287-450),AthetaR30_1+(AthetaR30_2-AthetaR30_1)/100*(AC1287-450)))))</f>
        <v>0</v>
      </c>
      <c r="AI1287" s="3">
        <f>IF(AD1287&lt;=450,AthetaR60_0,IF(AD1287&gt;=650,AthetaR60_2,(IF(AD1287&lt;=550,AthetaR60_0+(AthetaR60_1-AthetaR60_0)/100*(AD1287-450),AthetaR60_1+(AthetaR60_2-AthetaR60_1)/100*(AD1287-450)))))</f>
        <v>0.5</v>
      </c>
      <c r="AJ1287" s="3">
        <f>IF(AE1287&lt;=450,AthetaR90_0,IF(AE1287&gt;=650,AthetaR90_2,(IF(AE1287&lt;=550,AthetaR90_0+(AthetaR90_1-AthetaR90_0)/100*(AE1287-450),AthetaR90_1+(AthetaR90_2-AthetaR90_1)/100*(AE1287-450)))))</f>
        <v>1.3</v>
      </c>
      <c r="AK1287" s="3">
        <f>IF(AF1287&lt;=450,AthetaR120_0,IF(AF1287&gt;=650,AthetaR120_2,(IF(AF1287&lt;=550,AthetaR120_0+(AthetaR120_1-AthetaR120_0)/100*(AF1287-450),AthetaR120_1+(AthetaR120_2-AthetaR120_1)/100*(AF1287-450)))))</f>
        <v>1.9</v>
      </c>
      <c r="AL1287" s="24">
        <f t="shared" si="619"/>
        <v>588.54654865116277</v>
      </c>
      <c r="AM1287" s="14">
        <f t="shared" si="620"/>
        <v>454.41620028819887</v>
      </c>
    </row>
    <row r="1288" spans="2:39" x14ac:dyDescent="0.25">
      <c r="B1288" s="3">
        <f t="shared" si="603"/>
        <v>6350</v>
      </c>
      <c r="C1288" s="14">
        <f t="shared" si="604"/>
        <v>105.83333333333333</v>
      </c>
      <c r="D1288" s="11">
        <f t="shared" si="605"/>
        <v>1030.237661382336</v>
      </c>
      <c r="E1288" s="11">
        <f t="shared" si="591"/>
        <v>717.75557438312251</v>
      </c>
      <c r="F1288" s="11">
        <f t="shared" si="606"/>
        <v>309.16152242536486</v>
      </c>
      <c r="G1288" s="11">
        <f t="shared" si="592"/>
        <v>588.84867764889498</v>
      </c>
      <c r="H1288" s="11">
        <f t="shared" si="593"/>
        <v>445.24738121417562</v>
      </c>
      <c r="I1288" s="24">
        <f t="shared" si="607"/>
        <v>309.16152242536486</v>
      </c>
      <c r="J1288" s="12">
        <f t="shared" si="594"/>
        <v>0.20351180743234298</v>
      </c>
      <c r="K1288" s="24">
        <f t="shared" si="595"/>
        <v>568.05104824118814</v>
      </c>
      <c r="L1288" s="12">
        <f t="shared" si="608"/>
        <v>0.21563909384525348</v>
      </c>
      <c r="M1288" s="24">
        <f t="shared" si="609"/>
        <v>588.84867764889498</v>
      </c>
      <c r="N1288" s="12">
        <f t="shared" si="596"/>
        <v>0.51554490739313097</v>
      </c>
      <c r="O1288" s="24">
        <f t="shared" si="597"/>
        <v>747.46217632111552</v>
      </c>
      <c r="P1288" s="12">
        <f t="shared" si="610"/>
        <v>0.30189203457718561</v>
      </c>
      <c r="Q1288" s="24">
        <f t="shared" si="611"/>
        <v>445.24738121417562</v>
      </c>
      <c r="R1288" s="12">
        <f t="shared" si="598"/>
        <v>0.33636508952117217</v>
      </c>
      <c r="S1288" s="24">
        <f t="shared" si="599"/>
        <v>630.09712292361769</v>
      </c>
      <c r="T1288" s="12">
        <f t="shared" si="612"/>
        <v>0.27671948643745431</v>
      </c>
      <c r="W1288" s="24">
        <f t="shared" si="613"/>
        <v>512.07654485309092</v>
      </c>
      <c r="X1288" s="24">
        <f t="shared" si="614"/>
        <v>675.77634800330952</v>
      </c>
      <c r="Y1288" s="13">
        <f t="shared" si="600"/>
        <v>0.35197012746323736</v>
      </c>
      <c r="Z1288" s="24">
        <f t="shared" si="601"/>
        <v>5141.9757382507896</v>
      </c>
      <c r="AA1288" s="24">
        <f t="shared" si="602"/>
        <v>16215.562360710881</v>
      </c>
      <c r="AB1288" s="24">
        <f t="shared" si="615"/>
        <v>588.84867764889498</v>
      </c>
      <c r="AC1288" s="24">
        <f t="shared" si="616"/>
        <v>445.24738121417562</v>
      </c>
      <c r="AE1288" s="14">
        <f t="shared" si="617"/>
        <v>105.83333333333333</v>
      </c>
      <c r="AF1288" s="24">
        <f t="shared" si="621"/>
        <v>400</v>
      </c>
      <c r="AG1288" s="3">
        <f t="shared" si="618"/>
        <v>1.9</v>
      </c>
      <c r="AH1288" s="3">
        <f>IF(AC1288&lt;=450,AthetaR30_0,IF(AC1288&gt;=650,AthetaR30_2,(IF(AC1288&lt;=550,AthetaR30_0+(AthetaR30_1-AthetaR30_0)/100*(AC1288-450),AthetaR30_1+(AthetaR30_2-AthetaR30_1)/100*(AC1288-450)))))</f>
        <v>0</v>
      </c>
      <c r="AI1288" s="3">
        <f>IF(AD1288&lt;=450,AthetaR60_0,IF(AD1288&gt;=650,AthetaR60_2,(IF(AD1288&lt;=550,AthetaR60_0+(AthetaR60_1-AthetaR60_0)/100*(AD1288-450),AthetaR60_1+(AthetaR60_2-AthetaR60_1)/100*(AD1288-450)))))</f>
        <v>0.5</v>
      </c>
      <c r="AJ1288" s="3">
        <f>IF(AE1288&lt;=450,AthetaR90_0,IF(AE1288&gt;=650,AthetaR90_2,(IF(AE1288&lt;=550,AthetaR90_0+(AthetaR90_1-AthetaR90_0)/100*(AE1288-450),AthetaR90_1+(AthetaR90_2-AthetaR90_1)/100*(AE1288-450)))))</f>
        <v>1.3</v>
      </c>
      <c r="AK1288" s="3">
        <f>IF(AF1288&lt;=450,AthetaR120_0,IF(AF1288&gt;=650,AthetaR120_2,(IF(AF1288&lt;=550,AthetaR120_0+(AthetaR120_1-AthetaR120_0)/100*(AF1288-450),AthetaR120_1+(AthetaR120_2-AthetaR120_1)/100*(AF1288-450)))))</f>
        <v>1.9</v>
      </c>
      <c r="AL1288" s="24">
        <f t="shared" si="619"/>
        <v>588.84867764889498</v>
      </c>
      <c r="AM1288" s="14">
        <f t="shared" si="620"/>
        <v>454.72872095153627</v>
      </c>
    </row>
    <row r="1289" spans="2:39" x14ac:dyDescent="0.25">
      <c r="B1289" s="3">
        <f t="shared" si="603"/>
        <v>6355</v>
      </c>
      <c r="C1289" s="14">
        <f t="shared" si="604"/>
        <v>105.91666666666667</v>
      </c>
      <c r="D1289" s="11">
        <f t="shared" si="605"/>
        <v>1030.3554535238245</v>
      </c>
      <c r="E1289" s="11">
        <f t="shared" si="591"/>
        <v>717.96937273177457</v>
      </c>
      <c r="F1289" s="11">
        <f t="shared" si="606"/>
        <v>309.37716151921012</v>
      </c>
      <c r="G1289" s="11">
        <f t="shared" si="592"/>
        <v>589.15056968347221</v>
      </c>
      <c r="H1289" s="11">
        <f t="shared" si="593"/>
        <v>445.52410070061308</v>
      </c>
      <c r="I1289" s="24">
        <f t="shared" si="607"/>
        <v>309.37716151921012</v>
      </c>
      <c r="J1289" s="12">
        <f t="shared" si="594"/>
        <v>0.20348363760672972</v>
      </c>
      <c r="K1289" s="24">
        <f t="shared" si="595"/>
        <v>568.12968797437065</v>
      </c>
      <c r="L1289" s="12">
        <f t="shared" si="608"/>
        <v>0.21558348485829282</v>
      </c>
      <c r="M1289" s="24">
        <f t="shared" si="609"/>
        <v>589.15056968347221</v>
      </c>
      <c r="N1289" s="12">
        <f t="shared" si="596"/>
        <v>0.51531748814455014</v>
      </c>
      <c r="O1289" s="24">
        <f t="shared" si="597"/>
        <v>747.79204536377802</v>
      </c>
      <c r="P1289" s="12">
        <f t="shared" si="610"/>
        <v>0.30165529068948493</v>
      </c>
      <c r="Q1289" s="24">
        <f t="shared" si="611"/>
        <v>445.52410070061308</v>
      </c>
      <c r="R1289" s="12">
        <f t="shared" si="598"/>
        <v>0.33627814400694883</v>
      </c>
      <c r="S1289" s="24">
        <f t="shared" si="599"/>
        <v>630.26003603390905</v>
      </c>
      <c r="T1289" s="12">
        <f t="shared" si="612"/>
        <v>0.2765822046030989</v>
      </c>
      <c r="W1289" s="24">
        <f t="shared" si="613"/>
        <v>512.42851498055416</v>
      </c>
      <c r="X1289" s="24">
        <f t="shared" si="614"/>
        <v>676.05411867324165</v>
      </c>
      <c r="Y1289" s="13">
        <f t="shared" si="600"/>
        <v>0.35183738162001665</v>
      </c>
      <c r="Z1289" s="24">
        <f t="shared" si="601"/>
        <v>5138.5214437805107</v>
      </c>
      <c r="AA1289" s="24">
        <f t="shared" si="602"/>
        <v>16219.737118519348</v>
      </c>
      <c r="AB1289" s="24">
        <f t="shared" si="615"/>
        <v>589.15056968347221</v>
      </c>
      <c r="AC1289" s="24">
        <f t="shared" si="616"/>
        <v>445.52410070061308</v>
      </c>
      <c r="AE1289" s="14">
        <f t="shared" si="617"/>
        <v>105.91666666666667</v>
      </c>
      <c r="AF1289" s="24">
        <f t="shared" si="621"/>
        <v>400</v>
      </c>
      <c r="AG1289" s="3">
        <f t="shared" si="618"/>
        <v>1.9</v>
      </c>
      <c r="AH1289" s="3">
        <f>IF(AC1289&lt;=450,AthetaR30_0,IF(AC1289&gt;=650,AthetaR30_2,(IF(AC1289&lt;=550,AthetaR30_0+(AthetaR30_1-AthetaR30_0)/100*(AC1289-450),AthetaR30_1+(AthetaR30_2-AthetaR30_1)/100*(AC1289-450)))))</f>
        <v>0</v>
      </c>
      <c r="AI1289" s="3">
        <f>IF(AD1289&lt;=450,AthetaR60_0,IF(AD1289&gt;=650,AthetaR60_2,(IF(AD1289&lt;=550,AthetaR60_0+(AthetaR60_1-AthetaR60_0)/100*(AD1289-450),AthetaR60_1+(AthetaR60_2-AthetaR60_1)/100*(AD1289-450)))))</f>
        <v>0.5</v>
      </c>
      <c r="AJ1289" s="3">
        <f>IF(AE1289&lt;=450,AthetaR90_0,IF(AE1289&gt;=650,AthetaR90_2,(IF(AE1289&lt;=550,AthetaR90_0+(AthetaR90_1-AthetaR90_0)/100*(AE1289-450),AthetaR90_1+(AthetaR90_2-AthetaR90_1)/100*(AE1289-450)))))</f>
        <v>1.3</v>
      </c>
      <c r="AK1289" s="3">
        <f>IF(AF1289&lt;=450,AthetaR120_0,IF(AF1289&gt;=650,AthetaR120_2,(IF(AF1289&lt;=550,AthetaR120_0+(AthetaR120_1-AthetaR120_0)/100*(AF1289-450),AthetaR120_1+(AthetaR120_2-AthetaR120_1)/100*(AF1289-450)))))</f>
        <v>1.9</v>
      </c>
      <c r="AL1289" s="24">
        <f t="shared" si="619"/>
        <v>589.15056968347221</v>
      </c>
      <c r="AM1289" s="14">
        <f t="shared" si="620"/>
        <v>455.04112717627828</v>
      </c>
    </row>
    <row r="1290" spans="2:39" x14ac:dyDescent="0.25">
      <c r="B1290" s="3">
        <f t="shared" si="603"/>
        <v>6360</v>
      </c>
      <c r="C1290" s="14">
        <f t="shared" si="604"/>
        <v>106</v>
      </c>
      <c r="D1290" s="11">
        <f t="shared" si="605"/>
        <v>1030.4731531341636</v>
      </c>
      <c r="E1290" s="11">
        <f t="shared" si="591"/>
        <v>718.18317108042663</v>
      </c>
      <c r="F1290" s="11">
        <f t="shared" si="606"/>
        <v>309.59274500406843</v>
      </c>
      <c r="G1290" s="11">
        <f t="shared" si="592"/>
        <v>589.45222497416171</v>
      </c>
      <c r="H1290" s="11">
        <f t="shared" si="593"/>
        <v>445.80068290521615</v>
      </c>
      <c r="I1290" s="24">
        <f t="shared" si="607"/>
        <v>309.59274500406843</v>
      </c>
      <c r="J1290" s="12">
        <f t="shared" si="594"/>
        <v>0.20345547050856552</v>
      </c>
      <c r="K1290" s="24">
        <f t="shared" si="595"/>
        <v>568.20834186679815</v>
      </c>
      <c r="L1290" s="12">
        <f t="shared" si="608"/>
        <v>0.21552787105965804</v>
      </c>
      <c r="M1290" s="24">
        <f t="shared" si="609"/>
        <v>589.45222497416171</v>
      </c>
      <c r="N1290" s="12">
        <f t="shared" si="596"/>
        <v>0.51509016754882864</v>
      </c>
      <c r="O1290" s="24">
        <f t="shared" si="597"/>
        <v>748.12206240533192</v>
      </c>
      <c r="P1290" s="12">
        <f t="shared" si="610"/>
        <v>0.30141876603131346</v>
      </c>
      <c r="Q1290" s="24">
        <f t="shared" si="611"/>
        <v>445.80068290521615</v>
      </c>
      <c r="R1290" s="12">
        <f t="shared" si="598"/>
        <v>0.33619118229925238</v>
      </c>
      <c r="S1290" s="24">
        <f t="shared" si="599"/>
        <v>630.42306377500427</v>
      </c>
      <c r="T1290" s="12">
        <f t="shared" si="612"/>
        <v>0.27644495768784183</v>
      </c>
      <c r="W1290" s="24">
        <f t="shared" si="613"/>
        <v>512.7803523621742</v>
      </c>
      <c r="X1290" s="24">
        <f t="shared" si="614"/>
        <v>676.33221118490042</v>
      </c>
      <c r="Y1290" s="13">
        <f t="shared" si="600"/>
        <v>0.35170457683301021</v>
      </c>
      <c r="Z1290" s="24">
        <f t="shared" si="601"/>
        <v>5135.0704679563105</v>
      </c>
      <c r="AA1290" s="24">
        <f t="shared" si="602"/>
        <v>16223.908520134139</v>
      </c>
      <c r="AB1290" s="24">
        <f t="shared" si="615"/>
        <v>589.45222497416171</v>
      </c>
      <c r="AC1290" s="24">
        <f t="shared" si="616"/>
        <v>445.80068290521615</v>
      </c>
      <c r="AE1290" s="14">
        <f t="shared" si="617"/>
        <v>106</v>
      </c>
      <c r="AF1290" s="24">
        <f t="shared" si="621"/>
        <v>400</v>
      </c>
      <c r="AG1290" s="3">
        <f t="shared" si="618"/>
        <v>1.9</v>
      </c>
      <c r="AH1290" s="3">
        <f>IF(AC1290&lt;=450,AthetaR30_0,IF(AC1290&gt;=650,AthetaR30_2,(IF(AC1290&lt;=550,AthetaR30_0+(AthetaR30_1-AthetaR30_0)/100*(AC1290-450),AthetaR30_1+(AthetaR30_2-AthetaR30_1)/100*(AC1290-450)))))</f>
        <v>0</v>
      </c>
      <c r="AI1290" s="3">
        <f>IF(AD1290&lt;=450,AthetaR60_0,IF(AD1290&gt;=650,AthetaR60_2,(IF(AD1290&lt;=550,AthetaR60_0+(AthetaR60_1-AthetaR60_0)/100*(AD1290-450),AthetaR60_1+(AthetaR60_2-AthetaR60_1)/100*(AD1290-450)))))</f>
        <v>0.5</v>
      </c>
      <c r="AJ1290" s="3">
        <f>IF(AE1290&lt;=450,AthetaR90_0,IF(AE1290&gt;=650,AthetaR90_2,(IF(AE1290&lt;=550,AthetaR90_0+(AthetaR90_1-AthetaR90_0)/100*(AE1290-450),AthetaR90_1+(AthetaR90_2-AthetaR90_1)/100*(AE1290-450)))))</f>
        <v>1.3</v>
      </c>
      <c r="AK1290" s="3">
        <f>IF(AF1290&lt;=450,AthetaR120_0,IF(AF1290&gt;=650,AthetaR120_2,(IF(AF1290&lt;=550,AthetaR120_0+(AthetaR120_1-AthetaR120_0)/100*(AF1290-450),AthetaR120_1+(AthetaR120_2-AthetaR120_1)/100*(AF1290-450)))))</f>
        <v>1.9</v>
      </c>
      <c r="AL1290" s="24">
        <f t="shared" si="619"/>
        <v>589.45222497416171</v>
      </c>
      <c r="AM1290" s="14">
        <f t="shared" si="620"/>
        <v>455.35341894447231</v>
      </c>
    </row>
    <row r="1291" spans="2:39" x14ac:dyDescent="0.25">
      <c r="B1291" s="3">
        <f t="shared" si="603"/>
        <v>6365</v>
      </c>
      <c r="C1291" s="14">
        <f t="shared" si="604"/>
        <v>106.08333333333333</v>
      </c>
      <c r="D1291" s="11">
        <f t="shared" si="605"/>
        <v>1030.5907603586136</v>
      </c>
      <c r="E1291" s="11">
        <f t="shared" si="591"/>
        <v>718.39696942907869</v>
      </c>
      <c r="F1291" s="11">
        <f t="shared" si="606"/>
        <v>309.80827287512807</v>
      </c>
      <c r="G1291" s="11">
        <f t="shared" si="592"/>
        <v>589.75364374019307</v>
      </c>
      <c r="H1291" s="11">
        <f t="shared" si="593"/>
        <v>446.07712786290398</v>
      </c>
      <c r="I1291" s="24">
        <f t="shared" si="607"/>
        <v>309.80827287512807</v>
      </c>
      <c r="J1291" s="12">
        <f t="shared" si="594"/>
        <v>0.20342730610123513</v>
      </c>
      <c r="K1291" s="24">
        <f t="shared" si="595"/>
        <v>568.28701002347577</v>
      </c>
      <c r="L1291" s="12">
        <f t="shared" si="608"/>
        <v>0.21547225247038831</v>
      </c>
      <c r="M1291" s="24">
        <f t="shared" si="609"/>
        <v>589.75364374019307</v>
      </c>
      <c r="N1291" s="12">
        <f t="shared" si="596"/>
        <v>0.51486294585222458</v>
      </c>
      <c r="O1291" s="24">
        <f t="shared" si="597"/>
        <v>748.45222709412144</v>
      </c>
      <c r="P1291" s="12">
        <f t="shared" si="610"/>
        <v>0.30118246056404513</v>
      </c>
      <c r="Q1291" s="24">
        <f t="shared" si="611"/>
        <v>446.07712786290398</v>
      </c>
      <c r="R1291" s="12">
        <f t="shared" si="598"/>
        <v>0.33610420445206241</v>
      </c>
      <c r="S1291" s="24">
        <f t="shared" si="599"/>
        <v>630.58620615816915</v>
      </c>
      <c r="T1291" s="12">
        <f t="shared" si="612"/>
        <v>0.27630774579519313</v>
      </c>
      <c r="W1291" s="24">
        <f t="shared" si="613"/>
        <v>513.13205693900716</v>
      </c>
      <c r="X1291" s="24">
        <f t="shared" si="614"/>
        <v>676.61062558862568</v>
      </c>
      <c r="Y1291" s="13">
        <f t="shared" si="600"/>
        <v>0.3515717136202019</v>
      </c>
      <c r="Z1291" s="24">
        <f t="shared" si="601"/>
        <v>5131.6228122517887</v>
      </c>
      <c r="AA1291" s="24">
        <f t="shared" si="602"/>
        <v>16228.076581211442</v>
      </c>
      <c r="AB1291" s="24">
        <f t="shared" si="615"/>
        <v>589.75364374019307</v>
      </c>
      <c r="AC1291" s="24">
        <f t="shared" si="616"/>
        <v>446.07712786290398</v>
      </c>
      <c r="AE1291" s="14">
        <f t="shared" si="617"/>
        <v>106.08333333333333</v>
      </c>
      <c r="AF1291" s="24">
        <f t="shared" si="621"/>
        <v>400</v>
      </c>
      <c r="AG1291" s="3">
        <f t="shared" si="618"/>
        <v>1.9</v>
      </c>
      <c r="AH1291" s="3">
        <f>IF(AC1291&lt;=450,AthetaR30_0,IF(AC1291&gt;=650,AthetaR30_2,(IF(AC1291&lt;=550,AthetaR30_0+(AthetaR30_1-AthetaR30_0)/100*(AC1291-450),AthetaR30_1+(AthetaR30_2-AthetaR30_1)/100*(AC1291-450)))))</f>
        <v>0</v>
      </c>
      <c r="AI1291" s="3">
        <f>IF(AD1291&lt;=450,AthetaR60_0,IF(AD1291&gt;=650,AthetaR60_2,(IF(AD1291&lt;=550,AthetaR60_0+(AthetaR60_1-AthetaR60_0)/100*(AD1291-450),AthetaR60_1+(AthetaR60_2-AthetaR60_1)/100*(AD1291-450)))))</f>
        <v>0.5</v>
      </c>
      <c r="AJ1291" s="3">
        <f>IF(AE1291&lt;=450,AthetaR90_0,IF(AE1291&gt;=650,AthetaR90_2,(IF(AE1291&lt;=550,AthetaR90_0+(AthetaR90_1-AthetaR90_0)/100*(AE1291-450),AthetaR90_1+(AthetaR90_2-AthetaR90_1)/100*(AE1291-450)))))</f>
        <v>1.3</v>
      </c>
      <c r="AK1291" s="3">
        <f>IF(AF1291&lt;=450,AthetaR120_0,IF(AF1291&gt;=650,AthetaR120_2,(IF(AF1291&lt;=550,AthetaR120_0+(AthetaR120_1-AthetaR120_0)/100*(AF1291-450),AthetaR120_1+(AthetaR120_2-AthetaR120_1)/100*(AF1291-450)))))</f>
        <v>1.9</v>
      </c>
      <c r="AL1291" s="24">
        <f t="shared" si="619"/>
        <v>589.75364374019307</v>
      </c>
      <c r="AM1291" s="14">
        <f t="shared" si="620"/>
        <v>455.66559623833314</v>
      </c>
    </row>
    <row r="1292" spans="2:39" x14ac:dyDescent="0.25">
      <c r="B1292" s="3">
        <f t="shared" si="603"/>
        <v>6370</v>
      </c>
      <c r="C1292" s="14">
        <f t="shared" si="604"/>
        <v>106.16666666666667</v>
      </c>
      <c r="D1292" s="11">
        <f t="shared" si="605"/>
        <v>1030.7082753420941</v>
      </c>
      <c r="E1292" s="11">
        <f t="shared" si="591"/>
        <v>718.61076777773087</v>
      </c>
      <c r="F1292" s="11">
        <f t="shared" si="606"/>
        <v>310.02374512759843</v>
      </c>
      <c r="G1292" s="11">
        <f t="shared" si="592"/>
        <v>590.05482620075713</v>
      </c>
      <c r="H1292" s="11">
        <f t="shared" si="593"/>
        <v>446.35343560869916</v>
      </c>
      <c r="I1292" s="24">
        <f t="shared" si="607"/>
        <v>310.02374512759843</v>
      </c>
      <c r="J1292" s="12">
        <f t="shared" si="594"/>
        <v>0.20339914434823381</v>
      </c>
      <c r="K1292" s="24">
        <f t="shared" si="595"/>
        <v>568.36569254921312</v>
      </c>
      <c r="L1292" s="12">
        <f t="shared" si="608"/>
        <v>0.2154166291114499</v>
      </c>
      <c r="M1292" s="24">
        <f t="shared" si="609"/>
        <v>590.05482620075713</v>
      </c>
      <c r="N1292" s="12">
        <f t="shared" si="596"/>
        <v>0.51463582329990132</v>
      </c>
      <c r="O1292" s="24">
        <f t="shared" si="597"/>
        <v>748.78253907866178</v>
      </c>
      <c r="P1292" s="12">
        <f t="shared" si="610"/>
        <v>0.30094637424808257</v>
      </c>
      <c r="Q1292" s="24">
        <f t="shared" si="611"/>
        <v>446.35343560869916</v>
      </c>
      <c r="R1292" s="12">
        <f t="shared" si="598"/>
        <v>0.3360172105196112</v>
      </c>
      <c r="S1292" s="24">
        <f t="shared" si="599"/>
        <v>630.74946319413584</v>
      </c>
      <c r="T1292" s="12">
        <f t="shared" si="612"/>
        <v>0.2761705690284359</v>
      </c>
      <c r="W1292" s="24">
        <f t="shared" si="613"/>
        <v>513.48362865262732</v>
      </c>
      <c r="X1292" s="24">
        <f t="shared" si="614"/>
        <v>676.88936193375025</v>
      </c>
      <c r="Y1292" s="13">
        <f t="shared" si="600"/>
        <v>0.35143879249958626</v>
      </c>
      <c r="Z1292" s="24">
        <f t="shared" si="601"/>
        <v>5128.1784781275892</v>
      </c>
      <c r="AA1292" s="24">
        <f t="shared" si="602"/>
        <v>16232.241317428472</v>
      </c>
      <c r="AB1292" s="24">
        <f t="shared" si="615"/>
        <v>590.05482620075713</v>
      </c>
      <c r="AC1292" s="24">
        <f t="shared" si="616"/>
        <v>446.35343560869916</v>
      </c>
      <c r="AE1292" s="14">
        <f t="shared" si="617"/>
        <v>106.16666666666667</v>
      </c>
      <c r="AF1292" s="24">
        <f t="shared" si="621"/>
        <v>400</v>
      </c>
      <c r="AG1292" s="3">
        <f t="shared" si="618"/>
        <v>1.9</v>
      </c>
      <c r="AH1292" s="3">
        <f>IF(AC1292&lt;=450,AthetaR30_0,IF(AC1292&gt;=650,AthetaR30_2,(IF(AC1292&lt;=550,AthetaR30_0+(AthetaR30_1-AthetaR30_0)/100*(AC1292-450),AthetaR30_1+(AthetaR30_2-AthetaR30_1)/100*(AC1292-450)))))</f>
        <v>0</v>
      </c>
      <c r="AI1292" s="3">
        <f>IF(AD1292&lt;=450,AthetaR60_0,IF(AD1292&gt;=650,AthetaR60_2,(IF(AD1292&lt;=550,AthetaR60_0+(AthetaR60_1-AthetaR60_0)/100*(AD1292-450),AthetaR60_1+(AthetaR60_2-AthetaR60_1)/100*(AD1292-450)))))</f>
        <v>0.5</v>
      </c>
      <c r="AJ1292" s="3">
        <f>IF(AE1292&lt;=450,AthetaR90_0,IF(AE1292&gt;=650,AthetaR90_2,(IF(AE1292&lt;=550,AthetaR90_0+(AthetaR90_1-AthetaR90_0)/100*(AE1292-450),AthetaR90_1+(AthetaR90_2-AthetaR90_1)/100*(AE1292-450)))))</f>
        <v>1.3</v>
      </c>
      <c r="AK1292" s="3">
        <f>IF(AF1292&lt;=450,AthetaR120_0,IF(AF1292&gt;=650,AthetaR120_2,(IF(AF1292&lt;=550,AthetaR120_0+(AthetaR120_1-AthetaR120_0)/100*(AF1292-450),AthetaR120_1+(AthetaR120_2-AthetaR120_1)/100*(AF1292-450)))))</f>
        <v>1.9</v>
      </c>
      <c r="AL1292" s="24">
        <f t="shared" si="619"/>
        <v>590.05482620075713</v>
      </c>
      <c r="AM1292" s="14">
        <f t="shared" si="620"/>
        <v>455.97765904024317</v>
      </c>
    </row>
    <row r="1293" spans="2:39" x14ac:dyDescent="0.25">
      <c r="B1293" s="3">
        <f t="shared" si="603"/>
        <v>6375</v>
      </c>
      <c r="C1293" s="14">
        <f t="shared" si="604"/>
        <v>106.25</v>
      </c>
      <c r="D1293" s="11">
        <f t="shared" si="605"/>
        <v>1030.8256982291828</v>
      </c>
      <c r="E1293" s="11">
        <f t="shared" si="591"/>
        <v>718.82456612638293</v>
      </c>
      <c r="F1293" s="11">
        <f t="shared" si="606"/>
        <v>310.2391617567099</v>
      </c>
      <c r="G1293" s="11">
        <f t="shared" si="592"/>
        <v>590.35577257500518</v>
      </c>
      <c r="H1293" s="11">
        <f t="shared" si="593"/>
        <v>446.62960617772757</v>
      </c>
      <c r="I1293" s="24">
        <f t="shared" si="607"/>
        <v>310.2391617567099</v>
      </c>
      <c r="J1293" s="12">
        <f t="shared" si="594"/>
        <v>0.2033709852131671</v>
      </c>
      <c r="K1293" s="24">
        <f t="shared" si="595"/>
        <v>568.4443895486254</v>
      </c>
      <c r="L1293" s="12">
        <f t="shared" si="608"/>
        <v>0.21536100100381958</v>
      </c>
      <c r="M1293" s="24">
        <f t="shared" si="609"/>
        <v>590.35577257500518</v>
      </c>
      <c r="N1293" s="12">
        <f t="shared" si="596"/>
        <v>0.51440880013592571</v>
      </c>
      <c r="O1293" s="24">
        <f t="shared" si="597"/>
        <v>749.11299800764266</v>
      </c>
      <c r="P1293" s="12">
        <f t="shared" si="610"/>
        <v>0.30071050704307556</v>
      </c>
      <c r="Q1293" s="24">
        <f t="shared" si="611"/>
        <v>446.62960617772757</v>
      </c>
      <c r="R1293" s="12">
        <f t="shared" si="598"/>
        <v>0.3359302005563819</v>
      </c>
      <c r="S1293" s="24">
        <f t="shared" si="599"/>
        <v>630.91283489310342</v>
      </c>
      <c r="T1293" s="12">
        <f t="shared" si="612"/>
        <v>0.27603342749076465</v>
      </c>
      <c r="W1293" s="24">
        <f t="shared" si="613"/>
        <v>513.83506744512692</v>
      </c>
      <c r="X1293" s="24">
        <f t="shared" si="614"/>
        <v>677.16842026860536</v>
      </c>
      <c r="Y1293" s="13">
        <f t="shared" si="600"/>
        <v>0.35130581398915744</v>
      </c>
      <c r="Z1293" s="24">
        <f t="shared" si="601"/>
        <v>5124.7374670314002</v>
      </c>
      <c r="AA1293" s="24">
        <f t="shared" si="602"/>
        <v>16236.402744483241</v>
      </c>
      <c r="AB1293" s="24">
        <f t="shared" si="615"/>
        <v>590.35577257500518</v>
      </c>
      <c r="AC1293" s="24">
        <f t="shared" si="616"/>
        <v>446.62960617772757</v>
      </c>
      <c r="AE1293" s="14">
        <f t="shared" si="617"/>
        <v>106.25</v>
      </c>
      <c r="AF1293" s="24">
        <f t="shared" si="621"/>
        <v>400</v>
      </c>
      <c r="AG1293" s="3">
        <f t="shared" si="618"/>
        <v>1.9</v>
      </c>
      <c r="AH1293" s="3">
        <f>IF(AC1293&lt;=450,AthetaR30_0,IF(AC1293&gt;=650,AthetaR30_2,(IF(AC1293&lt;=550,AthetaR30_0+(AthetaR30_1-AthetaR30_0)/100*(AC1293-450),AthetaR30_1+(AthetaR30_2-AthetaR30_1)/100*(AC1293-450)))))</f>
        <v>0</v>
      </c>
      <c r="AI1293" s="3">
        <f>IF(AD1293&lt;=450,AthetaR60_0,IF(AD1293&gt;=650,AthetaR60_2,(IF(AD1293&lt;=550,AthetaR60_0+(AthetaR60_1-AthetaR60_0)/100*(AD1293-450),AthetaR60_1+(AthetaR60_2-AthetaR60_1)/100*(AD1293-450)))))</f>
        <v>0.5</v>
      </c>
      <c r="AJ1293" s="3">
        <f>IF(AE1293&lt;=450,AthetaR90_0,IF(AE1293&gt;=650,AthetaR90_2,(IF(AE1293&lt;=550,AthetaR90_0+(AthetaR90_1-AthetaR90_0)/100*(AE1293-450),AthetaR90_1+(AthetaR90_2-AthetaR90_1)/100*(AE1293-450)))))</f>
        <v>1.3</v>
      </c>
      <c r="AK1293" s="3">
        <f>IF(AF1293&lt;=450,AthetaR120_0,IF(AF1293&gt;=650,AthetaR120_2,(IF(AF1293&lt;=550,AthetaR120_0+(AthetaR120_1-AthetaR120_0)/100*(AF1293-450),AthetaR120_1+(AthetaR120_2-AthetaR120_1)/100*(AF1293-450)))))</f>
        <v>1.9</v>
      </c>
      <c r="AL1293" s="24">
        <f t="shared" si="619"/>
        <v>590.35577257500518</v>
      </c>
      <c r="AM1293" s="14">
        <f t="shared" si="620"/>
        <v>456.28960733275164</v>
      </c>
    </row>
    <row r="1294" spans="2:39" x14ac:dyDescent="0.25">
      <c r="B1294" s="3">
        <f t="shared" si="603"/>
        <v>6380</v>
      </c>
      <c r="C1294" s="14">
        <f t="shared" si="604"/>
        <v>106.33333333333333</v>
      </c>
      <c r="D1294" s="11">
        <f t="shared" si="605"/>
        <v>1030.9430291641188</v>
      </c>
      <c r="E1294" s="11">
        <f t="shared" si="591"/>
        <v>719.038364475035</v>
      </c>
      <c r="F1294" s="11">
        <f t="shared" si="606"/>
        <v>310.45452275771373</v>
      </c>
      <c r="G1294" s="11">
        <f t="shared" si="592"/>
        <v>590.65648308204823</v>
      </c>
      <c r="H1294" s="11">
        <f t="shared" si="593"/>
        <v>446.90563960521831</v>
      </c>
      <c r="I1294" s="24">
        <f t="shared" si="607"/>
        <v>310.45452275771373</v>
      </c>
      <c r="J1294" s="12">
        <f t="shared" si="594"/>
        <v>0.2033428286597507</v>
      </c>
      <c r="K1294" s="24">
        <f t="shared" si="595"/>
        <v>568.52310112613247</v>
      </c>
      <c r="L1294" s="12">
        <f t="shared" si="608"/>
        <v>0.21530536816838761</v>
      </c>
      <c r="M1294" s="24">
        <f t="shared" si="609"/>
        <v>590.65648308204823</v>
      </c>
      <c r="N1294" s="12">
        <f t="shared" si="596"/>
        <v>0.51418187660327119</v>
      </c>
      <c r="O1294" s="24">
        <f t="shared" si="597"/>
        <v>749.44360352993044</v>
      </c>
      <c r="P1294" s="12">
        <f t="shared" si="610"/>
        <v>0.30047485890767328</v>
      </c>
      <c r="Q1294" s="24">
        <f t="shared" si="611"/>
        <v>446.90563960521831</v>
      </c>
      <c r="R1294" s="12">
        <f t="shared" si="598"/>
        <v>0.33584317461710705</v>
      </c>
      <c r="S1294" s="24">
        <f t="shared" si="599"/>
        <v>631.07632126474005</v>
      </c>
      <c r="T1294" s="12">
        <f t="shared" si="612"/>
        <v>0.27589632128512309</v>
      </c>
      <c r="W1294" s="24">
        <f t="shared" si="613"/>
        <v>514.18637325911607</v>
      </c>
      <c r="X1294" s="24">
        <f t="shared" si="614"/>
        <v>677.44780064052372</v>
      </c>
      <c r="Y1294" s="13">
        <f t="shared" si="600"/>
        <v>0.3511727786069041</v>
      </c>
      <c r="Z1294" s="24">
        <f t="shared" si="601"/>
        <v>5121.2997803979733</v>
      </c>
      <c r="AA1294" s="24">
        <f t="shared" si="602"/>
        <v>16240.560878094482</v>
      </c>
      <c r="AB1294" s="24">
        <f t="shared" si="615"/>
        <v>590.65648308204823</v>
      </c>
      <c r="AC1294" s="24">
        <f t="shared" si="616"/>
        <v>446.90563960521831</v>
      </c>
      <c r="AE1294" s="14">
        <f t="shared" si="617"/>
        <v>106.33333333333333</v>
      </c>
      <c r="AF1294" s="24">
        <f t="shared" si="621"/>
        <v>400</v>
      </c>
      <c r="AG1294" s="3">
        <f t="shared" si="618"/>
        <v>1.9</v>
      </c>
      <c r="AH1294" s="3">
        <f>IF(AC1294&lt;=450,AthetaR30_0,IF(AC1294&gt;=650,AthetaR30_2,(IF(AC1294&lt;=550,AthetaR30_0+(AthetaR30_1-AthetaR30_0)/100*(AC1294-450),AthetaR30_1+(AthetaR30_2-AthetaR30_1)/100*(AC1294-450)))))</f>
        <v>0</v>
      </c>
      <c r="AI1294" s="3">
        <f>IF(AD1294&lt;=450,AthetaR60_0,IF(AD1294&gt;=650,AthetaR60_2,(IF(AD1294&lt;=550,AthetaR60_0+(AthetaR60_1-AthetaR60_0)/100*(AD1294-450),AthetaR60_1+(AthetaR60_2-AthetaR60_1)/100*(AD1294-450)))))</f>
        <v>0.5</v>
      </c>
      <c r="AJ1294" s="3">
        <f>IF(AE1294&lt;=450,AthetaR90_0,IF(AE1294&gt;=650,AthetaR90_2,(IF(AE1294&lt;=550,AthetaR90_0+(AthetaR90_1-AthetaR90_0)/100*(AE1294-450),AthetaR90_1+(AthetaR90_2-AthetaR90_1)/100*(AE1294-450)))))</f>
        <v>1.3</v>
      </c>
      <c r="AK1294" s="3">
        <f>IF(AF1294&lt;=450,AthetaR120_0,IF(AF1294&gt;=650,AthetaR120_2,(IF(AF1294&lt;=550,AthetaR120_0+(AthetaR120_1-AthetaR120_0)/100*(AF1294-450),AthetaR120_1+(AthetaR120_2-AthetaR120_1)/100*(AF1294-450)))))</f>
        <v>1.9</v>
      </c>
      <c r="AL1294" s="24">
        <f t="shared" si="619"/>
        <v>590.65648308204823</v>
      </c>
      <c r="AM1294" s="14">
        <f t="shared" si="620"/>
        <v>456.60144109857572</v>
      </c>
    </row>
    <row r="1295" spans="2:39" x14ac:dyDescent="0.25">
      <c r="B1295" s="3">
        <f t="shared" si="603"/>
        <v>6385</v>
      </c>
      <c r="C1295" s="14">
        <f t="shared" si="604"/>
        <v>106.41666666666667</v>
      </c>
      <c r="D1295" s="11">
        <f t="shared" si="605"/>
        <v>1031.060268290802</v>
      </c>
      <c r="E1295" s="11">
        <f t="shared" si="591"/>
        <v>719.25216282368706</v>
      </c>
      <c r="F1295" s="11">
        <f t="shared" si="606"/>
        <v>310.66982812588213</v>
      </c>
      <c r="G1295" s="11">
        <f t="shared" si="592"/>
        <v>590.95695794095593</v>
      </c>
      <c r="H1295" s="11">
        <f t="shared" si="593"/>
        <v>447.18153592650344</v>
      </c>
      <c r="I1295" s="24">
        <f t="shared" si="607"/>
        <v>310.66982812588213</v>
      </c>
      <c r="J1295" s="12">
        <f t="shared" si="594"/>
        <v>0.20331467465181025</v>
      </c>
      <c r="K1295" s="24">
        <f t="shared" si="595"/>
        <v>568.60182738596018</v>
      </c>
      <c r="L1295" s="12">
        <f t="shared" si="608"/>
        <v>0.21524973062605524</v>
      </c>
      <c r="M1295" s="24">
        <f t="shared" si="609"/>
        <v>590.95695794095593</v>
      </c>
      <c r="N1295" s="12">
        <f t="shared" si="596"/>
        <v>0.51395505294381771</v>
      </c>
      <c r="O1295" s="24">
        <f t="shared" si="597"/>
        <v>749.77435529457011</v>
      </c>
      <c r="P1295" s="12">
        <f t="shared" si="610"/>
        <v>0.30023942979977919</v>
      </c>
      <c r="Q1295" s="24">
        <f t="shared" si="611"/>
        <v>447.18153592650344</v>
      </c>
      <c r="R1295" s="12">
        <f t="shared" si="598"/>
        <v>0.33575613275676724</v>
      </c>
      <c r="S1295" s="24">
        <f t="shared" si="599"/>
        <v>631.2399223181842</v>
      </c>
      <c r="T1295" s="12">
        <f t="shared" si="612"/>
        <v>0.27575925051436534</v>
      </c>
      <c r="W1295" s="24">
        <f t="shared" si="613"/>
        <v>514.53754603772302</v>
      </c>
      <c r="X1295" s="24">
        <f t="shared" si="614"/>
        <v>677.72750309584228</v>
      </c>
      <c r="Y1295" s="13">
        <f t="shared" si="600"/>
        <v>0.35103968687079962</v>
      </c>
      <c r="Z1295" s="24">
        <f t="shared" si="601"/>
        <v>5117.8654196491007</v>
      </c>
      <c r="AA1295" s="24">
        <f t="shared" si="602"/>
        <v>16244.715734001407</v>
      </c>
      <c r="AB1295" s="24">
        <f t="shared" si="615"/>
        <v>590.95695794095593</v>
      </c>
      <c r="AC1295" s="24">
        <f t="shared" si="616"/>
        <v>447.18153592650344</v>
      </c>
      <c r="AE1295" s="14">
        <f t="shared" si="617"/>
        <v>106.41666666666667</v>
      </c>
      <c r="AF1295" s="24">
        <f t="shared" si="621"/>
        <v>400</v>
      </c>
      <c r="AG1295" s="3">
        <f t="shared" si="618"/>
        <v>1.9</v>
      </c>
      <c r="AH1295" s="3">
        <f>IF(AC1295&lt;=450,AthetaR30_0,IF(AC1295&gt;=650,AthetaR30_2,(IF(AC1295&lt;=550,AthetaR30_0+(AthetaR30_1-AthetaR30_0)/100*(AC1295-450),AthetaR30_1+(AthetaR30_2-AthetaR30_1)/100*(AC1295-450)))))</f>
        <v>0</v>
      </c>
      <c r="AI1295" s="3">
        <f>IF(AD1295&lt;=450,AthetaR60_0,IF(AD1295&gt;=650,AthetaR60_2,(IF(AD1295&lt;=550,AthetaR60_0+(AthetaR60_1-AthetaR60_0)/100*(AD1295-450),AthetaR60_1+(AthetaR60_2-AthetaR60_1)/100*(AD1295-450)))))</f>
        <v>0.5</v>
      </c>
      <c r="AJ1295" s="3">
        <f>IF(AE1295&lt;=450,AthetaR90_0,IF(AE1295&gt;=650,AthetaR90_2,(IF(AE1295&lt;=550,AthetaR90_0+(AthetaR90_1-AthetaR90_0)/100*(AE1295-450),AthetaR90_1+(AthetaR90_2-AthetaR90_1)/100*(AE1295-450)))))</f>
        <v>1.3</v>
      </c>
      <c r="AK1295" s="3">
        <f>IF(AF1295&lt;=450,AthetaR120_0,IF(AF1295&gt;=650,AthetaR120_2,(IF(AF1295&lt;=550,AthetaR120_0+(AthetaR120_1-AthetaR120_0)/100*(AF1295-450),AthetaR120_1+(AthetaR120_2-AthetaR120_1)/100*(AF1295-450)))))</f>
        <v>1.9</v>
      </c>
      <c r="AL1295" s="24">
        <f t="shared" si="619"/>
        <v>590.95695794095593</v>
      </c>
      <c r="AM1295" s="14">
        <f t="shared" si="620"/>
        <v>456.91316032059973</v>
      </c>
    </row>
    <row r="1296" spans="2:39" x14ac:dyDescent="0.25">
      <c r="B1296" s="3">
        <f t="shared" si="603"/>
        <v>6390</v>
      </c>
      <c r="C1296" s="14">
        <f t="shared" si="604"/>
        <v>106.5</v>
      </c>
      <c r="D1296" s="11">
        <f t="shared" si="605"/>
        <v>1031.1774157527952</v>
      </c>
      <c r="E1296" s="11">
        <f t="shared" si="591"/>
        <v>719.46596117233912</v>
      </c>
      <c r="F1296" s="11">
        <f t="shared" si="606"/>
        <v>310.88507785650819</v>
      </c>
      <c r="G1296" s="11">
        <f t="shared" si="592"/>
        <v>591.25719737075576</v>
      </c>
      <c r="H1296" s="11">
        <f t="shared" si="593"/>
        <v>447.45729517701778</v>
      </c>
      <c r="I1296" s="24">
        <f t="shared" si="607"/>
        <v>310.88507785650819</v>
      </c>
      <c r="J1296" s="12">
        <f t="shared" si="594"/>
        <v>0.2032865231532815</v>
      </c>
      <c r="K1296" s="24">
        <f t="shared" si="595"/>
        <v>568.68056843213878</v>
      </c>
      <c r="L1296" s="12">
        <f t="shared" si="608"/>
        <v>0.21519408839766085</v>
      </c>
      <c r="M1296" s="24">
        <f t="shared" si="609"/>
        <v>591.25719737075576</v>
      </c>
      <c r="N1296" s="12">
        <f t="shared" si="596"/>
        <v>0.513728329398353</v>
      </c>
      <c r="O1296" s="24">
        <f t="shared" si="597"/>
        <v>750.10525295078833</v>
      </c>
      <c r="P1296" s="12">
        <f t="shared" si="610"/>
        <v>0.30000421967636237</v>
      </c>
      <c r="Q1296" s="24">
        <f t="shared" si="611"/>
        <v>447.45729517701778</v>
      </c>
      <c r="R1296" s="12">
        <f t="shared" si="598"/>
        <v>0.33566907503058846</v>
      </c>
      <c r="S1296" s="24">
        <f t="shared" si="599"/>
        <v>631.40363806204664</v>
      </c>
      <c r="T1296" s="12">
        <f t="shared" si="612"/>
        <v>0.27562221528113173</v>
      </c>
      <c r="W1296" s="24">
        <f t="shared" si="613"/>
        <v>514.88858572459378</v>
      </c>
      <c r="X1296" s="24">
        <f t="shared" si="614"/>
        <v>678.00752767990787</v>
      </c>
      <c r="Y1296" s="13">
        <f t="shared" si="600"/>
        <v>0.35090653929879384</v>
      </c>
      <c r="Z1296" s="24">
        <f t="shared" si="601"/>
        <v>5114.4343861936331</v>
      </c>
      <c r="AA1296" s="24">
        <f t="shared" si="602"/>
        <v>16248.867327963535</v>
      </c>
      <c r="AB1296" s="24">
        <f t="shared" si="615"/>
        <v>591.25719737075576</v>
      </c>
      <c r="AC1296" s="24">
        <f t="shared" si="616"/>
        <v>447.45729517701778</v>
      </c>
      <c r="AE1296" s="14">
        <f t="shared" si="617"/>
        <v>106.5</v>
      </c>
      <c r="AF1296" s="24">
        <f t="shared" si="621"/>
        <v>400</v>
      </c>
      <c r="AG1296" s="3">
        <f t="shared" si="618"/>
        <v>1.9</v>
      </c>
      <c r="AH1296" s="3">
        <f>IF(AC1296&lt;=450,AthetaR30_0,IF(AC1296&gt;=650,AthetaR30_2,(IF(AC1296&lt;=550,AthetaR30_0+(AthetaR30_1-AthetaR30_0)/100*(AC1296-450),AthetaR30_1+(AthetaR30_2-AthetaR30_1)/100*(AC1296-450)))))</f>
        <v>0</v>
      </c>
      <c r="AI1296" s="3">
        <f>IF(AD1296&lt;=450,AthetaR60_0,IF(AD1296&gt;=650,AthetaR60_2,(IF(AD1296&lt;=550,AthetaR60_0+(AthetaR60_1-AthetaR60_0)/100*(AD1296-450),AthetaR60_1+(AthetaR60_2-AthetaR60_1)/100*(AD1296-450)))))</f>
        <v>0.5</v>
      </c>
      <c r="AJ1296" s="3">
        <f>IF(AE1296&lt;=450,AthetaR90_0,IF(AE1296&gt;=650,AthetaR90_2,(IF(AE1296&lt;=550,AthetaR90_0+(AthetaR90_1-AthetaR90_0)/100*(AE1296-450),AthetaR90_1+(AthetaR90_2-AthetaR90_1)/100*(AE1296-450)))))</f>
        <v>1.3</v>
      </c>
      <c r="AK1296" s="3">
        <f>IF(AF1296&lt;=450,AthetaR120_0,IF(AF1296&gt;=650,AthetaR120_2,(IF(AF1296&lt;=550,AthetaR120_0+(AthetaR120_1-AthetaR120_0)/100*(AF1296-450),AthetaR120_1+(AthetaR120_2-AthetaR120_1)/100*(AF1296-450)))))</f>
        <v>1.9</v>
      </c>
      <c r="AL1296" s="24">
        <f t="shared" si="619"/>
        <v>591.25719737075576</v>
      </c>
      <c r="AM1296" s="14">
        <f t="shared" si="620"/>
        <v>457.22476498187535</v>
      </c>
    </row>
    <row r="1297" spans="2:39" x14ac:dyDescent="0.25">
      <c r="B1297" s="3">
        <f t="shared" si="603"/>
        <v>6395</v>
      </c>
      <c r="C1297" s="14">
        <f t="shared" si="604"/>
        <v>106.58333333333333</v>
      </c>
      <c r="D1297" s="11">
        <f t="shared" si="605"/>
        <v>1031.2944716933248</v>
      </c>
      <c r="E1297" s="11">
        <f t="shared" si="591"/>
        <v>719.67975952099118</v>
      </c>
      <c r="F1297" s="11">
        <f t="shared" si="606"/>
        <v>311.10027194490584</v>
      </c>
      <c r="G1297" s="11">
        <f t="shared" si="592"/>
        <v>591.5572015904321</v>
      </c>
      <c r="H1297" s="11">
        <f t="shared" si="593"/>
        <v>447.73291739229893</v>
      </c>
      <c r="I1297" s="24">
        <f t="shared" si="607"/>
        <v>311.10027194490584</v>
      </c>
      <c r="J1297" s="12">
        <f t="shared" si="594"/>
        <v>0.20325837412820952</v>
      </c>
      <c r="K1297" s="24">
        <f t="shared" si="595"/>
        <v>568.75932436850519</v>
      </c>
      <c r="L1297" s="12">
        <f t="shared" si="608"/>
        <v>0.21513844150402184</v>
      </c>
      <c r="M1297" s="24">
        <f t="shared" si="609"/>
        <v>591.5572015904321</v>
      </c>
      <c r="N1297" s="12">
        <f t="shared" si="596"/>
        <v>0.51350170620657365</v>
      </c>
      <c r="O1297" s="24">
        <f t="shared" si="597"/>
        <v>750.43629614799602</v>
      </c>
      <c r="P1297" s="12">
        <f t="shared" si="610"/>
        <v>0.29976922849356935</v>
      </c>
      <c r="Q1297" s="24">
        <f t="shared" si="611"/>
        <v>447.73291739229893</v>
      </c>
      <c r="R1297" s="12">
        <f t="shared" si="598"/>
        <v>0.33558200149404183</v>
      </c>
      <c r="S1297" s="24">
        <f t="shared" si="599"/>
        <v>631.56746850441152</v>
      </c>
      <c r="T1297" s="12">
        <f t="shared" si="612"/>
        <v>0.27548521568791856</v>
      </c>
      <c r="W1297" s="24">
        <f t="shared" si="613"/>
        <v>515.23949226389254</v>
      </c>
      <c r="X1297" s="24">
        <f t="shared" si="614"/>
        <v>678.28787443707938</v>
      </c>
      <c r="Y1297" s="13">
        <f t="shared" si="600"/>
        <v>0.35077333640880559</v>
      </c>
      <c r="Z1297" s="24">
        <f t="shared" si="601"/>
        <v>5111.006681427466</v>
      </c>
      <c r="AA1297" s="24">
        <f t="shared" si="602"/>
        <v>16253.015675760551</v>
      </c>
      <c r="AB1297" s="24">
        <f t="shared" si="615"/>
        <v>591.5572015904321</v>
      </c>
      <c r="AC1297" s="24">
        <f t="shared" si="616"/>
        <v>447.73291739229893</v>
      </c>
      <c r="AE1297" s="14">
        <f t="shared" si="617"/>
        <v>106.58333333333333</v>
      </c>
      <c r="AF1297" s="24">
        <f t="shared" si="621"/>
        <v>400</v>
      </c>
      <c r="AG1297" s="3">
        <f t="shared" si="618"/>
        <v>1.9</v>
      </c>
      <c r="AH1297" s="3">
        <f>IF(AC1297&lt;=450,AthetaR30_0,IF(AC1297&gt;=650,AthetaR30_2,(IF(AC1297&lt;=550,AthetaR30_0+(AthetaR30_1-AthetaR30_0)/100*(AC1297-450),AthetaR30_1+(AthetaR30_2-AthetaR30_1)/100*(AC1297-450)))))</f>
        <v>0</v>
      </c>
      <c r="AI1297" s="3">
        <f>IF(AD1297&lt;=450,AthetaR60_0,IF(AD1297&gt;=650,AthetaR60_2,(IF(AD1297&lt;=550,AthetaR60_0+(AthetaR60_1-AthetaR60_0)/100*(AD1297-450),AthetaR60_1+(AthetaR60_2-AthetaR60_1)/100*(AD1297-450)))))</f>
        <v>0.5</v>
      </c>
      <c r="AJ1297" s="3">
        <f>IF(AE1297&lt;=450,AthetaR90_0,IF(AE1297&gt;=650,AthetaR90_2,(IF(AE1297&lt;=550,AthetaR90_0+(AthetaR90_1-AthetaR90_0)/100*(AE1297-450),AthetaR90_1+(AthetaR90_2-AthetaR90_1)/100*(AE1297-450)))))</f>
        <v>1.3</v>
      </c>
      <c r="AK1297" s="3">
        <f>IF(AF1297&lt;=450,AthetaR120_0,IF(AF1297&gt;=650,AthetaR120_2,(IF(AF1297&lt;=550,AthetaR120_0+(AthetaR120_1-AthetaR120_0)/100*(AF1297-450),AthetaR120_1+(AthetaR120_2-AthetaR120_1)/100*(AF1297-450)))))</f>
        <v>1.9</v>
      </c>
      <c r="AL1297" s="24">
        <f t="shared" si="619"/>
        <v>591.5572015904321</v>
      </c>
      <c r="AM1297" s="14">
        <f t="shared" si="620"/>
        <v>457.53625506562173</v>
      </c>
    </row>
    <row r="1298" spans="2:39" x14ac:dyDescent="0.25">
      <c r="B1298" s="3">
        <f t="shared" si="603"/>
        <v>6400</v>
      </c>
      <c r="C1298" s="14">
        <f t="shared" si="604"/>
        <v>106.66666666666667</v>
      </c>
      <c r="D1298" s="11">
        <f t="shared" si="605"/>
        <v>1031.4114362552807</v>
      </c>
      <c r="E1298" s="11">
        <f t="shared" ref="E1298:E1361" si="622">IF(B1298&lt;=40*60,20+345*CRed_1*LOG(8*C1298+1,10),ThetaG40+(ThetaG120-ThetaG40)/80*(C1298-40))</f>
        <v>719.89355786964325</v>
      </c>
      <c r="F1298" s="11">
        <f t="shared" si="606"/>
        <v>311.31541038640984</v>
      </c>
      <c r="G1298" s="11">
        <f t="shared" ref="G1298:G1361" si="623">M1298</f>
        <v>591.85697081892567</v>
      </c>
      <c r="H1298" s="11">
        <f t="shared" ref="H1298:H1361" si="624">Q1298</f>
        <v>448.00840260798685</v>
      </c>
      <c r="I1298" s="24">
        <f t="shared" si="607"/>
        <v>311.31541038640984</v>
      </c>
      <c r="J1298" s="12">
        <f t="shared" ref="J1298:J1361" si="625">Cp*RhoP/(K1298*RhoA)*dP/1000*MassivSS</f>
        <v>0.20323022754074896</v>
      </c>
      <c r="K1298" s="24">
        <f t="shared" ref="K1298:K1361" si="626">IF(I1298&lt;600,425+0.773*I1298-1.69/1000*I1298^2+2.22/1000^2*I1298^3,IF(I1298&lt;735,666+13002/(738-I1298),IF(I1298&lt;900,545+17820/(I1298-731),650)))</f>
        <v>568.83809529870121</v>
      </c>
      <c r="L1298" s="12">
        <f t="shared" si="608"/>
        <v>0.2150827899659396</v>
      </c>
      <c r="M1298" s="24">
        <f t="shared" si="609"/>
        <v>591.85697081892567</v>
      </c>
      <c r="N1298" s="12">
        <f t="shared" ref="N1298:N1361" si="627">Cp*RhoP/(O1298*RhoA)*dP/1000*MassivW</f>
        <v>0.51327518360708613</v>
      </c>
      <c r="O1298" s="24">
        <f t="shared" ref="O1298:O1361" si="628">IF(M1298&lt;600,425+0.773*M1298-1.69/1000*M1298^2+2.22/1000^2*M1298^3,IF(M1298&lt;735,666+13002/(738-M1298),IF(M1298&lt;900,545+17820/(M1298-731),650)))</f>
        <v>750.76748453578955</v>
      </c>
      <c r="P1298" s="12">
        <f t="shared" si="610"/>
        <v>0.29953445620673763</v>
      </c>
      <c r="Q1298" s="24">
        <f t="shared" si="611"/>
        <v>448.00840260798685</v>
      </c>
      <c r="R1298" s="12">
        <f t="shared" ref="R1298:R1361" si="629">Cp*RhoP/(S1298*RhoA)*dP/1000*MassivSI</f>
        <v>0.33549491220284106</v>
      </c>
      <c r="S1298" s="24">
        <f t="shared" ref="S1298:S1361" si="630">IF(Q1298&lt;600,425+0.773*Q1298-1.69/1000*Q1298^2+2.22/1000^2*Q1298^3,IF(Q1298&lt;735,666+13002/(738-Q1298),IF(Q1298&lt;900,545+17820/(Q1298-731),650)))</f>
        <v>631.73141365283834</v>
      </c>
      <c r="T1298" s="12">
        <f t="shared" si="612"/>
        <v>0.27534825183708428</v>
      </c>
      <c r="W1298" s="24">
        <f t="shared" si="613"/>
        <v>515.59026560030134</v>
      </c>
      <c r="X1298" s="24">
        <f t="shared" si="614"/>
        <v>678.56854341073176</v>
      </c>
      <c r="Y1298" s="13">
        <f t="shared" ref="Y1298:Y1361" si="631">MAX(MassivSSCO/(X1298*RhoA)*DeltaT*(Z1298+AA1298),L1298)</f>
        <v>0.35064007871871378</v>
      </c>
      <c r="Z1298" s="24">
        <f t="shared" ref="Z1298:Z1361" si="632">AlphaC*(E1298-W1298)</f>
        <v>5107.5823067335477</v>
      </c>
      <c r="AA1298" s="24">
        <f t="shared" ref="AA1298:AA1361" si="633">Phi*EpsilonF*0.7*Botzman/10^8*EpsilonA*((E1298+273)^4-(W1298+273)^4)</f>
        <v>16257.160793192063</v>
      </c>
      <c r="AB1298" s="24">
        <f t="shared" si="615"/>
        <v>591.85697081892567</v>
      </c>
      <c r="AC1298" s="24">
        <f t="shared" si="616"/>
        <v>448.00840260798685</v>
      </c>
      <c r="AE1298" s="14">
        <f t="shared" si="617"/>
        <v>106.66666666666667</v>
      </c>
      <c r="AF1298" s="24">
        <f t="shared" si="621"/>
        <v>400</v>
      </c>
      <c r="AG1298" s="3">
        <f t="shared" si="618"/>
        <v>1.9</v>
      </c>
      <c r="AH1298" s="3">
        <f>IF(AC1298&lt;=450,AthetaR30_0,IF(AC1298&gt;=650,AthetaR30_2,(IF(AC1298&lt;=550,AthetaR30_0+(AthetaR30_1-AthetaR30_0)/100*(AC1298-450),AthetaR30_1+(AthetaR30_2-AthetaR30_1)/100*(AC1298-450)))))</f>
        <v>0</v>
      </c>
      <c r="AI1298" s="3">
        <f>IF(AD1298&lt;=450,AthetaR60_0,IF(AD1298&gt;=650,AthetaR60_2,(IF(AD1298&lt;=550,AthetaR60_0+(AthetaR60_1-AthetaR60_0)/100*(AD1298-450),AthetaR60_1+(AthetaR60_2-AthetaR60_1)/100*(AD1298-450)))))</f>
        <v>0.5</v>
      </c>
      <c r="AJ1298" s="3">
        <f>IF(AE1298&lt;=450,AthetaR90_0,IF(AE1298&gt;=650,AthetaR90_2,(IF(AE1298&lt;=550,AthetaR90_0+(AthetaR90_1-AthetaR90_0)/100*(AE1298-450),AthetaR90_1+(AthetaR90_2-AthetaR90_1)/100*(AE1298-450)))))</f>
        <v>1.3</v>
      </c>
      <c r="AK1298" s="3">
        <f>IF(AF1298&lt;=450,AthetaR120_0,IF(AF1298&gt;=650,AthetaR120_2,(IF(AF1298&lt;=550,AthetaR120_0+(AthetaR120_1-AthetaR120_0)/100*(AF1298-450),AthetaR120_1+(AthetaR120_2-AthetaR120_1)/100*(AF1298-450)))))</f>
        <v>1.9</v>
      </c>
      <c r="AL1298" s="24">
        <f t="shared" si="619"/>
        <v>591.85697081892567</v>
      </c>
      <c r="AM1298" s="14">
        <f t="shared" si="620"/>
        <v>457.84763055522541</v>
      </c>
    </row>
    <row r="1299" spans="2:39" x14ac:dyDescent="0.25">
      <c r="B1299" s="3">
        <f t="shared" ref="B1299:B1362" si="634">B1298+DeltaT</f>
        <v>6405</v>
      </c>
      <c r="C1299" s="14">
        <f t="shared" ref="C1299:C1362" si="635">B1299/60</f>
        <v>106.75</v>
      </c>
      <c r="D1299" s="11">
        <f t="shared" ref="D1299:D1362" si="636">20+345*LOG(8*C1299+1,10)</f>
        <v>1031.5283095812194</v>
      </c>
      <c r="E1299" s="11">
        <f t="shared" si="622"/>
        <v>720.10735621829531</v>
      </c>
      <c r="F1299" s="11">
        <f t="shared" ref="F1299:F1362" si="637">I1299</f>
        <v>311.53049317637578</v>
      </c>
      <c r="G1299" s="11">
        <f t="shared" si="623"/>
        <v>592.15650527513242</v>
      </c>
      <c r="H1299" s="11">
        <f t="shared" si="624"/>
        <v>448.28375085982395</v>
      </c>
      <c r="I1299" s="24">
        <f t="shared" ref="I1299:I1362" si="638">I1298+IF(Limit=Oui,MAX(0,L1298),L1298)</f>
        <v>311.53049317637578</v>
      </c>
      <c r="J1299" s="12">
        <f t="shared" si="625"/>
        <v>0.20320208335516393</v>
      </c>
      <c r="K1299" s="24">
        <f t="shared" si="626"/>
        <v>568.91688132617469</v>
      </c>
      <c r="L1299" s="12">
        <f t="shared" ref="L1299:L1362" si="639">LambdaP*MassivSS/(dP/1000)/(K1299*RhoA)/(1+J1299/3)*(D1299-I1299)*DeltaT-(EXP(J1299/10)-1)*(D1299-D1298)</f>
        <v>0.21502713380414831</v>
      </c>
      <c r="M1299" s="24">
        <f t="shared" ref="M1299:M1362" si="640">M1298+IF(Limit=Oui,MAX(0,P1298),P1298)</f>
        <v>592.15650527513242</v>
      </c>
      <c r="N1299" s="12">
        <f t="shared" si="627"/>
        <v>0.51304876183740755</v>
      </c>
      <c r="O1299" s="24">
        <f t="shared" si="628"/>
        <v>751.09881776395468</v>
      </c>
      <c r="P1299" s="12">
        <f t="shared" ref="P1299:P1362" si="641">LambdaP*MassivW/(dP/1000)/(O1299*RhoA)/(1+N1299/3)*(D1299-M1299)*DeltaT-(EXP(N1299/10)-1)*(D1299-D1298)</f>
        <v>0.29929990277026941</v>
      </c>
      <c r="Q1299" s="24">
        <f t="shared" ref="Q1299:Q1362" si="642">Q1298+IF(Limit=Oui,MAX(0,T1298),T1298)</f>
        <v>448.28375085982395</v>
      </c>
      <c r="R1299" s="12">
        <f t="shared" si="629"/>
        <v>0.33540780721294122</v>
      </c>
      <c r="S1299" s="24">
        <f t="shared" si="630"/>
        <v>631.89547351436295</v>
      </c>
      <c r="T1299" s="12">
        <f t="shared" ref="T1299:T1362" si="643">LambdaP*MassivSI/(dP/1000)/(S1299*RhoA)/(1+R1299/3)*(D1299-Q1299)*DeltaT-(EXP(R1299/10)-1)*(D1299-D1298)</f>
        <v>0.27521132383076458</v>
      </c>
      <c r="W1299" s="24">
        <f t="shared" ref="W1299:W1362" si="644">W1298+IF(Limit=Oui,MAX(0,Y1298),Y1298)</f>
        <v>515.94090567902003</v>
      </c>
      <c r="X1299" s="24">
        <f t="shared" ref="X1299:X1362" si="645">IF(W1299&lt;600,425+0.773*W1299-1.69/1000*W1299^2+2.22/1000^2*W1299^3,IF(W1299&lt;735,666+13002/(738-W1299),IF(W1299&lt;900,545+17820/(W1299-731),650)))</f>
        <v>678.84953464326031</v>
      </c>
      <c r="Y1299" s="13">
        <f t="shared" si="631"/>
        <v>0.35050676674635006</v>
      </c>
      <c r="Z1299" s="24">
        <f t="shared" si="632"/>
        <v>5104.1612634818821</v>
      </c>
      <c r="AA1299" s="24">
        <f t="shared" si="633"/>
        <v>16261.30269607751</v>
      </c>
      <c r="AB1299" s="24">
        <f t="shared" ref="AB1299:AB1362" si="646">MAX(M1299,AVERAGE(W1299,AC1299))</f>
        <v>592.15650527513242</v>
      </c>
      <c r="AC1299" s="24">
        <f t="shared" ref="AC1299:AC1362" si="647">Q1299</f>
        <v>448.28375085982395</v>
      </c>
      <c r="AE1299" s="14">
        <f t="shared" ref="AE1299:AE1362" si="648">C1299</f>
        <v>106.75</v>
      </c>
      <c r="AF1299" s="24">
        <f t="shared" si="621"/>
        <v>400</v>
      </c>
      <c r="AG1299" s="3">
        <f t="shared" ref="AG1299:AG1362" si="649">IF(C1299&lt;=30,AH1299,IF(C1299&lt;=60,AI1299,IF(C1299&lt;=90,AJ1299,IF(C1299&lt;=120,AK1299,-1))))</f>
        <v>1.9</v>
      </c>
      <c r="AH1299" s="3">
        <f>IF(AC1299&lt;=450,AthetaR30_0,IF(AC1299&gt;=650,AthetaR30_2,(IF(AC1299&lt;=550,AthetaR30_0+(AthetaR30_1-AthetaR30_0)/100*(AC1299-450),AthetaR30_1+(AthetaR30_2-AthetaR30_1)/100*(AC1299-450)))))</f>
        <v>0</v>
      </c>
      <c r="AI1299" s="3">
        <f>IF(AD1299&lt;=450,AthetaR60_0,IF(AD1299&gt;=650,AthetaR60_2,(IF(AD1299&lt;=550,AthetaR60_0+(AthetaR60_1-AthetaR60_0)/100*(AD1299-450),AthetaR60_1+(AthetaR60_2-AthetaR60_1)/100*(AD1299-450)))))</f>
        <v>0.5</v>
      </c>
      <c r="AJ1299" s="3">
        <f>IF(AE1299&lt;=450,AthetaR90_0,IF(AE1299&gt;=650,AthetaR90_2,(IF(AE1299&lt;=550,AthetaR90_0+(AthetaR90_1-AthetaR90_0)/100*(AE1299-450),AthetaR90_1+(AthetaR90_2-AthetaR90_1)/100*(AE1299-450)))))</f>
        <v>1.3</v>
      </c>
      <c r="AK1299" s="3">
        <f>IF(AF1299&lt;=450,AthetaR120_0,IF(AF1299&gt;=650,AthetaR120_2,(IF(AF1299&lt;=550,AthetaR120_0+(AthetaR120_1-AthetaR120_0)/100*(AF1299-450),AthetaR120_1+(AthetaR120_2-AthetaR120_1)/100*(AF1299-450)))))</f>
        <v>1.9</v>
      </c>
      <c r="AL1299" s="24">
        <f t="shared" ref="AL1299:AL1362" si="650">MAX(M1299,AVERAGE(W1299,AM1299))</f>
        <v>592.15650527513242</v>
      </c>
      <c r="AM1299" s="14">
        <f t="shared" ref="AM1299:AM1362" si="651">IF(W1299&gt;=AF1299,(1+(W1299-AF1299)*AG1299/10000)*AC1299,AC1299)</f>
        <v>458.15889143424039</v>
      </c>
    </row>
    <row r="1300" spans="2:39" x14ac:dyDescent="0.25">
      <c r="B1300" s="3">
        <f t="shared" si="634"/>
        <v>6410</v>
      </c>
      <c r="C1300" s="14">
        <f t="shared" si="635"/>
        <v>106.83333333333333</v>
      </c>
      <c r="D1300" s="11">
        <f t="shared" si="636"/>
        <v>1031.6450918133642</v>
      </c>
      <c r="E1300" s="11">
        <f t="shared" si="622"/>
        <v>720.32115456694737</v>
      </c>
      <c r="F1300" s="11">
        <f t="shared" si="637"/>
        <v>311.74552031017993</v>
      </c>
      <c r="G1300" s="11">
        <f t="shared" si="623"/>
        <v>592.45580517790268</v>
      </c>
      <c r="H1300" s="11">
        <f t="shared" si="624"/>
        <v>448.55896218365473</v>
      </c>
      <c r="I1300" s="24">
        <f t="shared" si="638"/>
        <v>311.74552031017993</v>
      </c>
      <c r="J1300" s="12">
        <f t="shared" si="625"/>
        <v>0.20317394153582788</v>
      </c>
      <c r="K1300" s="24">
        <f t="shared" si="626"/>
        <v>568.9956825541791</v>
      </c>
      <c r="L1300" s="12">
        <f t="shared" si="639"/>
        <v>0.21497147303936692</v>
      </c>
      <c r="M1300" s="24">
        <f t="shared" si="640"/>
        <v>592.45580517790268</v>
      </c>
      <c r="N1300" s="12">
        <f t="shared" si="627"/>
        <v>0.51282244113396735</v>
      </c>
      <c r="O1300" s="24">
        <f t="shared" si="628"/>
        <v>751.43029548246807</v>
      </c>
      <c r="P1300" s="12">
        <f t="shared" si="641"/>
        <v>0.29906556813776569</v>
      </c>
      <c r="Q1300" s="24">
        <f t="shared" si="642"/>
        <v>448.55896218365473</v>
      </c>
      <c r="R1300" s="12">
        <f t="shared" si="629"/>
        <v>0.33532068658053732</v>
      </c>
      <c r="S1300" s="24">
        <f t="shared" si="630"/>
        <v>632.05964809549948</v>
      </c>
      <c r="T1300" s="12">
        <f t="shared" si="643"/>
        <v>0.27507443177095714</v>
      </c>
      <c r="W1300" s="24">
        <f t="shared" si="644"/>
        <v>516.29141244576635</v>
      </c>
      <c r="X1300" s="24">
        <f t="shared" si="645"/>
        <v>679.1308481760841</v>
      </c>
      <c r="Y1300" s="13">
        <f t="shared" si="631"/>
        <v>0.35037340100948994</v>
      </c>
      <c r="Z1300" s="24">
        <f t="shared" si="632"/>
        <v>5100.7435530295252</v>
      </c>
      <c r="AA1300" s="24">
        <f t="shared" si="633"/>
        <v>16265.441400255912</v>
      </c>
      <c r="AB1300" s="24">
        <f t="shared" si="646"/>
        <v>592.45580517790268</v>
      </c>
      <c r="AC1300" s="24">
        <f t="shared" si="647"/>
        <v>448.55896218365473</v>
      </c>
      <c r="AE1300" s="14">
        <f t="shared" si="648"/>
        <v>106.83333333333333</v>
      </c>
      <c r="AF1300" s="24">
        <f t="shared" si="621"/>
        <v>400</v>
      </c>
      <c r="AG1300" s="3">
        <f t="shared" si="649"/>
        <v>1.9</v>
      </c>
      <c r="AH1300" s="3">
        <f>IF(AC1300&lt;=450,AthetaR30_0,IF(AC1300&gt;=650,AthetaR30_2,(IF(AC1300&lt;=550,AthetaR30_0+(AthetaR30_1-AthetaR30_0)/100*(AC1300-450),AthetaR30_1+(AthetaR30_2-AthetaR30_1)/100*(AC1300-450)))))</f>
        <v>0</v>
      </c>
      <c r="AI1300" s="3">
        <f>IF(AD1300&lt;=450,AthetaR60_0,IF(AD1300&gt;=650,AthetaR60_2,(IF(AD1300&lt;=550,AthetaR60_0+(AthetaR60_1-AthetaR60_0)/100*(AD1300-450),AthetaR60_1+(AthetaR60_2-AthetaR60_1)/100*(AD1300-450)))))</f>
        <v>0.5</v>
      </c>
      <c r="AJ1300" s="3">
        <f>IF(AE1300&lt;=450,AthetaR90_0,IF(AE1300&gt;=650,AthetaR90_2,(IF(AE1300&lt;=550,AthetaR90_0+(AthetaR90_1-AthetaR90_0)/100*(AE1300-450),AthetaR90_1+(AthetaR90_2-AthetaR90_1)/100*(AE1300-450)))))</f>
        <v>1.3</v>
      </c>
      <c r="AK1300" s="3">
        <f>IF(AF1300&lt;=450,AthetaR120_0,IF(AF1300&gt;=650,AthetaR120_2,(IF(AF1300&lt;=550,AthetaR120_0+(AthetaR120_1-AthetaR120_0)/100*(AF1300-450),AthetaR120_1+(AthetaR120_2-AthetaR120_1)/100*(AF1300-450)))))</f>
        <v>1.9</v>
      </c>
      <c r="AL1300" s="24">
        <f t="shared" si="650"/>
        <v>592.45580517790268</v>
      </c>
      <c r="AM1300" s="14">
        <f t="shared" si="651"/>
        <v>458.47003768638814</v>
      </c>
    </row>
    <row r="1301" spans="2:39" x14ac:dyDescent="0.25">
      <c r="B1301" s="3">
        <f t="shared" si="634"/>
        <v>6415</v>
      </c>
      <c r="C1301" s="14">
        <f t="shared" si="635"/>
        <v>106.91666666666667</v>
      </c>
      <c r="D1301" s="11">
        <f t="shared" si="636"/>
        <v>1031.7617830936058</v>
      </c>
      <c r="E1301" s="11">
        <f t="shared" si="622"/>
        <v>720.53495291559955</v>
      </c>
      <c r="F1301" s="11">
        <f t="shared" si="637"/>
        <v>311.96049178321931</v>
      </c>
      <c r="G1301" s="11">
        <f t="shared" si="623"/>
        <v>592.75487074604041</v>
      </c>
      <c r="H1301" s="11">
        <f t="shared" si="624"/>
        <v>448.8340366154257</v>
      </c>
      <c r="I1301" s="24">
        <f t="shared" si="638"/>
        <v>311.96049178321931</v>
      </c>
      <c r="J1301" s="12">
        <f t="shared" si="625"/>
        <v>0.20314580204722293</v>
      </c>
      <c r="K1301" s="24">
        <f t="shared" si="626"/>
        <v>569.07449908577439</v>
      </c>
      <c r="L1301" s="12">
        <f t="shared" si="639"/>
        <v>0.21491580769228011</v>
      </c>
      <c r="M1301" s="24">
        <f t="shared" si="640"/>
        <v>592.75487074604041</v>
      </c>
      <c r="N1301" s="12">
        <f t="shared" si="627"/>
        <v>0.51259622173210762</v>
      </c>
      <c r="O1301" s="24">
        <f t="shared" si="628"/>
        <v>751.7619173414995</v>
      </c>
      <c r="P1301" s="12">
        <f t="shared" si="641"/>
        <v>0.29883145226198182</v>
      </c>
      <c r="Q1301" s="24">
        <f t="shared" si="642"/>
        <v>448.8340366154257</v>
      </c>
      <c r="R1301" s="12">
        <f t="shared" si="629"/>
        <v>0.3352335503620622</v>
      </c>
      <c r="S1301" s="24">
        <f t="shared" si="630"/>
        <v>632.22393740224186</v>
      </c>
      <c r="T1301" s="12">
        <f t="shared" si="643"/>
        <v>0.27493757575948991</v>
      </c>
      <c r="W1301" s="24">
        <f t="shared" si="644"/>
        <v>516.64178584677586</v>
      </c>
      <c r="X1301" s="24">
        <f t="shared" si="645"/>
        <v>679.41248404964904</v>
      </c>
      <c r="Y1301" s="13">
        <f t="shared" si="631"/>
        <v>0.35023998202584605</v>
      </c>
      <c r="Z1301" s="24">
        <f t="shared" si="632"/>
        <v>5097.3291767205919</v>
      </c>
      <c r="AA1301" s="24">
        <f t="shared" si="633"/>
        <v>16269.576921585749</v>
      </c>
      <c r="AB1301" s="24">
        <f t="shared" si="646"/>
        <v>592.75487074604041</v>
      </c>
      <c r="AC1301" s="24">
        <f t="shared" si="647"/>
        <v>448.8340366154257</v>
      </c>
      <c r="AE1301" s="14">
        <f t="shared" si="648"/>
        <v>106.91666666666667</v>
      </c>
      <c r="AF1301" s="24">
        <f t="shared" si="621"/>
        <v>400</v>
      </c>
      <c r="AG1301" s="3">
        <f t="shared" si="649"/>
        <v>1.9</v>
      </c>
      <c r="AH1301" s="3">
        <f>IF(AC1301&lt;=450,AthetaR30_0,IF(AC1301&gt;=650,AthetaR30_2,(IF(AC1301&lt;=550,AthetaR30_0+(AthetaR30_1-AthetaR30_0)/100*(AC1301-450),AthetaR30_1+(AthetaR30_2-AthetaR30_1)/100*(AC1301-450)))))</f>
        <v>0</v>
      </c>
      <c r="AI1301" s="3">
        <f>IF(AD1301&lt;=450,AthetaR60_0,IF(AD1301&gt;=650,AthetaR60_2,(IF(AD1301&lt;=550,AthetaR60_0+(AthetaR60_1-AthetaR60_0)/100*(AD1301-450),AthetaR60_1+(AthetaR60_2-AthetaR60_1)/100*(AD1301-450)))))</f>
        <v>0.5</v>
      </c>
      <c r="AJ1301" s="3">
        <f>IF(AE1301&lt;=450,AthetaR90_0,IF(AE1301&gt;=650,AthetaR90_2,(IF(AE1301&lt;=550,AthetaR90_0+(AthetaR90_1-AthetaR90_0)/100*(AE1301-450),AthetaR90_1+(AthetaR90_2-AthetaR90_1)/100*(AE1301-450)))))</f>
        <v>1.3</v>
      </c>
      <c r="AK1301" s="3">
        <f>IF(AF1301&lt;=450,AthetaR120_0,IF(AF1301&gt;=650,AthetaR120_2,(IF(AF1301&lt;=550,AthetaR120_0+(AthetaR120_1-AthetaR120_0)/100*(AF1301-450),AthetaR120_1+(AthetaR120_2-AthetaR120_1)/100*(AF1301-450)))))</f>
        <v>1.9</v>
      </c>
      <c r="AL1301" s="24">
        <f t="shared" si="650"/>
        <v>592.75487074604041</v>
      </c>
      <c r="AM1301" s="14">
        <f t="shared" si="651"/>
        <v>458.78106929555736</v>
      </c>
    </row>
    <row r="1302" spans="2:39" x14ac:dyDescent="0.25">
      <c r="B1302" s="3">
        <f t="shared" si="634"/>
        <v>6420</v>
      </c>
      <c r="C1302" s="14">
        <f t="shared" si="635"/>
        <v>107</v>
      </c>
      <c r="D1302" s="11">
        <f t="shared" si="636"/>
        <v>1031.8783835635033</v>
      </c>
      <c r="E1302" s="11">
        <f t="shared" si="622"/>
        <v>720.74875126425161</v>
      </c>
      <c r="F1302" s="11">
        <f t="shared" si="637"/>
        <v>312.17540759091162</v>
      </c>
      <c r="G1302" s="11">
        <f t="shared" si="623"/>
        <v>593.0537021983024</v>
      </c>
      <c r="H1302" s="11">
        <f t="shared" si="624"/>
        <v>449.10897419118521</v>
      </c>
      <c r="I1302" s="24">
        <f t="shared" si="638"/>
        <v>312.17540759091162</v>
      </c>
      <c r="J1302" s="12">
        <f t="shared" si="625"/>
        <v>0.20311766485394042</v>
      </c>
      <c r="K1302" s="24">
        <f t="shared" si="626"/>
        <v>569.15333102382579</v>
      </c>
      <c r="L1302" s="12">
        <f t="shared" si="639"/>
        <v>0.21486013778355784</v>
      </c>
      <c r="M1302" s="24">
        <f t="shared" si="640"/>
        <v>593.0537021983024</v>
      </c>
      <c r="N1302" s="12">
        <f t="shared" si="627"/>
        <v>0.51237010386608506</v>
      </c>
      <c r="O1302" s="24">
        <f t="shared" si="628"/>
        <v>752.09368299141465</v>
      </c>
      <c r="P1302" s="12">
        <f t="shared" si="641"/>
        <v>0.29859755509487784</v>
      </c>
      <c r="Q1302" s="24">
        <f t="shared" si="642"/>
        <v>449.10897419118521</v>
      </c>
      <c r="R1302" s="12">
        <f t="shared" si="629"/>
        <v>0.33514639861418549</v>
      </c>
      <c r="S1302" s="24">
        <f t="shared" si="630"/>
        <v>632.38834144006501</v>
      </c>
      <c r="T1302" s="12">
        <f t="shared" si="643"/>
        <v>0.27480075589805097</v>
      </c>
      <c r="W1302" s="24">
        <f t="shared" si="644"/>
        <v>516.99202582880173</v>
      </c>
      <c r="X1302" s="24">
        <f t="shared" si="645"/>
        <v>679.69444230343311</v>
      </c>
      <c r="Y1302" s="13">
        <f t="shared" si="631"/>
        <v>0.35010651031305795</v>
      </c>
      <c r="Z1302" s="24">
        <f t="shared" si="632"/>
        <v>5093.918135886247</v>
      </c>
      <c r="AA1302" s="24">
        <f t="shared" si="633"/>
        <v>16273.709275944744</v>
      </c>
      <c r="AB1302" s="24">
        <f t="shared" si="646"/>
        <v>593.0537021983024</v>
      </c>
      <c r="AC1302" s="24">
        <f t="shared" si="647"/>
        <v>449.10897419118521</v>
      </c>
      <c r="AE1302" s="14">
        <f t="shared" si="648"/>
        <v>107</v>
      </c>
      <c r="AF1302" s="24">
        <f t="shared" si="621"/>
        <v>400</v>
      </c>
      <c r="AG1302" s="3">
        <f t="shared" si="649"/>
        <v>1.9</v>
      </c>
      <c r="AH1302" s="3">
        <f>IF(AC1302&lt;=450,AthetaR30_0,IF(AC1302&gt;=650,AthetaR30_2,(IF(AC1302&lt;=550,AthetaR30_0+(AthetaR30_1-AthetaR30_0)/100*(AC1302-450),AthetaR30_1+(AthetaR30_2-AthetaR30_1)/100*(AC1302-450)))))</f>
        <v>0</v>
      </c>
      <c r="AI1302" s="3">
        <f>IF(AD1302&lt;=450,AthetaR60_0,IF(AD1302&gt;=650,AthetaR60_2,(IF(AD1302&lt;=550,AthetaR60_0+(AthetaR60_1-AthetaR60_0)/100*(AD1302-450),AthetaR60_1+(AthetaR60_2-AthetaR60_1)/100*(AD1302-450)))))</f>
        <v>0.5</v>
      </c>
      <c r="AJ1302" s="3">
        <f>IF(AE1302&lt;=450,AthetaR90_0,IF(AE1302&gt;=650,AthetaR90_2,(IF(AE1302&lt;=550,AthetaR90_0+(AthetaR90_1-AthetaR90_0)/100*(AE1302-450),AthetaR90_1+(AthetaR90_2-AthetaR90_1)/100*(AE1302-450)))))</f>
        <v>1.3</v>
      </c>
      <c r="AK1302" s="3">
        <f>IF(AF1302&lt;=450,AthetaR120_0,IF(AF1302&gt;=650,AthetaR120_2,(IF(AF1302&lt;=550,AthetaR120_0+(AthetaR120_1-AthetaR120_0)/100*(AF1302-450),AthetaR120_1+(AthetaR120_2-AthetaR120_1)/100*(AF1302-450)))))</f>
        <v>1.9</v>
      </c>
      <c r="AL1302" s="24">
        <f t="shared" si="650"/>
        <v>593.0537021983024</v>
      </c>
      <c r="AM1302" s="14">
        <f t="shared" si="651"/>
        <v>459.09198624580432</v>
      </c>
    </row>
    <row r="1303" spans="2:39" x14ac:dyDescent="0.25">
      <c r="B1303" s="3">
        <f t="shared" si="634"/>
        <v>6425</v>
      </c>
      <c r="C1303" s="14">
        <f t="shared" si="635"/>
        <v>107.08333333333333</v>
      </c>
      <c r="D1303" s="11">
        <f t="shared" si="636"/>
        <v>1031.9948933642859</v>
      </c>
      <c r="E1303" s="11">
        <f t="shared" si="622"/>
        <v>720.96254961290367</v>
      </c>
      <c r="F1303" s="11">
        <f t="shared" si="637"/>
        <v>312.39026772869516</v>
      </c>
      <c r="G1303" s="11">
        <f t="shared" si="623"/>
        <v>593.35229975339723</v>
      </c>
      <c r="H1303" s="11">
        <f t="shared" si="624"/>
        <v>449.38377494708328</v>
      </c>
      <c r="I1303" s="24">
        <f t="shared" si="638"/>
        <v>312.39026772869516</v>
      </c>
      <c r="J1303" s="12">
        <f t="shared" si="625"/>
        <v>0.20308952992068025</v>
      </c>
      <c r="K1303" s="24">
        <f t="shared" si="626"/>
        <v>569.23217847100545</v>
      </c>
      <c r="L1303" s="12">
        <f t="shared" si="639"/>
        <v>0.21480446333381717</v>
      </c>
      <c r="M1303" s="24">
        <f t="shared" si="640"/>
        <v>593.35229975339723</v>
      </c>
      <c r="N1303" s="12">
        <f t="shared" si="627"/>
        <v>0.51214408776907172</v>
      </c>
      <c r="O1303" s="24">
        <f t="shared" si="628"/>
        <v>752.42559208277714</v>
      </c>
      <c r="P1303" s="12">
        <f t="shared" si="641"/>
        <v>0.29836387658752717</v>
      </c>
      <c r="Q1303" s="24">
        <f t="shared" si="642"/>
        <v>449.38377494708328</v>
      </c>
      <c r="R1303" s="12">
        <f t="shared" si="629"/>
        <v>0.33505923139381188</v>
      </c>
      <c r="S1303" s="24">
        <f t="shared" si="630"/>
        <v>632.55286021392681</v>
      </c>
      <c r="T1303" s="12">
        <f t="shared" si="643"/>
        <v>0.27466397228812717</v>
      </c>
      <c r="W1303" s="24">
        <f t="shared" si="644"/>
        <v>517.34213233911476</v>
      </c>
      <c r="X1303" s="24">
        <f t="shared" si="645"/>
        <v>679.97672297594841</v>
      </c>
      <c r="Y1303" s="13">
        <f t="shared" si="631"/>
        <v>0.34997298638868674</v>
      </c>
      <c r="Z1303" s="24">
        <f t="shared" si="632"/>
        <v>5090.5104318447229</v>
      </c>
      <c r="AA1303" s="24">
        <f t="shared" si="633"/>
        <v>16277.838479229709</v>
      </c>
      <c r="AB1303" s="24">
        <f t="shared" si="646"/>
        <v>593.35229975339723</v>
      </c>
      <c r="AC1303" s="24">
        <f t="shared" si="647"/>
        <v>449.38377494708328</v>
      </c>
      <c r="AE1303" s="14">
        <f t="shared" si="648"/>
        <v>107.08333333333333</v>
      </c>
      <c r="AF1303" s="24">
        <f t="shared" si="621"/>
        <v>400</v>
      </c>
      <c r="AG1303" s="3">
        <f t="shared" si="649"/>
        <v>1.9</v>
      </c>
      <c r="AH1303" s="3">
        <f>IF(AC1303&lt;=450,AthetaR30_0,IF(AC1303&gt;=650,AthetaR30_2,(IF(AC1303&lt;=550,AthetaR30_0+(AthetaR30_1-AthetaR30_0)/100*(AC1303-450),AthetaR30_1+(AthetaR30_2-AthetaR30_1)/100*(AC1303-450)))))</f>
        <v>0</v>
      </c>
      <c r="AI1303" s="3">
        <f>IF(AD1303&lt;=450,AthetaR60_0,IF(AD1303&gt;=650,AthetaR60_2,(IF(AD1303&lt;=550,AthetaR60_0+(AthetaR60_1-AthetaR60_0)/100*(AD1303-450),AthetaR60_1+(AthetaR60_2-AthetaR60_1)/100*(AD1303-450)))))</f>
        <v>0.5</v>
      </c>
      <c r="AJ1303" s="3">
        <f>IF(AE1303&lt;=450,AthetaR90_0,IF(AE1303&gt;=650,AthetaR90_2,(IF(AE1303&lt;=550,AthetaR90_0+(AthetaR90_1-AthetaR90_0)/100*(AE1303-450),AthetaR90_1+(AthetaR90_2-AthetaR90_1)/100*(AE1303-450)))))</f>
        <v>1.3</v>
      </c>
      <c r="AK1303" s="3">
        <f>IF(AF1303&lt;=450,AthetaR120_0,IF(AF1303&gt;=650,AthetaR120_2,(IF(AF1303&lt;=550,AthetaR120_0+(AthetaR120_1-AthetaR120_0)/100*(AF1303-450),AthetaR120_1+(AthetaR120_2-AthetaR120_1)/100*(AF1303-450)))))</f>
        <v>1.9</v>
      </c>
      <c r="AL1303" s="24">
        <f t="shared" si="650"/>
        <v>593.35229975339723</v>
      </c>
      <c r="AM1303" s="14">
        <f t="shared" si="651"/>
        <v>459.40278852135265</v>
      </c>
    </row>
    <row r="1304" spans="2:39" x14ac:dyDescent="0.25">
      <c r="B1304" s="3">
        <f t="shared" si="634"/>
        <v>6430</v>
      </c>
      <c r="C1304" s="14">
        <f t="shared" si="635"/>
        <v>107.16666666666667</v>
      </c>
      <c r="D1304" s="11">
        <f t="shared" si="636"/>
        <v>1032.1113126368537</v>
      </c>
      <c r="E1304" s="11">
        <f t="shared" si="622"/>
        <v>721.17634796155573</v>
      </c>
      <c r="F1304" s="11">
        <f t="shared" si="637"/>
        <v>312.60507219202896</v>
      </c>
      <c r="G1304" s="11">
        <f t="shared" si="623"/>
        <v>593.65066362998471</v>
      </c>
      <c r="H1304" s="11">
        <f t="shared" si="624"/>
        <v>449.65843891937141</v>
      </c>
      <c r="I1304" s="24">
        <f t="shared" si="638"/>
        <v>312.60507219202896</v>
      </c>
      <c r="J1304" s="12">
        <f t="shared" si="625"/>
        <v>0.20306139721225083</v>
      </c>
      <c r="K1304" s="24">
        <f t="shared" si="626"/>
        <v>569.31104152979174</v>
      </c>
      <c r="L1304" s="12">
        <f t="shared" si="639"/>
        <v>0.21474878436364245</v>
      </c>
      <c r="M1304" s="24">
        <f t="shared" si="640"/>
        <v>593.65066362998471</v>
      </c>
      <c r="N1304" s="12">
        <f t="shared" si="627"/>
        <v>0.51191817367315595</v>
      </c>
      <c r="O1304" s="24">
        <f t="shared" si="628"/>
        <v>752.75764426635101</v>
      </c>
      <c r="P1304" s="12">
        <f t="shared" si="641"/>
        <v>0.29813041669016771</v>
      </c>
      <c r="Q1304" s="24">
        <f t="shared" si="642"/>
        <v>449.65843891937141</v>
      </c>
      <c r="R1304" s="12">
        <f t="shared" si="629"/>
        <v>0.33497204875807945</v>
      </c>
      <c r="S1304" s="24">
        <f t="shared" si="630"/>
        <v>632.71749372826935</v>
      </c>
      <c r="T1304" s="12">
        <f t="shared" si="643"/>
        <v>0.27452722503103444</v>
      </c>
      <c r="W1304" s="24">
        <f t="shared" si="644"/>
        <v>517.69210532550346</v>
      </c>
      <c r="X1304" s="24">
        <f t="shared" si="645"/>
        <v>680.25932610474615</v>
      </c>
      <c r="Y1304" s="13">
        <f t="shared" si="631"/>
        <v>0.34983941077020486</v>
      </c>
      <c r="Z1304" s="24">
        <f t="shared" si="632"/>
        <v>5087.1060659013065</v>
      </c>
      <c r="AA1304" s="24">
        <f t="shared" si="633"/>
        <v>16281.964547356372</v>
      </c>
      <c r="AB1304" s="24">
        <f t="shared" si="646"/>
        <v>593.65066362998471</v>
      </c>
      <c r="AC1304" s="24">
        <f t="shared" si="647"/>
        <v>449.65843891937141</v>
      </c>
      <c r="AE1304" s="14">
        <f t="shared" si="648"/>
        <v>107.16666666666667</v>
      </c>
      <c r="AF1304" s="24">
        <f t="shared" si="621"/>
        <v>400</v>
      </c>
      <c r="AG1304" s="3">
        <f t="shared" si="649"/>
        <v>1.9</v>
      </c>
      <c r="AH1304" s="3">
        <f>IF(AC1304&lt;=450,AthetaR30_0,IF(AC1304&gt;=650,AthetaR30_2,(IF(AC1304&lt;=550,AthetaR30_0+(AthetaR30_1-AthetaR30_0)/100*(AC1304-450),AthetaR30_1+(AthetaR30_2-AthetaR30_1)/100*(AC1304-450)))))</f>
        <v>0</v>
      </c>
      <c r="AI1304" s="3">
        <f>IF(AD1304&lt;=450,AthetaR60_0,IF(AD1304&gt;=650,AthetaR60_2,(IF(AD1304&lt;=550,AthetaR60_0+(AthetaR60_1-AthetaR60_0)/100*(AD1304-450),AthetaR60_1+(AthetaR60_2-AthetaR60_1)/100*(AD1304-450)))))</f>
        <v>0.5</v>
      </c>
      <c r="AJ1304" s="3">
        <f>IF(AE1304&lt;=450,AthetaR90_0,IF(AE1304&gt;=650,AthetaR90_2,(IF(AE1304&lt;=550,AthetaR90_0+(AthetaR90_1-AthetaR90_0)/100*(AE1304-450),AthetaR90_1+(AthetaR90_2-AthetaR90_1)/100*(AE1304-450)))))</f>
        <v>1.3</v>
      </c>
      <c r="AK1304" s="3">
        <f>IF(AF1304&lt;=450,AthetaR120_0,IF(AF1304&gt;=650,AthetaR120_2,(IF(AF1304&lt;=550,AthetaR120_0+(AthetaR120_1-AthetaR120_0)/100*(AF1304-450),AthetaR120_1+(AthetaR120_2-AthetaR120_1)/100*(AF1304-450)))))</f>
        <v>1.9</v>
      </c>
      <c r="AL1304" s="24">
        <f t="shared" si="650"/>
        <v>593.65066362998471</v>
      </c>
      <c r="AM1304" s="14">
        <f t="shared" si="651"/>
        <v>459.71347610659336</v>
      </c>
    </row>
    <row r="1305" spans="2:39" x14ac:dyDescent="0.25">
      <c r="B1305" s="3">
        <f t="shared" si="634"/>
        <v>6435</v>
      </c>
      <c r="C1305" s="14">
        <f t="shared" si="635"/>
        <v>107.25</v>
      </c>
      <c r="D1305" s="11">
        <f t="shared" si="636"/>
        <v>1032.2276415217784</v>
      </c>
      <c r="E1305" s="11">
        <f t="shared" si="622"/>
        <v>721.3901463102078</v>
      </c>
      <c r="F1305" s="11">
        <f t="shared" si="637"/>
        <v>312.81982097639258</v>
      </c>
      <c r="G1305" s="11">
        <f t="shared" si="623"/>
        <v>593.94879404667483</v>
      </c>
      <c r="H1305" s="11">
        <f t="shared" si="624"/>
        <v>449.93296614440243</v>
      </c>
      <c r="I1305" s="24">
        <f t="shared" si="638"/>
        <v>312.81982097639258</v>
      </c>
      <c r="J1305" s="12">
        <f t="shared" si="625"/>
        <v>0.20303326669356925</v>
      </c>
      <c r="K1305" s="24">
        <f t="shared" si="626"/>
        <v>569.38992030246879</v>
      </c>
      <c r="L1305" s="12">
        <f t="shared" si="639"/>
        <v>0.2146931008936033</v>
      </c>
      <c r="M1305" s="24">
        <f t="shared" si="640"/>
        <v>593.94879404667483</v>
      </c>
      <c r="N1305" s="12">
        <f t="shared" si="627"/>
        <v>0.51169236180934341</v>
      </c>
      <c r="O1305" s="24">
        <f t="shared" si="628"/>
        <v>753.0898391931031</v>
      </c>
      <c r="P1305" s="12">
        <f t="shared" si="641"/>
        <v>0.29789717535225224</v>
      </c>
      <c r="Q1305" s="24">
        <f t="shared" si="642"/>
        <v>449.93296614440243</v>
      </c>
      <c r="R1305" s="12">
        <f t="shared" si="629"/>
        <v>0.33488485076435798</v>
      </c>
      <c r="S1305" s="24">
        <f t="shared" si="630"/>
        <v>632.88224198702062</v>
      </c>
      <c r="T1305" s="12">
        <f t="shared" si="643"/>
        <v>0.27439051422794736</v>
      </c>
      <c r="W1305" s="24">
        <f t="shared" si="644"/>
        <v>518.04194473627365</v>
      </c>
      <c r="X1305" s="24">
        <f t="shared" si="645"/>
        <v>680.54225172641986</v>
      </c>
      <c r="Y1305" s="13">
        <f t="shared" si="631"/>
        <v>0.34970578397498936</v>
      </c>
      <c r="Z1305" s="24">
        <f t="shared" si="632"/>
        <v>5083.7050393483532</v>
      </c>
      <c r="AA1305" s="24">
        <f t="shared" si="633"/>
        <v>16286.087496259184</v>
      </c>
      <c r="AB1305" s="24">
        <f t="shared" si="646"/>
        <v>593.94879404667483</v>
      </c>
      <c r="AC1305" s="24">
        <f t="shared" si="647"/>
        <v>449.93296614440243</v>
      </c>
      <c r="AE1305" s="14">
        <f t="shared" si="648"/>
        <v>107.25</v>
      </c>
      <c r="AF1305" s="24">
        <f t="shared" si="621"/>
        <v>400</v>
      </c>
      <c r="AG1305" s="3">
        <f t="shared" si="649"/>
        <v>1.9</v>
      </c>
      <c r="AH1305" s="3">
        <f>IF(AC1305&lt;=450,AthetaR30_0,IF(AC1305&gt;=650,AthetaR30_2,(IF(AC1305&lt;=550,AthetaR30_0+(AthetaR30_1-AthetaR30_0)/100*(AC1305-450),AthetaR30_1+(AthetaR30_2-AthetaR30_1)/100*(AC1305-450)))))</f>
        <v>0</v>
      </c>
      <c r="AI1305" s="3">
        <f>IF(AD1305&lt;=450,AthetaR60_0,IF(AD1305&gt;=650,AthetaR60_2,(IF(AD1305&lt;=550,AthetaR60_0+(AthetaR60_1-AthetaR60_0)/100*(AD1305-450),AthetaR60_1+(AthetaR60_2-AthetaR60_1)/100*(AD1305-450)))))</f>
        <v>0.5</v>
      </c>
      <c r="AJ1305" s="3">
        <f>IF(AE1305&lt;=450,AthetaR90_0,IF(AE1305&gt;=650,AthetaR90_2,(IF(AE1305&lt;=550,AthetaR90_0+(AthetaR90_1-AthetaR90_0)/100*(AE1305-450),AthetaR90_1+(AthetaR90_2-AthetaR90_1)/100*(AE1305-450)))))</f>
        <v>1.3</v>
      </c>
      <c r="AK1305" s="3">
        <f>IF(AF1305&lt;=450,AthetaR120_0,IF(AF1305&gt;=650,AthetaR120_2,(IF(AF1305&lt;=550,AthetaR120_0+(AthetaR120_1-AthetaR120_0)/100*(AF1305-450),AthetaR120_1+(AthetaR120_2-AthetaR120_1)/100*(AF1305-450)))))</f>
        <v>1.9</v>
      </c>
      <c r="AL1305" s="24">
        <f t="shared" si="650"/>
        <v>593.94879404667483</v>
      </c>
      <c r="AM1305" s="14">
        <f t="shared" si="651"/>
        <v>460.02404898608501</v>
      </c>
    </row>
    <row r="1306" spans="2:39" x14ac:dyDescent="0.25">
      <c r="B1306" s="3">
        <f t="shared" si="634"/>
        <v>6440</v>
      </c>
      <c r="C1306" s="14">
        <f t="shared" si="635"/>
        <v>107.33333333333333</v>
      </c>
      <c r="D1306" s="11">
        <f t="shared" si="636"/>
        <v>1032.3438801593047</v>
      </c>
      <c r="E1306" s="11">
        <f t="shared" si="622"/>
        <v>721.60394465885986</v>
      </c>
      <c r="F1306" s="11">
        <f t="shared" si="637"/>
        <v>313.03451407728619</v>
      </c>
      <c r="G1306" s="11">
        <f t="shared" si="623"/>
        <v>594.24669122202704</v>
      </c>
      <c r="H1306" s="11">
        <f t="shared" si="624"/>
        <v>450.20735665863037</v>
      </c>
      <c r="I1306" s="24">
        <f t="shared" si="638"/>
        <v>313.03451407728619</v>
      </c>
      <c r="J1306" s="12">
        <f t="shared" si="625"/>
        <v>0.20300513832966041</v>
      </c>
      <c r="K1306" s="24">
        <f t="shared" si="626"/>
        <v>569.46881489112832</v>
      </c>
      <c r="L1306" s="12">
        <f t="shared" si="639"/>
        <v>0.21463741294423175</v>
      </c>
      <c r="M1306" s="24">
        <f t="shared" si="640"/>
        <v>594.24669122202704</v>
      </c>
      <c r="N1306" s="12">
        <f t="shared" si="627"/>
        <v>0.51146665240755906</v>
      </c>
      <c r="O1306" s="24">
        <f t="shared" si="628"/>
        <v>753.42217651420515</v>
      </c>
      <c r="P1306" s="12">
        <f t="shared" si="641"/>
        <v>0.29766415252239237</v>
      </c>
      <c r="Q1306" s="24">
        <f t="shared" si="642"/>
        <v>450.20735665863037</v>
      </c>
      <c r="R1306" s="12">
        <f t="shared" si="629"/>
        <v>0.33479763747024766</v>
      </c>
      <c r="S1306" s="24">
        <f t="shared" si="630"/>
        <v>633.04710499359567</v>
      </c>
      <c r="T1306" s="12">
        <f t="shared" si="643"/>
        <v>0.2742538399798608</v>
      </c>
      <c r="W1306" s="24">
        <f t="shared" si="644"/>
        <v>518.39165052024862</v>
      </c>
      <c r="X1306" s="24">
        <f t="shared" si="645"/>
        <v>680.82549987660934</v>
      </c>
      <c r="Y1306" s="13">
        <f t="shared" si="631"/>
        <v>0.34957210652031401</v>
      </c>
      <c r="Z1306" s="24">
        <f t="shared" si="632"/>
        <v>5080.3073534652813</v>
      </c>
      <c r="AA1306" s="24">
        <f t="shared" si="633"/>
        <v>16290.20734189117</v>
      </c>
      <c r="AB1306" s="24">
        <f t="shared" si="646"/>
        <v>594.24669122202704</v>
      </c>
      <c r="AC1306" s="24">
        <f t="shared" si="647"/>
        <v>450.20735665863037</v>
      </c>
      <c r="AE1306" s="14">
        <f t="shared" si="648"/>
        <v>107.33333333333333</v>
      </c>
      <c r="AF1306" s="24">
        <f t="shared" si="621"/>
        <v>400.10367832931519</v>
      </c>
      <c r="AG1306" s="3">
        <f t="shared" si="649"/>
        <v>1.9</v>
      </c>
      <c r="AH1306" s="3">
        <f>IF(AC1306&lt;=450,AthetaR30_0,IF(AC1306&gt;=650,AthetaR30_2,(IF(AC1306&lt;=550,AthetaR30_0+(AthetaR30_1-AthetaR30_0)/100*(AC1306-450),AthetaR30_1+(AthetaR30_2-AthetaR30_1)/100*(AC1306-450)))))</f>
        <v>0</v>
      </c>
      <c r="AI1306" s="3">
        <f>IF(AD1306&lt;=450,AthetaR60_0,IF(AD1306&gt;=650,AthetaR60_2,(IF(AD1306&lt;=550,AthetaR60_0+(AthetaR60_1-AthetaR60_0)/100*(AD1306-450),AthetaR60_1+(AthetaR60_2-AthetaR60_1)/100*(AD1306-450)))))</f>
        <v>0.5</v>
      </c>
      <c r="AJ1306" s="3">
        <f>IF(AE1306&lt;=450,AthetaR90_0,IF(AE1306&gt;=650,AthetaR90_2,(IF(AE1306&lt;=550,AthetaR90_0+(AthetaR90_1-AthetaR90_0)/100*(AE1306-450),AthetaR90_1+(AthetaR90_2-AthetaR90_1)/100*(AE1306-450)))))</f>
        <v>1.3</v>
      </c>
      <c r="AK1306" s="3">
        <f>IF(AF1306&lt;=450,AthetaR120_0,IF(AF1306&gt;=650,AthetaR120_2,(IF(AF1306&lt;=550,AthetaR120_0+(AthetaR120_1-AthetaR120_0)/100*(AF1306-450),AthetaR120_1+(AthetaR120_2-AthetaR120_1)/100*(AF1306-450)))))</f>
        <v>1.9</v>
      </c>
      <c r="AL1306" s="24">
        <f t="shared" si="650"/>
        <v>594.24669122202704</v>
      </c>
      <c r="AM1306" s="14">
        <f t="shared" si="651"/>
        <v>460.32563856270241</v>
      </c>
    </row>
    <row r="1307" spans="2:39" x14ac:dyDescent="0.25">
      <c r="B1307" s="3">
        <f t="shared" si="634"/>
        <v>6445</v>
      </c>
      <c r="C1307" s="14">
        <f t="shared" si="635"/>
        <v>107.41666666666667</v>
      </c>
      <c r="D1307" s="11">
        <f t="shared" si="636"/>
        <v>1032.460028689351</v>
      </c>
      <c r="E1307" s="11">
        <f t="shared" si="622"/>
        <v>721.81774300751204</v>
      </c>
      <c r="F1307" s="11">
        <f t="shared" si="637"/>
        <v>313.24915149023042</v>
      </c>
      <c r="G1307" s="11">
        <f t="shared" si="623"/>
        <v>594.54435537454947</v>
      </c>
      <c r="H1307" s="11">
        <f t="shared" si="624"/>
        <v>450.48161049861022</v>
      </c>
      <c r="I1307" s="24">
        <f t="shared" si="638"/>
        <v>313.24915149023042</v>
      </c>
      <c r="J1307" s="12">
        <f t="shared" si="625"/>
        <v>0.20297701208565772</v>
      </c>
      <c r="K1307" s="24">
        <f t="shared" si="626"/>
        <v>569.54772539766782</v>
      </c>
      <c r="L1307" s="12">
        <f t="shared" si="639"/>
        <v>0.21458172053602739</v>
      </c>
      <c r="M1307" s="24">
        <f t="shared" si="640"/>
        <v>594.54435537454947</v>
      </c>
      <c r="N1307" s="12">
        <f t="shared" si="627"/>
        <v>0.51124104569664786</v>
      </c>
      <c r="O1307" s="24">
        <f t="shared" si="628"/>
        <v>753.75465588103566</v>
      </c>
      <c r="P1307" s="12">
        <f t="shared" si="641"/>
        <v>0.29743134814837352</v>
      </c>
      <c r="Q1307" s="24">
        <f t="shared" si="642"/>
        <v>450.48161049861022</v>
      </c>
      <c r="R1307" s="12">
        <f t="shared" si="629"/>
        <v>0.33471040893357751</v>
      </c>
      <c r="S1307" s="24">
        <f t="shared" si="630"/>
        <v>633.21208275089884</v>
      </c>
      <c r="T1307" s="12">
        <f t="shared" si="643"/>
        <v>0.27411720238759701</v>
      </c>
      <c r="W1307" s="24">
        <f t="shared" si="644"/>
        <v>518.74122262676894</v>
      </c>
      <c r="X1307" s="24">
        <f t="shared" si="645"/>
        <v>681.10907059000397</v>
      </c>
      <c r="Y1307" s="13">
        <f t="shared" si="631"/>
        <v>0.34943837892334073</v>
      </c>
      <c r="Z1307" s="24">
        <f t="shared" si="632"/>
        <v>5076.9130095185774</v>
      </c>
      <c r="AA1307" s="24">
        <f t="shared" si="633"/>
        <v>16294.324100223726</v>
      </c>
      <c r="AB1307" s="24">
        <f t="shared" si="646"/>
        <v>594.54435537454947</v>
      </c>
      <c r="AC1307" s="24">
        <f t="shared" si="647"/>
        <v>450.48161049861022</v>
      </c>
      <c r="AE1307" s="14">
        <f t="shared" si="648"/>
        <v>107.41666666666667</v>
      </c>
      <c r="AF1307" s="24">
        <f t="shared" si="621"/>
        <v>400.24080524930514</v>
      </c>
      <c r="AG1307" s="3">
        <f t="shared" si="649"/>
        <v>1.9</v>
      </c>
      <c r="AH1307" s="3">
        <f>IF(AC1307&lt;=450,AthetaR30_0,IF(AC1307&gt;=650,AthetaR30_2,(IF(AC1307&lt;=550,AthetaR30_0+(AthetaR30_1-AthetaR30_0)/100*(AC1307-450),AthetaR30_1+(AthetaR30_2-AthetaR30_1)/100*(AC1307-450)))))</f>
        <v>0</v>
      </c>
      <c r="AI1307" s="3">
        <f>IF(AD1307&lt;=450,AthetaR60_0,IF(AD1307&gt;=650,AthetaR60_2,(IF(AD1307&lt;=550,AthetaR60_0+(AthetaR60_1-AthetaR60_0)/100*(AD1307-450),AthetaR60_1+(AthetaR60_2-AthetaR60_1)/100*(AD1307-450)))))</f>
        <v>0.5</v>
      </c>
      <c r="AJ1307" s="3">
        <f>IF(AE1307&lt;=450,AthetaR90_0,IF(AE1307&gt;=650,AthetaR90_2,(IF(AE1307&lt;=550,AthetaR90_0+(AthetaR90_1-AthetaR90_0)/100*(AE1307-450),AthetaR90_1+(AthetaR90_2-AthetaR90_1)/100*(AE1307-450)))))</f>
        <v>1.3</v>
      </c>
      <c r="AK1307" s="3">
        <f>IF(AF1307&lt;=450,AthetaR120_0,IF(AF1307&gt;=650,AthetaR120_2,(IF(AF1307&lt;=550,AthetaR120_0+(AthetaR120_1-AthetaR120_0)/100*(AF1307-450),AthetaR120_1+(AthetaR120_2-AthetaR120_1)/100*(AF1307-450)))))</f>
        <v>1.9</v>
      </c>
      <c r="AL1307" s="24">
        <f t="shared" si="650"/>
        <v>594.54435537454947</v>
      </c>
      <c r="AM1307" s="14">
        <f t="shared" si="651"/>
        <v>460.62423968295212</v>
      </c>
    </row>
    <row r="1308" spans="2:39" x14ac:dyDescent="0.25">
      <c r="B1308" s="3">
        <f t="shared" si="634"/>
        <v>6450</v>
      </c>
      <c r="C1308" s="14">
        <f t="shared" si="635"/>
        <v>107.5</v>
      </c>
      <c r="D1308" s="11">
        <f t="shared" si="636"/>
        <v>1032.5760872515107</v>
      </c>
      <c r="E1308" s="11">
        <f t="shared" si="622"/>
        <v>722.0315413561641</v>
      </c>
      <c r="F1308" s="11">
        <f t="shared" si="637"/>
        <v>313.46373321076646</v>
      </c>
      <c r="G1308" s="11">
        <f t="shared" si="623"/>
        <v>594.84178672269786</v>
      </c>
      <c r="H1308" s="11">
        <f t="shared" si="624"/>
        <v>450.7557277009978</v>
      </c>
      <c r="I1308" s="24">
        <f t="shared" si="638"/>
        <v>313.46373321076646</v>
      </c>
      <c r="J1308" s="12">
        <f t="shared" si="625"/>
        <v>0.20294888792680235</v>
      </c>
      <c r="K1308" s="24">
        <f t="shared" si="626"/>
        <v>569.62665192379188</v>
      </c>
      <c r="L1308" s="12">
        <f t="shared" si="639"/>
        <v>0.21452602368946147</v>
      </c>
      <c r="M1308" s="24">
        <f t="shared" si="640"/>
        <v>594.84178672269786</v>
      </c>
      <c r="N1308" s="12">
        <f t="shared" si="627"/>
        <v>0.51101554190437548</v>
      </c>
      <c r="O1308" s="24">
        <f t="shared" si="628"/>
        <v>754.08727694518302</v>
      </c>
      <c r="P1308" s="12">
        <f t="shared" si="641"/>
        <v>0.29719876217717101</v>
      </c>
      <c r="Q1308" s="24">
        <f t="shared" si="642"/>
        <v>450.7557277009978</v>
      </c>
      <c r="R1308" s="12">
        <f t="shared" si="629"/>
        <v>0.33462316521240359</v>
      </c>
      <c r="S1308" s="24">
        <f t="shared" si="630"/>
        <v>633.37717526132451</v>
      </c>
      <c r="T1308" s="12">
        <f t="shared" si="643"/>
        <v>0.27398060155181264</v>
      </c>
      <c r="W1308" s="24">
        <f t="shared" si="644"/>
        <v>519.09066100569225</v>
      </c>
      <c r="X1308" s="24">
        <f t="shared" si="645"/>
        <v>681.39296390034701</v>
      </c>
      <c r="Y1308" s="13">
        <f t="shared" si="631"/>
        <v>0.34930460170111199</v>
      </c>
      <c r="Z1308" s="24">
        <f t="shared" si="632"/>
        <v>5073.5220087617963</v>
      </c>
      <c r="AA1308" s="24">
        <f t="shared" si="633"/>
        <v>16298.437787246443</v>
      </c>
      <c r="AB1308" s="24">
        <f t="shared" si="646"/>
        <v>594.84178672269786</v>
      </c>
      <c r="AC1308" s="24">
        <f t="shared" si="647"/>
        <v>450.7557277009978</v>
      </c>
      <c r="AE1308" s="14">
        <f t="shared" si="648"/>
        <v>107.5</v>
      </c>
      <c r="AF1308" s="24">
        <f t="shared" si="621"/>
        <v>400.3778638504989</v>
      </c>
      <c r="AG1308" s="3">
        <f t="shared" si="649"/>
        <v>1.9</v>
      </c>
      <c r="AH1308" s="3">
        <f>IF(AC1308&lt;=450,AthetaR30_0,IF(AC1308&gt;=650,AthetaR30_2,(IF(AC1308&lt;=550,AthetaR30_0+(AthetaR30_1-AthetaR30_0)/100*(AC1308-450),AthetaR30_1+(AthetaR30_2-AthetaR30_1)/100*(AC1308-450)))))</f>
        <v>0</v>
      </c>
      <c r="AI1308" s="3">
        <f>IF(AD1308&lt;=450,AthetaR60_0,IF(AD1308&gt;=650,AthetaR60_2,(IF(AD1308&lt;=550,AthetaR60_0+(AthetaR60_1-AthetaR60_0)/100*(AD1308-450),AthetaR60_1+(AthetaR60_2-AthetaR60_1)/100*(AD1308-450)))))</f>
        <v>0.5</v>
      </c>
      <c r="AJ1308" s="3">
        <f>IF(AE1308&lt;=450,AthetaR90_0,IF(AE1308&gt;=650,AthetaR90_2,(IF(AE1308&lt;=550,AthetaR90_0+(AthetaR90_1-AthetaR90_0)/100*(AE1308-450),AthetaR90_1+(AthetaR90_2-AthetaR90_1)/100*(AE1308-450)))))</f>
        <v>1.3</v>
      </c>
      <c r="AK1308" s="3">
        <f>IF(AF1308&lt;=450,AthetaR120_0,IF(AF1308&gt;=650,AthetaR120_2,(IF(AF1308&lt;=550,AthetaR120_0+(AthetaR120_1-AthetaR120_0)/100*(AF1308-450),AthetaR120_1+(AthetaR120_2-AthetaR120_1)/100*(AF1308-450)))))</f>
        <v>1.9</v>
      </c>
      <c r="AL1308" s="24">
        <f t="shared" si="650"/>
        <v>594.84178672269786</v>
      </c>
      <c r="AM1308" s="14">
        <f t="shared" si="651"/>
        <v>460.92271762212869</v>
      </c>
    </row>
    <row r="1309" spans="2:39" x14ac:dyDescent="0.25">
      <c r="B1309" s="3">
        <f t="shared" si="634"/>
        <v>6455</v>
      </c>
      <c r="C1309" s="14">
        <f t="shared" si="635"/>
        <v>107.58333333333333</v>
      </c>
      <c r="D1309" s="11">
        <f t="shared" si="636"/>
        <v>1032.692055985053</v>
      </c>
      <c r="E1309" s="11">
        <f t="shared" si="622"/>
        <v>722.24533970481616</v>
      </c>
      <c r="F1309" s="11">
        <f t="shared" si="637"/>
        <v>313.67825923445594</v>
      </c>
      <c r="G1309" s="11">
        <f t="shared" si="623"/>
        <v>595.13898548487498</v>
      </c>
      <c r="H1309" s="11">
        <f t="shared" si="624"/>
        <v>451.02970830254958</v>
      </c>
      <c r="I1309" s="24">
        <f t="shared" si="638"/>
        <v>313.67825923445594</v>
      </c>
      <c r="J1309" s="12">
        <f t="shared" si="625"/>
        <v>0.20292076581844323</v>
      </c>
      <c r="K1309" s="24">
        <f t="shared" si="626"/>
        <v>569.70559457101194</v>
      </c>
      <c r="L1309" s="12">
        <f t="shared" si="639"/>
        <v>0.21447032242497363</v>
      </c>
      <c r="M1309" s="24">
        <f t="shared" si="640"/>
        <v>595.13898548487498</v>
      </c>
      <c r="N1309" s="12">
        <f t="shared" si="627"/>
        <v>0.51079014125743083</v>
      </c>
      <c r="O1309" s="24">
        <f t="shared" si="628"/>
        <v>754.42003935844684</v>
      </c>
      <c r="P1309" s="12">
        <f t="shared" si="641"/>
        <v>0.29696639455494028</v>
      </c>
      <c r="Q1309" s="24">
        <f t="shared" si="642"/>
        <v>451.02970830254958</v>
      </c>
      <c r="R1309" s="12">
        <f t="shared" si="629"/>
        <v>0.33453590636500752</v>
      </c>
      <c r="S1309" s="24">
        <f t="shared" si="630"/>
        <v>633.54238252675918</v>
      </c>
      <c r="T1309" s="12">
        <f t="shared" si="643"/>
        <v>0.27384403757299086</v>
      </c>
      <c r="W1309" s="24">
        <f t="shared" si="644"/>
        <v>519.43996560739333</v>
      </c>
      <c r="X1309" s="24">
        <f t="shared" si="645"/>
        <v>681.67717984043929</v>
      </c>
      <c r="Y1309" s="13">
        <f t="shared" si="631"/>
        <v>0.3491707753705432</v>
      </c>
      <c r="Z1309" s="24">
        <f t="shared" si="632"/>
        <v>5070.1343524355707</v>
      </c>
      <c r="AA1309" s="24">
        <f t="shared" si="633"/>
        <v>16302.548418966968</v>
      </c>
      <c r="AB1309" s="24">
        <f t="shared" si="646"/>
        <v>595.13898548487498</v>
      </c>
      <c r="AC1309" s="24">
        <f t="shared" si="647"/>
        <v>451.02970830254958</v>
      </c>
      <c r="AE1309" s="14">
        <f t="shared" si="648"/>
        <v>107.58333333333333</v>
      </c>
      <c r="AF1309" s="24">
        <f t="shared" si="621"/>
        <v>400.51485415127479</v>
      </c>
      <c r="AG1309" s="3">
        <f t="shared" si="649"/>
        <v>1.9</v>
      </c>
      <c r="AH1309" s="3">
        <f>IF(AC1309&lt;=450,AthetaR30_0,IF(AC1309&gt;=650,AthetaR30_2,(IF(AC1309&lt;=550,AthetaR30_0+(AthetaR30_1-AthetaR30_0)/100*(AC1309-450),AthetaR30_1+(AthetaR30_2-AthetaR30_1)/100*(AC1309-450)))))</f>
        <v>0</v>
      </c>
      <c r="AI1309" s="3">
        <f>IF(AD1309&lt;=450,AthetaR60_0,IF(AD1309&gt;=650,AthetaR60_2,(IF(AD1309&lt;=550,AthetaR60_0+(AthetaR60_1-AthetaR60_0)/100*(AD1309-450),AthetaR60_1+(AthetaR60_2-AthetaR60_1)/100*(AD1309-450)))))</f>
        <v>0.5</v>
      </c>
      <c r="AJ1309" s="3">
        <f>IF(AE1309&lt;=450,AthetaR90_0,IF(AE1309&gt;=650,AthetaR90_2,(IF(AE1309&lt;=550,AthetaR90_0+(AthetaR90_1-AthetaR90_0)/100*(AE1309-450),AthetaR90_1+(AthetaR90_2-AthetaR90_1)/100*(AE1309-450)))))</f>
        <v>1.3</v>
      </c>
      <c r="AK1309" s="3">
        <f>IF(AF1309&lt;=450,AthetaR120_0,IF(AF1309&gt;=650,AthetaR120_2,(IF(AF1309&lt;=550,AthetaR120_0+(AthetaR120_1-AthetaR120_0)/100*(AF1309-450),AthetaR120_1+(AthetaR120_2-AthetaR120_1)/100*(AF1309-450)))))</f>
        <v>1.9</v>
      </c>
      <c r="AL1309" s="24">
        <f t="shared" si="650"/>
        <v>595.13898548487498</v>
      </c>
      <c r="AM1309" s="14">
        <f t="shared" si="651"/>
        <v>461.2210723852308</v>
      </c>
    </row>
    <row r="1310" spans="2:39" x14ac:dyDescent="0.25">
      <c r="B1310" s="3">
        <f t="shared" si="634"/>
        <v>6460</v>
      </c>
      <c r="C1310" s="14">
        <f t="shared" si="635"/>
        <v>107.66666666666667</v>
      </c>
      <c r="D1310" s="11">
        <f t="shared" si="636"/>
        <v>1032.8079350289238</v>
      </c>
      <c r="E1310" s="11">
        <f t="shared" si="622"/>
        <v>722.45913805346822</v>
      </c>
      <c r="F1310" s="11">
        <f t="shared" si="637"/>
        <v>313.89272955688091</v>
      </c>
      <c r="G1310" s="11">
        <f t="shared" si="623"/>
        <v>595.43595187942992</v>
      </c>
      <c r="H1310" s="11">
        <f t="shared" si="624"/>
        <v>451.30355234012256</v>
      </c>
      <c r="I1310" s="24">
        <f t="shared" si="638"/>
        <v>313.89272955688091</v>
      </c>
      <c r="J1310" s="12">
        <f t="shared" si="625"/>
        <v>0.20289264572603694</v>
      </c>
      <c r="K1310" s="24">
        <f t="shared" si="626"/>
        <v>569.78455344064662</v>
      </c>
      <c r="L1310" s="12">
        <f t="shared" si="639"/>
        <v>0.21441461676298476</v>
      </c>
      <c r="M1310" s="24">
        <f t="shared" si="640"/>
        <v>595.43595187942992</v>
      </c>
      <c r="N1310" s="12">
        <f t="shared" si="627"/>
        <v>0.51056484398142565</v>
      </c>
      <c r="O1310" s="24">
        <f t="shared" si="628"/>
        <v>754.75294277284115</v>
      </c>
      <c r="P1310" s="12">
        <f t="shared" si="641"/>
        <v>0.29673424522705616</v>
      </c>
      <c r="Q1310" s="24">
        <f t="shared" si="642"/>
        <v>451.30355234012256</v>
      </c>
      <c r="R1310" s="12">
        <f t="shared" si="629"/>
        <v>0.3344486324498952</v>
      </c>
      <c r="S1310" s="24">
        <f t="shared" si="630"/>
        <v>633.70770454858246</v>
      </c>
      <c r="T1310" s="12">
        <f t="shared" si="643"/>
        <v>0.27370751055146381</v>
      </c>
      <c r="W1310" s="24">
        <f t="shared" si="644"/>
        <v>519.7891363827639</v>
      </c>
      <c r="X1310" s="24">
        <f t="shared" si="645"/>
        <v>681.96171844214268</v>
      </c>
      <c r="Y1310" s="13">
        <f t="shared" si="631"/>
        <v>0.3490369004484144</v>
      </c>
      <c r="Z1310" s="24">
        <f t="shared" si="632"/>
        <v>5066.7500417676083</v>
      </c>
      <c r="AA1310" s="24">
        <f t="shared" si="633"/>
        <v>16306.656011410778</v>
      </c>
      <c r="AB1310" s="24">
        <f t="shared" si="646"/>
        <v>595.43595187942992</v>
      </c>
      <c r="AC1310" s="24">
        <f t="shared" si="647"/>
        <v>451.30355234012256</v>
      </c>
      <c r="AE1310" s="14">
        <f t="shared" si="648"/>
        <v>107.66666666666667</v>
      </c>
      <c r="AF1310" s="24">
        <f t="shared" si="621"/>
        <v>400.65177617006128</v>
      </c>
      <c r="AG1310" s="3">
        <f t="shared" si="649"/>
        <v>1.9</v>
      </c>
      <c r="AH1310" s="3">
        <f>IF(AC1310&lt;=450,AthetaR30_0,IF(AC1310&gt;=650,AthetaR30_2,(IF(AC1310&lt;=550,AthetaR30_0+(AthetaR30_1-AthetaR30_0)/100*(AC1310-450),AthetaR30_1+(AthetaR30_2-AthetaR30_1)/100*(AC1310-450)))))</f>
        <v>0</v>
      </c>
      <c r="AI1310" s="3">
        <f>IF(AD1310&lt;=450,AthetaR60_0,IF(AD1310&gt;=650,AthetaR60_2,(IF(AD1310&lt;=550,AthetaR60_0+(AthetaR60_1-AthetaR60_0)/100*(AD1310-450),AthetaR60_1+(AthetaR60_2-AthetaR60_1)/100*(AD1310-450)))))</f>
        <v>0.5</v>
      </c>
      <c r="AJ1310" s="3">
        <f>IF(AE1310&lt;=450,AthetaR90_0,IF(AE1310&gt;=650,AthetaR90_2,(IF(AE1310&lt;=550,AthetaR90_0+(AthetaR90_1-AthetaR90_0)/100*(AE1310-450),AthetaR90_1+(AthetaR90_2-AthetaR90_1)/100*(AE1310-450)))))</f>
        <v>1.3</v>
      </c>
      <c r="AK1310" s="3">
        <f>IF(AF1310&lt;=450,AthetaR120_0,IF(AF1310&gt;=650,AthetaR120_2,(IF(AF1310&lt;=550,AthetaR120_0+(AthetaR120_1-AthetaR120_0)/100*(AF1310-450),AthetaR120_1+(AthetaR120_2-AthetaR120_1)/100*(AF1310-450)))))</f>
        <v>1.9</v>
      </c>
      <c r="AL1310" s="24">
        <f t="shared" si="650"/>
        <v>595.43595187942992</v>
      </c>
      <c r="AM1310" s="14">
        <f t="shared" si="651"/>
        <v>461.51930397740188</v>
      </c>
    </row>
    <row r="1311" spans="2:39" x14ac:dyDescent="0.25">
      <c r="B1311" s="3">
        <f t="shared" si="634"/>
        <v>6465</v>
      </c>
      <c r="C1311" s="14">
        <f t="shared" si="635"/>
        <v>107.75</v>
      </c>
      <c r="D1311" s="11">
        <f t="shared" si="636"/>
        <v>1032.9237245217473</v>
      </c>
      <c r="E1311" s="11">
        <f t="shared" si="622"/>
        <v>722.67293640212029</v>
      </c>
      <c r="F1311" s="11">
        <f t="shared" si="637"/>
        <v>314.10714417364392</v>
      </c>
      <c r="G1311" s="11">
        <f t="shared" si="623"/>
        <v>595.73268612465699</v>
      </c>
      <c r="H1311" s="11">
        <f t="shared" si="624"/>
        <v>451.57725985067401</v>
      </c>
      <c r="I1311" s="24">
        <f t="shared" si="638"/>
        <v>314.10714417364392</v>
      </c>
      <c r="J1311" s="12">
        <f t="shared" si="625"/>
        <v>0.20286452761514759</v>
      </c>
      <c r="K1311" s="24">
        <f t="shared" si="626"/>
        <v>569.86352863382126</v>
      </c>
      <c r="L1311" s="12">
        <f t="shared" si="639"/>
        <v>0.21435890672386573</v>
      </c>
      <c r="M1311" s="24">
        <f t="shared" si="640"/>
        <v>595.73268612465699</v>
      </c>
      <c r="N1311" s="12">
        <f t="shared" si="627"/>
        <v>0.51033965030089734</v>
      </c>
      <c r="O1311" s="24">
        <f t="shared" si="628"/>
        <v>755.08598684059575</v>
      </c>
      <c r="P1311" s="12">
        <f t="shared" si="641"/>
        <v>0.29650231413803363</v>
      </c>
      <c r="Q1311" s="24">
        <f t="shared" si="642"/>
        <v>451.57725985067401</v>
      </c>
      <c r="R1311" s="12">
        <f t="shared" si="629"/>
        <v>0.33436134352579511</v>
      </c>
      <c r="S1311" s="24">
        <f t="shared" si="630"/>
        <v>633.87314132766926</v>
      </c>
      <c r="T1311" s="12">
        <f t="shared" si="643"/>
        <v>0.27357102058735805</v>
      </c>
      <c r="W1311" s="24">
        <f t="shared" si="644"/>
        <v>520.13817328321227</v>
      </c>
      <c r="X1311" s="24">
        <f t="shared" si="645"/>
        <v>682.24657973638375</v>
      </c>
      <c r="Y1311" s="13">
        <f t="shared" si="631"/>
        <v>0.34890297745136356</v>
      </c>
      <c r="Z1311" s="24">
        <f t="shared" si="632"/>
        <v>5063.3690779727003</v>
      </c>
      <c r="AA1311" s="24">
        <f t="shared" si="633"/>
        <v>16310.760580621054</v>
      </c>
      <c r="AB1311" s="24">
        <f t="shared" si="646"/>
        <v>595.73268612465699</v>
      </c>
      <c r="AC1311" s="24">
        <f t="shared" si="647"/>
        <v>451.57725985067401</v>
      </c>
      <c r="AE1311" s="14">
        <f t="shared" si="648"/>
        <v>107.75</v>
      </c>
      <c r="AF1311" s="24">
        <f t="shared" si="621"/>
        <v>400.78862992533698</v>
      </c>
      <c r="AG1311" s="3">
        <f t="shared" si="649"/>
        <v>1.9</v>
      </c>
      <c r="AH1311" s="3">
        <f>IF(AC1311&lt;=450,AthetaR30_0,IF(AC1311&gt;=650,AthetaR30_2,(IF(AC1311&lt;=550,AthetaR30_0+(AthetaR30_1-AthetaR30_0)/100*(AC1311-450),AthetaR30_1+(AthetaR30_2-AthetaR30_1)/100*(AC1311-450)))))</f>
        <v>0</v>
      </c>
      <c r="AI1311" s="3">
        <f>IF(AD1311&lt;=450,AthetaR60_0,IF(AD1311&gt;=650,AthetaR60_2,(IF(AD1311&lt;=550,AthetaR60_0+(AthetaR60_1-AthetaR60_0)/100*(AD1311-450),AthetaR60_1+(AthetaR60_2-AthetaR60_1)/100*(AD1311-450)))))</f>
        <v>0.5</v>
      </c>
      <c r="AJ1311" s="3">
        <f>IF(AE1311&lt;=450,AthetaR90_0,IF(AE1311&gt;=650,AthetaR90_2,(IF(AE1311&lt;=550,AthetaR90_0+(AthetaR90_1-AthetaR90_0)/100*(AE1311-450),AthetaR90_1+(AthetaR90_2-AthetaR90_1)/100*(AE1311-450)))))</f>
        <v>1.3</v>
      </c>
      <c r="AK1311" s="3">
        <f>IF(AF1311&lt;=450,AthetaR120_0,IF(AF1311&gt;=650,AthetaR120_2,(IF(AF1311&lt;=550,AthetaR120_0+(AthetaR120_1-AthetaR120_0)/100*(AF1311-450),AthetaR120_1+(AthetaR120_2-AthetaR120_1)/100*(AF1311-450)))))</f>
        <v>1.9</v>
      </c>
      <c r="AL1311" s="24">
        <f t="shared" si="650"/>
        <v>595.73268612465699</v>
      </c>
      <c r="AM1311" s="14">
        <f t="shared" si="651"/>
        <v>461.81741240393001</v>
      </c>
    </row>
    <row r="1312" spans="2:39" x14ac:dyDescent="0.25">
      <c r="B1312" s="3">
        <f t="shared" si="634"/>
        <v>6470</v>
      </c>
      <c r="C1312" s="14">
        <f t="shared" si="635"/>
        <v>107.83333333333333</v>
      </c>
      <c r="D1312" s="11">
        <f t="shared" si="636"/>
        <v>1033.0394246018259</v>
      </c>
      <c r="E1312" s="11">
        <f t="shared" si="622"/>
        <v>722.88673475077235</v>
      </c>
      <c r="F1312" s="11">
        <f t="shared" si="637"/>
        <v>314.32150308036779</v>
      </c>
      <c r="G1312" s="11">
        <f t="shared" si="623"/>
        <v>596.02918843879502</v>
      </c>
      <c r="H1312" s="11">
        <f t="shared" si="624"/>
        <v>451.85083087126139</v>
      </c>
      <c r="I1312" s="24">
        <f t="shared" si="638"/>
        <v>314.32150308036779</v>
      </c>
      <c r="J1312" s="12">
        <f t="shared" si="625"/>
        <v>0.20283641145144643</v>
      </c>
      <c r="K1312" s="24">
        <f t="shared" si="626"/>
        <v>569.94252025146875</v>
      </c>
      <c r="L1312" s="12">
        <f t="shared" si="639"/>
        <v>0.21430319232798792</v>
      </c>
      <c r="M1312" s="24">
        <f t="shared" si="640"/>
        <v>596.02918843879502</v>
      </c>
      <c r="N1312" s="12">
        <f t="shared" si="627"/>
        <v>0.51011456043930903</v>
      </c>
      <c r="O1312" s="24">
        <f t="shared" si="628"/>
        <v>755.41917121415838</v>
      </c>
      <c r="P1312" s="12">
        <f t="shared" si="641"/>
        <v>0.29627060123166088</v>
      </c>
      <c r="Q1312" s="24">
        <f t="shared" si="642"/>
        <v>451.85083087126139</v>
      </c>
      <c r="R1312" s="12">
        <f t="shared" si="629"/>
        <v>0.33427403965165636</v>
      </c>
      <c r="S1312" s="24">
        <f t="shared" si="630"/>
        <v>634.03869286439055</v>
      </c>
      <c r="T1312" s="12">
        <f t="shared" si="643"/>
        <v>0.27343456778067898</v>
      </c>
      <c r="W1312" s="24">
        <f t="shared" si="644"/>
        <v>520.48707626066368</v>
      </c>
      <c r="X1312" s="24">
        <f t="shared" si="645"/>
        <v>682.53176375315854</v>
      </c>
      <c r="Y1312" s="13">
        <f t="shared" si="631"/>
        <v>0.34876900689587709</v>
      </c>
      <c r="Z1312" s="24">
        <f t="shared" si="632"/>
        <v>5059.9914622527167</v>
      </c>
      <c r="AA1312" s="24">
        <f t="shared" si="633"/>
        <v>16314.862142658469</v>
      </c>
      <c r="AB1312" s="24">
        <f t="shared" si="646"/>
        <v>596.02918843879502</v>
      </c>
      <c r="AC1312" s="24">
        <f t="shared" si="647"/>
        <v>451.85083087126139</v>
      </c>
      <c r="AE1312" s="14">
        <f t="shared" si="648"/>
        <v>107.83333333333333</v>
      </c>
      <c r="AF1312" s="24">
        <f t="shared" si="621"/>
        <v>400.92541543563073</v>
      </c>
      <c r="AG1312" s="3">
        <f t="shared" si="649"/>
        <v>1.9</v>
      </c>
      <c r="AH1312" s="3">
        <f>IF(AC1312&lt;=450,AthetaR30_0,IF(AC1312&gt;=650,AthetaR30_2,(IF(AC1312&lt;=550,AthetaR30_0+(AthetaR30_1-AthetaR30_0)/100*(AC1312-450),AthetaR30_1+(AthetaR30_2-AthetaR30_1)/100*(AC1312-450)))))</f>
        <v>0</v>
      </c>
      <c r="AI1312" s="3">
        <f>IF(AD1312&lt;=450,AthetaR60_0,IF(AD1312&gt;=650,AthetaR60_2,(IF(AD1312&lt;=550,AthetaR60_0+(AthetaR60_1-AthetaR60_0)/100*(AD1312-450),AthetaR60_1+(AthetaR60_2-AthetaR60_1)/100*(AD1312-450)))))</f>
        <v>0.5</v>
      </c>
      <c r="AJ1312" s="3">
        <f>IF(AE1312&lt;=450,AthetaR90_0,IF(AE1312&gt;=650,AthetaR90_2,(IF(AE1312&lt;=550,AthetaR90_0+(AthetaR90_1-AthetaR90_0)/100*(AE1312-450),AthetaR90_1+(AthetaR90_2-AthetaR90_1)/100*(AE1312-450)))))</f>
        <v>1.3</v>
      </c>
      <c r="AK1312" s="3">
        <f>IF(AF1312&lt;=450,AthetaR120_0,IF(AF1312&gt;=650,AthetaR120_2,(IF(AF1312&lt;=550,AthetaR120_0+(AthetaR120_1-AthetaR120_0)/100*(AF1312-450),AthetaR120_1+(AthetaR120_2-AthetaR120_1)/100*(AF1312-450)))))</f>
        <v>1.9</v>
      </c>
      <c r="AL1312" s="24">
        <f t="shared" si="650"/>
        <v>596.02918843879502</v>
      </c>
      <c r="AM1312" s="14">
        <f t="shared" si="651"/>
        <v>462.11539767024783</v>
      </c>
    </row>
    <row r="1313" spans="2:39" x14ac:dyDescent="0.25">
      <c r="B1313" s="3">
        <f t="shared" si="634"/>
        <v>6475</v>
      </c>
      <c r="C1313" s="14">
        <f t="shared" si="635"/>
        <v>107.91666666666667</v>
      </c>
      <c r="D1313" s="11">
        <f t="shared" si="636"/>
        <v>1033.1550354071426</v>
      </c>
      <c r="E1313" s="11">
        <f t="shared" si="622"/>
        <v>723.10053309942441</v>
      </c>
      <c r="F1313" s="11">
        <f t="shared" si="637"/>
        <v>314.53580627269577</v>
      </c>
      <c r="G1313" s="11">
        <f t="shared" si="623"/>
        <v>596.32545904002666</v>
      </c>
      <c r="H1313" s="11">
        <f t="shared" si="624"/>
        <v>452.12426543904206</v>
      </c>
      <c r="I1313" s="24">
        <f t="shared" si="638"/>
        <v>314.53580627269577</v>
      </c>
      <c r="J1313" s="12">
        <f t="shared" si="625"/>
        <v>0.2028082972007122</v>
      </c>
      <c r="K1313" s="24">
        <f t="shared" si="626"/>
        <v>570.02152839432904</v>
      </c>
      <c r="L1313" s="12">
        <f t="shared" si="639"/>
        <v>0.21424747359565929</v>
      </c>
      <c r="M1313" s="24">
        <f t="shared" si="640"/>
        <v>596.32545904002666</v>
      </c>
      <c r="N1313" s="12">
        <f t="shared" si="627"/>
        <v>0.50988957461905171</v>
      </c>
      <c r="O1313" s="24">
        <f t="shared" si="628"/>
        <v>755.75249554619791</v>
      </c>
      <c r="P1313" s="12">
        <f t="shared" si="641"/>
        <v>0.29603910645083698</v>
      </c>
      <c r="Q1313" s="24">
        <f t="shared" si="642"/>
        <v>452.12426543904206</v>
      </c>
      <c r="R1313" s="12">
        <f t="shared" si="629"/>
        <v>0.33418672088664775</v>
      </c>
      <c r="S1313" s="24">
        <f t="shared" si="630"/>
        <v>634.20435915861572</v>
      </c>
      <c r="T1313" s="12">
        <f t="shared" si="643"/>
        <v>0.2732981522312028</v>
      </c>
      <c r="W1313" s="24">
        <f t="shared" si="644"/>
        <v>520.83584526755953</v>
      </c>
      <c r="X1313" s="24">
        <f t="shared" si="645"/>
        <v>682.81727052153462</v>
      </c>
      <c r="Y1313" s="13">
        <f t="shared" si="631"/>
        <v>0.34863498929828413</v>
      </c>
      <c r="Z1313" s="24">
        <f t="shared" si="632"/>
        <v>5056.6171957966217</v>
      </c>
      <c r="AA1313" s="24">
        <f t="shared" si="633"/>
        <v>16318.960713601051</v>
      </c>
      <c r="AB1313" s="24">
        <f t="shared" si="646"/>
        <v>596.32545904002666</v>
      </c>
      <c r="AC1313" s="24">
        <f t="shared" si="647"/>
        <v>452.12426543904206</v>
      </c>
      <c r="AE1313" s="14">
        <f t="shared" si="648"/>
        <v>107.91666666666667</v>
      </c>
      <c r="AF1313" s="24">
        <f t="shared" si="621"/>
        <v>401.06213271952106</v>
      </c>
      <c r="AG1313" s="3">
        <f t="shared" si="649"/>
        <v>1.9</v>
      </c>
      <c r="AH1313" s="3">
        <f>IF(AC1313&lt;=450,AthetaR30_0,IF(AC1313&gt;=650,AthetaR30_2,(IF(AC1313&lt;=550,AthetaR30_0+(AthetaR30_1-AthetaR30_0)/100*(AC1313-450),AthetaR30_1+(AthetaR30_2-AthetaR30_1)/100*(AC1313-450)))))</f>
        <v>0</v>
      </c>
      <c r="AI1313" s="3">
        <f>IF(AD1313&lt;=450,AthetaR60_0,IF(AD1313&gt;=650,AthetaR60_2,(IF(AD1313&lt;=550,AthetaR60_0+(AthetaR60_1-AthetaR60_0)/100*(AD1313-450),AthetaR60_1+(AthetaR60_2-AthetaR60_1)/100*(AD1313-450)))))</f>
        <v>0.5</v>
      </c>
      <c r="AJ1313" s="3">
        <f>IF(AE1313&lt;=450,AthetaR90_0,IF(AE1313&gt;=650,AthetaR90_2,(IF(AE1313&lt;=550,AthetaR90_0+(AthetaR90_1-AthetaR90_0)/100*(AE1313-450),AthetaR90_1+(AthetaR90_2-AthetaR90_1)/100*(AE1313-450)))))</f>
        <v>1.3</v>
      </c>
      <c r="AK1313" s="3">
        <f>IF(AF1313&lt;=450,AthetaR120_0,IF(AF1313&gt;=650,AthetaR120_2,(IF(AF1313&lt;=550,AthetaR120_0+(AthetaR120_1-AthetaR120_0)/100*(AF1313-450),AthetaR120_1+(AthetaR120_2-AthetaR120_1)/100*(AF1313-450)))))</f>
        <v>1.9</v>
      </c>
      <c r="AL1313" s="24">
        <f t="shared" si="650"/>
        <v>596.32545904002666</v>
      </c>
      <c r="AM1313" s="14">
        <f t="shared" si="651"/>
        <v>462.41325978193294</v>
      </c>
    </row>
    <row r="1314" spans="2:39" x14ac:dyDescent="0.25">
      <c r="B1314" s="3">
        <f t="shared" si="634"/>
        <v>6480</v>
      </c>
      <c r="C1314" s="14">
        <f t="shared" si="635"/>
        <v>108</v>
      </c>
      <c r="D1314" s="11">
        <f t="shared" si="636"/>
        <v>1033.2705570753608</v>
      </c>
      <c r="E1314" s="11">
        <f t="shared" si="622"/>
        <v>723.31433144807647</v>
      </c>
      <c r="F1314" s="11">
        <f t="shared" si="637"/>
        <v>314.75005374629143</v>
      </c>
      <c r="G1314" s="11">
        <f t="shared" si="623"/>
        <v>596.62149814647751</v>
      </c>
      <c r="H1314" s="11">
        <f t="shared" si="624"/>
        <v>452.39756359127324</v>
      </c>
      <c r="I1314" s="24">
        <f t="shared" si="638"/>
        <v>314.75005374629143</v>
      </c>
      <c r="J1314" s="12">
        <f t="shared" si="625"/>
        <v>0.20278018482883015</v>
      </c>
      <c r="K1314" s="24">
        <f t="shared" si="626"/>
        <v>570.10055316294984</v>
      </c>
      <c r="L1314" s="12">
        <f t="shared" si="639"/>
        <v>0.21419175054718828</v>
      </c>
      <c r="M1314" s="24">
        <f t="shared" si="640"/>
        <v>596.62149814647751</v>
      </c>
      <c r="N1314" s="12">
        <f t="shared" si="627"/>
        <v>0.50966469306144468</v>
      </c>
      <c r="O1314" s="24">
        <f t="shared" si="628"/>
        <v>756.0859594896051</v>
      </c>
      <c r="P1314" s="12">
        <f t="shared" si="641"/>
        <v>0.29580782973774083</v>
      </c>
      <c r="Q1314" s="24">
        <f t="shared" si="642"/>
        <v>452.39756359127324</v>
      </c>
      <c r="R1314" s="12">
        <f t="shared" si="629"/>
        <v>0.33409938729015615</v>
      </c>
      <c r="S1314" s="24">
        <f t="shared" si="630"/>
        <v>634.37014020971333</v>
      </c>
      <c r="T1314" s="12">
        <f t="shared" si="643"/>
        <v>0.27316177403858333</v>
      </c>
      <c r="W1314" s="24">
        <f t="shared" si="644"/>
        <v>521.1844802568578</v>
      </c>
      <c r="X1314" s="24">
        <f t="shared" si="645"/>
        <v>683.10310006965676</v>
      </c>
      <c r="Y1314" s="13">
        <f t="shared" si="631"/>
        <v>0.3485009251747469</v>
      </c>
      <c r="Z1314" s="24">
        <f t="shared" si="632"/>
        <v>5053.2462797804674</v>
      </c>
      <c r="AA1314" s="24">
        <f t="shared" si="633"/>
        <v>16323.056309543948</v>
      </c>
      <c r="AB1314" s="24">
        <f t="shared" si="646"/>
        <v>596.62149814647751</v>
      </c>
      <c r="AC1314" s="24">
        <f t="shared" si="647"/>
        <v>452.39756359127324</v>
      </c>
      <c r="AE1314" s="14">
        <f t="shared" si="648"/>
        <v>108</v>
      </c>
      <c r="AF1314" s="24">
        <f t="shared" si="621"/>
        <v>401.19878179563659</v>
      </c>
      <c r="AG1314" s="3">
        <f t="shared" si="649"/>
        <v>1.9</v>
      </c>
      <c r="AH1314" s="3">
        <f>IF(AC1314&lt;=450,AthetaR30_0,IF(AC1314&gt;=650,AthetaR30_2,(IF(AC1314&lt;=550,AthetaR30_0+(AthetaR30_1-AthetaR30_0)/100*(AC1314-450),AthetaR30_1+(AthetaR30_2-AthetaR30_1)/100*(AC1314-450)))))</f>
        <v>0</v>
      </c>
      <c r="AI1314" s="3">
        <f>IF(AD1314&lt;=450,AthetaR60_0,IF(AD1314&gt;=650,AthetaR60_2,(IF(AD1314&lt;=550,AthetaR60_0+(AthetaR60_1-AthetaR60_0)/100*(AD1314-450),AthetaR60_1+(AthetaR60_2-AthetaR60_1)/100*(AD1314-450)))))</f>
        <v>0.5</v>
      </c>
      <c r="AJ1314" s="3">
        <f>IF(AE1314&lt;=450,AthetaR90_0,IF(AE1314&gt;=650,AthetaR90_2,(IF(AE1314&lt;=550,AthetaR90_0+(AthetaR90_1-AthetaR90_0)/100*(AE1314-450),AthetaR90_1+(AthetaR90_2-AthetaR90_1)/100*(AE1314-450)))))</f>
        <v>1.3</v>
      </c>
      <c r="AK1314" s="3">
        <f>IF(AF1314&lt;=450,AthetaR120_0,IF(AF1314&gt;=650,AthetaR120_2,(IF(AF1314&lt;=550,AthetaR120_0+(AthetaR120_1-AthetaR120_0)/100*(AF1314-450),AthetaR120_1+(AthetaR120_2-AthetaR120_1)/100*(AF1314-450)))))</f>
        <v>1.9</v>
      </c>
      <c r="AL1314" s="24">
        <f t="shared" si="650"/>
        <v>596.62149814647751</v>
      </c>
      <c r="AM1314" s="14">
        <f t="shared" si="651"/>
        <v>462.71099874470741</v>
      </c>
    </row>
    <row r="1315" spans="2:39" x14ac:dyDescent="0.25">
      <c r="B1315" s="3">
        <f t="shared" si="634"/>
        <v>6485</v>
      </c>
      <c r="C1315" s="14">
        <f t="shared" si="635"/>
        <v>108.08333333333333</v>
      </c>
      <c r="D1315" s="11">
        <f t="shared" si="636"/>
        <v>1033.3859897438258</v>
      </c>
      <c r="E1315" s="11">
        <f t="shared" si="622"/>
        <v>723.52812979672854</v>
      </c>
      <c r="F1315" s="11">
        <f t="shared" si="637"/>
        <v>314.9642454968386</v>
      </c>
      <c r="G1315" s="11">
        <f t="shared" si="623"/>
        <v>596.91730597621529</v>
      </c>
      <c r="H1315" s="11">
        <f t="shared" si="624"/>
        <v>452.6707253653118</v>
      </c>
      <c r="I1315" s="24">
        <f t="shared" si="638"/>
        <v>314.9642454968386</v>
      </c>
      <c r="J1315" s="12">
        <f t="shared" si="625"/>
        <v>0.20275207430179276</v>
      </c>
      <c r="K1315" s="24">
        <f t="shared" si="626"/>
        <v>570.17959465768627</v>
      </c>
      <c r="L1315" s="12">
        <f t="shared" si="639"/>
        <v>0.21413602320284372</v>
      </c>
      <c r="M1315" s="24">
        <f t="shared" si="640"/>
        <v>596.91730597621529</v>
      </c>
      <c r="N1315" s="12">
        <f t="shared" si="627"/>
        <v>0.50943991598673821</v>
      </c>
      <c r="O1315" s="24">
        <f t="shared" si="628"/>
        <v>756.41956269749585</v>
      </c>
      <c r="P1315" s="12">
        <f t="shared" si="641"/>
        <v>0.2955767710337282</v>
      </c>
      <c r="Q1315" s="24">
        <f t="shared" si="642"/>
        <v>452.6707253653118</v>
      </c>
      <c r="R1315" s="12">
        <f t="shared" si="629"/>
        <v>0.33401203892178444</v>
      </c>
      <c r="S1315" s="24">
        <f t="shared" si="630"/>
        <v>634.53603601655288</v>
      </c>
      <c r="T1315" s="12">
        <f t="shared" si="643"/>
        <v>0.27302543330228263</v>
      </c>
      <c r="W1315" s="24">
        <f t="shared" si="644"/>
        <v>521.53298118203259</v>
      </c>
      <c r="X1315" s="24">
        <f t="shared" si="645"/>
        <v>683.3892524247492</v>
      </c>
      <c r="Y1315" s="13">
        <f t="shared" si="631"/>
        <v>0.34836681504125427</v>
      </c>
      <c r="Z1315" s="24">
        <f t="shared" si="632"/>
        <v>5049.8787153673984</v>
      </c>
      <c r="AA1315" s="24">
        <f t="shared" si="633"/>
        <v>16327.148946599318</v>
      </c>
      <c r="AB1315" s="24">
        <f t="shared" si="646"/>
        <v>596.91730597621529</v>
      </c>
      <c r="AC1315" s="24">
        <f t="shared" si="647"/>
        <v>452.6707253653118</v>
      </c>
      <c r="AE1315" s="14">
        <f t="shared" si="648"/>
        <v>108.08333333333333</v>
      </c>
      <c r="AF1315" s="24">
        <f t="shared" si="621"/>
        <v>401.3353626826559</v>
      </c>
      <c r="AG1315" s="3">
        <f t="shared" si="649"/>
        <v>1.9</v>
      </c>
      <c r="AH1315" s="3">
        <f>IF(AC1315&lt;=450,AthetaR30_0,IF(AC1315&gt;=650,AthetaR30_2,(IF(AC1315&lt;=550,AthetaR30_0+(AthetaR30_1-AthetaR30_0)/100*(AC1315-450),AthetaR30_1+(AthetaR30_2-AthetaR30_1)/100*(AC1315-450)))))</f>
        <v>0</v>
      </c>
      <c r="AI1315" s="3">
        <f>IF(AD1315&lt;=450,AthetaR60_0,IF(AD1315&gt;=650,AthetaR60_2,(IF(AD1315&lt;=550,AthetaR60_0+(AthetaR60_1-AthetaR60_0)/100*(AD1315-450),AthetaR60_1+(AthetaR60_2-AthetaR60_1)/100*(AD1315-450)))))</f>
        <v>0.5</v>
      </c>
      <c r="AJ1315" s="3">
        <f>IF(AE1315&lt;=450,AthetaR90_0,IF(AE1315&gt;=650,AthetaR90_2,(IF(AE1315&lt;=550,AthetaR90_0+(AthetaR90_1-AthetaR90_0)/100*(AE1315-450),AthetaR90_1+(AthetaR90_2-AthetaR90_1)/100*(AE1315-450)))))</f>
        <v>1.3</v>
      </c>
      <c r="AK1315" s="3">
        <f>IF(AF1315&lt;=450,AthetaR120_0,IF(AF1315&gt;=650,AthetaR120_2,(IF(AF1315&lt;=550,AthetaR120_0+(AthetaR120_1-AthetaR120_0)/100*(AF1315-450),AthetaR120_1+(AthetaR120_2-AthetaR120_1)/100*(AF1315-450)))))</f>
        <v>1.9</v>
      </c>
      <c r="AL1315" s="24">
        <f t="shared" si="650"/>
        <v>596.91730597621529</v>
      </c>
      <c r="AM1315" s="14">
        <f t="shared" si="651"/>
        <v>463.00861456443806</v>
      </c>
    </row>
    <row r="1316" spans="2:39" x14ac:dyDescent="0.25">
      <c r="B1316" s="3">
        <f t="shared" si="634"/>
        <v>6490</v>
      </c>
      <c r="C1316" s="14">
        <f t="shared" si="635"/>
        <v>108.16666666666667</v>
      </c>
      <c r="D1316" s="11">
        <f t="shared" si="636"/>
        <v>1033.5013335495657</v>
      </c>
      <c r="E1316" s="11">
        <f t="shared" si="622"/>
        <v>723.7419281453806</v>
      </c>
      <c r="F1316" s="11">
        <f t="shared" si="637"/>
        <v>315.17838152004146</v>
      </c>
      <c r="G1316" s="11">
        <f t="shared" si="623"/>
        <v>597.21288274724907</v>
      </c>
      <c r="H1316" s="11">
        <f t="shared" si="624"/>
        <v>452.94375079861408</v>
      </c>
      <c r="I1316" s="24">
        <f t="shared" si="638"/>
        <v>315.17838152004146</v>
      </c>
      <c r="J1316" s="12">
        <f t="shared" si="625"/>
        <v>0.202723965585699</v>
      </c>
      <c r="K1316" s="24">
        <f t="shared" si="626"/>
        <v>570.25865297870121</v>
      </c>
      <c r="L1316" s="12">
        <f t="shared" si="639"/>
        <v>0.21408029158286776</v>
      </c>
      <c r="M1316" s="24">
        <f t="shared" si="640"/>
        <v>597.21288274724907</v>
      </c>
      <c r="N1316" s="12">
        <f t="shared" si="627"/>
        <v>0.50921524361411341</v>
      </c>
      <c r="O1316" s="24">
        <f t="shared" si="628"/>
        <v>756.75330482321249</v>
      </c>
      <c r="P1316" s="12">
        <f t="shared" si="641"/>
        <v>0.29534593027936978</v>
      </c>
      <c r="Q1316" s="24">
        <f t="shared" si="642"/>
        <v>452.94375079861408</v>
      </c>
      <c r="R1316" s="12">
        <f t="shared" si="629"/>
        <v>0.33392467584135049</v>
      </c>
      <c r="S1316" s="24">
        <f t="shared" si="630"/>
        <v>634.70204657750662</v>
      </c>
      <c r="T1316" s="12">
        <f t="shared" si="643"/>
        <v>0.27288913012159327</v>
      </c>
      <c r="W1316" s="24">
        <f t="shared" si="644"/>
        <v>521.88134799707382</v>
      </c>
      <c r="X1316" s="24">
        <f t="shared" si="645"/>
        <v>683.67572761311999</v>
      </c>
      <c r="Y1316" s="13">
        <f t="shared" si="631"/>
        <v>0.34823265941361387</v>
      </c>
      <c r="Z1316" s="24">
        <f t="shared" si="632"/>
        <v>5046.5145037076691</v>
      </c>
      <c r="AA1316" s="24">
        <f t="shared" si="633"/>
        <v>16331.238640896117</v>
      </c>
      <c r="AB1316" s="24">
        <f t="shared" si="646"/>
        <v>597.21288274724907</v>
      </c>
      <c r="AC1316" s="24">
        <f t="shared" si="647"/>
        <v>452.94375079861408</v>
      </c>
      <c r="AE1316" s="14">
        <f t="shared" si="648"/>
        <v>108.16666666666667</v>
      </c>
      <c r="AF1316" s="24">
        <f t="shared" si="621"/>
        <v>401.47187539930701</v>
      </c>
      <c r="AG1316" s="3">
        <f t="shared" si="649"/>
        <v>1.9</v>
      </c>
      <c r="AH1316" s="3">
        <f>IF(AC1316&lt;=450,AthetaR30_0,IF(AC1316&gt;=650,AthetaR30_2,(IF(AC1316&lt;=550,AthetaR30_0+(AthetaR30_1-AthetaR30_0)/100*(AC1316-450),AthetaR30_1+(AthetaR30_2-AthetaR30_1)/100*(AC1316-450)))))</f>
        <v>0</v>
      </c>
      <c r="AI1316" s="3">
        <f>IF(AD1316&lt;=450,AthetaR60_0,IF(AD1316&gt;=650,AthetaR60_2,(IF(AD1316&lt;=550,AthetaR60_0+(AthetaR60_1-AthetaR60_0)/100*(AD1316-450),AthetaR60_1+(AthetaR60_2-AthetaR60_1)/100*(AD1316-450)))))</f>
        <v>0.5</v>
      </c>
      <c r="AJ1316" s="3">
        <f>IF(AE1316&lt;=450,AthetaR90_0,IF(AE1316&gt;=650,AthetaR90_2,(IF(AE1316&lt;=550,AthetaR90_0+(AthetaR90_1-AthetaR90_0)/100*(AE1316-450),AthetaR90_1+(AthetaR90_2-AthetaR90_1)/100*(AE1316-450)))))</f>
        <v>1.3</v>
      </c>
      <c r="AK1316" s="3">
        <f>IF(AF1316&lt;=450,AthetaR120_0,IF(AF1316&gt;=650,AthetaR120_2,(IF(AF1316&lt;=550,AthetaR120_0+(AthetaR120_1-AthetaR120_0)/100*(AF1316-450),AthetaR120_1+(AthetaR120_2-AthetaR120_1)/100*(AF1316-450)))))</f>
        <v>1.9</v>
      </c>
      <c r="AL1316" s="24">
        <f t="shared" si="650"/>
        <v>597.21288274724907</v>
      </c>
      <c r="AM1316" s="14">
        <f t="shared" si="651"/>
        <v>463.30610724713597</v>
      </c>
    </row>
    <row r="1317" spans="2:39" x14ac:dyDescent="0.25">
      <c r="B1317" s="3">
        <f t="shared" si="634"/>
        <v>6495</v>
      </c>
      <c r="C1317" s="14">
        <f t="shared" si="635"/>
        <v>108.25</v>
      </c>
      <c r="D1317" s="11">
        <f t="shared" si="636"/>
        <v>1033.6165886292924</v>
      </c>
      <c r="E1317" s="11">
        <f t="shared" si="622"/>
        <v>723.95572649403266</v>
      </c>
      <c r="F1317" s="11">
        <f t="shared" si="637"/>
        <v>315.39246181162434</v>
      </c>
      <c r="G1317" s="11">
        <f t="shared" si="623"/>
        <v>597.50822867752845</v>
      </c>
      <c r="H1317" s="11">
        <f t="shared" si="624"/>
        <v>453.21663992873567</v>
      </c>
      <c r="I1317" s="24">
        <f t="shared" si="638"/>
        <v>315.39246181162434</v>
      </c>
      <c r="J1317" s="12">
        <f t="shared" si="625"/>
        <v>0.20269585864675443</v>
      </c>
      <c r="K1317" s="24">
        <f t="shared" si="626"/>
        <v>570.33772822596518</v>
      </c>
      <c r="L1317" s="12">
        <f t="shared" si="639"/>
        <v>0.21402455570747658</v>
      </c>
      <c r="M1317" s="24">
        <f t="shared" si="640"/>
        <v>597.50822867752845</v>
      </c>
      <c r="N1317" s="12">
        <f t="shared" si="627"/>
        <v>0.50899067616168425</v>
      </c>
      <c r="O1317" s="24">
        <f t="shared" si="628"/>
        <v>757.08718552032678</v>
      </c>
      <c r="P1317" s="12">
        <f t="shared" si="641"/>
        <v>0.2951153074144553</v>
      </c>
      <c r="Q1317" s="24">
        <f t="shared" si="642"/>
        <v>453.21663992873567</v>
      </c>
      <c r="R1317" s="12">
        <f t="shared" si="629"/>
        <v>0.33383729810888585</v>
      </c>
      <c r="S1317" s="24">
        <f t="shared" si="630"/>
        <v>634.86817189045041</v>
      </c>
      <c r="T1317" s="12">
        <f t="shared" si="643"/>
        <v>0.27275286459563836</v>
      </c>
      <c r="W1317" s="24">
        <f t="shared" si="644"/>
        <v>522.22958065648743</v>
      </c>
      <c r="X1317" s="24">
        <f t="shared" si="645"/>
        <v>683.9625256601654</v>
      </c>
      <c r="Y1317" s="13">
        <f t="shared" si="631"/>
        <v>0.34809845880744406</v>
      </c>
      <c r="Z1317" s="24">
        <f t="shared" si="632"/>
        <v>5043.1536459386307</v>
      </c>
      <c r="AA1317" s="24">
        <f t="shared" si="633"/>
        <v>16335.325408579936</v>
      </c>
      <c r="AB1317" s="24">
        <f t="shared" si="646"/>
        <v>597.50822867752845</v>
      </c>
      <c r="AC1317" s="24">
        <f t="shared" si="647"/>
        <v>453.21663992873567</v>
      </c>
      <c r="AE1317" s="14">
        <f t="shared" si="648"/>
        <v>108.25</v>
      </c>
      <c r="AF1317" s="24">
        <f t="shared" ref="AF1317:AF1380" si="652">IF(AC1317&lt;=450,Thetha0_0,IF(AC1317&gt;=650,Thetha0_2,(IF(AC1317&lt;=550,Thetha0_0+(Thetha0_1-Thetha0_0)/100*(AC1317-450),Thetha0_1+(Thetha0_2-Thetha0_1)/100*(AC1317-450)))))</f>
        <v>401.60831996436787</v>
      </c>
      <c r="AG1317" s="3">
        <f t="shared" si="649"/>
        <v>1.9</v>
      </c>
      <c r="AH1317" s="3">
        <f>IF(AC1317&lt;=450,AthetaR30_0,IF(AC1317&gt;=650,AthetaR30_2,(IF(AC1317&lt;=550,AthetaR30_0+(AthetaR30_1-AthetaR30_0)/100*(AC1317-450),AthetaR30_1+(AthetaR30_2-AthetaR30_1)/100*(AC1317-450)))))</f>
        <v>0</v>
      </c>
      <c r="AI1317" s="3">
        <f>IF(AD1317&lt;=450,AthetaR60_0,IF(AD1317&gt;=650,AthetaR60_2,(IF(AD1317&lt;=550,AthetaR60_0+(AthetaR60_1-AthetaR60_0)/100*(AD1317-450),AthetaR60_1+(AthetaR60_2-AthetaR60_1)/100*(AD1317-450)))))</f>
        <v>0.5</v>
      </c>
      <c r="AJ1317" s="3">
        <f>IF(AE1317&lt;=450,AthetaR90_0,IF(AE1317&gt;=650,AthetaR90_2,(IF(AE1317&lt;=550,AthetaR90_0+(AthetaR90_1-AthetaR90_0)/100*(AE1317-450),AthetaR90_1+(AthetaR90_2-AthetaR90_1)/100*(AE1317-450)))))</f>
        <v>1.3</v>
      </c>
      <c r="AK1317" s="3">
        <f>IF(AF1317&lt;=450,AthetaR120_0,IF(AF1317&gt;=650,AthetaR120_2,(IF(AF1317&lt;=550,AthetaR120_0+(AthetaR120_1-AthetaR120_0)/100*(AF1317-450),AthetaR120_1+(AthetaR120_2-AthetaR120_1)/100*(AF1317-450)))))</f>
        <v>1.9</v>
      </c>
      <c r="AL1317" s="24">
        <f t="shared" si="650"/>
        <v>597.50822867752845</v>
      </c>
      <c r="AM1317" s="14">
        <f t="shared" si="651"/>
        <v>463.60347679895727</v>
      </c>
    </row>
    <row r="1318" spans="2:39" x14ac:dyDescent="0.25">
      <c r="B1318" s="3">
        <f t="shared" si="634"/>
        <v>6500</v>
      </c>
      <c r="C1318" s="14">
        <f t="shared" si="635"/>
        <v>108.33333333333333</v>
      </c>
      <c r="D1318" s="11">
        <f t="shared" si="636"/>
        <v>1033.7317551194028</v>
      </c>
      <c r="E1318" s="11">
        <f t="shared" si="622"/>
        <v>724.16952484268472</v>
      </c>
      <c r="F1318" s="11">
        <f t="shared" si="637"/>
        <v>315.6064863673318</v>
      </c>
      <c r="G1318" s="11">
        <f t="shared" si="623"/>
        <v>597.8033439849429</v>
      </c>
      <c r="H1318" s="11">
        <f t="shared" si="624"/>
        <v>453.48939279333132</v>
      </c>
      <c r="I1318" s="24">
        <f t="shared" si="638"/>
        <v>315.6064863673318</v>
      </c>
      <c r="J1318" s="12">
        <f t="shared" si="625"/>
        <v>0.20266775345127108</v>
      </c>
      <c r="K1318" s="24">
        <f t="shared" si="626"/>
        <v>570.41682049925646</v>
      </c>
      <c r="L1318" s="12">
        <f t="shared" si="639"/>
        <v>0.21396881559685152</v>
      </c>
      <c r="M1318" s="24">
        <f t="shared" si="640"/>
        <v>597.8033439849429</v>
      </c>
      <c r="N1318" s="12">
        <f t="shared" si="627"/>
        <v>0.50876621384649923</v>
      </c>
      <c r="O1318" s="24">
        <f t="shared" si="628"/>
        <v>757.42120444264083</v>
      </c>
      <c r="P1318" s="12">
        <f t="shared" si="641"/>
        <v>0.29488490237797244</v>
      </c>
      <c r="Q1318" s="24">
        <f t="shared" si="642"/>
        <v>453.48939279333132</v>
      </c>
      <c r="R1318" s="12">
        <f t="shared" si="629"/>
        <v>0.33374990578463326</v>
      </c>
      <c r="S1318" s="24">
        <f t="shared" si="630"/>
        <v>635.03441195276605</v>
      </c>
      <c r="T1318" s="12">
        <f t="shared" si="643"/>
        <v>0.2726166368233553</v>
      </c>
      <c r="W1318" s="24">
        <f t="shared" si="644"/>
        <v>522.57767911529493</v>
      </c>
      <c r="X1318" s="24">
        <f t="shared" si="645"/>
        <v>684.24964659037255</v>
      </c>
      <c r="Y1318" s="13">
        <f t="shared" si="631"/>
        <v>0.34796421373816644</v>
      </c>
      <c r="Z1318" s="24">
        <f t="shared" si="632"/>
        <v>5039.7961431847452</v>
      </c>
      <c r="AA1318" s="24">
        <f t="shared" si="633"/>
        <v>16339.409265812819</v>
      </c>
      <c r="AB1318" s="24">
        <f t="shared" si="646"/>
        <v>597.8033439849429</v>
      </c>
      <c r="AC1318" s="24">
        <f t="shared" si="647"/>
        <v>453.48939279333132</v>
      </c>
      <c r="AE1318" s="14">
        <f t="shared" si="648"/>
        <v>108.33333333333333</v>
      </c>
      <c r="AF1318" s="24">
        <f t="shared" si="652"/>
        <v>401.74469639666563</v>
      </c>
      <c r="AG1318" s="3">
        <f t="shared" si="649"/>
        <v>1.9</v>
      </c>
      <c r="AH1318" s="3">
        <f>IF(AC1318&lt;=450,AthetaR30_0,IF(AC1318&gt;=650,AthetaR30_2,(IF(AC1318&lt;=550,AthetaR30_0+(AthetaR30_1-AthetaR30_0)/100*(AC1318-450),AthetaR30_1+(AthetaR30_2-AthetaR30_1)/100*(AC1318-450)))))</f>
        <v>0</v>
      </c>
      <c r="AI1318" s="3">
        <f>IF(AD1318&lt;=450,AthetaR60_0,IF(AD1318&gt;=650,AthetaR60_2,(IF(AD1318&lt;=550,AthetaR60_0+(AthetaR60_1-AthetaR60_0)/100*(AD1318-450),AthetaR60_1+(AthetaR60_2-AthetaR60_1)/100*(AD1318-450)))))</f>
        <v>0.5</v>
      </c>
      <c r="AJ1318" s="3">
        <f>IF(AE1318&lt;=450,AthetaR90_0,IF(AE1318&gt;=650,AthetaR90_2,(IF(AE1318&lt;=550,AthetaR90_0+(AthetaR90_1-AthetaR90_0)/100*(AE1318-450),AthetaR90_1+(AthetaR90_2-AthetaR90_1)/100*(AE1318-450)))))</f>
        <v>1.3</v>
      </c>
      <c r="AK1318" s="3">
        <f>IF(AF1318&lt;=450,AthetaR120_0,IF(AF1318&gt;=650,AthetaR120_2,(IF(AF1318&lt;=550,AthetaR120_0+(AthetaR120_1-AthetaR120_0)/100*(AF1318-450),AthetaR120_1+(AthetaR120_2-AthetaR120_1)/100*(AF1318-450)))))</f>
        <v>1.9</v>
      </c>
      <c r="AL1318" s="24">
        <f t="shared" si="650"/>
        <v>597.8033439849429</v>
      </c>
      <c r="AM1318" s="14">
        <f t="shared" si="651"/>
        <v>463.90072322620222</v>
      </c>
    </row>
    <row r="1319" spans="2:39" x14ac:dyDescent="0.25">
      <c r="B1319" s="3">
        <f t="shared" si="634"/>
        <v>6505</v>
      </c>
      <c r="C1319" s="14">
        <f t="shared" si="635"/>
        <v>108.41666666666667</v>
      </c>
      <c r="D1319" s="11">
        <f t="shared" si="636"/>
        <v>1033.8468331559789</v>
      </c>
      <c r="E1319" s="11">
        <f t="shared" si="622"/>
        <v>724.3833231913369</v>
      </c>
      <c r="F1319" s="11">
        <f t="shared" si="637"/>
        <v>315.82045518292864</v>
      </c>
      <c r="G1319" s="11">
        <f t="shared" si="623"/>
        <v>598.09822888732083</v>
      </c>
      <c r="H1319" s="11">
        <f t="shared" si="624"/>
        <v>453.76200943015465</v>
      </c>
      <c r="I1319" s="24">
        <f t="shared" si="638"/>
        <v>315.82045518292864</v>
      </c>
      <c r="J1319" s="12">
        <f t="shared" si="625"/>
        <v>0.20263964996566713</v>
      </c>
      <c r="K1319" s="24">
        <f t="shared" si="626"/>
        <v>570.49592989816188</v>
      </c>
      <c r="L1319" s="12">
        <f t="shared" si="639"/>
        <v>0.21391307127116657</v>
      </c>
      <c r="M1319" s="24">
        <f t="shared" si="640"/>
        <v>598.09822888732083</v>
      </c>
      <c r="N1319" s="12">
        <f t="shared" si="627"/>
        <v>0.50854185688454179</v>
      </c>
      <c r="O1319" s="24">
        <f t="shared" si="628"/>
        <v>757.75536124419091</v>
      </c>
      <c r="P1319" s="12">
        <f t="shared" si="641"/>
        <v>0.29465471510818131</v>
      </c>
      <c r="Q1319" s="24">
        <f t="shared" si="642"/>
        <v>453.76200943015465</v>
      </c>
      <c r="R1319" s="12">
        <f t="shared" si="629"/>
        <v>0.33366249892904631</v>
      </c>
      <c r="S1319" s="24">
        <f t="shared" si="630"/>
        <v>635.20076676134204</v>
      </c>
      <c r="T1319" s="12">
        <f t="shared" si="643"/>
        <v>0.27248044690354145</v>
      </c>
      <c r="W1319" s="24">
        <f t="shared" si="644"/>
        <v>522.92564332903305</v>
      </c>
      <c r="X1319" s="24">
        <f t="shared" si="645"/>
        <v>684.53709042732362</v>
      </c>
      <c r="Y1319" s="13">
        <f t="shared" si="631"/>
        <v>0.34782992472099966</v>
      </c>
      <c r="Z1319" s="24">
        <f t="shared" si="632"/>
        <v>5036.4419965575962</v>
      </c>
      <c r="AA1319" s="24">
        <f t="shared" si="633"/>
        <v>16343.49022877312</v>
      </c>
      <c r="AB1319" s="24">
        <f t="shared" si="646"/>
        <v>598.09822888732083</v>
      </c>
      <c r="AC1319" s="24">
        <f t="shared" si="647"/>
        <v>453.76200943015465</v>
      </c>
      <c r="AE1319" s="14">
        <f t="shared" si="648"/>
        <v>108.41666666666667</v>
      </c>
      <c r="AF1319" s="24">
        <f t="shared" si="652"/>
        <v>401.88100471507732</v>
      </c>
      <c r="AG1319" s="3">
        <f t="shared" si="649"/>
        <v>1.9</v>
      </c>
      <c r="AH1319" s="3">
        <f>IF(AC1319&lt;=450,AthetaR30_0,IF(AC1319&gt;=650,AthetaR30_2,(IF(AC1319&lt;=550,AthetaR30_0+(AthetaR30_1-AthetaR30_0)/100*(AC1319-450),AthetaR30_1+(AthetaR30_2-AthetaR30_1)/100*(AC1319-450)))))</f>
        <v>0</v>
      </c>
      <c r="AI1319" s="3">
        <f>IF(AD1319&lt;=450,AthetaR60_0,IF(AD1319&gt;=650,AthetaR60_2,(IF(AD1319&lt;=550,AthetaR60_0+(AthetaR60_1-AthetaR60_0)/100*(AD1319-450),AthetaR60_1+(AthetaR60_2-AthetaR60_1)/100*(AD1319-450)))))</f>
        <v>0.5</v>
      </c>
      <c r="AJ1319" s="3">
        <f>IF(AE1319&lt;=450,AthetaR90_0,IF(AE1319&gt;=650,AthetaR90_2,(IF(AE1319&lt;=550,AthetaR90_0+(AthetaR90_1-AthetaR90_0)/100*(AE1319-450),AthetaR90_1+(AthetaR90_2-AthetaR90_1)/100*(AE1319-450)))))</f>
        <v>1.3</v>
      </c>
      <c r="AK1319" s="3">
        <f>IF(AF1319&lt;=450,AthetaR120_0,IF(AF1319&gt;=650,AthetaR120_2,(IF(AF1319&lt;=550,AthetaR120_0+(AthetaR120_1-AthetaR120_0)/100*(AF1319-450),AthetaR120_1+(AthetaR120_2-AthetaR120_1)/100*(AF1319-450)))))</f>
        <v>1.9</v>
      </c>
      <c r="AL1319" s="24">
        <f t="shared" si="650"/>
        <v>598.09822888732083</v>
      </c>
      <c r="AM1319" s="14">
        <f t="shared" si="651"/>
        <v>464.19784653531553</v>
      </c>
    </row>
    <row r="1320" spans="2:39" x14ac:dyDescent="0.25">
      <c r="B1320" s="3">
        <f t="shared" si="634"/>
        <v>6510</v>
      </c>
      <c r="C1320" s="14">
        <f t="shared" si="635"/>
        <v>108.5</v>
      </c>
      <c r="D1320" s="11">
        <f t="shared" si="636"/>
        <v>1033.96182287479</v>
      </c>
      <c r="E1320" s="11">
        <f t="shared" si="622"/>
        <v>724.59712153998896</v>
      </c>
      <c r="F1320" s="11">
        <f t="shared" si="637"/>
        <v>316.03436825419982</v>
      </c>
      <c r="G1320" s="11">
        <f t="shared" si="623"/>
        <v>598.39288360242904</v>
      </c>
      <c r="H1320" s="11">
        <f t="shared" si="624"/>
        <v>454.03448987705821</v>
      </c>
      <c r="I1320" s="24">
        <f t="shared" si="638"/>
        <v>316.03436825419982</v>
      </c>
      <c r="J1320" s="12">
        <f t="shared" si="625"/>
        <v>0.20261154815646659</v>
      </c>
      <c r="K1320" s="24">
        <f t="shared" si="626"/>
        <v>570.57505652207612</v>
      </c>
      <c r="L1320" s="12">
        <f t="shared" si="639"/>
        <v>0.21385732275054248</v>
      </c>
      <c r="M1320" s="24">
        <f t="shared" si="640"/>
        <v>598.39288360242904</v>
      </c>
      <c r="N1320" s="12">
        <f t="shared" si="627"/>
        <v>0.50831760549073302</v>
      </c>
      <c r="O1320" s="24">
        <f t="shared" si="628"/>
        <v>758.08965557924751</v>
      </c>
      <c r="P1320" s="12">
        <f t="shared" si="641"/>
        <v>0.29442474554249926</v>
      </c>
      <c r="Q1320" s="24">
        <f t="shared" si="642"/>
        <v>454.03448987705821</v>
      </c>
      <c r="R1320" s="12">
        <f t="shared" si="629"/>
        <v>0.33357507760278698</v>
      </c>
      <c r="S1320" s="24">
        <f t="shared" si="630"/>
        <v>635.36723631257564</v>
      </c>
      <c r="T1320" s="12">
        <f t="shared" si="643"/>
        <v>0.27234429493477696</v>
      </c>
      <c r="W1320" s="24">
        <f t="shared" si="644"/>
        <v>523.2734732537541</v>
      </c>
      <c r="X1320" s="24">
        <f t="shared" si="645"/>
        <v>684.82485719370038</v>
      </c>
      <c r="Y1320" s="13">
        <f t="shared" si="631"/>
        <v>0.34769559227094876</v>
      </c>
      <c r="Z1320" s="24">
        <f t="shared" si="632"/>
        <v>5033.0912071558714</v>
      </c>
      <c r="AA1320" s="24">
        <f t="shared" si="633"/>
        <v>16347.568313655256</v>
      </c>
      <c r="AB1320" s="24">
        <f t="shared" si="646"/>
        <v>598.39288360242904</v>
      </c>
      <c r="AC1320" s="24">
        <f t="shared" si="647"/>
        <v>454.03448987705821</v>
      </c>
      <c r="AE1320" s="14">
        <f t="shared" si="648"/>
        <v>108.5</v>
      </c>
      <c r="AF1320" s="24">
        <f t="shared" si="652"/>
        <v>402.01724493852907</v>
      </c>
      <c r="AG1320" s="3">
        <f t="shared" si="649"/>
        <v>1.9</v>
      </c>
      <c r="AH1320" s="3">
        <f>IF(AC1320&lt;=450,AthetaR30_0,IF(AC1320&gt;=650,AthetaR30_2,(IF(AC1320&lt;=550,AthetaR30_0+(AthetaR30_1-AthetaR30_0)/100*(AC1320-450),AthetaR30_1+(AthetaR30_2-AthetaR30_1)/100*(AC1320-450)))))</f>
        <v>0</v>
      </c>
      <c r="AI1320" s="3">
        <f>IF(AD1320&lt;=450,AthetaR60_0,IF(AD1320&gt;=650,AthetaR60_2,(IF(AD1320&lt;=550,AthetaR60_0+(AthetaR60_1-AthetaR60_0)/100*(AD1320-450),AthetaR60_1+(AthetaR60_2-AthetaR60_1)/100*(AD1320-450)))))</f>
        <v>0.5</v>
      </c>
      <c r="AJ1320" s="3">
        <f>IF(AE1320&lt;=450,AthetaR90_0,IF(AE1320&gt;=650,AthetaR90_2,(IF(AE1320&lt;=550,AthetaR90_0+(AthetaR90_1-AthetaR90_0)/100*(AE1320-450),AthetaR90_1+(AthetaR90_2-AthetaR90_1)/100*(AE1320-450)))))</f>
        <v>1.3</v>
      </c>
      <c r="AK1320" s="3">
        <f>IF(AF1320&lt;=450,AthetaR120_0,IF(AF1320&gt;=650,AthetaR120_2,(IF(AF1320&lt;=550,AthetaR120_0+(AthetaR120_1-AthetaR120_0)/100*(AF1320-450),AthetaR120_1+(AthetaR120_2-AthetaR120_1)/100*(AF1320-450)))))</f>
        <v>1.9</v>
      </c>
      <c r="AL1320" s="24">
        <f t="shared" si="650"/>
        <v>598.39288360242904</v>
      </c>
      <c r="AM1320" s="14">
        <f t="shared" si="651"/>
        <v>464.49484673288691</v>
      </c>
    </row>
    <row r="1321" spans="2:39" x14ac:dyDescent="0.25">
      <c r="B1321" s="3">
        <f t="shared" si="634"/>
        <v>6515</v>
      </c>
      <c r="C1321" s="14">
        <f t="shared" si="635"/>
        <v>108.58333333333333</v>
      </c>
      <c r="D1321" s="11">
        <f t="shared" si="636"/>
        <v>1034.0767244112926</v>
      </c>
      <c r="E1321" s="11">
        <f t="shared" si="622"/>
        <v>724.81091988864102</v>
      </c>
      <c r="F1321" s="11">
        <f t="shared" si="637"/>
        <v>316.24822557695035</v>
      </c>
      <c r="G1321" s="11">
        <f t="shared" si="623"/>
        <v>598.68730834797157</v>
      </c>
      <c r="H1321" s="11">
        <f t="shared" si="624"/>
        <v>454.30683417199299</v>
      </c>
      <c r="I1321" s="24">
        <f t="shared" si="638"/>
        <v>316.24822557695035</v>
      </c>
      <c r="J1321" s="12">
        <f t="shared" si="625"/>
        <v>0.20258344799029973</v>
      </c>
      <c r="K1321" s="24">
        <f t="shared" si="626"/>
        <v>570.65420047020223</v>
      </c>
      <c r="L1321" s="12">
        <f t="shared" si="639"/>
        <v>0.21380157005509801</v>
      </c>
      <c r="M1321" s="24">
        <f t="shared" si="640"/>
        <v>598.68730834797157</v>
      </c>
      <c r="N1321" s="12">
        <f t="shared" si="627"/>
        <v>0.50809345987893217</v>
      </c>
      <c r="O1321" s="24">
        <f t="shared" si="628"/>
        <v>758.42408710231848</v>
      </c>
      <c r="P1321" s="12">
        <f t="shared" si="641"/>
        <v>0.29419499361763501</v>
      </c>
      <c r="Q1321" s="24">
        <f t="shared" si="642"/>
        <v>454.30683417199299</v>
      </c>
      <c r="R1321" s="12">
        <f t="shared" si="629"/>
        <v>0.33348764186672469</v>
      </c>
      <c r="S1321" s="24">
        <f t="shared" si="630"/>
        <v>635.53382060237368</v>
      </c>
      <c r="T1321" s="12">
        <f t="shared" si="643"/>
        <v>0.27220818101550903</v>
      </c>
      <c r="W1321" s="24">
        <f t="shared" si="644"/>
        <v>523.62116884602506</v>
      </c>
      <c r="X1321" s="24">
        <f t="shared" si="645"/>
        <v>685.11294691128683</v>
      </c>
      <c r="Y1321" s="13">
        <f t="shared" si="631"/>
        <v>0.34756121690280078</v>
      </c>
      <c r="Z1321" s="24">
        <f t="shared" si="632"/>
        <v>5029.7437760653993</v>
      </c>
      <c r="AA1321" s="24">
        <f t="shared" si="633"/>
        <v>16351.643536669621</v>
      </c>
      <c r="AB1321" s="24">
        <f t="shared" si="646"/>
        <v>598.68730834797157</v>
      </c>
      <c r="AC1321" s="24">
        <f t="shared" si="647"/>
        <v>454.30683417199299</v>
      </c>
      <c r="AE1321" s="14">
        <f t="shared" si="648"/>
        <v>108.58333333333333</v>
      </c>
      <c r="AF1321" s="24">
        <f t="shared" si="652"/>
        <v>402.15341708599647</v>
      </c>
      <c r="AG1321" s="3">
        <f t="shared" si="649"/>
        <v>1.9</v>
      </c>
      <c r="AH1321" s="3">
        <f>IF(AC1321&lt;=450,AthetaR30_0,IF(AC1321&gt;=650,AthetaR30_2,(IF(AC1321&lt;=550,AthetaR30_0+(AthetaR30_1-AthetaR30_0)/100*(AC1321-450),AthetaR30_1+(AthetaR30_2-AthetaR30_1)/100*(AC1321-450)))))</f>
        <v>0</v>
      </c>
      <c r="AI1321" s="3">
        <f>IF(AD1321&lt;=450,AthetaR60_0,IF(AD1321&gt;=650,AthetaR60_2,(IF(AD1321&lt;=550,AthetaR60_0+(AthetaR60_1-AthetaR60_0)/100*(AD1321-450),AthetaR60_1+(AthetaR60_2-AthetaR60_1)/100*(AD1321-450)))))</f>
        <v>0.5</v>
      </c>
      <c r="AJ1321" s="3">
        <f>IF(AE1321&lt;=450,AthetaR90_0,IF(AE1321&gt;=650,AthetaR90_2,(IF(AE1321&lt;=550,AthetaR90_0+(AthetaR90_1-AthetaR90_0)/100*(AE1321-450),AthetaR90_1+(AthetaR90_2-AthetaR90_1)/100*(AE1321-450)))))</f>
        <v>1.3</v>
      </c>
      <c r="AK1321" s="3">
        <f>IF(AF1321&lt;=450,AthetaR120_0,IF(AF1321&gt;=650,AthetaR120_2,(IF(AF1321&lt;=550,AthetaR120_0+(AthetaR120_1-AthetaR120_0)/100*(AF1321-450),AthetaR120_1+(AthetaR120_2-AthetaR120_1)/100*(AF1321-450)))))</f>
        <v>1.9</v>
      </c>
      <c r="AL1321" s="24">
        <f t="shared" si="650"/>
        <v>598.68730834797157</v>
      </c>
      <c r="AM1321" s="14">
        <f t="shared" si="651"/>
        <v>464.79172382564968</v>
      </c>
    </row>
    <row r="1322" spans="2:39" x14ac:dyDescent="0.25">
      <c r="B1322" s="3">
        <f t="shared" si="634"/>
        <v>6520</v>
      </c>
      <c r="C1322" s="14">
        <f t="shared" si="635"/>
        <v>108.66666666666667</v>
      </c>
      <c r="D1322" s="11">
        <f t="shared" si="636"/>
        <v>1034.1915379006323</v>
      </c>
      <c r="E1322" s="11">
        <f t="shared" si="622"/>
        <v>725.02471823729309</v>
      </c>
      <c r="F1322" s="11">
        <f t="shared" si="637"/>
        <v>316.46202714700547</v>
      </c>
      <c r="G1322" s="11">
        <f t="shared" si="623"/>
        <v>598.98150334158925</v>
      </c>
      <c r="H1322" s="11">
        <f t="shared" si="624"/>
        <v>454.5790423530085</v>
      </c>
      <c r="I1322" s="24">
        <f t="shared" si="638"/>
        <v>316.46202714700547</v>
      </c>
      <c r="J1322" s="12">
        <f t="shared" si="625"/>
        <v>0.20255534943390244</v>
      </c>
      <c r="K1322" s="24">
        <f t="shared" si="626"/>
        <v>570.73336184155119</v>
      </c>
      <c r="L1322" s="12">
        <f t="shared" si="639"/>
        <v>0.21374581320490826</v>
      </c>
      <c r="M1322" s="24">
        <f t="shared" si="640"/>
        <v>598.98150334158925</v>
      </c>
      <c r="N1322" s="12">
        <f t="shared" si="627"/>
        <v>0.50786942026193782</v>
      </c>
      <c r="O1322" s="24">
        <f t="shared" si="628"/>
        <v>758.75865546815157</v>
      </c>
      <c r="P1322" s="12">
        <f t="shared" si="641"/>
        <v>0.29396545926948386</v>
      </c>
      <c r="Q1322" s="24">
        <f t="shared" si="642"/>
        <v>454.5790423530085</v>
      </c>
      <c r="R1322" s="12">
        <f t="shared" si="629"/>
        <v>0.33340019178193464</v>
      </c>
      <c r="S1322" s="24">
        <f t="shared" si="630"/>
        <v>635.70051962615526</v>
      </c>
      <c r="T1322" s="12">
        <f t="shared" si="643"/>
        <v>0.27207210524398173</v>
      </c>
      <c r="W1322" s="24">
        <f t="shared" si="644"/>
        <v>523.96873006292788</v>
      </c>
      <c r="X1322" s="24">
        <f t="shared" si="645"/>
        <v>685.40135960097393</v>
      </c>
      <c r="Y1322" s="13">
        <f t="shared" si="631"/>
        <v>0.34742679913111602</v>
      </c>
      <c r="Z1322" s="24">
        <f t="shared" si="632"/>
        <v>5026.3997043591298</v>
      </c>
      <c r="AA1322" s="24">
        <f t="shared" si="633"/>
        <v>16355.715914042368</v>
      </c>
      <c r="AB1322" s="24">
        <f t="shared" si="646"/>
        <v>598.98150334158925</v>
      </c>
      <c r="AC1322" s="24">
        <f t="shared" si="647"/>
        <v>454.5790423530085</v>
      </c>
      <c r="AE1322" s="14">
        <f t="shared" si="648"/>
        <v>108.66666666666667</v>
      </c>
      <c r="AF1322" s="24">
        <f t="shared" si="652"/>
        <v>402.28952117650425</v>
      </c>
      <c r="AG1322" s="3">
        <f t="shared" si="649"/>
        <v>1.9</v>
      </c>
      <c r="AH1322" s="3">
        <f>IF(AC1322&lt;=450,AthetaR30_0,IF(AC1322&gt;=650,AthetaR30_2,(IF(AC1322&lt;=550,AthetaR30_0+(AthetaR30_1-AthetaR30_0)/100*(AC1322-450),AthetaR30_1+(AthetaR30_2-AthetaR30_1)/100*(AC1322-450)))))</f>
        <v>0</v>
      </c>
      <c r="AI1322" s="3">
        <f>IF(AD1322&lt;=450,AthetaR60_0,IF(AD1322&gt;=650,AthetaR60_2,(IF(AD1322&lt;=550,AthetaR60_0+(AthetaR60_1-AthetaR60_0)/100*(AD1322-450),AthetaR60_1+(AthetaR60_2-AthetaR60_1)/100*(AD1322-450)))))</f>
        <v>0.5</v>
      </c>
      <c r="AJ1322" s="3">
        <f>IF(AE1322&lt;=450,AthetaR90_0,IF(AE1322&gt;=650,AthetaR90_2,(IF(AE1322&lt;=550,AthetaR90_0+(AthetaR90_1-AthetaR90_0)/100*(AE1322-450),AthetaR90_1+(AthetaR90_2-AthetaR90_1)/100*(AE1322-450)))))</f>
        <v>1.3</v>
      </c>
      <c r="AK1322" s="3">
        <f>IF(AF1322&lt;=450,AthetaR120_0,IF(AF1322&gt;=650,AthetaR120_2,(IF(AF1322&lt;=550,AthetaR120_0+(AthetaR120_1-AthetaR120_0)/100*(AF1322-450),AthetaR120_1+(AthetaR120_2-AthetaR120_1)/100*(AF1322-450)))))</f>
        <v>1.9</v>
      </c>
      <c r="AL1322" s="24">
        <f t="shared" si="650"/>
        <v>598.98150334158925</v>
      </c>
      <c r="AM1322" s="14">
        <f t="shared" si="651"/>
        <v>465.08847782048224</v>
      </c>
    </row>
    <row r="1323" spans="2:39" x14ac:dyDescent="0.25">
      <c r="B1323" s="3">
        <f t="shared" si="634"/>
        <v>6525</v>
      </c>
      <c r="C1323" s="14">
        <f t="shared" si="635"/>
        <v>108.75</v>
      </c>
      <c r="D1323" s="11">
        <f t="shared" si="636"/>
        <v>1034.3062634776438</v>
      </c>
      <c r="E1323" s="11">
        <f t="shared" si="622"/>
        <v>725.23851658594515</v>
      </c>
      <c r="F1323" s="11">
        <f t="shared" si="637"/>
        <v>316.6757729602104</v>
      </c>
      <c r="G1323" s="11">
        <f t="shared" si="623"/>
        <v>599.27546880085868</v>
      </c>
      <c r="H1323" s="11">
        <f t="shared" si="624"/>
        <v>454.85111445825248</v>
      </c>
      <c r="I1323" s="24">
        <f t="shared" si="638"/>
        <v>316.6757729602104</v>
      </c>
      <c r="J1323" s="12">
        <f t="shared" si="625"/>
        <v>0.20252725245411612</v>
      </c>
      <c r="K1323" s="24">
        <f t="shared" si="626"/>
        <v>570.81254073494324</v>
      </c>
      <c r="L1323" s="12">
        <f t="shared" si="639"/>
        <v>0.21369005222003265</v>
      </c>
      <c r="M1323" s="24">
        <f t="shared" si="640"/>
        <v>599.27546880085868</v>
      </c>
      <c r="N1323" s="12">
        <f t="shared" si="627"/>
        <v>0.50764548685149036</v>
      </c>
      <c r="O1323" s="24">
        <f t="shared" si="628"/>
        <v>759.09336033173531</v>
      </c>
      <c r="P1323" s="12">
        <f t="shared" si="641"/>
        <v>0.29373614243320367</v>
      </c>
      <c r="Q1323" s="24">
        <f t="shared" si="642"/>
        <v>454.85111445825248</v>
      </c>
      <c r="R1323" s="12">
        <f t="shared" si="629"/>
        <v>0.33331272740969636</v>
      </c>
      <c r="S1323" s="24">
        <f t="shared" si="630"/>
        <v>635.86733337885153</v>
      </c>
      <c r="T1323" s="12">
        <f t="shared" si="643"/>
        <v>0.27193606771828255</v>
      </c>
      <c r="W1323" s="24">
        <f t="shared" si="644"/>
        <v>524.31615686205896</v>
      </c>
      <c r="X1323" s="24">
        <f t="shared" si="645"/>
        <v>685.69009528276263</v>
      </c>
      <c r="Y1323" s="13">
        <f t="shared" si="631"/>
        <v>0.34729233947022042</v>
      </c>
      <c r="Z1323" s="24">
        <f t="shared" si="632"/>
        <v>5023.0589930971546</v>
      </c>
      <c r="AA1323" s="24">
        <f t="shared" si="633"/>
        <v>16359.785462015228</v>
      </c>
      <c r="AB1323" s="24">
        <f t="shared" si="646"/>
        <v>599.27546880085868</v>
      </c>
      <c r="AC1323" s="24">
        <f t="shared" si="647"/>
        <v>454.85111445825248</v>
      </c>
      <c r="AE1323" s="14">
        <f t="shared" si="648"/>
        <v>108.75</v>
      </c>
      <c r="AF1323" s="24">
        <f t="shared" si="652"/>
        <v>402.42555722912624</v>
      </c>
      <c r="AG1323" s="3">
        <f t="shared" si="649"/>
        <v>1.9</v>
      </c>
      <c r="AH1323" s="3">
        <f>IF(AC1323&lt;=450,AthetaR30_0,IF(AC1323&gt;=650,AthetaR30_2,(IF(AC1323&lt;=550,AthetaR30_0+(AthetaR30_1-AthetaR30_0)/100*(AC1323-450),AthetaR30_1+(AthetaR30_2-AthetaR30_1)/100*(AC1323-450)))))</f>
        <v>0</v>
      </c>
      <c r="AI1323" s="3">
        <f>IF(AD1323&lt;=450,AthetaR60_0,IF(AD1323&gt;=650,AthetaR60_2,(IF(AD1323&lt;=550,AthetaR60_0+(AthetaR60_1-AthetaR60_0)/100*(AD1323-450),AthetaR60_1+(AthetaR60_2-AthetaR60_1)/100*(AD1323-450)))))</f>
        <v>0.5</v>
      </c>
      <c r="AJ1323" s="3">
        <f>IF(AE1323&lt;=450,AthetaR90_0,IF(AE1323&gt;=650,AthetaR90_2,(IF(AE1323&lt;=550,AthetaR90_0+(AthetaR90_1-AthetaR90_0)/100*(AE1323-450),AthetaR90_1+(AthetaR90_2-AthetaR90_1)/100*(AE1323-450)))))</f>
        <v>1.3</v>
      </c>
      <c r="AK1323" s="3">
        <f>IF(AF1323&lt;=450,AthetaR120_0,IF(AF1323&gt;=650,AthetaR120_2,(IF(AF1323&lt;=550,AthetaR120_0+(AthetaR120_1-AthetaR120_0)/100*(AF1323-450),AthetaR120_1+(AthetaR120_2-AthetaR120_1)/100*(AF1323-450)))))</f>
        <v>1.9</v>
      </c>
      <c r="AL1323" s="24">
        <f t="shared" si="650"/>
        <v>599.27546880085868</v>
      </c>
      <c r="AM1323" s="14">
        <f t="shared" si="651"/>
        <v>465.38510872440708</v>
      </c>
    </row>
    <row r="1324" spans="2:39" x14ac:dyDescent="0.25">
      <c r="B1324" s="3">
        <f t="shared" si="634"/>
        <v>6530</v>
      </c>
      <c r="C1324" s="14">
        <f t="shared" si="635"/>
        <v>108.83333333333333</v>
      </c>
      <c r="D1324" s="11">
        <f t="shared" si="636"/>
        <v>1034.4209012768524</v>
      </c>
      <c r="E1324" s="11">
        <f t="shared" si="622"/>
        <v>725.45231493459721</v>
      </c>
      <c r="F1324" s="11">
        <f t="shared" si="637"/>
        <v>316.88946301243044</v>
      </c>
      <c r="G1324" s="11">
        <f t="shared" si="623"/>
        <v>599.56920494329188</v>
      </c>
      <c r="H1324" s="11">
        <f t="shared" si="624"/>
        <v>455.12305052597077</v>
      </c>
      <c r="I1324" s="24">
        <f t="shared" si="638"/>
        <v>316.88946301243044</v>
      </c>
      <c r="J1324" s="12">
        <f t="shared" si="625"/>
        <v>0.20249915701788765</v>
      </c>
      <c r="K1324" s="24">
        <f t="shared" si="626"/>
        <v>570.89173724900672</v>
      </c>
      <c r="L1324" s="12">
        <f t="shared" si="639"/>
        <v>0.21363428712050608</v>
      </c>
      <c r="M1324" s="24">
        <f t="shared" si="640"/>
        <v>599.56920494329188</v>
      </c>
      <c r="N1324" s="12">
        <f t="shared" si="627"/>
        <v>0.50742165985827259</v>
      </c>
      <c r="O1324" s="24">
        <f t="shared" si="628"/>
        <v>759.4282013483014</v>
      </c>
      <c r="P1324" s="12">
        <f t="shared" si="641"/>
        <v>0.29350704304319269</v>
      </c>
      <c r="Q1324" s="24">
        <f t="shared" si="642"/>
        <v>455.12305052597077</v>
      </c>
      <c r="R1324" s="12">
        <f t="shared" si="629"/>
        <v>0.33322524881149207</v>
      </c>
      <c r="S1324" s="24">
        <f t="shared" si="630"/>
        <v>636.03426185490889</v>
      </c>
      <c r="T1324" s="12">
        <f t="shared" si="643"/>
        <v>0.2718000685363251</v>
      </c>
      <c r="W1324" s="24">
        <f t="shared" si="644"/>
        <v>524.66344920152915</v>
      </c>
      <c r="X1324" s="24">
        <f t="shared" si="645"/>
        <v>685.97915397576821</v>
      </c>
      <c r="Y1324" s="13">
        <f t="shared" si="631"/>
        <v>0.34715783843419845</v>
      </c>
      <c r="Z1324" s="24">
        <f t="shared" si="632"/>
        <v>5019.7216433267013</v>
      </c>
      <c r="AA1324" s="24">
        <f t="shared" si="633"/>
        <v>16363.852196845366</v>
      </c>
      <c r="AB1324" s="24">
        <f t="shared" si="646"/>
        <v>599.56920494329188</v>
      </c>
      <c r="AC1324" s="24">
        <f t="shared" si="647"/>
        <v>455.12305052597077</v>
      </c>
      <c r="AE1324" s="14">
        <f t="shared" si="648"/>
        <v>108.83333333333333</v>
      </c>
      <c r="AF1324" s="24">
        <f t="shared" si="652"/>
        <v>402.56152526298536</v>
      </c>
      <c r="AG1324" s="3">
        <f t="shared" si="649"/>
        <v>1.9</v>
      </c>
      <c r="AH1324" s="3">
        <f>IF(AC1324&lt;=450,AthetaR30_0,IF(AC1324&gt;=650,AthetaR30_2,(IF(AC1324&lt;=550,AthetaR30_0+(AthetaR30_1-AthetaR30_0)/100*(AC1324-450),AthetaR30_1+(AthetaR30_2-AthetaR30_1)/100*(AC1324-450)))))</f>
        <v>0</v>
      </c>
      <c r="AI1324" s="3">
        <f>IF(AD1324&lt;=450,AthetaR60_0,IF(AD1324&gt;=650,AthetaR60_2,(IF(AD1324&lt;=550,AthetaR60_0+(AthetaR60_1-AthetaR60_0)/100*(AD1324-450),AthetaR60_1+(AthetaR60_2-AthetaR60_1)/100*(AD1324-450)))))</f>
        <v>0.5</v>
      </c>
      <c r="AJ1324" s="3">
        <f>IF(AE1324&lt;=450,AthetaR90_0,IF(AE1324&gt;=650,AthetaR90_2,(IF(AE1324&lt;=550,AthetaR90_0+(AthetaR90_1-AthetaR90_0)/100*(AE1324-450),AthetaR90_1+(AthetaR90_2-AthetaR90_1)/100*(AE1324-450)))))</f>
        <v>1.3</v>
      </c>
      <c r="AK1324" s="3">
        <f>IF(AF1324&lt;=450,AthetaR120_0,IF(AF1324&gt;=650,AthetaR120_2,(IF(AF1324&lt;=550,AthetaR120_0+(AthetaR120_1-AthetaR120_0)/100*(AF1324-450),AthetaR120_1+(AthetaR120_2-AthetaR120_1)/100*(AF1324-450)))))</f>
        <v>1.9</v>
      </c>
      <c r="AL1324" s="24">
        <f t="shared" si="650"/>
        <v>599.56920494329188</v>
      </c>
      <c r="AM1324" s="14">
        <f t="shared" si="651"/>
        <v>465.68161654459078</v>
      </c>
    </row>
    <row r="1325" spans="2:39" x14ac:dyDescent="0.25">
      <c r="B1325" s="3">
        <f t="shared" si="634"/>
        <v>6535</v>
      </c>
      <c r="C1325" s="14">
        <f t="shared" si="635"/>
        <v>108.91666666666667</v>
      </c>
      <c r="D1325" s="11">
        <f t="shared" si="636"/>
        <v>1034.5354514324754</v>
      </c>
      <c r="E1325" s="11">
        <f t="shared" si="622"/>
        <v>725.66611328324939</v>
      </c>
      <c r="F1325" s="11">
        <f t="shared" si="637"/>
        <v>317.10309729955094</v>
      </c>
      <c r="G1325" s="11">
        <f t="shared" si="623"/>
        <v>599.86271198633506</v>
      </c>
      <c r="H1325" s="11">
        <f t="shared" si="624"/>
        <v>455.39485059450709</v>
      </c>
      <c r="I1325" s="24">
        <f t="shared" si="638"/>
        <v>317.10309729955094</v>
      </c>
      <c r="J1325" s="12">
        <f t="shared" si="625"/>
        <v>0.20247106309226931</v>
      </c>
      <c r="K1325" s="24">
        <f t="shared" si="626"/>
        <v>570.97095148217886</v>
      </c>
      <c r="L1325" s="12">
        <f t="shared" si="639"/>
        <v>0.21357851792632027</v>
      </c>
      <c r="M1325" s="24">
        <f t="shared" si="640"/>
        <v>599.86271198633506</v>
      </c>
      <c r="N1325" s="12">
        <f t="shared" si="627"/>
        <v>0.5071979394919115</v>
      </c>
      <c r="O1325" s="24">
        <f t="shared" si="628"/>
        <v>759.76317817332711</v>
      </c>
      <c r="P1325" s="12">
        <f t="shared" si="641"/>
        <v>0.29327816103304738</v>
      </c>
      <c r="Q1325" s="24">
        <f t="shared" si="642"/>
        <v>455.39485059450709</v>
      </c>
      <c r="R1325" s="12">
        <f t="shared" si="629"/>
        <v>0.33313775604900508</v>
      </c>
      <c r="S1325" s="24">
        <f t="shared" si="630"/>
        <v>636.20130504828933</v>
      </c>
      <c r="T1325" s="12">
        <f t="shared" si="643"/>
        <v>0.27166410779581973</v>
      </c>
      <c r="W1325" s="24">
        <f t="shared" si="644"/>
        <v>525.01060703996336</v>
      </c>
      <c r="X1325" s="24">
        <f t="shared" si="645"/>
        <v>686.26853569822413</v>
      </c>
      <c r="Y1325" s="13">
        <f t="shared" si="631"/>
        <v>0.34702329653688535</v>
      </c>
      <c r="Z1325" s="24">
        <f t="shared" si="632"/>
        <v>5016.3876560821509</v>
      </c>
      <c r="AA1325" s="24">
        <f t="shared" si="633"/>
        <v>16367.916134805177</v>
      </c>
      <c r="AB1325" s="24">
        <f t="shared" si="646"/>
        <v>599.86271198633506</v>
      </c>
      <c r="AC1325" s="24">
        <f t="shared" si="647"/>
        <v>455.39485059450709</v>
      </c>
      <c r="AE1325" s="14">
        <f t="shared" si="648"/>
        <v>108.91666666666667</v>
      </c>
      <c r="AF1325" s="24">
        <f t="shared" si="652"/>
        <v>402.69742529725352</v>
      </c>
      <c r="AG1325" s="3">
        <f t="shared" si="649"/>
        <v>1.9</v>
      </c>
      <c r="AH1325" s="3">
        <f>IF(AC1325&lt;=450,AthetaR30_0,IF(AC1325&gt;=650,AthetaR30_2,(IF(AC1325&lt;=550,AthetaR30_0+(AthetaR30_1-AthetaR30_0)/100*(AC1325-450),AthetaR30_1+(AthetaR30_2-AthetaR30_1)/100*(AC1325-450)))))</f>
        <v>0</v>
      </c>
      <c r="AI1325" s="3">
        <f>IF(AD1325&lt;=450,AthetaR60_0,IF(AD1325&gt;=650,AthetaR60_2,(IF(AD1325&lt;=550,AthetaR60_0+(AthetaR60_1-AthetaR60_0)/100*(AD1325-450),AthetaR60_1+(AthetaR60_2-AthetaR60_1)/100*(AD1325-450)))))</f>
        <v>0.5</v>
      </c>
      <c r="AJ1325" s="3">
        <f>IF(AE1325&lt;=450,AthetaR90_0,IF(AE1325&gt;=650,AthetaR90_2,(IF(AE1325&lt;=550,AthetaR90_0+(AthetaR90_1-AthetaR90_0)/100*(AE1325-450),AthetaR90_1+(AthetaR90_2-AthetaR90_1)/100*(AE1325-450)))))</f>
        <v>1.3</v>
      </c>
      <c r="AK1325" s="3">
        <f>IF(AF1325&lt;=450,AthetaR120_0,IF(AF1325&gt;=650,AthetaR120_2,(IF(AF1325&lt;=550,AthetaR120_0+(AthetaR120_1-AthetaR120_0)/100*(AF1325-450),AthetaR120_1+(AthetaR120_2-AthetaR120_1)/100*(AF1325-450)))))</f>
        <v>1.9</v>
      </c>
      <c r="AL1325" s="24">
        <f t="shared" si="650"/>
        <v>599.86271198633506</v>
      </c>
      <c r="AM1325" s="14">
        <f t="shared" si="651"/>
        <v>465.9780012883445</v>
      </c>
    </row>
    <row r="1326" spans="2:39" x14ac:dyDescent="0.25">
      <c r="B1326" s="3">
        <f t="shared" si="634"/>
        <v>6540</v>
      </c>
      <c r="C1326" s="14">
        <f t="shared" si="635"/>
        <v>109</v>
      </c>
      <c r="D1326" s="11">
        <f t="shared" si="636"/>
        <v>1034.6499140784215</v>
      </c>
      <c r="E1326" s="11">
        <f t="shared" si="622"/>
        <v>725.87991163190145</v>
      </c>
      <c r="F1326" s="11">
        <f t="shared" si="637"/>
        <v>317.31667581747723</v>
      </c>
      <c r="G1326" s="11">
        <f t="shared" si="623"/>
        <v>600.15599014736813</v>
      </c>
      <c r="H1326" s="11">
        <f t="shared" si="624"/>
        <v>455.66651470230289</v>
      </c>
      <c r="I1326" s="24">
        <f t="shared" si="638"/>
        <v>317.31667581747723</v>
      </c>
      <c r="J1326" s="12">
        <f t="shared" si="625"/>
        <v>0.20244297064441846</v>
      </c>
      <c r="K1326" s="24">
        <f t="shared" si="626"/>
        <v>571.05018353270555</v>
      </c>
      <c r="L1326" s="12">
        <f t="shared" si="639"/>
        <v>0.21352274465747492</v>
      </c>
      <c r="M1326" s="24">
        <f t="shared" si="640"/>
        <v>600.15599014736813</v>
      </c>
      <c r="N1326" s="12">
        <f t="shared" si="627"/>
        <v>0.5068238179178437</v>
      </c>
      <c r="O1326" s="24">
        <f t="shared" si="628"/>
        <v>760.32401171367803</v>
      </c>
      <c r="P1326" s="12">
        <f t="shared" si="641"/>
        <v>0.29297537135069801</v>
      </c>
      <c r="Q1326" s="24">
        <f t="shared" si="642"/>
        <v>455.66651470230289</v>
      </c>
      <c r="R1326" s="12">
        <f t="shared" si="629"/>
        <v>0.33305024918411869</v>
      </c>
      <c r="S1326" s="24">
        <f t="shared" si="630"/>
        <v>636.36846295247278</v>
      </c>
      <c r="T1326" s="12">
        <f t="shared" si="643"/>
        <v>0.27152818559435604</v>
      </c>
      <c r="W1326" s="24">
        <f t="shared" si="644"/>
        <v>525.35763033650028</v>
      </c>
      <c r="X1326" s="24">
        <f t="shared" si="645"/>
        <v>686.55824046748558</v>
      </c>
      <c r="Y1326" s="13">
        <f t="shared" si="631"/>
        <v>0.3468887142918598</v>
      </c>
      <c r="Z1326" s="24">
        <f t="shared" si="632"/>
        <v>5013.0570323850297</v>
      </c>
      <c r="AA1326" s="24">
        <f t="shared" si="633"/>
        <v>16371.977292182117</v>
      </c>
      <c r="AB1326" s="24">
        <f t="shared" si="646"/>
        <v>600.15599014736813</v>
      </c>
      <c r="AC1326" s="24">
        <f t="shared" si="647"/>
        <v>455.66651470230289</v>
      </c>
      <c r="AE1326" s="14">
        <f t="shared" si="648"/>
        <v>109</v>
      </c>
      <c r="AF1326" s="24">
        <f t="shared" si="652"/>
        <v>402.83325735115147</v>
      </c>
      <c r="AG1326" s="3">
        <f t="shared" si="649"/>
        <v>1.9</v>
      </c>
      <c r="AH1326" s="3">
        <f>IF(AC1326&lt;=450,AthetaR30_0,IF(AC1326&gt;=650,AthetaR30_2,(IF(AC1326&lt;=550,AthetaR30_0+(AthetaR30_1-AthetaR30_0)/100*(AC1326-450),AthetaR30_1+(AthetaR30_2-AthetaR30_1)/100*(AC1326-450)))))</f>
        <v>0</v>
      </c>
      <c r="AI1326" s="3">
        <f>IF(AD1326&lt;=450,AthetaR60_0,IF(AD1326&gt;=650,AthetaR60_2,(IF(AD1326&lt;=550,AthetaR60_0+(AthetaR60_1-AthetaR60_0)/100*(AD1326-450),AthetaR60_1+(AthetaR60_2-AthetaR60_1)/100*(AD1326-450)))))</f>
        <v>0.5</v>
      </c>
      <c r="AJ1326" s="3">
        <f>IF(AE1326&lt;=450,AthetaR90_0,IF(AE1326&gt;=650,AthetaR90_2,(IF(AE1326&lt;=550,AthetaR90_0+(AthetaR90_1-AthetaR90_0)/100*(AE1326-450),AthetaR90_1+(AthetaR90_2-AthetaR90_1)/100*(AE1326-450)))))</f>
        <v>1.3</v>
      </c>
      <c r="AK1326" s="3">
        <f>IF(AF1326&lt;=450,AthetaR120_0,IF(AF1326&gt;=650,AthetaR120_2,(IF(AF1326&lt;=550,AthetaR120_0+(AthetaR120_1-AthetaR120_0)/100*(AF1326-450),AthetaR120_1+(AthetaR120_2-AthetaR120_1)/100*(AF1326-450)))))</f>
        <v>1.9</v>
      </c>
      <c r="AL1326" s="24">
        <f t="shared" si="650"/>
        <v>600.15599014736813</v>
      </c>
      <c r="AM1326" s="14">
        <f t="shared" si="651"/>
        <v>466.27426296312348</v>
      </c>
    </row>
    <row r="1327" spans="2:39" x14ac:dyDescent="0.25">
      <c r="B1327" s="3">
        <f t="shared" si="634"/>
        <v>6545</v>
      </c>
      <c r="C1327" s="14">
        <f t="shared" si="635"/>
        <v>109.08333333333333</v>
      </c>
      <c r="D1327" s="11">
        <f t="shared" si="636"/>
        <v>1034.7642893482935</v>
      </c>
      <c r="E1327" s="11">
        <f t="shared" si="622"/>
        <v>726.09370998055351</v>
      </c>
      <c r="F1327" s="11">
        <f t="shared" si="637"/>
        <v>317.53019856213473</v>
      </c>
      <c r="G1327" s="11">
        <f t="shared" si="623"/>
        <v>600.44896551871886</v>
      </c>
      <c r="H1327" s="11">
        <f t="shared" si="624"/>
        <v>455.93804288789727</v>
      </c>
      <c r="I1327" s="24">
        <f t="shared" si="638"/>
        <v>317.53019856213473</v>
      </c>
      <c r="J1327" s="12">
        <f t="shared" si="625"/>
        <v>0.20241487964159727</v>
      </c>
      <c r="K1327" s="24">
        <f t="shared" si="626"/>
        <v>571.12943349864213</v>
      </c>
      <c r="L1327" s="12">
        <f t="shared" si="639"/>
        <v>0.21346696733391332</v>
      </c>
      <c r="M1327" s="24">
        <f t="shared" si="640"/>
        <v>600.44896551871886</v>
      </c>
      <c r="N1327" s="12">
        <f t="shared" si="627"/>
        <v>0.50668993255951611</v>
      </c>
      <c r="O1327" s="24">
        <f t="shared" si="628"/>
        <v>760.52491614499195</v>
      </c>
      <c r="P1327" s="12">
        <f t="shared" si="641"/>
        <v>0.29279112208570796</v>
      </c>
      <c r="Q1327" s="24">
        <f t="shared" si="642"/>
        <v>455.93804288789727</v>
      </c>
      <c r="R1327" s="12">
        <f t="shared" si="629"/>
        <v>0.3329627282789146</v>
      </c>
      <c r="S1327" s="24">
        <f t="shared" si="630"/>
        <v>636.53573556045762</v>
      </c>
      <c r="T1327" s="12">
        <f t="shared" si="643"/>
        <v>0.27139230202929621</v>
      </c>
      <c r="W1327" s="24">
        <f t="shared" si="644"/>
        <v>525.7045190507921</v>
      </c>
      <c r="X1327" s="24">
        <f t="shared" si="645"/>
        <v>686.84826830003271</v>
      </c>
      <c r="Y1327" s="13">
        <f t="shared" si="631"/>
        <v>0.34675409221243736</v>
      </c>
      <c r="Z1327" s="24">
        <f t="shared" si="632"/>
        <v>5009.7297732440356</v>
      </c>
      <c r="AA1327" s="24">
        <f t="shared" si="633"/>
        <v>16376.035685278559</v>
      </c>
      <c r="AB1327" s="24">
        <f t="shared" si="646"/>
        <v>600.44896551871886</v>
      </c>
      <c r="AC1327" s="24">
        <f t="shared" si="647"/>
        <v>455.93804288789727</v>
      </c>
      <c r="AE1327" s="14">
        <f t="shared" si="648"/>
        <v>109.08333333333333</v>
      </c>
      <c r="AF1327" s="24">
        <f t="shared" si="652"/>
        <v>402.96902144394863</v>
      </c>
      <c r="AG1327" s="3">
        <f t="shared" si="649"/>
        <v>1.9</v>
      </c>
      <c r="AH1327" s="3">
        <f>IF(AC1327&lt;=450,AthetaR30_0,IF(AC1327&gt;=650,AthetaR30_2,(IF(AC1327&lt;=550,AthetaR30_0+(AthetaR30_1-AthetaR30_0)/100*(AC1327-450),AthetaR30_1+(AthetaR30_2-AthetaR30_1)/100*(AC1327-450)))))</f>
        <v>0</v>
      </c>
      <c r="AI1327" s="3">
        <f>IF(AD1327&lt;=450,AthetaR60_0,IF(AD1327&gt;=650,AthetaR60_2,(IF(AD1327&lt;=550,AthetaR60_0+(AthetaR60_1-AthetaR60_0)/100*(AD1327-450),AthetaR60_1+(AthetaR60_2-AthetaR60_1)/100*(AD1327-450)))))</f>
        <v>0.5</v>
      </c>
      <c r="AJ1327" s="3">
        <f>IF(AE1327&lt;=450,AthetaR90_0,IF(AE1327&gt;=650,AthetaR90_2,(IF(AE1327&lt;=550,AthetaR90_0+(AthetaR90_1-AthetaR90_0)/100*(AE1327-450),AthetaR90_1+(AthetaR90_2-AthetaR90_1)/100*(AE1327-450)))))</f>
        <v>1.3</v>
      </c>
      <c r="AK1327" s="3">
        <f>IF(AF1327&lt;=450,AthetaR120_0,IF(AF1327&gt;=650,AthetaR120_2,(IF(AF1327&lt;=550,AthetaR120_0+(AthetaR120_1-AthetaR120_0)/100*(AF1327-450),AthetaR120_1+(AthetaR120_2-AthetaR120_1)/100*(AF1327-450)))))</f>
        <v>1.9</v>
      </c>
      <c r="AL1327" s="24">
        <f t="shared" si="650"/>
        <v>600.44896551871886</v>
      </c>
      <c r="AM1327" s="14">
        <f t="shared" si="651"/>
        <v>466.57040157652716</v>
      </c>
    </row>
    <row r="1328" spans="2:39" x14ac:dyDescent="0.25">
      <c r="B1328" s="3">
        <f t="shared" si="634"/>
        <v>6550</v>
      </c>
      <c r="C1328" s="14">
        <f t="shared" si="635"/>
        <v>109.16666666666667</v>
      </c>
      <c r="D1328" s="11">
        <f t="shared" si="636"/>
        <v>1034.8785773753884</v>
      </c>
      <c r="E1328" s="11">
        <f t="shared" si="622"/>
        <v>726.30750832920558</v>
      </c>
      <c r="F1328" s="11">
        <f t="shared" si="637"/>
        <v>317.74366552946861</v>
      </c>
      <c r="G1328" s="11">
        <f t="shared" si="623"/>
        <v>600.74175664080462</v>
      </c>
      <c r="H1328" s="11">
        <f t="shared" si="624"/>
        <v>456.20943518992658</v>
      </c>
      <c r="I1328" s="24">
        <f t="shared" si="638"/>
        <v>317.74366552946861</v>
      </c>
      <c r="J1328" s="12">
        <f t="shared" si="625"/>
        <v>0.20238679005117305</v>
      </c>
      <c r="K1328" s="24">
        <f t="shared" si="626"/>
        <v>571.20870147785229</v>
      </c>
      <c r="L1328" s="12">
        <f t="shared" si="639"/>
        <v>0.21341118597556413</v>
      </c>
      <c r="M1328" s="24">
        <f t="shared" si="640"/>
        <v>600.74175664080462</v>
      </c>
      <c r="N1328" s="12">
        <f t="shared" si="627"/>
        <v>0.50655563149057903</v>
      </c>
      <c r="O1328" s="24">
        <f t="shared" si="628"/>
        <v>760.72655107478431</v>
      </c>
      <c r="P1328" s="12">
        <f t="shared" si="641"/>
        <v>0.29260677589108103</v>
      </c>
      <c r="Q1328" s="24">
        <f t="shared" si="642"/>
        <v>456.20943518992658</v>
      </c>
      <c r="R1328" s="12">
        <f t="shared" si="629"/>
        <v>0.33287519339567107</v>
      </c>
      <c r="S1328" s="24">
        <f t="shared" si="630"/>
        <v>636.70312286476292</v>
      </c>
      <c r="T1328" s="12">
        <f t="shared" si="643"/>
        <v>0.27125645719784242</v>
      </c>
      <c r="W1328" s="24">
        <f t="shared" si="644"/>
        <v>526.05127314300455</v>
      </c>
      <c r="X1328" s="24">
        <f t="shared" si="645"/>
        <v>687.13861921147588</v>
      </c>
      <c r="Y1328" s="13">
        <f t="shared" si="631"/>
        <v>0.34661943081166208</v>
      </c>
      <c r="Z1328" s="24">
        <f t="shared" si="632"/>
        <v>5006.4058796550253</v>
      </c>
      <c r="AA1328" s="24">
        <f t="shared" si="633"/>
        <v>16380.091330411598</v>
      </c>
      <c r="AB1328" s="24">
        <f t="shared" si="646"/>
        <v>600.74175664080462</v>
      </c>
      <c r="AC1328" s="24">
        <f t="shared" si="647"/>
        <v>456.20943518992658</v>
      </c>
      <c r="AE1328" s="14">
        <f t="shared" si="648"/>
        <v>109.16666666666667</v>
      </c>
      <c r="AF1328" s="24">
        <f t="shared" si="652"/>
        <v>403.10471759496329</v>
      </c>
      <c r="AG1328" s="3">
        <f t="shared" si="649"/>
        <v>1.9</v>
      </c>
      <c r="AH1328" s="3">
        <f>IF(AC1328&lt;=450,AthetaR30_0,IF(AC1328&gt;=650,AthetaR30_2,(IF(AC1328&lt;=550,AthetaR30_0+(AthetaR30_1-AthetaR30_0)/100*(AC1328-450),AthetaR30_1+(AthetaR30_2-AthetaR30_1)/100*(AC1328-450)))))</f>
        <v>0</v>
      </c>
      <c r="AI1328" s="3">
        <f>IF(AD1328&lt;=450,AthetaR60_0,IF(AD1328&gt;=650,AthetaR60_2,(IF(AD1328&lt;=550,AthetaR60_0+(AthetaR60_1-AthetaR60_0)/100*(AD1328-450),AthetaR60_1+(AthetaR60_2-AthetaR60_1)/100*(AD1328-450)))))</f>
        <v>0.5</v>
      </c>
      <c r="AJ1328" s="3">
        <f>IF(AE1328&lt;=450,AthetaR90_0,IF(AE1328&gt;=650,AthetaR90_2,(IF(AE1328&lt;=550,AthetaR90_0+(AthetaR90_1-AthetaR90_0)/100*(AE1328-450),AthetaR90_1+(AthetaR90_2-AthetaR90_1)/100*(AE1328-450)))))</f>
        <v>1.3</v>
      </c>
      <c r="AK1328" s="3">
        <f>IF(AF1328&lt;=450,AthetaR120_0,IF(AF1328&gt;=650,AthetaR120_2,(IF(AF1328&lt;=550,AthetaR120_0+(AthetaR120_1-AthetaR120_0)/100*(AF1328-450),AthetaR120_1+(AthetaR120_2-AthetaR120_1)/100*(AF1328-450)))))</f>
        <v>1.9</v>
      </c>
      <c r="AL1328" s="24">
        <f t="shared" si="650"/>
        <v>600.74175664080462</v>
      </c>
      <c r="AM1328" s="14">
        <f t="shared" si="651"/>
        <v>466.86641713629911</v>
      </c>
    </row>
    <row r="1329" spans="2:39" x14ac:dyDescent="0.25">
      <c r="B1329" s="3">
        <f t="shared" si="634"/>
        <v>6555</v>
      </c>
      <c r="C1329" s="14">
        <f t="shared" si="635"/>
        <v>109.25</v>
      </c>
      <c r="D1329" s="11">
        <f t="shared" si="636"/>
        <v>1034.9927782926979</v>
      </c>
      <c r="E1329" s="11">
        <f t="shared" si="622"/>
        <v>726.52130667785764</v>
      </c>
      <c r="F1329" s="11">
        <f t="shared" si="637"/>
        <v>317.9570767154442</v>
      </c>
      <c r="G1329" s="11">
        <f t="shared" si="623"/>
        <v>601.03436341669567</v>
      </c>
      <c r="H1329" s="11">
        <f t="shared" si="624"/>
        <v>456.48069164712444</v>
      </c>
      <c r="I1329" s="24">
        <f t="shared" si="638"/>
        <v>317.9570767154442</v>
      </c>
      <c r="J1329" s="12">
        <f t="shared" si="625"/>
        <v>0.20235870184061744</v>
      </c>
      <c r="K1329" s="24">
        <f t="shared" si="626"/>
        <v>571.28798756800984</v>
      </c>
      <c r="L1329" s="12">
        <f t="shared" si="639"/>
        <v>0.21335540060235045</v>
      </c>
      <c r="M1329" s="24">
        <f t="shared" si="640"/>
        <v>601.03436341669567</v>
      </c>
      <c r="N1329" s="12">
        <f t="shared" si="627"/>
        <v>0.50642091289672386</v>
      </c>
      <c r="O1329" s="24">
        <f t="shared" si="628"/>
        <v>760.92892030689768</v>
      </c>
      <c r="P1329" s="12">
        <f t="shared" si="641"/>
        <v>0.29242233221288277</v>
      </c>
      <c r="Q1329" s="24">
        <f t="shared" si="642"/>
        <v>456.48069164712444</v>
      </c>
      <c r="R1329" s="12">
        <f t="shared" si="629"/>
        <v>0.33278764459686183</v>
      </c>
      <c r="S1329" s="24">
        <f t="shared" si="630"/>
        <v>636.87062485742979</v>
      </c>
      <c r="T1329" s="12">
        <f t="shared" si="643"/>
        <v>0.2711206511970527</v>
      </c>
      <c r="W1329" s="24">
        <f t="shared" si="644"/>
        <v>526.39789257381619</v>
      </c>
      <c r="X1329" s="24">
        <f t="shared" si="645"/>
        <v>687.42929321655811</v>
      </c>
      <c r="Y1329" s="13">
        <f t="shared" si="631"/>
        <v>0.34648473060230023</v>
      </c>
      <c r="Z1329" s="24">
        <f t="shared" si="632"/>
        <v>5003.085352601036</v>
      </c>
      <c r="AA1329" s="24">
        <f t="shared" si="633"/>
        <v>16384.14424391288</v>
      </c>
      <c r="AB1329" s="24">
        <f t="shared" si="646"/>
        <v>601.03436341669567</v>
      </c>
      <c r="AC1329" s="24">
        <f t="shared" si="647"/>
        <v>456.48069164712444</v>
      </c>
      <c r="AE1329" s="14">
        <f t="shared" si="648"/>
        <v>109.25</v>
      </c>
      <c r="AF1329" s="24">
        <f t="shared" si="652"/>
        <v>403.24034582356222</v>
      </c>
      <c r="AG1329" s="3">
        <f t="shared" si="649"/>
        <v>1.9</v>
      </c>
      <c r="AH1329" s="3">
        <f>IF(AC1329&lt;=450,AthetaR30_0,IF(AC1329&gt;=650,AthetaR30_2,(IF(AC1329&lt;=550,AthetaR30_0+(AthetaR30_1-AthetaR30_0)/100*(AC1329-450),AthetaR30_1+(AthetaR30_2-AthetaR30_1)/100*(AC1329-450)))))</f>
        <v>0</v>
      </c>
      <c r="AI1329" s="3">
        <f>IF(AD1329&lt;=450,AthetaR60_0,IF(AD1329&gt;=650,AthetaR60_2,(IF(AD1329&lt;=550,AthetaR60_0+(AthetaR60_1-AthetaR60_0)/100*(AD1329-450),AthetaR60_1+(AthetaR60_2-AthetaR60_1)/100*(AD1329-450)))))</f>
        <v>0.5</v>
      </c>
      <c r="AJ1329" s="3">
        <f>IF(AE1329&lt;=450,AthetaR90_0,IF(AE1329&gt;=650,AthetaR90_2,(IF(AE1329&lt;=550,AthetaR90_0+(AthetaR90_1-AthetaR90_0)/100*(AE1329-450),AthetaR90_1+(AthetaR90_2-AthetaR90_1)/100*(AE1329-450)))))</f>
        <v>1.3</v>
      </c>
      <c r="AK1329" s="3">
        <f>IF(AF1329&lt;=450,AthetaR120_0,IF(AF1329&gt;=650,AthetaR120_2,(IF(AF1329&lt;=550,AthetaR120_0+(AthetaR120_1-AthetaR120_0)/100*(AF1329-450),AthetaR120_1+(AthetaR120_2-AthetaR120_1)/100*(AF1329-450)))))</f>
        <v>1.9</v>
      </c>
      <c r="AL1329" s="24">
        <f t="shared" si="650"/>
        <v>601.03436341669567</v>
      </c>
      <c r="AM1329" s="14">
        <f t="shared" si="651"/>
        <v>467.16230965032707</v>
      </c>
    </row>
    <row r="1330" spans="2:39" x14ac:dyDescent="0.25">
      <c r="B1330" s="3">
        <f t="shared" si="634"/>
        <v>6560</v>
      </c>
      <c r="C1330" s="14">
        <f t="shared" si="635"/>
        <v>109.33333333333333</v>
      </c>
      <c r="D1330" s="11">
        <f t="shared" si="636"/>
        <v>1035.1068922329105</v>
      </c>
      <c r="E1330" s="11">
        <f t="shared" si="622"/>
        <v>726.7351050265097</v>
      </c>
      <c r="F1330" s="11">
        <f t="shared" si="637"/>
        <v>318.17043211604653</v>
      </c>
      <c r="G1330" s="11">
        <f t="shared" si="623"/>
        <v>601.32678574890861</v>
      </c>
      <c r="H1330" s="11">
        <f t="shared" si="624"/>
        <v>456.75181229832151</v>
      </c>
      <c r="I1330" s="24">
        <f t="shared" si="638"/>
        <v>318.17043211604653</v>
      </c>
      <c r="J1330" s="12">
        <f t="shared" si="625"/>
        <v>0.20233061497750687</v>
      </c>
      <c r="K1330" s="24">
        <f t="shared" si="626"/>
        <v>571.36729186659727</v>
      </c>
      <c r="L1330" s="12">
        <f t="shared" si="639"/>
        <v>0.21329961123413943</v>
      </c>
      <c r="M1330" s="24">
        <f t="shared" si="640"/>
        <v>601.32678574890861</v>
      </c>
      <c r="N1330" s="12">
        <f t="shared" si="627"/>
        <v>0.50628577495358962</v>
      </c>
      <c r="O1330" s="24">
        <f t="shared" si="628"/>
        <v>761.13202767085852</v>
      </c>
      <c r="P1330" s="12">
        <f t="shared" si="641"/>
        <v>0.29223779049293547</v>
      </c>
      <c r="Q1330" s="24">
        <f t="shared" si="642"/>
        <v>456.75181229832151</v>
      </c>
      <c r="R1330" s="12">
        <f t="shared" si="629"/>
        <v>0.33270008194515455</v>
      </c>
      <c r="S1330" s="24">
        <f t="shared" si="630"/>
        <v>637.03824153002267</v>
      </c>
      <c r="T1330" s="12">
        <f t="shared" si="643"/>
        <v>0.27098488412375538</v>
      </c>
      <c r="W1330" s="24">
        <f t="shared" si="644"/>
        <v>526.74437730441855</v>
      </c>
      <c r="X1330" s="24">
        <f t="shared" si="645"/>
        <v>687.72029032915918</v>
      </c>
      <c r="Y1330" s="13">
        <f t="shared" si="631"/>
        <v>0.34634999209683215</v>
      </c>
      <c r="Z1330" s="24">
        <f t="shared" si="632"/>
        <v>4999.7681930522785</v>
      </c>
      <c r="AA1330" s="24">
        <f t="shared" si="633"/>
        <v>16388.194442128432</v>
      </c>
      <c r="AB1330" s="24">
        <f t="shared" si="646"/>
        <v>601.32678574890861</v>
      </c>
      <c r="AC1330" s="24">
        <f t="shared" si="647"/>
        <v>456.75181229832151</v>
      </c>
      <c r="AE1330" s="14">
        <f t="shared" si="648"/>
        <v>109.33333333333333</v>
      </c>
      <c r="AF1330" s="24">
        <f t="shared" si="652"/>
        <v>403.37590614916076</v>
      </c>
      <c r="AG1330" s="3">
        <f t="shared" si="649"/>
        <v>1.9</v>
      </c>
      <c r="AH1330" s="3">
        <f>IF(AC1330&lt;=450,AthetaR30_0,IF(AC1330&gt;=650,AthetaR30_2,(IF(AC1330&lt;=550,AthetaR30_0+(AthetaR30_1-AthetaR30_0)/100*(AC1330-450),AthetaR30_1+(AthetaR30_2-AthetaR30_1)/100*(AC1330-450)))))</f>
        <v>0</v>
      </c>
      <c r="AI1330" s="3">
        <f>IF(AD1330&lt;=450,AthetaR60_0,IF(AD1330&gt;=650,AthetaR60_2,(IF(AD1330&lt;=550,AthetaR60_0+(AthetaR60_1-AthetaR60_0)/100*(AD1330-450),AthetaR60_1+(AthetaR60_2-AthetaR60_1)/100*(AD1330-450)))))</f>
        <v>0.5</v>
      </c>
      <c r="AJ1330" s="3">
        <f>IF(AE1330&lt;=450,AthetaR90_0,IF(AE1330&gt;=650,AthetaR90_2,(IF(AE1330&lt;=550,AthetaR90_0+(AthetaR90_1-AthetaR90_0)/100*(AE1330-450),AthetaR90_1+(AthetaR90_2-AthetaR90_1)/100*(AE1330-450)))))</f>
        <v>1.3</v>
      </c>
      <c r="AK1330" s="3">
        <f>IF(AF1330&lt;=450,AthetaR120_0,IF(AF1330&gt;=650,AthetaR120_2,(IF(AF1330&lt;=550,AthetaR120_0+(AthetaR120_1-AthetaR120_0)/100*(AF1330-450),AthetaR120_1+(AthetaR120_2-AthetaR120_1)/100*(AF1330-450)))))</f>
        <v>1.9</v>
      </c>
      <c r="AL1330" s="24">
        <f t="shared" si="650"/>
        <v>601.32678574890861</v>
      </c>
      <c r="AM1330" s="14">
        <f t="shared" si="651"/>
        <v>467.45807912664253</v>
      </c>
    </row>
    <row r="1331" spans="2:39" x14ac:dyDescent="0.25">
      <c r="B1331" s="3">
        <f t="shared" si="634"/>
        <v>6565</v>
      </c>
      <c r="C1331" s="14">
        <f t="shared" si="635"/>
        <v>109.41666666666667</v>
      </c>
      <c r="D1331" s="11">
        <f t="shared" si="636"/>
        <v>1035.2209193284116</v>
      </c>
      <c r="E1331" s="11">
        <f t="shared" si="622"/>
        <v>726.94890337516176</v>
      </c>
      <c r="F1331" s="11">
        <f t="shared" si="637"/>
        <v>318.38373172728069</v>
      </c>
      <c r="G1331" s="11">
        <f t="shared" si="623"/>
        <v>601.6190235394015</v>
      </c>
      <c r="H1331" s="11">
        <f t="shared" si="624"/>
        <v>457.02279718244529</v>
      </c>
      <c r="I1331" s="24">
        <f t="shared" si="638"/>
        <v>318.38373172728069</v>
      </c>
      <c r="J1331" s="12">
        <f t="shared" si="625"/>
        <v>0.20230252942952204</v>
      </c>
      <c r="K1331" s="24">
        <f t="shared" si="626"/>
        <v>571.44661447090641</v>
      </c>
      <c r="L1331" s="12">
        <f t="shared" si="639"/>
        <v>0.21324381789078903</v>
      </c>
      <c r="M1331" s="24">
        <f t="shared" si="640"/>
        <v>601.6190235394015</v>
      </c>
      <c r="N1331" s="12">
        <f t="shared" si="627"/>
        <v>0.5061502158266965</v>
      </c>
      <c r="O1331" s="24">
        <f t="shared" si="628"/>
        <v>761.33587702208877</v>
      </c>
      <c r="P1331" s="12">
        <f t="shared" si="641"/>
        <v>0.29205315016891026</v>
      </c>
      <c r="Q1331" s="24">
        <f t="shared" si="642"/>
        <v>457.02279718244529</v>
      </c>
      <c r="R1331" s="12">
        <f t="shared" si="629"/>
        <v>0.33261250550340904</v>
      </c>
      <c r="S1331" s="24">
        <f t="shared" si="630"/>
        <v>637.20597287363091</v>
      </c>
      <c r="T1331" s="12">
        <f t="shared" si="643"/>
        <v>0.27084915607462645</v>
      </c>
      <c r="W1331" s="24">
        <f t="shared" si="644"/>
        <v>527.09072729651541</v>
      </c>
      <c r="X1331" s="24">
        <f t="shared" si="645"/>
        <v>688.0116105623008</v>
      </c>
      <c r="Y1331" s="13">
        <f t="shared" si="631"/>
        <v>0.34621521580744508</v>
      </c>
      <c r="Z1331" s="24">
        <f t="shared" si="632"/>
        <v>4996.4544019661589</v>
      </c>
      <c r="AA1331" s="24">
        <f t="shared" si="633"/>
        <v>16392.241941418484</v>
      </c>
      <c r="AB1331" s="24">
        <f t="shared" si="646"/>
        <v>601.6190235394015</v>
      </c>
      <c r="AC1331" s="24">
        <f t="shared" si="647"/>
        <v>457.02279718244529</v>
      </c>
      <c r="AE1331" s="14">
        <f t="shared" si="648"/>
        <v>109.41666666666667</v>
      </c>
      <c r="AF1331" s="24">
        <f t="shared" si="652"/>
        <v>403.51139859122264</v>
      </c>
      <c r="AG1331" s="3">
        <f t="shared" si="649"/>
        <v>1.9</v>
      </c>
      <c r="AH1331" s="3">
        <f>IF(AC1331&lt;=450,AthetaR30_0,IF(AC1331&gt;=650,AthetaR30_2,(IF(AC1331&lt;=550,AthetaR30_0+(AthetaR30_1-AthetaR30_0)/100*(AC1331-450),AthetaR30_1+(AthetaR30_2-AthetaR30_1)/100*(AC1331-450)))))</f>
        <v>0</v>
      </c>
      <c r="AI1331" s="3">
        <f>IF(AD1331&lt;=450,AthetaR60_0,IF(AD1331&gt;=650,AthetaR60_2,(IF(AD1331&lt;=550,AthetaR60_0+(AthetaR60_1-AthetaR60_0)/100*(AD1331-450),AthetaR60_1+(AthetaR60_2-AthetaR60_1)/100*(AD1331-450)))))</f>
        <v>0.5</v>
      </c>
      <c r="AJ1331" s="3">
        <f>IF(AE1331&lt;=450,AthetaR90_0,IF(AE1331&gt;=650,AthetaR90_2,(IF(AE1331&lt;=550,AthetaR90_0+(AthetaR90_1-AthetaR90_0)/100*(AE1331-450),AthetaR90_1+(AthetaR90_2-AthetaR90_1)/100*(AE1331-450)))))</f>
        <v>1.3</v>
      </c>
      <c r="AK1331" s="3">
        <f>IF(AF1331&lt;=450,AthetaR120_0,IF(AF1331&gt;=650,AthetaR120_2,(IF(AF1331&lt;=550,AthetaR120_0+(AthetaR120_1-AthetaR120_0)/100*(AF1331-450),AthetaR120_1+(AthetaR120_2-AthetaR120_1)/100*(AF1331-450)))))</f>
        <v>1.9</v>
      </c>
      <c r="AL1331" s="24">
        <f t="shared" si="650"/>
        <v>601.6190235394015</v>
      </c>
      <c r="AM1331" s="14">
        <f t="shared" si="651"/>
        <v>467.75372557342143</v>
      </c>
    </row>
    <row r="1332" spans="2:39" x14ac:dyDescent="0.25">
      <c r="B1332" s="3">
        <f t="shared" si="634"/>
        <v>6570</v>
      </c>
      <c r="C1332" s="14">
        <f t="shared" si="635"/>
        <v>109.5</v>
      </c>
      <c r="D1332" s="11">
        <f t="shared" si="636"/>
        <v>1035.334859711284</v>
      </c>
      <c r="E1332" s="11">
        <f t="shared" si="622"/>
        <v>727.16270172381383</v>
      </c>
      <c r="F1332" s="11">
        <f t="shared" si="637"/>
        <v>318.59697554517146</v>
      </c>
      <c r="G1332" s="11">
        <f t="shared" si="623"/>
        <v>601.91107668957045</v>
      </c>
      <c r="H1332" s="11">
        <f t="shared" si="624"/>
        <v>457.29364633851992</v>
      </c>
      <c r="I1332" s="24">
        <f t="shared" si="638"/>
        <v>318.59697554517146</v>
      </c>
      <c r="J1332" s="12">
        <f t="shared" si="625"/>
        <v>0.20227444516444779</v>
      </c>
      <c r="K1332" s="24">
        <f t="shared" si="626"/>
        <v>571.52595547803924</v>
      </c>
      <c r="L1332" s="12">
        <f t="shared" si="639"/>
        <v>0.21318802059215186</v>
      </c>
      <c r="M1332" s="24">
        <f t="shared" si="640"/>
        <v>601.91107668957045</v>
      </c>
      <c r="N1332" s="12">
        <f t="shared" si="627"/>
        <v>0.50601423367138099</v>
      </c>
      <c r="O1332" s="24">
        <f t="shared" si="628"/>
        <v>761.54047224211934</v>
      </c>
      <c r="P1332" s="12">
        <f t="shared" si="641"/>
        <v>0.29186841067431191</v>
      </c>
      <c r="Q1332" s="24">
        <f t="shared" si="642"/>
        <v>457.29364633851992</v>
      </c>
      <c r="R1332" s="12">
        <f t="shared" si="629"/>
        <v>0.33252491533467626</v>
      </c>
      <c r="S1332" s="24">
        <f t="shared" si="630"/>
        <v>637.37381887887045</v>
      </c>
      <c r="T1332" s="12">
        <f t="shared" si="643"/>
        <v>0.27071346714619521</v>
      </c>
      <c r="W1332" s="24">
        <f t="shared" si="644"/>
        <v>527.43694251232284</v>
      </c>
      <c r="X1332" s="24">
        <f t="shared" si="645"/>
        <v>688.3032539281478</v>
      </c>
      <c r="Y1332" s="13">
        <f t="shared" si="631"/>
        <v>0.34608040224602687</v>
      </c>
      <c r="Z1332" s="24">
        <f t="shared" si="632"/>
        <v>4993.1439802872746</v>
      </c>
      <c r="AA1332" s="24">
        <f t="shared" si="633"/>
        <v>16396.286758157308</v>
      </c>
      <c r="AB1332" s="24">
        <f t="shared" si="646"/>
        <v>601.91107668957045</v>
      </c>
      <c r="AC1332" s="24">
        <f t="shared" si="647"/>
        <v>457.29364633851992</v>
      </c>
      <c r="AE1332" s="14">
        <f t="shared" si="648"/>
        <v>109.5</v>
      </c>
      <c r="AF1332" s="24">
        <f t="shared" si="652"/>
        <v>403.64682316925996</v>
      </c>
      <c r="AG1332" s="3">
        <f t="shared" si="649"/>
        <v>1.9</v>
      </c>
      <c r="AH1332" s="3">
        <f>IF(AC1332&lt;=450,AthetaR30_0,IF(AC1332&gt;=650,AthetaR30_2,(IF(AC1332&lt;=550,AthetaR30_0+(AthetaR30_1-AthetaR30_0)/100*(AC1332-450),AthetaR30_1+(AthetaR30_2-AthetaR30_1)/100*(AC1332-450)))))</f>
        <v>0</v>
      </c>
      <c r="AI1332" s="3">
        <f>IF(AD1332&lt;=450,AthetaR60_0,IF(AD1332&gt;=650,AthetaR60_2,(IF(AD1332&lt;=550,AthetaR60_0+(AthetaR60_1-AthetaR60_0)/100*(AD1332-450),AthetaR60_1+(AthetaR60_2-AthetaR60_1)/100*(AD1332-450)))))</f>
        <v>0.5</v>
      </c>
      <c r="AJ1332" s="3">
        <f>IF(AE1332&lt;=450,AthetaR90_0,IF(AE1332&gt;=650,AthetaR90_2,(IF(AE1332&lt;=550,AthetaR90_0+(AthetaR90_1-AthetaR90_0)/100*(AE1332-450),AthetaR90_1+(AthetaR90_2-AthetaR90_1)/100*(AE1332-450)))))</f>
        <v>1.3</v>
      </c>
      <c r="AK1332" s="3">
        <f>IF(AF1332&lt;=450,AthetaR120_0,IF(AF1332&gt;=650,AthetaR120_2,(IF(AF1332&lt;=550,AthetaR120_0+(AthetaR120_1-AthetaR120_0)/100*(AF1332-450),AthetaR120_1+(AthetaR120_2-AthetaR120_1)/100*(AF1332-450)))))</f>
        <v>1.9</v>
      </c>
      <c r="AL1332" s="24">
        <f t="shared" si="650"/>
        <v>601.91107668957045</v>
      </c>
      <c r="AM1332" s="14">
        <f t="shared" si="651"/>
        <v>468.04924899898322</v>
      </c>
    </row>
    <row r="1333" spans="2:39" x14ac:dyDescent="0.25">
      <c r="B1333" s="3">
        <f t="shared" si="634"/>
        <v>6575</v>
      </c>
      <c r="C1333" s="14">
        <f t="shared" si="635"/>
        <v>109.58333333333333</v>
      </c>
      <c r="D1333" s="11">
        <f t="shared" si="636"/>
        <v>1035.4487135133099</v>
      </c>
      <c r="E1333" s="11">
        <f t="shared" si="622"/>
        <v>727.37650007246589</v>
      </c>
      <c r="F1333" s="11">
        <f t="shared" si="637"/>
        <v>318.81016356576362</v>
      </c>
      <c r="G1333" s="11">
        <f t="shared" si="623"/>
        <v>602.20294510024473</v>
      </c>
      <c r="H1333" s="11">
        <f t="shared" si="624"/>
        <v>457.56435980566613</v>
      </c>
      <c r="I1333" s="24">
        <f t="shared" si="638"/>
        <v>318.81016356576362</v>
      </c>
      <c r="J1333" s="12">
        <f t="shared" si="625"/>
        <v>0.20224636215017305</v>
      </c>
      <c r="K1333" s="24">
        <f t="shared" si="626"/>
        <v>571.60531498490718</v>
      </c>
      <c r="L1333" s="12">
        <f t="shared" si="639"/>
        <v>0.2131322193580299</v>
      </c>
      <c r="M1333" s="24">
        <f t="shared" si="640"/>
        <v>602.20294510024473</v>
      </c>
      <c r="N1333" s="12">
        <f t="shared" si="627"/>
        <v>0.50587782663272729</v>
      </c>
      <c r="O1333" s="24">
        <f t="shared" si="628"/>
        <v>761.74581723880544</v>
      </c>
      <c r="P1333" s="12">
        <f t="shared" si="641"/>
        <v>0.29168357143833618</v>
      </c>
      <c r="Q1333" s="24">
        <f t="shared" si="642"/>
        <v>457.56435980566613</v>
      </c>
      <c r="R1333" s="12">
        <f t="shared" si="629"/>
        <v>0.33243731150219658</v>
      </c>
      <c r="S1333" s="24">
        <f t="shared" si="630"/>
        <v>637.54177953588487</v>
      </c>
      <c r="T1333" s="12">
        <f t="shared" si="643"/>
        <v>0.27057781743476828</v>
      </c>
      <c r="W1333" s="24">
        <f t="shared" si="644"/>
        <v>527.78302291456885</v>
      </c>
      <c r="X1333" s="24">
        <f t="shared" si="645"/>
        <v>688.59522043801462</v>
      </c>
      <c r="Y1333" s="13">
        <f t="shared" si="631"/>
        <v>0.34594555192415805</v>
      </c>
      <c r="Z1333" s="24">
        <f t="shared" si="632"/>
        <v>4989.8369289474258</v>
      </c>
      <c r="AA1333" s="24">
        <f t="shared" si="633"/>
        <v>16400.328908733049</v>
      </c>
      <c r="AB1333" s="24">
        <f t="shared" si="646"/>
        <v>602.20294510024473</v>
      </c>
      <c r="AC1333" s="24">
        <f t="shared" si="647"/>
        <v>457.56435980566613</v>
      </c>
      <c r="AE1333" s="14">
        <f t="shared" si="648"/>
        <v>109.58333333333333</v>
      </c>
      <c r="AF1333" s="24">
        <f t="shared" si="652"/>
        <v>403.78217990283304</v>
      </c>
      <c r="AG1333" s="3">
        <f t="shared" si="649"/>
        <v>1.9</v>
      </c>
      <c r="AH1333" s="3">
        <f>IF(AC1333&lt;=450,AthetaR30_0,IF(AC1333&gt;=650,AthetaR30_2,(IF(AC1333&lt;=550,AthetaR30_0+(AthetaR30_1-AthetaR30_0)/100*(AC1333-450),AthetaR30_1+(AthetaR30_2-AthetaR30_1)/100*(AC1333-450)))))</f>
        <v>0</v>
      </c>
      <c r="AI1333" s="3">
        <f>IF(AD1333&lt;=450,AthetaR60_0,IF(AD1333&gt;=650,AthetaR60_2,(IF(AD1333&lt;=550,AthetaR60_0+(AthetaR60_1-AthetaR60_0)/100*(AD1333-450),AthetaR60_1+(AthetaR60_2-AthetaR60_1)/100*(AD1333-450)))))</f>
        <v>0.5</v>
      </c>
      <c r="AJ1333" s="3">
        <f>IF(AE1333&lt;=450,AthetaR90_0,IF(AE1333&gt;=650,AthetaR90_2,(IF(AE1333&lt;=550,AthetaR90_0+(AthetaR90_1-AthetaR90_0)/100*(AE1333-450),AthetaR90_1+(AthetaR90_2-AthetaR90_1)/100*(AE1333-450)))))</f>
        <v>1.3</v>
      </c>
      <c r="AK1333" s="3">
        <f>IF(AF1333&lt;=450,AthetaR120_0,IF(AF1333&gt;=650,AthetaR120_2,(IF(AF1333&lt;=550,AthetaR120_0+(AthetaR120_1-AthetaR120_0)/100*(AF1333-450),AthetaR120_1+(AthetaR120_2-AthetaR120_1)/100*(AF1333-450)))))</f>
        <v>1.9</v>
      </c>
      <c r="AL1333" s="24">
        <f t="shared" si="650"/>
        <v>602.20294510024473</v>
      </c>
      <c r="AM1333" s="14">
        <f t="shared" si="651"/>
        <v>468.34464941179135</v>
      </c>
    </row>
    <row r="1334" spans="2:39" x14ac:dyDescent="0.25">
      <c r="B1334" s="3">
        <f t="shared" si="634"/>
        <v>6580</v>
      </c>
      <c r="C1334" s="14">
        <f t="shared" si="635"/>
        <v>109.66666666666667</v>
      </c>
      <c r="D1334" s="11">
        <f t="shared" si="636"/>
        <v>1035.5624808659713</v>
      </c>
      <c r="E1334" s="11">
        <f t="shared" si="622"/>
        <v>727.59029842111806</v>
      </c>
      <c r="F1334" s="11">
        <f t="shared" si="637"/>
        <v>319.02329578512166</v>
      </c>
      <c r="G1334" s="11">
        <f t="shared" si="623"/>
        <v>602.49462867168302</v>
      </c>
      <c r="H1334" s="11">
        <f t="shared" si="624"/>
        <v>457.83493762310087</v>
      </c>
      <c r="I1334" s="24">
        <f t="shared" si="638"/>
        <v>319.02329578512166</v>
      </c>
      <c r="J1334" s="12">
        <f t="shared" si="625"/>
        <v>0.2022182803546908</v>
      </c>
      <c r="K1334" s="24">
        <f t="shared" si="626"/>
        <v>571.68469308823114</v>
      </c>
      <c r="L1334" s="12">
        <f t="shared" si="639"/>
        <v>0.21307641420821169</v>
      </c>
      <c r="M1334" s="24">
        <f t="shared" si="640"/>
        <v>602.49462867168302</v>
      </c>
      <c r="N1334" s="12">
        <f t="shared" si="627"/>
        <v>0.50574099284550145</v>
      </c>
      <c r="O1334" s="24">
        <f t="shared" si="628"/>
        <v>761.95191594654466</v>
      </c>
      <c r="P1334" s="12">
        <f t="shared" si="641"/>
        <v>0.29149863188593717</v>
      </c>
      <c r="Q1334" s="24">
        <f t="shared" si="642"/>
        <v>457.83493762310087</v>
      </c>
      <c r="R1334" s="12">
        <f t="shared" si="629"/>
        <v>0.33234969406939824</v>
      </c>
      <c r="S1334" s="24">
        <f t="shared" si="630"/>
        <v>637.70985483434731</v>
      </c>
      <c r="T1334" s="12">
        <f t="shared" si="643"/>
        <v>0.27044220703649047</v>
      </c>
      <c r="W1334" s="24">
        <f t="shared" si="644"/>
        <v>528.12896846649301</v>
      </c>
      <c r="X1334" s="24">
        <f t="shared" si="645"/>
        <v>688.88751010236729</v>
      </c>
      <c r="Y1334" s="13">
        <f t="shared" si="631"/>
        <v>0.34581066535310473</v>
      </c>
      <c r="Z1334" s="24">
        <f t="shared" si="632"/>
        <v>4986.5332488656268</v>
      </c>
      <c r="AA1334" s="24">
        <f t="shared" si="633"/>
        <v>16404.368409547529</v>
      </c>
      <c r="AB1334" s="24">
        <f t="shared" si="646"/>
        <v>602.49462867168302</v>
      </c>
      <c r="AC1334" s="24">
        <f t="shared" si="647"/>
        <v>457.83493762310087</v>
      </c>
      <c r="AE1334" s="14">
        <f t="shared" si="648"/>
        <v>109.66666666666667</v>
      </c>
      <c r="AF1334" s="24">
        <f t="shared" si="652"/>
        <v>403.91746881155041</v>
      </c>
      <c r="AG1334" s="3">
        <f t="shared" si="649"/>
        <v>1.9</v>
      </c>
      <c r="AH1334" s="3">
        <f>IF(AC1334&lt;=450,AthetaR30_0,IF(AC1334&gt;=650,AthetaR30_2,(IF(AC1334&lt;=550,AthetaR30_0+(AthetaR30_1-AthetaR30_0)/100*(AC1334-450),AthetaR30_1+(AthetaR30_2-AthetaR30_1)/100*(AC1334-450)))))</f>
        <v>0</v>
      </c>
      <c r="AI1334" s="3">
        <f>IF(AD1334&lt;=450,AthetaR60_0,IF(AD1334&gt;=650,AthetaR60_2,(IF(AD1334&lt;=550,AthetaR60_0+(AthetaR60_1-AthetaR60_0)/100*(AD1334-450),AthetaR60_1+(AthetaR60_2-AthetaR60_1)/100*(AD1334-450)))))</f>
        <v>0.5</v>
      </c>
      <c r="AJ1334" s="3">
        <f>IF(AE1334&lt;=450,AthetaR90_0,IF(AE1334&gt;=650,AthetaR90_2,(IF(AE1334&lt;=550,AthetaR90_0+(AthetaR90_1-AthetaR90_0)/100*(AE1334-450),AthetaR90_1+(AthetaR90_2-AthetaR90_1)/100*(AE1334-450)))))</f>
        <v>1.3</v>
      </c>
      <c r="AK1334" s="3">
        <f>IF(AF1334&lt;=450,AthetaR120_0,IF(AF1334&gt;=650,AthetaR120_2,(IF(AF1334&lt;=550,AthetaR120_0+(AthetaR120_1-AthetaR120_0)/100*(AF1334-450),AthetaR120_1+(AthetaR120_2-AthetaR120_1)/100*(AF1334-450)))))</f>
        <v>1.9</v>
      </c>
      <c r="AL1334" s="24">
        <f t="shared" si="650"/>
        <v>602.49462867168302</v>
      </c>
      <c r="AM1334" s="14">
        <f t="shared" si="651"/>
        <v>468.63992682045347</v>
      </c>
    </row>
    <row r="1335" spans="2:39" x14ac:dyDescent="0.25">
      <c r="B1335" s="3">
        <f t="shared" si="634"/>
        <v>6585</v>
      </c>
      <c r="C1335" s="14">
        <f t="shared" si="635"/>
        <v>109.75</v>
      </c>
      <c r="D1335" s="11">
        <f t="shared" si="636"/>
        <v>1035.6761619004512</v>
      </c>
      <c r="E1335" s="11">
        <f t="shared" si="622"/>
        <v>727.80409676977013</v>
      </c>
      <c r="F1335" s="11">
        <f t="shared" si="637"/>
        <v>319.23637219932988</v>
      </c>
      <c r="G1335" s="11">
        <f t="shared" si="623"/>
        <v>602.78612730356895</v>
      </c>
      <c r="H1335" s="11">
        <f t="shared" si="624"/>
        <v>458.10537983013734</v>
      </c>
      <c r="I1335" s="24">
        <f t="shared" si="638"/>
        <v>319.23637219932988</v>
      </c>
      <c r="J1335" s="12">
        <f t="shared" si="625"/>
        <v>0.20219019974609745</v>
      </c>
      <c r="K1335" s="24">
        <f t="shared" si="626"/>
        <v>571.7640898845425</v>
      </c>
      <c r="L1335" s="12">
        <f t="shared" si="639"/>
        <v>0.21302060516245794</v>
      </c>
      <c r="M1335" s="24">
        <f t="shared" si="640"/>
        <v>602.78612730356895</v>
      </c>
      <c r="N1335" s="12">
        <f t="shared" si="627"/>
        <v>0.50560373043408302</v>
      </c>
      <c r="O1335" s="24">
        <f t="shared" si="628"/>
        <v>762.15877232649655</v>
      </c>
      <c r="P1335" s="12">
        <f t="shared" si="641"/>
        <v>0.29131359143776558</v>
      </c>
      <c r="Q1335" s="24">
        <f t="shared" si="642"/>
        <v>458.10537983013734</v>
      </c>
      <c r="R1335" s="12">
        <f t="shared" si="629"/>
        <v>0.3322620630998962</v>
      </c>
      <c r="S1335" s="24">
        <f t="shared" si="630"/>
        <v>637.87804476346162</v>
      </c>
      <c r="T1335" s="12">
        <f t="shared" si="643"/>
        <v>0.27030663604732108</v>
      </c>
      <c r="W1335" s="24">
        <f t="shared" si="644"/>
        <v>528.47477913184616</v>
      </c>
      <c r="X1335" s="24">
        <f t="shared" si="645"/>
        <v>689.18012293082825</v>
      </c>
      <c r="Y1335" s="13">
        <f t="shared" si="631"/>
        <v>0.34567574304381088</v>
      </c>
      <c r="Z1335" s="24">
        <f t="shared" si="632"/>
        <v>4983.232940948099</v>
      </c>
      <c r="AA1335" s="24">
        <f t="shared" si="633"/>
        <v>16408.405277016078</v>
      </c>
      <c r="AB1335" s="24">
        <f t="shared" si="646"/>
        <v>602.78612730356895</v>
      </c>
      <c r="AC1335" s="24">
        <f t="shared" si="647"/>
        <v>458.10537983013734</v>
      </c>
      <c r="AE1335" s="14">
        <f t="shared" si="648"/>
        <v>109.75</v>
      </c>
      <c r="AF1335" s="24">
        <f t="shared" si="652"/>
        <v>404.05268991506864</v>
      </c>
      <c r="AG1335" s="3">
        <f t="shared" si="649"/>
        <v>1.9</v>
      </c>
      <c r="AH1335" s="3">
        <f>IF(AC1335&lt;=450,AthetaR30_0,IF(AC1335&gt;=650,AthetaR30_2,(IF(AC1335&lt;=550,AthetaR30_0+(AthetaR30_1-AthetaR30_0)/100*(AC1335-450),AthetaR30_1+(AthetaR30_2-AthetaR30_1)/100*(AC1335-450)))))</f>
        <v>0</v>
      </c>
      <c r="AI1335" s="3">
        <f>IF(AD1335&lt;=450,AthetaR60_0,IF(AD1335&gt;=650,AthetaR60_2,(IF(AD1335&lt;=550,AthetaR60_0+(AthetaR60_1-AthetaR60_0)/100*(AD1335-450),AthetaR60_1+(AthetaR60_2-AthetaR60_1)/100*(AD1335-450)))))</f>
        <v>0.5</v>
      </c>
      <c r="AJ1335" s="3">
        <f>IF(AE1335&lt;=450,AthetaR90_0,IF(AE1335&gt;=650,AthetaR90_2,(IF(AE1335&lt;=550,AthetaR90_0+(AthetaR90_1-AthetaR90_0)/100*(AE1335-450),AthetaR90_1+(AthetaR90_2-AthetaR90_1)/100*(AE1335-450)))))</f>
        <v>1.3</v>
      </c>
      <c r="AK1335" s="3">
        <f>IF(AF1335&lt;=450,AthetaR120_0,IF(AF1335&gt;=650,AthetaR120_2,(IF(AF1335&lt;=550,AthetaR120_0+(AthetaR120_1-AthetaR120_0)/100*(AF1335-450),AthetaR120_1+(AthetaR120_2-AthetaR120_1)/100*(AF1335-450)))))</f>
        <v>1.9</v>
      </c>
      <c r="AL1335" s="24">
        <f t="shared" si="650"/>
        <v>602.78612730356895</v>
      </c>
      <c r="AM1335" s="14">
        <f t="shared" si="651"/>
        <v>468.93508123372044</v>
      </c>
    </row>
    <row r="1336" spans="2:39" x14ac:dyDescent="0.25">
      <c r="B1336" s="3">
        <f t="shared" si="634"/>
        <v>6590</v>
      </c>
      <c r="C1336" s="14">
        <f t="shared" si="635"/>
        <v>109.83333333333333</v>
      </c>
      <c r="D1336" s="11">
        <f t="shared" si="636"/>
        <v>1035.7897567476334</v>
      </c>
      <c r="E1336" s="11">
        <f t="shared" si="622"/>
        <v>728.01789511842219</v>
      </c>
      <c r="F1336" s="11">
        <f t="shared" si="637"/>
        <v>319.44939280449233</v>
      </c>
      <c r="G1336" s="11">
        <f t="shared" si="623"/>
        <v>603.0774408950067</v>
      </c>
      <c r="H1336" s="11">
        <f t="shared" si="624"/>
        <v>458.37568646618467</v>
      </c>
      <c r="I1336" s="24">
        <f t="shared" si="638"/>
        <v>319.44939280449233</v>
      </c>
      <c r="J1336" s="12">
        <f t="shared" si="625"/>
        <v>0.20216212029259342</v>
      </c>
      <c r="K1336" s="24">
        <f t="shared" si="626"/>
        <v>571.84350547018221</v>
      </c>
      <c r="L1336" s="12">
        <f t="shared" si="639"/>
        <v>0.21296479224053036</v>
      </c>
      <c r="M1336" s="24">
        <f t="shared" si="640"/>
        <v>603.0774408950067</v>
      </c>
      <c r="N1336" s="12">
        <f t="shared" si="627"/>
        <v>0.50546603751239672</v>
      </c>
      <c r="O1336" s="24">
        <f t="shared" si="628"/>
        <v>762.36639036680424</v>
      </c>
      <c r="P1336" s="12">
        <f t="shared" si="641"/>
        <v>0.29112844951021277</v>
      </c>
      <c r="Q1336" s="24">
        <f t="shared" si="642"/>
        <v>458.37568646618467</v>
      </c>
      <c r="R1336" s="12">
        <f t="shared" si="629"/>
        <v>0.33217441865749026</v>
      </c>
      <c r="S1336" s="24">
        <f t="shared" si="630"/>
        <v>638.04634931196415</v>
      </c>
      <c r="T1336" s="12">
        <f t="shared" si="643"/>
        <v>0.27017110456307886</v>
      </c>
      <c r="W1336" s="24">
        <f t="shared" si="644"/>
        <v>528.82045487488995</v>
      </c>
      <c r="X1336" s="24">
        <f t="shared" si="645"/>
        <v>689.47305893217936</v>
      </c>
      <c r="Y1336" s="13">
        <f t="shared" si="631"/>
        <v>0.3455407855068936</v>
      </c>
      <c r="Z1336" s="24">
        <f t="shared" si="632"/>
        <v>4979.9360060883064</v>
      </c>
      <c r="AA1336" s="24">
        <f t="shared" si="633"/>
        <v>16412.439527567429</v>
      </c>
      <c r="AB1336" s="24">
        <f t="shared" si="646"/>
        <v>603.0774408950067</v>
      </c>
      <c r="AC1336" s="24">
        <f t="shared" si="647"/>
        <v>458.37568646618467</v>
      </c>
      <c r="AE1336" s="14">
        <f t="shared" si="648"/>
        <v>109.83333333333333</v>
      </c>
      <c r="AF1336" s="24">
        <f t="shared" si="652"/>
        <v>404.18784323309234</v>
      </c>
      <c r="AG1336" s="3">
        <f t="shared" si="649"/>
        <v>1.9</v>
      </c>
      <c r="AH1336" s="3">
        <f>IF(AC1336&lt;=450,AthetaR30_0,IF(AC1336&gt;=650,AthetaR30_2,(IF(AC1336&lt;=550,AthetaR30_0+(AthetaR30_1-AthetaR30_0)/100*(AC1336-450),AthetaR30_1+(AthetaR30_2-AthetaR30_1)/100*(AC1336-450)))))</f>
        <v>0</v>
      </c>
      <c r="AI1336" s="3">
        <f>IF(AD1336&lt;=450,AthetaR60_0,IF(AD1336&gt;=650,AthetaR60_2,(IF(AD1336&lt;=550,AthetaR60_0+(AthetaR60_1-AthetaR60_0)/100*(AD1336-450),AthetaR60_1+(AthetaR60_2-AthetaR60_1)/100*(AD1336-450)))))</f>
        <v>0.5</v>
      </c>
      <c r="AJ1336" s="3">
        <f>IF(AE1336&lt;=450,AthetaR90_0,IF(AE1336&gt;=650,AthetaR90_2,(IF(AE1336&lt;=550,AthetaR90_0+(AthetaR90_1-AthetaR90_0)/100*(AE1336-450),AthetaR90_1+(AthetaR90_2-AthetaR90_1)/100*(AE1336-450)))))</f>
        <v>1.3</v>
      </c>
      <c r="AK1336" s="3">
        <f>IF(AF1336&lt;=450,AthetaR120_0,IF(AF1336&gt;=650,AthetaR120_2,(IF(AF1336&lt;=550,AthetaR120_0+(AthetaR120_1-AthetaR120_0)/100*(AF1336-450),AthetaR120_1+(AthetaR120_2-AthetaR120_1)/100*(AF1336-450)))))</f>
        <v>1.9</v>
      </c>
      <c r="AL1336" s="24">
        <f t="shared" si="650"/>
        <v>603.0774408950067</v>
      </c>
      <c r="AM1336" s="14">
        <f t="shared" si="651"/>
        <v>469.23011266048729</v>
      </c>
    </row>
    <row r="1337" spans="2:39" x14ac:dyDescent="0.25">
      <c r="B1337" s="3">
        <f t="shared" si="634"/>
        <v>6595</v>
      </c>
      <c r="C1337" s="14">
        <f t="shared" si="635"/>
        <v>109.91666666666667</v>
      </c>
      <c r="D1337" s="11">
        <f t="shared" si="636"/>
        <v>1035.9032655381052</v>
      </c>
      <c r="E1337" s="11">
        <f t="shared" si="622"/>
        <v>728.23169346707425</v>
      </c>
      <c r="F1337" s="11">
        <f t="shared" si="637"/>
        <v>319.66235759673287</v>
      </c>
      <c r="G1337" s="11">
        <f t="shared" si="623"/>
        <v>603.36856934451691</v>
      </c>
      <c r="H1337" s="11">
        <f t="shared" si="624"/>
        <v>458.64585757074775</v>
      </c>
      <c r="I1337" s="24">
        <f t="shared" si="638"/>
        <v>319.66235759673287</v>
      </c>
      <c r="J1337" s="12">
        <f t="shared" si="625"/>
        <v>0.20213404196248216</v>
      </c>
      <c r="K1337" s="24">
        <f t="shared" si="626"/>
        <v>571.92293994130171</v>
      </c>
      <c r="L1337" s="12">
        <f t="shared" si="639"/>
        <v>0.21290897546213094</v>
      </c>
      <c r="M1337" s="24">
        <f t="shared" si="640"/>
        <v>603.36856934451691</v>
      </c>
      <c r="N1337" s="12">
        <f t="shared" si="627"/>
        <v>0.50532791218384399</v>
      </c>
      <c r="O1337" s="24">
        <f t="shared" si="628"/>
        <v>762.57477408281909</v>
      </c>
      <c r="P1337" s="12">
        <f t="shared" si="641"/>
        <v>0.2909432055152304</v>
      </c>
      <c r="Q1337" s="24">
        <f t="shared" si="642"/>
        <v>458.64585757074775</v>
      </c>
      <c r="R1337" s="12">
        <f t="shared" si="629"/>
        <v>0.33208676080616428</v>
      </c>
      <c r="S1337" s="24">
        <f t="shared" si="630"/>
        <v>638.21476846812482</v>
      </c>
      <c r="T1337" s="12">
        <f t="shared" si="643"/>
        <v>0.27003561267934362</v>
      </c>
      <c r="W1337" s="24">
        <f t="shared" si="644"/>
        <v>529.16599566039679</v>
      </c>
      <c r="X1337" s="24">
        <f t="shared" si="645"/>
        <v>689.76631811436641</v>
      </c>
      <c r="Y1337" s="13">
        <f t="shared" si="631"/>
        <v>0.34540579325263282</v>
      </c>
      <c r="Z1337" s="24">
        <f t="shared" si="632"/>
        <v>4976.6424451669363</v>
      </c>
      <c r="AA1337" s="24">
        <f t="shared" si="633"/>
        <v>16416.471177643431</v>
      </c>
      <c r="AB1337" s="24">
        <f t="shared" si="646"/>
        <v>603.36856934451691</v>
      </c>
      <c r="AC1337" s="24">
        <f t="shared" si="647"/>
        <v>458.64585757074775</v>
      </c>
      <c r="AE1337" s="14">
        <f t="shared" si="648"/>
        <v>109.91666666666667</v>
      </c>
      <c r="AF1337" s="24">
        <f t="shared" si="652"/>
        <v>404.32292878537385</v>
      </c>
      <c r="AG1337" s="3">
        <f t="shared" si="649"/>
        <v>1.9</v>
      </c>
      <c r="AH1337" s="3">
        <f>IF(AC1337&lt;=450,AthetaR30_0,IF(AC1337&gt;=650,AthetaR30_2,(IF(AC1337&lt;=550,AthetaR30_0+(AthetaR30_1-AthetaR30_0)/100*(AC1337-450),AthetaR30_1+(AthetaR30_2-AthetaR30_1)/100*(AC1337-450)))))</f>
        <v>0</v>
      </c>
      <c r="AI1337" s="3">
        <f>IF(AD1337&lt;=450,AthetaR60_0,IF(AD1337&gt;=650,AthetaR60_2,(IF(AD1337&lt;=550,AthetaR60_0+(AthetaR60_1-AthetaR60_0)/100*(AD1337-450),AthetaR60_1+(AthetaR60_2-AthetaR60_1)/100*(AD1337-450)))))</f>
        <v>0.5</v>
      </c>
      <c r="AJ1337" s="3">
        <f>IF(AE1337&lt;=450,AthetaR90_0,IF(AE1337&gt;=650,AthetaR90_2,(IF(AE1337&lt;=550,AthetaR90_0+(AthetaR90_1-AthetaR90_0)/100*(AE1337-450),AthetaR90_1+(AthetaR90_2-AthetaR90_1)/100*(AE1337-450)))))</f>
        <v>1.3</v>
      </c>
      <c r="AK1337" s="3">
        <f>IF(AF1337&lt;=450,AthetaR120_0,IF(AF1337&gt;=650,AthetaR120_2,(IF(AF1337&lt;=550,AthetaR120_0+(AthetaR120_1-AthetaR120_0)/100*(AF1337-450),AthetaR120_1+(AthetaR120_2-AthetaR120_1)/100*(AF1337-450)))))</f>
        <v>1.9</v>
      </c>
      <c r="AL1337" s="24">
        <f t="shared" si="650"/>
        <v>603.36856934451691</v>
      </c>
      <c r="AM1337" s="14">
        <f t="shared" si="651"/>
        <v>469.52502110979259</v>
      </c>
    </row>
    <row r="1338" spans="2:39" x14ac:dyDescent="0.25">
      <c r="B1338" s="3">
        <f t="shared" si="634"/>
        <v>6600</v>
      </c>
      <c r="C1338" s="14">
        <f t="shared" si="635"/>
        <v>110</v>
      </c>
      <c r="D1338" s="11">
        <f t="shared" si="636"/>
        <v>1036.0166884021564</v>
      </c>
      <c r="E1338" s="11">
        <f t="shared" si="622"/>
        <v>728.44549181572631</v>
      </c>
      <c r="F1338" s="11">
        <f t="shared" si="637"/>
        <v>319.87526657219502</v>
      </c>
      <c r="G1338" s="11">
        <f t="shared" si="623"/>
        <v>603.6595125500321</v>
      </c>
      <c r="H1338" s="11">
        <f t="shared" si="624"/>
        <v>458.9158931834271</v>
      </c>
      <c r="I1338" s="24">
        <f t="shared" si="638"/>
        <v>319.87526657219502</v>
      </c>
      <c r="J1338" s="12">
        <f t="shared" si="625"/>
        <v>0.20210596472417081</v>
      </c>
      <c r="K1338" s="24">
        <f t="shared" si="626"/>
        <v>572.00239339386258</v>
      </c>
      <c r="L1338" s="12">
        <f t="shared" si="639"/>
        <v>0.21285315484697623</v>
      </c>
      <c r="M1338" s="24">
        <f t="shared" si="640"/>
        <v>603.6595125500321</v>
      </c>
      <c r="N1338" s="12">
        <f t="shared" si="627"/>
        <v>0.50518935254123387</v>
      </c>
      <c r="O1338" s="24">
        <f t="shared" si="628"/>
        <v>762.78392751732645</v>
      </c>
      <c r="P1338" s="12">
        <f t="shared" si="641"/>
        <v>0.29075785886049188</v>
      </c>
      <c r="Q1338" s="24">
        <f t="shared" si="642"/>
        <v>458.9158931834271</v>
      </c>
      <c r="R1338" s="12">
        <f t="shared" si="629"/>
        <v>0.33199908961008384</v>
      </c>
      <c r="S1338" s="24">
        <f t="shared" si="630"/>
        <v>638.38330221974888</v>
      </c>
      <c r="T1338" s="12">
        <f t="shared" si="643"/>
        <v>0.26990016049157656</v>
      </c>
      <c r="W1338" s="24">
        <f t="shared" si="644"/>
        <v>529.51140145364946</v>
      </c>
      <c r="X1338" s="24">
        <f t="shared" si="645"/>
        <v>690.05990048450303</v>
      </c>
      <c r="Y1338" s="13">
        <f t="shared" si="631"/>
        <v>0.34527076679096719</v>
      </c>
      <c r="Z1338" s="24">
        <f t="shared" si="632"/>
        <v>4973.3522590519215</v>
      </c>
      <c r="AA1338" s="24">
        <f t="shared" si="633"/>
        <v>16420.500243699</v>
      </c>
      <c r="AB1338" s="24">
        <f t="shared" si="646"/>
        <v>603.6595125500321</v>
      </c>
      <c r="AC1338" s="24">
        <f t="shared" si="647"/>
        <v>458.9158931834271</v>
      </c>
      <c r="AE1338" s="14">
        <f t="shared" si="648"/>
        <v>110</v>
      </c>
      <c r="AF1338" s="24">
        <f t="shared" si="652"/>
        <v>404.45794659171355</v>
      </c>
      <c r="AG1338" s="3">
        <f t="shared" si="649"/>
        <v>1.9</v>
      </c>
      <c r="AH1338" s="3">
        <f>IF(AC1338&lt;=450,AthetaR30_0,IF(AC1338&gt;=650,AthetaR30_2,(IF(AC1338&lt;=550,AthetaR30_0+(AthetaR30_1-AthetaR30_0)/100*(AC1338-450),AthetaR30_1+(AthetaR30_2-AthetaR30_1)/100*(AC1338-450)))))</f>
        <v>0</v>
      </c>
      <c r="AI1338" s="3">
        <f>IF(AD1338&lt;=450,AthetaR60_0,IF(AD1338&gt;=650,AthetaR60_2,(IF(AD1338&lt;=550,AthetaR60_0+(AthetaR60_1-AthetaR60_0)/100*(AD1338-450),AthetaR60_1+(AthetaR60_2-AthetaR60_1)/100*(AD1338-450)))))</f>
        <v>0.5</v>
      </c>
      <c r="AJ1338" s="3">
        <f>IF(AE1338&lt;=450,AthetaR90_0,IF(AE1338&gt;=650,AthetaR90_2,(IF(AE1338&lt;=550,AthetaR90_0+(AthetaR90_1-AthetaR90_0)/100*(AE1338-450),AthetaR90_1+(AthetaR90_2-AthetaR90_1)/100*(AE1338-450)))))</f>
        <v>1.3</v>
      </c>
      <c r="AK1338" s="3">
        <f>IF(AF1338&lt;=450,AthetaR120_0,IF(AF1338&gt;=650,AthetaR120_2,(IF(AF1338&lt;=550,AthetaR120_0+(AthetaR120_1-AthetaR120_0)/100*(AF1338-450),AthetaR120_1+(AthetaR120_2-AthetaR120_1)/100*(AF1338-450)))))</f>
        <v>1.9</v>
      </c>
      <c r="AL1338" s="24">
        <f t="shared" si="650"/>
        <v>603.6595125500321</v>
      </c>
      <c r="AM1338" s="14">
        <f t="shared" si="651"/>
        <v>469.81980659081842</v>
      </c>
    </row>
    <row r="1339" spans="2:39" x14ac:dyDescent="0.25">
      <c r="B1339" s="3">
        <f t="shared" si="634"/>
        <v>6605</v>
      </c>
      <c r="C1339" s="14">
        <f t="shared" si="635"/>
        <v>110.08333333333333</v>
      </c>
      <c r="D1339" s="11">
        <f t="shared" si="636"/>
        <v>1036.1300254697819</v>
      </c>
      <c r="E1339" s="11">
        <f t="shared" si="622"/>
        <v>728.65929016437838</v>
      </c>
      <c r="F1339" s="11">
        <f t="shared" si="637"/>
        <v>320.088119727042</v>
      </c>
      <c r="G1339" s="11">
        <f t="shared" si="623"/>
        <v>603.95027040889261</v>
      </c>
      <c r="H1339" s="11">
        <f t="shared" si="624"/>
        <v>459.1857933439187</v>
      </c>
      <c r="I1339" s="24">
        <f t="shared" si="638"/>
        <v>320.088119727042</v>
      </c>
      <c r="J1339" s="12">
        <f t="shared" si="625"/>
        <v>0.20207788854616929</v>
      </c>
      <c r="K1339" s="24">
        <f t="shared" si="626"/>
        <v>572.081865923637</v>
      </c>
      <c r="L1339" s="12">
        <f t="shared" si="639"/>
        <v>0.21279733041473337</v>
      </c>
      <c r="M1339" s="24">
        <f t="shared" si="640"/>
        <v>603.95027040889261</v>
      </c>
      <c r="N1339" s="12">
        <f t="shared" si="627"/>
        <v>0.50505035666671172</v>
      </c>
      <c r="O1339" s="24">
        <f t="shared" si="628"/>
        <v>762.99385474077474</v>
      </c>
      <c r="P1339" s="12">
        <f t="shared" si="641"/>
        <v>0.29057240894919983</v>
      </c>
      <c r="Q1339" s="24">
        <f t="shared" si="642"/>
        <v>459.1857933439187</v>
      </c>
      <c r="R1339" s="12">
        <f t="shared" si="629"/>
        <v>0.33191140513359563</v>
      </c>
      <c r="S1339" s="24">
        <f t="shared" si="630"/>
        <v>638.55195055417857</v>
      </c>
      <c r="T1339" s="12">
        <f t="shared" si="643"/>
        <v>0.26976474809501366</v>
      </c>
      <c r="W1339" s="24">
        <f t="shared" si="644"/>
        <v>529.85667222044037</v>
      </c>
      <c r="X1339" s="24">
        <f t="shared" si="645"/>
        <v>690.35380604887348</v>
      </c>
      <c r="Y1339" s="13">
        <f t="shared" si="631"/>
        <v>0.3451357066314848</v>
      </c>
      <c r="Z1339" s="24">
        <f t="shared" si="632"/>
        <v>4970.0654485984505</v>
      </c>
      <c r="AA1339" s="24">
        <f t="shared" si="633"/>
        <v>16424.526742201844</v>
      </c>
      <c r="AB1339" s="24">
        <f t="shared" si="646"/>
        <v>603.95027040889261</v>
      </c>
      <c r="AC1339" s="24">
        <f t="shared" si="647"/>
        <v>459.1857933439187</v>
      </c>
      <c r="AE1339" s="14">
        <f t="shared" si="648"/>
        <v>110.08333333333333</v>
      </c>
      <c r="AF1339" s="24">
        <f t="shared" si="652"/>
        <v>404.59289667195935</v>
      </c>
      <c r="AG1339" s="3">
        <f t="shared" si="649"/>
        <v>1.9</v>
      </c>
      <c r="AH1339" s="3">
        <f>IF(AC1339&lt;=450,AthetaR30_0,IF(AC1339&gt;=650,AthetaR30_2,(IF(AC1339&lt;=550,AthetaR30_0+(AthetaR30_1-AthetaR30_0)/100*(AC1339-450),AthetaR30_1+(AthetaR30_2-AthetaR30_1)/100*(AC1339-450)))))</f>
        <v>0</v>
      </c>
      <c r="AI1339" s="3">
        <f>IF(AD1339&lt;=450,AthetaR60_0,IF(AD1339&gt;=650,AthetaR60_2,(IF(AD1339&lt;=550,AthetaR60_0+(AthetaR60_1-AthetaR60_0)/100*(AD1339-450),AthetaR60_1+(AthetaR60_2-AthetaR60_1)/100*(AD1339-450)))))</f>
        <v>0.5</v>
      </c>
      <c r="AJ1339" s="3">
        <f>IF(AE1339&lt;=450,AthetaR90_0,IF(AE1339&gt;=650,AthetaR90_2,(IF(AE1339&lt;=550,AthetaR90_0+(AthetaR90_1-AthetaR90_0)/100*(AE1339-450),AthetaR90_1+(AthetaR90_2-AthetaR90_1)/100*(AE1339-450)))))</f>
        <v>1.3</v>
      </c>
      <c r="AK1339" s="3">
        <f>IF(AF1339&lt;=450,AthetaR120_0,IF(AF1339&gt;=650,AthetaR120_2,(IF(AF1339&lt;=550,AthetaR120_0+(AthetaR120_1-AthetaR120_0)/100*(AF1339-450),AthetaR120_1+(AthetaR120_2-AthetaR120_1)/100*(AF1339-450)))))</f>
        <v>1.9</v>
      </c>
      <c r="AL1339" s="24">
        <f t="shared" si="650"/>
        <v>603.95027040889261</v>
      </c>
      <c r="AM1339" s="14">
        <f t="shared" si="651"/>
        <v>470.11446911289056</v>
      </c>
    </row>
    <row r="1340" spans="2:39" x14ac:dyDescent="0.25">
      <c r="B1340" s="3">
        <f t="shared" si="634"/>
        <v>6610</v>
      </c>
      <c r="C1340" s="14">
        <f t="shared" si="635"/>
        <v>110.16666666666667</v>
      </c>
      <c r="D1340" s="11">
        <f t="shared" si="636"/>
        <v>1036.2432768706815</v>
      </c>
      <c r="E1340" s="11">
        <f t="shared" si="622"/>
        <v>728.87308851303055</v>
      </c>
      <c r="F1340" s="11">
        <f t="shared" si="637"/>
        <v>320.30091705745673</v>
      </c>
      <c r="G1340" s="11">
        <f t="shared" si="623"/>
        <v>604.24084281784178</v>
      </c>
      <c r="H1340" s="11">
        <f t="shared" si="624"/>
        <v>459.45555809201369</v>
      </c>
      <c r="I1340" s="24">
        <f t="shared" si="638"/>
        <v>320.30091705745673</v>
      </c>
      <c r="J1340" s="12">
        <f t="shared" si="625"/>
        <v>0.20204981339709072</v>
      </c>
      <c r="K1340" s="24">
        <f t="shared" si="626"/>
        <v>572.16135762620729</v>
      </c>
      <c r="L1340" s="12">
        <f t="shared" si="639"/>
        <v>0.21274150218506113</v>
      </c>
      <c r="M1340" s="24">
        <f t="shared" si="640"/>
        <v>604.24084281784178</v>
      </c>
      <c r="N1340" s="12">
        <f t="shared" si="627"/>
        <v>0.50491092263169157</v>
      </c>
      <c r="O1340" s="24">
        <f t="shared" si="628"/>
        <v>763.20455985150522</v>
      </c>
      <c r="P1340" s="12">
        <f t="shared" si="641"/>
        <v>0.29038685518016533</v>
      </c>
      <c r="Q1340" s="24">
        <f t="shared" si="642"/>
        <v>459.45555809201369</v>
      </c>
      <c r="R1340" s="12">
        <f t="shared" si="629"/>
        <v>0.33182370744122525</v>
      </c>
      <c r="S1340" s="24">
        <f t="shared" si="630"/>
        <v>638.72071345829409</v>
      </c>
      <c r="T1340" s="12">
        <f t="shared" si="643"/>
        <v>0.26962937558473393</v>
      </c>
      <c r="W1340" s="24">
        <f t="shared" si="644"/>
        <v>530.20180792707185</v>
      </c>
      <c r="X1340" s="24">
        <f t="shared" si="645"/>
        <v>690.64803481293779</v>
      </c>
      <c r="Y1340" s="13">
        <f t="shared" si="631"/>
        <v>0.34500061328341808</v>
      </c>
      <c r="Z1340" s="24">
        <f t="shared" si="632"/>
        <v>4966.7820146489676</v>
      </c>
      <c r="AA1340" s="24">
        <f t="shared" si="633"/>
        <v>16428.550689632382</v>
      </c>
      <c r="AB1340" s="24">
        <f t="shared" si="646"/>
        <v>604.24084281784178</v>
      </c>
      <c r="AC1340" s="24">
        <f t="shared" si="647"/>
        <v>459.45555809201369</v>
      </c>
      <c r="AE1340" s="14">
        <f t="shared" si="648"/>
        <v>110.16666666666667</v>
      </c>
      <c r="AF1340" s="24">
        <f t="shared" si="652"/>
        <v>404.72777904600684</v>
      </c>
      <c r="AG1340" s="3">
        <f t="shared" si="649"/>
        <v>1.9</v>
      </c>
      <c r="AH1340" s="3">
        <f>IF(AC1340&lt;=450,AthetaR30_0,IF(AC1340&gt;=650,AthetaR30_2,(IF(AC1340&lt;=550,AthetaR30_0+(AthetaR30_1-AthetaR30_0)/100*(AC1340-450),AthetaR30_1+(AthetaR30_2-AthetaR30_1)/100*(AC1340-450)))))</f>
        <v>0</v>
      </c>
      <c r="AI1340" s="3">
        <f>IF(AD1340&lt;=450,AthetaR60_0,IF(AD1340&gt;=650,AthetaR60_2,(IF(AD1340&lt;=550,AthetaR60_0+(AthetaR60_1-AthetaR60_0)/100*(AD1340-450),AthetaR60_1+(AthetaR60_2-AthetaR60_1)/100*(AD1340-450)))))</f>
        <v>0.5</v>
      </c>
      <c r="AJ1340" s="3">
        <f>IF(AE1340&lt;=450,AthetaR90_0,IF(AE1340&gt;=650,AthetaR90_2,(IF(AE1340&lt;=550,AthetaR90_0+(AthetaR90_1-AthetaR90_0)/100*(AE1340-450),AthetaR90_1+(AthetaR90_2-AthetaR90_1)/100*(AE1340-450)))))</f>
        <v>1.3</v>
      </c>
      <c r="AK1340" s="3">
        <f>IF(AF1340&lt;=450,AthetaR120_0,IF(AF1340&gt;=650,AthetaR120_2,(IF(AF1340&lt;=550,AthetaR120_0+(AthetaR120_1-AthetaR120_0)/100*(AF1340-450),AthetaR120_1+(AthetaR120_2-AthetaR120_1)/100*(AF1340-450)))))</f>
        <v>1.9</v>
      </c>
      <c r="AL1340" s="24">
        <f t="shared" si="650"/>
        <v>604.24084281784178</v>
      </c>
      <c r="AM1340" s="14">
        <f t="shared" si="651"/>
        <v>470.40900868547823</v>
      </c>
    </row>
    <row r="1341" spans="2:39" x14ac:dyDescent="0.25">
      <c r="B1341" s="3">
        <f t="shared" si="634"/>
        <v>6615</v>
      </c>
      <c r="C1341" s="14">
        <f t="shared" si="635"/>
        <v>110.25</v>
      </c>
      <c r="D1341" s="11">
        <f t="shared" si="636"/>
        <v>1036.356442734261</v>
      </c>
      <c r="E1341" s="11">
        <f t="shared" si="622"/>
        <v>729.08688686168261</v>
      </c>
      <c r="F1341" s="11">
        <f t="shared" si="637"/>
        <v>320.51365855964178</v>
      </c>
      <c r="G1341" s="11">
        <f t="shared" si="623"/>
        <v>604.53122967302193</v>
      </c>
      <c r="H1341" s="11">
        <f t="shared" si="624"/>
        <v>459.7251874675984</v>
      </c>
      <c r="I1341" s="24">
        <f t="shared" si="638"/>
        <v>320.51365855964178</v>
      </c>
      <c r="J1341" s="12">
        <f t="shared" si="625"/>
        <v>0.20202173924565101</v>
      </c>
      <c r="K1341" s="24">
        <f t="shared" si="626"/>
        <v>572.24086859696683</v>
      </c>
      <c r="L1341" s="12">
        <f t="shared" si="639"/>
        <v>0.21268567017759657</v>
      </c>
      <c r="M1341" s="24">
        <f t="shared" si="640"/>
        <v>604.53122967302193</v>
      </c>
      <c r="N1341" s="12">
        <f t="shared" si="627"/>
        <v>0.50477104849678256</v>
      </c>
      <c r="O1341" s="24">
        <f t="shared" si="628"/>
        <v>763.41604697598609</v>
      </c>
      <c r="P1341" s="12">
        <f t="shared" si="641"/>
        <v>0.2902011969477431</v>
      </c>
      <c r="Q1341" s="24">
        <f t="shared" si="642"/>
        <v>459.7251874675984</v>
      </c>
      <c r="R1341" s="12">
        <f t="shared" si="629"/>
        <v>0.33173599659767689</v>
      </c>
      <c r="S1341" s="24">
        <f t="shared" si="630"/>
        <v>638.88959091851495</v>
      </c>
      <c r="T1341" s="12">
        <f t="shared" si="643"/>
        <v>0.26949404305563629</v>
      </c>
      <c r="W1341" s="24">
        <f t="shared" si="644"/>
        <v>530.5468085403553</v>
      </c>
      <c r="X1341" s="24">
        <f t="shared" si="645"/>
        <v>690.94258678133474</v>
      </c>
      <c r="Y1341" s="13">
        <f t="shared" si="631"/>
        <v>0.34486548725563476</v>
      </c>
      <c r="Z1341" s="24">
        <f t="shared" si="632"/>
        <v>4963.5019580331827</v>
      </c>
      <c r="AA1341" s="24">
        <f t="shared" si="633"/>
        <v>16432.572102483475</v>
      </c>
      <c r="AB1341" s="24">
        <f t="shared" si="646"/>
        <v>604.53122967302193</v>
      </c>
      <c r="AC1341" s="24">
        <f t="shared" si="647"/>
        <v>459.7251874675984</v>
      </c>
      <c r="AE1341" s="14">
        <f t="shared" si="648"/>
        <v>110.25</v>
      </c>
      <c r="AF1341" s="24">
        <f t="shared" si="652"/>
        <v>404.8625937337992</v>
      </c>
      <c r="AG1341" s="3">
        <f t="shared" si="649"/>
        <v>1.9</v>
      </c>
      <c r="AH1341" s="3">
        <f>IF(AC1341&lt;=450,AthetaR30_0,IF(AC1341&gt;=650,AthetaR30_2,(IF(AC1341&lt;=550,AthetaR30_0+(AthetaR30_1-AthetaR30_0)/100*(AC1341-450),AthetaR30_1+(AthetaR30_2-AthetaR30_1)/100*(AC1341-450)))))</f>
        <v>0</v>
      </c>
      <c r="AI1341" s="3">
        <f>IF(AD1341&lt;=450,AthetaR60_0,IF(AD1341&gt;=650,AthetaR60_2,(IF(AD1341&lt;=550,AthetaR60_0+(AthetaR60_1-AthetaR60_0)/100*(AD1341-450),AthetaR60_1+(AthetaR60_2-AthetaR60_1)/100*(AD1341-450)))))</f>
        <v>0.5</v>
      </c>
      <c r="AJ1341" s="3">
        <f>IF(AE1341&lt;=450,AthetaR90_0,IF(AE1341&gt;=650,AthetaR90_2,(IF(AE1341&lt;=550,AthetaR90_0+(AthetaR90_1-AthetaR90_0)/100*(AE1341-450),AthetaR90_1+(AthetaR90_2-AthetaR90_1)/100*(AE1341-450)))))</f>
        <v>1.3</v>
      </c>
      <c r="AK1341" s="3">
        <f>IF(AF1341&lt;=450,AthetaR120_0,IF(AF1341&gt;=650,AthetaR120_2,(IF(AF1341&lt;=550,AthetaR120_0+(AthetaR120_1-AthetaR120_0)/100*(AF1341-450),AthetaR120_1+(AthetaR120_2-AthetaR120_1)/100*(AF1341-450)))))</f>
        <v>1.9</v>
      </c>
      <c r="AL1341" s="24">
        <f t="shared" si="650"/>
        <v>604.53122967302193</v>
      </c>
      <c r="AM1341" s="14">
        <f t="shared" si="651"/>
        <v>470.70342531819415</v>
      </c>
    </row>
    <row r="1342" spans="2:39" x14ac:dyDescent="0.25">
      <c r="B1342" s="3">
        <f t="shared" si="634"/>
        <v>6620</v>
      </c>
      <c r="C1342" s="14">
        <f t="shared" si="635"/>
        <v>110.33333333333333</v>
      </c>
      <c r="D1342" s="11">
        <f t="shared" si="636"/>
        <v>1036.4695231896335</v>
      </c>
      <c r="E1342" s="11">
        <f t="shared" si="622"/>
        <v>729.30068521033468</v>
      </c>
      <c r="F1342" s="11">
        <f t="shared" si="637"/>
        <v>320.7263442298194</v>
      </c>
      <c r="G1342" s="11">
        <f t="shared" si="623"/>
        <v>604.82143086996962</v>
      </c>
      <c r="H1342" s="11">
        <f t="shared" si="624"/>
        <v>459.99468151065406</v>
      </c>
      <c r="I1342" s="24">
        <f t="shared" si="638"/>
        <v>320.7263442298194</v>
      </c>
      <c r="J1342" s="12">
        <f t="shared" si="625"/>
        <v>0.20199366606066871</v>
      </c>
      <c r="K1342" s="24">
        <f t="shared" si="626"/>
        <v>572.3203989311196</v>
      </c>
      <c r="L1342" s="12">
        <f t="shared" si="639"/>
        <v>0.21262983441195041</v>
      </c>
      <c r="M1342" s="24">
        <f t="shared" si="640"/>
        <v>604.82143086996962</v>
      </c>
      <c r="N1342" s="12">
        <f t="shared" si="627"/>
        <v>0.50463073231171973</v>
      </c>
      <c r="O1342" s="24">
        <f t="shared" si="628"/>
        <v>763.62832026904687</v>
      </c>
      <c r="P1342" s="12">
        <f t="shared" si="641"/>
        <v>0.29001543364179339</v>
      </c>
      <c r="Q1342" s="24">
        <f t="shared" si="642"/>
        <v>459.99468151065406</v>
      </c>
      <c r="R1342" s="12">
        <f t="shared" si="629"/>
        <v>0.33164827266783031</v>
      </c>
      <c r="S1342" s="24">
        <f t="shared" si="630"/>
        <v>639.05858292080279</v>
      </c>
      <c r="T1342" s="12">
        <f t="shared" si="643"/>
        <v>0.26935875060243047</v>
      </c>
      <c r="W1342" s="24">
        <f t="shared" si="644"/>
        <v>530.89167402761097</v>
      </c>
      <c r="X1342" s="24">
        <f t="shared" si="645"/>
        <v>691.23746195788544</v>
      </c>
      <c r="Y1342" s="13">
        <f t="shared" si="631"/>
        <v>0.34473032905663348</v>
      </c>
      <c r="Z1342" s="24">
        <f t="shared" si="632"/>
        <v>4960.2252795680924</v>
      </c>
      <c r="AA1342" s="24">
        <f t="shared" si="633"/>
        <v>16436.590997260344</v>
      </c>
      <c r="AB1342" s="24">
        <f t="shared" si="646"/>
        <v>604.82143086996962</v>
      </c>
      <c r="AC1342" s="24">
        <f t="shared" si="647"/>
        <v>459.99468151065406</v>
      </c>
      <c r="AE1342" s="14">
        <f t="shared" si="648"/>
        <v>110.33333333333333</v>
      </c>
      <c r="AF1342" s="24">
        <f t="shared" si="652"/>
        <v>404.99734075532706</v>
      </c>
      <c r="AG1342" s="3">
        <f t="shared" si="649"/>
        <v>1.9</v>
      </c>
      <c r="AH1342" s="3">
        <f>IF(AC1342&lt;=450,AthetaR30_0,IF(AC1342&gt;=650,AthetaR30_2,(IF(AC1342&lt;=550,AthetaR30_0+(AthetaR30_1-AthetaR30_0)/100*(AC1342-450),AthetaR30_1+(AthetaR30_2-AthetaR30_1)/100*(AC1342-450)))))</f>
        <v>0</v>
      </c>
      <c r="AI1342" s="3">
        <f>IF(AD1342&lt;=450,AthetaR60_0,IF(AD1342&gt;=650,AthetaR60_2,(IF(AD1342&lt;=550,AthetaR60_0+(AthetaR60_1-AthetaR60_0)/100*(AD1342-450),AthetaR60_1+(AthetaR60_2-AthetaR60_1)/100*(AD1342-450)))))</f>
        <v>0.5</v>
      </c>
      <c r="AJ1342" s="3">
        <f>IF(AE1342&lt;=450,AthetaR90_0,IF(AE1342&gt;=650,AthetaR90_2,(IF(AE1342&lt;=550,AthetaR90_0+(AthetaR90_1-AthetaR90_0)/100*(AE1342-450),AthetaR90_1+(AthetaR90_2-AthetaR90_1)/100*(AE1342-450)))))</f>
        <v>1.3</v>
      </c>
      <c r="AK1342" s="3">
        <f>IF(AF1342&lt;=450,AthetaR120_0,IF(AF1342&gt;=650,AthetaR120_2,(IF(AF1342&lt;=550,AthetaR120_0+(AthetaR120_1-AthetaR120_0)/100*(AF1342-450),AthetaR120_1+(AthetaR120_2-AthetaR120_1)/100*(AF1342-450)))))</f>
        <v>1.9</v>
      </c>
      <c r="AL1342" s="24">
        <f t="shared" si="650"/>
        <v>604.82143086996962</v>
      </c>
      <c r="AM1342" s="14">
        <f t="shared" si="651"/>
        <v>470.99771902079436</v>
      </c>
    </row>
    <row r="1343" spans="2:39" x14ac:dyDescent="0.25">
      <c r="B1343" s="3">
        <f t="shared" si="634"/>
        <v>6625</v>
      </c>
      <c r="C1343" s="14">
        <f t="shared" si="635"/>
        <v>110.41666666666667</v>
      </c>
      <c r="D1343" s="11">
        <f t="shared" si="636"/>
        <v>1036.58251836562</v>
      </c>
      <c r="E1343" s="11">
        <f t="shared" si="622"/>
        <v>729.51448355898674</v>
      </c>
      <c r="F1343" s="11">
        <f t="shared" si="637"/>
        <v>320.93897406423133</v>
      </c>
      <c r="G1343" s="11">
        <f t="shared" si="623"/>
        <v>605.11144630361139</v>
      </c>
      <c r="H1343" s="11">
        <f t="shared" si="624"/>
        <v>460.26404026125647</v>
      </c>
      <c r="I1343" s="24">
        <f t="shared" si="638"/>
        <v>320.93897406423133</v>
      </c>
      <c r="J1343" s="12">
        <f t="shared" si="625"/>
        <v>0.20196559381106502</v>
      </c>
      <c r="K1343" s="24">
        <f t="shared" si="626"/>
        <v>572.39994872368038</v>
      </c>
      <c r="L1343" s="12">
        <f t="shared" si="639"/>
        <v>0.21257399490771231</v>
      </c>
      <c r="M1343" s="24">
        <f t="shared" si="640"/>
        <v>605.11144630361139</v>
      </c>
      <c r="N1343" s="12">
        <f t="shared" si="627"/>
        <v>0.5044899721152909</v>
      </c>
      <c r="O1343" s="24">
        <f t="shared" si="628"/>
        <v>763.84138391411614</v>
      </c>
      <c r="P1343" s="12">
        <f t="shared" si="641"/>
        <v>0.28982956464766402</v>
      </c>
      <c r="Q1343" s="24">
        <f t="shared" si="642"/>
        <v>460.26404026125647</v>
      </c>
      <c r="R1343" s="12">
        <f t="shared" si="629"/>
        <v>0.33156053571674104</v>
      </c>
      <c r="S1343" s="24">
        <f t="shared" si="630"/>
        <v>639.22768945066082</v>
      </c>
      <c r="T1343" s="12">
        <f t="shared" si="643"/>
        <v>0.26922349831964631</v>
      </c>
      <c r="W1343" s="24">
        <f t="shared" si="644"/>
        <v>531.23640435666766</v>
      </c>
      <c r="X1343" s="24">
        <f t="shared" si="645"/>
        <v>691.53266034559852</v>
      </c>
      <c r="Y1343" s="13">
        <f t="shared" si="631"/>
        <v>0.34459513919453472</v>
      </c>
      <c r="Z1343" s="24">
        <f t="shared" si="632"/>
        <v>4956.9519800579765</v>
      </c>
      <c r="AA1343" s="24">
        <f t="shared" si="633"/>
        <v>16440.607390480378</v>
      </c>
      <c r="AB1343" s="24">
        <f t="shared" si="646"/>
        <v>605.11144630361139</v>
      </c>
      <c r="AC1343" s="24">
        <f t="shared" si="647"/>
        <v>460.26404026125647</v>
      </c>
      <c r="AE1343" s="14">
        <f t="shared" si="648"/>
        <v>110.41666666666667</v>
      </c>
      <c r="AF1343" s="24">
        <f t="shared" si="652"/>
        <v>405.13202013062823</v>
      </c>
      <c r="AG1343" s="3">
        <f t="shared" si="649"/>
        <v>1.9</v>
      </c>
      <c r="AH1343" s="3">
        <f>IF(AC1343&lt;=450,AthetaR30_0,IF(AC1343&gt;=650,AthetaR30_2,(IF(AC1343&lt;=550,AthetaR30_0+(AthetaR30_1-AthetaR30_0)/100*(AC1343-450),AthetaR30_1+(AthetaR30_2-AthetaR30_1)/100*(AC1343-450)))))</f>
        <v>0</v>
      </c>
      <c r="AI1343" s="3">
        <f>IF(AD1343&lt;=450,AthetaR60_0,IF(AD1343&gt;=650,AthetaR60_2,(IF(AD1343&lt;=550,AthetaR60_0+(AthetaR60_1-AthetaR60_0)/100*(AD1343-450),AthetaR60_1+(AthetaR60_2-AthetaR60_1)/100*(AD1343-450)))))</f>
        <v>0.5</v>
      </c>
      <c r="AJ1343" s="3">
        <f>IF(AE1343&lt;=450,AthetaR90_0,IF(AE1343&gt;=650,AthetaR90_2,(IF(AE1343&lt;=550,AthetaR90_0+(AthetaR90_1-AthetaR90_0)/100*(AE1343-450),AthetaR90_1+(AthetaR90_2-AthetaR90_1)/100*(AE1343-450)))))</f>
        <v>1.3</v>
      </c>
      <c r="AK1343" s="3">
        <f>IF(AF1343&lt;=450,AthetaR120_0,IF(AF1343&gt;=650,AthetaR120_2,(IF(AF1343&lt;=550,AthetaR120_0+(AthetaR120_1-AthetaR120_0)/100*(AF1343-450),AthetaR120_1+(AthetaR120_2-AthetaR120_1)/100*(AF1343-450)))))</f>
        <v>1.9</v>
      </c>
      <c r="AL1343" s="24">
        <f t="shared" si="650"/>
        <v>605.11144630361139</v>
      </c>
      <c r="AM1343" s="14">
        <f t="shared" si="651"/>
        <v>471.29188980317809</v>
      </c>
    </row>
    <row r="1344" spans="2:39" x14ac:dyDescent="0.25">
      <c r="B1344" s="3">
        <f t="shared" si="634"/>
        <v>6630</v>
      </c>
      <c r="C1344" s="14">
        <f t="shared" si="635"/>
        <v>110.5</v>
      </c>
      <c r="D1344" s="11">
        <f t="shared" si="636"/>
        <v>1036.6954283907498</v>
      </c>
      <c r="E1344" s="11">
        <f t="shared" si="622"/>
        <v>729.7282819076388</v>
      </c>
      <c r="F1344" s="11">
        <f t="shared" si="637"/>
        <v>321.15154805913903</v>
      </c>
      <c r="G1344" s="11">
        <f t="shared" si="623"/>
        <v>605.40127586825906</v>
      </c>
      <c r="H1344" s="11">
        <f t="shared" si="624"/>
        <v>460.53326375957613</v>
      </c>
      <c r="I1344" s="24">
        <f t="shared" si="638"/>
        <v>321.15154805913903</v>
      </c>
      <c r="J1344" s="12">
        <f t="shared" si="625"/>
        <v>0.2019375224658633</v>
      </c>
      <c r="K1344" s="24">
        <f t="shared" si="626"/>
        <v>572.47951806947538</v>
      </c>
      <c r="L1344" s="12">
        <f t="shared" si="639"/>
        <v>0.21251815168446395</v>
      </c>
      <c r="M1344" s="24">
        <f t="shared" si="640"/>
        <v>605.40127586825906</v>
      </c>
      <c r="N1344" s="12">
        <f t="shared" si="627"/>
        <v>0.50434876593526423</v>
      </c>
      <c r="O1344" s="24">
        <f t="shared" si="628"/>
        <v>764.05524212346199</v>
      </c>
      <c r="P1344" s="12">
        <f t="shared" si="641"/>
        <v>0.28964358934619794</v>
      </c>
      <c r="Q1344" s="24">
        <f t="shared" si="642"/>
        <v>460.53326375957613</v>
      </c>
      <c r="R1344" s="12">
        <f t="shared" si="629"/>
        <v>0.33147278580963763</v>
      </c>
      <c r="S1344" s="24">
        <f t="shared" si="630"/>
        <v>639.39691049313706</v>
      </c>
      <c r="T1344" s="12">
        <f t="shared" si="643"/>
        <v>0.26908828630165355</v>
      </c>
      <c r="W1344" s="24">
        <f t="shared" si="644"/>
        <v>531.58099949586222</v>
      </c>
      <c r="X1344" s="24">
        <f t="shared" si="645"/>
        <v>691.82818194667198</v>
      </c>
      <c r="Y1344" s="13">
        <f t="shared" si="631"/>
        <v>0.34445991817707583</v>
      </c>
      <c r="Z1344" s="24">
        <f t="shared" si="632"/>
        <v>4953.6820602944144</v>
      </c>
      <c r="AA1344" s="24">
        <f t="shared" si="633"/>
        <v>16444.621298672948</v>
      </c>
      <c r="AB1344" s="24">
        <f t="shared" si="646"/>
        <v>605.40127586825906</v>
      </c>
      <c r="AC1344" s="24">
        <f t="shared" si="647"/>
        <v>460.53326375957613</v>
      </c>
      <c r="AE1344" s="14">
        <f t="shared" si="648"/>
        <v>110.5</v>
      </c>
      <c r="AF1344" s="24">
        <f t="shared" si="652"/>
        <v>405.26663187978806</v>
      </c>
      <c r="AG1344" s="3">
        <f t="shared" si="649"/>
        <v>1.9</v>
      </c>
      <c r="AH1344" s="3">
        <f>IF(AC1344&lt;=450,AthetaR30_0,IF(AC1344&gt;=650,AthetaR30_2,(IF(AC1344&lt;=550,AthetaR30_0+(AthetaR30_1-AthetaR30_0)/100*(AC1344-450),AthetaR30_1+(AthetaR30_2-AthetaR30_1)/100*(AC1344-450)))))</f>
        <v>0</v>
      </c>
      <c r="AI1344" s="3">
        <f>IF(AD1344&lt;=450,AthetaR60_0,IF(AD1344&gt;=650,AthetaR60_2,(IF(AD1344&lt;=550,AthetaR60_0+(AthetaR60_1-AthetaR60_0)/100*(AD1344-450),AthetaR60_1+(AthetaR60_2-AthetaR60_1)/100*(AD1344-450)))))</f>
        <v>0.5</v>
      </c>
      <c r="AJ1344" s="3">
        <f>IF(AE1344&lt;=450,AthetaR90_0,IF(AE1344&gt;=650,AthetaR90_2,(IF(AE1344&lt;=550,AthetaR90_0+(AthetaR90_1-AthetaR90_0)/100*(AE1344-450),AthetaR90_1+(AthetaR90_2-AthetaR90_1)/100*(AE1344-450)))))</f>
        <v>1.3</v>
      </c>
      <c r="AK1344" s="3">
        <f>IF(AF1344&lt;=450,AthetaR120_0,IF(AF1344&gt;=650,AthetaR120_2,(IF(AF1344&lt;=550,AthetaR120_0+(AthetaR120_1-AthetaR120_0)/100*(AF1344-450),AthetaR120_1+(AthetaR120_2-AthetaR120_1)/100*(AF1344-450)))))</f>
        <v>1.9</v>
      </c>
      <c r="AL1344" s="24">
        <f t="shared" si="650"/>
        <v>605.40127586825906</v>
      </c>
      <c r="AM1344" s="14">
        <f t="shared" si="651"/>
        <v>471.58593767538804</v>
      </c>
    </row>
    <row r="1345" spans="2:39" x14ac:dyDescent="0.25">
      <c r="B1345" s="3">
        <f t="shared" si="634"/>
        <v>6635</v>
      </c>
      <c r="C1345" s="14">
        <f t="shared" si="635"/>
        <v>110.58333333333333</v>
      </c>
      <c r="D1345" s="11">
        <f t="shared" si="636"/>
        <v>1036.808253393262</v>
      </c>
      <c r="E1345" s="11">
        <f t="shared" si="622"/>
        <v>729.94208025629086</v>
      </c>
      <c r="F1345" s="11">
        <f t="shared" si="637"/>
        <v>321.36406621082352</v>
      </c>
      <c r="G1345" s="11">
        <f t="shared" si="623"/>
        <v>605.69091945760522</v>
      </c>
      <c r="H1345" s="11">
        <f t="shared" si="624"/>
        <v>460.8023520458778</v>
      </c>
      <c r="I1345" s="24">
        <f t="shared" si="638"/>
        <v>321.36406621082352</v>
      </c>
      <c r="J1345" s="12">
        <f t="shared" si="625"/>
        <v>0.2019094519941893</v>
      </c>
      <c r="K1345" s="24">
        <f t="shared" si="626"/>
        <v>572.55910706314148</v>
      </c>
      <c r="L1345" s="12">
        <f t="shared" si="639"/>
        <v>0.21246230476175684</v>
      </c>
      <c r="M1345" s="24">
        <f t="shared" si="640"/>
        <v>605.69091945760522</v>
      </c>
      <c r="N1345" s="12">
        <f t="shared" si="627"/>
        <v>0.50420711178831668</v>
      </c>
      <c r="O1345" s="24">
        <f t="shared" si="628"/>
        <v>764.2698991384334</v>
      </c>
      <c r="P1345" s="12">
        <f t="shared" si="641"/>
        <v>0.28945750711364493</v>
      </c>
      <c r="Q1345" s="24">
        <f t="shared" si="642"/>
        <v>460.8023520458778</v>
      </c>
      <c r="R1345" s="12">
        <f t="shared" si="629"/>
        <v>0.3313850230119213</v>
      </c>
      <c r="S1345" s="24">
        <f t="shared" si="630"/>
        <v>639.56624603282455</v>
      </c>
      <c r="T1345" s="12">
        <f t="shared" si="643"/>
        <v>0.2689531146426255</v>
      </c>
      <c r="W1345" s="24">
        <f t="shared" si="644"/>
        <v>531.92545941403932</v>
      </c>
      <c r="X1345" s="24">
        <f t="shared" si="645"/>
        <v>692.1240267624986</v>
      </c>
      <c r="Y1345" s="13">
        <f t="shared" si="631"/>
        <v>0.34432466651160271</v>
      </c>
      <c r="Z1345" s="24">
        <f t="shared" si="632"/>
        <v>4950.4155210562885</v>
      </c>
      <c r="AA1345" s="24">
        <f t="shared" si="633"/>
        <v>16448.632738379234</v>
      </c>
      <c r="AB1345" s="24">
        <f t="shared" si="646"/>
        <v>605.69091945760522</v>
      </c>
      <c r="AC1345" s="24">
        <f t="shared" si="647"/>
        <v>460.8023520458778</v>
      </c>
      <c r="AE1345" s="14">
        <f t="shared" si="648"/>
        <v>110.58333333333333</v>
      </c>
      <c r="AF1345" s="24">
        <f t="shared" si="652"/>
        <v>405.4011760229389</v>
      </c>
      <c r="AG1345" s="3">
        <f t="shared" si="649"/>
        <v>1.9</v>
      </c>
      <c r="AH1345" s="3">
        <f>IF(AC1345&lt;=450,AthetaR30_0,IF(AC1345&gt;=650,AthetaR30_2,(IF(AC1345&lt;=550,AthetaR30_0+(AthetaR30_1-AthetaR30_0)/100*(AC1345-450),AthetaR30_1+(AthetaR30_2-AthetaR30_1)/100*(AC1345-450)))))</f>
        <v>0</v>
      </c>
      <c r="AI1345" s="3">
        <f>IF(AD1345&lt;=450,AthetaR60_0,IF(AD1345&gt;=650,AthetaR60_2,(IF(AD1345&lt;=550,AthetaR60_0+(AthetaR60_1-AthetaR60_0)/100*(AD1345-450),AthetaR60_1+(AthetaR60_2-AthetaR60_1)/100*(AD1345-450)))))</f>
        <v>0.5</v>
      </c>
      <c r="AJ1345" s="3">
        <f>IF(AE1345&lt;=450,AthetaR90_0,IF(AE1345&gt;=650,AthetaR90_2,(IF(AE1345&lt;=550,AthetaR90_0+(AthetaR90_1-AthetaR90_0)/100*(AE1345-450),AthetaR90_1+(AthetaR90_2-AthetaR90_1)/100*(AE1345-450)))))</f>
        <v>1.3</v>
      </c>
      <c r="AK1345" s="3">
        <f>IF(AF1345&lt;=450,AthetaR120_0,IF(AF1345&gt;=650,AthetaR120_2,(IF(AF1345&lt;=550,AthetaR120_0+(AthetaR120_1-AthetaR120_0)/100*(AF1345-450),AthetaR120_1+(AthetaR120_2-AthetaR120_1)/100*(AF1345-450)))))</f>
        <v>1.9</v>
      </c>
      <c r="AL1345" s="24">
        <f t="shared" si="650"/>
        <v>605.69091945760522</v>
      </c>
      <c r="AM1345" s="14">
        <f t="shared" si="651"/>
        <v>471.87986264761008</v>
      </c>
    </row>
    <row r="1346" spans="2:39" x14ac:dyDescent="0.25">
      <c r="B1346" s="3">
        <f t="shared" si="634"/>
        <v>6640</v>
      </c>
      <c r="C1346" s="14">
        <f t="shared" si="635"/>
        <v>110.66666666666667</v>
      </c>
      <c r="D1346" s="11">
        <f t="shared" si="636"/>
        <v>1036.9209935011072</v>
      </c>
      <c r="E1346" s="11">
        <f t="shared" si="622"/>
        <v>730.15587860494293</v>
      </c>
      <c r="F1346" s="11">
        <f t="shared" si="637"/>
        <v>321.57652851558527</v>
      </c>
      <c r="G1346" s="11">
        <f t="shared" si="623"/>
        <v>605.98037696471886</v>
      </c>
      <c r="H1346" s="11">
        <f t="shared" si="624"/>
        <v>461.07130516052041</v>
      </c>
      <c r="I1346" s="24">
        <f t="shared" si="638"/>
        <v>321.57652851558527</v>
      </c>
      <c r="J1346" s="12">
        <f t="shared" si="625"/>
        <v>0.20188138236527098</v>
      </c>
      <c r="K1346" s="24">
        <f t="shared" si="626"/>
        <v>572.63871579912689</v>
      </c>
      <c r="L1346" s="12">
        <f t="shared" si="639"/>
        <v>0.21240645415909845</v>
      </c>
      <c r="M1346" s="24">
        <f t="shared" si="640"/>
        <v>605.98037696471886</v>
      </c>
      <c r="N1346" s="12">
        <f t="shared" si="627"/>
        <v>0.50406500767995865</v>
      </c>
      <c r="O1346" s="24">
        <f t="shared" si="628"/>
        <v>764.48535922970575</v>
      </c>
      <c r="P1346" s="12">
        <f t="shared" si="641"/>
        <v>0.28927131732159844</v>
      </c>
      <c r="Q1346" s="24">
        <f t="shared" si="642"/>
        <v>461.07130516052041</v>
      </c>
      <c r="R1346" s="12">
        <f t="shared" si="629"/>
        <v>0.33129724738916377</v>
      </c>
      <c r="S1346" s="24">
        <f t="shared" si="630"/>
        <v>639.73569605386342</v>
      </c>
      <c r="T1346" s="12">
        <f t="shared" si="643"/>
        <v>0.26881798343651492</v>
      </c>
      <c r="W1346" s="24">
        <f t="shared" si="644"/>
        <v>532.26978408055095</v>
      </c>
      <c r="X1346" s="24">
        <f t="shared" si="645"/>
        <v>692.42019479366945</v>
      </c>
      <c r="Y1346" s="13">
        <f t="shared" si="631"/>
        <v>0.34418938470506311</v>
      </c>
      <c r="Z1346" s="24">
        <f t="shared" si="632"/>
        <v>4947.1523631097998</v>
      </c>
      <c r="AA1346" s="24">
        <f t="shared" si="633"/>
        <v>16452.641726152062</v>
      </c>
      <c r="AB1346" s="24">
        <f t="shared" si="646"/>
        <v>605.98037696471886</v>
      </c>
      <c r="AC1346" s="24">
        <f t="shared" si="647"/>
        <v>461.07130516052041</v>
      </c>
      <c r="AE1346" s="14">
        <f t="shared" si="648"/>
        <v>110.66666666666667</v>
      </c>
      <c r="AF1346" s="24">
        <f t="shared" si="652"/>
        <v>405.53565258026021</v>
      </c>
      <c r="AG1346" s="3">
        <f t="shared" si="649"/>
        <v>1.9</v>
      </c>
      <c r="AH1346" s="3">
        <f>IF(AC1346&lt;=450,AthetaR30_0,IF(AC1346&gt;=650,AthetaR30_2,(IF(AC1346&lt;=550,AthetaR30_0+(AthetaR30_1-AthetaR30_0)/100*(AC1346-450),AthetaR30_1+(AthetaR30_2-AthetaR30_1)/100*(AC1346-450)))))</f>
        <v>0</v>
      </c>
      <c r="AI1346" s="3">
        <f>IF(AD1346&lt;=450,AthetaR60_0,IF(AD1346&gt;=650,AthetaR60_2,(IF(AD1346&lt;=550,AthetaR60_0+(AthetaR60_1-AthetaR60_0)/100*(AD1346-450),AthetaR60_1+(AthetaR60_2-AthetaR60_1)/100*(AD1346-450)))))</f>
        <v>0.5</v>
      </c>
      <c r="AJ1346" s="3">
        <f>IF(AE1346&lt;=450,AthetaR90_0,IF(AE1346&gt;=650,AthetaR90_2,(IF(AE1346&lt;=550,AthetaR90_0+(AthetaR90_1-AthetaR90_0)/100*(AE1346-450),AthetaR90_1+(AthetaR90_2-AthetaR90_1)/100*(AE1346-450)))))</f>
        <v>1.3</v>
      </c>
      <c r="AK1346" s="3">
        <f>IF(AF1346&lt;=450,AthetaR120_0,IF(AF1346&gt;=650,AthetaR120_2,(IF(AF1346&lt;=550,AthetaR120_0+(AthetaR120_1-AthetaR120_0)/100*(AF1346-450),AthetaR120_1+(AthetaR120_2-AthetaR120_1)/100*(AF1346-450)))))</f>
        <v>1.9</v>
      </c>
      <c r="AL1346" s="24">
        <f t="shared" si="650"/>
        <v>605.98037696471886</v>
      </c>
      <c r="AM1346" s="14">
        <f t="shared" si="651"/>
        <v>472.17366473017296</v>
      </c>
    </row>
    <row r="1347" spans="2:39" x14ac:dyDescent="0.25">
      <c r="B1347" s="3">
        <f t="shared" si="634"/>
        <v>6645</v>
      </c>
      <c r="C1347" s="14">
        <f t="shared" si="635"/>
        <v>110.75</v>
      </c>
      <c r="D1347" s="11">
        <f t="shared" si="636"/>
        <v>1037.0336488419453</v>
      </c>
      <c r="E1347" s="11">
        <f t="shared" si="622"/>
        <v>730.36967695359499</v>
      </c>
      <c r="F1347" s="11">
        <f t="shared" si="637"/>
        <v>321.78893496974439</v>
      </c>
      <c r="G1347" s="11">
        <f t="shared" si="623"/>
        <v>606.26964828204041</v>
      </c>
      <c r="H1347" s="11">
        <f t="shared" si="624"/>
        <v>461.34012314395693</v>
      </c>
      <c r="I1347" s="24">
        <f t="shared" si="638"/>
        <v>321.78893496974439</v>
      </c>
      <c r="J1347" s="12">
        <f t="shared" si="625"/>
        <v>0.20185331354843788</v>
      </c>
      <c r="K1347" s="24">
        <f t="shared" si="626"/>
        <v>572.7183443716915</v>
      </c>
      <c r="L1347" s="12">
        <f t="shared" si="639"/>
        <v>0.21235059989604474</v>
      </c>
      <c r="M1347" s="24">
        <f t="shared" si="640"/>
        <v>606.26964828204041</v>
      </c>
      <c r="N1347" s="12">
        <f t="shared" si="627"/>
        <v>0.50392245160446147</v>
      </c>
      <c r="O1347" s="24">
        <f t="shared" si="628"/>
        <v>764.7016266975271</v>
      </c>
      <c r="P1347" s="12">
        <f t="shared" si="641"/>
        <v>0.28908501933719954</v>
      </c>
      <c r="Q1347" s="24">
        <f t="shared" si="642"/>
        <v>461.34012314395693</v>
      </c>
      <c r="R1347" s="12">
        <f t="shared" si="629"/>
        <v>0.33120945900710608</v>
      </c>
      <c r="S1347" s="24">
        <f t="shared" si="630"/>
        <v>639.90526053994267</v>
      </c>
      <c r="T1347" s="12">
        <f t="shared" si="643"/>
        <v>0.26868289277720564</v>
      </c>
      <c r="W1347" s="24">
        <f t="shared" si="644"/>
        <v>532.61397346525598</v>
      </c>
      <c r="X1347" s="24">
        <f t="shared" si="645"/>
        <v>692.71668603997682</v>
      </c>
      <c r="Y1347" s="13">
        <f t="shared" si="631"/>
        <v>0.34405407326400156</v>
      </c>
      <c r="Z1347" s="24">
        <f t="shared" si="632"/>
        <v>4943.8925872084756</v>
      </c>
      <c r="AA1347" s="24">
        <f t="shared" si="633"/>
        <v>16456.648278555767</v>
      </c>
      <c r="AB1347" s="24">
        <f t="shared" si="646"/>
        <v>606.26964828204041</v>
      </c>
      <c r="AC1347" s="24">
        <f t="shared" si="647"/>
        <v>461.34012314395693</v>
      </c>
      <c r="AE1347" s="14">
        <f t="shared" si="648"/>
        <v>110.75</v>
      </c>
      <c r="AF1347" s="24">
        <f t="shared" si="652"/>
        <v>405.67006157197847</v>
      </c>
      <c r="AG1347" s="3">
        <f t="shared" si="649"/>
        <v>1.9</v>
      </c>
      <c r="AH1347" s="3">
        <f>IF(AC1347&lt;=450,AthetaR30_0,IF(AC1347&gt;=650,AthetaR30_2,(IF(AC1347&lt;=550,AthetaR30_0+(AthetaR30_1-AthetaR30_0)/100*(AC1347-450),AthetaR30_1+(AthetaR30_2-AthetaR30_1)/100*(AC1347-450)))))</f>
        <v>0</v>
      </c>
      <c r="AI1347" s="3">
        <f>IF(AD1347&lt;=450,AthetaR60_0,IF(AD1347&gt;=650,AthetaR60_2,(IF(AD1347&lt;=550,AthetaR60_0+(AthetaR60_1-AthetaR60_0)/100*(AD1347-450),AthetaR60_1+(AthetaR60_2-AthetaR60_1)/100*(AD1347-450)))))</f>
        <v>0.5</v>
      </c>
      <c r="AJ1347" s="3">
        <f>IF(AE1347&lt;=450,AthetaR90_0,IF(AE1347&gt;=650,AthetaR90_2,(IF(AE1347&lt;=550,AthetaR90_0+(AthetaR90_1-AthetaR90_0)/100*(AE1347-450),AthetaR90_1+(AthetaR90_2-AthetaR90_1)/100*(AE1347-450)))))</f>
        <v>1.3</v>
      </c>
      <c r="AK1347" s="3">
        <f>IF(AF1347&lt;=450,AthetaR120_0,IF(AF1347&gt;=650,AthetaR120_2,(IF(AF1347&lt;=550,AthetaR120_0+(AthetaR120_1-AthetaR120_0)/100*(AF1347-450),AthetaR120_1+(AthetaR120_2-AthetaR120_1)/100*(AF1347-450)))))</f>
        <v>1.9</v>
      </c>
      <c r="AL1347" s="24">
        <f t="shared" si="650"/>
        <v>606.26964828204041</v>
      </c>
      <c r="AM1347" s="14">
        <f t="shared" si="651"/>
        <v>472.46734393354876</v>
      </c>
    </row>
    <row r="1348" spans="2:39" x14ac:dyDescent="0.25">
      <c r="B1348" s="3">
        <f t="shared" si="634"/>
        <v>6650</v>
      </c>
      <c r="C1348" s="14">
        <f t="shared" si="635"/>
        <v>110.83333333333333</v>
      </c>
      <c r="D1348" s="11">
        <f t="shared" si="636"/>
        <v>1037.1462195431509</v>
      </c>
      <c r="E1348" s="11">
        <f t="shared" si="622"/>
        <v>730.58347530224705</v>
      </c>
      <c r="F1348" s="11">
        <f t="shared" si="637"/>
        <v>322.00128556964046</v>
      </c>
      <c r="G1348" s="11">
        <f t="shared" si="623"/>
        <v>606.55873330137763</v>
      </c>
      <c r="H1348" s="11">
        <f t="shared" si="624"/>
        <v>461.60880603673411</v>
      </c>
      <c r="I1348" s="24">
        <f t="shared" si="638"/>
        <v>322.00128556964046</v>
      </c>
      <c r="J1348" s="12">
        <f t="shared" si="625"/>
        <v>0.20182524551312153</v>
      </c>
      <c r="K1348" s="24">
        <f t="shared" si="626"/>
        <v>572.79799287490675</v>
      </c>
      <c r="L1348" s="12">
        <f t="shared" si="639"/>
        <v>0.21229474199203366</v>
      </c>
      <c r="M1348" s="24">
        <f t="shared" si="640"/>
        <v>606.55873330137763</v>
      </c>
      <c r="N1348" s="12">
        <f t="shared" si="627"/>
        <v>0.50377944154478194</v>
      </c>
      <c r="O1348" s="24">
        <f t="shared" si="628"/>
        <v>764.91870587196854</v>
      </c>
      <c r="P1348" s="12">
        <f t="shared" si="641"/>
        <v>0.2888986125226865</v>
      </c>
      <c r="Q1348" s="24">
        <f t="shared" si="642"/>
        <v>461.60880603673411</v>
      </c>
      <c r="R1348" s="12">
        <f t="shared" si="629"/>
        <v>0.33112165793165743</v>
      </c>
      <c r="S1348" s="24">
        <f t="shared" si="630"/>
        <v>640.07493947430044</v>
      </c>
      <c r="T1348" s="12">
        <f t="shared" si="643"/>
        <v>0.2685478427582389</v>
      </c>
      <c r="W1348" s="24">
        <f t="shared" si="644"/>
        <v>532.95802753852001</v>
      </c>
      <c r="X1348" s="24">
        <f t="shared" si="645"/>
        <v>693.01350050041924</v>
      </c>
      <c r="Y1348" s="13">
        <f t="shared" si="631"/>
        <v>0.34391873269454998</v>
      </c>
      <c r="Z1348" s="24">
        <f t="shared" si="632"/>
        <v>4940.6361940931756</v>
      </c>
      <c r="AA1348" s="24">
        <f t="shared" si="633"/>
        <v>16460.652412165949</v>
      </c>
      <c r="AB1348" s="24">
        <f t="shared" si="646"/>
        <v>606.55873330137763</v>
      </c>
      <c r="AC1348" s="24">
        <f t="shared" si="647"/>
        <v>461.60880603673411</v>
      </c>
      <c r="AE1348" s="14">
        <f t="shared" si="648"/>
        <v>110.83333333333333</v>
      </c>
      <c r="AF1348" s="24">
        <f t="shared" si="652"/>
        <v>405.80440301836705</v>
      </c>
      <c r="AG1348" s="3">
        <f t="shared" si="649"/>
        <v>1.9</v>
      </c>
      <c r="AH1348" s="3">
        <f>IF(AC1348&lt;=450,AthetaR30_0,IF(AC1348&gt;=650,AthetaR30_2,(IF(AC1348&lt;=550,AthetaR30_0+(AthetaR30_1-AthetaR30_0)/100*(AC1348-450),AthetaR30_1+(AthetaR30_2-AthetaR30_1)/100*(AC1348-450)))))</f>
        <v>0</v>
      </c>
      <c r="AI1348" s="3">
        <f>IF(AD1348&lt;=450,AthetaR60_0,IF(AD1348&gt;=650,AthetaR60_2,(IF(AD1348&lt;=550,AthetaR60_0+(AthetaR60_1-AthetaR60_0)/100*(AD1348-450),AthetaR60_1+(AthetaR60_2-AthetaR60_1)/100*(AD1348-450)))))</f>
        <v>0.5</v>
      </c>
      <c r="AJ1348" s="3">
        <f>IF(AE1348&lt;=450,AthetaR90_0,IF(AE1348&gt;=650,AthetaR90_2,(IF(AE1348&lt;=550,AthetaR90_0+(AthetaR90_1-AthetaR90_0)/100*(AE1348-450),AthetaR90_1+(AthetaR90_2-AthetaR90_1)/100*(AE1348-450)))))</f>
        <v>1.3</v>
      </c>
      <c r="AK1348" s="3">
        <f>IF(AF1348&lt;=450,AthetaR120_0,IF(AF1348&gt;=650,AthetaR120_2,(IF(AF1348&lt;=550,AthetaR120_0+(AthetaR120_1-AthetaR120_0)/100*(AF1348-450),AthetaR120_1+(AthetaR120_2-AthetaR120_1)/100*(AF1348-450)))))</f>
        <v>1.9</v>
      </c>
      <c r="AL1348" s="24">
        <f t="shared" si="650"/>
        <v>606.55873330137763</v>
      </c>
      <c r="AM1348" s="14">
        <f t="shared" si="651"/>
        <v>472.76090026835237</v>
      </c>
    </row>
    <row r="1349" spans="2:39" x14ac:dyDescent="0.25">
      <c r="B1349" s="3">
        <f t="shared" si="634"/>
        <v>6655</v>
      </c>
      <c r="C1349" s="14">
        <f t="shared" si="635"/>
        <v>110.91666666666667</v>
      </c>
      <c r="D1349" s="11">
        <f t="shared" si="636"/>
        <v>1037.2587057318103</v>
      </c>
      <c r="E1349" s="11">
        <f t="shared" si="622"/>
        <v>730.79727365089923</v>
      </c>
      <c r="F1349" s="11">
        <f t="shared" si="637"/>
        <v>322.21358031163248</v>
      </c>
      <c r="G1349" s="11">
        <f t="shared" si="623"/>
        <v>606.84763191390027</v>
      </c>
      <c r="H1349" s="11">
        <f t="shared" si="624"/>
        <v>461.87735387949238</v>
      </c>
      <c r="I1349" s="24">
        <f t="shared" si="638"/>
        <v>322.21358031163248</v>
      </c>
      <c r="J1349" s="12">
        <f t="shared" si="625"/>
        <v>0.20179717822885507</v>
      </c>
      <c r="K1349" s="24">
        <f t="shared" si="626"/>
        <v>572.87766140265512</v>
      </c>
      <c r="L1349" s="12">
        <f t="shared" si="639"/>
        <v>0.21223888046657105</v>
      </c>
      <c r="M1349" s="24">
        <f t="shared" si="640"/>
        <v>606.84763191390027</v>
      </c>
      <c r="N1349" s="12">
        <f t="shared" si="627"/>
        <v>0.50363597547248751</v>
      </c>
      <c r="O1349" s="24">
        <f t="shared" si="628"/>
        <v>765.13660111317517</v>
      </c>
      <c r="P1349" s="12">
        <f t="shared" si="641"/>
        <v>0.28871209623583349</v>
      </c>
      <c r="Q1349" s="24">
        <f t="shared" si="642"/>
        <v>461.87735387949238</v>
      </c>
      <c r="R1349" s="12">
        <f t="shared" si="629"/>
        <v>0.33103384422889337</v>
      </c>
      <c r="S1349" s="24">
        <f t="shared" si="630"/>
        <v>640.24473283972713</v>
      </c>
      <c r="T1349" s="12">
        <f t="shared" si="643"/>
        <v>0.26841283347311673</v>
      </c>
      <c r="W1349" s="24">
        <f t="shared" si="644"/>
        <v>533.30194627121455</v>
      </c>
      <c r="X1349" s="24">
        <f t="shared" si="645"/>
        <v>693.31063817320467</v>
      </c>
      <c r="Y1349" s="13">
        <f t="shared" si="631"/>
        <v>0.34378336350242406</v>
      </c>
      <c r="Z1349" s="24">
        <f t="shared" si="632"/>
        <v>4937.3831844921169</v>
      </c>
      <c r="AA1349" s="24">
        <f t="shared" si="633"/>
        <v>16464.65414356942</v>
      </c>
      <c r="AB1349" s="24">
        <f t="shared" si="646"/>
        <v>606.84763191390027</v>
      </c>
      <c r="AC1349" s="24">
        <f t="shared" si="647"/>
        <v>461.87735387949238</v>
      </c>
      <c r="AE1349" s="14">
        <f t="shared" si="648"/>
        <v>110.91666666666667</v>
      </c>
      <c r="AF1349" s="24">
        <f t="shared" si="652"/>
        <v>405.93867693974619</v>
      </c>
      <c r="AG1349" s="3">
        <f t="shared" si="649"/>
        <v>1.9</v>
      </c>
      <c r="AH1349" s="3">
        <f>IF(AC1349&lt;=450,AthetaR30_0,IF(AC1349&gt;=650,AthetaR30_2,(IF(AC1349&lt;=550,AthetaR30_0+(AthetaR30_1-AthetaR30_0)/100*(AC1349-450),AthetaR30_1+(AthetaR30_2-AthetaR30_1)/100*(AC1349-450)))))</f>
        <v>0</v>
      </c>
      <c r="AI1349" s="3">
        <f>IF(AD1349&lt;=450,AthetaR60_0,IF(AD1349&gt;=650,AthetaR60_2,(IF(AD1349&lt;=550,AthetaR60_0+(AthetaR60_1-AthetaR60_0)/100*(AD1349-450),AthetaR60_1+(AthetaR60_2-AthetaR60_1)/100*(AD1349-450)))))</f>
        <v>0.5</v>
      </c>
      <c r="AJ1349" s="3">
        <f>IF(AE1349&lt;=450,AthetaR90_0,IF(AE1349&gt;=650,AthetaR90_2,(IF(AE1349&lt;=550,AthetaR90_0+(AthetaR90_1-AthetaR90_0)/100*(AE1349-450),AthetaR90_1+(AthetaR90_2-AthetaR90_1)/100*(AE1349-450)))))</f>
        <v>1.3</v>
      </c>
      <c r="AK1349" s="3">
        <f>IF(AF1349&lt;=450,AthetaR120_0,IF(AF1349&gt;=650,AthetaR120_2,(IF(AF1349&lt;=550,AthetaR120_0+(AthetaR120_1-AthetaR120_0)/100*(AF1349-450),AthetaR120_1+(AthetaR120_2-AthetaR120_1)/100*(AF1349-450)))))</f>
        <v>1.9</v>
      </c>
      <c r="AL1349" s="24">
        <f t="shared" si="650"/>
        <v>606.84763191390027</v>
      </c>
      <c r="AM1349" s="14">
        <f t="shared" si="651"/>
        <v>473.05433374534175</v>
      </c>
    </row>
    <row r="1350" spans="2:39" x14ac:dyDescent="0.25">
      <c r="B1350" s="3">
        <f t="shared" si="634"/>
        <v>6660</v>
      </c>
      <c r="C1350" s="14">
        <f t="shared" si="635"/>
        <v>111</v>
      </c>
      <c r="D1350" s="11">
        <f t="shared" si="636"/>
        <v>1037.3711075347237</v>
      </c>
      <c r="E1350" s="11">
        <f t="shared" si="622"/>
        <v>731.01107199955129</v>
      </c>
      <c r="F1350" s="11">
        <f t="shared" si="637"/>
        <v>322.42581919209903</v>
      </c>
      <c r="G1350" s="11">
        <f t="shared" si="623"/>
        <v>607.1363440101361</v>
      </c>
      <c r="H1350" s="11">
        <f t="shared" si="624"/>
        <v>462.1457667129655</v>
      </c>
      <c r="I1350" s="24">
        <f t="shared" si="638"/>
        <v>322.42581919209903</v>
      </c>
      <c r="J1350" s="12">
        <f t="shared" si="625"/>
        <v>0.20176911166527303</v>
      </c>
      <c r="K1350" s="24">
        <f t="shared" si="626"/>
        <v>572.95735004863161</v>
      </c>
      <c r="L1350" s="12">
        <f t="shared" si="639"/>
        <v>0.21218301533910919</v>
      </c>
      <c r="M1350" s="24">
        <f t="shared" si="640"/>
        <v>607.1363440101361</v>
      </c>
      <c r="N1350" s="12">
        <f t="shared" si="627"/>
        <v>0.50349205134768082</v>
      </c>
      <c r="O1350" s="24">
        <f t="shared" si="628"/>
        <v>765.35531681162172</v>
      </c>
      <c r="P1350" s="12">
        <f t="shared" si="641"/>
        <v>0.28852546982961486</v>
      </c>
      <c r="Q1350" s="24">
        <f t="shared" si="642"/>
        <v>462.1457667129655</v>
      </c>
      <c r="R1350" s="12">
        <f t="shared" si="629"/>
        <v>0.3309460179650548</v>
      </c>
      <c r="S1350" s="24">
        <f t="shared" si="630"/>
        <v>640.41464061856482</v>
      </c>
      <c r="T1350" s="12">
        <f t="shared" si="643"/>
        <v>0.2682778650151037</v>
      </c>
      <c r="W1350" s="24">
        <f t="shared" si="644"/>
        <v>533.64572963471699</v>
      </c>
      <c r="X1350" s="24">
        <f t="shared" si="645"/>
        <v>693.60809905575422</v>
      </c>
      <c r="Y1350" s="13">
        <f t="shared" si="631"/>
        <v>0.34364796619291327</v>
      </c>
      <c r="Z1350" s="24">
        <f t="shared" si="632"/>
        <v>4934.1335591208572</v>
      </c>
      <c r="AA1350" s="24">
        <f t="shared" si="633"/>
        <v>16468.653489363885</v>
      </c>
      <c r="AB1350" s="24">
        <f t="shared" si="646"/>
        <v>607.1363440101361</v>
      </c>
      <c r="AC1350" s="24">
        <f t="shared" si="647"/>
        <v>462.1457667129655</v>
      </c>
      <c r="AE1350" s="14">
        <f t="shared" si="648"/>
        <v>111</v>
      </c>
      <c r="AF1350" s="24">
        <f t="shared" si="652"/>
        <v>406.07288335648275</v>
      </c>
      <c r="AG1350" s="3">
        <f t="shared" si="649"/>
        <v>1.9</v>
      </c>
      <c r="AH1350" s="3">
        <f>IF(AC1350&lt;=450,AthetaR30_0,IF(AC1350&gt;=650,AthetaR30_2,(IF(AC1350&lt;=550,AthetaR30_0+(AthetaR30_1-AthetaR30_0)/100*(AC1350-450),AthetaR30_1+(AthetaR30_2-AthetaR30_1)/100*(AC1350-450)))))</f>
        <v>0</v>
      </c>
      <c r="AI1350" s="3">
        <f>IF(AD1350&lt;=450,AthetaR60_0,IF(AD1350&gt;=650,AthetaR60_2,(IF(AD1350&lt;=550,AthetaR60_0+(AthetaR60_1-AthetaR60_0)/100*(AD1350-450),AthetaR60_1+(AthetaR60_2-AthetaR60_1)/100*(AD1350-450)))))</f>
        <v>0.5</v>
      </c>
      <c r="AJ1350" s="3">
        <f>IF(AE1350&lt;=450,AthetaR90_0,IF(AE1350&gt;=650,AthetaR90_2,(IF(AE1350&lt;=550,AthetaR90_0+(AthetaR90_1-AthetaR90_0)/100*(AE1350-450),AthetaR90_1+(AthetaR90_2-AthetaR90_1)/100*(AE1350-450)))))</f>
        <v>1.3</v>
      </c>
      <c r="AK1350" s="3">
        <f>IF(AF1350&lt;=450,AthetaR120_0,IF(AF1350&gt;=650,AthetaR120_2,(IF(AF1350&lt;=550,AthetaR120_0+(AthetaR120_1-AthetaR120_0)/100*(AF1350-450),AthetaR120_1+(AthetaR120_2-AthetaR120_1)/100*(AF1350-450)))))</f>
        <v>1.9</v>
      </c>
      <c r="AL1350" s="24">
        <f t="shared" si="650"/>
        <v>607.1363440101361</v>
      </c>
      <c r="AM1350" s="14">
        <f t="shared" si="651"/>
        <v>473.3476443754173</v>
      </c>
    </row>
    <row r="1351" spans="2:39" x14ac:dyDescent="0.25">
      <c r="B1351" s="3">
        <f t="shared" si="634"/>
        <v>6665</v>
      </c>
      <c r="C1351" s="14">
        <f t="shared" si="635"/>
        <v>111.08333333333333</v>
      </c>
      <c r="D1351" s="11">
        <f t="shared" si="636"/>
        <v>1037.4834250784065</v>
      </c>
      <c r="E1351" s="11">
        <f t="shared" si="622"/>
        <v>731.22487034820335</v>
      </c>
      <c r="F1351" s="11">
        <f t="shared" si="637"/>
        <v>322.63800220743815</v>
      </c>
      <c r="G1351" s="11">
        <f t="shared" si="623"/>
        <v>607.42486947996576</v>
      </c>
      <c r="H1351" s="11">
        <f t="shared" si="624"/>
        <v>462.41404457798058</v>
      </c>
      <c r="I1351" s="24">
        <f t="shared" si="638"/>
        <v>322.63800220743815</v>
      </c>
      <c r="J1351" s="12">
        <f t="shared" si="625"/>
        <v>0.20174104579211136</v>
      </c>
      <c r="K1351" s="24">
        <f t="shared" si="626"/>
        <v>573.03705890634262</v>
      </c>
      <c r="L1351" s="12">
        <f t="shared" si="639"/>
        <v>0.21212714662907131</v>
      </c>
      <c r="M1351" s="24">
        <f t="shared" si="640"/>
        <v>607.42486947996576</v>
      </c>
      <c r="N1351" s="12">
        <f t="shared" si="627"/>
        <v>0.50334766711892309</v>
      </c>
      <c r="O1351" s="24">
        <f t="shared" si="628"/>
        <v>765.5748573883684</v>
      </c>
      <c r="P1351" s="12">
        <f t="shared" si="641"/>
        <v>0.2883387326522347</v>
      </c>
      <c r="Q1351" s="24">
        <f t="shared" si="642"/>
        <v>462.41404457798058</v>
      </c>
      <c r="R1351" s="12">
        <f t="shared" si="629"/>
        <v>0.3308581792065462</v>
      </c>
      <c r="S1351" s="24">
        <f t="shared" si="630"/>
        <v>640.58466279271079</v>
      </c>
      <c r="T1351" s="12">
        <f t="shared" si="643"/>
        <v>0.26814293747726492</v>
      </c>
      <c r="W1351" s="24">
        <f t="shared" si="644"/>
        <v>533.98937760090985</v>
      </c>
      <c r="X1351" s="24">
        <f t="shared" si="645"/>
        <v>693.90588314470619</v>
      </c>
      <c r="Y1351" s="13">
        <f t="shared" si="631"/>
        <v>0.34351254127087716</v>
      </c>
      <c r="Z1351" s="24">
        <f t="shared" si="632"/>
        <v>4930.8873186823375</v>
      </c>
      <c r="AA1351" s="24">
        <f t="shared" si="633"/>
        <v>16472.650466157913</v>
      </c>
      <c r="AB1351" s="24">
        <f t="shared" si="646"/>
        <v>607.42486947996576</v>
      </c>
      <c r="AC1351" s="24">
        <f t="shared" si="647"/>
        <v>462.41404457798058</v>
      </c>
      <c r="AE1351" s="14">
        <f t="shared" si="648"/>
        <v>111.08333333333333</v>
      </c>
      <c r="AF1351" s="24">
        <f t="shared" si="652"/>
        <v>406.20702228899029</v>
      </c>
      <c r="AG1351" s="3">
        <f t="shared" si="649"/>
        <v>1.9</v>
      </c>
      <c r="AH1351" s="3">
        <f>IF(AC1351&lt;=450,AthetaR30_0,IF(AC1351&gt;=650,AthetaR30_2,(IF(AC1351&lt;=550,AthetaR30_0+(AthetaR30_1-AthetaR30_0)/100*(AC1351-450),AthetaR30_1+(AthetaR30_2-AthetaR30_1)/100*(AC1351-450)))))</f>
        <v>0</v>
      </c>
      <c r="AI1351" s="3">
        <f>IF(AD1351&lt;=450,AthetaR60_0,IF(AD1351&gt;=650,AthetaR60_2,(IF(AD1351&lt;=550,AthetaR60_0+(AthetaR60_1-AthetaR60_0)/100*(AD1351-450),AthetaR60_1+(AthetaR60_2-AthetaR60_1)/100*(AD1351-450)))))</f>
        <v>0.5</v>
      </c>
      <c r="AJ1351" s="3">
        <f>IF(AE1351&lt;=450,AthetaR90_0,IF(AE1351&gt;=650,AthetaR90_2,(IF(AE1351&lt;=550,AthetaR90_0+(AthetaR90_1-AthetaR90_0)/100*(AE1351-450),AthetaR90_1+(AthetaR90_2-AthetaR90_1)/100*(AE1351-450)))))</f>
        <v>1.3</v>
      </c>
      <c r="AK1351" s="3">
        <f>IF(AF1351&lt;=450,AthetaR120_0,IF(AF1351&gt;=650,AthetaR120_2,(IF(AF1351&lt;=550,AthetaR120_0+(AthetaR120_1-AthetaR120_0)/100*(AF1351-450),AthetaR120_1+(AthetaR120_2-AthetaR120_1)/100*(AF1351-450)))))</f>
        <v>1.9</v>
      </c>
      <c r="AL1351" s="24">
        <f t="shared" si="650"/>
        <v>607.42486947996576</v>
      </c>
      <c r="AM1351" s="14">
        <f t="shared" si="651"/>
        <v>473.64083216962274</v>
      </c>
    </row>
    <row r="1352" spans="2:39" x14ac:dyDescent="0.25">
      <c r="B1352" s="3">
        <f t="shared" si="634"/>
        <v>6670</v>
      </c>
      <c r="C1352" s="14">
        <f t="shared" si="635"/>
        <v>111.16666666666667</v>
      </c>
      <c r="D1352" s="11">
        <f t="shared" si="636"/>
        <v>1037.5956584890901</v>
      </c>
      <c r="E1352" s="11">
        <f t="shared" si="622"/>
        <v>731.43866869685542</v>
      </c>
      <c r="F1352" s="11">
        <f t="shared" si="637"/>
        <v>322.85012935406723</v>
      </c>
      <c r="G1352" s="11">
        <f t="shared" si="623"/>
        <v>607.71320821261804</v>
      </c>
      <c r="H1352" s="11">
        <f t="shared" si="624"/>
        <v>462.68218751545783</v>
      </c>
      <c r="I1352" s="24">
        <f t="shared" si="638"/>
        <v>322.85012935406723</v>
      </c>
      <c r="J1352" s="12">
        <f t="shared" si="625"/>
        <v>0.20171298057920714</v>
      </c>
      <c r="K1352" s="24">
        <f t="shared" si="626"/>
        <v>573.11678806910663</v>
      </c>
      <c r="L1352" s="12">
        <f t="shared" si="639"/>
        <v>0.21207127435586989</v>
      </c>
      <c r="M1352" s="24">
        <f t="shared" si="640"/>
        <v>607.71320821261804</v>
      </c>
      <c r="N1352" s="12">
        <f t="shared" si="627"/>
        <v>0.50320282072315792</v>
      </c>
      <c r="O1352" s="24">
        <f t="shared" si="628"/>
        <v>765.79522729532141</v>
      </c>
      <c r="P1352" s="12">
        <f t="shared" si="641"/>
        <v>0.2881518840471432</v>
      </c>
      <c r="Q1352" s="24">
        <f t="shared" si="642"/>
        <v>462.68218751545783</v>
      </c>
      <c r="R1352" s="12">
        <f t="shared" si="629"/>
        <v>0.33077032801993433</v>
      </c>
      <c r="S1352" s="24">
        <f t="shared" si="630"/>
        <v>640.75479934361783</v>
      </c>
      <c r="T1352" s="12">
        <f t="shared" si="643"/>
        <v>0.26800805095249591</v>
      </c>
      <c r="W1352" s="24">
        <f t="shared" si="644"/>
        <v>534.33289014218076</v>
      </c>
      <c r="X1352" s="24">
        <f t="shared" si="645"/>
        <v>694.2039904359201</v>
      </c>
      <c r="Y1352" s="13">
        <f t="shared" si="631"/>
        <v>0.34337708924073734</v>
      </c>
      <c r="Z1352" s="24">
        <f t="shared" si="632"/>
        <v>4927.6444638668663</v>
      </c>
      <c r="AA1352" s="24">
        <f t="shared" si="633"/>
        <v>16476.645090570713</v>
      </c>
      <c r="AB1352" s="24">
        <f t="shared" si="646"/>
        <v>607.71320821261804</v>
      </c>
      <c r="AC1352" s="24">
        <f t="shared" si="647"/>
        <v>462.68218751545783</v>
      </c>
      <c r="AE1352" s="14">
        <f t="shared" si="648"/>
        <v>111.16666666666667</v>
      </c>
      <c r="AF1352" s="24">
        <f t="shared" si="652"/>
        <v>406.34109375772891</v>
      </c>
      <c r="AG1352" s="3">
        <f t="shared" si="649"/>
        <v>1.9</v>
      </c>
      <c r="AH1352" s="3">
        <f>IF(AC1352&lt;=450,AthetaR30_0,IF(AC1352&gt;=650,AthetaR30_2,(IF(AC1352&lt;=550,AthetaR30_0+(AthetaR30_1-AthetaR30_0)/100*(AC1352-450),AthetaR30_1+(AthetaR30_2-AthetaR30_1)/100*(AC1352-450)))))</f>
        <v>0</v>
      </c>
      <c r="AI1352" s="3">
        <f>IF(AD1352&lt;=450,AthetaR60_0,IF(AD1352&gt;=650,AthetaR60_2,(IF(AD1352&lt;=550,AthetaR60_0+(AthetaR60_1-AthetaR60_0)/100*(AD1352-450),AthetaR60_1+(AthetaR60_2-AthetaR60_1)/100*(AD1352-450)))))</f>
        <v>0.5</v>
      </c>
      <c r="AJ1352" s="3">
        <f>IF(AE1352&lt;=450,AthetaR90_0,IF(AE1352&gt;=650,AthetaR90_2,(IF(AE1352&lt;=550,AthetaR90_0+(AthetaR90_1-AthetaR90_0)/100*(AE1352-450),AthetaR90_1+(AthetaR90_2-AthetaR90_1)/100*(AE1352-450)))))</f>
        <v>1.3</v>
      </c>
      <c r="AK1352" s="3">
        <f>IF(AF1352&lt;=450,AthetaR120_0,IF(AF1352&gt;=650,AthetaR120_2,(IF(AF1352&lt;=550,AthetaR120_0+(AthetaR120_1-AthetaR120_0)/100*(AF1352-450),AthetaR120_1+(AthetaR120_2-AthetaR120_1)/100*(AF1352-450)))))</f>
        <v>1.9</v>
      </c>
      <c r="AL1352" s="24">
        <f t="shared" si="650"/>
        <v>607.71320821261804</v>
      </c>
      <c r="AM1352" s="14">
        <f t="shared" si="651"/>
        <v>473.93389713914422</v>
      </c>
    </row>
    <row r="1353" spans="2:39" x14ac:dyDescent="0.25">
      <c r="B1353" s="3">
        <f t="shared" si="634"/>
        <v>6675</v>
      </c>
      <c r="C1353" s="14">
        <f t="shared" si="635"/>
        <v>111.25</v>
      </c>
      <c r="D1353" s="11">
        <f t="shared" si="636"/>
        <v>1037.7078078927216</v>
      </c>
      <c r="E1353" s="11">
        <f t="shared" si="622"/>
        <v>731.65246704550748</v>
      </c>
      <c r="F1353" s="11">
        <f t="shared" si="637"/>
        <v>323.06220062842311</v>
      </c>
      <c r="G1353" s="11">
        <f t="shared" si="623"/>
        <v>608.00136009666517</v>
      </c>
      <c r="H1353" s="11">
        <f t="shared" si="624"/>
        <v>462.95019556641034</v>
      </c>
      <c r="I1353" s="24">
        <f t="shared" si="638"/>
        <v>323.06220062842311</v>
      </c>
      <c r="J1353" s="12">
        <f t="shared" si="625"/>
        <v>0.20168491599649846</v>
      </c>
      <c r="K1353" s="24">
        <f t="shared" si="626"/>
        <v>573.19653763005431</v>
      </c>
      <c r="L1353" s="12">
        <f t="shared" si="639"/>
        <v>0.21201539853891113</v>
      </c>
      <c r="M1353" s="24">
        <f t="shared" si="640"/>
        <v>608.00136009666517</v>
      </c>
      <c r="N1353" s="12">
        <f t="shared" si="627"/>
        <v>0.50305751008563271</v>
      </c>
      <c r="O1353" s="24">
        <f t="shared" si="628"/>
        <v>766.0164310154945</v>
      </c>
      <c r="P1353" s="12">
        <f t="shared" si="641"/>
        <v>0.28796492335301638</v>
      </c>
      <c r="Q1353" s="24">
        <f t="shared" si="642"/>
        <v>462.95019556641034</v>
      </c>
      <c r="R1353" s="12">
        <f t="shared" si="629"/>
        <v>0.33068246447194716</v>
      </c>
      <c r="S1353" s="24">
        <f t="shared" si="630"/>
        <v>640.92505025229536</v>
      </c>
      <c r="T1353" s="12">
        <f t="shared" si="643"/>
        <v>0.26787320553352983</v>
      </c>
      <c r="W1353" s="24">
        <f t="shared" si="644"/>
        <v>534.67626723142155</v>
      </c>
      <c r="X1353" s="24">
        <f t="shared" si="645"/>
        <v>694.50242092448002</v>
      </c>
      <c r="Y1353" s="13">
        <f t="shared" si="631"/>
        <v>0.3432416106064709</v>
      </c>
      <c r="Z1353" s="24">
        <f t="shared" si="632"/>
        <v>4924.404995352148</v>
      </c>
      <c r="AA1353" s="24">
        <f t="shared" si="633"/>
        <v>16480.637379231939</v>
      </c>
      <c r="AB1353" s="24">
        <f t="shared" si="646"/>
        <v>608.00136009666517</v>
      </c>
      <c r="AC1353" s="24">
        <f t="shared" si="647"/>
        <v>462.95019556641034</v>
      </c>
      <c r="AE1353" s="14">
        <f t="shared" si="648"/>
        <v>111.25</v>
      </c>
      <c r="AF1353" s="24">
        <f t="shared" si="652"/>
        <v>406.47509778320517</v>
      </c>
      <c r="AG1353" s="3">
        <f t="shared" si="649"/>
        <v>1.9</v>
      </c>
      <c r="AH1353" s="3">
        <f>IF(AC1353&lt;=450,AthetaR30_0,IF(AC1353&gt;=650,AthetaR30_2,(IF(AC1353&lt;=550,AthetaR30_0+(AthetaR30_1-AthetaR30_0)/100*(AC1353-450),AthetaR30_1+(AthetaR30_2-AthetaR30_1)/100*(AC1353-450)))))</f>
        <v>0</v>
      </c>
      <c r="AI1353" s="3">
        <f>IF(AD1353&lt;=450,AthetaR60_0,IF(AD1353&gt;=650,AthetaR60_2,(IF(AD1353&lt;=550,AthetaR60_0+(AthetaR60_1-AthetaR60_0)/100*(AD1353-450),AthetaR60_1+(AthetaR60_2-AthetaR60_1)/100*(AD1353-450)))))</f>
        <v>0.5</v>
      </c>
      <c r="AJ1353" s="3">
        <f>IF(AE1353&lt;=450,AthetaR90_0,IF(AE1353&gt;=650,AthetaR90_2,(IF(AE1353&lt;=550,AthetaR90_0+(AthetaR90_1-AthetaR90_0)/100*(AE1353-450),AthetaR90_1+(AthetaR90_2-AthetaR90_1)/100*(AE1353-450)))))</f>
        <v>1.3</v>
      </c>
      <c r="AK1353" s="3">
        <f>IF(AF1353&lt;=450,AthetaR120_0,IF(AF1353&gt;=650,AthetaR120_2,(IF(AF1353&lt;=550,AthetaR120_0+(AthetaR120_1-AthetaR120_0)/100*(AF1353-450),AthetaR120_1+(AthetaR120_2-AthetaR120_1)/100*(AF1353-450)))))</f>
        <v>1.9</v>
      </c>
      <c r="AL1353" s="24">
        <f t="shared" si="650"/>
        <v>608.00136009666517</v>
      </c>
      <c r="AM1353" s="14">
        <f t="shared" si="651"/>
        <v>474.22683929531024</v>
      </c>
    </row>
    <row r="1354" spans="2:39" x14ac:dyDescent="0.25">
      <c r="B1354" s="3">
        <f t="shared" si="634"/>
        <v>6680</v>
      </c>
      <c r="C1354" s="14">
        <f t="shared" si="635"/>
        <v>111.33333333333333</v>
      </c>
      <c r="D1354" s="11">
        <f t="shared" si="636"/>
        <v>1037.8198734149664</v>
      </c>
      <c r="E1354" s="11">
        <f t="shared" si="622"/>
        <v>731.86626539415954</v>
      </c>
      <c r="F1354" s="11">
        <f t="shared" si="637"/>
        <v>323.27421602696205</v>
      </c>
      <c r="G1354" s="11">
        <f t="shared" si="623"/>
        <v>608.28932502001817</v>
      </c>
      <c r="H1354" s="11">
        <f t="shared" si="624"/>
        <v>463.21806877194388</v>
      </c>
      <c r="I1354" s="24">
        <f t="shared" si="638"/>
        <v>323.27421602696205</v>
      </c>
      <c r="J1354" s="12">
        <f t="shared" si="625"/>
        <v>0.20165685201402422</v>
      </c>
      <c r="K1354" s="24">
        <f t="shared" si="626"/>
        <v>573.27630768212873</v>
      </c>
      <c r="L1354" s="12">
        <f t="shared" si="639"/>
        <v>0.21195951919755829</v>
      </c>
      <c r="M1354" s="24">
        <f t="shared" si="640"/>
        <v>608.28932502001817</v>
      </c>
      <c r="N1354" s="12">
        <f t="shared" si="627"/>
        <v>0.50291173311982251</v>
      </c>
      <c r="O1354" s="24">
        <f t="shared" si="628"/>
        <v>766.238473063274</v>
      </c>
      <c r="P1354" s="12">
        <f t="shared" si="641"/>
        <v>0.28777784990363264</v>
      </c>
      <c r="Q1354" s="24">
        <f t="shared" si="642"/>
        <v>463.21806877194388</v>
      </c>
      <c r="R1354" s="12">
        <f t="shared" si="629"/>
        <v>0.33059458862947244</v>
      </c>
      <c r="S1354" s="24">
        <f t="shared" si="630"/>
        <v>641.09541549931168</v>
      </c>
      <c r="T1354" s="12">
        <f t="shared" si="643"/>
        <v>0.26773840131287641</v>
      </c>
      <c r="W1354" s="24">
        <f t="shared" si="644"/>
        <v>535.01950884202802</v>
      </c>
      <c r="X1354" s="24">
        <f t="shared" si="645"/>
        <v>694.80117460469842</v>
      </c>
      <c r="Y1354" s="13">
        <f t="shared" si="631"/>
        <v>0.34310610587160434</v>
      </c>
      <c r="Z1354" s="24">
        <f t="shared" si="632"/>
        <v>4921.168913803288</v>
      </c>
      <c r="AA1354" s="24">
        <f t="shared" si="633"/>
        <v>16484.627348781574</v>
      </c>
      <c r="AB1354" s="24">
        <f t="shared" si="646"/>
        <v>608.28932502001817</v>
      </c>
      <c r="AC1354" s="24">
        <f t="shared" si="647"/>
        <v>463.21806877194388</v>
      </c>
      <c r="AE1354" s="14">
        <f t="shared" si="648"/>
        <v>111.33333333333333</v>
      </c>
      <c r="AF1354" s="24">
        <f t="shared" si="652"/>
        <v>406.60903438597194</v>
      </c>
      <c r="AG1354" s="3">
        <f t="shared" si="649"/>
        <v>1.9</v>
      </c>
      <c r="AH1354" s="3">
        <f>IF(AC1354&lt;=450,AthetaR30_0,IF(AC1354&gt;=650,AthetaR30_2,(IF(AC1354&lt;=550,AthetaR30_0+(AthetaR30_1-AthetaR30_0)/100*(AC1354-450),AthetaR30_1+(AthetaR30_2-AthetaR30_1)/100*(AC1354-450)))))</f>
        <v>0</v>
      </c>
      <c r="AI1354" s="3">
        <f>IF(AD1354&lt;=450,AthetaR60_0,IF(AD1354&gt;=650,AthetaR60_2,(IF(AD1354&lt;=550,AthetaR60_0+(AthetaR60_1-AthetaR60_0)/100*(AD1354-450),AthetaR60_1+(AthetaR60_2-AthetaR60_1)/100*(AD1354-450)))))</f>
        <v>0.5</v>
      </c>
      <c r="AJ1354" s="3">
        <f>IF(AE1354&lt;=450,AthetaR90_0,IF(AE1354&gt;=650,AthetaR90_2,(IF(AE1354&lt;=550,AthetaR90_0+(AthetaR90_1-AthetaR90_0)/100*(AE1354-450),AthetaR90_1+(AthetaR90_2-AthetaR90_1)/100*(AE1354-450)))))</f>
        <v>1.3</v>
      </c>
      <c r="AK1354" s="3">
        <f>IF(AF1354&lt;=450,AthetaR120_0,IF(AF1354&gt;=650,AthetaR120_2,(IF(AF1354&lt;=550,AthetaR120_0+(AthetaR120_1-AthetaR120_0)/100*(AF1354-450),AthetaR120_1+(AthetaR120_2-AthetaR120_1)/100*(AF1354-450)))))</f>
        <v>1.9</v>
      </c>
      <c r="AL1354" s="24">
        <f t="shared" si="650"/>
        <v>608.28932502001817</v>
      </c>
      <c r="AM1354" s="14">
        <f t="shared" si="651"/>
        <v>474.51965864959232</v>
      </c>
    </row>
    <row r="1355" spans="2:39" x14ac:dyDescent="0.25">
      <c r="B1355" s="3">
        <f t="shared" si="634"/>
        <v>6685</v>
      </c>
      <c r="C1355" s="14">
        <f t="shared" si="635"/>
        <v>111.41666666666667</v>
      </c>
      <c r="D1355" s="11">
        <f t="shared" si="636"/>
        <v>1037.9318551812082</v>
      </c>
      <c r="E1355" s="11">
        <f t="shared" si="622"/>
        <v>732.08006374281172</v>
      </c>
      <c r="F1355" s="11">
        <f t="shared" si="637"/>
        <v>323.48617554615959</v>
      </c>
      <c r="G1355" s="11">
        <f t="shared" si="623"/>
        <v>608.57710286992176</v>
      </c>
      <c r="H1355" s="11">
        <f t="shared" si="624"/>
        <v>463.48580717325677</v>
      </c>
      <c r="I1355" s="24">
        <f t="shared" si="638"/>
        <v>323.48617554615959</v>
      </c>
      <c r="J1355" s="12">
        <f t="shared" si="625"/>
        <v>0.20162878860192426</v>
      </c>
      <c r="K1355" s="24">
        <f t="shared" si="626"/>
        <v>573.35609831808517</v>
      </c>
      <c r="L1355" s="12">
        <f t="shared" si="639"/>
        <v>0.2119036363511691</v>
      </c>
      <c r="M1355" s="24">
        <f t="shared" si="640"/>
        <v>608.57710286992176</v>
      </c>
      <c r="N1355" s="12">
        <f t="shared" si="627"/>
        <v>0.50276548772734975</v>
      </c>
      <c r="O1355" s="24">
        <f t="shared" si="628"/>
        <v>766.46135798468617</v>
      </c>
      <c r="P1355" s="12">
        <f t="shared" si="641"/>
        <v>0.28759066302793451</v>
      </c>
      <c r="Q1355" s="24">
        <f t="shared" si="642"/>
        <v>463.48580717325677</v>
      </c>
      <c r="R1355" s="12">
        <f t="shared" si="629"/>
        <v>0.33050670055955539</v>
      </c>
      <c r="S1355" s="24">
        <f t="shared" si="630"/>
        <v>641.2658950647957</v>
      </c>
      <c r="T1355" s="12">
        <f t="shared" si="643"/>
        <v>0.26760363838288204</v>
      </c>
      <c r="W1355" s="24">
        <f t="shared" si="644"/>
        <v>535.3626149478996</v>
      </c>
      <c r="X1355" s="24">
        <f t="shared" si="645"/>
        <v>695.10025147012072</v>
      </c>
      <c r="Y1355" s="13">
        <f t="shared" si="631"/>
        <v>0.3429705755392069</v>
      </c>
      <c r="Z1355" s="24">
        <f t="shared" si="632"/>
        <v>4917.9362198728031</v>
      </c>
      <c r="AA1355" s="24">
        <f t="shared" si="633"/>
        <v>16488.615015869738</v>
      </c>
      <c r="AB1355" s="24">
        <f t="shared" si="646"/>
        <v>608.57710286992176</v>
      </c>
      <c r="AC1355" s="24">
        <f t="shared" si="647"/>
        <v>463.48580717325677</v>
      </c>
      <c r="AE1355" s="14">
        <f t="shared" si="648"/>
        <v>111.41666666666667</v>
      </c>
      <c r="AF1355" s="24">
        <f t="shared" si="652"/>
        <v>406.74290358662836</v>
      </c>
      <c r="AG1355" s="3">
        <f t="shared" si="649"/>
        <v>1.9</v>
      </c>
      <c r="AH1355" s="3">
        <f>IF(AC1355&lt;=450,AthetaR30_0,IF(AC1355&gt;=650,AthetaR30_2,(IF(AC1355&lt;=550,AthetaR30_0+(AthetaR30_1-AthetaR30_0)/100*(AC1355-450),AthetaR30_1+(AthetaR30_2-AthetaR30_1)/100*(AC1355-450)))))</f>
        <v>0</v>
      </c>
      <c r="AI1355" s="3">
        <f>IF(AD1355&lt;=450,AthetaR60_0,IF(AD1355&gt;=650,AthetaR60_2,(IF(AD1355&lt;=550,AthetaR60_0+(AthetaR60_1-AthetaR60_0)/100*(AD1355-450),AthetaR60_1+(AthetaR60_2-AthetaR60_1)/100*(AD1355-450)))))</f>
        <v>0.5</v>
      </c>
      <c r="AJ1355" s="3">
        <f>IF(AE1355&lt;=450,AthetaR90_0,IF(AE1355&gt;=650,AthetaR90_2,(IF(AE1355&lt;=550,AthetaR90_0+(AthetaR90_1-AthetaR90_0)/100*(AE1355-450),AthetaR90_1+(AthetaR90_2-AthetaR90_1)/100*(AE1355-450)))))</f>
        <v>1.3</v>
      </c>
      <c r="AK1355" s="3">
        <f>IF(AF1355&lt;=450,AthetaR120_0,IF(AF1355&gt;=650,AthetaR120_2,(IF(AF1355&lt;=550,AthetaR120_0+(AthetaR120_1-AthetaR120_0)/100*(AF1355-450),AthetaR120_1+(AthetaR120_2-AthetaR120_1)/100*(AF1355-450)))))</f>
        <v>1.9</v>
      </c>
      <c r="AL1355" s="24">
        <f t="shared" si="650"/>
        <v>608.57710286992176</v>
      </c>
      <c r="AM1355" s="14">
        <f t="shared" si="651"/>
        <v>474.81235521360406</v>
      </c>
    </row>
    <row r="1356" spans="2:39" x14ac:dyDescent="0.25">
      <c r="B1356" s="3">
        <f t="shared" si="634"/>
        <v>6690</v>
      </c>
      <c r="C1356" s="14">
        <f t="shared" si="635"/>
        <v>111.5</v>
      </c>
      <c r="D1356" s="11">
        <f t="shared" si="636"/>
        <v>1038.0437533165482</v>
      </c>
      <c r="E1356" s="11">
        <f t="shared" si="622"/>
        <v>732.29386209146378</v>
      </c>
      <c r="F1356" s="11">
        <f t="shared" si="637"/>
        <v>323.69807918251075</v>
      </c>
      <c r="G1356" s="11">
        <f t="shared" si="623"/>
        <v>608.86469353294967</v>
      </c>
      <c r="H1356" s="11">
        <f t="shared" si="624"/>
        <v>463.75341081163964</v>
      </c>
      <c r="I1356" s="24">
        <f t="shared" si="638"/>
        <v>323.69807918251075</v>
      </c>
      <c r="J1356" s="12">
        <f t="shared" si="625"/>
        <v>0.20160072573043861</v>
      </c>
      <c r="K1356" s="24">
        <f t="shared" si="626"/>
        <v>573.43590963049144</v>
      </c>
      <c r="L1356" s="12">
        <f t="shared" si="639"/>
        <v>0.21184775001911352</v>
      </c>
      <c r="M1356" s="24">
        <f t="shared" si="640"/>
        <v>608.86469353294967</v>
      </c>
      <c r="N1356" s="12">
        <f t="shared" si="627"/>
        <v>0.50261877179790648</v>
      </c>
      <c r="O1356" s="24">
        <f t="shared" si="628"/>
        <v>766.68509035766715</v>
      </c>
      <c r="P1356" s="12">
        <f t="shared" si="641"/>
        <v>0.28740336205004313</v>
      </c>
      <c r="Q1356" s="24">
        <f t="shared" si="642"/>
        <v>463.75341081163964</v>
      </c>
      <c r="R1356" s="12">
        <f t="shared" si="629"/>
        <v>0.33041880032939874</v>
      </c>
      <c r="S1356" s="24">
        <f t="shared" si="630"/>
        <v>641.43648892843657</v>
      </c>
      <c r="T1356" s="12">
        <f t="shared" si="643"/>
        <v>0.26746891683575996</v>
      </c>
      <c r="W1356" s="24">
        <f t="shared" si="644"/>
        <v>535.7055855234388</v>
      </c>
      <c r="X1356" s="24">
        <f t="shared" si="645"/>
        <v>695.3996515135284</v>
      </c>
      <c r="Y1356" s="13">
        <f t="shared" si="631"/>
        <v>0.34283502011188338</v>
      </c>
      <c r="Z1356" s="24">
        <f t="shared" si="632"/>
        <v>4914.7069142006249</v>
      </c>
      <c r="AA1356" s="24">
        <f t="shared" si="633"/>
        <v>16492.600397156501</v>
      </c>
      <c r="AB1356" s="24">
        <f t="shared" si="646"/>
        <v>608.86469353294967</v>
      </c>
      <c r="AC1356" s="24">
        <f t="shared" si="647"/>
        <v>463.75341081163964</v>
      </c>
      <c r="AE1356" s="14">
        <f t="shared" si="648"/>
        <v>111.5</v>
      </c>
      <c r="AF1356" s="24">
        <f t="shared" si="652"/>
        <v>406.87670540581985</v>
      </c>
      <c r="AG1356" s="3">
        <f t="shared" si="649"/>
        <v>1.9</v>
      </c>
      <c r="AH1356" s="3">
        <f>IF(AC1356&lt;=450,AthetaR30_0,IF(AC1356&gt;=650,AthetaR30_2,(IF(AC1356&lt;=550,AthetaR30_0+(AthetaR30_1-AthetaR30_0)/100*(AC1356-450),AthetaR30_1+(AthetaR30_2-AthetaR30_1)/100*(AC1356-450)))))</f>
        <v>0</v>
      </c>
      <c r="AI1356" s="3">
        <f>IF(AD1356&lt;=450,AthetaR60_0,IF(AD1356&gt;=650,AthetaR60_2,(IF(AD1356&lt;=550,AthetaR60_0+(AthetaR60_1-AthetaR60_0)/100*(AD1356-450),AthetaR60_1+(AthetaR60_2-AthetaR60_1)/100*(AD1356-450)))))</f>
        <v>0.5</v>
      </c>
      <c r="AJ1356" s="3">
        <f>IF(AE1356&lt;=450,AthetaR90_0,IF(AE1356&gt;=650,AthetaR90_2,(IF(AE1356&lt;=550,AthetaR90_0+(AthetaR90_1-AthetaR90_0)/100*(AE1356-450),AthetaR90_1+(AthetaR90_2-AthetaR90_1)/100*(AE1356-450)))))</f>
        <v>1.3</v>
      </c>
      <c r="AK1356" s="3">
        <f>IF(AF1356&lt;=450,AthetaR120_0,IF(AF1356&gt;=650,AthetaR120_2,(IF(AF1356&lt;=550,AthetaR120_0+(AthetaR120_1-AthetaR120_0)/100*(AF1356-450),AthetaR120_1+(AthetaR120_2-AthetaR120_1)/100*(AF1356-450)))))</f>
        <v>1.9</v>
      </c>
      <c r="AL1356" s="24">
        <f t="shared" si="650"/>
        <v>608.86469353294967</v>
      </c>
      <c r="AM1356" s="14">
        <f t="shared" si="651"/>
        <v>475.10492899910167</v>
      </c>
    </row>
    <row r="1357" spans="2:39" x14ac:dyDescent="0.25">
      <c r="B1357" s="3">
        <f t="shared" si="634"/>
        <v>6695</v>
      </c>
      <c r="C1357" s="14">
        <f t="shared" si="635"/>
        <v>111.58333333333333</v>
      </c>
      <c r="D1357" s="11">
        <f t="shared" si="636"/>
        <v>1038.1555679458099</v>
      </c>
      <c r="E1357" s="11">
        <f t="shared" si="622"/>
        <v>732.50766044011584</v>
      </c>
      <c r="F1357" s="11">
        <f t="shared" si="637"/>
        <v>323.90992693252986</v>
      </c>
      <c r="G1357" s="11">
        <f t="shared" si="623"/>
        <v>609.15209689499977</v>
      </c>
      <c r="H1357" s="11">
        <f t="shared" si="624"/>
        <v>464.02087972847539</v>
      </c>
      <c r="I1357" s="24">
        <f t="shared" si="638"/>
        <v>323.90992693252986</v>
      </c>
      <c r="J1357" s="12">
        <f t="shared" si="625"/>
        <v>0.20157266336990803</v>
      </c>
      <c r="K1357" s="24">
        <f t="shared" si="626"/>
        <v>573.51574171172797</v>
      </c>
      <c r="L1357" s="12">
        <f t="shared" si="639"/>
        <v>0.21179186022066435</v>
      </c>
      <c r="M1357" s="24">
        <f t="shared" si="640"/>
        <v>609.15209689499977</v>
      </c>
      <c r="N1357" s="12">
        <f t="shared" si="627"/>
        <v>0.50247158320917362</v>
      </c>
      <c r="O1357" s="24">
        <f t="shared" si="628"/>
        <v>766.90967479233609</v>
      </c>
      <c r="P1357" s="12">
        <f t="shared" si="641"/>
        <v>0.2872159462889477</v>
      </c>
      <c r="Q1357" s="24">
        <f t="shared" si="642"/>
        <v>464.02087972847539</v>
      </c>
      <c r="R1357" s="12">
        <f t="shared" si="629"/>
        <v>0.33033088800636023</v>
      </c>
      <c r="S1357" s="24">
        <f t="shared" si="630"/>
        <v>641.60719706948771</v>
      </c>
      <c r="T1357" s="12">
        <f t="shared" si="643"/>
        <v>0.26733423676340762</v>
      </c>
      <c r="W1357" s="24">
        <f t="shared" si="644"/>
        <v>536.04842054355072</v>
      </c>
      <c r="X1357" s="24">
        <f t="shared" si="645"/>
        <v>695.69937472694278</v>
      </c>
      <c r="Y1357" s="13">
        <f t="shared" si="631"/>
        <v>0.34269944009176884</v>
      </c>
      <c r="Z1357" s="24">
        <f t="shared" si="632"/>
        <v>4911.4809974141281</v>
      </c>
      <c r="AA1357" s="24">
        <f t="shared" si="633"/>
        <v>16496.583509311746</v>
      </c>
      <c r="AB1357" s="24">
        <f t="shared" si="646"/>
        <v>609.15209689499977</v>
      </c>
      <c r="AC1357" s="24">
        <f t="shared" si="647"/>
        <v>464.02087972847539</v>
      </c>
      <c r="AE1357" s="14">
        <f t="shared" si="648"/>
        <v>111.58333333333333</v>
      </c>
      <c r="AF1357" s="24">
        <f t="shared" si="652"/>
        <v>407.0104398642377</v>
      </c>
      <c r="AG1357" s="3">
        <f t="shared" si="649"/>
        <v>1.9</v>
      </c>
      <c r="AH1357" s="3">
        <f>IF(AC1357&lt;=450,AthetaR30_0,IF(AC1357&gt;=650,AthetaR30_2,(IF(AC1357&lt;=550,AthetaR30_0+(AthetaR30_1-AthetaR30_0)/100*(AC1357-450),AthetaR30_1+(AthetaR30_2-AthetaR30_1)/100*(AC1357-450)))))</f>
        <v>0</v>
      </c>
      <c r="AI1357" s="3">
        <f>IF(AD1357&lt;=450,AthetaR60_0,IF(AD1357&gt;=650,AthetaR60_2,(IF(AD1357&lt;=550,AthetaR60_0+(AthetaR60_1-AthetaR60_0)/100*(AD1357-450),AthetaR60_1+(AthetaR60_2-AthetaR60_1)/100*(AD1357-450)))))</f>
        <v>0.5</v>
      </c>
      <c r="AJ1357" s="3">
        <f>IF(AE1357&lt;=450,AthetaR90_0,IF(AE1357&gt;=650,AthetaR90_2,(IF(AE1357&lt;=550,AthetaR90_0+(AthetaR90_1-AthetaR90_0)/100*(AE1357-450),AthetaR90_1+(AthetaR90_2-AthetaR90_1)/100*(AE1357-450)))))</f>
        <v>1.3</v>
      </c>
      <c r="AK1357" s="3">
        <f>IF(AF1357&lt;=450,AthetaR120_0,IF(AF1357&gt;=650,AthetaR120_2,(IF(AF1357&lt;=550,AthetaR120_0+(AthetaR120_1-AthetaR120_0)/100*(AF1357-450),AthetaR120_1+(AthetaR120_2-AthetaR120_1)/100*(AF1357-450)))))</f>
        <v>1.9</v>
      </c>
      <c r="AL1357" s="24">
        <f t="shared" si="650"/>
        <v>609.15209689499977</v>
      </c>
      <c r="AM1357" s="14">
        <f t="shared" si="651"/>
        <v>475.39738001798355</v>
      </c>
    </row>
    <row r="1358" spans="2:39" x14ac:dyDescent="0.25">
      <c r="B1358" s="3">
        <f t="shared" si="634"/>
        <v>6700</v>
      </c>
      <c r="C1358" s="14">
        <f t="shared" si="635"/>
        <v>111.66666666666667</v>
      </c>
      <c r="D1358" s="11">
        <f t="shared" si="636"/>
        <v>1038.2672991935353</v>
      </c>
      <c r="E1358" s="11">
        <f t="shared" si="622"/>
        <v>732.7214587887679</v>
      </c>
      <c r="F1358" s="11">
        <f t="shared" si="637"/>
        <v>324.12171879275053</v>
      </c>
      <c r="G1358" s="11">
        <f t="shared" si="623"/>
        <v>609.43931284128871</v>
      </c>
      <c r="H1358" s="11">
        <f t="shared" si="624"/>
        <v>464.28821396523881</v>
      </c>
      <c r="I1358" s="24">
        <f t="shared" si="638"/>
        <v>324.12171879275053</v>
      </c>
      <c r="J1358" s="12">
        <f t="shared" si="625"/>
        <v>0.20154460149077341</v>
      </c>
      <c r="K1358" s="24">
        <f t="shared" si="626"/>
        <v>573.5955946539882</v>
      </c>
      <c r="L1358" s="12">
        <f t="shared" si="639"/>
        <v>0.21173596697517619</v>
      </c>
      <c r="M1358" s="24">
        <f t="shared" si="640"/>
        <v>609.43931284128871</v>
      </c>
      <c r="N1358" s="12">
        <f t="shared" si="627"/>
        <v>0.50232391982674185</v>
      </c>
      <c r="O1358" s="24">
        <f t="shared" si="628"/>
        <v>767.13511593126998</v>
      </c>
      <c r="P1358" s="12">
        <f t="shared" si="641"/>
        <v>0.28702841505892707</v>
      </c>
      <c r="Q1358" s="24">
        <f t="shared" si="642"/>
        <v>464.28821396523881</v>
      </c>
      <c r="R1358" s="12">
        <f t="shared" si="629"/>
        <v>0.33024296365795225</v>
      </c>
      <c r="S1358" s="24">
        <f t="shared" si="630"/>
        <v>641.7780194667655</v>
      </c>
      <c r="T1358" s="12">
        <f t="shared" si="643"/>
        <v>0.26719959825770262</v>
      </c>
      <c r="W1358" s="24">
        <f t="shared" si="644"/>
        <v>536.39111998364251</v>
      </c>
      <c r="X1358" s="24">
        <f t="shared" si="645"/>
        <v>695.99942110162954</v>
      </c>
      <c r="Y1358" s="13">
        <f t="shared" si="631"/>
        <v>0.34256383598052198</v>
      </c>
      <c r="Z1358" s="24">
        <f t="shared" si="632"/>
        <v>4908.2584701281348</v>
      </c>
      <c r="AA1358" s="24">
        <f t="shared" si="633"/>
        <v>16500.564369015039</v>
      </c>
      <c r="AB1358" s="24">
        <f t="shared" si="646"/>
        <v>609.43931284128871</v>
      </c>
      <c r="AC1358" s="24">
        <f t="shared" si="647"/>
        <v>464.28821396523881</v>
      </c>
      <c r="AE1358" s="14">
        <f t="shared" si="648"/>
        <v>111.66666666666667</v>
      </c>
      <c r="AF1358" s="24">
        <f t="shared" si="652"/>
        <v>407.14410698261941</v>
      </c>
      <c r="AG1358" s="3">
        <f t="shared" si="649"/>
        <v>1.9</v>
      </c>
      <c r="AH1358" s="3">
        <f>IF(AC1358&lt;=450,AthetaR30_0,IF(AC1358&gt;=650,AthetaR30_2,(IF(AC1358&lt;=550,AthetaR30_0+(AthetaR30_1-AthetaR30_0)/100*(AC1358-450),AthetaR30_1+(AthetaR30_2-AthetaR30_1)/100*(AC1358-450)))))</f>
        <v>0</v>
      </c>
      <c r="AI1358" s="3">
        <f>IF(AD1358&lt;=450,AthetaR60_0,IF(AD1358&gt;=650,AthetaR60_2,(IF(AD1358&lt;=550,AthetaR60_0+(AthetaR60_1-AthetaR60_0)/100*(AD1358-450),AthetaR60_1+(AthetaR60_2-AthetaR60_1)/100*(AD1358-450)))))</f>
        <v>0.5</v>
      </c>
      <c r="AJ1358" s="3">
        <f>IF(AE1358&lt;=450,AthetaR90_0,IF(AE1358&gt;=650,AthetaR90_2,(IF(AE1358&lt;=550,AthetaR90_0+(AthetaR90_1-AthetaR90_0)/100*(AE1358-450),AthetaR90_1+(AthetaR90_2-AthetaR90_1)/100*(AE1358-450)))))</f>
        <v>1.3</v>
      </c>
      <c r="AK1358" s="3">
        <f>IF(AF1358&lt;=450,AthetaR120_0,IF(AF1358&gt;=650,AthetaR120_2,(IF(AF1358&lt;=550,AthetaR120_0+(AthetaR120_1-AthetaR120_0)/100*(AF1358-450),AthetaR120_1+(AthetaR120_2-AthetaR120_1)/100*(AF1358-450)))))</f>
        <v>1.9</v>
      </c>
      <c r="AL1358" s="24">
        <f t="shared" si="650"/>
        <v>609.43931284128871</v>
      </c>
      <c r="AM1358" s="14">
        <f t="shared" si="651"/>
        <v>475.68970828229038</v>
      </c>
    </row>
    <row r="1359" spans="2:39" x14ac:dyDescent="0.25">
      <c r="B1359" s="3">
        <f t="shared" si="634"/>
        <v>6705</v>
      </c>
      <c r="C1359" s="14">
        <f t="shared" si="635"/>
        <v>111.75</v>
      </c>
      <c r="D1359" s="11">
        <f t="shared" si="636"/>
        <v>1038.3789471839896</v>
      </c>
      <c r="E1359" s="11">
        <f t="shared" si="622"/>
        <v>732.93525713741997</v>
      </c>
      <c r="F1359" s="11">
        <f t="shared" si="637"/>
        <v>324.33345475972573</v>
      </c>
      <c r="G1359" s="11">
        <f t="shared" si="623"/>
        <v>609.72634125634761</v>
      </c>
      <c r="H1359" s="11">
        <f t="shared" si="624"/>
        <v>464.55541356349653</v>
      </c>
      <c r="I1359" s="24">
        <f t="shared" si="638"/>
        <v>324.33345475972573</v>
      </c>
      <c r="J1359" s="12">
        <f t="shared" si="625"/>
        <v>0.20151654006357594</v>
      </c>
      <c r="K1359" s="24">
        <f t="shared" si="626"/>
        <v>573.67546854927787</v>
      </c>
      <c r="L1359" s="12">
        <f t="shared" si="639"/>
        <v>0.21168007030190156</v>
      </c>
      <c r="M1359" s="24">
        <f t="shared" si="640"/>
        <v>609.72634125634761</v>
      </c>
      <c r="N1359" s="12">
        <f t="shared" si="627"/>
        <v>0.5021757795040297</v>
      </c>
      <c r="O1359" s="24">
        <f t="shared" si="628"/>
        <v>767.36141844978283</v>
      </c>
      <c r="P1359" s="12">
        <f t="shared" si="641"/>
        <v>0.28684076766905164</v>
      </c>
      <c r="Q1359" s="24">
        <f t="shared" si="642"/>
        <v>464.55541356349653</v>
      </c>
      <c r="R1359" s="12">
        <f t="shared" si="629"/>
        <v>0.3301550273518396</v>
      </c>
      <c r="S1359" s="24">
        <f t="shared" si="630"/>
        <v>641.94895609865307</v>
      </c>
      <c r="T1359" s="12">
        <f t="shared" si="643"/>
        <v>0.26706500141019801</v>
      </c>
      <c r="W1359" s="24">
        <f t="shared" si="644"/>
        <v>536.73368381962302</v>
      </c>
      <c r="X1359" s="24">
        <f t="shared" si="645"/>
        <v>696.29979062810128</v>
      </c>
      <c r="Y1359" s="13">
        <f t="shared" si="631"/>
        <v>0.34242820827931797</v>
      </c>
      <c r="Z1359" s="24">
        <f t="shared" si="632"/>
        <v>4905.0393329449234</v>
      </c>
      <c r="AA1359" s="24">
        <f t="shared" si="633"/>
        <v>16504.542992955357</v>
      </c>
      <c r="AB1359" s="24">
        <f t="shared" si="646"/>
        <v>609.72634125634761</v>
      </c>
      <c r="AC1359" s="24">
        <f t="shared" si="647"/>
        <v>464.55541356349653</v>
      </c>
      <c r="AE1359" s="14">
        <f t="shared" si="648"/>
        <v>111.75</v>
      </c>
      <c r="AF1359" s="24">
        <f t="shared" si="652"/>
        <v>407.27770678174829</v>
      </c>
      <c r="AG1359" s="3">
        <f t="shared" si="649"/>
        <v>1.9</v>
      </c>
      <c r="AH1359" s="3">
        <f>IF(AC1359&lt;=450,AthetaR30_0,IF(AC1359&gt;=650,AthetaR30_2,(IF(AC1359&lt;=550,AthetaR30_0+(AthetaR30_1-AthetaR30_0)/100*(AC1359-450),AthetaR30_1+(AthetaR30_2-AthetaR30_1)/100*(AC1359-450)))))</f>
        <v>0</v>
      </c>
      <c r="AI1359" s="3">
        <f>IF(AD1359&lt;=450,AthetaR60_0,IF(AD1359&gt;=650,AthetaR60_2,(IF(AD1359&lt;=550,AthetaR60_0+(AthetaR60_1-AthetaR60_0)/100*(AD1359-450),AthetaR60_1+(AthetaR60_2-AthetaR60_1)/100*(AD1359-450)))))</f>
        <v>0.5</v>
      </c>
      <c r="AJ1359" s="3">
        <f>IF(AE1359&lt;=450,AthetaR90_0,IF(AE1359&gt;=650,AthetaR90_2,(IF(AE1359&lt;=550,AthetaR90_0+(AthetaR90_1-AthetaR90_0)/100*(AE1359-450),AthetaR90_1+(AthetaR90_2-AthetaR90_1)/100*(AE1359-450)))))</f>
        <v>1.3</v>
      </c>
      <c r="AK1359" s="3">
        <f>IF(AF1359&lt;=450,AthetaR120_0,IF(AF1359&gt;=650,AthetaR120_2,(IF(AF1359&lt;=550,AthetaR120_0+(AthetaR120_1-AthetaR120_0)/100*(AF1359-450),AthetaR120_1+(AthetaR120_2-AthetaR120_1)/100*(AF1359-450)))))</f>
        <v>1.9</v>
      </c>
      <c r="AL1359" s="24">
        <f t="shared" si="650"/>
        <v>609.72634125634761</v>
      </c>
      <c r="AM1359" s="14">
        <f t="shared" si="651"/>
        <v>475.98191380420491</v>
      </c>
    </row>
    <row r="1360" spans="2:39" x14ac:dyDescent="0.25">
      <c r="B1360" s="3">
        <f t="shared" si="634"/>
        <v>6710</v>
      </c>
      <c r="C1360" s="14">
        <f t="shared" si="635"/>
        <v>111.83333333333333</v>
      </c>
      <c r="D1360" s="11">
        <f t="shared" si="636"/>
        <v>1038.4905120411595</v>
      </c>
      <c r="E1360" s="11">
        <f t="shared" si="622"/>
        <v>733.14905548607203</v>
      </c>
      <c r="F1360" s="11">
        <f t="shared" si="637"/>
        <v>324.54513483002762</v>
      </c>
      <c r="G1360" s="11">
        <f t="shared" si="623"/>
        <v>610.01318202401671</v>
      </c>
      <c r="H1360" s="11">
        <f t="shared" si="624"/>
        <v>464.8224785649067</v>
      </c>
      <c r="I1360" s="24">
        <f t="shared" si="638"/>
        <v>324.54513483002762</v>
      </c>
      <c r="J1360" s="12">
        <f t="shared" si="625"/>
        <v>0.20148847905895653</v>
      </c>
      <c r="K1360" s="24">
        <f t="shared" si="626"/>
        <v>573.75536348941648</v>
      </c>
      <c r="L1360" s="12">
        <f t="shared" si="639"/>
        <v>0.21162417022012497</v>
      </c>
      <c r="M1360" s="24">
        <f t="shared" si="640"/>
        <v>610.01318202401671</v>
      </c>
      <c r="N1360" s="12">
        <f t="shared" si="627"/>
        <v>0.50202716008220227</v>
      </c>
      <c r="O1360" s="24">
        <f t="shared" si="628"/>
        <v>767.58858705620628</v>
      </c>
      <c r="P1360" s="12">
        <f t="shared" si="641"/>
        <v>0.28665300342348843</v>
      </c>
      <c r="Q1360" s="24">
        <f t="shared" si="642"/>
        <v>464.8224785649067</v>
      </c>
      <c r="R1360" s="12">
        <f t="shared" si="629"/>
        <v>0.33006707915583788</v>
      </c>
      <c r="S1360" s="24">
        <f t="shared" si="630"/>
        <v>642.12000694310086</v>
      </c>
      <c r="T1360" s="12">
        <f t="shared" si="643"/>
        <v>0.26693044631234275</v>
      </c>
      <c r="W1360" s="24">
        <f t="shared" si="644"/>
        <v>537.07611202790235</v>
      </c>
      <c r="X1360" s="24">
        <f t="shared" si="645"/>
        <v>696.600483296123</v>
      </c>
      <c r="Y1360" s="13">
        <f t="shared" si="631"/>
        <v>0.34229255748884263</v>
      </c>
      <c r="Z1360" s="24">
        <f t="shared" si="632"/>
        <v>4901.8235864542421</v>
      </c>
      <c r="AA1360" s="24">
        <f t="shared" si="633"/>
        <v>16508.519397831024</v>
      </c>
      <c r="AB1360" s="24">
        <f t="shared" si="646"/>
        <v>610.01318202401671</v>
      </c>
      <c r="AC1360" s="24">
        <f t="shared" si="647"/>
        <v>464.8224785649067</v>
      </c>
      <c r="AE1360" s="14">
        <f t="shared" si="648"/>
        <v>111.83333333333333</v>
      </c>
      <c r="AF1360" s="24">
        <f t="shared" si="652"/>
        <v>407.41123928245338</v>
      </c>
      <c r="AG1360" s="3">
        <f t="shared" si="649"/>
        <v>1.9</v>
      </c>
      <c r="AH1360" s="3">
        <f>IF(AC1360&lt;=450,AthetaR30_0,IF(AC1360&gt;=650,AthetaR30_2,(IF(AC1360&lt;=550,AthetaR30_0+(AthetaR30_1-AthetaR30_0)/100*(AC1360-450),AthetaR30_1+(AthetaR30_2-AthetaR30_1)/100*(AC1360-450)))))</f>
        <v>0</v>
      </c>
      <c r="AI1360" s="3">
        <f>IF(AD1360&lt;=450,AthetaR60_0,IF(AD1360&gt;=650,AthetaR60_2,(IF(AD1360&lt;=550,AthetaR60_0+(AthetaR60_1-AthetaR60_0)/100*(AD1360-450),AthetaR60_1+(AthetaR60_2-AthetaR60_1)/100*(AD1360-450)))))</f>
        <v>0.5</v>
      </c>
      <c r="AJ1360" s="3">
        <f>IF(AE1360&lt;=450,AthetaR90_0,IF(AE1360&gt;=650,AthetaR90_2,(IF(AE1360&lt;=550,AthetaR90_0+(AthetaR90_1-AthetaR90_0)/100*(AE1360-450),AthetaR90_1+(AthetaR90_2-AthetaR90_1)/100*(AE1360-450)))))</f>
        <v>1.3</v>
      </c>
      <c r="AK1360" s="3">
        <f>IF(AF1360&lt;=450,AthetaR120_0,IF(AF1360&gt;=650,AthetaR120_2,(IF(AF1360&lt;=550,AthetaR120_0+(AthetaR120_1-AthetaR120_0)/100*(AF1360-450),AthetaR120_1+(AthetaR120_2-AthetaR120_1)/100*(AF1360-450)))))</f>
        <v>1.9</v>
      </c>
      <c r="AL1360" s="24">
        <f t="shared" si="650"/>
        <v>610.01318202401671</v>
      </c>
      <c r="AM1360" s="14">
        <f t="shared" si="651"/>
        <v>476.27399659605186</v>
      </c>
    </row>
    <row r="1361" spans="2:39" x14ac:dyDescent="0.25">
      <c r="B1361" s="3">
        <f t="shared" si="634"/>
        <v>6715</v>
      </c>
      <c r="C1361" s="14">
        <f t="shared" si="635"/>
        <v>111.91666666666667</v>
      </c>
      <c r="D1361" s="11">
        <f t="shared" si="636"/>
        <v>1038.6019938887555</v>
      </c>
      <c r="E1361" s="11">
        <f t="shared" si="622"/>
        <v>733.36285383472409</v>
      </c>
      <c r="F1361" s="11">
        <f t="shared" si="637"/>
        <v>324.75675900024777</v>
      </c>
      <c r="G1361" s="11">
        <f t="shared" si="623"/>
        <v>610.29983502744017</v>
      </c>
      <c r="H1361" s="11">
        <f t="shared" si="624"/>
        <v>465.08940901121906</v>
      </c>
      <c r="I1361" s="24">
        <f t="shared" si="638"/>
        <v>324.75675900024777</v>
      </c>
      <c r="J1361" s="12">
        <f t="shared" si="625"/>
        <v>0.201460418447656</v>
      </c>
      <c r="K1361" s="24">
        <f t="shared" si="626"/>
        <v>573.83527956603609</v>
      </c>
      <c r="L1361" s="12">
        <f t="shared" si="639"/>
        <v>0.2115682667490934</v>
      </c>
      <c r="M1361" s="24">
        <f t="shared" si="640"/>
        <v>610.29983502744017</v>
      </c>
      <c r="N1361" s="12">
        <f t="shared" si="627"/>
        <v>0.50187805939009034</v>
      </c>
      <c r="O1361" s="24">
        <f t="shared" si="628"/>
        <v>767.81662649217299</v>
      </c>
      <c r="P1361" s="12">
        <f t="shared" si="641"/>
        <v>0.28646512162129384</v>
      </c>
      <c r="Q1361" s="24">
        <f t="shared" si="642"/>
        <v>465.08940901121906</v>
      </c>
      <c r="R1361" s="12">
        <f t="shared" si="629"/>
        <v>0.32997911913791383</v>
      </c>
      <c r="S1361" s="24">
        <f t="shared" si="630"/>
        <v>642.29117197762696</v>
      </c>
      <c r="T1361" s="12">
        <f t="shared" si="643"/>
        <v>0.26679593305536725</v>
      </c>
      <c r="W1361" s="24">
        <f t="shared" si="644"/>
        <v>537.41840458539116</v>
      </c>
      <c r="X1361" s="24">
        <f t="shared" si="645"/>
        <v>696.9014990947145</v>
      </c>
      <c r="Y1361" s="13">
        <f t="shared" si="631"/>
        <v>0.34215688410928646</v>
      </c>
      <c r="Z1361" s="24">
        <f t="shared" si="632"/>
        <v>4898.6112312333235</v>
      </c>
      <c r="AA1361" s="24">
        <f t="shared" si="633"/>
        <v>16512.493600349502</v>
      </c>
      <c r="AB1361" s="24">
        <f t="shared" si="646"/>
        <v>610.29983502744017</v>
      </c>
      <c r="AC1361" s="24">
        <f t="shared" si="647"/>
        <v>465.08940901121906</v>
      </c>
      <c r="AE1361" s="14">
        <f t="shared" si="648"/>
        <v>111.91666666666667</v>
      </c>
      <c r="AF1361" s="24">
        <f t="shared" si="652"/>
        <v>407.5447045056095</v>
      </c>
      <c r="AG1361" s="3">
        <f t="shared" si="649"/>
        <v>1.9</v>
      </c>
      <c r="AH1361" s="3">
        <f>IF(AC1361&lt;=450,AthetaR30_0,IF(AC1361&gt;=650,AthetaR30_2,(IF(AC1361&lt;=550,AthetaR30_0+(AthetaR30_1-AthetaR30_0)/100*(AC1361-450),AthetaR30_1+(AthetaR30_2-AthetaR30_1)/100*(AC1361-450)))))</f>
        <v>0</v>
      </c>
      <c r="AI1361" s="3">
        <f>IF(AD1361&lt;=450,AthetaR60_0,IF(AD1361&gt;=650,AthetaR60_2,(IF(AD1361&lt;=550,AthetaR60_0+(AthetaR60_1-AthetaR60_0)/100*(AD1361-450),AthetaR60_1+(AthetaR60_2-AthetaR60_1)/100*(AD1361-450)))))</f>
        <v>0.5</v>
      </c>
      <c r="AJ1361" s="3">
        <f>IF(AE1361&lt;=450,AthetaR90_0,IF(AE1361&gt;=650,AthetaR90_2,(IF(AE1361&lt;=550,AthetaR90_0+(AthetaR90_1-AthetaR90_0)/100*(AE1361-450),AthetaR90_1+(AthetaR90_2-AthetaR90_1)/100*(AE1361-450)))))</f>
        <v>1.3</v>
      </c>
      <c r="AK1361" s="3">
        <f>IF(AF1361&lt;=450,AthetaR120_0,IF(AF1361&gt;=650,AthetaR120_2,(IF(AF1361&lt;=550,AthetaR120_0+(AthetaR120_1-AthetaR120_0)/100*(AF1361-450),AthetaR120_1+(AthetaR120_2-AthetaR120_1)/100*(AF1361-450)))))</f>
        <v>1.9</v>
      </c>
      <c r="AL1361" s="24">
        <f t="shared" si="650"/>
        <v>610.29983502744017</v>
      </c>
      <c r="AM1361" s="14">
        <f t="shared" si="651"/>
        <v>476.56595667029819</v>
      </c>
    </row>
    <row r="1362" spans="2:39" x14ac:dyDescent="0.25">
      <c r="B1362" s="3">
        <f t="shared" si="634"/>
        <v>6720</v>
      </c>
      <c r="C1362" s="14">
        <f t="shared" si="635"/>
        <v>112</v>
      </c>
      <c r="D1362" s="11">
        <f t="shared" si="636"/>
        <v>1038.7133928502117</v>
      </c>
      <c r="E1362" s="11">
        <f t="shared" ref="E1362:E1425" si="653">IF(B1362&lt;=40*60,20+345*CRed_1*LOG(8*C1362+1,10),ThetaG40+(ThetaG120-ThetaG40)/80*(C1362-40))</f>
        <v>733.57665218337615</v>
      </c>
      <c r="F1362" s="11">
        <f t="shared" si="637"/>
        <v>324.96832726699688</v>
      </c>
      <c r="G1362" s="11">
        <f t="shared" ref="G1362:G1425" si="654">M1362</f>
        <v>610.58630014906146</v>
      </c>
      <c r="H1362" s="11">
        <f t="shared" ref="H1362:H1425" si="655">Q1362</f>
        <v>465.35620494427445</v>
      </c>
      <c r="I1362" s="24">
        <f t="shared" si="638"/>
        <v>324.96832726699688</v>
      </c>
      <c r="J1362" s="12">
        <f t="shared" ref="J1362:J1425" si="656">Cp*RhoP/(K1362*RhoA)*dP/1000*MassivSS</f>
        <v>0.20143235820051481</v>
      </c>
      <c r="K1362" s="24">
        <f t="shared" ref="K1362:K1425" si="657">IF(I1362&lt;600,425+0.773*I1362-1.69/1000*I1362^2+2.22/1000^2*I1362^3,IF(I1362&lt;735,666+13002/(738-I1362),IF(I1362&lt;900,545+17820/(I1362-731),650)))</f>
        <v>573.91521687058219</v>
      </c>
      <c r="L1362" s="12">
        <f t="shared" si="639"/>
        <v>0.21151235990804906</v>
      </c>
      <c r="M1362" s="24">
        <f t="shared" si="640"/>
        <v>610.58630014906146</v>
      </c>
      <c r="N1362" s="12">
        <f t="shared" ref="N1362:N1425" si="658">Cp*RhoP/(O1362*RhoA)*dP/1000*MassivW</f>
        <v>0.50172847524410547</v>
      </c>
      <c r="O1362" s="24">
        <f t="shared" ref="O1362:O1425" si="659">IF(M1362&lt;600,425+0.773*M1362-1.69/1000*M1362^2+2.22/1000^2*M1362^3,IF(M1362&lt;735,666+13002/(738-M1362),IF(M1362&lt;900,545+17820/(M1362-731),650)))</f>
        <v>768.04554153290474</v>
      </c>
      <c r="P1362" s="12">
        <f t="shared" si="641"/>
        <v>0.28627712155646129</v>
      </c>
      <c r="Q1362" s="24">
        <f t="shared" si="642"/>
        <v>465.35620494427445</v>
      </c>
      <c r="R1362" s="12">
        <f t="shared" ref="R1362:R1425" si="660">Cp*RhoP/(S1362*RhoA)*dP/1000*MassivSI</f>
        <v>0.32989114736618197</v>
      </c>
      <c r="S1362" s="24">
        <f t="shared" ref="S1362:S1425" si="661">IF(Q1362&lt;600,425+0.773*Q1362-1.69/1000*Q1362^2+2.22/1000^2*Q1362^3,IF(Q1362&lt;735,666+13002/(738-Q1362),IF(Q1362&lt;900,545+17820/(Q1362-731),650)))</f>
        <v>642.4624511793204</v>
      </c>
      <c r="T1362" s="12">
        <f t="shared" si="643"/>
        <v>0.26666146173033617</v>
      </c>
      <c r="W1362" s="24">
        <f t="shared" si="644"/>
        <v>537.76056146950043</v>
      </c>
      <c r="X1362" s="24">
        <f t="shared" si="645"/>
        <v>697.20283801215487</v>
      </c>
      <c r="Y1362" s="13">
        <f t="shared" ref="Y1362:Y1425" si="662">MAX(MassivSSCO/(X1362*RhoA)*DeltaT*(Z1362+AA1362),L1362)</f>
        <v>0.34202118864033731</v>
      </c>
      <c r="Z1362" s="24">
        <f t="shared" ref="Z1362:Z1425" si="663">AlphaC*(E1362-W1362)</f>
        <v>4895.4022678468928</v>
      </c>
      <c r="AA1362" s="24">
        <f t="shared" ref="AA1362:AA1425" si="664">Phi*EpsilonF*0.7*Botzman/10^8*EpsilonA*((E1362+273)^4-(W1362+273)^4)</f>
        <v>16516.465617227212</v>
      </c>
      <c r="AB1362" s="24">
        <f t="shared" si="646"/>
        <v>610.58630014906146</v>
      </c>
      <c r="AC1362" s="24">
        <f t="shared" si="647"/>
        <v>465.35620494427445</v>
      </c>
      <c r="AE1362" s="14">
        <f t="shared" si="648"/>
        <v>112</v>
      </c>
      <c r="AF1362" s="24">
        <f t="shared" si="652"/>
        <v>407.6781024721372</v>
      </c>
      <c r="AG1362" s="3">
        <f t="shared" si="649"/>
        <v>1.9</v>
      </c>
      <c r="AH1362" s="3">
        <f>IF(AC1362&lt;=450,AthetaR30_0,IF(AC1362&gt;=650,AthetaR30_2,(IF(AC1362&lt;=550,AthetaR30_0+(AthetaR30_1-AthetaR30_0)/100*(AC1362-450),AthetaR30_1+(AthetaR30_2-AthetaR30_1)/100*(AC1362-450)))))</f>
        <v>0</v>
      </c>
      <c r="AI1362" s="3">
        <f>IF(AD1362&lt;=450,AthetaR60_0,IF(AD1362&gt;=650,AthetaR60_2,(IF(AD1362&lt;=550,AthetaR60_0+(AthetaR60_1-AthetaR60_0)/100*(AD1362-450),AthetaR60_1+(AthetaR60_2-AthetaR60_1)/100*(AD1362-450)))))</f>
        <v>0.5</v>
      </c>
      <c r="AJ1362" s="3">
        <f>IF(AE1362&lt;=450,AthetaR90_0,IF(AE1362&gt;=650,AthetaR90_2,(IF(AE1362&lt;=550,AthetaR90_0+(AthetaR90_1-AthetaR90_0)/100*(AE1362-450),AthetaR90_1+(AthetaR90_2-AthetaR90_1)/100*(AE1362-450)))))</f>
        <v>1.3</v>
      </c>
      <c r="AK1362" s="3">
        <f>IF(AF1362&lt;=450,AthetaR120_0,IF(AF1362&gt;=650,AthetaR120_2,(IF(AF1362&lt;=550,AthetaR120_0+(AthetaR120_1-AthetaR120_0)/100*(AF1362-450),AthetaR120_1+(AthetaR120_2-AthetaR120_1)/100*(AF1362-450)))))</f>
        <v>1.9</v>
      </c>
      <c r="AL1362" s="24">
        <f t="shared" si="650"/>
        <v>610.58630014906146</v>
      </c>
      <c r="AM1362" s="14">
        <f t="shared" si="651"/>
        <v>476.85779403955257</v>
      </c>
    </row>
    <row r="1363" spans="2:39" x14ac:dyDescent="0.25">
      <c r="B1363" s="3">
        <f t="shared" ref="B1363:B1426" si="665">B1362+DeltaT</f>
        <v>6725</v>
      </c>
      <c r="C1363" s="14">
        <f t="shared" ref="C1363:C1426" si="666">B1363/60</f>
        <v>112.08333333333333</v>
      </c>
      <c r="D1363" s="11">
        <f t="shared" ref="D1363:D1426" si="667">20+345*LOG(8*C1363+1,10)</f>
        <v>1038.8247090486875</v>
      </c>
      <c r="E1363" s="11">
        <f t="shared" si="653"/>
        <v>733.79045053202822</v>
      </c>
      <c r="F1363" s="11">
        <f t="shared" ref="F1363:F1426" si="668">I1363</f>
        <v>325.17983962690494</v>
      </c>
      <c r="G1363" s="11">
        <f t="shared" si="654"/>
        <v>610.87257727061797</v>
      </c>
      <c r="H1363" s="11">
        <f t="shared" si="655"/>
        <v>465.62286640600479</v>
      </c>
      <c r="I1363" s="24">
        <f t="shared" ref="I1363:I1426" si="669">I1362+IF(Limit=Oui,MAX(0,L1362),L1362)</f>
        <v>325.17983962690494</v>
      </c>
      <c r="J1363" s="12">
        <f t="shared" si="656"/>
        <v>0.20140429828847317</v>
      </c>
      <c r="K1363" s="24">
        <f t="shared" si="657"/>
        <v>573.9951754943138</v>
      </c>
      <c r="L1363" s="12">
        <f t="shared" ref="L1363:L1426" si="670">LambdaP*MassivSS/(dP/1000)/(K1363*RhoA)/(1+J1363/3)*(D1363-I1363)*DeltaT-(EXP(J1363/10)-1)*(D1363-D1362)</f>
        <v>0.21145644971620187</v>
      </c>
      <c r="M1363" s="24">
        <f t="shared" ref="M1363:M1426" si="671">M1362+IF(Limit=Oui,MAX(0,P1362),P1362)</f>
        <v>610.87257727061797</v>
      </c>
      <c r="N1363" s="12">
        <f t="shared" si="658"/>
        <v>0.50157840544815901</v>
      </c>
      <c r="O1363" s="24">
        <f t="shared" si="659"/>
        <v>768.27533698750062</v>
      </c>
      <c r="P1363" s="12">
        <f t="shared" ref="P1363:P1426" si="672">LambdaP*MassivW/(dP/1000)/(O1363*RhoA)/(1+N1363/3)*(D1363-M1363)*DeltaT-(EXP(N1363/10)-1)*(D1363-D1362)</f>
        <v>0.28608900251781838</v>
      </c>
      <c r="Q1363" s="24">
        <f t="shared" ref="Q1363:Q1426" si="673">Q1362+IF(Limit=Oui,MAX(0,T1362),T1362)</f>
        <v>465.62286640600479</v>
      </c>
      <c r="R1363" s="12">
        <f t="shared" si="660"/>
        <v>0.32980316390890441</v>
      </c>
      <c r="S1363" s="24">
        <f t="shared" si="661"/>
        <v>642.63384452484138</v>
      </c>
      <c r="T1363" s="12">
        <f t="shared" ref="T1363:T1426" si="674">LambdaP*MassivSI/(dP/1000)/(S1363*RhoA)/(1+R1363/3)*(D1363-Q1363)*DeltaT-(EXP(R1363/10)-1)*(D1363-D1362)</f>
        <v>0.26652703242810222</v>
      </c>
      <c r="W1363" s="24">
        <f t="shared" ref="W1363:W1426" si="675">W1362+IF(Limit=Oui,MAX(0,Y1362),Y1362)</f>
        <v>538.10258265814082</v>
      </c>
      <c r="X1363" s="24">
        <f t="shared" ref="X1363:X1426" si="676">IF(W1363&lt;600,425+0.773*W1363-1.69/1000*W1363^2+2.22/1000^2*W1363^3,IF(W1363&lt;735,666+13002/(738-W1363),IF(W1363&lt;900,545+17820/(W1363-731),650)))</f>
        <v>697.50450003598598</v>
      </c>
      <c r="Y1363" s="13">
        <f t="shared" si="662"/>
        <v>0.34188547158117555</v>
      </c>
      <c r="Z1363" s="24">
        <f t="shared" si="663"/>
        <v>4892.1966968471852</v>
      </c>
      <c r="AA1363" s="24">
        <f t="shared" si="664"/>
        <v>16520.435465189417</v>
      </c>
      <c r="AB1363" s="24">
        <f t="shared" ref="AB1363:AB1426" si="677">MAX(M1363,AVERAGE(W1363,AC1363))</f>
        <v>610.87257727061797</v>
      </c>
      <c r="AC1363" s="24">
        <f t="shared" ref="AC1363:AC1426" si="678">Q1363</f>
        <v>465.62286640600479</v>
      </c>
      <c r="AE1363" s="14">
        <f t="shared" ref="AE1363:AE1426" si="679">C1363</f>
        <v>112.08333333333333</v>
      </c>
      <c r="AF1363" s="24">
        <f t="shared" si="652"/>
        <v>407.81143320300237</v>
      </c>
      <c r="AG1363" s="3">
        <f t="shared" ref="AG1363:AG1426" si="680">IF(C1363&lt;=30,AH1363,IF(C1363&lt;=60,AI1363,IF(C1363&lt;=90,AJ1363,IF(C1363&lt;=120,AK1363,-1))))</f>
        <v>1.9</v>
      </c>
      <c r="AH1363" s="3">
        <f>IF(AC1363&lt;=450,AthetaR30_0,IF(AC1363&gt;=650,AthetaR30_2,(IF(AC1363&lt;=550,AthetaR30_0+(AthetaR30_1-AthetaR30_0)/100*(AC1363-450),AthetaR30_1+(AthetaR30_2-AthetaR30_1)/100*(AC1363-450)))))</f>
        <v>0</v>
      </c>
      <c r="AI1363" s="3">
        <f>IF(AD1363&lt;=450,AthetaR60_0,IF(AD1363&gt;=650,AthetaR60_2,(IF(AD1363&lt;=550,AthetaR60_0+(AthetaR60_1-AthetaR60_0)/100*(AD1363-450),AthetaR60_1+(AthetaR60_2-AthetaR60_1)/100*(AD1363-450)))))</f>
        <v>0.5</v>
      </c>
      <c r="AJ1363" s="3">
        <f>IF(AE1363&lt;=450,AthetaR90_0,IF(AE1363&gt;=650,AthetaR90_2,(IF(AE1363&lt;=550,AthetaR90_0+(AthetaR90_1-AthetaR90_0)/100*(AE1363-450),AthetaR90_1+(AthetaR90_2-AthetaR90_1)/100*(AE1363-450)))))</f>
        <v>1.3</v>
      </c>
      <c r="AK1363" s="3">
        <f>IF(AF1363&lt;=450,AthetaR120_0,IF(AF1363&gt;=650,AthetaR120_2,(IF(AF1363&lt;=550,AthetaR120_0+(AthetaR120_1-AthetaR120_0)/100*(AF1363-450),AthetaR120_1+(AthetaR120_2-AthetaR120_1)/100*(AF1363-450)))))</f>
        <v>1.9</v>
      </c>
      <c r="AL1363" s="24">
        <f t="shared" ref="AL1363:AL1426" si="681">MAX(M1363,AVERAGE(W1363,AM1363))</f>
        <v>610.87257727061797</v>
      </c>
      <c r="AM1363" s="14">
        <f t="shared" ref="AM1363:AM1426" si="682">IF(W1363&gt;=AF1363,(1+(W1363-AF1363)*AG1363/10000)*AC1363,AC1363)</f>
        <v>477.14950871656544</v>
      </c>
    </row>
    <row r="1364" spans="2:39" x14ac:dyDescent="0.25">
      <c r="B1364" s="3">
        <f t="shared" si="665"/>
        <v>6730</v>
      </c>
      <c r="C1364" s="14">
        <f t="shared" si="666"/>
        <v>112.16666666666667</v>
      </c>
      <c r="D1364" s="11">
        <f t="shared" si="667"/>
        <v>1038.9359426070678</v>
      </c>
      <c r="E1364" s="11">
        <f t="shared" si="653"/>
        <v>734.00424888068028</v>
      </c>
      <c r="F1364" s="11">
        <f t="shared" si="668"/>
        <v>325.39129607662113</v>
      </c>
      <c r="G1364" s="11">
        <f t="shared" si="654"/>
        <v>611.15866627313574</v>
      </c>
      <c r="H1364" s="11">
        <f t="shared" si="655"/>
        <v>465.88939343843288</v>
      </c>
      <c r="I1364" s="24">
        <f t="shared" si="669"/>
        <v>325.39129607662113</v>
      </c>
      <c r="J1364" s="12">
        <f t="shared" si="656"/>
        <v>0.20137623868257029</v>
      </c>
      <c r="K1364" s="24">
        <f t="shared" si="657"/>
        <v>574.07515552830341</v>
      </c>
      <c r="L1364" s="12">
        <f t="shared" si="670"/>
        <v>0.21140053619276153</v>
      </c>
      <c r="M1364" s="24">
        <f t="shared" si="671"/>
        <v>611.15866627313574</v>
      </c>
      <c r="N1364" s="12">
        <f t="shared" si="658"/>
        <v>0.50142784779357652</v>
      </c>
      <c r="O1364" s="24">
        <f t="shared" si="659"/>
        <v>768.50601769923082</v>
      </c>
      <c r="P1364" s="12">
        <f t="shared" si="672"/>
        <v>0.28590076378907486</v>
      </c>
      <c r="Q1364" s="24">
        <f t="shared" si="673"/>
        <v>465.88939343843288</v>
      </c>
      <c r="R1364" s="12">
        <f t="shared" si="660"/>
        <v>0.3297151688344892</v>
      </c>
      <c r="S1364" s="24">
        <f t="shared" si="661"/>
        <v>642.80535199042322</v>
      </c>
      <c r="T1364" s="12">
        <f t="shared" si="674"/>
        <v>0.26639264523935907</v>
      </c>
      <c r="W1364" s="24">
        <f t="shared" si="675"/>
        <v>538.44446812972194</v>
      </c>
      <c r="X1364" s="24">
        <f t="shared" si="676"/>
        <v>697.80648515301687</v>
      </c>
      <c r="Y1364" s="13">
        <f t="shared" si="662"/>
        <v>0.34174973343046616</v>
      </c>
      <c r="Z1364" s="24">
        <f t="shared" si="663"/>
        <v>4888.9945187739586</v>
      </c>
      <c r="AA1364" s="24">
        <f t="shared" si="664"/>
        <v>16524.403160969989</v>
      </c>
      <c r="AB1364" s="24">
        <f t="shared" si="677"/>
        <v>611.15866627313574</v>
      </c>
      <c r="AC1364" s="24">
        <f t="shared" si="678"/>
        <v>465.88939343843288</v>
      </c>
      <c r="AE1364" s="14">
        <f t="shared" si="679"/>
        <v>112.16666666666667</v>
      </c>
      <c r="AF1364" s="24">
        <f t="shared" si="652"/>
        <v>407.94469671921644</v>
      </c>
      <c r="AG1364" s="3">
        <f t="shared" si="680"/>
        <v>1.9</v>
      </c>
      <c r="AH1364" s="3">
        <f>IF(AC1364&lt;=450,AthetaR30_0,IF(AC1364&gt;=650,AthetaR30_2,(IF(AC1364&lt;=550,AthetaR30_0+(AthetaR30_1-AthetaR30_0)/100*(AC1364-450),AthetaR30_1+(AthetaR30_2-AthetaR30_1)/100*(AC1364-450)))))</f>
        <v>0</v>
      </c>
      <c r="AI1364" s="3">
        <f>IF(AD1364&lt;=450,AthetaR60_0,IF(AD1364&gt;=650,AthetaR60_2,(IF(AD1364&lt;=550,AthetaR60_0+(AthetaR60_1-AthetaR60_0)/100*(AD1364-450),AthetaR60_1+(AthetaR60_2-AthetaR60_1)/100*(AD1364-450)))))</f>
        <v>0.5</v>
      </c>
      <c r="AJ1364" s="3">
        <f>IF(AE1364&lt;=450,AthetaR90_0,IF(AE1364&gt;=650,AthetaR90_2,(IF(AE1364&lt;=550,AthetaR90_0+(AthetaR90_1-AthetaR90_0)/100*(AE1364-450),AthetaR90_1+(AthetaR90_2-AthetaR90_1)/100*(AE1364-450)))))</f>
        <v>1.3</v>
      </c>
      <c r="AK1364" s="3">
        <f>IF(AF1364&lt;=450,AthetaR120_0,IF(AF1364&gt;=650,AthetaR120_2,(IF(AF1364&lt;=550,AthetaR120_0+(AthetaR120_1-AthetaR120_0)/100*(AF1364-450),AthetaR120_1+(AthetaR120_2-AthetaR120_1)/100*(AF1364-450)))))</f>
        <v>1.9</v>
      </c>
      <c r="AL1364" s="24">
        <f t="shared" si="681"/>
        <v>611.15866627313574</v>
      </c>
      <c r="AM1364" s="14">
        <f t="shared" si="682"/>
        <v>477.44110071422887</v>
      </c>
    </row>
    <row r="1365" spans="2:39" x14ac:dyDescent="0.25">
      <c r="B1365" s="3">
        <f t="shared" si="665"/>
        <v>6735</v>
      </c>
      <c r="C1365" s="14">
        <f t="shared" si="666"/>
        <v>112.25</v>
      </c>
      <c r="D1365" s="11">
        <f t="shared" si="667"/>
        <v>1039.0470936479637</v>
      </c>
      <c r="E1365" s="11">
        <f t="shared" si="653"/>
        <v>734.21804722933234</v>
      </c>
      <c r="F1365" s="11">
        <f t="shared" si="668"/>
        <v>325.60269661281387</v>
      </c>
      <c r="G1365" s="11">
        <f t="shared" si="654"/>
        <v>611.44456703692481</v>
      </c>
      <c r="H1365" s="11">
        <f t="shared" si="655"/>
        <v>466.15578608367224</v>
      </c>
      <c r="I1365" s="24">
        <f t="shared" si="669"/>
        <v>325.60269661281387</v>
      </c>
      <c r="J1365" s="12">
        <f t="shared" si="656"/>
        <v>0.20134817935394483</v>
      </c>
      <c r="K1365" s="24">
        <f t="shared" si="657"/>
        <v>574.15515706343695</v>
      </c>
      <c r="L1365" s="12">
        <f t="shared" si="670"/>
        <v>0.21134461935691495</v>
      </c>
      <c r="M1365" s="24">
        <f t="shared" si="671"/>
        <v>611.44456703692481</v>
      </c>
      <c r="N1365" s="12">
        <f t="shared" si="658"/>
        <v>0.5012768000590142</v>
      </c>
      <c r="O1365" s="24">
        <f t="shared" si="659"/>
        <v>768.73758854583161</v>
      </c>
      <c r="P1365" s="12">
        <f t="shared" si="672"/>
        <v>0.28571240464872932</v>
      </c>
      <c r="Q1365" s="24">
        <f t="shared" si="673"/>
        <v>466.15578608367224</v>
      </c>
      <c r="R1365" s="12">
        <f t="shared" si="660"/>
        <v>0.32962716221148919</v>
      </c>
      <c r="S1365" s="24">
        <f t="shared" si="661"/>
        <v>642.97697355187313</v>
      </c>
      <c r="T1365" s="12">
        <f t="shared" si="674"/>
        <v>0.26625830025460367</v>
      </c>
      <c r="W1365" s="24">
        <f t="shared" si="675"/>
        <v>538.78621786315239</v>
      </c>
      <c r="X1365" s="24">
        <f t="shared" si="676"/>
        <v>698.10879334932656</v>
      </c>
      <c r="Y1365" s="13">
        <f t="shared" si="662"/>
        <v>0.34161397468635474</v>
      </c>
      <c r="Z1365" s="24">
        <f t="shared" si="663"/>
        <v>4885.7957341544989</v>
      </c>
      <c r="AA1365" s="24">
        <f t="shared" si="664"/>
        <v>16528.36872131133</v>
      </c>
      <c r="AB1365" s="24">
        <f t="shared" si="677"/>
        <v>611.44456703692481</v>
      </c>
      <c r="AC1365" s="24">
        <f t="shared" si="678"/>
        <v>466.15578608367224</v>
      </c>
      <c r="AE1365" s="14">
        <f t="shared" si="679"/>
        <v>112.25</v>
      </c>
      <c r="AF1365" s="24">
        <f t="shared" si="652"/>
        <v>408.07789304183609</v>
      </c>
      <c r="AG1365" s="3">
        <f t="shared" si="680"/>
        <v>1.9</v>
      </c>
      <c r="AH1365" s="3">
        <f>IF(AC1365&lt;=450,AthetaR30_0,IF(AC1365&gt;=650,AthetaR30_2,(IF(AC1365&lt;=550,AthetaR30_0+(AthetaR30_1-AthetaR30_0)/100*(AC1365-450),AthetaR30_1+(AthetaR30_2-AthetaR30_1)/100*(AC1365-450)))))</f>
        <v>0</v>
      </c>
      <c r="AI1365" s="3">
        <f>IF(AD1365&lt;=450,AthetaR60_0,IF(AD1365&gt;=650,AthetaR60_2,(IF(AD1365&lt;=550,AthetaR60_0+(AthetaR60_1-AthetaR60_0)/100*(AD1365-450),AthetaR60_1+(AthetaR60_2-AthetaR60_1)/100*(AD1365-450)))))</f>
        <v>0.5</v>
      </c>
      <c r="AJ1365" s="3">
        <f>IF(AE1365&lt;=450,AthetaR90_0,IF(AE1365&gt;=650,AthetaR90_2,(IF(AE1365&lt;=550,AthetaR90_0+(AthetaR90_1-AthetaR90_0)/100*(AE1365-450),AthetaR90_1+(AthetaR90_2-AthetaR90_1)/100*(AE1365-450)))))</f>
        <v>1.3</v>
      </c>
      <c r="AK1365" s="3">
        <f>IF(AF1365&lt;=450,AthetaR120_0,IF(AF1365&gt;=650,AthetaR120_2,(IF(AF1365&lt;=550,AthetaR120_0+(AthetaR120_1-AthetaR120_0)/100*(AF1365-450),AthetaR120_1+(AthetaR120_2-AthetaR120_1)/100*(AF1365-450)))))</f>
        <v>1.9</v>
      </c>
      <c r="AL1365" s="24">
        <f t="shared" si="681"/>
        <v>611.44456703692481</v>
      </c>
      <c r="AM1365" s="14">
        <f t="shared" si="682"/>
        <v>477.73257004557672</v>
      </c>
    </row>
    <row r="1366" spans="2:39" x14ac:dyDescent="0.25">
      <c r="B1366" s="3">
        <f t="shared" si="665"/>
        <v>6740</v>
      </c>
      <c r="C1366" s="14">
        <f t="shared" si="666"/>
        <v>112.33333333333333</v>
      </c>
      <c r="D1366" s="11">
        <f t="shared" si="667"/>
        <v>1039.1581622937147</v>
      </c>
      <c r="E1366" s="11">
        <f t="shared" si="653"/>
        <v>734.4318455779844</v>
      </c>
      <c r="F1366" s="11">
        <f t="shared" si="668"/>
        <v>325.81404123217078</v>
      </c>
      <c r="G1366" s="11">
        <f t="shared" si="654"/>
        <v>611.73027944157354</v>
      </c>
      <c r="H1366" s="11">
        <f t="shared" si="655"/>
        <v>466.42204438392685</v>
      </c>
      <c r="I1366" s="24">
        <f t="shared" si="669"/>
        <v>325.81404123217078</v>
      </c>
      <c r="J1366" s="12">
        <f t="shared" si="656"/>
        <v>0.20132012027383456</v>
      </c>
      <c r="K1366" s="24">
        <f t="shared" si="657"/>
        <v>574.23518019041433</v>
      </c>
      <c r="L1366" s="12">
        <f t="shared" si="670"/>
        <v>0.21128869922781712</v>
      </c>
      <c r="M1366" s="24">
        <f t="shared" si="671"/>
        <v>611.73027944157354</v>
      </c>
      <c r="N1366" s="12">
        <f t="shared" si="658"/>
        <v>0.50112526001037327</v>
      </c>
      <c r="O1366" s="24">
        <f t="shared" si="659"/>
        <v>768.9700544398039</v>
      </c>
      <c r="P1366" s="12">
        <f t="shared" si="672"/>
        <v>0.28552392437001328</v>
      </c>
      <c r="Q1366" s="24">
        <f t="shared" si="673"/>
        <v>466.42204438392685</v>
      </c>
      <c r="R1366" s="12">
        <f t="shared" si="660"/>
        <v>0.32953914410860008</v>
      </c>
      <c r="S1366" s="24">
        <f t="shared" si="661"/>
        <v>643.14870918457461</v>
      </c>
      <c r="T1366" s="12">
        <f t="shared" si="674"/>
        <v>0.26612399756411953</v>
      </c>
      <c r="W1366" s="24">
        <f t="shared" si="675"/>
        <v>539.1278318378387</v>
      </c>
      <c r="X1366" s="24">
        <f t="shared" si="676"/>
        <v>698.41142461026902</v>
      </c>
      <c r="Y1366" s="13">
        <f t="shared" si="662"/>
        <v>0.34147819584645889</v>
      </c>
      <c r="Z1366" s="24">
        <f t="shared" si="663"/>
        <v>4882.6003435036428</v>
      </c>
      <c r="AA1366" s="24">
        <f t="shared" si="664"/>
        <v>16532.332162964132</v>
      </c>
      <c r="AB1366" s="24">
        <f t="shared" si="677"/>
        <v>611.73027944157354</v>
      </c>
      <c r="AC1366" s="24">
        <f t="shared" si="678"/>
        <v>466.42204438392685</v>
      </c>
      <c r="AE1366" s="14">
        <f t="shared" si="679"/>
        <v>112.33333333333333</v>
      </c>
      <c r="AF1366" s="24">
        <f t="shared" si="652"/>
        <v>408.21102219196342</v>
      </c>
      <c r="AG1366" s="3">
        <f t="shared" si="680"/>
        <v>1.9</v>
      </c>
      <c r="AH1366" s="3">
        <f>IF(AC1366&lt;=450,AthetaR30_0,IF(AC1366&gt;=650,AthetaR30_2,(IF(AC1366&lt;=550,AthetaR30_0+(AthetaR30_1-AthetaR30_0)/100*(AC1366-450),AthetaR30_1+(AthetaR30_2-AthetaR30_1)/100*(AC1366-450)))))</f>
        <v>0</v>
      </c>
      <c r="AI1366" s="3">
        <f>IF(AD1366&lt;=450,AthetaR60_0,IF(AD1366&gt;=650,AthetaR60_2,(IF(AD1366&lt;=550,AthetaR60_0+(AthetaR60_1-AthetaR60_0)/100*(AD1366-450),AthetaR60_1+(AthetaR60_2-AthetaR60_1)/100*(AD1366-450)))))</f>
        <v>0.5</v>
      </c>
      <c r="AJ1366" s="3">
        <f>IF(AE1366&lt;=450,AthetaR90_0,IF(AE1366&gt;=650,AthetaR90_2,(IF(AE1366&lt;=550,AthetaR90_0+(AthetaR90_1-AthetaR90_0)/100*(AE1366-450),AthetaR90_1+(AthetaR90_2-AthetaR90_1)/100*(AE1366-450)))))</f>
        <v>1.3</v>
      </c>
      <c r="AK1366" s="3">
        <f>IF(AF1366&lt;=450,AthetaR120_0,IF(AF1366&gt;=650,AthetaR120_2,(IF(AF1366&lt;=550,AthetaR120_0+(AthetaR120_1-AthetaR120_0)/100*(AF1366-450),AthetaR120_1+(AthetaR120_2-AthetaR120_1)/100*(AF1366-450)))))</f>
        <v>1.9</v>
      </c>
      <c r="AL1366" s="24">
        <f t="shared" si="681"/>
        <v>611.73027944157354</v>
      </c>
      <c r="AM1366" s="14">
        <f t="shared" si="682"/>
        <v>478.02391672378451</v>
      </c>
    </row>
    <row r="1367" spans="2:39" x14ac:dyDescent="0.25">
      <c r="B1367" s="3">
        <f t="shared" si="665"/>
        <v>6745</v>
      </c>
      <c r="C1367" s="14">
        <f t="shared" si="666"/>
        <v>112.41666666666667</v>
      </c>
      <c r="D1367" s="11">
        <f t="shared" si="667"/>
        <v>1039.2691486663871</v>
      </c>
      <c r="E1367" s="11">
        <f t="shared" si="653"/>
        <v>734.64564392663658</v>
      </c>
      <c r="F1367" s="11">
        <f t="shared" si="668"/>
        <v>326.02532993139857</v>
      </c>
      <c r="G1367" s="11">
        <f t="shared" si="654"/>
        <v>612.01580336594361</v>
      </c>
      <c r="H1367" s="11">
        <f t="shared" si="655"/>
        <v>466.68816838149098</v>
      </c>
      <c r="I1367" s="24">
        <f t="shared" si="669"/>
        <v>326.02532993139857</v>
      </c>
      <c r="J1367" s="12">
        <f t="shared" si="656"/>
        <v>0.20129206141357597</v>
      </c>
      <c r="K1367" s="24">
        <f t="shared" si="657"/>
        <v>574.31522499974949</v>
      </c>
      <c r="L1367" s="12">
        <f t="shared" si="670"/>
        <v>0.21123277582464176</v>
      </c>
      <c r="M1367" s="24">
        <f t="shared" si="671"/>
        <v>612.01580336594361</v>
      </c>
      <c r="N1367" s="12">
        <f t="shared" si="658"/>
        <v>0.5009732254007141</v>
      </c>
      <c r="O1367" s="24">
        <f t="shared" si="659"/>
        <v>769.20342032871497</v>
      </c>
      <c r="P1367" s="12">
        <f t="shared" si="672"/>
        <v>0.28533532222098329</v>
      </c>
      <c r="Q1367" s="24">
        <f t="shared" si="673"/>
        <v>466.68816838149098</v>
      </c>
      <c r="R1367" s="12">
        <f t="shared" si="660"/>
        <v>0.32945111459465992</v>
      </c>
      <c r="S1367" s="24">
        <f t="shared" si="661"/>
        <v>643.32055886348803</v>
      </c>
      <c r="T1367" s="12">
        <f t="shared" si="674"/>
        <v>0.26598973725806085</v>
      </c>
      <c r="W1367" s="24">
        <f t="shared" si="675"/>
        <v>539.46931003368513</v>
      </c>
      <c r="X1367" s="24">
        <f t="shared" si="676"/>
        <v>698.71437892047607</v>
      </c>
      <c r="Y1367" s="13">
        <f t="shared" si="662"/>
        <v>0.34134239740786387</v>
      </c>
      <c r="Z1367" s="24">
        <f t="shared" si="663"/>
        <v>4879.4083473237861</v>
      </c>
      <c r="AA1367" s="24">
        <f t="shared" si="664"/>
        <v>16536.293502687262</v>
      </c>
      <c r="AB1367" s="24">
        <f t="shared" si="677"/>
        <v>612.01580336594361</v>
      </c>
      <c r="AC1367" s="24">
        <f t="shared" si="678"/>
        <v>466.68816838149098</v>
      </c>
      <c r="AE1367" s="14">
        <f t="shared" si="679"/>
        <v>112.41666666666667</v>
      </c>
      <c r="AF1367" s="24">
        <f t="shared" si="652"/>
        <v>408.34408419074549</v>
      </c>
      <c r="AG1367" s="3">
        <f t="shared" si="680"/>
        <v>1.9</v>
      </c>
      <c r="AH1367" s="3">
        <f>IF(AC1367&lt;=450,AthetaR30_0,IF(AC1367&gt;=650,AthetaR30_2,(IF(AC1367&lt;=550,AthetaR30_0+(AthetaR30_1-AthetaR30_0)/100*(AC1367-450),AthetaR30_1+(AthetaR30_2-AthetaR30_1)/100*(AC1367-450)))))</f>
        <v>0</v>
      </c>
      <c r="AI1367" s="3">
        <f>IF(AD1367&lt;=450,AthetaR60_0,IF(AD1367&gt;=650,AthetaR60_2,(IF(AD1367&lt;=550,AthetaR60_0+(AthetaR60_1-AthetaR60_0)/100*(AD1367-450),AthetaR60_1+(AthetaR60_2-AthetaR60_1)/100*(AD1367-450)))))</f>
        <v>0.5</v>
      </c>
      <c r="AJ1367" s="3">
        <f>IF(AE1367&lt;=450,AthetaR90_0,IF(AE1367&gt;=650,AthetaR90_2,(IF(AE1367&lt;=550,AthetaR90_0+(AthetaR90_1-AthetaR90_0)/100*(AE1367-450),AthetaR90_1+(AthetaR90_2-AthetaR90_1)/100*(AE1367-450)))))</f>
        <v>1.3</v>
      </c>
      <c r="AK1367" s="3">
        <f>IF(AF1367&lt;=450,AthetaR120_0,IF(AF1367&gt;=650,AthetaR120_2,(IF(AF1367&lt;=550,AthetaR120_0+(AthetaR120_1-AthetaR120_0)/100*(AF1367-450),AthetaR120_1+(AthetaR120_2-AthetaR120_1)/100*(AF1367-450)))))</f>
        <v>1.9</v>
      </c>
      <c r="AL1367" s="24">
        <f t="shared" si="681"/>
        <v>612.01580336594361</v>
      </c>
      <c r="AM1367" s="14">
        <f t="shared" si="682"/>
        <v>478.31514076216865</v>
      </c>
    </row>
    <row r="1368" spans="2:39" x14ac:dyDescent="0.25">
      <c r="B1368" s="3">
        <f t="shared" si="665"/>
        <v>6750</v>
      </c>
      <c r="C1368" s="14">
        <f t="shared" si="666"/>
        <v>112.5</v>
      </c>
      <c r="D1368" s="11">
        <f t="shared" si="667"/>
        <v>1039.3800528877764</v>
      </c>
      <c r="E1368" s="11">
        <f t="shared" si="653"/>
        <v>734.85944227528864</v>
      </c>
      <c r="F1368" s="11">
        <f t="shared" si="668"/>
        <v>326.23656270722324</v>
      </c>
      <c r="G1368" s="11">
        <f t="shared" si="654"/>
        <v>612.30113868816454</v>
      </c>
      <c r="H1368" s="11">
        <f t="shared" si="655"/>
        <v>466.95415811874904</v>
      </c>
      <c r="I1368" s="24">
        <f t="shared" si="669"/>
        <v>326.23656270722324</v>
      </c>
      <c r="J1368" s="12">
        <f t="shared" si="656"/>
        <v>0.20126400274460451</v>
      </c>
      <c r="K1368" s="24">
        <f t="shared" si="657"/>
        <v>574.39529158176992</v>
      </c>
      <c r="L1368" s="12">
        <f t="shared" si="670"/>
        <v>0.2111768491665261</v>
      </c>
      <c r="M1368" s="24">
        <f t="shared" si="671"/>
        <v>612.30113868816454</v>
      </c>
      <c r="N1368" s="12">
        <f t="shared" si="658"/>
        <v>0.50082069397017059</v>
      </c>
      <c r="O1368" s="24">
        <f t="shared" si="659"/>
        <v>769.43769119550302</v>
      </c>
      <c r="P1368" s="12">
        <f t="shared" si="672"/>
        <v>0.28514659746434629</v>
      </c>
      <c r="Q1368" s="24">
        <f t="shared" si="673"/>
        <v>466.95415811874904</v>
      </c>
      <c r="R1368" s="12">
        <f t="shared" si="660"/>
        <v>0.32936307373864715</v>
      </c>
      <c r="S1368" s="24">
        <f t="shared" si="661"/>
        <v>643.49252256315253</v>
      </c>
      <c r="T1368" s="12">
        <f t="shared" si="674"/>
        <v>0.26585551942636027</v>
      </c>
      <c r="W1368" s="24">
        <f t="shared" si="675"/>
        <v>539.81065243109299</v>
      </c>
      <c r="X1368" s="24">
        <f t="shared" si="676"/>
        <v>699.01765626386168</v>
      </c>
      <c r="Y1368" s="13">
        <f t="shared" si="662"/>
        <v>0.3412065798671155</v>
      </c>
      <c r="Z1368" s="24">
        <f t="shared" si="663"/>
        <v>4876.2197461048909</v>
      </c>
      <c r="AA1368" s="24">
        <f t="shared" si="664"/>
        <v>16540.252757247556</v>
      </c>
      <c r="AB1368" s="24">
        <f t="shared" si="677"/>
        <v>612.30113868816454</v>
      </c>
      <c r="AC1368" s="24">
        <f t="shared" si="678"/>
        <v>466.95415811874904</v>
      </c>
      <c r="AE1368" s="14">
        <f t="shared" si="679"/>
        <v>112.5</v>
      </c>
      <c r="AF1368" s="24">
        <f t="shared" si="652"/>
        <v>408.47707905937455</v>
      </c>
      <c r="AG1368" s="3">
        <f t="shared" si="680"/>
        <v>1.9</v>
      </c>
      <c r="AH1368" s="3">
        <f>IF(AC1368&lt;=450,AthetaR30_0,IF(AC1368&gt;=650,AthetaR30_2,(IF(AC1368&lt;=550,AthetaR30_0+(AthetaR30_1-AthetaR30_0)/100*(AC1368-450),AthetaR30_1+(AthetaR30_2-AthetaR30_1)/100*(AC1368-450)))))</f>
        <v>0</v>
      </c>
      <c r="AI1368" s="3">
        <f>IF(AD1368&lt;=450,AthetaR60_0,IF(AD1368&gt;=650,AthetaR60_2,(IF(AD1368&lt;=550,AthetaR60_0+(AthetaR60_1-AthetaR60_0)/100*(AD1368-450),AthetaR60_1+(AthetaR60_2-AthetaR60_1)/100*(AD1368-450)))))</f>
        <v>0.5</v>
      </c>
      <c r="AJ1368" s="3">
        <f>IF(AE1368&lt;=450,AthetaR90_0,IF(AE1368&gt;=650,AthetaR90_2,(IF(AE1368&lt;=550,AthetaR90_0+(AthetaR90_1-AthetaR90_0)/100*(AE1368-450),AthetaR90_1+(AthetaR90_2-AthetaR90_1)/100*(AE1368-450)))))</f>
        <v>1.3</v>
      </c>
      <c r="AK1368" s="3">
        <f>IF(AF1368&lt;=450,AthetaR120_0,IF(AF1368&gt;=650,AthetaR120_2,(IF(AF1368&lt;=550,AthetaR120_0+(AthetaR120_1-AthetaR120_0)/100*(AF1368-450),AthetaR120_1+(AthetaR120_2-AthetaR120_1)/100*(AF1368-450)))))</f>
        <v>1.9</v>
      </c>
      <c r="AL1368" s="24">
        <f t="shared" si="681"/>
        <v>612.30113868816454</v>
      </c>
      <c r="AM1368" s="14">
        <f t="shared" si="682"/>
        <v>478.6062421741874</v>
      </c>
    </row>
    <row r="1369" spans="2:39" x14ac:dyDescent="0.25">
      <c r="B1369" s="3">
        <f t="shared" si="665"/>
        <v>6755</v>
      </c>
      <c r="C1369" s="14">
        <f t="shared" si="666"/>
        <v>112.58333333333333</v>
      </c>
      <c r="D1369" s="11">
        <f t="shared" si="667"/>
        <v>1039.4908750794093</v>
      </c>
      <c r="E1369" s="11">
        <f t="shared" si="653"/>
        <v>735.07324062394071</v>
      </c>
      <c r="F1369" s="11">
        <f t="shared" si="668"/>
        <v>326.44773955638976</v>
      </c>
      <c r="G1369" s="11">
        <f t="shared" si="654"/>
        <v>612.58628528562883</v>
      </c>
      <c r="H1369" s="11">
        <f t="shared" si="655"/>
        <v>467.22001363817537</v>
      </c>
      <c r="I1369" s="24">
        <f t="shared" si="669"/>
        <v>326.44773955638976</v>
      </c>
      <c r="J1369" s="12">
        <f t="shared" si="656"/>
        <v>0.20123594423845431</v>
      </c>
      <c r="K1369" s="24">
        <f t="shared" si="657"/>
        <v>574.4753800266177</v>
      </c>
      <c r="L1369" s="12">
        <f t="shared" si="670"/>
        <v>0.21112091927256232</v>
      </c>
      <c r="M1369" s="24">
        <f t="shared" si="671"/>
        <v>612.58628528562883</v>
      </c>
      <c r="N1369" s="12">
        <f t="shared" si="658"/>
        <v>0.50066766344586155</v>
      </c>
      <c r="O1369" s="24">
        <f t="shared" si="659"/>
        <v>769.67287205878529</v>
      </c>
      <c r="P1369" s="12">
        <f t="shared" si="672"/>
        <v>0.28495774935740253</v>
      </c>
      <c r="Q1369" s="24">
        <f t="shared" si="673"/>
        <v>467.22001363817537</v>
      </c>
      <c r="R1369" s="12">
        <f t="shared" si="660"/>
        <v>0.3292750216096797</v>
      </c>
      <c r="S1369" s="24">
        <f t="shared" si="661"/>
        <v>643.66460025768686</v>
      </c>
      <c r="T1369" s="12">
        <f t="shared" si="674"/>
        <v>0.26572134415871462</v>
      </c>
      <c r="W1369" s="24">
        <f t="shared" si="675"/>
        <v>540.15185901096015</v>
      </c>
      <c r="X1369" s="24">
        <f t="shared" si="676"/>
        <v>699.32125662362546</v>
      </c>
      <c r="Y1369" s="13">
        <f t="shared" si="662"/>
        <v>0.34107074372021468</v>
      </c>
      <c r="Z1369" s="24">
        <f t="shared" si="663"/>
        <v>4873.0345403245137</v>
      </c>
      <c r="AA1369" s="24">
        <f t="shared" si="664"/>
        <v>16544.20994341969</v>
      </c>
      <c r="AB1369" s="24">
        <f t="shared" si="677"/>
        <v>612.58628528562883</v>
      </c>
      <c r="AC1369" s="24">
        <f t="shared" si="678"/>
        <v>467.22001363817537</v>
      </c>
      <c r="AE1369" s="14">
        <f t="shared" si="679"/>
        <v>112.58333333333333</v>
      </c>
      <c r="AF1369" s="24">
        <f t="shared" si="652"/>
        <v>408.61000681908769</v>
      </c>
      <c r="AG1369" s="3">
        <f t="shared" si="680"/>
        <v>1.9</v>
      </c>
      <c r="AH1369" s="3">
        <f>IF(AC1369&lt;=450,AthetaR30_0,IF(AC1369&gt;=650,AthetaR30_2,(IF(AC1369&lt;=550,AthetaR30_0+(AthetaR30_1-AthetaR30_0)/100*(AC1369-450),AthetaR30_1+(AthetaR30_2-AthetaR30_1)/100*(AC1369-450)))))</f>
        <v>0</v>
      </c>
      <c r="AI1369" s="3">
        <f>IF(AD1369&lt;=450,AthetaR60_0,IF(AD1369&gt;=650,AthetaR60_2,(IF(AD1369&lt;=550,AthetaR60_0+(AthetaR60_1-AthetaR60_0)/100*(AD1369-450),AthetaR60_1+(AthetaR60_2-AthetaR60_1)/100*(AD1369-450)))))</f>
        <v>0.5</v>
      </c>
      <c r="AJ1369" s="3">
        <f>IF(AE1369&lt;=450,AthetaR90_0,IF(AE1369&gt;=650,AthetaR90_2,(IF(AE1369&lt;=550,AthetaR90_0+(AthetaR90_1-AthetaR90_0)/100*(AE1369-450),AthetaR90_1+(AthetaR90_2-AthetaR90_1)/100*(AE1369-450)))))</f>
        <v>1.3</v>
      </c>
      <c r="AK1369" s="3">
        <f>IF(AF1369&lt;=450,AthetaR120_0,IF(AF1369&gt;=650,AthetaR120_2,(IF(AF1369&lt;=550,AthetaR120_0+(AthetaR120_1-AthetaR120_0)/100*(AF1369-450),AthetaR120_1+(AthetaR120_2-AthetaR120_1)/100*(AF1369-450)))))</f>
        <v>1.9</v>
      </c>
      <c r="AL1369" s="24">
        <f t="shared" si="681"/>
        <v>612.58628528562883</v>
      </c>
      <c r="AM1369" s="14">
        <f t="shared" si="682"/>
        <v>478.89722097344008</v>
      </c>
    </row>
    <row r="1370" spans="2:39" x14ac:dyDescent="0.25">
      <c r="B1370" s="3">
        <f t="shared" si="665"/>
        <v>6760</v>
      </c>
      <c r="C1370" s="14">
        <f t="shared" si="666"/>
        <v>112.66666666666667</v>
      </c>
      <c r="D1370" s="11">
        <f t="shared" si="667"/>
        <v>1039.601615362541</v>
      </c>
      <c r="E1370" s="11">
        <f t="shared" si="653"/>
        <v>735.28703897259277</v>
      </c>
      <c r="F1370" s="11">
        <f t="shared" si="668"/>
        <v>326.65886047566232</v>
      </c>
      <c r="G1370" s="11">
        <f t="shared" si="654"/>
        <v>612.87124303498626</v>
      </c>
      <c r="H1370" s="11">
        <f t="shared" si="655"/>
        <v>467.48573498233407</v>
      </c>
      <c r="I1370" s="24">
        <f t="shared" si="669"/>
        <v>326.65886047566232</v>
      </c>
      <c r="J1370" s="12">
        <f t="shared" si="656"/>
        <v>0.20120788586675767</v>
      </c>
      <c r="K1370" s="24">
        <f t="shared" si="657"/>
        <v>574.555490424249</v>
      </c>
      <c r="L1370" s="12">
        <f t="shared" si="670"/>
        <v>0.21106498616189828</v>
      </c>
      <c r="M1370" s="24">
        <f t="shared" si="671"/>
        <v>612.87124303498626</v>
      </c>
      <c r="N1370" s="12">
        <f t="shared" si="658"/>
        <v>0.50051413154180469</v>
      </c>
      <c r="O1370" s="24">
        <f t="shared" si="659"/>
        <v>769.9089679731685</v>
      </c>
      <c r="P1370" s="12">
        <f t="shared" si="672"/>
        <v>0.28476877715226462</v>
      </c>
      <c r="Q1370" s="24">
        <f t="shared" si="673"/>
        <v>467.48573498233407</v>
      </c>
      <c r="R1370" s="12">
        <f t="shared" si="660"/>
        <v>0.32918695827701305</v>
      </c>
      <c r="S1370" s="24">
        <f t="shared" si="661"/>
        <v>643.83679192079194</v>
      </c>
      <c r="T1370" s="12">
        <f t="shared" si="674"/>
        <v>0.26558721154474974</v>
      </c>
      <c r="W1370" s="24">
        <f t="shared" si="675"/>
        <v>540.4929297546804</v>
      </c>
      <c r="X1370" s="24">
        <f t="shared" si="676"/>
        <v>699.6251799822569</v>
      </c>
      <c r="Y1370" s="13">
        <f t="shared" si="662"/>
        <v>0.34093488946261136</v>
      </c>
      <c r="Z1370" s="24">
        <f t="shared" si="663"/>
        <v>4869.8527304478093</v>
      </c>
      <c r="AA1370" s="24">
        <f t="shared" si="664"/>
        <v>16548.165077986021</v>
      </c>
      <c r="AB1370" s="24">
        <f t="shared" si="677"/>
        <v>612.87124303498626</v>
      </c>
      <c r="AC1370" s="24">
        <f t="shared" si="678"/>
        <v>467.48573498233407</v>
      </c>
      <c r="AE1370" s="14">
        <f t="shared" si="679"/>
        <v>112.66666666666667</v>
      </c>
      <c r="AF1370" s="24">
        <f t="shared" si="652"/>
        <v>408.74286749116703</v>
      </c>
      <c r="AG1370" s="3">
        <f t="shared" si="680"/>
        <v>1.9</v>
      </c>
      <c r="AH1370" s="3">
        <f>IF(AC1370&lt;=450,AthetaR30_0,IF(AC1370&gt;=650,AthetaR30_2,(IF(AC1370&lt;=550,AthetaR30_0+(AthetaR30_1-AthetaR30_0)/100*(AC1370-450),AthetaR30_1+(AthetaR30_2-AthetaR30_1)/100*(AC1370-450)))))</f>
        <v>0</v>
      </c>
      <c r="AI1370" s="3">
        <f>IF(AD1370&lt;=450,AthetaR60_0,IF(AD1370&gt;=650,AthetaR60_2,(IF(AD1370&lt;=550,AthetaR60_0+(AthetaR60_1-AthetaR60_0)/100*(AD1370-450),AthetaR60_1+(AthetaR60_2-AthetaR60_1)/100*(AD1370-450)))))</f>
        <v>0.5</v>
      </c>
      <c r="AJ1370" s="3">
        <f>IF(AE1370&lt;=450,AthetaR90_0,IF(AE1370&gt;=650,AthetaR90_2,(IF(AE1370&lt;=550,AthetaR90_0+(AthetaR90_1-AthetaR90_0)/100*(AE1370-450),AthetaR90_1+(AthetaR90_2-AthetaR90_1)/100*(AE1370-450)))))</f>
        <v>1.3</v>
      </c>
      <c r="AK1370" s="3">
        <f>IF(AF1370&lt;=450,AthetaR120_0,IF(AF1370&gt;=650,AthetaR120_2,(IF(AF1370&lt;=550,AthetaR120_0+(AthetaR120_1-AthetaR120_0)/100*(AF1370-450),AthetaR120_1+(AthetaR120_2-AthetaR120_1)/100*(AF1370-450)))))</f>
        <v>1.9</v>
      </c>
      <c r="AL1370" s="24">
        <f t="shared" si="681"/>
        <v>612.87124303498626</v>
      </c>
      <c r="AM1370" s="14">
        <f t="shared" si="682"/>
        <v>479.18807717366718</v>
      </c>
    </row>
    <row r="1371" spans="2:39" x14ac:dyDescent="0.25">
      <c r="B1371" s="3">
        <f t="shared" si="665"/>
        <v>6765</v>
      </c>
      <c r="C1371" s="14">
        <f t="shared" si="666"/>
        <v>112.75</v>
      </c>
      <c r="D1371" s="11">
        <f t="shared" si="667"/>
        <v>1039.7122738581595</v>
      </c>
      <c r="E1371" s="11">
        <f t="shared" si="653"/>
        <v>735.50083732124483</v>
      </c>
      <c r="F1371" s="11">
        <f t="shared" si="668"/>
        <v>326.86992546182421</v>
      </c>
      <c r="G1371" s="11">
        <f t="shared" si="654"/>
        <v>613.15601181213856</v>
      </c>
      <c r="H1371" s="11">
        <f t="shared" si="655"/>
        <v>467.75132219387882</v>
      </c>
      <c r="I1371" s="24">
        <f t="shared" si="669"/>
        <v>326.86992546182421</v>
      </c>
      <c r="J1371" s="12">
        <f t="shared" si="656"/>
        <v>0.2011798276012455</v>
      </c>
      <c r="K1371" s="24">
        <f t="shared" si="657"/>
        <v>574.63562286443448</v>
      </c>
      <c r="L1371" s="12">
        <f t="shared" si="670"/>
        <v>0.21100904985359528</v>
      </c>
      <c r="M1371" s="24">
        <f t="shared" si="671"/>
        <v>613.15601181213856</v>
      </c>
      <c r="N1371" s="12">
        <f t="shared" si="658"/>
        <v>0.50036009595882702</v>
      </c>
      <c r="O1371" s="24">
        <f t="shared" si="659"/>
        <v>770.14598402956324</v>
      </c>
      <c r="P1371" s="12">
        <f t="shared" si="672"/>
        <v>0.28457968009546225</v>
      </c>
      <c r="Q1371" s="24">
        <f t="shared" si="673"/>
        <v>467.75132219387882</v>
      </c>
      <c r="R1371" s="12">
        <f t="shared" si="660"/>
        <v>0.32909888381003971</v>
      </c>
      <c r="S1371" s="24">
        <f t="shared" si="661"/>
        <v>644.00909752575103</v>
      </c>
      <c r="T1371" s="12">
        <f t="shared" si="674"/>
        <v>0.26545312167378637</v>
      </c>
      <c r="W1371" s="24">
        <f t="shared" si="675"/>
        <v>540.83386464414298</v>
      </c>
      <c r="X1371" s="24">
        <f t="shared" si="676"/>
        <v>699.92942632153824</v>
      </c>
      <c r="Y1371" s="13">
        <f t="shared" si="662"/>
        <v>0.34079901758919823</v>
      </c>
      <c r="Z1371" s="24">
        <f t="shared" si="663"/>
        <v>4866.674316927546</v>
      </c>
      <c r="AA1371" s="24">
        <f t="shared" si="664"/>
        <v>16552.1181777364</v>
      </c>
      <c r="AB1371" s="24">
        <f t="shared" si="677"/>
        <v>613.15601181213856</v>
      </c>
      <c r="AC1371" s="24">
        <f t="shared" si="678"/>
        <v>467.75132219387882</v>
      </c>
      <c r="AE1371" s="14">
        <f t="shared" si="679"/>
        <v>112.75</v>
      </c>
      <c r="AF1371" s="24">
        <f t="shared" si="652"/>
        <v>408.87566109693944</v>
      </c>
      <c r="AG1371" s="3">
        <f t="shared" si="680"/>
        <v>1.9</v>
      </c>
      <c r="AH1371" s="3">
        <f>IF(AC1371&lt;=450,AthetaR30_0,IF(AC1371&gt;=650,AthetaR30_2,(IF(AC1371&lt;=550,AthetaR30_0+(AthetaR30_1-AthetaR30_0)/100*(AC1371-450),AthetaR30_1+(AthetaR30_2-AthetaR30_1)/100*(AC1371-450)))))</f>
        <v>0</v>
      </c>
      <c r="AI1371" s="3">
        <f>IF(AD1371&lt;=450,AthetaR60_0,IF(AD1371&gt;=650,AthetaR60_2,(IF(AD1371&lt;=550,AthetaR60_0+(AthetaR60_1-AthetaR60_0)/100*(AD1371-450),AthetaR60_1+(AthetaR60_2-AthetaR60_1)/100*(AD1371-450)))))</f>
        <v>0.5</v>
      </c>
      <c r="AJ1371" s="3">
        <f>IF(AE1371&lt;=450,AthetaR90_0,IF(AE1371&gt;=650,AthetaR90_2,(IF(AE1371&lt;=550,AthetaR90_0+(AthetaR90_1-AthetaR90_0)/100*(AE1371-450),AthetaR90_1+(AthetaR90_2-AthetaR90_1)/100*(AE1371-450)))))</f>
        <v>1.3</v>
      </c>
      <c r="AK1371" s="3">
        <f>IF(AF1371&lt;=450,AthetaR120_0,IF(AF1371&gt;=650,AthetaR120_2,(IF(AF1371&lt;=550,AthetaR120_0+(AthetaR120_1-AthetaR120_0)/100*(AF1371-450),AthetaR120_1+(AthetaR120_2-AthetaR120_1)/100*(AF1371-450)))))</f>
        <v>1.9</v>
      </c>
      <c r="AL1371" s="24">
        <f t="shared" si="681"/>
        <v>613.15601181213856</v>
      </c>
      <c r="AM1371" s="14">
        <f t="shared" si="682"/>
        <v>479.47881078875025</v>
      </c>
    </row>
    <row r="1372" spans="2:39" x14ac:dyDescent="0.25">
      <c r="B1372" s="3">
        <f t="shared" si="665"/>
        <v>6770</v>
      </c>
      <c r="C1372" s="14">
        <f t="shared" si="666"/>
        <v>112.83333333333333</v>
      </c>
      <c r="D1372" s="11">
        <f t="shared" si="667"/>
        <v>1039.8228506869837</v>
      </c>
      <c r="E1372" s="11">
        <f t="shared" si="653"/>
        <v>735.71463566989689</v>
      </c>
      <c r="F1372" s="11">
        <f t="shared" si="668"/>
        <v>327.08093451167781</v>
      </c>
      <c r="G1372" s="11">
        <f t="shared" si="654"/>
        <v>613.44059149223403</v>
      </c>
      <c r="H1372" s="11">
        <f t="shared" si="655"/>
        <v>468.01677531555259</v>
      </c>
      <c r="I1372" s="24">
        <f t="shared" si="669"/>
        <v>327.08093451167781</v>
      </c>
      <c r="J1372" s="12">
        <f t="shared" si="656"/>
        <v>0.20115176941374685</v>
      </c>
      <c r="K1372" s="24">
        <f t="shared" si="657"/>
        <v>574.71577743675937</v>
      </c>
      <c r="L1372" s="12">
        <f t="shared" si="670"/>
        <v>0.21095311036675707</v>
      </c>
      <c r="M1372" s="24">
        <f t="shared" si="671"/>
        <v>613.44059149223403</v>
      </c>
      <c r="N1372" s="12">
        <f t="shared" si="658"/>
        <v>0.50020555438447656</v>
      </c>
      <c r="O1372" s="24">
        <f t="shared" si="659"/>
        <v>770.38392535550099</v>
      </c>
      <c r="P1372" s="12">
        <f t="shared" si="672"/>
        <v>0.28439045742823044</v>
      </c>
      <c r="Q1372" s="24">
        <f t="shared" si="673"/>
        <v>468.01677531555259</v>
      </c>
      <c r="R1372" s="12">
        <f t="shared" si="660"/>
        <v>0.32901079827828744</v>
      </c>
      <c r="S1372" s="24">
        <f t="shared" si="661"/>
        <v>644.18151704543152</v>
      </c>
      <c r="T1372" s="12">
        <f t="shared" si="674"/>
        <v>0.26531907463505139</v>
      </c>
      <c r="W1372" s="24">
        <f t="shared" si="675"/>
        <v>541.17466366173221</v>
      </c>
      <c r="X1372" s="24">
        <f t="shared" si="676"/>
        <v>700.23399562254986</v>
      </c>
      <c r="Y1372" s="13">
        <f t="shared" si="662"/>
        <v>0.34066312859430481</v>
      </c>
      <c r="Z1372" s="24">
        <f t="shared" si="663"/>
        <v>4863.4993002041174</v>
      </c>
      <c r="AA1372" s="24">
        <f t="shared" si="664"/>
        <v>16556.069259468037</v>
      </c>
      <c r="AB1372" s="24">
        <f t="shared" si="677"/>
        <v>613.44059149223403</v>
      </c>
      <c r="AC1372" s="24">
        <f t="shared" si="678"/>
        <v>468.01677531555259</v>
      </c>
      <c r="AE1372" s="14">
        <f t="shared" si="679"/>
        <v>112.83333333333333</v>
      </c>
      <c r="AF1372" s="24">
        <f t="shared" si="652"/>
        <v>409.00838765777632</v>
      </c>
      <c r="AG1372" s="3">
        <f t="shared" si="680"/>
        <v>1.9</v>
      </c>
      <c r="AH1372" s="3">
        <f>IF(AC1372&lt;=450,AthetaR30_0,IF(AC1372&gt;=650,AthetaR30_2,(IF(AC1372&lt;=550,AthetaR30_0+(AthetaR30_1-AthetaR30_0)/100*(AC1372-450),AthetaR30_1+(AthetaR30_2-AthetaR30_1)/100*(AC1372-450)))))</f>
        <v>0</v>
      </c>
      <c r="AI1372" s="3">
        <f>IF(AD1372&lt;=450,AthetaR60_0,IF(AD1372&gt;=650,AthetaR60_2,(IF(AD1372&lt;=550,AthetaR60_0+(AthetaR60_1-AthetaR60_0)/100*(AD1372-450),AthetaR60_1+(AthetaR60_2-AthetaR60_1)/100*(AD1372-450)))))</f>
        <v>0.5</v>
      </c>
      <c r="AJ1372" s="3">
        <f>IF(AE1372&lt;=450,AthetaR90_0,IF(AE1372&gt;=650,AthetaR90_2,(IF(AE1372&lt;=550,AthetaR90_0+(AthetaR90_1-AthetaR90_0)/100*(AE1372-450),AthetaR90_1+(AthetaR90_2-AthetaR90_1)/100*(AE1372-450)))))</f>
        <v>1.3</v>
      </c>
      <c r="AK1372" s="3">
        <f>IF(AF1372&lt;=450,AthetaR120_0,IF(AF1372&gt;=650,AthetaR120_2,(IF(AF1372&lt;=550,AthetaR120_0+(AthetaR120_1-AthetaR120_0)/100*(AF1372-450),AthetaR120_1+(AthetaR120_2-AthetaR120_1)/100*(AF1372-450)))))</f>
        <v>1.9</v>
      </c>
      <c r="AL1372" s="24">
        <f t="shared" si="681"/>
        <v>613.44059149223403</v>
      </c>
      <c r="AM1372" s="14">
        <f t="shared" si="682"/>
        <v>479.7694218327116</v>
      </c>
    </row>
    <row r="1373" spans="2:39" x14ac:dyDescent="0.25">
      <c r="B1373" s="3">
        <f t="shared" si="665"/>
        <v>6775</v>
      </c>
      <c r="C1373" s="14">
        <f t="shared" si="666"/>
        <v>112.91666666666667</v>
      </c>
      <c r="D1373" s="11">
        <f t="shared" si="667"/>
        <v>1039.9333459694672</v>
      </c>
      <c r="E1373" s="11">
        <f t="shared" si="653"/>
        <v>735.92843401854907</v>
      </c>
      <c r="F1373" s="11">
        <f t="shared" si="668"/>
        <v>327.29188762204456</v>
      </c>
      <c r="G1373" s="11">
        <f t="shared" si="654"/>
        <v>613.72498194966226</v>
      </c>
      <c r="H1373" s="11">
        <f t="shared" si="655"/>
        <v>468.28209439018764</v>
      </c>
      <c r="I1373" s="24">
        <f t="shared" si="669"/>
        <v>327.29188762204456</v>
      </c>
      <c r="J1373" s="12">
        <f t="shared" si="656"/>
        <v>0.20112371127618875</v>
      </c>
      <c r="K1373" s="24">
        <f t="shared" si="657"/>
        <v>574.79595423062324</v>
      </c>
      <c r="L1373" s="12">
        <f t="shared" si="670"/>
        <v>0.21089716772040601</v>
      </c>
      <c r="M1373" s="24">
        <f t="shared" si="671"/>
        <v>613.72498194966226</v>
      </c>
      <c r="N1373" s="12">
        <f t="shared" si="658"/>
        <v>0.50005050449293187</v>
      </c>
      <c r="O1373" s="24">
        <f t="shared" si="659"/>
        <v>770.62279711545511</v>
      </c>
      <c r="P1373" s="12">
        <f t="shared" si="672"/>
        <v>0.28420110838616097</v>
      </c>
      <c r="Q1373" s="24">
        <f t="shared" si="673"/>
        <v>468.28209439018764</v>
      </c>
      <c r="R1373" s="12">
        <f t="shared" si="660"/>
        <v>0.32892270175141797</v>
      </c>
      <c r="S1373" s="24">
        <f t="shared" si="661"/>
        <v>644.35405045228686</v>
      </c>
      <c r="T1373" s="12">
        <f t="shared" si="674"/>
        <v>0.26518507051747359</v>
      </c>
      <c r="W1373" s="24">
        <f t="shared" si="675"/>
        <v>541.51532679032653</v>
      </c>
      <c r="X1373" s="24">
        <f t="shared" si="676"/>
        <v>700.53888786567222</v>
      </c>
      <c r="Y1373" s="13">
        <f t="shared" si="662"/>
        <v>0.3405272229716918</v>
      </c>
      <c r="Z1373" s="24">
        <f t="shared" si="663"/>
        <v>4860.3276807055636</v>
      </c>
      <c r="AA1373" s="24">
        <f t="shared" si="664"/>
        <v>16560.018339985301</v>
      </c>
      <c r="AB1373" s="24">
        <f t="shared" si="677"/>
        <v>613.72498194966226</v>
      </c>
      <c r="AC1373" s="24">
        <f t="shared" si="678"/>
        <v>468.28209439018764</v>
      </c>
      <c r="AE1373" s="14">
        <f t="shared" si="679"/>
        <v>112.91666666666667</v>
      </c>
      <c r="AF1373" s="24">
        <f t="shared" si="652"/>
        <v>409.14104719509385</v>
      </c>
      <c r="AG1373" s="3">
        <f t="shared" si="680"/>
        <v>1.9</v>
      </c>
      <c r="AH1373" s="3">
        <f>IF(AC1373&lt;=450,AthetaR30_0,IF(AC1373&gt;=650,AthetaR30_2,(IF(AC1373&lt;=550,AthetaR30_0+(AthetaR30_1-AthetaR30_0)/100*(AC1373-450),AthetaR30_1+(AthetaR30_2-AthetaR30_1)/100*(AC1373-450)))))</f>
        <v>0</v>
      </c>
      <c r="AI1373" s="3">
        <f>IF(AD1373&lt;=450,AthetaR60_0,IF(AD1373&gt;=650,AthetaR60_2,(IF(AD1373&lt;=550,AthetaR60_0+(AthetaR60_1-AthetaR60_0)/100*(AD1373-450),AthetaR60_1+(AthetaR60_2-AthetaR60_1)/100*(AD1373-450)))))</f>
        <v>0.5</v>
      </c>
      <c r="AJ1373" s="3">
        <f>IF(AE1373&lt;=450,AthetaR90_0,IF(AE1373&gt;=650,AthetaR90_2,(IF(AE1373&lt;=550,AthetaR90_0+(AthetaR90_1-AthetaR90_0)/100*(AE1373-450),AthetaR90_1+(AthetaR90_2-AthetaR90_1)/100*(AE1373-450)))))</f>
        <v>1.3</v>
      </c>
      <c r="AK1373" s="3">
        <f>IF(AF1373&lt;=450,AthetaR120_0,IF(AF1373&gt;=650,AthetaR120_2,(IF(AF1373&lt;=550,AthetaR120_0+(AthetaR120_1-AthetaR120_0)/100*(AF1373-450),AthetaR120_1+(AthetaR120_2-AthetaR120_1)/100*(AF1373-450)))))</f>
        <v>1.9</v>
      </c>
      <c r="AL1373" s="24">
        <f t="shared" si="681"/>
        <v>613.72498194966226</v>
      </c>
      <c r="AM1373" s="14">
        <f t="shared" si="682"/>
        <v>480.05991031971467</v>
      </c>
    </row>
    <row r="1374" spans="2:39" x14ac:dyDescent="0.25">
      <c r="B1374" s="3">
        <f t="shared" si="665"/>
        <v>6780</v>
      </c>
      <c r="C1374" s="14">
        <f t="shared" si="666"/>
        <v>113</v>
      </c>
      <c r="D1374" s="11">
        <f t="shared" si="667"/>
        <v>1040.043759825795</v>
      </c>
      <c r="E1374" s="11">
        <f t="shared" si="653"/>
        <v>736.14223236720113</v>
      </c>
      <c r="F1374" s="11">
        <f t="shared" si="668"/>
        <v>327.50278478976497</v>
      </c>
      <c r="G1374" s="11">
        <f t="shared" si="654"/>
        <v>614.00918305804839</v>
      </c>
      <c r="H1374" s="11">
        <f t="shared" si="655"/>
        <v>468.54727946070511</v>
      </c>
      <c r="I1374" s="24">
        <f t="shared" si="669"/>
        <v>327.50278478976497</v>
      </c>
      <c r="J1374" s="12">
        <f t="shared" si="656"/>
        <v>0.20109565316059602</v>
      </c>
      <c r="K1374" s="24">
        <f t="shared" si="657"/>
        <v>574.87615333524116</v>
      </c>
      <c r="L1374" s="12">
        <f t="shared" si="670"/>
        <v>0.21084122193363863</v>
      </c>
      <c r="M1374" s="24">
        <f t="shared" si="671"/>
        <v>614.00918305804839</v>
      </c>
      <c r="N1374" s="12">
        <f t="shared" si="658"/>
        <v>0.49989494394491252</v>
      </c>
      <c r="O1374" s="24">
        <f t="shared" si="659"/>
        <v>770.86260451116391</v>
      </c>
      <c r="P1374" s="12">
        <f t="shared" si="672"/>
        <v>0.28401163219955955</v>
      </c>
      <c r="Q1374" s="24">
        <f t="shared" si="673"/>
        <v>468.54727946070511</v>
      </c>
      <c r="R1374" s="12">
        <f t="shared" si="660"/>
        <v>0.32883459429922562</v>
      </c>
      <c r="S1374" s="24">
        <f t="shared" si="661"/>
        <v>644.52669771835724</v>
      </c>
      <c r="T1374" s="12">
        <f t="shared" si="674"/>
        <v>0.2650511094099397</v>
      </c>
      <c r="W1374" s="24">
        <f t="shared" si="675"/>
        <v>541.8558540132982</v>
      </c>
      <c r="X1374" s="24">
        <f t="shared" si="676"/>
        <v>700.84410303059099</v>
      </c>
      <c r="Y1374" s="13">
        <f t="shared" si="662"/>
        <v>0.34039130121454442</v>
      </c>
      <c r="Z1374" s="24">
        <f t="shared" si="663"/>
        <v>4857.1594588475737</v>
      </c>
      <c r="AA1374" s="24">
        <f t="shared" si="664"/>
        <v>16563.965436099577</v>
      </c>
      <c r="AB1374" s="24">
        <f t="shared" si="677"/>
        <v>614.00918305804839</v>
      </c>
      <c r="AC1374" s="24">
        <f t="shared" si="678"/>
        <v>468.54727946070511</v>
      </c>
      <c r="AE1374" s="14">
        <f t="shared" si="679"/>
        <v>113</v>
      </c>
      <c r="AF1374" s="24">
        <f t="shared" si="652"/>
        <v>409.27363973035256</v>
      </c>
      <c r="AG1374" s="3">
        <f t="shared" si="680"/>
        <v>1.9</v>
      </c>
      <c r="AH1374" s="3">
        <f>IF(AC1374&lt;=450,AthetaR30_0,IF(AC1374&gt;=650,AthetaR30_2,(IF(AC1374&lt;=550,AthetaR30_0+(AthetaR30_1-AthetaR30_0)/100*(AC1374-450),AthetaR30_1+(AthetaR30_2-AthetaR30_1)/100*(AC1374-450)))))</f>
        <v>0</v>
      </c>
      <c r="AI1374" s="3">
        <f>IF(AD1374&lt;=450,AthetaR60_0,IF(AD1374&gt;=650,AthetaR60_2,(IF(AD1374&lt;=550,AthetaR60_0+(AthetaR60_1-AthetaR60_0)/100*(AD1374-450),AthetaR60_1+(AthetaR60_2-AthetaR60_1)/100*(AD1374-450)))))</f>
        <v>0.5</v>
      </c>
      <c r="AJ1374" s="3">
        <f>IF(AE1374&lt;=450,AthetaR90_0,IF(AE1374&gt;=650,AthetaR90_2,(IF(AE1374&lt;=550,AthetaR90_0+(AthetaR90_1-AthetaR90_0)/100*(AE1374-450),AthetaR90_1+(AthetaR90_2-AthetaR90_1)/100*(AE1374-450)))))</f>
        <v>1.3</v>
      </c>
      <c r="AK1374" s="3">
        <f>IF(AF1374&lt;=450,AthetaR120_0,IF(AF1374&gt;=650,AthetaR120_2,(IF(AF1374&lt;=550,AthetaR120_0+(AthetaR120_1-AthetaR120_0)/100*(AF1374-450),AthetaR120_1+(AthetaR120_2-AthetaR120_1)/100*(AF1374-450)))))</f>
        <v>1.9</v>
      </c>
      <c r="AL1374" s="24">
        <f t="shared" si="681"/>
        <v>614.00918305804839</v>
      </c>
      <c r="AM1374" s="14">
        <f t="shared" si="682"/>
        <v>480.35027626406372</v>
      </c>
    </row>
    <row r="1375" spans="2:39" x14ac:dyDescent="0.25">
      <c r="B1375" s="3">
        <f t="shared" si="665"/>
        <v>6785</v>
      </c>
      <c r="C1375" s="14">
        <f t="shared" si="666"/>
        <v>113.08333333333333</v>
      </c>
      <c r="D1375" s="11">
        <f t="shared" si="667"/>
        <v>1040.1540923758887</v>
      </c>
      <c r="E1375" s="11">
        <f t="shared" si="653"/>
        <v>736.35603071585319</v>
      </c>
      <c r="F1375" s="11">
        <f t="shared" si="668"/>
        <v>327.71362601169864</v>
      </c>
      <c r="G1375" s="11">
        <f t="shared" si="654"/>
        <v>614.2931946902479</v>
      </c>
      <c r="H1375" s="11">
        <f t="shared" si="655"/>
        <v>468.81233057011508</v>
      </c>
      <c r="I1375" s="24">
        <f t="shared" si="669"/>
        <v>327.71362601169864</v>
      </c>
      <c r="J1375" s="12">
        <f t="shared" si="656"/>
        <v>0.20106759503909147</v>
      </c>
      <c r="K1375" s="24">
        <f t="shared" si="657"/>
        <v>574.95637483964231</v>
      </c>
      <c r="L1375" s="12">
        <f t="shared" si="670"/>
        <v>0.21078527302544309</v>
      </c>
      <c r="M1375" s="24">
        <f t="shared" si="671"/>
        <v>614.2931946902479</v>
      </c>
      <c r="N1375" s="12">
        <f t="shared" si="658"/>
        <v>0.49973887038758746</v>
      </c>
      <c r="O1375" s="24">
        <f t="shared" si="659"/>
        <v>771.10335278195907</v>
      </c>
      <c r="P1375" s="12">
        <f t="shared" si="672"/>
        <v>0.2838220280929441</v>
      </c>
      <c r="Q1375" s="24">
        <f t="shared" si="673"/>
        <v>468.81233057011508</v>
      </c>
      <c r="R1375" s="12">
        <f t="shared" si="660"/>
        <v>0.32874647599163653</v>
      </c>
      <c r="S1375" s="24">
        <f t="shared" si="661"/>
        <v>644.69945881527144</v>
      </c>
      <c r="T1375" s="12">
        <f t="shared" si="674"/>
        <v>0.2649171914009924</v>
      </c>
      <c r="W1375" s="24">
        <f t="shared" si="675"/>
        <v>542.19624531451279</v>
      </c>
      <c r="X1375" s="24">
        <f t="shared" si="676"/>
        <v>701.14964109630068</v>
      </c>
      <c r="Y1375" s="13">
        <f t="shared" si="662"/>
        <v>0.34025536381546712</v>
      </c>
      <c r="Z1375" s="24">
        <f t="shared" si="663"/>
        <v>4853.9946350335103</v>
      </c>
      <c r="AA1375" s="24">
        <f t="shared" si="664"/>
        <v>16567.910564629121</v>
      </c>
      <c r="AB1375" s="24">
        <f t="shared" si="677"/>
        <v>614.2931946902479</v>
      </c>
      <c r="AC1375" s="24">
        <f t="shared" si="678"/>
        <v>468.81233057011508</v>
      </c>
      <c r="AE1375" s="14">
        <f t="shared" si="679"/>
        <v>113.08333333333333</v>
      </c>
      <c r="AF1375" s="24">
        <f t="shared" si="652"/>
        <v>409.40616528505757</v>
      </c>
      <c r="AG1375" s="3">
        <f t="shared" si="680"/>
        <v>1.9</v>
      </c>
      <c r="AH1375" s="3">
        <f>IF(AC1375&lt;=450,AthetaR30_0,IF(AC1375&gt;=650,AthetaR30_2,(IF(AC1375&lt;=550,AthetaR30_0+(AthetaR30_1-AthetaR30_0)/100*(AC1375-450),AthetaR30_1+(AthetaR30_2-AthetaR30_1)/100*(AC1375-450)))))</f>
        <v>0</v>
      </c>
      <c r="AI1375" s="3">
        <f>IF(AD1375&lt;=450,AthetaR60_0,IF(AD1375&gt;=650,AthetaR60_2,(IF(AD1375&lt;=550,AthetaR60_0+(AthetaR60_1-AthetaR60_0)/100*(AD1375-450),AthetaR60_1+(AthetaR60_2-AthetaR60_1)/100*(AD1375-450)))))</f>
        <v>0.5</v>
      </c>
      <c r="AJ1375" s="3">
        <f>IF(AE1375&lt;=450,AthetaR90_0,IF(AE1375&gt;=650,AthetaR90_2,(IF(AE1375&lt;=550,AthetaR90_0+(AthetaR90_1-AthetaR90_0)/100*(AE1375-450),AthetaR90_1+(AthetaR90_2-AthetaR90_1)/100*(AE1375-450)))))</f>
        <v>1.3</v>
      </c>
      <c r="AK1375" s="3">
        <f>IF(AF1375&lt;=450,AthetaR120_0,IF(AF1375&gt;=650,AthetaR120_2,(IF(AF1375&lt;=550,AthetaR120_0+(AthetaR120_1-AthetaR120_0)/100*(AF1375-450),AthetaR120_1+(AthetaR120_2-AthetaR120_1)/100*(AF1375-450)))))</f>
        <v>1.9</v>
      </c>
      <c r="AL1375" s="24">
        <f t="shared" si="681"/>
        <v>614.2931946902479</v>
      </c>
      <c r="AM1375" s="14">
        <f t="shared" si="682"/>
        <v>480.64051968020328</v>
      </c>
    </row>
    <row r="1376" spans="2:39" x14ac:dyDescent="0.25">
      <c r="B1376" s="3">
        <f t="shared" si="665"/>
        <v>6790</v>
      </c>
      <c r="C1376" s="14">
        <f t="shared" si="666"/>
        <v>113.16666666666667</v>
      </c>
      <c r="D1376" s="11">
        <f t="shared" si="667"/>
        <v>1040.2643437394038</v>
      </c>
      <c r="E1376" s="11">
        <f t="shared" si="653"/>
        <v>736.56982906450526</v>
      </c>
      <c r="F1376" s="11">
        <f t="shared" si="668"/>
        <v>327.9244112847241</v>
      </c>
      <c r="G1376" s="11">
        <f t="shared" si="654"/>
        <v>614.57701671834081</v>
      </c>
      <c r="H1376" s="11">
        <f t="shared" si="655"/>
        <v>469.07724776151605</v>
      </c>
      <c r="I1376" s="24">
        <f t="shared" si="669"/>
        <v>327.9244112847241</v>
      </c>
      <c r="J1376" s="12">
        <f t="shared" si="656"/>
        <v>0.20103953688389525</v>
      </c>
      <c r="K1376" s="24">
        <f t="shared" si="657"/>
        <v>575.03661883267137</v>
      </c>
      <c r="L1376" s="12">
        <f t="shared" si="670"/>
        <v>0.2107293210148681</v>
      </c>
      <c r="M1376" s="24">
        <f t="shared" si="671"/>
        <v>614.57701671834081</v>
      </c>
      <c r="N1376" s="12">
        <f t="shared" si="658"/>
        <v>0.49958228145448363</v>
      </c>
      <c r="O1376" s="24">
        <f t="shared" si="659"/>
        <v>771.34504720509472</v>
      </c>
      <c r="P1376" s="12">
        <f t="shared" si="672"/>
        <v>0.28363229528543848</v>
      </c>
      <c r="Q1376" s="24">
        <f t="shared" si="673"/>
        <v>469.07724776151605</v>
      </c>
      <c r="R1376" s="12">
        <f t="shared" si="660"/>
        <v>0.32865834689870627</v>
      </c>
      <c r="S1376" s="24">
        <f t="shared" si="661"/>
        <v>644.87233371424827</v>
      </c>
      <c r="T1376" s="12">
        <f t="shared" si="674"/>
        <v>0.26478331657910914</v>
      </c>
      <c r="W1376" s="24">
        <f t="shared" si="675"/>
        <v>542.53650067832825</v>
      </c>
      <c r="X1376" s="24">
        <f t="shared" si="676"/>
        <v>701.45550204110771</v>
      </c>
      <c r="Y1376" s="13">
        <f t="shared" si="662"/>
        <v>0.34011941126647849</v>
      </c>
      <c r="Z1376" s="24">
        <f t="shared" si="663"/>
        <v>4850.8332096544254</v>
      </c>
      <c r="AA1376" s="24">
        <f t="shared" si="664"/>
        <v>16571.8537423989</v>
      </c>
      <c r="AB1376" s="24">
        <f t="shared" si="677"/>
        <v>614.57701671834081</v>
      </c>
      <c r="AC1376" s="24">
        <f t="shared" si="678"/>
        <v>469.07724776151605</v>
      </c>
      <c r="AE1376" s="14">
        <f t="shared" si="679"/>
        <v>113.16666666666667</v>
      </c>
      <c r="AF1376" s="24">
        <f t="shared" si="652"/>
        <v>409.538623880758</v>
      </c>
      <c r="AG1376" s="3">
        <f t="shared" si="680"/>
        <v>1.9</v>
      </c>
      <c r="AH1376" s="3">
        <f>IF(AC1376&lt;=450,AthetaR30_0,IF(AC1376&gt;=650,AthetaR30_2,(IF(AC1376&lt;=550,AthetaR30_0+(AthetaR30_1-AthetaR30_0)/100*(AC1376-450),AthetaR30_1+(AthetaR30_2-AthetaR30_1)/100*(AC1376-450)))))</f>
        <v>0</v>
      </c>
      <c r="AI1376" s="3">
        <f>IF(AD1376&lt;=450,AthetaR60_0,IF(AD1376&gt;=650,AthetaR60_2,(IF(AD1376&lt;=550,AthetaR60_0+(AthetaR60_1-AthetaR60_0)/100*(AD1376-450),AthetaR60_1+(AthetaR60_2-AthetaR60_1)/100*(AD1376-450)))))</f>
        <v>0.5</v>
      </c>
      <c r="AJ1376" s="3">
        <f>IF(AE1376&lt;=450,AthetaR90_0,IF(AE1376&gt;=650,AthetaR90_2,(IF(AE1376&lt;=550,AthetaR90_0+(AthetaR90_1-AthetaR90_0)/100*(AE1376-450),AthetaR90_1+(AthetaR90_2-AthetaR90_1)/100*(AE1376-450)))))</f>
        <v>1.3</v>
      </c>
      <c r="AK1376" s="3">
        <f>IF(AF1376&lt;=450,AthetaR120_0,IF(AF1376&gt;=650,AthetaR120_2,(IF(AF1376&lt;=550,AthetaR120_0+(AthetaR120_1-AthetaR120_0)/100*(AF1376-450),AthetaR120_1+(AthetaR120_2-AthetaR120_1)/100*(AF1376-450)))))</f>
        <v>1.9</v>
      </c>
      <c r="AL1376" s="24">
        <f t="shared" si="681"/>
        <v>614.57701671834081</v>
      </c>
      <c r="AM1376" s="14">
        <f t="shared" si="682"/>
        <v>480.93064058271864</v>
      </c>
    </row>
    <row r="1377" spans="2:39" x14ac:dyDescent="0.25">
      <c r="B1377" s="3">
        <f t="shared" si="665"/>
        <v>6795</v>
      </c>
      <c r="C1377" s="14">
        <f t="shared" si="666"/>
        <v>113.25</v>
      </c>
      <c r="D1377" s="11">
        <f t="shared" si="667"/>
        <v>1040.3745140357328</v>
      </c>
      <c r="E1377" s="11">
        <f t="shared" si="653"/>
        <v>736.78362741315732</v>
      </c>
      <c r="F1377" s="11">
        <f t="shared" si="668"/>
        <v>328.13514060573897</v>
      </c>
      <c r="G1377" s="11">
        <f t="shared" si="654"/>
        <v>614.86064901362624</v>
      </c>
      <c r="H1377" s="11">
        <f t="shared" si="655"/>
        <v>469.34203107809515</v>
      </c>
      <c r="I1377" s="24">
        <f t="shared" si="669"/>
        <v>328.13514060573897</v>
      </c>
      <c r="J1377" s="12">
        <f t="shared" si="656"/>
        <v>0.20101147866732524</v>
      </c>
      <c r="K1377" s="24">
        <f t="shared" si="657"/>
        <v>575.11688540298815</v>
      </c>
      <c r="L1377" s="12">
        <f t="shared" si="670"/>
        <v>0.21067336592089578</v>
      </c>
      <c r="M1377" s="24">
        <f t="shared" si="671"/>
        <v>614.86064901362624</v>
      </c>
      <c r="N1377" s="12">
        <f t="shared" si="658"/>
        <v>0.49942517476539328</v>
      </c>
      <c r="O1377" s="24">
        <f t="shared" si="659"/>
        <v>771.58769309608238</v>
      </c>
      <c r="P1377" s="12">
        <f t="shared" si="672"/>
        <v>0.28344243299040817</v>
      </c>
      <c r="Q1377" s="24">
        <f t="shared" si="673"/>
        <v>469.34203107809515</v>
      </c>
      <c r="R1377" s="12">
        <f t="shared" si="660"/>
        <v>0.32857020709061979</v>
      </c>
      <c r="S1377" s="24">
        <f t="shared" si="661"/>
        <v>645.04532238609761</v>
      </c>
      <c r="T1377" s="12">
        <f t="shared" si="674"/>
        <v>0.26464948503249047</v>
      </c>
      <c r="W1377" s="24">
        <f t="shared" si="675"/>
        <v>542.87662008959478</v>
      </c>
      <c r="X1377" s="24">
        <f t="shared" si="676"/>
        <v>701.76168584263462</v>
      </c>
      <c r="Y1377" s="13">
        <f t="shared" si="662"/>
        <v>0.33998344405900377</v>
      </c>
      <c r="Z1377" s="24">
        <f t="shared" si="663"/>
        <v>4847.6751830890635</v>
      </c>
      <c r="AA1377" s="24">
        <f t="shared" si="664"/>
        <v>16575.794986240388</v>
      </c>
      <c r="AB1377" s="24">
        <f t="shared" si="677"/>
        <v>614.86064901362624</v>
      </c>
      <c r="AC1377" s="24">
        <f t="shared" si="678"/>
        <v>469.34203107809515</v>
      </c>
      <c r="AE1377" s="14">
        <f t="shared" si="679"/>
        <v>113.25</v>
      </c>
      <c r="AF1377" s="24">
        <f t="shared" si="652"/>
        <v>409.67101553904757</v>
      </c>
      <c r="AG1377" s="3">
        <f t="shared" si="680"/>
        <v>1.9</v>
      </c>
      <c r="AH1377" s="3">
        <f>IF(AC1377&lt;=450,AthetaR30_0,IF(AC1377&gt;=650,AthetaR30_2,(IF(AC1377&lt;=550,AthetaR30_0+(AthetaR30_1-AthetaR30_0)/100*(AC1377-450),AthetaR30_1+(AthetaR30_2-AthetaR30_1)/100*(AC1377-450)))))</f>
        <v>0</v>
      </c>
      <c r="AI1377" s="3">
        <f>IF(AD1377&lt;=450,AthetaR60_0,IF(AD1377&gt;=650,AthetaR60_2,(IF(AD1377&lt;=550,AthetaR60_0+(AthetaR60_1-AthetaR60_0)/100*(AD1377-450),AthetaR60_1+(AthetaR60_2-AthetaR60_1)/100*(AD1377-450)))))</f>
        <v>0.5</v>
      </c>
      <c r="AJ1377" s="3">
        <f>IF(AE1377&lt;=450,AthetaR90_0,IF(AE1377&gt;=650,AthetaR90_2,(IF(AE1377&lt;=550,AthetaR90_0+(AthetaR90_1-AthetaR90_0)/100*(AE1377-450),AthetaR90_1+(AthetaR90_2-AthetaR90_1)/100*(AE1377-450)))))</f>
        <v>1.3</v>
      </c>
      <c r="AK1377" s="3">
        <f>IF(AF1377&lt;=450,AthetaR120_0,IF(AF1377&gt;=650,AthetaR120_2,(IF(AF1377&lt;=550,AthetaR120_0+(AthetaR120_1-AthetaR120_0)/100*(AF1377-450),AthetaR120_1+(AthetaR120_2-AthetaR120_1)/100*(AF1377-450)))))</f>
        <v>1.9</v>
      </c>
      <c r="AL1377" s="24">
        <f t="shared" si="681"/>
        <v>614.86064901362624</v>
      </c>
      <c r="AM1377" s="14">
        <f t="shared" si="682"/>
        <v>481.22063898633559</v>
      </c>
    </row>
    <row r="1378" spans="2:39" x14ac:dyDescent="0.25">
      <c r="B1378" s="3">
        <f t="shared" si="665"/>
        <v>6800</v>
      </c>
      <c r="C1378" s="14">
        <f t="shared" si="666"/>
        <v>113.33333333333333</v>
      </c>
      <c r="D1378" s="11">
        <f t="shared" si="667"/>
        <v>1040.4846033840042</v>
      </c>
      <c r="E1378" s="11">
        <f t="shared" si="653"/>
        <v>736.99742576180938</v>
      </c>
      <c r="F1378" s="11">
        <f t="shared" si="668"/>
        <v>328.34581397165988</v>
      </c>
      <c r="G1378" s="11">
        <f t="shared" si="654"/>
        <v>615.1440914466167</v>
      </c>
      <c r="H1378" s="11">
        <f t="shared" si="655"/>
        <v>469.60668056312761</v>
      </c>
      <c r="I1378" s="24">
        <f t="shared" si="669"/>
        <v>328.34581397165988</v>
      </c>
      <c r="J1378" s="12">
        <f t="shared" si="656"/>
        <v>0.20098342036179617</v>
      </c>
      <c r="K1378" s="24">
        <f t="shared" si="657"/>
        <v>575.19717463906795</v>
      </c>
      <c r="L1378" s="12">
        <f t="shared" si="670"/>
        <v>0.21061740776253224</v>
      </c>
      <c r="M1378" s="24">
        <f t="shared" si="671"/>
        <v>615.1440914466167</v>
      </c>
      <c r="N1378" s="12">
        <f t="shared" si="658"/>
        <v>0.49926754792628109</v>
      </c>
      <c r="O1378" s="24">
        <f t="shared" si="659"/>
        <v>771.83129580902801</v>
      </c>
      <c r="P1378" s="12">
        <f t="shared" si="672"/>
        <v>0.28325244041565578</v>
      </c>
      <c r="Q1378" s="24">
        <f t="shared" si="673"/>
        <v>469.60668056312761</v>
      </c>
      <c r="R1378" s="12">
        <f t="shared" si="660"/>
        <v>0.32848205663768915</v>
      </c>
      <c r="S1378" s="24">
        <f t="shared" si="661"/>
        <v>645.21842480122223</v>
      </c>
      <c r="T1378" s="12">
        <f t="shared" si="674"/>
        <v>0.26451569684921084</v>
      </c>
      <c r="W1378" s="24">
        <f t="shared" si="675"/>
        <v>543.21660353365382</v>
      </c>
      <c r="X1378" s="24">
        <f t="shared" si="676"/>
        <v>702.06819247782425</v>
      </c>
      <c r="Y1378" s="13">
        <f t="shared" si="662"/>
        <v>0.33984746268387034</v>
      </c>
      <c r="Z1378" s="24">
        <f t="shared" si="663"/>
        <v>4844.5205557038889</v>
      </c>
      <c r="AA1378" s="24">
        <f t="shared" si="664"/>
        <v>16579.734312991455</v>
      </c>
      <c r="AB1378" s="24">
        <f t="shared" si="677"/>
        <v>615.1440914466167</v>
      </c>
      <c r="AC1378" s="24">
        <f t="shared" si="678"/>
        <v>469.60668056312761</v>
      </c>
      <c r="AE1378" s="14">
        <f t="shared" si="679"/>
        <v>113.33333333333333</v>
      </c>
      <c r="AF1378" s="24">
        <f t="shared" si="652"/>
        <v>409.80334028156381</v>
      </c>
      <c r="AG1378" s="3">
        <f t="shared" si="680"/>
        <v>1.9</v>
      </c>
      <c r="AH1378" s="3">
        <f>IF(AC1378&lt;=450,AthetaR30_0,IF(AC1378&gt;=650,AthetaR30_2,(IF(AC1378&lt;=550,AthetaR30_0+(AthetaR30_1-AthetaR30_0)/100*(AC1378-450),AthetaR30_1+(AthetaR30_2-AthetaR30_1)/100*(AC1378-450)))))</f>
        <v>0</v>
      </c>
      <c r="AI1378" s="3">
        <f>IF(AD1378&lt;=450,AthetaR60_0,IF(AD1378&gt;=650,AthetaR60_2,(IF(AD1378&lt;=550,AthetaR60_0+(AthetaR60_1-AthetaR60_0)/100*(AD1378-450),AthetaR60_1+(AthetaR60_2-AthetaR60_1)/100*(AD1378-450)))))</f>
        <v>0.5</v>
      </c>
      <c r="AJ1378" s="3">
        <f>IF(AE1378&lt;=450,AthetaR90_0,IF(AE1378&gt;=650,AthetaR90_2,(IF(AE1378&lt;=550,AthetaR90_0+(AthetaR90_1-AthetaR90_0)/100*(AE1378-450),AthetaR90_1+(AthetaR90_2-AthetaR90_1)/100*(AE1378-450)))))</f>
        <v>1.3</v>
      </c>
      <c r="AK1378" s="3">
        <f>IF(AF1378&lt;=450,AthetaR120_0,IF(AF1378&gt;=650,AthetaR120_2,(IF(AF1378&lt;=550,AthetaR120_0+(AthetaR120_1-AthetaR120_0)/100*(AF1378-450),AthetaR120_1+(AthetaR120_2-AthetaR120_1)/100*(AF1378-450)))))</f>
        <v>1.9</v>
      </c>
      <c r="AL1378" s="24">
        <f t="shared" si="681"/>
        <v>615.1440914466167</v>
      </c>
      <c r="AM1378" s="14">
        <f t="shared" si="682"/>
        <v>481.51051490592027</v>
      </c>
    </row>
    <row r="1379" spans="2:39" x14ac:dyDescent="0.25">
      <c r="B1379" s="3">
        <f t="shared" si="665"/>
        <v>6805</v>
      </c>
      <c r="C1379" s="14">
        <f t="shared" si="666"/>
        <v>113.41666666666667</v>
      </c>
      <c r="D1379" s="11">
        <f t="shared" si="667"/>
        <v>1040.5946119030843</v>
      </c>
      <c r="E1379" s="11">
        <f t="shared" si="653"/>
        <v>737.21122411046144</v>
      </c>
      <c r="F1379" s="11">
        <f t="shared" si="668"/>
        <v>328.55643137942241</v>
      </c>
      <c r="G1379" s="11">
        <f t="shared" si="654"/>
        <v>615.42734388703241</v>
      </c>
      <c r="H1379" s="11">
        <f t="shared" si="655"/>
        <v>469.87119625997684</v>
      </c>
      <c r="I1379" s="24">
        <f t="shared" si="669"/>
        <v>328.55643137942241</v>
      </c>
      <c r="J1379" s="12">
        <f t="shared" si="656"/>
        <v>0.20095536193982047</v>
      </c>
      <c r="K1379" s="24">
        <f t="shared" si="657"/>
        <v>575.27748662920089</v>
      </c>
      <c r="L1379" s="12">
        <f t="shared" si="670"/>
        <v>0.21056144655875356</v>
      </c>
      <c r="M1379" s="24">
        <f t="shared" si="671"/>
        <v>615.42734388703241</v>
      </c>
      <c r="N1379" s="12">
        <f t="shared" si="658"/>
        <v>0.49910939852919067</v>
      </c>
      <c r="O1379" s="24">
        <f t="shared" si="659"/>
        <v>772.07586073697269</v>
      </c>
      <c r="P1379" s="12">
        <f t="shared" si="672"/>
        <v>0.28306231676324251</v>
      </c>
      <c r="Q1379" s="24">
        <f t="shared" si="673"/>
        <v>469.87119625997684</v>
      </c>
      <c r="R1379" s="12">
        <f t="shared" si="660"/>
        <v>0.32839389561035326</v>
      </c>
      <c r="S1379" s="24">
        <f t="shared" si="661"/>
        <v>645.39164092961846</v>
      </c>
      <c r="T1379" s="12">
        <f t="shared" si="674"/>
        <v>0.26438195211712728</v>
      </c>
      <c r="W1379" s="24">
        <f t="shared" si="675"/>
        <v>543.55645099633773</v>
      </c>
      <c r="X1379" s="24">
        <f t="shared" si="676"/>
        <v>702.37502192294278</v>
      </c>
      <c r="Y1379" s="13">
        <f t="shared" si="662"/>
        <v>0.33971146763130156</v>
      </c>
      <c r="Z1379" s="24">
        <f t="shared" si="663"/>
        <v>4841.3693278530927</v>
      </c>
      <c r="AA1379" s="24">
        <f t="shared" si="664"/>
        <v>16583.671739496178</v>
      </c>
      <c r="AB1379" s="24">
        <f t="shared" si="677"/>
        <v>615.42734388703241</v>
      </c>
      <c r="AC1379" s="24">
        <f t="shared" si="678"/>
        <v>469.87119625997684</v>
      </c>
      <c r="AE1379" s="14">
        <f t="shared" si="679"/>
        <v>113.41666666666667</v>
      </c>
      <c r="AF1379" s="24">
        <f t="shared" si="652"/>
        <v>409.93559812998842</v>
      </c>
      <c r="AG1379" s="3">
        <f t="shared" si="680"/>
        <v>1.9</v>
      </c>
      <c r="AH1379" s="3">
        <f>IF(AC1379&lt;=450,AthetaR30_0,IF(AC1379&gt;=650,AthetaR30_2,(IF(AC1379&lt;=550,AthetaR30_0+(AthetaR30_1-AthetaR30_0)/100*(AC1379-450),AthetaR30_1+(AthetaR30_2-AthetaR30_1)/100*(AC1379-450)))))</f>
        <v>0</v>
      </c>
      <c r="AI1379" s="3">
        <f>IF(AD1379&lt;=450,AthetaR60_0,IF(AD1379&gt;=650,AthetaR60_2,(IF(AD1379&lt;=550,AthetaR60_0+(AthetaR60_1-AthetaR60_0)/100*(AD1379-450),AthetaR60_1+(AthetaR60_2-AthetaR60_1)/100*(AD1379-450)))))</f>
        <v>0.5</v>
      </c>
      <c r="AJ1379" s="3">
        <f>IF(AE1379&lt;=450,AthetaR90_0,IF(AE1379&gt;=650,AthetaR90_2,(IF(AE1379&lt;=550,AthetaR90_0+(AthetaR90_1-AthetaR90_0)/100*(AE1379-450),AthetaR90_1+(AthetaR90_2-AthetaR90_1)/100*(AE1379-450)))))</f>
        <v>1.3</v>
      </c>
      <c r="AK1379" s="3">
        <f>IF(AF1379&lt;=450,AthetaR120_0,IF(AF1379&gt;=650,AthetaR120_2,(IF(AF1379&lt;=550,AthetaR120_0+(AthetaR120_1-AthetaR120_0)/100*(AF1379-450),AthetaR120_1+(AthetaR120_2-AthetaR120_1)/100*(AF1379-450)))))</f>
        <v>1.9</v>
      </c>
      <c r="AL1379" s="24">
        <f t="shared" si="681"/>
        <v>615.42734388703241</v>
      </c>
      <c r="AM1379" s="14">
        <f t="shared" si="682"/>
        <v>481.80026835647897</v>
      </c>
    </row>
    <row r="1380" spans="2:39" x14ac:dyDescent="0.25">
      <c r="B1380" s="3">
        <f t="shared" si="665"/>
        <v>6810</v>
      </c>
      <c r="C1380" s="14">
        <f t="shared" si="666"/>
        <v>113.5</v>
      </c>
      <c r="D1380" s="11">
        <f t="shared" si="667"/>
        <v>1040.7045397115785</v>
      </c>
      <c r="E1380" s="11">
        <f t="shared" si="653"/>
        <v>737.42502245911351</v>
      </c>
      <c r="F1380" s="11">
        <f t="shared" si="668"/>
        <v>328.76699282598116</v>
      </c>
      <c r="G1380" s="11">
        <f t="shared" si="654"/>
        <v>615.71040620379563</v>
      </c>
      <c r="H1380" s="11">
        <f t="shared" si="655"/>
        <v>470.13557821209395</v>
      </c>
      <c r="I1380" s="24">
        <f t="shared" si="669"/>
        <v>328.76699282598116</v>
      </c>
      <c r="J1380" s="12">
        <f t="shared" si="656"/>
        <v>0.20092730337400697</v>
      </c>
      <c r="K1380" s="24">
        <f t="shared" si="657"/>
        <v>575.3578214614937</v>
      </c>
      <c r="L1380" s="12">
        <f t="shared" si="670"/>
        <v>0.21050548232850527</v>
      </c>
      <c r="M1380" s="24">
        <f t="shared" si="671"/>
        <v>615.71040620379563</v>
      </c>
      <c r="N1380" s="12">
        <f t="shared" si="658"/>
        <v>0.49895072415214903</v>
      </c>
      <c r="O1380" s="24">
        <f t="shared" si="659"/>
        <v>772.32139331223743</v>
      </c>
      <c r="P1380" s="12">
        <f t="shared" si="672"/>
        <v>0.28287206122945063</v>
      </c>
      <c r="Q1380" s="24">
        <f t="shared" si="673"/>
        <v>470.13557821209395</v>
      </c>
      <c r="R1380" s="12">
        <f t="shared" si="660"/>
        <v>0.32830572407917519</v>
      </c>
      <c r="S1380" s="24">
        <f t="shared" si="661"/>
        <v>645.56497074087861</v>
      </c>
      <c r="T1380" s="12">
        <f t="shared" si="674"/>
        <v>0.2642482509238796</v>
      </c>
      <c r="W1380" s="24">
        <f t="shared" si="675"/>
        <v>543.89616246396906</v>
      </c>
      <c r="X1380" s="24">
        <f t="shared" si="676"/>
        <v>702.68217415358436</v>
      </c>
      <c r="Y1380" s="13">
        <f t="shared" si="662"/>
        <v>0.33957545939091083</v>
      </c>
      <c r="Z1380" s="24">
        <f t="shared" si="663"/>
        <v>4838.2214998786112</v>
      </c>
      <c r="AA1380" s="24">
        <f t="shared" si="664"/>
        <v>16587.607282604698</v>
      </c>
      <c r="AB1380" s="24">
        <f t="shared" si="677"/>
        <v>615.71040620379563</v>
      </c>
      <c r="AC1380" s="24">
        <f t="shared" si="678"/>
        <v>470.13557821209395</v>
      </c>
      <c r="AE1380" s="14">
        <f t="shared" si="679"/>
        <v>113.5</v>
      </c>
      <c r="AF1380" s="24">
        <f t="shared" si="652"/>
        <v>410.06778910604697</v>
      </c>
      <c r="AG1380" s="3">
        <f t="shared" si="680"/>
        <v>1.9</v>
      </c>
      <c r="AH1380" s="3">
        <f>IF(AC1380&lt;=450,AthetaR30_0,IF(AC1380&gt;=650,AthetaR30_2,(IF(AC1380&lt;=550,AthetaR30_0+(AthetaR30_1-AthetaR30_0)/100*(AC1380-450),AthetaR30_1+(AthetaR30_2-AthetaR30_1)/100*(AC1380-450)))))</f>
        <v>0</v>
      </c>
      <c r="AI1380" s="3">
        <f>IF(AD1380&lt;=450,AthetaR60_0,IF(AD1380&gt;=650,AthetaR60_2,(IF(AD1380&lt;=550,AthetaR60_0+(AthetaR60_1-AthetaR60_0)/100*(AD1380-450),AthetaR60_1+(AthetaR60_2-AthetaR60_1)/100*(AD1380-450)))))</f>
        <v>0.5</v>
      </c>
      <c r="AJ1380" s="3">
        <f>IF(AE1380&lt;=450,AthetaR90_0,IF(AE1380&gt;=650,AthetaR90_2,(IF(AE1380&lt;=550,AthetaR90_0+(AthetaR90_1-AthetaR90_0)/100*(AE1380-450),AthetaR90_1+(AthetaR90_2-AthetaR90_1)/100*(AE1380-450)))))</f>
        <v>1.3</v>
      </c>
      <c r="AK1380" s="3">
        <f>IF(AF1380&lt;=450,AthetaR120_0,IF(AF1380&gt;=650,AthetaR120_2,(IF(AF1380&lt;=550,AthetaR120_0+(AthetaR120_1-AthetaR120_0)/100*(AF1380-450),AthetaR120_1+(AthetaR120_2-AthetaR120_1)/100*(AF1380-450)))))</f>
        <v>1.9</v>
      </c>
      <c r="AL1380" s="24">
        <f t="shared" si="681"/>
        <v>615.71040620379563</v>
      </c>
      <c r="AM1380" s="14">
        <f t="shared" si="682"/>
        <v>482.08989935315799</v>
      </c>
    </row>
    <row r="1381" spans="2:39" x14ac:dyDescent="0.25">
      <c r="B1381" s="3">
        <f t="shared" si="665"/>
        <v>6815</v>
      </c>
      <c r="C1381" s="14">
        <f t="shared" si="666"/>
        <v>113.58333333333333</v>
      </c>
      <c r="D1381" s="11">
        <f t="shared" si="667"/>
        <v>1040.8143869278306</v>
      </c>
      <c r="E1381" s="11">
        <f t="shared" si="653"/>
        <v>737.63882080776557</v>
      </c>
      <c r="F1381" s="11">
        <f t="shared" si="668"/>
        <v>328.97749830830969</v>
      </c>
      <c r="G1381" s="11">
        <f t="shared" si="654"/>
        <v>615.99327826502508</v>
      </c>
      <c r="H1381" s="11">
        <f t="shared" si="655"/>
        <v>470.3998264630178</v>
      </c>
      <c r="I1381" s="24">
        <f t="shared" si="669"/>
        <v>328.97749830830969</v>
      </c>
      <c r="J1381" s="12">
        <f t="shared" si="656"/>
        <v>0.20089924463706194</v>
      </c>
      <c r="K1381" s="24">
        <f t="shared" si="657"/>
        <v>575.43817922386756</v>
      </c>
      <c r="L1381" s="12">
        <f t="shared" si="670"/>
        <v>0.21044951509074922</v>
      </c>
      <c r="M1381" s="24">
        <f t="shared" si="671"/>
        <v>615.99327826502508</v>
      </c>
      <c r="N1381" s="12">
        <f t="shared" si="658"/>
        <v>0.49879152235907265</v>
      </c>
      <c r="O1381" s="24">
        <f t="shared" si="659"/>
        <v>772.56789900677086</v>
      </c>
      <c r="P1381" s="12">
        <f t="shared" si="672"/>
        <v>0.28268167300486002</v>
      </c>
      <c r="Q1381" s="24">
        <f t="shared" si="673"/>
        <v>470.3998264630178</v>
      </c>
      <c r="R1381" s="12">
        <f t="shared" si="660"/>
        <v>0.32821754211484205</v>
      </c>
      <c r="S1381" s="24">
        <f t="shared" si="661"/>
        <v>645.73841420419194</v>
      </c>
      <c r="T1381" s="12">
        <f t="shared" si="674"/>
        <v>0.26411459335696508</v>
      </c>
      <c r="W1381" s="24">
        <f t="shared" si="675"/>
        <v>544.23573792335992</v>
      </c>
      <c r="X1381" s="24">
        <f t="shared" si="676"/>
        <v>702.98964914467365</v>
      </c>
      <c r="Y1381" s="13">
        <f t="shared" si="662"/>
        <v>0.33943943845169694</v>
      </c>
      <c r="Z1381" s="24">
        <f t="shared" si="663"/>
        <v>4835.0770721101417</v>
      </c>
      <c r="AA1381" s="24">
        <f t="shared" si="664"/>
        <v>16591.540959173057</v>
      </c>
      <c r="AB1381" s="24">
        <f t="shared" si="677"/>
        <v>615.99327826502508</v>
      </c>
      <c r="AC1381" s="24">
        <f t="shared" si="678"/>
        <v>470.3998264630178</v>
      </c>
      <c r="AE1381" s="14">
        <f t="shared" si="679"/>
        <v>113.58333333333333</v>
      </c>
      <c r="AF1381" s="24">
        <f t="shared" ref="AF1381:AF1444" si="683">IF(AC1381&lt;=450,Thetha0_0,IF(AC1381&gt;=650,Thetha0_2,(IF(AC1381&lt;=550,Thetha0_0+(Thetha0_1-Thetha0_0)/100*(AC1381-450),Thetha0_1+(Thetha0_2-Thetha0_1)/100*(AC1381-450)))))</f>
        <v>410.1999132315089</v>
      </c>
      <c r="AG1381" s="3">
        <f t="shared" si="680"/>
        <v>1.9</v>
      </c>
      <c r="AH1381" s="3">
        <f>IF(AC1381&lt;=450,AthetaR30_0,IF(AC1381&gt;=650,AthetaR30_2,(IF(AC1381&lt;=550,AthetaR30_0+(AthetaR30_1-AthetaR30_0)/100*(AC1381-450),AthetaR30_1+(AthetaR30_2-AthetaR30_1)/100*(AC1381-450)))))</f>
        <v>0</v>
      </c>
      <c r="AI1381" s="3">
        <f>IF(AD1381&lt;=450,AthetaR60_0,IF(AD1381&gt;=650,AthetaR60_2,(IF(AD1381&lt;=550,AthetaR60_0+(AthetaR60_1-AthetaR60_0)/100*(AD1381-450),AthetaR60_1+(AthetaR60_2-AthetaR60_1)/100*(AD1381-450)))))</f>
        <v>0.5</v>
      </c>
      <c r="AJ1381" s="3">
        <f>IF(AE1381&lt;=450,AthetaR90_0,IF(AE1381&gt;=650,AthetaR90_2,(IF(AE1381&lt;=550,AthetaR90_0+(AthetaR90_1-AthetaR90_0)/100*(AE1381-450),AthetaR90_1+(AthetaR90_2-AthetaR90_1)/100*(AE1381-450)))))</f>
        <v>1.3</v>
      </c>
      <c r="AK1381" s="3">
        <f>IF(AF1381&lt;=450,AthetaR120_0,IF(AF1381&gt;=650,AthetaR120_2,(IF(AF1381&lt;=550,AthetaR120_0+(AthetaR120_1-AthetaR120_0)/100*(AF1381-450),AthetaR120_1+(AthetaR120_2-AthetaR120_1)/100*(AF1381-450)))))</f>
        <v>1.9</v>
      </c>
      <c r="AL1381" s="24">
        <f t="shared" si="681"/>
        <v>615.99327826502508</v>
      </c>
      <c r="AM1381" s="14">
        <f t="shared" si="682"/>
        <v>482.37940791124385</v>
      </c>
    </row>
    <row r="1382" spans="2:39" x14ac:dyDescent="0.25">
      <c r="B1382" s="3">
        <f t="shared" si="665"/>
        <v>6820</v>
      </c>
      <c r="C1382" s="14">
        <f t="shared" si="666"/>
        <v>113.66666666666667</v>
      </c>
      <c r="D1382" s="11">
        <f t="shared" si="667"/>
        <v>1040.9241536699244</v>
      </c>
      <c r="E1382" s="11">
        <f t="shared" si="653"/>
        <v>737.85261915641775</v>
      </c>
      <c r="F1382" s="11">
        <f t="shared" si="668"/>
        <v>329.18794782340046</v>
      </c>
      <c r="G1382" s="11">
        <f t="shared" si="654"/>
        <v>616.27595993802993</v>
      </c>
      <c r="H1382" s="11">
        <f t="shared" si="655"/>
        <v>470.66394105637477</v>
      </c>
      <c r="I1382" s="24">
        <f t="shared" si="669"/>
        <v>329.18794782340046</v>
      </c>
      <c r="J1382" s="12">
        <f t="shared" si="656"/>
        <v>0.20087118570178797</v>
      </c>
      <c r="K1382" s="24">
        <f t="shared" si="657"/>
        <v>575.51856000406065</v>
      </c>
      <c r="L1382" s="12">
        <f t="shared" si="670"/>
        <v>0.21039354486442127</v>
      </c>
      <c r="M1382" s="24">
        <f t="shared" si="671"/>
        <v>616.27595993802993</v>
      </c>
      <c r="N1382" s="12">
        <f t="shared" si="658"/>
        <v>0.49863179069967112</v>
      </c>
      <c r="O1382" s="24">
        <f t="shared" si="659"/>
        <v>772.81538333250069</v>
      </c>
      <c r="P1382" s="12">
        <f t="shared" si="672"/>
        <v>0.28249115127420449</v>
      </c>
      <c r="Q1382" s="24">
        <f t="shared" si="673"/>
        <v>470.66394105637477</v>
      </c>
      <c r="R1382" s="12">
        <f t="shared" si="660"/>
        <v>0.32812934978816355</v>
      </c>
      <c r="S1382" s="24">
        <f t="shared" si="661"/>
        <v>645.91197128834528</v>
      </c>
      <c r="T1382" s="12">
        <f t="shared" si="674"/>
        <v>0.26398097950367061</v>
      </c>
      <c r="W1382" s="24">
        <f t="shared" si="675"/>
        <v>544.5751773618116</v>
      </c>
      <c r="X1382" s="24">
        <f t="shared" si="676"/>
        <v>703.29744687047128</v>
      </c>
      <c r="Y1382" s="13">
        <f t="shared" si="662"/>
        <v>0.33930340530203651</v>
      </c>
      <c r="Z1382" s="24">
        <f t="shared" si="663"/>
        <v>4831.9360448651532</v>
      </c>
      <c r="AA1382" s="24">
        <f t="shared" si="664"/>
        <v>16595.47278606303</v>
      </c>
      <c r="AB1382" s="24">
        <f t="shared" si="677"/>
        <v>616.27595993802993</v>
      </c>
      <c r="AC1382" s="24">
        <f t="shared" si="678"/>
        <v>470.66394105637477</v>
      </c>
      <c r="AE1382" s="14">
        <f t="shared" si="679"/>
        <v>113.66666666666667</v>
      </c>
      <c r="AF1382" s="24">
        <f t="shared" si="683"/>
        <v>410.33197052818741</v>
      </c>
      <c r="AG1382" s="3">
        <f t="shared" si="680"/>
        <v>1.9</v>
      </c>
      <c r="AH1382" s="3">
        <f>IF(AC1382&lt;=450,AthetaR30_0,IF(AC1382&gt;=650,AthetaR30_2,(IF(AC1382&lt;=550,AthetaR30_0+(AthetaR30_1-AthetaR30_0)/100*(AC1382-450),AthetaR30_1+(AthetaR30_2-AthetaR30_1)/100*(AC1382-450)))))</f>
        <v>0</v>
      </c>
      <c r="AI1382" s="3">
        <f>IF(AD1382&lt;=450,AthetaR60_0,IF(AD1382&gt;=650,AthetaR60_2,(IF(AD1382&lt;=550,AthetaR60_0+(AthetaR60_1-AthetaR60_0)/100*(AD1382-450),AthetaR60_1+(AthetaR60_2-AthetaR60_1)/100*(AD1382-450)))))</f>
        <v>0.5</v>
      </c>
      <c r="AJ1382" s="3">
        <f>IF(AE1382&lt;=450,AthetaR90_0,IF(AE1382&gt;=650,AthetaR90_2,(IF(AE1382&lt;=550,AthetaR90_0+(AthetaR90_1-AthetaR90_0)/100*(AE1382-450),AthetaR90_1+(AthetaR90_2-AthetaR90_1)/100*(AE1382-450)))))</f>
        <v>1.3</v>
      </c>
      <c r="AK1382" s="3">
        <f>IF(AF1382&lt;=450,AthetaR120_0,IF(AF1382&gt;=650,AthetaR120_2,(IF(AF1382&lt;=550,AthetaR120_0+(AthetaR120_1-AthetaR120_0)/100*(AF1382-450),AthetaR120_1+(AthetaR120_2-AthetaR120_1)/100*(AF1382-450)))))</f>
        <v>1.9</v>
      </c>
      <c r="AL1382" s="24">
        <f t="shared" si="681"/>
        <v>616.27595993802993</v>
      </c>
      <c r="AM1382" s="14">
        <f t="shared" si="682"/>
        <v>482.6687940461631</v>
      </c>
    </row>
    <row r="1383" spans="2:39" x14ac:dyDescent="0.25">
      <c r="B1383" s="3">
        <f t="shared" si="665"/>
        <v>6825</v>
      </c>
      <c r="C1383" s="14">
        <f t="shared" si="666"/>
        <v>113.75</v>
      </c>
      <c r="D1383" s="11">
        <f t="shared" si="667"/>
        <v>1041.0338400556843</v>
      </c>
      <c r="E1383" s="11">
        <f t="shared" si="653"/>
        <v>738.06641750506981</v>
      </c>
      <c r="F1383" s="11">
        <f t="shared" si="668"/>
        <v>329.39834136826488</v>
      </c>
      <c r="G1383" s="11">
        <f t="shared" si="654"/>
        <v>616.55845108930419</v>
      </c>
      <c r="H1383" s="11">
        <f t="shared" si="655"/>
        <v>470.92792203587845</v>
      </c>
      <c r="I1383" s="24">
        <f t="shared" si="669"/>
        <v>329.39834136826488</v>
      </c>
      <c r="J1383" s="12">
        <f t="shared" si="656"/>
        <v>0.20084312654108441</v>
      </c>
      <c r="K1383" s="24">
        <f t="shared" si="657"/>
        <v>575.59896388962613</v>
      </c>
      <c r="L1383" s="12">
        <f t="shared" si="670"/>
        <v>0.21033757166844608</v>
      </c>
      <c r="M1383" s="24">
        <f t="shared" si="671"/>
        <v>616.55845108930419</v>
      </c>
      <c r="N1383" s="12">
        <f t="shared" si="658"/>
        <v>0.49847152670934997</v>
      </c>
      <c r="O1383" s="24">
        <f t="shared" si="659"/>
        <v>773.06385184168926</v>
      </c>
      <c r="P1383" s="12">
        <f t="shared" si="672"/>
        <v>0.28230049521636708</v>
      </c>
      <c r="Q1383" s="24">
        <f t="shared" si="673"/>
        <v>470.92792203587845</v>
      </c>
      <c r="R1383" s="12">
        <f t="shared" si="660"/>
        <v>0.32804114717006994</v>
      </c>
      <c r="S1383" s="24">
        <f t="shared" si="661"/>
        <v>646.08564196172608</v>
      </c>
      <c r="T1383" s="12">
        <f t="shared" si="674"/>
        <v>0.26384740945109464</v>
      </c>
      <c r="W1383" s="24">
        <f t="shared" si="675"/>
        <v>544.91448076711367</v>
      </c>
      <c r="X1383" s="24">
        <f t="shared" si="676"/>
        <v>703.60556730457643</v>
      </c>
      <c r="Y1383" s="13">
        <f t="shared" si="662"/>
        <v>0.33916736042967971</v>
      </c>
      <c r="Z1383" s="24">
        <f t="shared" si="663"/>
        <v>4828.7984184489032</v>
      </c>
      <c r="AA1383" s="24">
        <f t="shared" si="664"/>
        <v>16599.402780141936</v>
      </c>
      <c r="AB1383" s="24">
        <f t="shared" si="677"/>
        <v>616.55845108930419</v>
      </c>
      <c r="AC1383" s="24">
        <f t="shared" si="678"/>
        <v>470.92792203587845</v>
      </c>
      <c r="AE1383" s="14">
        <f t="shared" si="679"/>
        <v>113.75</v>
      </c>
      <c r="AF1383" s="24">
        <f t="shared" si="683"/>
        <v>410.46396101793925</v>
      </c>
      <c r="AG1383" s="3">
        <f t="shared" si="680"/>
        <v>1.9</v>
      </c>
      <c r="AH1383" s="3">
        <f>IF(AC1383&lt;=450,AthetaR30_0,IF(AC1383&gt;=650,AthetaR30_2,(IF(AC1383&lt;=550,AthetaR30_0+(AthetaR30_1-AthetaR30_0)/100*(AC1383-450),AthetaR30_1+(AthetaR30_2-AthetaR30_1)/100*(AC1383-450)))))</f>
        <v>0</v>
      </c>
      <c r="AI1383" s="3">
        <f>IF(AD1383&lt;=450,AthetaR60_0,IF(AD1383&gt;=650,AthetaR60_2,(IF(AD1383&lt;=550,AthetaR60_0+(AthetaR60_1-AthetaR60_0)/100*(AD1383-450),AthetaR60_1+(AthetaR60_2-AthetaR60_1)/100*(AD1383-450)))))</f>
        <v>0.5</v>
      </c>
      <c r="AJ1383" s="3">
        <f>IF(AE1383&lt;=450,AthetaR90_0,IF(AE1383&gt;=650,AthetaR90_2,(IF(AE1383&lt;=550,AthetaR90_0+(AthetaR90_1-AthetaR90_0)/100*(AE1383-450),AthetaR90_1+(AthetaR90_2-AthetaR90_1)/100*(AE1383-450)))))</f>
        <v>1.3</v>
      </c>
      <c r="AK1383" s="3">
        <f>IF(AF1383&lt;=450,AthetaR120_0,IF(AF1383&gt;=650,AthetaR120_2,(IF(AF1383&lt;=550,AthetaR120_0+(AthetaR120_1-AthetaR120_0)/100*(AF1383-450),AthetaR120_1+(AthetaR120_2-AthetaR120_1)/100*(AF1383-450)))))</f>
        <v>1.9</v>
      </c>
      <c r="AL1383" s="24">
        <f t="shared" si="681"/>
        <v>616.55845108930419</v>
      </c>
      <c r="AM1383" s="14">
        <f t="shared" si="682"/>
        <v>482.95805777348176</v>
      </c>
    </row>
    <row r="1384" spans="2:39" x14ac:dyDescent="0.25">
      <c r="B1384" s="3">
        <f t="shared" si="665"/>
        <v>6830</v>
      </c>
      <c r="C1384" s="14">
        <f t="shared" si="666"/>
        <v>113.83333333333333</v>
      </c>
      <c r="D1384" s="11">
        <f t="shared" si="667"/>
        <v>1041.1434462026764</v>
      </c>
      <c r="E1384" s="11">
        <f t="shared" si="653"/>
        <v>738.28021585372187</v>
      </c>
      <c r="F1384" s="11">
        <f t="shared" si="668"/>
        <v>329.60867893993333</v>
      </c>
      <c r="G1384" s="11">
        <f t="shared" si="654"/>
        <v>616.8407515845206</v>
      </c>
      <c r="H1384" s="11">
        <f t="shared" si="655"/>
        <v>471.19176944532956</v>
      </c>
      <c r="I1384" s="24">
        <f t="shared" si="669"/>
        <v>329.60867893993333</v>
      </c>
      <c r="J1384" s="12">
        <f t="shared" si="656"/>
        <v>0.20081506712794689</v>
      </c>
      <c r="K1384" s="24">
        <f t="shared" si="657"/>
        <v>575.67939096793418</v>
      </c>
      <c r="L1384" s="12">
        <f t="shared" si="670"/>
        <v>0.21028159552172745</v>
      </c>
      <c r="M1384" s="24">
        <f t="shared" si="671"/>
        <v>616.8407515845206</v>
      </c>
      <c r="N1384" s="12">
        <f t="shared" si="658"/>
        <v>0.49831072790911407</v>
      </c>
      <c r="O1384" s="24">
        <f t="shared" si="659"/>
        <v>773.31331012729243</v>
      </c>
      <c r="P1384" s="12">
        <f t="shared" si="672"/>
        <v>0.28210970400431729</v>
      </c>
      <c r="Q1384" s="24">
        <f t="shared" si="673"/>
        <v>471.19176944532956</v>
      </c>
      <c r="R1384" s="12">
        <f t="shared" si="660"/>
        <v>0.32795293433161182</v>
      </c>
      <c r="S1384" s="24">
        <f t="shared" si="661"/>
        <v>646.25942619232183</v>
      </c>
      <c r="T1384" s="12">
        <f t="shared" si="674"/>
        <v>0.26371388328613171</v>
      </c>
      <c r="W1384" s="24">
        <f t="shared" si="675"/>
        <v>545.25364812754333</v>
      </c>
      <c r="X1384" s="24">
        <f t="shared" si="676"/>
        <v>703.91401041992992</v>
      </c>
      <c r="Y1384" s="13">
        <f t="shared" si="662"/>
        <v>0.33903130432174544</v>
      </c>
      <c r="Z1384" s="24">
        <f t="shared" si="663"/>
        <v>4825.6641931544636</v>
      </c>
      <c r="AA1384" s="24">
        <f t="shared" si="664"/>
        <v>16603.330958282571</v>
      </c>
      <c r="AB1384" s="24">
        <f t="shared" si="677"/>
        <v>616.8407515845206</v>
      </c>
      <c r="AC1384" s="24">
        <f t="shared" si="678"/>
        <v>471.19176944532956</v>
      </c>
      <c r="AE1384" s="14">
        <f t="shared" si="679"/>
        <v>113.83333333333333</v>
      </c>
      <c r="AF1384" s="24">
        <f t="shared" si="683"/>
        <v>410.59588472266478</v>
      </c>
      <c r="AG1384" s="3">
        <f t="shared" si="680"/>
        <v>1.9</v>
      </c>
      <c r="AH1384" s="3">
        <f>IF(AC1384&lt;=450,AthetaR30_0,IF(AC1384&gt;=650,AthetaR30_2,(IF(AC1384&lt;=550,AthetaR30_0+(AthetaR30_1-AthetaR30_0)/100*(AC1384-450),AthetaR30_1+(AthetaR30_2-AthetaR30_1)/100*(AC1384-450)))))</f>
        <v>0</v>
      </c>
      <c r="AI1384" s="3">
        <f>IF(AD1384&lt;=450,AthetaR60_0,IF(AD1384&gt;=650,AthetaR60_2,(IF(AD1384&lt;=550,AthetaR60_0+(AthetaR60_1-AthetaR60_0)/100*(AD1384-450),AthetaR60_1+(AthetaR60_2-AthetaR60_1)/100*(AD1384-450)))))</f>
        <v>0.5</v>
      </c>
      <c r="AJ1384" s="3">
        <f>IF(AE1384&lt;=450,AthetaR90_0,IF(AE1384&gt;=650,AthetaR90_2,(IF(AE1384&lt;=550,AthetaR90_0+(AthetaR90_1-AthetaR90_0)/100*(AE1384-450),AthetaR90_1+(AthetaR90_2-AthetaR90_1)/100*(AE1384-450)))))</f>
        <v>1.3</v>
      </c>
      <c r="AK1384" s="3">
        <f>IF(AF1384&lt;=450,AthetaR120_0,IF(AF1384&gt;=650,AthetaR120_2,(IF(AF1384&lt;=550,AthetaR120_0+(AthetaR120_1-AthetaR120_0)/100*(AF1384-450),AthetaR120_1+(AthetaR120_2-AthetaR120_1)/100*(AF1384-450)))))</f>
        <v>1.9</v>
      </c>
      <c r="AL1384" s="24">
        <f t="shared" si="681"/>
        <v>616.8407515845206</v>
      </c>
      <c r="AM1384" s="14">
        <f t="shared" si="682"/>
        <v>483.2471991089057</v>
      </c>
    </row>
    <row r="1385" spans="2:39" x14ac:dyDescent="0.25">
      <c r="B1385" s="3">
        <f t="shared" si="665"/>
        <v>6835</v>
      </c>
      <c r="C1385" s="14">
        <f t="shared" si="666"/>
        <v>113.91666666666667</v>
      </c>
      <c r="D1385" s="11">
        <f t="shared" si="667"/>
        <v>1041.252972228209</v>
      </c>
      <c r="E1385" s="11">
        <f t="shared" si="653"/>
        <v>738.49401420237393</v>
      </c>
      <c r="F1385" s="11">
        <f t="shared" si="668"/>
        <v>329.81896053545506</v>
      </c>
      <c r="G1385" s="11">
        <f t="shared" si="654"/>
        <v>617.12286128852497</v>
      </c>
      <c r="H1385" s="11">
        <f t="shared" si="655"/>
        <v>471.45548332861568</v>
      </c>
      <c r="I1385" s="24">
        <f t="shared" si="669"/>
        <v>329.81896053545506</v>
      </c>
      <c r="J1385" s="12">
        <f t="shared" si="656"/>
        <v>0.2007870074354674</v>
      </c>
      <c r="K1385" s="24">
        <f t="shared" si="657"/>
        <v>575.75984132617032</v>
      </c>
      <c r="L1385" s="12">
        <f t="shared" si="670"/>
        <v>0.21022561644315801</v>
      </c>
      <c r="M1385" s="24">
        <f t="shared" si="671"/>
        <v>617.12286128852497</v>
      </c>
      <c r="N1385" s="12">
        <f t="shared" si="658"/>
        <v>0.49814939180546947</v>
      </c>
      <c r="O1385" s="24">
        <f t="shared" si="659"/>
        <v>773.56376382332178</v>
      </c>
      <c r="P1385" s="12">
        <f t="shared" si="672"/>
        <v>0.28191877680509447</v>
      </c>
      <c r="Q1385" s="24">
        <f t="shared" si="673"/>
        <v>471.45548332861568</v>
      </c>
      <c r="R1385" s="12">
        <f t="shared" si="660"/>
        <v>0.32786471134395834</v>
      </c>
      <c r="S1385" s="24">
        <f t="shared" si="661"/>
        <v>646.4333239477229</v>
      </c>
      <c r="T1385" s="12">
        <f t="shared" si="674"/>
        <v>0.26358040109548814</v>
      </c>
      <c r="W1385" s="24">
        <f t="shared" si="675"/>
        <v>545.59267943186512</v>
      </c>
      <c r="X1385" s="24">
        <f t="shared" si="676"/>
        <v>704.2227761888206</v>
      </c>
      <c r="Y1385" s="13">
        <f t="shared" si="662"/>
        <v>0.33889523746471401</v>
      </c>
      <c r="Z1385" s="24">
        <f t="shared" si="663"/>
        <v>4822.53336926272</v>
      </c>
      <c r="AA1385" s="24">
        <f t="shared" si="664"/>
        <v>16607.257337362975</v>
      </c>
      <c r="AB1385" s="24">
        <f t="shared" si="677"/>
        <v>617.12286128852497</v>
      </c>
      <c r="AC1385" s="24">
        <f t="shared" si="678"/>
        <v>471.45548332861568</v>
      </c>
      <c r="AE1385" s="14">
        <f t="shared" si="679"/>
        <v>113.91666666666667</v>
      </c>
      <c r="AF1385" s="24">
        <f t="shared" si="683"/>
        <v>410.72774166430781</v>
      </c>
      <c r="AG1385" s="3">
        <f t="shared" si="680"/>
        <v>1.9</v>
      </c>
      <c r="AH1385" s="3">
        <f>IF(AC1385&lt;=450,AthetaR30_0,IF(AC1385&gt;=650,AthetaR30_2,(IF(AC1385&lt;=550,AthetaR30_0+(AthetaR30_1-AthetaR30_0)/100*(AC1385-450),AthetaR30_1+(AthetaR30_2-AthetaR30_1)/100*(AC1385-450)))))</f>
        <v>0</v>
      </c>
      <c r="AI1385" s="3">
        <f>IF(AD1385&lt;=450,AthetaR60_0,IF(AD1385&gt;=650,AthetaR60_2,(IF(AD1385&lt;=550,AthetaR60_0+(AthetaR60_1-AthetaR60_0)/100*(AD1385-450),AthetaR60_1+(AthetaR60_2-AthetaR60_1)/100*(AD1385-450)))))</f>
        <v>0.5</v>
      </c>
      <c r="AJ1385" s="3">
        <f>IF(AE1385&lt;=450,AthetaR90_0,IF(AE1385&gt;=650,AthetaR90_2,(IF(AE1385&lt;=550,AthetaR90_0+(AthetaR90_1-AthetaR90_0)/100*(AE1385-450),AthetaR90_1+(AthetaR90_2-AthetaR90_1)/100*(AE1385-450)))))</f>
        <v>1.3</v>
      </c>
      <c r="AK1385" s="3">
        <f>IF(AF1385&lt;=450,AthetaR120_0,IF(AF1385&gt;=650,AthetaR120_2,(IF(AF1385&lt;=550,AthetaR120_0+(AthetaR120_1-AthetaR120_0)/100*(AF1385-450),AthetaR120_1+(AthetaR120_2-AthetaR120_1)/100*(AF1385-450)))))</f>
        <v>1.9</v>
      </c>
      <c r="AL1385" s="24">
        <f t="shared" si="681"/>
        <v>617.12286128852497</v>
      </c>
      <c r="AM1385" s="14">
        <f t="shared" si="682"/>
        <v>483.53621806828028</v>
      </c>
    </row>
    <row r="1386" spans="2:39" x14ac:dyDescent="0.25">
      <c r="B1386" s="3">
        <f t="shared" si="665"/>
        <v>6840</v>
      </c>
      <c r="C1386" s="14">
        <f t="shared" si="666"/>
        <v>114</v>
      </c>
      <c r="D1386" s="11">
        <f t="shared" si="667"/>
        <v>1041.3624182493331</v>
      </c>
      <c r="E1386" s="11">
        <f t="shared" si="653"/>
        <v>738.707812551026</v>
      </c>
      <c r="F1386" s="11">
        <f t="shared" si="668"/>
        <v>330.02918615189822</v>
      </c>
      <c r="G1386" s="11">
        <f t="shared" si="654"/>
        <v>617.4047800653301</v>
      </c>
      <c r="H1386" s="11">
        <f t="shared" si="655"/>
        <v>471.71906372971119</v>
      </c>
      <c r="I1386" s="24">
        <f t="shared" si="669"/>
        <v>330.02918615189822</v>
      </c>
      <c r="J1386" s="12">
        <f t="shared" si="656"/>
        <v>0.2007589474368339</v>
      </c>
      <c r="K1386" s="24">
        <f t="shared" si="657"/>
        <v>575.84031505133714</v>
      </c>
      <c r="L1386" s="12">
        <f t="shared" si="670"/>
        <v>0.21016963445163306</v>
      </c>
      <c r="M1386" s="24">
        <f t="shared" si="671"/>
        <v>617.4047800653301</v>
      </c>
      <c r="N1386" s="12">
        <f t="shared" si="658"/>
        <v>0.49798751589032431</v>
      </c>
      <c r="O1386" s="24">
        <f t="shared" si="659"/>
        <v>773.8152186052115</v>
      </c>
      <c r="P1386" s="12">
        <f t="shared" si="672"/>
        <v>0.28172771277980074</v>
      </c>
      <c r="Q1386" s="24">
        <f t="shared" si="673"/>
        <v>471.71906372971119</v>
      </c>
      <c r="R1386" s="12">
        <f t="shared" si="660"/>
        <v>0.32777647827839557</v>
      </c>
      <c r="S1386" s="24">
        <f t="shared" si="661"/>
        <v>646.60733519512348</v>
      </c>
      <c r="T1386" s="12">
        <f t="shared" si="674"/>
        <v>0.26344696296570291</v>
      </c>
      <c r="W1386" s="24">
        <f t="shared" si="675"/>
        <v>545.93157466932985</v>
      </c>
      <c r="X1386" s="24">
        <f t="shared" si="676"/>
        <v>704.53186458288587</v>
      </c>
      <c r="Y1386" s="13">
        <f t="shared" si="662"/>
        <v>0.33875916034442238</v>
      </c>
      <c r="Z1386" s="24">
        <f t="shared" si="663"/>
        <v>4819.4059470424036</v>
      </c>
      <c r="AA1386" s="24">
        <f t="shared" si="664"/>
        <v>16611.181934266271</v>
      </c>
      <c r="AB1386" s="24">
        <f t="shared" si="677"/>
        <v>617.4047800653301</v>
      </c>
      <c r="AC1386" s="24">
        <f t="shared" si="678"/>
        <v>471.71906372971119</v>
      </c>
      <c r="AE1386" s="14">
        <f t="shared" si="679"/>
        <v>114</v>
      </c>
      <c r="AF1386" s="24">
        <f t="shared" si="683"/>
        <v>410.85953186485563</v>
      </c>
      <c r="AG1386" s="3">
        <f t="shared" si="680"/>
        <v>1.9</v>
      </c>
      <c r="AH1386" s="3">
        <f>IF(AC1386&lt;=450,AthetaR30_0,IF(AC1386&gt;=650,AthetaR30_2,(IF(AC1386&lt;=550,AthetaR30_0+(AthetaR30_1-AthetaR30_0)/100*(AC1386-450),AthetaR30_1+(AthetaR30_2-AthetaR30_1)/100*(AC1386-450)))))</f>
        <v>0</v>
      </c>
      <c r="AI1386" s="3">
        <f>IF(AD1386&lt;=450,AthetaR60_0,IF(AD1386&gt;=650,AthetaR60_2,(IF(AD1386&lt;=550,AthetaR60_0+(AthetaR60_1-AthetaR60_0)/100*(AD1386-450),AthetaR60_1+(AthetaR60_2-AthetaR60_1)/100*(AD1386-450)))))</f>
        <v>0.5</v>
      </c>
      <c r="AJ1386" s="3">
        <f>IF(AE1386&lt;=450,AthetaR90_0,IF(AE1386&gt;=650,AthetaR90_2,(IF(AE1386&lt;=550,AthetaR90_0+(AthetaR90_1-AthetaR90_0)/100*(AE1386-450),AthetaR90_1+(AthetaR90_2-AthetaR90_1)/100*(AE1386-450)))))</f>
        <v>1.3</v>
      </c>
      <c r="AK1386" s="3">
        <f>IF(AF1386&lt;=450,AthetaR120_0,IF(AF1386&gt;=650,AthetaR120_2,(IF(AF1386&lt;=550,AthetaR120_0+(AthetaR120_1-AthetaR120_0)/100*(AF1386-450),AthetaR120_1+(AthetaR120_2-AthetaR120_1)/100*(AF1386-450)))))</f>
        <v>1.9</v>
      </c>
      <c r="AL1386" s="24">
        <f t="shared" si="681"/>
        <v>617.4047800653301</v>
      </c>
      <c r="AM1386" s="14">
        <f t="shared" si="682"/>
        <v>483.82511466759053</v>
      </c>
    </row>
    <row r="1387" spans="2:39" x14ac:dyDescent="0.25">
      <c r="B1387" s="3">
        <f t="shared" si="665"/>
        <v>6845</v>
      </c>
      <c r="C1387" s="14">
        <f t="shared" si="666"/>
        <v>114.08333333333333</v>
      </c>
      <c r="D1387" s="11">
        <f t="shared" si="667"/>
        <v>1041.4717843828435</v>
      </c>
      <c r="E1387" s="11">
        <f t="shared" si="653"/>
        <v>738.92161089967806</v>
      </c>
      <c r="F1387" s="11">
        <f t="shared" si="668"/>
        <v>330.23935578634985</v>
      </c>
      <c r="G1387" s="11">
        <f t="shared" si="654"/>
        <v>617.6865077781099</v>
      </c>
      <c r="H1387" s="11">
        <f t="shared" si="655"/>
        <v>471.9825106926769</v>
      </c>
      <c r="I1387" s="24">
        <f t="shared" si="669"/>
        <v>330.23935578634985</v>
      </c>
      <c r="J1387" s="12">
        <f t="shared" si="656"/>
        <v>0.20073088710533055</v>
      </c>
      <c r="K1387" s="24">
        <f t="shared" si="657"/>
        <v>575.92081223025332</v>
      </c>
      <c r="L1387" s="12">
        <f t="shared" si="670"/>
        <v>0.21011364956601808</v>
      </c>
      <c r="M1387" s="24">
        <f t="shared" si="671"/>
        <v>617.6865077781099</v>
      </c>
      <c r="N1387" s="12">
        <f t="shared" si="658"/>
        <v>0.49782509764088945</v>
      </c>
      <c r="O1387" s="24">
        <f t="shared" si="659"/>
        <v>774.06768019018887</v>
      </c>
      <c r="P1387" s="12">
        <f t="shared" si="672"/>
        <v>0.2815365110834801</v>
      </c>
      <c r="Q1387" s="24">
        <f t="shared" si="673"/>
        <v>471.9825106926769</v>
      </c>
      <c r="R1387" s="12">
        <f t="shared" si="660"/>
        <v>0.32768823520632617</v>
      </c>
      <c r="S1387" s="24">
        <f t="shared" si="661"/>
        <v>646.78145990132282</v>
      </c>
      <c r="T1387" s="12">
        <f t="shared" si="674"/>
        <v>0.26331356898309594</v>
      </c>
      <c r="W1387" s="24">
        <f t="shared" si="675"/>
        <v>546.27033382967431</v>
      </c>
      <c r="X1387" s="24">
        <f t="shared" si="676"/>
        <v>704.84127557311842</v>
      </c>
      <c r="Y1387" s="13">
        <f t="shared" si="662"/>
        <v>0.33862307344605863</v>
      </c>
      <c r="Z1387" s="24">
        <f t="shared" si="663"/>
        <v>4816.2819267500936</v>
      </c>
      <c r="AA1387" s="24">
        <f t="shared" si="664"/>
        <v>16615.104765880551</v>
      </c>
      <c r="AB1387" s="24">
        <f t="shared" si="677"/>
        <v>617.6865077781099</v>
      </c>
      <c r="AC1387" s="24">
        <f t="shared" si="678"/>
        <v>471.9825106926769</v>
      </c>
      <c r="AE1387" s="14">
        <f t="shared" si="679"/>
        <v>114.08333333333333</v>
      </c>
      <c r="AF1387" s="24">
        <f t="shared" si="683"/>
        <v>410.99125534633845</v>
      </c>
      <c r="AG1387" s="3">
        <f t="shared" si="680"/>
        <v>1.9</v>
      </c>
      <c r="AH1387" s="3">
        <f>IF(AC1387&lt;=450,AthetaR30_0,IF(AC1387&gt;=650,AthetaR30_2,(IF(AC1387&lt;=550,AthetaR30_0+(AthetaR30_1-AthetaR30_0)/100*(AC1387-450),AthetaR30_1+(AthetaR30_2-AthetaR30_1)/100*(AC1387-450)))))</f>
        <v>0</v>
      </c>
      <c r="AI1387" s="3">
        <f>IF(AD1387&lt;=450,AthetaR60_0,IF(AD1387&gt;=650,AthetaR60_2,(IF(AD1387&lt;=550,AthetaR60_0+(AthetaR60_1-AthetaR60_0)/100*(AD1387-450),AthetaR60_1+(AthetaR60_2-AthetaR60_1)/100*(AD1387-450)))))</f>
        <v>0.5</v>
      </c>
      <c r="AJ1387" s="3">
        <f>IF(AE1387&lt;=450,AthetaR90_0,IF(AE1387&gt;=650,AthetaR90_2,(IF(AE1387&lt;=550,AthetaR90_0+(AthetaR90_1-AthetaR90_0)/100*(AE1387-450),AthetaR90_1+(AthetaR90_2-AthetaR90_1)/100*(AE1387-450)))))</f>
        <v>1.3</v>
      </c>
      <c r="AK1387" s="3">
        <f>IF(AF1387&lt;=450,AthetaR120_0,IF(AF1387&gt;=650,AthetaR120_2,(IF(AF1387&lt;=550,AthetaR120_0+(AthetaR120_1-AthetaR120_0)/100*(AF1387-450),AthetaR120_1+(AthetaR120_2-AthetaR120_1)/100*(AF1387-450)))))</f>
        <v>1.9</v>
      </c>
      <c r="AL1387" s="24">
        <f t="shared" si="681"/>
        <v>617.6865077781099</v>
      </c>
      <c r="AM1387" s="14">
        <f t="shared" si="682"/>
        <v>484.1138889229606</v>
      </c>
    </row>
    <row r="1388" spans="2:39" x14ac:dyDescent="0.25">
      <c r="B1388" s="3">
        <f t="shared" si="665"/>
        <v>6850</v>
      </c>
      <c r="C1388" s="14">
        <f t="shared" si="666"/>
        <v>114.16666666666667</v>
      </c>
      <c r="D1388" s="11">
        <f t="shared" si="667"/>
        <v>1041.5810707452792</v>
      </c>
      <c r="E1388" s="11">
        <f t="shared" si="653"/>
        <v>739.13540924833023</v>
      </c>
      <c r="F1388" s="11">
        <f t="shared" si="668"/>
        <v>330.44946943591589</v>
      </c>
      <c r="G1388" s="11">
        <f t="shared" si="654"/>
        <v>617.96804428919336</v>
      </c>
      <c r="H1388" s="11">
        <f t="shared" si="655"/>
        <v>472.24582426166</v>
      </c>
      <c r="I1388" s="24">
        <f t="shared" si="669"/>
        <v>330.44946943591589</v>
      </c>
      <c r="J1388" s="12">
        <f t="shared" si="656"/>
        <v>0.20070282641433726</v>
      </c>
      <c r="K1388" s="24">
        <f t="shared" si="657"/>
        <v>576.00133294955435</v>
      </c>
      <c r="L1388" s="12">
        <f t="shared" si="670"/>
        <v>0.21005766180517238</v>
      </c>
      <c r="M1388" s="24">
        <f t="shared" si="671"/>
        <v>617.96804428919336</v>
      </c>
      <c r="N1388" s="12">
        <f t="shared" si="658"/>
        <v>0.49766213451957819</v>
      </c>
      <c r="O1388" s="24">
        <f t="shared" si="659"/>
        <v>774.32115433764784</v>
      </c>
      <c r="P1388" s="12">
        <f t="shared" si="672"/>
        <v>0.28134517086513483</v>
      </c>
      <c r="Q1388" s="24">
        <f t="shared" si="673"/>
        <v>472.24582426166</v>
      </c>
      <c r="R1388" s="12">
        <f t="shared" si="660"/>
        <v>0.32759998219926695</v>
      </c>
      <c r="S1388" s="24">
        <f t="shared" si="661"/>
        <v>646.95569803272701</v>
      </c>
      <c r="T1388" s="12">
        <f t="shared" si="674"/>
        <v>0.26318021923380414</v>
      </c>
      <c r="W1388" s="24">
        <f t="shared" si="675"/>
        <v>546.60895690312043</v>
      </c>
      <c r="X1388" s="24">
        <f t="shared" si="676"/>
        <v>705.15100912986736</v>
      </c>
      <c r="Y1388" s="13">
        <f t="shared" si="662"/>
        <v>0.33848697725415783</v>
      </c>
      <c r="Z1388" s="24">
        <f t="shared" si="663"/>
        <v>4813.161308630245</v>
      </c>
      <c r="AA1388" s="24">
        <f t="shared" si="664"/>
        <v>16619.025849098725</v>
      </c>
      <c r="AB1388" s="24">
        <f t="shared" si="677"/>
        <v>617.96804428919336</v>
      </c>
      <c r="AC1388" s="24">
        <f t="shared" si="678"/>
        <v>472.24582426166</v>
      </c>
      <c r="AE1388" s="14">
        <f t="shared" si="679"/>
        <v>114.16666666666667</v>
      </c>
      <c r="AF1388" s="24">
        <f t="shared" si="683"/>
        <v>411.12291213083</v>
      </c>
      <c r="AG1388" s="3">
        <f t="shared" si="680"/>
        <v>1.9</v>
      </c>
      <c r="AH1388" s="3">
        <f>IF(AC1388&lt;=450,AthetaR30_0,IF(AC1388&gt;=650,AthetaR30_2,(IF(AC1388&lt;=550,AthetaR30_0+(AthetaR30_1-AthetaR30_0)/100*(AC1388-450),AthetaR30_1+(AthetaR30_2-AthetaR30_1)/100*(AC1388-450)))))</f>
        <v>0</v>
      </c>
      <c r="AI1388" s="3">
        <f>IF(AD1388&lt;=450,AthetaR60_0,IF(AD1388&gt;=650,AthetaR60_2,(IF(AD1388&lt;=550,AthetaR60_0+(AthetaR60_1-AthetaR60_0)/100*(AD1388-450),AthetaR60_1+(AthetaR60_2-AthetaR60_1)/100*(AD1388-450)))))</f>
        <v>0.5</v>
      </c>
      <c r="AJ1388" s="3">
        <f>IF(AE1388&lt;=450,AthetaR90_0,IF(AE1388&gt;=650,AthetaR90_2,(IF(AE1388&lt;=550,AthetaR90_0+(AthetaR90_1-AthetaR90_0)/100*(AE1388-450),AthetaR90_1+(AthetaR90_2-AthetaR90_1)/100*(AE1388-450)))))</f>
        <v>1.3</v>
      </c>
      <c r="AK1388" s="3">
        <f>IF(AF1388&lt;=450,AthetaR120_0,IF(AF1388&gt;=650,AthetaR120_2,(IF(AF1388&lt;=550,AthetaR120_0+(AthetaR120_1-AthetaR120_0)/100*(AF1388-450),AthetaR120_1+(AthetaR120_2-AthetaR120_1)/100*(AF1388-450)))))</f>
        <v>1.9</v>
      </c>
      <c r="AL1388" s="24">
        <f t="shared" si="681"/>
        <v>617.96804428919336</v>
      </c>
      <c r="AM1388" s="14">
        <f t="shared" si="682"/>
        <v>484.40254085065408</v>
      </c>
    </row>
    <row r="1389" spans="2:39" x14ac:dyDescent="0.25">
      <c r="B1389" s="3">
        <f t="shared" si="665"/>
        <v>6855</v>
      </c>
      <c r="C1389" s="14">
        <f t="shared" si="666"/>
        <v>114.25</v>
      </c>
      <c r="D1389" s="11">
        <f t="shared" si="667"/>
        <v>1041.6902774529244</v>
      </c>
      <c r="E1389" s="11">
        <f t="shared" si="653"/>
        <v>739.3492075969823</v>
      </c>
      <c r="F1389" s="11">
        <f t="shared" si="668"/>
        <v>330.65952709772108</v>
      </c>
      <c r="G1389" s="11">
        <f t="shared" si="654"/>
        <v>618.24938946005852</v>
      </c>
      <c r="H1389" s="11">
        <f t="shared" si="655"/>
        <v>472.50900448089379</v>
      </c>
      <c r="I1389" s="24">
        <f t="shared" si="669"/>
        <v>330.65952709772108</v>
      </c>
      <c r="J1389" s="12">
        <f t="shared" si="656"/>
        <v>0.20067476533732953</v>
      </c>
      <c r="K1389" s="24">
        <f t="shared" si="657"/>
        <v>576.08187729569215</v>
      </c>
      <c r="L1389" s="12">
        <f t="shared" si="670"/>
        <v>0.21000167118795343</v>
      </c>
      <c r="M1389" s="24">
        <f t="shared" si="671"/>
        <v>618.24938946005852</v>
      </c>
      <c r="N1389" s="12">
        <f t="shared" si="658"/>
        <v>0.49749862397390532</v>
      </c>
      <c r="O1389" s="24">
        <f t="shared" si="659"/>
        <v>774.57564684952763</v>
      </c>
      <c r="P1389" s="12">
        <f t="shared" si="672"/>
        <v>0.28115369126769524</v>
      </c>
      <c r="Q1389" s="24">
        <f t="shared" si="673"/>
        <v>472.50900448089379</v>
      </c>
      <c r="R1389" s="12">
        <f t="shared" si="660"/>
        <v>0.32751171932884876</v>
      </c>
      <c r="S1389" s="24">
        <f t="shared" si="661"/>
        <v>647.13004955534961</v>
      </c>
      <c r="T1389" s="12">
        <f t="shared" si="674"/>
        <v>0.26304691380378981</v>
      </c>
      <c r="W1389" s="24">
        <f t="shared" si="675"/>
        <v>546.94744388037464</v>
      </c>
      <c r="X1389" s="24">
        <f t="shared" si="676"/>
        <v>705.4610652228439</v>
      </c>
      <c r="Y1389" s="13">
        <f t="shared" si="662"/>
        <v>0.33835087225259347</v>
      </c>
      <c r="Z1389" s="24">
        <f t="shared" si="663"/>
        <v>4810.0440929151919</v>
      </c>
      <c r="AA1389" s="24">
        <f t="shared" si="664"/>
        <v>16622.94520081826</v>
      </c>
      <c r="AB1389" s="24">
        <f t="shared" si="677"/>
        <v>618.24938946005852</v>
      </c>
      <c r="AC1389" s="24">
        <f t="shared" si="678"/>
        <v>472.50900448089379</v>
      </c>
      <c r="AE1389" s="14">
        <f t="shared" si="679"/>
        <v>114.25</v>
      </c>
      <c r="AF1389" s="24">
        <f t="shared" si="683"/>
        <v>411.25450224044687</v>
      </c>
      <c r="AG1389" s="3">
        <f t="shared" si="680"/>
        <v>1.9</v>
      </c>
      <c r="AH1389" s="3">
        <f>IF(AC1389&lt;=450,AthetaR30_0,IF(AC1389&gt;=650,AthetaR30_2,(IF(AC1389&lt;=550,AthetaR30_0+(AthetaR30_1-AthetaR30_0)/100*(AC1389-450),AthetaR30_1+(AthetaR30_2-AthetaR30_1)/100*(AC1389-450)))))</f>
        <v>0</v>
      </c>
      <c r="AI1389" s="3">
        <f>IF(AD1389&lt;=450,AthetaR60_0,IF(AD1389&gt;=650,AthetaR60_2,(IF(AD1389&lt;=550,AthetaR60_0+(AthetaR60_1-AthetaR60_0)/100*(AD1389-450),AthetaR60_1+(AthetaR60_2-AthetaR60_1)/100*(AD1389-450)))))</f>
        <v>0.5</v>
      </c>
      <c r="AJ1389" s="3">
        <f>IF(AE1389&lt;=450,AthetaR90_0,IF(AE1389&gt;=650,AthetaR90_2,(IF(AE1389&lt;=550,AthetaR90_0+(AthetaR90_1-AthetaR90_0)/100*(AE1389-450),AthetaR90_1+(AthetaR90_2-AthetaR90_1)/100*(AE1389-450)))))</f>
        <v>1.3</v>
      </c>
      <c r="AK1389" s="3">
        <f>IF(AF1389&lt;=450,AthetaR120_0,IF(AF1389&gt;=650,AthetaR120_2,(IF(AF1389&lt;=550,AthetaR120_0+(AthetaR120_1-AthetaR120_0)/100*(AF1389-450),AthetaR120_1+(AthetaR120_2-AthetaR120_1)/100*(AF1389-450)))))</f>
        <v>1.9</v>
      </c>
      <c r="AL1389" s="24">
        <f t="shared" si="681"/>
        <v>618.24938946005852</v>
      </c>
      <c r="AM1389" s="14">
        <f t="shared" si="682"/>
        <v>484.69107046707336</v>
      </c>
    </row>
    <row r="1390" spans="2:39" x14ac:dyDescent="0.25">
      <c r="B1390" s="3">
        <f t="shared" si="665"/>
        <v>6860</v>
      </c>
      <c r="C1390" s="14">
        <f t="shared" si="666"/>
        <v>114.33333333333333</v>
      </c>
      <c r="D1390" s="11">
        <f t="shared" si="667"/>
        <v>1041.7994046218103</v>
      </c>
      <c r="E1390" s="11">
        <f t="shared" si="653"/>
        <v>739.56300594563436</v>
      </c>
      <c r="F1390" s="11">
        <f t="shared" si="668"/>
        <v>330.86952876890905</v>
      </c>
      <c r="G1390" s="11">
        <f t="shared" si="654"/>
        <v>618.53054315132624</v>
      </c>
      <c r="H1390" s="11">
        <f t="shared" si="655"/>
        <v>472.7720513946976</v>
      </c>
      <c r="I1390" s="24">
        <f t="shared" si="669"/>
        <v>330.86952876890905</v>
      </c>
      <c r="J1390" s="12">
        <f t="shared" si="656"/>
        <v>0.20064670384787847</v>
      </c>
      <c r="K1390" s="24">
        <f t="shared" si="657"/>
        <v>576.16244535493593</v>
      </c>
      <c r="L1390" s="12">
        <f t="shared" si="670"/>
        <v>0.20994567773316683</v>
      </c>
      <c r="M1390" s="24">
        <f t="shared" si="671"/>
        <v>618.53054315132624</v>
      </c>
      <c r="N1390" s="12">
        <f t="shared" si="658"/>
        <v>0.49733456343638521</v>
      </c>
      <c r="O1390" s="24">
        <f t="shared" si="659"/>
        <v>774.83116357069412</v>
      </c>
      <c r="P1390" s="12">
        <f t="shared" si="672"/>
        <v>0.28096207142785146</v>
      </c>
      <c r="Q1390" s="24">
        <f t="shared" si="673"/>
        <v>472.7720513946976</v>
      </c>
      <c r="R1390" s="12">
        <f t="shared" si="660"/>
        <v>0.32742344666681478</v>
      </c>
      <c r="S1390" s="24">
        <f t="shared" si="661"/>
        <v>647.30451443481377</v>
      </c>
      <c r="T1390" s="12">
        <f t="shared" si="674"/>
        <v>0.26291365277875689</v>
      </c>
      <c r="W1390" s="24">
        <f t="shared" si="675"/>
        <v>547.28579475262723</v>
      </c>
      <c r="X1390" s="24">
        <f t="shared" si="676"/>
        <v>705.77144382112408</v>
      </c>
      <c r="Y1390" s="13">
        <f t="shared" si="662"/>
        <v>0.33821475892457525</v>
      </c>
      <c r="Z1390" s="24">
        <f t="shared" si="663"/>
        <v>4806.9302798251783</v>
      </c>
      <c r="AA1390" s="24">
        <f t="shared" si="664"/>
        <v>16626.862837941164</v>
      </c>
      <c r="AB1390" s="24">
        <f t="shared" si="677"/>
        <v>618.53054315132624</v>
      </c>
      <c r="AC1390" s="24">
        <f t="shared" si="678"/>
        <v>472.7720513946976</v>
      </c>
      <c r="AE1390" s="14">
        <f t="shared" si="679"/>
        <v>114.33333333333333</v>
      </c>
      <c r="AF1390" s="24">
        <f t="shared" si="683"/>
        <v>411.38602569734883</v>
      </c>
      <c r="AG1390" s="3">
        <f t="shared" si="680"/>
        <v>1.9</v>
      </c>
      <c r="AH1390" s="3">
        <f>IF(AC1390&lt;=450,AthetaR30_0,IF(AC1390&gt;=650,AthetaR30_2,(IF(AC1390&lt;=550,AthetaR30_0+(AthetaR30_1-AthetaR30_0)/100*(AC1390-450),AthetaR30_1+(AthetaR30_2-AthetaR30_1)/100*(AC1390-450)))))</f>
        <v>0</v>
      </c>
      <c r="AI1390" s="3">
        <f>IF(AD1390&lt;=450,AthetaR60_0,IF(AD1390&gt;=650,AthetaR60_2,(IF(AD1390&lt;=550,AthetaR60_0+(AthetaR60_1-AthetaR60_0)/100*(AD1390-450),AthetaR60_1+(AthetaR60_2-AthetaR60_1)/100*(AD1390-450)))))</f>
        <v>0.5</v>
      </c>
      <c r="AJ1390" s="3">
        <f>IF(AE1390&lt;=450,AthetaR90_0,IF(AE1390&gt;=650,AthetaR90_2,(IF(AE1390&lt;=550,AthetaR90_0+(AthetaR90_1-AthetaR90_0)/100*(AE1390-450),AthetaR90_1+(AthetaR90_2-AthetaR90_1)/100*(AE1390-450)))))</f>
        <v>1.3</v>
      </c>
      <c r="AK1390" s="3">
        <f>IF(AF1390&lt;=450,AthetaR120_0,IF(AF1390&gt;=650,AthetaR120_2,(IF(AF1390&lt;=550,AthetaR120_0+(AthetaR120_1-AthetaR120_0)/100*(AF1390-450),AthetaR120_1+(AthetaR120_2-AthetaR120_1)/100*(AF1390-450)))))</f>
        <v>1.9</v>
      </c>
      <c r="AL1390" s="24">
        <f t="shared" si="681"/>
        <v>618.53054315132624</v>
      </c>
      <c r="AM1390" s="14">
        <f t="shared" si="682"/>
        <v>484.97947778876022</v>
      </c>
    </row>
    <row r="1391" spans="2:39" x14ac:dyDescent="0.25">
      <c r="B1391" s="3">
        <f t="shared" si="665"/>
        <v>6865</v>
      </c>
      <c r="C1391" s="14">
        <f t="shared" si="666"/>
        <v>114.41666666666667</v>
      </c>
      <c r="D1391" s="11">
        <f t="shared" si="667"/>
        <v>1041.9084523677129</v>
      </c>
      <c r="E1391" s="11">
        <f t="shared" si="653"/>
        <v>739.77680429428642</v>
      </c>
      <c r="F1391" s="11">
        <f t="shared" si="668"/>
        <v>331.07947444664222</v>
      </c>
      <c r="G1391" s="11">
        <f t="shared" si="654"/>
        <v>618.81150522275414</v>
      </c>
      <c r="H1391" s="11">
        <f t="shared" si="655"/>
        <v>473.03496504747636</v>
      </c>
      <c r="I1391" s="24">
        <f t="shared" si="669"/>
        <v>331.07947444664222</v>
      </c>
      <c r="J1391" s="12">
        <f t="shared" si="656"/>
        <v>0.20061864191965051</v>
      </c>
      <c r="K1391" s="24">
        <f t="shared" si="657"/>
        <v>576.24303721337185</v>
      </c>
      <c r="L1391" s="12">
        <f t="shared" si="670"/>
        <v>0.20988968145967121</v>
      </c>
      <c r="M1391" s="24">
        <f t="shared" si="671"/>
        <v>618.81150522275414</v>
      </c>
      <c r="N1391" s="12">
        <f t="shared" si="658"/>
        <v>0.49716995032442968</v>
      </c>
      <c r="O1391" s="24">
        <f t="shared" si="659"/>
        <v>775.08771038932696</v>
      </c>
      <c r="P1391" s="12">
        <f t="shared" si="672"/>
        <v>0.28077031047627599</v>
      </c>
      <c r="Q1391" s="24">
        <f t="shared" si="673"/>
        <v>473.03496504747636</v>
      </c>
      <c r="R1391" s="12">
        <f t="shared" si="660"/>
        <v>0.32733516428501902</v>
      </c>
      <c r="S1391" s="24">
        <f t="shared" si="661"/>
        <v>647.47909263635313</v>
      </c>
      <c r="T1391" s="12">
        <f t="shared" si="674"/>
        <v>0.26278043624432429</v>
      </c>
      <c r="W1391" s="24">
        <f t="shared" si="675"/>
        <v>547.62400951155178</v>
      </c>
      <c r="X1391" s="24">
        <f t="shared" si="676"/>
        <v>706.08214489315333</v>
      </c>
      <c r="Y1391" s="13">
        <f t="shared" si="662"/>
        <v>0.33807863775264202</v>
      </c>
      <c r="Z1391" s="24">
        <f t="shared" si="663"/>
        <v>4803.8198695683659</v>
      </c>
      <c r="AA1391" s="24">
        <f t="shared" si="664"/>
        <v>16630.778777373755</v>
      </c>
      <c r="AB1391" s="24">
        <f t="shared" si="677"/>
        <v>618.81150522275414</v>
      </c>
      <c r="AC1391" s="24">
        <f t="shared" si="678"/>
        <v>473.03496504747636</v>
      </c>
      <c r="AE1391" s="14">
        <f t="shared" si="679"/>
        <v>114.41666666666667</v>
      </c>
      <c r="AF1391" s="24">
        <f t="shared" si="683"/>
        <v>411.51748252373818</v>
      </c>
      <c r="AG1391" s="3">
        <f t="shared" si="680"/>
        <v>1.9</v>
      </c>
      <c r="AH1391" s="3">
        <f>IF(AC1391&lt;=450,AthetaR30_0,IF(AC1391&gt;=650,AthetaR30_2,(IF(AC1391&lt;=550,AthetaR30_0+(AthetaR30_1-AthetaR30_0)/100*(AC1391-450),AthetaR30_1+(AthetaR30_2-AthetaR30_1)/100*(AC1391-450)))))</f>
        <v>0</v>
      </c>
      <c r="AI1391" s="3">
        <f>IF(AD1391&lt;=450,AthetaR60_0,IF(AD1391&gt;=650,AthetaR60_2,(IF(AD1391&lt;=550,AthetaR60_0+(AthetaR60_1-AthetaR60_0)/100*(AD1391-450),AthetaR60_1+(AthetaR60_2-AthetaR60_1)/100*(AD1391-450)))))</f>
        <v>0.5</v>
      </c>
      <c r="AJ1391" s="3">
        <f>IF(AE1391&lt;=450,AthetaR90_0,IF(AE1391&gt;=650,AthetaR90_2,(IF(AE1391&lt;=550,AthetaR90_0+(AthetaR90_1-AthetaR90_0)/100*(AE1391-450),AthetaR90_1+(AthetaR90_2-AthetaR90_1)/100*(AE1391-450)))))</f>
        <v>1.3</v>
      </c>
      <c r="AK1391" s="3">
        <f>IF(AF1391&lt;=450,AthetaR120_0,IF(AF1391&gt;=650,AthetaR120_2,(IF(AF1391&lt;=550,AthetaR120_0+(AthetaR120_1-AthetaR120_0)/100*(AF1391-450),AthetaR120_1+(AthetaR120_2-AthetaR120_1)/100*(AF1391-450)))))</f>
        <v>1.9</v>
      </c>
      <c r="AL1391" s="24">
        <f t="shared" si="681"/>
        <v>618.81150522275414</v>
      </c>
      <c r="AM1391" s="14">
        <f t="shared" si="682"/>
        <v>485.26776283239502</v>
      </c>
    </row>
    <row r="1392" spans="2:39" x14ac:dyDescent="0.25">
      <c r="B1392" s="3">
        <f t="shared" si="665"/>
        <v>6870</v>
      </c>
      <c r="C1392" s="14">
        <f t="shared" si="666"/>
        <v>114.5</v>
      </c>
      <c r="D1392" s="11">
        <f t="shared" si="667"/>
        <v>1042.0174208061571</v>
      </c>
      <c r="E1392" s="11">
        <f t="shared" si="653"/>
        <v>739.99060264293848</v>
      </c>
      <c r="F1392" s="11">
        <f t="shared" si="668"/>
        <v>331.28936412810191</v>
      </c>
      <c r="G1392" s="11">
        <f t="shared" si="654"/>
        <v>619.09227553323046</v>
      </c>
      <c r="H1392" s="11">
        <f t="shared" si="655"/>
        <v>473.29774548372069</v>
      </c>
      <c r="I1392" s="24">
        <f t="shared" si="669"/>
        <v>331.28936412810191</v>
      </c>
      <c r="J1392" s="12">
        <f t="shared" si="656"/>
        <v>0.20059057952640741</v>
      </c>
      <c r="K1392" s="24">
        <f t="shared" si="657"/>
        <v>576.32365295690295</v>
      </c>
      <c r="L1392" s="12">
        <f t="shared" si="670"/>
        <v>0.2098336823862556</v>
      </c>
      <c r="M1392" s="24">
        <f t="shared" si="671"/>
        <v>619.09227553323046</v>
      </c>
      <c r="N1392" s="12">
        <f t="shared" si="658"/>
        <v>0.49700478204024395</v>
      </c>
      <c r="O1392" s="24">
        <f t="shared" si="659"/>
        <v>775.34529323730851</v>
      </c>
      <c r="P1392" s="12">
        <f t="shared" si="672"/>
        <v>0.28057840753726931</v>
      </c>
      <c r="Q1392" s="24">
        <f t="shared" si="673"/>
        <v>473.29774548372069</v>
      </c>
      <c r="R1392" s="12">
        <f t="shared" si="660"/>
        <v>0.3272468722554252</v>
      </c>
      <c r="S1392" s="24">
        <f t="shared" si="661"/>
        <v>647.65378412481368</v>
      </c>
      <c r="T1392" s="12">
        <f t="shared" si="674"/>
        <v>0.26264726428582125</v>
      </c>
      <c r="W1392" s="24">
        <f t="shared" si="675"/>
        <v>547.96208814930446</v>
      </c>
      <c r="X1392" s="24">
        <f t="shared" si="676"/>
        <v>706.39316840674928</v>
      </c>
      <c r="Y1392" s="13">
        <f t="shared" si="662"/>
        <v>0.33794250921865715</v>
      </c>
      <c r="Z1392" s="24">
        <f t="shared" si="663"/>
        <v>4800.7128623408507</v>
      </c>
      <c r="AA1392" s="24">
        <f t="shared" si="664"/>
        <v>16634.693036026507</v>
      </c>
      <c r="AB1392" s="24">
        <f t="shared" si="677"/>
        <v>619.09227553323046</v>
      </c>
      <c r="AC1392" s="24">
        <f t="shared" si="678"/>
        <v>473.29774548372069</v>
      </c>
      <c r="AE1392" s="14">
        <f t="shared" si="679"/>
        <v>114.5</v>
      </c>
      <c r="AF1392" s="24">
        <f t="shared" si="683"/>
        <v>411.64887274186037</v>
      </c>
      <c r="AG1392" s="3">
        <f t="shared" si="680"/>
        <v>1.9</v>
      </c>
      <c r="AH1392" s="3">
        <f>IF(AC1392&lt;=450,AthetaR30_0,IF(AC1392&gt;=650,AthetaR30_2,(IF(AC1392&lt;=550,AthetaR30_0+(AthetaR30_1-AthetaR30_0)/100*(AC1392-450),AthetaR30_1+(AthetaR30_2-AthetaR30_1)/100*(AC1392-450)))))</f>
        <v>0</v>
      </c>
      <c r="AI1392" s="3">
        <f>IF(AD1392&lt;=450,AthetaR60_0,IF(AD1392&gt;=650,AthetaR60_2,(IF(AD1392&lt;=550,AthetaR60_0+(AthetaR60_1-AthetaR60_0)/100*(AD1392-450),AthetaR60_1+(AthetaR60_2-AthetaR60_1)/100*(AD1392-450)))))</f>
        <v>0.5</v>
      </c>
      <c r="AJ1392" s="3">
        <f>IF(AE1392&lt;=450,AthetaR90_0,IF(AE1392&gt;=650,AthetaR90_2,(IF(AE1392&lt;=550,AthetaR90_0+(AthetaR90_1-AthetaR90_0)/100*(AE1392-450),AthetaR90_1+(AthetaR90_2-AthetaR90_1)/100*(AE1392-450)))))</f>
        <v>1.3</v>
      </c>
      <c r="AK1392" s="3">
        <f>IF(AF1392&lt;=450,AthetaR120_0,IF(AF1392&gt;=650,AthetaR120_2,(IF(AF1392&lt;=550,AthetaR120_0+(AthetaR120_1-AthetaR120_0)/100*(AF1392-450),AthetaR120_1+(AthetaR120_2-AthetaR120_1)/100*(AF1392-450)))))</f>
        <v>1.9</v>
      </c>
      <c r="AL1392" s="24">
        <f t="shared" si="681"/>
        <v>619.09227553323046</v>
      </c>
      <c r="AM1392" s="14">
        <f t="shared" si="682"/>
        <v>485.55592561479688</v>
      </c>
    </row>
    <row r="1393" spans="2:39" x14ac:dyDescent="0.25">
      <c r="B1393" s="3">
        <f t="shared" si="665"/>
        <v>6875</v>
      </c>
      <c r="C1393" s="14">
        <f t="shared" si="666"/>
        <v>114.58333333333333</v>
      </c>
      <c r="D1393" s="11">
        <f t="shared" si="667"/>
        <v>1042.1263100524152</v>
      </c>
      <c r="E1393" s="11">
        <f t="shared" si="653"/>
        <v>740.20440099159055</v>
      </c>
      <c r="F1393" s="11">
        <f t="shared" si="668"/>
        <v>331.49919781048817</v>
      </c>
      <c r="G1393" s="11">
        <f t="shared" si="654"/>
        <v>619.37285394076775</v>
      </c>
      <c r="H1393" s="11">
        <f t="shared" si="655"/>
        <v>473.56039274800651</v>
      </c>
      <c r="I1393" s="24">
        <f t="shared" si="669"/>
        <v>331.49919781048817</v>
      </c>
      <c r="J1393" s="12">
        <f t="shared" si="656"/>
        <v>0.20056251664200603</v>
      </c>
      <c r="K1393" s="24">
        <f t="shared" si="657"/>
        <v>576.40429267124989</v>
      </c>
      <c r="L1393" s="12">
        <f t="shared" si="670"/>
        <v>0.20977768053173015</v>
      </c>
      <c r="M1393" s="24">
        <f t="shared" si="671"/>
        <v>619.37285394076775</v>
      </c>
      <c r="N1393" s="12">
        <f t="shared" si="658"/>
        <v>0.49683905597072353</v>
      </c>
      <c r="O1393" s="24">
        <f t="shared" si="659"/>
        <v>775.60391809061912</v>
      </c>
      <c r="P1393" s="12">
        <f t="shared" si="672"/>
        <v>0.28038636172894832</v>
      </c>
      <c r="Q1393" s="24">
        <f t="shared" si="673"/>
        <v>473.56039274800651</v>
      </c>
      <c r="R1393" s="12">
        <f t="shared" si="660"/>
        <v>0.32715857065010623</v>
      </c>
      <c r="S1393" s="24">
        <f t="shared" si="661"/>
        <v>647.82858886465442</v>
      </c>
      <c r="T1393" s="12">
        <f t="shared" si="674"/>
        <v>0.2625141369884389</v>
      </c>
      <c r="W1393" s="24">
        <f t="shared" si="675"/>
        <v>548.30003065852316</v>
      </c>
      <c r="X1393" s="24">
        <f t="shared" si="676"/>
        <v>706.70451432910613</v>
      </c>
      <c r="Y1393" s="13">
        <f t="shared" si="662"/>
        <v>0.33780637380380246</v>
      </c>
      <c r="Z1393" s="24">
        <f t="shared" si="663"/>
        <v>4797.6092583266845</v>
      </c>
      <c r="AA1393" s="24">
        <f t="shared" si="664"/>
        <v>16638.605630813901</v>
      </c>
      <c r="AB1393" s="24">
        <f t="shared" si="677"/>
        <v>619.37285394076775</v>
      </c>
      <c r="AC1393" s="24">
        <f t="shared" si="678"/>
        <v>473.56039274800651</v>
      </c>
      <c r="AE1393" s="14">
        <f t="shared" si="679"/>
        <v>114.58333333333333</v>
      </c>
      <c r="AF1393" s="24">
        <f t="shared" si="683"/>
        <v>411.78019637400325</v>
      </c>
      <c r="AG1393" s="3">
        <f t="shared" si="680"/>
        <v>1.9</v>
      </c>
      <c r="AH1393" s="3">
        <f>IF(AC1393&lt;=450,AthetaR30_0,IF(AC1393&gt;=650,AthetaR30_2,(IF(AC1393&lt;=550,AthetaR30_0+(AthetaR30_1-AthetaR30_0)/100*(AC1393-450),AthetaR30_1+(AthetaR30_2-AthetaR30_1)/100*(AC1393-450)))))</f>
        <v>0</v>
      </c>
      <c r="AI1393" s="3">
        <f>IF(AD1393&lt;=450,AthetaR60_0,IF(AD1393&gt;=650,AthetaR60_2,(IF(AD1393&lt;=550,AthetaR60_0+(AthetaR60_1-AthetaR60_0)/100*(AD1393-450),AthetaR60_1+(AthetaR60_2-AthetaR60_1)/100*(AD1393-450)))))</f>
        <v>0.5</v>
      </c>
      <c r="AJ1393" s="3">
        <f>IF(AE1393&lt;=450,AthetaR90_0,IF(AE1393&gt;=650,AthetaR90_2,(IF(AE1393&lt;=550,AthetaR90_0+(AthetaR90_1-AthetaR90_0)/100*(AE1393-450),AthetaR90_1+(AthetaR90_2-AthetaR90_1)/100*(AE1393-450)))))</f>
        <v>1.3</v>
      </c>
      <c r="AK1393" s="3">
        <f>IF(AF1393&lt;=450,AthetaR120_0,IF(AF1393&gt;=650,AthetaR120_2,(IF(AF1393&lt;=550,AthetaR120_0+(AthetaR120_1-AthetaR120_0)/100*(AF1393-450),AthetaR120_1+(AthetaR120_2-AthetaR120_1)/100*(AF1393-450)))))</f>
        <v>1.9</v>
      </c>
      <c r="AL1393" s="24">
        <f t="shared" si="681"/>
        <v>619.37285394076775</v>
      </c>
      <c r="AM1393" s="14">
        <f t="shared" si="682"/>
        <v>485.84396615292383</v>
      </c>
    </row>
    <row r="1394" spans="2:39" x14ac:dyDescent="0.25">
      <c r="B1394" s="3">
        <f t="shared" si="665"/>
        <v>6880</v>
      </c>
      <c r="C1394" s="14">
        <f t="shared" si="666"/>
        <v>114.66666666666667</v>
      </c>
      <c r="D1394" s="11">
        <f t="shared" si="667"/>
        <v>1042.2351202215086</v>
      </c>
      <c r="E1394" s="11">
        <f t="shared" si="653"/>
        <v>740.41819934024261</v>
      </c>
      <c r="F1394" s="11">
        <f t="shared" si="668"/>
        <v>331.70897549101988</v>
      </c>
      <c r="G1394" s="11">
        <f t="shared" si="654"/>
        <v>619.65324030249667</v>
      </c>
      <c r="H1394" s="11">
        <f t="shared" si="655"/>
        <v>473.82290688499495</v>
      </c>
      <c r="I1394" s="24">
        <f t="shared" si="669"/>
        <v>331.70897549101988</v>
      </c>
      <c r="J1394" s="12">
        <f t="shared" si="656"/>
        <v>0.20053445324039826</v>
      </c>
      <c r="K1394" s="24">
        <f t="shared" si="657"/>
        <v>576.4849564419502</v>
      </c>
      <c r="L1394" s="12">
        <f t="shared" si="670"/>
        <v>0.2097216759148765</v>
      </c>
      <c r="M1394" s="24">
        <f t="shared" si="671"/>
        <v>619.65324030249667</v>
      </c>
      <c r="N1394" s="12">
        <f t="shared" si="658"/>
        <v>0.49667276948734856</v>
      </c>
      <c r="O1394" s="24">
        <f t="shared" si="659"/>
        <v>775.86359096973479</v>
      </c>
      <c r="P1394" s="12">
        <f t="shared" si="672"/>
        <v>0.28019417216307613</v>
      </c>
      <c r="Q1394" s="24">
        <f t="shared" si="673"/>
        <v>473.82290688499495</v>
      </c>
      <c r="R1394" s="12">
        <f t="shared" si="660"/>
        <v>0.32707025954124164</v>
      </c>
      <c r="S1394" s="24">
        <f t="shared" si="661"/>
        <v>648.00350681994951</v>
      </c>
      <c r="T1394" s="12">
        <f t="shared" si="674"/>
        <v>0.26238105443714654</v>
      </c>
      <c r="W1394" s="24">
        <f t="shared" si="675"/>
        <v>548.63783703232696</v>
      </c>
      <c r="X1394" s="24">
        <f t="shared" si="676"/>
        <v>707.0161826267979</v>
      </c>
      <c r="Y1394" s="13">
        <f t="shared" si="662"/>
        <v>0.33767023198857454</v>
      </c>
      <c r="Z1394" s="24">
        <f t="shared" si="663"/>
        <v>4794.509057697891</v>
      </c>
      <c r="AA1394" s="24">
        <f t="shared" si="664"/>
        <v>16642.5165786543</v>
      </c>
      <c r="AB1394" s="24">
        <f t="shared" si="677"/>
        <v>619.65324030249667</v>
      </c>
      <c r="AC1394" s="24">
        <f t="shared" si="678"/>
        <v>473.82290688499495</v>
      </c>
      <c r="AE1394" s="14">
        <f t="shared" si="679"/>
        <v>114.66666666666667</v>
      </c>
      <c r="AF1394" s="24">
        <f t="shared" si="683"/>
        <v>411.91145344249747</v>
      </c>
      <c r="AG1394" s="3">
        <f t="shared" si="680"/>
        <v>1.9</v>
      </c>
      <c r="AH1394" s="3">
        <f>IF(AC1394&lt;=450,AthetaR30_0,IF(AC1394&gt;=650,AthetaR30_2,(IF(AC1394&lt;=550,AthetaR30_0+(AthetaR30_1-AthetaR30_0)/100*(AC1394-450),AthetaR30_1+(AthetaR30_2-AthetaR30_1)/100*(AC1394-450)))))</f>
        <v>0</v>
      </c>
      <c r="AI1394" s="3">
        <f>IF(AD1394&lt;=450,AthetaR60_0,IF(AD1394&gt;=650,AthetaR60_2,(IF(AD1394&lt;=550,AthetaR60_0+(AthetaR60_1-AthetaR60_0)/100*(AD1394-450),AthetaR60_1+(AthetaR60_2-AthetaR60_1)/100*(AD1394-450)))))</f>
        <v>0.5</v>
      </c>
      <c r="AJ1394" s="3">
        <f>IF(AE1394&lt;=450,AthetaR90_0,IF(AE1394&gt;=650,AthetaR90_2,(IF(AE1394&lt;=550,AthetaR90_0+(AthetaR90_1-AthetaR90_0)/100*(AE1394-450),AthetaR90_1+(AthetaR90_2-AthetaR90_1)/100*(AE1394-450)))))</f>
        <v>1.3</v>
      </c>
      <c r="AK1394" s="3">
        <f>IF(AF1394&lt;=450,AthetaR120_0,IF(AF1394&gt;=650,AthetaR120_2,(IF(AF1394&lt;=550,AthetaR120_0+(AthetaR120_1-AthetaR120_0)/100*(AF1394-450),AthetaR120_1+(AthetaR120_2-AthetaR120_1)/100*(AF1394-450)))))</f>
        <v>1.9</v>
      </c>
      <c r="AL1394" s="24">
        <f t="shared" si="681"/>
        <v>619.65324030249667</v>
      </c>
      <c r="AM1394" s="14">
        <f t="shared" si="682"/>
        <v>486.1318844638721</v>
      </c>
    </row>
    <row r="1395" spans="2:39" x14ac:dyDescent="0.25">
      <c r="B1395" s="3">
        <f t="shared" si="665"/>
        <v>6885</v>
      </c>
      <c r="C1395" s="14">
        <f t="shared" si="666"/>
        <v>114.75</v>
      </c>
      <c r="D1395" s="11">
        <f t="shared" si="667"/>
        <v>1042.3438514282084</v>
      </c>
      <c r="E1395" s="11">
        <f t="shared" si="653"/>
        <v>740.63199768889467</v>
      </c>
      <c r="F1395" s="11">
        <f t="shared" si="668"/>
        <v>331.91869716693475</v>
      </c>
      <c r="G1395" s="11">
        <f t="shared" si="654"/>
        <v>619.93343447465975</v>
      </c>
      <c r="H1395" s="11">
        <f t="shared" si="655"/>
        <v>474.08528793943208</v>
      </c>
      <c r="I1395" s="24">
        <f t="shared" si="669"/>
        <v>331.91869716693475</v>
      </c>
      <c r="J1395" s="12">
        <f t="shared" si="656"/>
        <v>0.20050638929563053</v>
      </c>
      <c r="K1395" s="24">
        <f t="shared" si="657"/>
        <v>576.56564435435962</v>
      </c>
      <c r="L1395" s="12">
        <f t="shared" si="670"/>
        <v>0.20966566855447513</v>
      </c>
      <c r="M1395" s="24">
        <f t="shared" si="671"/>
        <v>619.93343447465975</v>
      </c>
      <c r="N1395" s="12">
        <f t="shared" si="658"/>
        <v>0.49650591994607857</v>
      </c>
      <c r="O1395" s="24">
        <f t="shared" si="659"/>
        <v>776.12431794003032</v>
      </c>
      <c r="P1395" s="12">
        <f t="shared" si="672"/>
        <v>0.28000183794508693</v>
      </c>
      <c r="Q1395" s="24">
        <f t="shared" si="673"/>
        <v>474.08528793943208</v>
      </c>
      <c r="R1395" s="12">
        <f t="shared" si="660"/>
        <v>0.32698193900111766</v>
      </c>
      <c r="S1395" s="24">
        <f t="shared" si="661"/>
        <v>648.17853795438907</v>
      </c>
      <c r="T1395" s="12">
        <f t="shared" si="674"/>
        <v>0.26224801671673625</v>
      </c>
      <c r="W1395" s="24">
        <f t="shared" si="675"/>
        <v>548.97550726431552</v>
      </c>
      <c r="X1395" s="24">
        <f t="shared" si="676"/>
        <v>707.32817326578322</v>
      </c>
      <c r="Y1395" s="13">
        <f t="shared" si="662"/>
        <v>0.33753408425277681</v>
      </c>
      <c r="Z1395" s="24">
        <f t="shared" si="663"/>
        <v>4791.4122606144783</v>
      </c>
      <c r="AA1395" s="24">
        <f t="shared" si="664"/>
        <v>16646.425896469722</v>
      </c>
      <c r="AB1395" s="24">
        <f t="shared" si="677"/>
        <v>619.93343447465975</v>
      </c>
      <c r="AC1395" s="24">
        <f t="shared" si="678"/>
        <v>474.08528793943208</v>
      </c>
      <c r="AE1395" s="14">
        <f t="shared" si="679"/>
        <v>114.75</v>
      </c>
      <c r="AF1395" s="24">
        <f t="shared" si="683"/>
        <v>412.04264396971604</v>
      </c>
      <c r="AG1395" s="3">
        <f t="shared" si="680"/>
        <v>1.9</v>
      </c>
      <c r="AH1395" s="3">
        <f>IF(AC1395&lt;=450,AthetaR30_0,IF(AC1395&gt;=650,AthetaR30_2,(IF(AC1395&lt;=550,AthetaR30_0+(AthetaR30_1-AthetaR30_0)/100*(AC1395-450),AthetaR30_1+(AthetaR30_2-AthetaR30_1)/100*(AC1395-450)))))</f>
        <v>0</v>
      </c>
      <c r="AI1395" s="3">
        <f>IF(AD1395&lt;=450,AthetaR60_0,IF(AD1395&gt;=650,AthetaR60_2,(IF(AD1395&lt;=550,AthetaR60_0+(AthetaR60_1-AthetaR60_0)/100*(AD1395-450),AthetaR60_1+(AthetaR60_2-AthetaR60_1)/100*(AD1395-450)))))</f>
        <v>0.5</v>
      </c>
      <c r="AJ1395" s="3">
        <f>IF(AE1395&lt;=450,AthetaR90_0,IF(AE1395&gt;=650,AthetaR90_2,(IF(AE1395&lt;=550,AthetaR90_0+(AthetaR90_1-AthetaR90_0)/100*(AE1395-450),AthetaR90_1+(AthetaR90_2-AthetaR90_1)/100*(AE1395-450)))))</f>
        <v>1.3</v>
      </c>
      <c r="AK1395" s="3">
        <f>IF(AF1395&lt;=450,AthetaR120_0,IF(AF1395&gt;=650,AthetaR120_2,(IF(AF1395&lt;=550,AthetaR120_0+(AthetaR120_1-AthetaR120_0)/100*(AF1395-450),AthetaR120_1+(AthetaR120_2-AthetaR120_1)/100*(AF1395-450)))))</f>
        <v>1.9</v>
      </c>
      <c r="AL1395" s="24">
        <f t="shared" si="681"/>
        <v>619.93343447465975</v>
      </c>
      <c r="AM1395" s="14">
        <f t="shared" si="682"/>
        <v>486.41968056487633</v>
      </c>
    </row>
    <row r="1396" spans="2:39" x14ac:dyDescent="0.25">
      <c r="B1396" s="3">
        <f t="shared" si="665"/>
        <v>6890</v>
      </c>
      <c r="C1396" s="14">
        <f t="shared" si="666"/>
        <v>114.83333333333333</v>
      </c>
      <c r="D1396" s="11">
        <f t="shared" si="667"/>
        <v>1042.4525037870353</v>
      </c>
      <c r="E1396" s="11">
        <f t="shared" si="653"/>
        <v>740.84579603754673</v>
      </c>
      <c r="F1396" s="11">
        <f t="shared" si="668"/>
        <v>332.12836283548921</v>
      </c>
      <c r="G1396" s="11">
        <f t="shared" si="654"/>
        <v>620.21343631260481</v>
      </c>
      <c r="H1396" s="11">
        <f t="shared" si="655"/>
        <v>474.34753595614882</v>
      </c>
      <c r="I1396" s="24">
        <f t="shared" si="669"/>
        <v>332.12836283548921</v>
      </c>
      <c r="J1396" s="12">
        <f t="shared" si="656"/>
        <v>0.2004783247818441</v>
      </c>
      <c r="K1396" s="24">
        <f t="shared" si="657"/>
        <v>576.64635649365118</v>
      </c>
      <c r="L1396" s="12">
        <f t="shared" si="670"/>
        <v>0.20960965846930069</v>
      </c>
      <c r="M1396" s="24">
        <f t="shared" si="671"/>
        <v>620.21343631260481</v>
      </c>
      <c r="N1396" s="12">
        <f t="shared" si="658"/>
        <v>0.49633850468724633</v>
      </c>
      <c r="O1396" s="24">
        <f t="shared" si="659"/>
        <v>776.38610511218599</v>
      </c>
      <c r="P1396" s="12">
        <f t="shared" si="672"/>
        <v>0.27980935817403069</v>
      </c>
      <c r="Q1396" s="24">
        <f t="shared" si="673"/>
        <v>474.34753595614882</v>
      </c>
      <c r="R1396" s="12">
        <f t="shared" si="660"/>
        <v>0.32689360910212495</v>
      </c>
      <c r="S1396" s="24">
        <f t="shared" si="661"/>
        <v>648.35368223128091</v>
      </c>
      <c r="T1396" s="12">
        <f t="shared" si="674"/>
        <v>0.26211502391181557</v>
      </c>
      <c r="W1396" s="24">
        <f t="shared" si="675"/>
        <v>549.31304134856828</v>
      </c>
      <c r="X1396" s="24">
        <f t="shared" si="676"/>
        <v>707.64048621140762</v>
      </c>
      <c r="Y1396" s="13">
        <f t="shared" si="662"/>
        <v>0.33739793107551774</v>
      </c>
      <c r="Z1396" s="24">
        <f t="shared" si="663"/>
        <v>4788.3188672244614</v>
      </c>
      <c r="AA1396" s="24">
        <f t="shared" si="664"/>
        <v>16650.333601185797</v>
      </c>
      <c r="AB1396" s="24">
        <f t="shared" si="677"/>
        <v>620.21343631260481</v>
      </c>
      <c r="AC1396" s="24">
        <f t="shared" si="678"/>
        <v>474.34753595614882</v>
      </c>
      <c r="AE1396" s="14">
        <f t="shared" si="679"/>
        <v>114.83333333333333</v>
      </c>
      <c r="AF1396" s="24">
        <f t="shared" si="683"/>
        <v>412.17376797807441</v>
      </c>
      <c r="AG1396" s="3">
        <f t="shared" si="680"/>
        <v>1.9</v>
      </c>
      <c r="AH1396" s="3">
        <f>IF(AC1396&lt;=450,AthetaR30_0,IF(AC1396&gt;=650,AthetaR30_2,(IF(AC1396&lt;=550,AthetaR30_0+(AthetaR30_1-AthetaR30_0)/100*(AC1396-450),AthetaR30_1+(AthetaR30_2-AthetaR30_1)/100*(AC1396-450)))))</f>
        <v>0</v>
      </c>
      <c r="AI1396" s="3">
        <f>IF(AD1396&lt;=450,AthetaR60_0,IF(AD1396&gt;=650,AthetaR60_2,(IF(AD1396&lt;=550,AthetaR60_0+(AthetaR60_1-AthetaR60_0)/100*(AD1396-450),AthetaR60_1+(AthetaR60_2-AthetaR60_1)/100*(AD1396-450)))))</f>
        <v>0.5</v>
      </c>
      <c r="AJ1396" s="3">
        <f>IF(AE1396&lt;=450,AthetaR90_0,IF(AE1396&gt;=650,AthetaR90_2,(IF(AE1396&lt;=550,AthetaR90_0+(AthetaR90_1-AthetaR90_0)/100*(AE1396-450),AthetaR90_1+(AthetaR90_2-AthetaR90_1)/100*(AE1396-450)))))</f>
        <v>1.3</v>
      </c>
      <c r="AK1396" s="3">
        <f>IF(AF1396&lt;=450,AthetaR120_0,IF(AF1396&gt;=650,AthetaR120_2,(IF(AF1396&lt;=550,AthetaR120_0+(AthetaR120_1-AthetaR120_0)/100*(AF1396-450),AthetaR120_1+(AthetaR120_2-AthetaR120_1)/100*(AF1396-450)))))</f>
        <v>1.9</v>
      </c>
      <c r="AL1396" s="24">
        <f t="shared" si="681"/>
        <v>620.21343631260481</v>
      </c>
      <c r="AM1396" s="14">
        <f t="shared" si="682"/>
        <v>486.70735447330981</v>
      </c>
    </row>
    <row r="1397" spans="2:39" x14ac:dyDescent="0.25">
      <c r="B1397" s="3">
        <f t="shared" si="665"/>
        <v>6895</v>
      </c>
      <c r="C1397" s="14">
        <f t="shared" si="666"/>
        <v>114.91666666666667</v>
      </c>
      <c r="D1397" s="11">
        <f t="shared" si="667"/>
        <v>1042.5610774122624</v>
      </c>
      <c r="E1397" s="11">
        <f t="shared" si="653"/>
        <v>741.0595943861988</v>
      </c>
      <c r="F1397" s="11">
        <f t="shared" si="668"/>
        <v>332.33797249395849</v>
      </c>
      <c r="G1397" s="11">
        <f t="shared" si="654"/>
        <v>620.49324567077883</v>
      </c>
      <c r="H1397" s="11">
        <f t="shared" si="655"/>
        <v>474.60965098006062</v>
      </c>
      <c r="I1397" s="24">
        <f t="shared" si="669"/>
        <v>332.33797249395849</v>
      </c>
      <c r="J1397" s="12">
        <f t="shared" si="656"/>
        <v>0.20045025967327479</v>
      </c>
      <c r="K1397" s="24">
        <f t="shared" si="657"/>
        <v>576.72709294481604</v>
      </c>
      <c r="L1397" s="12">
        <f t="shared" si="670"/>
        <v>0.20955364567808601</v>
      </c>
      <c r="M1397" s="24">
        <f t="shared" si="671"/>
        <v>620.49324567077883</v>
      </c>
      <c r="N1397" s="12">
        <f t="shared" si="658"/>
        <v>0.49617052103544973</v>
      </c>
      <c r="O1397" s="24">
        <f t="shared" si="659"/>
        <v>776.6489586425987</v>
      </c>
      <c r="P1397" s="12">
        <f t="shared" si="672"/>
        <v>0.27961673194243697</v>
      </c>
      <c r="Q1397" s="24">
        <f t="shared" si="673"/>
        <v>474.60965098006062</v>
      </c>
      <c r="R1397" s="12">
        <f t="shared" si="660"/>
        <v>0.32680526991675818</v>
      </c>
      <c r="S1397" s="24">
        <f t="shared" si="661"/>
        <v>648.52893961355153</v>
      </c>
      <c r="T1397" s="12">
        <f t="shared" si="674"/>
        <v>0.26198207610674695</v>
      </c>
      <c r="W1397" s="24">
        <f t="shared" si="675"/>
        <v>549.65043927964382</v>
      </c>
      <c r="X1397" s="24">
        <f t="shared" si="676"/>
        <v>707.95312142840828</v>
      </c>
      <c r="Y1397" s="13">
        <f t="shared" si="662"/>
        <v>0.33726177293520238</v>
      </c>
      <c r="Z1397" s="24">
        <f t="shared" si="663"/>
        <v>4785.2288776638743</v>
      </c>
      <c r="AA1397" s="24">
        <f t="shared" si="664"/>
        <v>16654.239709731464</v>
      </c>
      <c r="AB1397" s="24">
        <f t="shared" si="677"/>
        <v>620.49324567077883</v>
      </c>
      <c r="AC1397" s="24">
        <f t="shared" si="678"/>
        <v>474.60965098006062</v>
      </c>
      <c r="AE1397" s="14">
        <f t="shared" si="679"/>
        <v>114.91666666666667</v>
      </c>
      <c r="AF1397" s="24">
        <f t="shared" si="683"/>
        <v>412.30482549003034</v>
      </c>
      <c r="AG1397" s="3">
        <f t="shared" si="680"/>
        <v>1.9</v>
      </c>
      <c r="AH1397" s="3">
        <f>IF(AC1397&lt;=450,AthetaR30_0,IF(AC1397&gt;=650,AthetaR30_2,(IF(AC1397&lt;=550,AthetaR30_0+(AthetaR30_1-AthetaR30_0)/100*(AC1397-450),AthetaR30_1+(AthetaR30_2-AthetaR30_1)/100*(AC1397-450)))))</f>
        <v>0</v>
      </c>
      <c r="AI1397" s="3">
        <f>IF(AD1397&lt;=450,AthetaR60_0,IF(AD1397&gt;=650,AthetaR60_2,(IF(AD1397&lt;=550,AthetaR60_0+(AthetaR60_1-AthetaR60_0)/100*(AD1397-450),AthetaR60_1+(AthetaR60_2-AthetaR60_1)/100*(AD1397-450)))))</f>
        <v>0.5</v>
      </c>
      <c r="AJ1397" s="3">
        <f>IF(AE1397&lt;=450,AthetaR90_0,IF(AE1397&gt;=650,AthetaR90_2,(IF(AE1397&lt;=550,AthetaR90_0+(AthetaR90_1-AthetaR90_0)/100*(AE1397-450),AthetaR90_1+(AthetaR90_2-AthetaR90_1)/100*(AE1397-450)))))</f>
        <v>1.3</v>
      </c>
      <c r="AK1397" s="3">
        <f>IF(AF1397&lt;=450,AthetaR120_0,IF(AF1397&gt;=650,AthetaR120_2,(IF(AF1397&lt;=550,AthetaR120_0+(AthetaR120_1-AthetaR120_0)/100*(AF1397-450),AthetaR120_1+(AthetaR120_2-AthetaR120_1)/100*(AF1397-450)))))</f>
        <v>1.9</v>
      </c>
      <c r="AL1397" s="24">
        <f t="shared" si="681"/>
        <v>620.49324567077883</v>
      </c>
      <c r="AM1397" s="14">
        <f t="shared" si="682"/>
        <v>486.99490620668342</v>
      </c>
    </row>
    <row r="1398" spans="2:39" x14ac:dyDescent="0.25">
      <c r="B1398" s="3">
        <f t="shared" si="665"/>
        <v>6900</v>
      </c>
      <c r="C1398" s="14">
        <f t="shared" si="666"/>
        <v>115</v>
      </c>
      <c r="D1398" s="11">
        <f t="shared" si="667"/>
        <v>1042.6695724179128</v>
      </c>
      <c r="E1398" s="11">
        <f t="shared" si="653"/>
        <v>741.27339273485086</v>
      </c>
      <c r="F1398" s="11">
        <f t="shared" si="668"/>
        <v>332.5475261396366</v>
      </c>
      <c r="G1398" s="11">
        <f t="shared" si="654"/>
        <v>620.77286240272122</v>
      </c>
      <c r="H1398" s="11">
        <f t="shared" si="655"/>
        <v>474.87163305616735</v>
      </c>
      <c r="I1398" s="24">
        <f t="shared" si="669"/>
        <v>332.5475261396366</v>
      </c>
      <c r="J1398" s="12">
        <f t="shared" si="656"/>
        <v>0.20042219394425284</v>
      </c>
      <c r="K1398" s="24">
        <f t="shared" si="657"/>
        <v>576.80785379266263</v>
      </c>
      <c r="L1398" s="12">
        <f t="shared" si="670"/>
        <v>0.20949763019960843</v>
      </c>
      <c r="M1398" s="24">
        <f t="shared" si="671"/>
        <v>620.77286240272122</v>
      </c>
      <c r="N1398" s="12">
        <f t="shared" si="658"/>
        <v>0.49600196629944499</v>
      </c>
      <c r="O1398" s="24">
        <f t="shared" si="659"/>
        <v>776.91288473379745</v>
      </c>
      <c r="P1398" s="12">
        <f t="shared" si="672"/>
        <v>0.27942395833648837</v>
      </c>
      <c r="Q1398" s="24">
        <f t="shared" si="673"/>
        <v>474.87163305616735</v>
      </c>
      <c r="R1398" s="12">
        <f t="shared" si="660"/>
        <v>0.3267169215176145</v>
      </c>
      <c r="S1398" s="24">
        <f t="shared" si="661"/>
        <v>648.70431006374747</v>
      </c>
      <c r="T1398" s="12">
        <f t="shared" si="674"/>
        <v>0.26184917338578995</v>
      </c>
      <c r="W1398" s="24">
        <f t="shared" si="675"/>
        <v>549.98770105257904</v>
      </c>
      <c r="X1398" s="24">
        <f t="shared" si="676"/>
        <v>708.26607888091758</v>
      </c>
      <c r="Y1398" s="13">
        <f t="shared" si="662"/>
        <v>0.33712561030953003</v>
      </c>
      <c r="Z1398" s="24">
        <f t="shared" si="663"/>
        <v>4782.1422920567957</v>
      </c>
      <c r="AA1398" s="24">
        <f t="shared" si="664"/>
        <v>16658.144239038986</v>
      </c>
      <c r="AB1398" s="24">
        <f t="shared" si="677"/>
        <v>620.77286240272122</v>
      </c>
      <c r="AC1398" s="24">
        <f t="shared" si="678"/>
        <v>474.87163305616735</v>
      </c>
      <c r="AE1398" s="14">
        <f t="shared" si="679"/>
        <v>115</v>
      </c>
      <c r="AF1398" s="24">
        <f t="shared" si="683"/>
        <v>412.43581652808371</v>
      </c>
      <c r="AG1398" s="3">
        <f t="shared" si="680"/>
        <v>1.9</v>
      </c>
      <c r="AH1398" s="3">
        <f>IF(AC1398&lt;=450,AthetaR30_0,IF(AC1398&gt;=650,AthetaR30_2,(IF(AC1398&lt;=550,AthetaR30_0+(AthetaR30_1-AthetaR30_0)/100*(AC1398-450),AthetaR30_1+(AthetaR30_2-AthetaR30_1)/100*(AC1398-450)))))</f>
        <v>0</v>
      </c>
      <c r="AI1398" s="3">
        <f>IF(AD1398&lt;=450,AthetaR60_0,IF(AD1398&gt;=650,AthetaR60_2,(IF(AD1398&lt;=550,AthetaR60_0+(AthetaR60_1-AthetaR60_0)/100*(AD1398-450),AthetaR60_1+(AthetaR60_2-AthetaR60_1)/100*(AD1398-450)))))</f>
        <v>0.5</v>
      </c>
      <c r="AJ1398" s="3">
        <f>IF(AE1398&lt;=450,AthetaR90_0,IF(AE1398&gt;=650,AthetaR90_2,(IF(AE1398&lt;=550,AthetaR90_0+(AthetaR90_1-AthetaR90_0)/100*(AE1398-450),AthetaR90_1+(AthetaR90_2-AthetaR90_1)/100*(AE1398-450)))))</f>
        <v>1.3</v>
      </c>
      <c r="AK1398" s="3">
        <f>IF(AF1398&lt;=450,AthetaR120_0,IF(AF1398&gt;=650,AthetaR120_2,(IF(AF1398&lt;=550,AthetaR120_0+(AthetaR120_1-AthetaR120_0)/100*(AF1398-450),AthetaR120_1+(AthetaR120_2-AthetaR120_1)/100*(AF1398-450)))))</f>
        <v>1.9</v>
      </c>
      <c r="AL1398" s="24">
        <f t="shared" si="681"/>
        <v>620.77286240272122</v>
      </c>
      <c r="AM1398" s="14">
        <f t="shared" si="682"/>
        <v>487.28233578264644</v>
      </c>
    </row>
    <row r="1399" spans="2:39" x14ac:dyDescent="0.25">
      <c r="B1399" s="3">
        <f t="shared" si="665"/>
        <v>6905</v>
      </c>
      <c r="C1399" s="14">
        <f t="shared" si="666"/>
        <v>115.08333333333333</v>
      </c>
      <c r="D1399" s="11">
        <f t="shared" si="667"/>
        <v>1042.7779889177637</v>
      </c>
      <c r="E1399" s="11">
        <f t="shared" si="653"/>
        <v>741.48719108350303</v>
      </c>
      <c r="F1399" s="11">
        <f t="shared" si="668"/>
        <v>332.75702376983622</v>
      </c>
      <c r="G1399" s="11">
        <f t="shared" si="654"/>
        <v>621.05228636105767</v>
      </c>
      <c r="H1399" s="11">
        <f t="shared" si="655"/>
        <v>475.13348222955312</v>
      </c>
      <c r="I1399" s="24">
        <f t="shared" si="669"/>
        <v>332.75702376983622</v>
      </c>
      <c r="J1399" s="12">
        <f t="shared" si="656"/>
        <v>0.20039412756920244</v>
      </c>
      <c r="K1399" s="24">
        <f t="shared" si="657"/>
        <v>576.88863912181841</v>
      </c>
      <c r="L1399" s="12">
        <f t="shared" si="670"/>
        <v>0.20944161205257159</v>
      </c>
      <c r="M1399" s="24">
        <f t="shared" si="671"/>
        <v>621.05228636105767</v>
      </c>
      <c r="N1399" s="12">
        <f t="shared" si="658"/>
        <v>0.49583283777203696</v>
      </c>
      <c r="O1399" s="24">
        <f t="shared" si="659"/>
        <v>777.17788963486396</v>
      </c>
      <c r="P1399" s="12">
        <f t="shared" si="672"/>
        <v>0.27923103643567632</v>
      </c>
      <c r="Q1399" s="24">
        <f t="shared" si="673"/>
        <v>475.13348222955312</v>
      </c>
      <c r="R1399" s="12">
        <f t="shared" si="660"/>
        <v>0.32662856397739232</v>
      </c>
      <c r="S1399" s="24">
        <f t="shared" si="661"/>
        <v>648.87979354403728</v>
      </c>
      <c r="T1399" s="12">
        <f t="shared" si="674"/>
        <v>0.26171631583290617</v>
      </c>
      <c r="W1399" s="24">
        <f t="shared" si="675"/>
        <v>550.32482666288854</v>
      </c>
      <c r="X1399" s="24">
        <f t="shared" si="676"/>
        <v>708.57935853246624</v>
      </c>
      <c r="Y1399" s="13">
        <f t="shared" si="662"/>
        <v>0.33698944367548711</v>
      </c>
      <c r="Z1399" s="24">
        <f t="shared" si="663"/>
        <v>4779.0591105153626</v>
      </c>
      <c r="AA1399" s="24">
        <f t="shared" si="664"/>
        <v>16662.047206043655</v>
      </c>
      <c r="AB1399" s="24">
        <f t="shared" si="677"/>
        <v>621.05228636105767</v>
      </c>
      <c r="AC1399" s="24">
        <f t="shared" si="678"/>
        <v>475.13348222955312</v>
      </c>
      <c r="AE1399" s="14">
        <f t="shared" si="679"/>
        <v>115.08333333333333</v>
      </c>
      <c r="AF1399" s="24">
        <f t="shared" si="683"/>
        <v>412.56674111477656</v>
      </c>
      <c r="AG1399" s="3">
        <f t="shared" si="680"/>
        <v>1.9</v>
      </c>
      <c r="AH1399" s="3">
        <f>IF(AC1399&lt;=450,AthetaR30_0,IF(AC1399&gt;=650,AthetaR30_2,(IF(AC1399&lt;=550,AthetaR30_0+(AthetaR30_1-AthetaR30_0)/100*(AC1399-450),AthetaR30_1+(AthetaR30_2-AthetaR30_1)/100*(AC1399-450)))))</f>
        <v>0</v>
      </c>
      <c r="AI1399" s="3">
        <f>IF(AD1399&lt;=450,AthetaR60_0,IF(AD1399&gt;=650,AthetaR60_2,(IF(AD1399&lt;=550,AthetaR60_0+(AthetaR60_1-AthetaR60_0)/100*(AD1399-450),AthetaR60_1+(AthetaR60_2-AthetaR60_1)/100*(AD1399-450)))))</f>
        <v>0.5</v>
      </c>
      <c r="AJ1399" s="3">
        <f>IF(AE1399&lt;=450,AthetaR90_0,IF(AE1399&gt;=650,AthetaR90_2,(IF(AE1399&lt;=550,AthetaR90_0+(AthetaR90_1-AthetaR90_0)/100*(AE1399-450),AthetaR90_1+(AthetaR90_2-AthetaR90_1)/100*(AE1399-450)))))</f>
        <v>1.3</v>
      </c>
      <c r="AK1399" s="3">
        <f>IF(AF1399&lt;=450,AthetaR120_0,IF(AF1399&gt;=650,AthetaR120_2,(IF(AF1399&lt;=550,AthetaR120_0+(AthetaR120_1-AthetaR120_0)/100*(AF1399-450),AthetaR120_1+(AthetaR120_2-AthetaR120_1)/100*(AF1399-450)))))</f>
        <v>1.9</v>
      </c>
      <c r="AL1399" s="24">
        <f t="shared" si="681"/>
        <v>621.05228636105767</v>
      </c>
      <c r="AM1399" s="14">
        <f t="shared" si="682"/>
        <v>487.56964321898579</v>
      </c>
    </row>
    <row r="1400" spans="2:39" x14ac:dyDescent="0.25">
      <c r="B1400" s="3">
        <f t="shared" si="665"/>
        <v>6910</v>
      </c>
      <c r="C1400" s="14">
        <f t="shared" si="666"/>
        <v>115.16666666666667</v>
      </c>
      <c r="D1400" s="11">
        <f t="shared" si="667"/>
        <v>1042.8863270253448</v>
      </c>
      <c r="E1400" s="11">
        <f t="shared" si="653"/>
        <v>741.7009894321551</v>
      </c>
      <c r="F1400" s="11">
        <f t="shared" si="668"/>
        <v>332.96646538188878</v>
      </c>
      <c r="G1400" s="11">
        <f t="shared" si="654"/>
        <v>621.33151739749337</v>
      </c>
      <c r="H1400" s="11">
        <f t="shared" si="655"/>
        <v>475.39519854538605</v>
      </c>
      <c r="I1400" s="24">
        <f t="shared" si="669"/>
        <v>332.96646538188878</v>
      </c>
      <c r="J1400" s="12">
        <f t="shared" si="656"/>
        <v>0.20036606052264228</v>
      </c>
      <c r="K1400" s="24">
        <f t="shared" si="657"/>
        <v>576.96944901672782</v>
      </c>
      <c r="L1400" s="12">
        <f t="shared" si="670"/>
        <v>0.2093855912557061</v>
      </c>
      <c r="M1400" s="24">
        <f t="shared" si="671"/>
        <v>621.33151739749337</v>
      </c>
      <c r="N1400" s="12">
        <f t="shared" si="658"/>
        <v>0.49566313272997015</v>
      </c>
      <c r="O1400" s="24">
        <f t="shared" si="659"/>
        <v>777.44397964185623</v>
      </c>
      <c r="P1400" s="12">
        <f t="shared" si="672"/>
        <v>0.27903796531300873</v>
      </c>
      <c r="Q1400" s="24">
        <f t="shared" si="673"/>
        <v>475.39519854538605</v>
      </c>
      <c r="R1400" s="12">
        <f t="shared" si="660"/>
        <v>0.32654019736888973</v>
      </c>
      <c r="S1400" s="24">
        <f t="shared" si="661"/>
        <v>649.0553900162123</v>
      </c>
      <c r="T1400" s="12">
        <f t="shared" si="674"/>
        <v>0.26158350353192339</v>
      </c>
      <c r="W1400" s="24">
        <f t="shared" si="675"/>
        <v>550.66181610656406</v>
      </c>
      <c r="X1400" s="24">
        <f t="shared" si="676"/>
        <v>708.89296034598783</v>
      </c>
      <c r="Y1400" s="13">
        <f t="shared" si="662"/>
        <v>0.33685327350934297</v>
      </c>
      <c r="Z1400" s="24">
        <f t="shared" si="663"/>
        <v>4775.9793331397759</v>
      </c>
      <c r="AA1400" s="24">
        <f t="shared" si="664"/>
        <v>16665.948627683712</v>
      </c>
      <c r="AB1400" s="24">
        <f t="shared" si="677"/>
        <v>621.33151739749337</v>
      </c>
      <c r="AC1400" s="24">
        <f t="shared" si="678"/>
        <v>475.39519854538605</v>
      </c>
      <c r="AE1400" s="14">
        <f t="shared" si="679"/>
        <v>115.16666666666667</v>
      </c>
      <c r="AF1400" s="24">
        <f t="shared" si="683"/>
        <v>412.69759927269303</v>
      </c>
      <c r="AG1400" s="3">
        <f t="shared" si="680"/>
        <v>1.9</v>
      </c>
      <c r="AH1400" s="3">
        <f>IF(AC1400&lt;=450,AthetaR30_0,IF(AC1400&gt;=650,AthetaR30_2,(IF(AC1400&lt;=550,AthetaR30_0+(AthetaR30_1-AthetaR30_0)/100*(AC1400-450),AthetaR30_1+(AthetaR30_2-AthetaR30_1)/100*(AC1400-450)))))</f>
        <v>0</v>
      </c>
      <c r="AI1400" s="3">
        <f>IF(AD1400&lt;=450,AthetaR60_0,IF(AD1400&gt;=650,AthetaR60_2,(IF(AD1400&lt;=550,AthetaR60_0+(AthetaR60_1-AthetaR60_0)/100*(AD1400-450),AthetaR60_1+(AthetaR60_2-AthetaR60_1)/100*(AD1400-450)))))</f>
        <v>0.5</v>
      </c>
      <c r="AJ1400" s="3">
        <f>IF(AE1400&lt;=450,AthetaR90_0,IF(AE1400&gt;=650,AthetaR90_2,(IF(AE1400&lt;=550,AthetaR90_0+(AthetaR90_1-AthetaR90_0)/100*(AE1400-450),AthetaR90_1+(AthetaR90_2-AthetaR90_1)/100*(AE1400-450)))))</f>
        <v>1.3</v>
      </c>
      <c r="AK1400" s="3">
        <f>IF(AF1400&lt;=450,AthetaR120_0,IF(AF1400&gt;=650,AthetaR120_2,(IF(AF1400&lt;=550,AthetaR120_0+(AthetaR120_1-AthetaR120_0)/100*(AF1400-450),AthetaR120_1+(AthetaR120_2-AthetaR120_1)/100*(AF1400-450)))))</f>
        <v>1.9</v>
      </c>
      <c r="AL1400" s="24">
        <f t="shared" si="681"/>
        <v>621.33151739749337</v>
      </c>
      <c r="AM1400" s="14">
        <f t="shared" si="682"/>
        <v>487.85682853362647</v>
      </c>
    </row>
    <row r="1401" spans="2:39" x14ac:dyDescent="0.25">
      <c r="B1401" s="3">
        <f t="shared" si="665"/>
        <v>6915</v>
      </c>
      <c r="C1401" s="14">
        <f t="shared" si="666"/>
        <v>115.25</v>
      </c>
      <c r="D1401" s="11">
        <f t="shared" si="667"/>
        <v>1042.9945868539394</v>
      </c>
      <c r="E1401" s="11">
        <f t="shared" si="653"/>
        <v>741.91478778080716</v>
      </c>
      <c r="F1401" s="11">
        <f t="shared" si="668"/>
        <v>333.17585097314446</v>
      </c>
      <c r="G1401" s="11">
        <f t="shared" si="654"/>
        <v>621.61055536280639</v>
      </c>
      <c r="H1401" s="11">
        <f t="shared" si="655"/>
        <v>475.65678204891799</v>
      </c>
      <c r="I1401" s="24">
        <f t="shared" si="669"/>
        <v>333.17585097314446</v>
      </c>
      <c r="J1401" s="12">
        <f t="shared" si="656"/>
        <v>0.20033799277918451</v>
      </c>
      <c r="K1401" s="24">
        <f t="shared" si="657"/>
        <v>577.05028356165531</v>
      </c>
      <c r="L1401" s="12">
        <f t="shared" si="670"/>
        <v>0.20932956782774126</v>
      </c>
      <c r="M1401" s="24">
        <f t="shared" si="671"/>
        <v>621.61055536280639</v>
      </c>
      <c r="N1401" s="12">
        <f t="shared" si="658"/>
        <v>0.49549284843381752</v>
      </c>
      <c r="O1401" s="24">
        <f t="shared" si="659"/>
        <v>777.71116109823811</v>
      </c>
      <c r="P1401" s="12">
        <f t="shared" si="672"/>
        <v>0.27884474403489495</v>
      </c>
      <c r="Q1401" s="24">
        <f t="shared" si="673"/>
        <v>475.65678204891799</v>
      </c>
      <c r="R1401" s="12">
        <f t="shared" si="660"/>
        <v>0.32645182176500415</v>
      </c>
      <c r="S1401" s="24">
        <f t="shared" si="661"/>
        <v>649.23109944168812</v>
      </c>
      <c r="T1401" s="12">
        <f t="shared" si="674"/>
        <v>0.2614507365664912</v>
      </c>
      <c r="W1401" s="24">
        <f t="shared" si="675"/>
        <v>550.99866938007335</v>
      </c>
      <c r="X1401" s="24">
        <f t="shared" si="676"/>
        <v>709.20688428382209</v>
      </c>
      <c r="Y1401" s="13">
        <f t="shared" si="662"/>
        <v>0.33671710028664525</v>
      </c>
      <c r="Z1401" s="24">
        <f t="shared" si="663"/>
        <v>4772.9029600183449</v>
      </c>
      <c r="AA1401" s="24">
        <f t="shared" si="664"/>
        <v>16669.848520900188</v>
      </c>
      <c r="AB1401" s="24">
        <f t="shared" si="677"/>
        <v>621.61055536280639</v>
      </c>
      <c r="AC1401" s="24">
        <f t="shared" si="678"/>
        <v>475.65678204891799</v>
      </c>
      <c r="AE1401" s="14">
        <f t="shared" si="679"/>
        <v>115.25</v>
      </c>
      <c r="AF1401" s="24">
        <f t="shared" si="683"/>
        <v>412.82839102445899</v>
      </c>
      <c r="AG1401" s="3">
        <f t="shared" si="680"/>
        <v>1.9</v>
      </c>
      <c r="AH1401" s="3">
        <f>IF(AC1401&lt;=450,AthetaR30_0,IF(AC1401&gt;=650,AthetaR30_2,(IF(AC1401&lt;=550,AthetaR30_0+(AthetaR30_1-AthetaR30_0)/100*(AC1401-450),AthetaR30_1+(AthetaR30_2-AthetaR30_1)/100*(AC1401-450)))))</f>
        <v>0</v>
      </c>
      <c r="AI1401" s="3">
        <f>IF(AD1401&lt;=450,AthetaR60_0,IF(AD1401&gt;=650,AthetaR60_2,(IF(AD1401&lt;=550,AthetaR60_0+(AthetaR60_1-AthetaR60_0)/100*(AD1401-450),AthetaR60_1+(AthetaR60_2-AthetaR60_1)/100*(AD1401-450)))))</f>
        <v>0.5</v>
      </c>
      <c r="AJ1401" s="3">
        <f>IF(AE1401&lt;=450,AthetaR90_0,IF(AE1401&gt;=650,AthetaR90_2,(IF(AE1401&lt;=550,AthetaR90_0+(AthetaR90_1-AthetaR90_0)/100*(AE1401-450),AthetaR90_1+(AthetaR90_2-AthetaR90_1)/100*(AE1401-450)))))</f>
        <v>1.3</v>
      </c>
      <c r="AK1401" s="3">
        <f>IF(AF1401&lt;=450,AthetaR120_0,IF(AF1401&gt;=650,AthetaR120_2,(IF(AF1401&lt;=550,AthetaR120_0+(AthetaR120_1-AthetaR120_0)/100*(AF1401-450),AthetaR120_1+(AthetaR120_2-AthetaR120_1)/100*(AF1401-450)))))</f>
        <v>1.9</v>
      </c>
      <c r="AL1401" s="24">
        <f t="shared" si="681"/>
        <v>621.61055536280639</v>
      </c>
      <c r="AM1401" s="14">
        <f t="shared" si="682"/>
        <v>488.14389174463059</v>
      </c>
    </row>
    <row r="1402" spans="2:39" x14ac:dyDescent="0.25">
      <c r="B1402" s="3">
        <f t="shared" si="665"/>
        <v>6920</v>
      </c>
      <c r="C1402" s="14">
        <f t="shared" si="666"/>
        <v>115.33333333333333</v>
      </c>
      <c r="D1402" s="11">
        <f t="shared" si="667"/>
        <v>1043.1027685165864</v>
      </c>
      <c r="E1402" s="11">
        <f t="shared" si="653"/>
        <v>742.12858612945922</v>
      </c>
      <c r="F1402" s="11">
        <f t="shared" si="668"/>
        <v>333.38518054097221</v>
      </c>
      <c r="G1402" s="11">
        <f t="shared" si="654"/>
        <v>621.88940010684132</v>
      </c>
      <c r="H1402" s="11">
        <f t="shared" si="655"/>
        <v>475.91823278548446</v>
      </c>
      <c r="I1402" s="24">
        <f t="shared" si="669"/>
        <v>333.38518054097221</v>
      </c>
      <c r="J1402" s="12">
        <f t="shared" si="656"/>
        <v>0.2003099243135355</v>
      </c>
      <c r="K1402" s="24">
        <f t="shared" si="657"/>
        <v>577.13114284068206</v>
      </c>
      <c r="L1402" s="12">
        <f t="shared" si="670"/>
        <v>0.20927354178735177</v>
      </c>
      <c r="M1402" s="24">
        <f t="shared" si="671"/>
        <v>621.88940010684132</v>
      </c>
      <c r="N1402" s="12">
        <f t="shared" si="658"/>
        <v>0.49532198212786993</v>
      </c>
      <c r="O1402" s="24">
        <f t="shared" si="659"/>
        <v>777.97944039531308</v>
      </c>
      <c r="P1402" s="12">
        <f t="shared" si="672"/>
        <v>0.27865137166096166</v>
      </c>
      <c r="Q1402" s="24">
        <f t="shared" si="673"/>
        <v>475.91823278548446</v>
      </c>
      <c r="R1402" s="12">
        <f t="shared" si="660"/>
        <v>0.32636343723873046</v>
      </c>
      <c r="S1402" s="24">
        <f t="shared" si="661"/>
        <v>649.40692178150607</v>
      </c>
      <c r="T1402" s="12">
        <f t="shared" si="674"/>
        <v>0.26131801501999002</v>
      </c>
      <c r="W1402" s="24">
        <f t="shared" si="675"/>
        <v>551.33538648035994</v>
      </c>
      <c r="X1402" s="24">
        <f t="shared" si="676"/>
        <v>709.52113030771886</v>
      </c>
      <c r="Y1402" s="13">
        <f t="shared" si="662"/>
        <v>0.33658092448221344</v>
      </c>
      <c r="Z1402" s="24">
        <f t="shared" si="663"/>
        <v>4769.8299912274815</v>
      </c>
      <c r="AA1402" s="24">
        <f t="shared" si="664"/>
        <v>16673.746902636733</v>
      </c>
      <c r="AB1402" s="24">
        <f t="shared" si="677"/>
        <v>621.88940010684132</v>
      </c>
      <c r="AC1402" s="24">
        <f t="shared" si="678"/>
        <v>475.91823278548446</v>
      </c>
      <c r="AE1402" s="14">
        <f t="shared" si="679"/>
        <v>115.33333333333333</v>
      </c>
      <c r="AF1402" s="24">
        <f t="shared" si="683"/>
        <v>412.9591163927422</v>
      </c>
      <c r="AG1402" s="3">
        <f t="shared" si="680"/>
        <v>1.9</v>
      </c>
      <c r="AH1402" s="3">
        <f>IF(AC1402&lt;=450,AthetaR30_0,IF(AC1402&gt;=650,AthetaR30_2,(IF(AC1402&lt;=550,AthetaR30_0+(AthetaR30_1-AthetaR30_0)/100*(AC1402-450),AthetaR30_1+(AthetaR30_2-AthetaR30_1)/100*(AC1402-450)))))</f>
        <v>0</v>
      </c>
      <c r="AI1402" s="3">
        <f>IF(AD1402&lt;=450,AthetaR60_0,IF(AD1402&gt;=650,AthetaR60_2,(IF(AD1402&lt;=550,AthetaR60_0+(AthetaR60_1-AthetaR60_0)/100*(AD1402-450),AthetaR60_1+(AthetaR60_2-AthetaR60_1)/100*(AD1402-450)))))</f>
        <v>0.5</v>
      </c>
      <c r="AJ1402" s="3">
        <f>IF(AE1402&lt;=450,AthetaR90_0,IF(AE1402&gt;=650,AthetaR90_2,(IF(AE1402&lt;=550,AthetaR90_0+(AthetaR90_1-AthetaR90_0)/100*(AE1402-450),AthetaR90_1+(AthetaR90_2-AthetaR90_1)/100*(AE1402-450)))))</f>
        <v>1.3</v>
      </c>
      <c r="AK1402" s="3">
        <f>IF(AF1402&lt;=450,AthetaR120_0,IF(AF1402&gt;=650,AthetaR120_2,(IF(AF1402&lt;=550,AthetaR120_0+(AthetaR120_1-AthetaR120_0)/100*(AF1402-450),AthetaR120_1+(AthetaR120_2-AthetaR120_1)/100*(AF1402-450)))))</f>
        <v>1.9</v>
      </c>
      <c r="AL1402" s="24">
        <f t="shared" si="681"/>
        <v>621.88940010684132</v>
      </c>
      <c r="AM1402" s="14">
        <f t="shared" si="682"/>
        <v>488.43083287019823</v>
      </c>
    </row>
    <row r="1403" spans="2:39" x14ac:dyDescent="0.25">
      <c r="B1403" s="3">
        <f t="shared" si="665"/>
        <v>6925</v>
      </c>
      <c r="C1403" s="14">
        <f t="shared" si="666"/>
        <v>115.41666666666667</v>
      </c>
      <c r="D1403" s="11">
        <f t="shared" si="667"/>
        <v>1043.2108721260786</v>
      </c>
      <c r="E1403" s="11">
        <f t="shared" si="653"/>
        <v>742.34238447811128</v>
      </c>
      <c r="F1403" s="11">
        <f t="shared" si="668"/>
        <v>333.59445408275957</v>
      </c>
      <c r="G1403" s="11">
        <f t="shared" si="654"/>
        <v>622.16805147850232</v>
      </c>
      <c r="H1403" s="11">
        <f t="shared" si="655"/>
        <v>476.17955080050444</v>
      </c>
      <c r="I1403" s="24">
        <f t="shared" si="669"/>
        <v>333.59445408275957</v>
      </c>
      <c r="J1403" s="12">
        <f t="shared" si="656"/>
        <v>0.20028185510049495</v>
      </c>
      <c r="K1403" s="24">
        <f t="shared" si="657"/>
        <v>577.2120269377092</v>
      </c>
      <c r="L1403" s="12">
        <f t="shared" si="670"/>
        <v>0.20921751315326184</v>
      </c>
      <c r="M1403" s="24">
        <f t="shared" si="671"/>
        <v>622.16805147850232</v>
      </c>
      <c r="N1403" s="12">
        <f t="shared" si="658"/>
        <v>0.49515053104002393</v>
      </c>
      <c r="O1403" s="24">
        <f t="shared" si="659"/>
        <v>778.24882397266163</v>
      </c>
      <c r="P1403" s="12">
        <f t="shared" si="672"/>
        <v>0.27845784724427008</v>
      </c>
      <c r="Q1403" s="24">
        <f t="shared" si="673"/>
        <v>476.17955080050444</v>
      </c>
      <c r="R1403" s="12">
        <f t="shared" si="660"/>
        <v>0.32627504386315986</v>
      </c>
      <c r="S1403" s="24">
        <f t="shared" si="661"/>
        <v>649.58285699633427</v>
      </c>
      <c r="T1403" s="12">
        <f t="shared" si="674"/>
        <v>0.2611853389757034</v>
      </c>
      <c r="W1403" s="24">
        <f t="shared" si="675"/>
        <v>551.67196740484212</v>
      </c>
      <c r="X1403" s="24">
        <f t="shared" si="676"/>
        <v>709.83569837884102</v>
      </c>
      <c r="Y1403" s="13">
        <f t="shared" si="662"/>
        <v>0.33644474657013607</v>
      </c>
      <c r="Z1403" s="24">
        <f t="shared" si="663"/>
        <v>4766.7604268317291</v>
      </c>
      <c r="AA1403" s="24">
        <f t="shared" si="664"/>
        <v>16677.643789839469</v>
      </c>
      <c r="AB1403" s="24">
        <f t="shared" si="677"/>
        <v>622.16805147850232</v>
      </c>
      <c r="AC1403" s="24">
        <f t="shared" si="678"/>
        <v>476.17955080050444</v>
      </c>
      <c r="AE1403" s="14">
        <f t="shared" si="679"/>
        <v>115.41666666666667</v>
      </c>
      <c r="AF1403" s="24">
        <f t="shared" si="683"/>
        <v>413.08977540025222</v>
      </c>
      <c r="AG1403" s="3">
        <f t="shared" si="680"/>
        <v>1.9</v>
      </c>
      <c r="AH1403" s="3">
        <f>IF(AC1403&lt;=450,AthetaR30_0,IF(AC1403&gt;=650,AthetaR30_2,(IF(AC1403&lt;=550,AthetaR30_0+(AthetaR30_1-AthetaR30_0)/100*(AC1403-450),AthetaR30_1+(AthetaR30_2-AthetaR30_1)/100*(AC1403-450)))))</f>
        <v>0</v>
      </c>
      <c r="AI1403" s="3">
        <f>IF(AD1403&lt;=450,AthetaR60_0,IF(AD1403&gt;=650,AthetaR60_2,(IF(AD1403&lt;=550,AthetaR60_0+(AthetaR60_1-AthetaR60_0)/100*(AD1403-450),AthetaR60_1+(AthetaR60_2-AthetaR60_1)/100*(AD1403-450)))))</f>
        <v>0.5</v>
      </c>
      <c r="AJ1403" s="3">
        <f>IF(AE1403&lt;=450,AthetaR90_0,IF(AE1403&gt;=650,AthetaR90_2,(IF(AE1403&lt;=550,AthetaR90_0+(AthetaR90_1-AthetaR90_0)/100*(AE1403-450),AthetaR90_1+(AthetaR90_2-AthetaR90_1)/100*(AE1403-450)))))</f>
        <v>1.3</v>
      </c>
      <c r="AK1403" s="3">
        <f>IF(AF1403&lt;=450,AthetaR120_0,IF(AF1403&gt;=650,AthetaR120_2,(IF(AF1403&lt;=550,AthetaR120_0+(AthetaR120_1-AthetaR120_0)/100*(AF1403-450),AthetaR120_1+(AthetaR120_2-AthetaR120_1)/100*(AF1403-450)))))</f>
        <v>1.9</v>
      </c>
      <c r="AL1403" s="24">
        <f t="shared" si="681"/>
        <v>622.16805147850232</v>
      </c>
      <c r="AM1403" s="14">
        <f t="shared" si="682"/>
        <v>488.7176519286665</v>
      </c>
    </row>
    <row r="1404" spans="2:39" x14ac:dyDescent="0.25">
      <c r="B1404" s="3">
        <f t="shared" si="665"/>
        <v>6930</v>
      </c>
      <c r="C1404" s="14">
        <f t="shared" si="666"/>
        <v>115.5</v>
      </c>
      <c r="D1404" s="11">
        <f t="shared" si="667"/>
        <v>1043.318897794966</v>
      </c>
      <c r="E1404" s="11">
        <f t="shared" si="653"/>
        <v>742.55618282676335</v>
      </c>
      <c r="F1404" s="11">
        <f t="shared" si="668"/>
        <v>333.80367159591282</v>
      </c>
      <c r="G1404" s="11">
        <f t="shared" si="654"/>
        <v>622.44650932574655</v>
      </c>
      <c r="H1404" s="11">
        <f t="shared" si="655"/>
        <v>476.44073613948012</v>
      </c>
      <c r="I1404" s="24">
        <f t="shared" si="669"/>
        <v>333.80367159591282</v>
      </c>
      <c r="J1404" s="12">
        <f t="shared" si="656"/>
        <v>0.20025378511495631</v>
      </c>
      <c r="K1404" s="24">
        <f t="shared" si="657"/>
        <v>577.29293593645582</v>
      </c>
      <c r="L1404" s="12">
        <f t="shared" si="670"/>
        <v>0.20916148194413112</v>
      </c>
      <c r="M1404" s="24">
        <f t="shared" si="671"/>
        <v>622.44650932574655</v>
      </c>
      <c r="N1404" s="12">
        <f t="shared" si="658"/>
        <v>0.49497849238166852</v>
      </c>
      <c r="O1404" s="24">
        <f t="shared" si="659"/>
        <v>778.51931831858531</v>
      </c>
      <c r="P1404" s="12">
        <f t="shared" si="672"/>
        <v>0.2782641698309819</v>
      </c>
      <c r="Q1404" s="24">
        <f t="shared" si="673"/>
        <v>476.44073613948012</v>
      </c>
      <c r="R1404" s="12">
        <f t="shared" si="660"/>
        <v>0.32618664171147915</v>
      </c>
      <c r="S1404" s="24">
        <f t="shared" si="661"/>
        <v>649.75890504646918</v>
      </c>
      <c r="T1404" s="12">
        <f t="shared" si="674"/>
        <v>0.26105270851663054</v>
      </c>
      <c r="W1404" s="24">
        <f t="shared" si="675"/>
        <v>552.00841215141224</v>
      </c>
      <c r="X1404" s="24">
        <f t="shared" si="676"/>
        <v>710.15058845776957</v>
      </c>
      <c r="Y1404" s="13">
        <f t="shared" si="662"/>
        <v>0.33630856702376344</v>
      </c>
      <c r="Z1404" s="24">
        <f t="shared" si="663"/>
        <v>4763.6942668837773</v>
      </c>
      <c r="AA1404" s="24">
        <f t="shared" si="664"/>
        <v>16681.539199456864</v>
      </c>
      <c r="AB1404" s="24">
        <f t="shared" si="677"/>
        <v>622.44650932574655</v>
      </c>
      <c r="AC1404" s="24">
        <f t="shared" si="678"/>
        <v>476.44073613948012</v>
      </c>
      <c r="AE1404" s="14">
        <f t="shared" si="679"/>
        <v>115.5</v>
      </c>
      <c r="AF1404" s="24">
        <f t="shared" si="683"/>
        <v>413.22036806974006</v>
      </c>
      <c r="AG1404" s="3">
        <f t="shared" si="680"/>
        <v>1.9</v>
      </c>
      <c r="AH1404" s="3">
        <f>IF(AC1404&lt;=450,AthetaR30_0,IF(AC1404&gt;=650,AthetaR30_2,(IF(AC1404&lt;=550,AthetaR30_0+(AthetaR30_1-AthetaR30_0)/100*(AC1404-450),AthetaR30_1+(AthetaR30_2-AthetaR30_1)/100*(AC1404-450)))))</f>
        <v>0</v>
      </c>
      <c r="AI1404" s="3">
        <f>IF(AD1404&lt;=450,AthetaR60_0,IF(AD1404&gt;=650,AthetaR60_2,(IF(AD1404&lt;=550,AthetaR60_0+(AthetaR60_1-AthetaR60_0)/100*(AD1404-450),AthetaR60_1+(AthetaR60_2-AthetaR60_1)/100*(AD1404-450)))))</f>
        <v>0.5</v>
      </c>
      <c r="AJ1404" s="3">
        <f>IF(AE1404&lt;=450,AthetaR90_0,IF(AE1404&gt;=650,AthetaR90_2,(IF(AE1404&lt;=550,AthetaR90_0+(AthetaR90_1-AthetaR90_0)/100*(AE1404-450),AthetaR90_1+(AthetaR90_2-AthetaR90_1)/100*(AE1404-450)))))</f>
        <v>1.3</v>
      </c>
      <c r="AK1404" s="3">
        <f>IF(AF1404&lt;=450,AthetaR120_0,IF(AF1404&gt;=650,AthetaR120_2,(IF(AF1404&lt;=550,AthetaR120_0+(AthetaR120_1-AthetaR120_0)/100*(AF1404-450),AthetaR120_1+(AthetaR120_2-AthetaR120_1)/100*(AF1404-450)))))</f>
        <v>1.9</v>
      </c>
      <c r="AL1404" s="24">
        <f t="shared" si="681"/>
        <v>622.44650932574655</v>
      </c>
      <c r="AM1404" s="14">
        <f t="shared" si="682"/>
        <v>489.00434893850996</v>
      </c>
    </row>
    <row r="1405" spans="2:39" x14ac:dyDescent="0.25">
      <c r="B1405" s="3">
        <f t="shared" si="665"/>
        <v>6935</v>
      </c>
      <c r="C1405" s="14">
        <f t="shared" si="666"/>
        <v>115.58333333333333</v>
      </c>
      <c r="D1405" s="11">
        <f t="shared" si="667"/>
        <v>1043.4268456355551</v>
      </c>
      <c r="E1405" s="11">
        <f t="shared" si="653"/>
        <v>742.76998117541552</v>
      </c>
      <c r="F1405" s="11">
        <f t="shared" si="668"/>
        <v>334.01283307785695</v>
      </c>
      <c r="G1405" s="11">
        <f t="shared" si="654"/>
        <v>622.72477349557755</v>
      </c>
      <c r="H1405" s="11">
        <f t="shared" si="655"/>
        <v>476.70178884799674</v>
      </c>
      <c r="I1405" s="24">
        <f t="shared" si="669"/>
        <v>334.01283307785695</v>
      </c>
      <c r="J1405" s="12">
        <f t="shared" si="656"/>
        <v>0.20022571433190622</v>
      </c>
      <c r="K1405" s="24">
        <f t="shared" si="657"/>
        <v>577.37386992046027</v>
      </c>
      <c r="L1405" s="12">
        <f t="shared" si="670"/>
        <v>0.20910544817863788</v>
      </c>
      <c r="M1405" s="24">
        <f t="shared" si="671"/>
        <v>622.72477349557755</v>
      </c>
      <c r="N1405" s="12">
        <f t="shared" si="658"/>
        <v>0.4948058633475711</v>
      </c>
      <c r="O1405" s="24">
        <f t="shared" si="659"/>
        <v>778.79092997055341</v>
      </c>
      <c r="P1405" s="12">
        <f t="shared" si="672"/>
        <v>0.27807033846051882</v>
      </c>
      <c r="Q1405" s="24">
        <f t="shared" si="673"/>
        <v>476.70178884799674</v>
      </c>
      <c r="R1405" s="12">
        <f t="shared" si="660"/>
        <v>0.32609823085696893</v>
      </c>
      <c r="S1405" s="24">
        <f t="shared" si="661"/>
        <v>649.93506589183721</v>
      </c>
      <c r="T1405" s="12">
        <f t="shared" si="674"/>
        <v>0.26092012372562084</v>
      </c>
      <c r="W1405" s="24">
        <f t="shared" si="675"/>
        <v>552.34472071843595</v>
      </c>
      <c r="X1405" s="24">
        <f t="shared" si="676"/>
        <v>710.46580050450621</v>
      </c>
      <c r="Y1405" s="13">
        <f t="shared" si="662"/>
        <v>0.33617238631570506</v>
      </c>
      <c r="Z1405" s="24">
        <f t="shared" si="663"/>
        <v>4760.631511424489</v>
      </c>
      <c r="AA1405" s="24">
        <f t="shared" si="664"/>
        <v>16685.433148439563</v>
      </c>
      <c r="AB1405" s="24">
        <f t="shared" si="677"/>
        <v>622.72477349557755</v>
      </c>
      <c r="AC1405" s="24">
        <f t="shared" si="678"/>
        <v>476.70178884799674</v>
      </c>
      <c r="AE1405" s="14">
        <f t="shared" si="679"/>
        <v>115.58333333333333</v>
      </c>
      <c r="AF1405" s="24">
        <f t="shared" si="683"/>
        <v>413.3508944239984</v>
      </c>
      <c r="AG1405" s="3">
        <f t="shared" si="680"/>
        <v>1.9</v>
      </c>
      <c r="AH1405" s="3">
        <f>IF(AC1405&lt;=450,AthetaR30_0,IF(AC1405&gt;=650,AthetaR30_2,(IF(AC1405&lt;=550,AthetaR30_0+(AthetaR30_1-AthetaR30_0)/100*(AC1405-450),AthetaR30_1+(AthetaR30_2-AthetaR30_1)/100*(AC1405-450)))))</f>
        <v>0</v>
      </c>
      <c r="AI1405" s="3">
        <f>IF(AD1405&lt;=450,AthetaR60_0,IF(AD1405&gt;=650,AthetaR60_2,(IF(AD1405&lt;=550,AthetaR60_0+(AthetaR60_1-AthetaR60_0)/100*(AD1405-450),AthetaR60_1+(AthetaR60_2-AthetaR60_1)/100*(AD1405-450)))))</f>
        <v>0.5</v>
      </c>
      <c r="AJ1405" s="3">
        <f>IF(AE1405&lt;=450,AthetaR90_0,IF(AE1405&gt;=650,AthetaR90_2,(IF(AE1405&lt;=550,AthetaR90_0+(AthetaR90_1-AthetaR90_0)/100*(AE1405-450),AthetaR90_1+(AthetaR90_2-AthetaR90_1)/100*(AE1405-450)))))</f>
        <v>1.3</v>
      </c>
      <c r="AK1405" s="3">
        <f>IF(AF1405&lt;=450,AthetaR120_0,IF(AF1405&gt;=650,AthetaR120_2,(IF(AF1405&lt;=550,AthetaR120_0+(AthetaR120_1-AthetaR120_0)/100*(AF1405-450),AthetaR120_1+(AthetaR120_2-AthetaR120_1)/100*(AF1405-450)))))</f>
        <v>1.9</v>
      </c>
      <c r="AL1405" s="24">
        <f t="shared" si="681"/>
        <v>622.72477349557755</v>
      </c>
      <c r="AM1405" s="14">
        <f t="shared" si="682"/>
        <v>489.29092391834007</v>
      </c>
    </row>
    <row r="1406" spans="2:39" x14ac:dyDescent="0.25">
      <c r="B1406" s="3">
        <f t="shared" si="665"/>
        <v>6940</v>
      </c>
      <c r="C1406" s="14">
        <f t="shared" si="666"/>
        <v>115.66666666666667</v>
      </c>
      <c r="D1406" s="11">
        <f t="shared" si="667"/>
        <v>1043.5347157599097</v>
      </c>
      <c r="E1406" s="11">
        <f t="shared" si="653"/>
        <v>742.98377952406759</v>
      </c>
      <c r="F1406" s="11">
        <f t="shared" si="668"/>
        <v>334.22193852603561</v>
      </c>
      <c r="G1406" s="11">
        <f t="shared" si="654"/>
        <v>623.00284383403812</v>
      </c>
      <c r="H1406" s="11">
        <f t="shared" si="655"/>
        <v>476.96270897172235</v>
      </c>
      <c r="I1406" s="24">
        <f t="shared" si="669"/>
        <v>334.22193852603561</v>
      </c>
      <c r="J1406" s="12">
        <f t="shared" si="656"/>
        <v>0.20019764272642479</v>
      </c>
      <c r="K1406" s="24">
        <f t="shared" si="657"/>
        <v>577.45482897307954</v>
      </c>
      <c r="L1406" s="12">
        <f t="shared" si="670"/>
        <v>0.20904941187544623</v>
      </c>
      <c r="M1406" s="24">
        <f t="shared" si="671"/>
        <v>623.00284383403812</v>
      </c>
      <c r="N1406" s="12">
        <f t="shared" si="658"/>
        <v>0.49463264111576444</v>
      </c>
      <c r="O1406" s="24">
        <f t="shared" si="659"/>
        <v>779.06366551565623</v>
      </c>
      <c r="P1406" s="12">
        <f t="shared" si="672"/>
        <v>0.27787635216543383</v>
      </c>
      <c r="Q1406" s="24">
        <f t="shared" si="673"/>
        <v>476.96270897172235</v>
      </c>
      <c r="R1406" s="12">
        <f t="shared" si="660"/>
        <v>0.32600981137300267</v>
      </c>
      <c r="S1406" s="24">
        <f t="shared" si="661"/>
        <v>650.11133949199586</v>
      </c>
      <c r="T1406" s="12">
        <f t="shared" si="674"/>
        <v>0.26078758468532098</v>
      </c>
      <c r="W1406" s="24">
        <f t="shared" si="675"/>
        <v>552.6808931047517</v>
      </c>
      <c r="X1406" s="24">
        <f t="shared" si="676"/>
        <v>710.78133447847711</v>
      </c>
      <c r="Y1406" s="13">
        <f t="shared" si="662"/>
        <v>0.33603620491782205</v>
      </c>
      <c r="Z1406" s="24">
        <f t="shared" si="663"/>
        <v>4757.5721604828968</v>
      </c>
      <c r="AA1406" s="24">
        <f t="shared" si="664"/>
        <v>16689.325653740176</v>
      </c>
      <c r="AB1406" s="24">
        <f t="shared" si="677"/>
        <v>623.00284383403812</v>
      </c>
      <c r="AC1406" s="24">
        <f t="shared" si="678"/>
        <v>476.96270897172235</v>
      </c>
      <c r="AE1406" s="14">
        <f t="shared" si="679"/>
        <v>115.66666666666667</v>
      </c>
      <c r="AF1406" s="24">
        <f t="shared" si="683"/>
        <v>413.48135448586117</v>
      </c>
      <c r="AG1406" s="3">
        <f t="shared" si="680"/>
        <v>1.9</v>
      </c>
      <c r="AH1406" s="3">
        <f>IF(AC1406&lt;=450,AthetaR30_0,IF(AC1406&gt;=650,AthetaR30_2,(IF(AC1406&lt;=550,AthetaR30_0+(AthetaR30_1-AthetaR30_0)/100*(AC1406-450),AthetaR30_1+(AthetaR30_2-AthetaR30_1)/100*(AC1406-450)))))</f>
        <v>0</v>
      </c>
      <c r="AI1406" s="3">
        <f>IF(AD1406&lt;=450,AthetaR60_0,IF(AD1406&gt;=650,AthetaR60_2,(IF(AD1406&lt;=550,AthetaR60_0+(AthetaR60_1-AthetaR60_0)/100*(AD1406-450),AthetaR60_1+(AthetaR60_2-AthetaR60_1)/100*(AD1406-450)))))</f>
        <v>0.5</v>
      </c>
      <c r="AJ1406" s="3">
        <f>IF(AE1406&lt;=450,AthetaR90_0,IF(AE1406&gt;=650,AthetaR90_2,(IF(AE1406&lt;=550,AthetaR90_0+(AthetaR90_1-AthetaR90_0)/100*(AE1406-450),AthetaR90_1+(AthetaR90_2-AthetaR90_1)/100*(AE1406-450)))))</f>
        <v>1.3</v>
      </c>
      <c r="AK1406" s="3">
        <f>IF(AF1406&lt;=450,AthetaR120_0,IF(AF1406&gt;=650,AthetaR120_2,(IF(AF1406&lt;=550,AthetaR120_0+(AthetaR120_1-AthetaR120_0)/100*(AF1406-450),AthetaR120_1+(AthetaR120_2-AthetaR120_1)/100*(AF1406-450)))))</f>
        <v>1.9</v>
      </c>
      <c r="AL1406" s="24">
        <f t="shared" si="681"/>
        <v>623.00284383403812</v>
      </c>
      <c r="AM1406" s="14">
        <f t="shared" si="682"/>
        <v>489.57737688690548</v>
      </c>
    </row>
    <row r="1407" spans="2:39" x14ac:dyDescent="0.25">
      <c r="B1407" s="3">
        <f t="shared" si="665"/>
        <v>6945</v>
      </c>
      <c r="C1407" s="14">
        <f t="shared" si="666"/>
        <v>115.75</v>
      </c>
      <c r="D1407" s="11">
        <f t="shared" si="667"/>
        <v>1043.6425082798514</v>
      </c>
      <c r="E1407" s="11">
        <f t="shared" si="653"/>
        <v>743.19757787271965</v>
      </c>
      <c r="F1407" s="11">
        <f t="shared" si="668"/>
        <v>334.43098793791108</v>
      </c>
      <c r="G1407" s="11">
        <f t="shared" si="654"/>
        <v>623.28072018620355</v>
      </c>
      <c r="H1407" s="11">
        <f t="shared" si="655"/>
        <v>477.22349655640767</v>
      </c>
      <c r="I1407" s="24">
        <f t="shared" si="669"/>
        <v>334.43098793791108</v>
      </c>
      <c r="J1407" s="12">
        <f t="shared" si="656"/>
        <v>0.20016957027368462</v>
      </c>
      <c r="K1407" s="24">
        <f t="shared" si="657"/>
        <v>577.53581317749047</v>
      </c>
      <c r="L1407" s="12">
        <f t="shared" si="670"/>
        <v>0.20899337305321539</v>
      </c>
      <c r="M1407" s="24">
        <f t="shared" si="671"/>
        <v>623.28072018620355</v>
      </c>
      <c r="N1407" s="12">
        <f t="shared" si="658"/>
        <v>0.4944588228474292</v>
      </c>
      <c r="O1407" s="24">
        <f t="shared" si="659"/>
        <v>779.33753159106163</v>
      </c>
      <c r="P1407" s="12">
        <f t="shared" si="672"/>
        <v>0.27768220997138604</v>
      </c>
      <c r="Q1407" s="24">
        <f t="shared" si="673"/>
        <v>477.22349655640767</v>
      </c>
      <c r="R1407" s="12">
        <f t="shared" si="660"/>
        <v>0.32592138333304554</v>
      </c>
      <c r="S1407" s="24">
        <f t="shared" si="661"/>
        <v>650.28772580613474</v>
      </c>
      <c r="T1407" s="12">
        <f t="shared" si="674"/>
        <v>0.2606550914781901</v>
      </c>
      <c r="W1407" s="24">
        <f t="shared" si="675"/>
        <v>553.01692930966954</v>
      </c>
      <c r="X1407" s="24">
        <f t="shared" si="676"/>
        <v>711.0971903385373</v>
      </c>
      <c r="Y1407" s="13">
        <f t="shared" si="662"/>
        <v>0.33590002330122498</v>
      </c>
      <c r="Z1407" s="24">
        <f t="shared" si="663"/>
        <v>4754.5162140762532</v>
      </c>
      <c r="AA1407" s="24">
        <f t="shared" si="664"/>
        <v>16693.216732313253</v>
      </c>
      <c r="AB1407" s="24">
        <f t="shared" si="677"/>
        <v>623.28072018620355</v>
      </c>
      <c r="AC1407" s="24">
        <f t="shared" si="678"/>
        <v>477.22349655640767</v>
      </c>
      <c r="AE1407" s="14">
        <f t="shared" si="679"/>
        <v>115.75</v>
      </c>
      <c r="AF1407" s="24">
        <f t="shared" si="683"/>
        <v>413.61174827820383</v>
      </c>
      <c r="AG1407" s="3">
        <f t="shared" si="680"/>
        <v>1.9</v>
      </c>
      <c r="AH1407" s="3">
        <f>IF(AC1407&lt;=450,AthetaR30_0,IF(AC1407&gt;=650,AthetaR30_2,(IF(AC1407&lt;=550,AthetaR30_0+(AthetaR30_1-AthetaR30_0)/100*(AC1407-450),AthetaR30_1+(AthetaR30_2-AthetaR30_1)/100*(AC1407-450)))))</f>
        <v>0</v>
      </c>
      <c r="AI1407" s="3">
        <f>IF(AD1407&lt;=450,AthetaR60_0,IF(AD1407&gt;=650,AthetaR60_2,(IF(AD1407&lt;=550,AthetaR60_0+(AthetaR60_1-AthetaR60_0)/100*(AD1407-450),AthetaR60_1+(AthetaR60_2-AthetaR60_1)/100*(AD1407-450)))))</f>
        <v>0.5</v>
      </c>
      <c r="AJ1407" s="3">
        <f>IF(AE1407&lt;=450,AthetaR90_0,IF(AE1407&gt;=650,AthetaR90_2,(IF(AE1407&lt;=550,AthetaR90_0+(AthetaR90_1-AthetaR90_0)/100*(AE1407-450),AthetaR90_1+(AthetaR90_2-AthetaR90_1)/100*(AE1407-450)))))</f>
        <v>1.3</v>
      </c>
      <c r="AK1407" s="3">
        <f>IF(AF1407&lt;=450,AthetaR120_0,IF(AF1407&gt;=650,AthetaR120_2,(IF(AF1407&lt;=550,AthetaR120_0+(AthetaR120_1-AthetaR120_0)/100*(AF1407-450),AthetaR120_1+(AthetaR120_2-AthetaR120_1)/100*(AF1407-450)))))</f>
        <v>1.9</v>
      </c>
      <c r="AL1407" s="24">
        <f t="shared" si="681"/>
        <v>623.28072018620355</v>
      </c>
      <c r="AM1407" s="14">
        <f t="shared" si="682"/>
        <v>489.86370786309152</v>
      </c>
    </row>
    <row r="1408" spans="2:39" x14ac:dyDescent="0.25">
      <c r="B1408" s="3">
        <f t="shared" si="665"/>
        <v>6950</v>
      </c>
      <c r="C1408" s="14">
        <f t="shared" si="666"/>
        <v>115.83333333333333</v>
      </c>
      <c r="D1408" s="11">
        <f t="shared" si="667"/>
        <v>1043.7502233069613</v>
      </c>
      <c r="E1408" s="11">
        <f t="shared" si="653"/>
        <v>743.41137622137171</v>
      </c>
      <c r="F1408" s="11">
        <f t="shared" si="668"/>
        <v>334.63998131096429</v>
      </c>
      <c r="G1408" s="11">
        <f t="shared" si="654"/>
        <v>623.55840239617498</v>
      </c>
      <c r="H1408" s="11">
        <f t="shared" si="655"/>
        <v>477.48415164788588</v>
      </c>
      <c r="I1408" s="24">
        <f t="shared" si="669"/>
        <v>334.63998131096429</v>
      </c>
      <c r="J1408" s="12">
        <f t="shared" si="656"/>
        <v>0.20014149694895197</v>
      </c>
      <c r="K1408" s="24">
        <f t="shared" si="657"/>
        <v>577.61682261668841</v>
      </c>
      <c r="L1408" s="12">
        <f t="shared" si="670"/>
        <v>0.20893733173058229</v>
      </c>
      <c r="M1408" s="24">
        <f t="shared" si="671"/>
        <v>623.55840239617498</v>
      </c>
      <c r="N1408" s="12">
        <f t="shared" si="658"/>
        <v>0.49428440568677889</v>
      </c>
      <c r="O1408" s="24">
        <f t="shared" si="659"/>
        <v>779.61253488447835</v>
      </c>
      <c r="P1408" s="12">
        <f t="shared" si="672"/>
        <v>0.27748791089704605</v>
      </c>
      <c r="Q1408" s="24">
        <f t="shared" si="673"/>
        <v>477.48415164788588</v>
      </c>
      <c r="R1408" s="12">
        <f t="shared" si="660"/>
        <v>0.3258329468106535</v>
      </c>
      <c r="S1408" s="24">
        <f t="shared" si="661"/>
        <v>650.46422479307705</v>
      </c>
      <c r="T1408" s="12">
        <f t="shared" si="674"/>
        <v>0.26052264418646875</v>
      </c>
      <c r="W1408" s="24">
        <f t="shared" si="675"/>
        <v>553.35282933297071</v>
      </c>
      <c r="X1408" s="24">
        <f t="shared" si="676"/>
        <v>711.41336804297362</v>
      </c>
      <c r="Y1408" s="13">
        <f t="shared" si="662"/>
        <v>0.3357638419362679</v>
      </c>
      <c r="Z1408" s="24">
        <f t="shared" si="663"/>
        <v>4751.4636722100249</v>
      </c>
      <c r="AA1408" s="24">
        <f t="shared" si="664"/>
        <v>16697.10640111507</v>
      </c>
      <c r="AB1408" s="24">
        <f t="shared" si="677"/>
        <v>623.55840239617498</v>
      </c>
      <c r="AC1408" s="24">
        <f t="shared" si="678"/>
        <v>477.48415164788588</v>
      </c>
      <c r="AE1408" s="14">
        <f t="shared" si="679"/>
        <v>115.83333333333333</v>
      </c>
      <c r="AF1408" s="24">
        <f t="shared" si="683"/>
        <v>413.74207582394297</v>
      </c>
      <c r="AG1408" s="3">
        <f t="shared" si="680"/>
        <v>1.9</v>
      </c>
      <c r="AH1408" s="3">
        <f>IF(AC1408&lt;=450,AthetaR30_0,IF(AC1408&gt;=650,AthetaR30_2,(IF(AC1408&lt;=550,AthetaR30_0+(AthetaR30_1-AthetaR30_0)/100*(AC1408-450),AthetaR30_1+(AthetaR30_2-AthetaR30_1)/100*(AC1408-450)))))</f>
        <v>0</v>
      </c>
      <c r="AI1408" s="3">
        <f>IF(AD1408&lt;=450,AthetaR60_0,IF(AD1408&gt;=650,AthetaR60_2,(IF(AD1408&lt;=550,AthetaR60_0+(AthetaR60_1-AthetaR60_0)/100*(AD1408-450),AthetaR60_1+(AthetaR60_2-AthetaR60_1)/100*(AD1408-450)))))</f>
        <v>0.5</v>
      </c>
      <c r="AJ1408" s="3">
        <f>IF(AE1408&lt;=450,AthetaR90_0,IF(AE1408&gt;=650,AthetaR90_2,(IF(AE1408&lt;=550,AthetaR90_0+(AthetaR90_1-AthetaR90_0)/100*(AE1408-450),AthetaR90_1+(AthetaR90_2-AthetaR90_1)/100*(AE1408-450)))))</f>
        <v>1.3</v>
      </c>
      <c r="AK1408" s="3">
        <f>IF(AF1408&lt;=450,AthetaR120_0,IF(AF1408&gt;=650,AthetaR120_2,(IF(AF1408&lt;=550,AthetaR120_0+(AthetaR120_1-AthetaR120_0)/100*(AF1408-450),AthetaR120_1+(AthetaR120_2-AthetaR120_1)/100*(AF1408-450)))))</f>
        <v>1.9</v>
      </c>
      <c r="AL1408" s="24">
        <f t="shared" si="681"/>
        <v>623.55840239617498</v>
      </c>
      <c r="AM1408" s="14">
        <f t="shared" si="682"/>
        <v>490.14991686592015</v>
      </c>
    </row>
    <row r="1409" spans="2:39" x14ac:dyDescent="0.25">
      <c r="B1409" s="3">
        <f t="shared" si="665"/>
        <v>6955</v>
      </c>
      <c r="C1409" s="14">
        <f t="shared" si="666"/>
        <v>115.91666666666667</v>
      </c>
      <c r="D1409" s="11">
        <f t="shared" si="667"/>
        <v>1043.8578609525794</v>
      </c>
      <c r="E1409" s="11">
        <f t="shared" si="653"/>
        <v>743.62517457002377</v>
      </c>
      <c r="F1409" s="11">
        <f t="shared" si="668"/>
        <v>334.84891864269485</v>
      </c>
      <c r="G1409" s="11">
        <f t="shared" si="654"/>
        <v>623.83589030707208</v>
      </c>
      <c r="H1409" s="11">
        <f t="shared" si="655"/>
        <v>477.74467429207238</v>
      </c>
      <c r="I1409" s="24">
        <f t="shared" si="669"/>
        <v>334.84891864269485</v>
      </c>
      <c r="J1409" s="12">
        <f t="shared" si="656"/>
        <v>0.20011342272758542</v>
      </c>
      <c r="K1409" s="24">
        <f t="shared" si="657"/>
        <v>577.69785737348866</v>
      </c>
      <c r="L1409" s="12">
        <f t="shared" si="670"/>
        <v>0.20888128792618804</v>
      </c>
      <c r="M1409" s="24">
        <f t="shared" si="671"/>
        <v>623.83589030707208</v>
      </c>
      <c r="N1409" s="12">
        <f t="shared" si="658"/>
        <v>0.49410938676094235</v>
      </c>
      <c r="O1409" s="24">
        <f t="shared" si="659"/>
        <v>779.88868213462206</v>
      </c>
      <c r="P1409" s="12">
        <f t="shared" si="672"/>
        <v>0.27729345395411592</v>
      </c>
      <c r="Q1409" s="24">
        <f t="shared" si="673"/>
        <v>477.74467429207238</v>
      </c>
      <c r="R1409" s="12">
        <f t="shared" si="660"/>
        <v>0.32574450187947168</v>
      </c>
      <c r="S1409" s="24">
        <f t="shared" si="661"/>
        <v>650.64083641128138</v>
      </c>
      <c r="T1409" s="12">
        <f t="shared" si="674"/>
        <v>0.26039024289222473</v>
      </c>
      <c r="W1409" s="24">
        <f t="shared" si="675"/>
        <v>553.68859317490694</v>
      </c>
      <c r="X1409" s="24">
        <f t="shared" si="676"/>
        <v>711.72986754950921</v>
      </c>
      <c r="Y1409" s="13">
        <f t="shared" si="662"/>
        <v>0.33562766129254284</v>
      </c>
      <c r="Z1409" s="24">
        <f t="shared" si="663"/>
        <v>4748.4145348779211</v>
      </c>
      <c r="AA1409" s="24">
        <f t="shared" si="664"/>
        <v>16700.994677103423</v>
      </c>
      <c r="AB1409" s="24">
        <f t="shared" si="677"/>
        <v>623.83589030707208</v>
      </c>
      <c r="AC1409" s="24">
        <f t="shared" si="678"/>
        <v>477.74467429207238</v>
      </c>
      <c r="AE1409" s="14">
        <f t="shared" si="679"/>
        <v>115.91666666666667</v>
      </c>
      <c r="AF1409" s="24">
        <f t="shared" si="683"/>
        <v>413.87233714603622</v>
      </c>
      <c r="AG1409" s="3">
        <f t="shared" si="680"/>
        <v>1.9</v>
      </c>
      <c r="AH1409" s="3">
        <f>IF(AC1409&lt;=450,AthetaR30_0,IF(AC1409&gt;=650,AthetaR30_2,(IF(AC1409&lt;=550,AthetaR30_0+(AthetaR30_1-AthetaR30_0)/100*(AC1409-450),AthetaR30_1+(AthetaR30_2-AthetaR30_1)/100*(AC1409-450)))))</f>
        <v>0</v>
      </c>
      <c r="AI1409" s="3">
        <f>IF(AD1409&lt;=450,AthetaR60_0,IF(AD1409&gt;=650,AthetaR60_2,(IF(AD1409&lt;=550,AthetaR60_0+(AthetaR60_1-AthetaR60_0)/100*(AD1409-450),AthetaR60_1+(AthetaR60_2-AthetaR60_1)/100*(AD1409-450)))))</f>
        <v>0.5</v>
      </c>
      <c r="AJ1409" s="3">
        <f>IF(AE1409&lt;=450,AthetaR90_0,IF(AE1409&gt;=650,AthetaR90_2,(IF(AE1409&lt;=550,AthetaR90_0+(AthetaR90_1-AthetaR90_0)/100*(AE1409-450),AthetaR90_1+(AthetaR90_2-AthetaR90_1)/100*(AE1409-450)))))</f>
        <v>1.3</v>
      </c>
      <c r="AK1409" s="3">
        <f>IF(AF1409&lt;=450,AthetaR120_0,IF(AF1409&gt;=650,AthetaR120_2,(IF(AF1409&lt;=550,AthetaR120_0+(AthetaR120_1-AthetaR120_0)/100*(AF1409-450),AthetaR120_1+(AthetaR120_2-AthetaR120_1)/100*(AF1409-450)))))</f>
        <v>1.9</v>
      </c>
      <c r="AL1409" s="24">
        <f t="shared" si="681"/>
        <v>623.83589030707208</v>
      </c>
      <c r="AM1409" s="14">
        <f t="shared" si="682"/>
        <v>490.43600391454981</v>
      </c>
    </row>
    <row r="1410" spans="2:39" x14ac:dyDescent="0.25">
      <c r="B1410" s="3">
        <f t="shared" si="665"/>
        <v>6960</v>
      </c>
      <c r="C1410" s="14">
        <f t="shared" si="666"/>
        <v>116</v>
      </c>
      <c r="D1410" s="11">
        <f t="shared" si="667"/>
        <v>1043.9654213278063</v>
      </c>
      <c r="E1410" s="11">
        <f t="shared" si="653"/>
        <v>743.83897291867584</v>
      </c>
      <c r="F1410" s="11">
        <f t="shared" si="668"/>
        <v>335.05779993062106</v>
      </c>
      <c r="G1410" s="11">
        <f t="shared" si="654"/>
        <v>624.11318376102622</v>
      </c>
      <c r="H1410" s="11">
        <f t="shared" si="655"/>
        <v>478.00506453496462</v>
      </c>
      <c r="I1410" s="24">
        <f t="shared" si="669"/>
        <v>335.05779993062106</v>
      </c>
      <c r="J1410" s="12">
        <f t="shared" si="656"/>
        <v>0.20008534758503635</v>
      </c>
      <c r="K1410" s="24">
        <f t="shared" si="657"/>
        <v>577.77891753052575</v>
      </c>
      <c r="L1410" s="12">
        <f t="shared" si="670"/>
        <v>0.20882524165865127</v>
      </c>
      <c r="M1410" s="24">
        <f t="shared" si="671"/>
        <v>624.11318376102622</v>
      </c>
      <c r="N1410" s="12">
        <f t="shared" si="658"/>
        <v>0.49393376317984522</v>
      </c>
      <c r="O1410" s="24">
        <f t="shared" si="659"/>
        <v>780.16598013168903</v>
      </c>
      <c r="P1410" s="12">
        <f t="shared" si="672"/>
        <v>0.27709883814721037</v>
      </c>
      <c r="Q1410" s="24">
        <f t="shared" si="673"/>
        <v>478.00506453496462</v>
      </c>
      <c r="R1410" s="12">
        <f t="shared" si="660"/>
        <v>0.32565604861323327</v>
      </c>
      <c r="S1410" s="24">
        <f t="shared" si="661"/>
        <v>650.81756061884255</v>
      </c>
      <c r="T1410" s="12">
        <f t="shared" si="674"/>
        <v>0.26025788767730695</v>
      </c>
      <c r="W1410" s="24">
        <f t="shared" si="675"/>
        <v>554.02422083619945</v>
      </c>
      <c r="X1410" s="24">
        <f t="shared" si="676"/>
        <v>712.04668881530574</v>
      </c>
      <c r="Y1410" s="13">
        <f t="shared" si="662"/>
        <v>0.33549148183887667</v>
      </c>
      <c r="Z1410" s="24">
        <f t="shared" si="663"/>
        <v>4745.3688020619102</v>
      </c>
      <c r="AA1410" s="24">
        <f t="shared" si="664"/>
        <v>16704.881577237578</v>
      </c>
      <c r="AB1410" s="24">
        <f t="shared" si="677"/>
        <v>624.11318376102622</v>
      </c>
      <c r="AC1410" s="24">
        <f t="shared" si="678"/>
        <v>478.00506453496462</v>
      </c>
      <c r="AE1410" s="14">
        <f t="shared" si="679"/>
        <v>116</v>
      </c>
      <c r="AF1410" s="24">
        <f t="shared" si="683"/>
        <v>414.00253226748231</v>
      </c>
      <c r="AG1410" s="3">
        <f t="shared" si="680"/>
        <v>1.9</v>
      </c>
      <c r="AH1410" s="3">
        <f>IF(AC1410&lt;=450,AthetaR30_0,IF(AC1410&gt;=650,AthetaR30_2,(IF(AC1410&lt;=550,AthetaR30_0+(AthetaR30_1-AthetaR30_0)/100*(AC1410-450),AthetaR30_1+(AthetaR30_2-AthetaR30_1)/100*(AC1410-450)))))</f>
        <v>0</v>
      </c>
      <c r="AI1410" s="3">
        <f>IF(AD1410&lt;=450,AthetaR60_0,IF(AD1410&gt;=650,AthetaR60_2,(IF(AD1410&lt;=550,AthetaR60_0+(AthetaR60_1-AthetaR60_0)/100*(AD1410-450),AthetaR60_1+(AthetaR60_2-AthetaR60_1)/100*(AD1410-450)))))</f>
        <v>0.5</v>
      </c>
      <c r="AJ1410" s="3">
        <f>IF(AE1410&lt;=450,AthetaR90_0,IF(AE1410&gt;=650,AthetaR90_2,(IF(AE1410&lt;=550,AthetaR90_0+(AthetaR90_1-AthetaR90_0)/100*(AE1410-450),AthetaR90_1+(AthetaR90_2-AthetaR90_1)/100*(AE1410-450)))))</f>
        <v>1.3</v>
      </c>
      <c r="AK1410" s="3">
        <f>IF(AF1410&lt;=450,AthetaR120_0,IF(AF1410&gt;=650,AthetaR120_2,(IF(AF1410&lt;=550,AthetaR120_0+(AthetaR120_1-AthetaR120_0)/100*(AF1410-450),AthetaR120_1+(AthetaR120_2-AthetaR120_1)/100*(AF1410-450)))))</f>
        <v>1.9</v>
      </c>
      <c r="AL1410" s="24">
        <f t="shared" si="681"/>
        <v>624.11318376102622</v>
      </c>
      <c r="AM1410" s="14">
        <f t="shared" si="682"/>
        <v>490.72196902827568</v>
      </c>
    </row>
    <row r="1411" spans="2:39" x14ac:dyDescent="0.25">
      <c r="B1411" s="3">
        <f t="shared" si="665"/>
        <v>6965</v>
      </c>
      <c r="C1411" s="14">
        <f t="shared" si="666"/>
        <v>116.08333333333333</v>
      </c>
      <c r="D1411" s="11">
        <f t="shared" si="667"/>
        <v>1044.0729045435035</v>
      </c>
      <c r="E1411" s="11">
        <f t="shared" si="653"/>
        <v>744.0527712673279</v>
      </c>
      <c r="F1411" s="11">
        <f t="shared" si="668"/>
        <v>335.2666251722797</v>
      </c>
      <c r="G1411" s="11">
        <f t="shared" si="654"/>
        <v>624.39028259917347</v>
      </c>
      <c r="H1411" s="11">
        <f t="shared" si="655"/>
        <v>478.26532242264193</v>
      </c>
      <c r="I1411" s="24">
        <f t="shared" si="669"/>
        <v>335.2666251722797</v>
      </c>
      <c r="J1411" s="12">
        <f t="shared" si="656"/>
        <v>0.20005727149684852</v>
      </c>
      <c r="K1411" s="24">
        <f t="shared" si="657"/>
        <v>577.86000317025412</v>
      </c>
      <c r="L1411" s="12">
        <f t="shared" si="670"/>
        <v>0.20876919294659566</v>
      </c>
      <c r="M1411" s="24">
        <f t="shared" si="671"/>
        <v>624.39028259917347</v>
      </c>
      <c r="N1411" s="12">
        <f t="shared" si="658"/>
        <v>0.49375753203609224</v>
      </c>
      <c r="O1411" s="24">
        <f t="shared" si="659"/>
        <v>780.44443571783245</v>
      </c>
      <c r="P1411" s="12">
        <f t="shared" si="672"/>
        <v>0.27690406247387628</v>
      </c>
      <c r="Q1411" s="24">
        <f t="shared" si="673"/>
        <v>478.26532242264193</v>
      </c>
      <c r="R1411" s="12">
        <f t="shared" si="660"/>
        <v>0.32556758708575873</v>
      </c>
      <c r="S1411" s="24">
        <f t="shared" si="661"/>
        <v>650.9943973734928</v>
      </c>
      <c r="T1411" s="12">
        <f t="shared" si="674"/>
        <v>0.26012557862339036</v>
      </c>
      <c r="W1411" s="24">
        <f t="shared" si="675"/>
        <v>554.35971231803831</v>
      </c>
      <c r="X1411" s="24">
        <f t="shared" si="676"/>
        <v>712.36383179696918</v>
      </c>
      <c r="Y1411" s="13">
        <f t="shared" si="662"/>
        <v>0.33535530404332459</v>
      </c>
      <c r="Z1411" s="24">
        <f t="shared" si="663"/>
        <v>4742.3264737322397</v>
      </c>
      <c r="AA1411" s="24">
        <f t="shared" si="664"/>
        <v>16708.767118478063</v>
      </c>
      <c r="AB1411" s="24">
        <f t="shared" si="677"/>
        <v>624.39028259917347</v>
      </c>
      <c r="AC1411" s="24">
        <f t="shared" si="678"/>
        <v>478.26532242264193</v>
      </c>
      <c r="AE1411" s="14">
        <f t="shared" si="679"/>
        <v>116.08333333333333</v>
      </c>
      <c r="AF1411" s="24">
        <f t="shared" si="683"/>
        <v>414.13266121132096</v>
      </c>
      <c r="AG1411" s="3">
        <f t="shared" si="680"/>
        <v>1.9</v>
      </c>
      <c r="AH1411" s="3">
        <f>IF(AC1411&lt;=450,AthetaR30_0,IF(AC1411&gt;=650,AthetaR30_2,(IF(AC1411&lt;=550,AthetaR30_0+(AthetaR30_1-AthetaR30_0)/100*(AC1411-450),AthetaR30_1+(AthetaR30_2-AthetaR30_1)/100*(AC1411-450)))))</f>
        <v>0</v>
      </c>
      <c r="AI1411" s="3">
        <f>IF(AD1411&lt;=450,AthetaR60_0,IF(AD1411&gt;=650,AthetaR60_2,(IF(AD1411&lt;=550,AthetaR60_0+(AthetaR60_1-AthetaR60_0)/100*(AD1411-450),AthetaR60_1+(AthetaR60_2-AthetaR60_1)/100*(AD1411-450)))))</f>
        <v>0.5</v>
      </c>
      <c r="AJ1411" s="3">
        <f>IF(AE1411&lt;=450,AthetaR90_0,IF(AE1411&gt;=650,AthetaR90_2,(IF(AE1411&lt;=550,AthetaR90_0+(AthetaR90_1-AthetaR90_0)/100*(AE1411-450),AthetaR90_1+(AthetaR90_2-AthetaR90_1)/100*(AE1411-450)))))</f>
        <v>1.3</v>
      </c>
      <c r="AK1411" s="3">
        <f>IF(AF1411&lt;=450,AthetaR120_0,IF(AF1411&gt;=650,AthetaR120_2,(IF(AF1411&lt;=550,AthetaR120_0+(AthetaR120_1-AthetaR120_0)/100*(AF1411-450),AthetaR120_1+(AthetaR120_2-AthetaR120_1)/100*(AF1411-450)))))</f>
        <v>1.9</v>
      </c>
      <c r="AL1411" s="24">
        <f t="shared" si="681"/>
        <v>624.39028259917347</v>
      </c>
      <c r="AM1411" s="14">
        <f t="shared" si="682"/>
        <v>491.0078122265287</v>
      </c>
    </row>
    <row r="1412" spans="2:39" x14ac:dyDescent="0.25">
      <c r="B1412" s="3">
        <f t="shared" si="665"/>
        <v>6970</v>
      </c>
      <c r="C1412" s="14">
        <f t="shared" si="666"/>
        <v>116.16666666666667</v>
      </c>
      <c r="D1412" s="11">
        <f t="shared" si="667"/>
        <v>1044.1803107102942</v>
      </c>
      <c r="E1412" s="11">
        <f t="shared" si="653"/>
        <v>744.26656961597996</v>
      </c>
      <c r="F1412" s="11">
        <f t="shared" si="668"/>
        <v>335.47539436522629</v>
      </c>
      <c r="G1412" s="11">
        <f t="shared" si="654"/>
        <v>624.66718666164741</v>
      </c>
      <c r="H1412" s="11">
        <f t="shared" si="655"/>
        <v>478.52544800126532</v>
      </c>
      <c r="I1412" s="24">
        <f t="shared" si="669"/>
        <v>335.47539436522629</v>
      </c>
      <c r="J1412" s="12">
        <f t="shared" si="656"/>
        <v>0.20002919443865816</v>
      </c>
      <c r="K1412" s="24">
        <f t="shared" si="657"/>
        <v>577.94111437494803</v>
      </c>
      <c r="L1412" s="12">
        <f t="shared" si="670"/>
        <v>0.20871314180861741</v>
      </c>
      <c r="M1412" s="24">
        <f t="shared" si="671"/>
        <v>624.66718666164741</v>
      </c>
      <c r="N1412" s="12">
        <f t="shared" si="658"/>
        <v>0.49358069040484587</v>
      </c>
      <c r="O1412" s="24">
        <f t="shared" si="659"/>
        <v>780.72405578764574</v>
      </c>
      <c r="P1412" s="12">
        <f t="shared" si="672"/>
        <v>0.27670912592446151</v>
      </c>
      <c r="Q1412" s="24">
        <f t="shared" si="673"/>
        <v>478.52544800126532</v>
      </c>
      <c r="R1412" s="12">
        <f t="shared" si="660"/>
        <v>0.3254791173709542</v>
      </c>
      <c r="S1412" s="24">
        <f t="shared" si="661"/>
        <v>651.17134663260413</v>
      </c>
      <c r="T1412" s="12">
        <f t="shared" si="674"/>
        <v>0.25999331581192348</v>
      </c>
      <c r="W1412" s="24">
        <f t="shared" si="675"/>
        <v>554.69506762208164</v>
      </c>
      <c r="X1412" s="24">
        <f t="shared" si="676"/>
        <v>712.68129645055149</v>
      </c>
      <c r="Y1412" s="13">
        <f t="shared" si="662"/>
        <v>0.33521912837316731</v>
      </c>
      <c r="Z1412" s="24">
        <f t="shared" si="663"/>
        <v>4739.2875498474577</v>
      </c>
      <c r="AA1412" s="24">
        <f t="shared" si="664"/>
        <v>16712.651317786542</v>
      </c>
      <c r="AB1412" s="24">
        <f t="shared" si="677"/>
        <v>624.66718666164741</v>
      </c>
      <c r="AC1412" s="24">
        <f t="shared" si="678"/>
        <v>478.52544800126532</v>
      </c>
      <c r="AE1412" s="14">
        <f t="shared" si="679"/>
        <v>116.16666666666667</v>
      </c>
      <c r="AF1412" s="24">
        <f t="shared" si="683"/>
        <v>414.26272400063266</v>
      </c>
      <c r="AG1412" s="3">
        <f t="shared" si="680"/>
        <v>1.9</v>
      </c>
      <c r="AH1412" s="3">
        <f>IF(AC1412&lt;=450,AthetaR30_0,IF(AC1412&gt;=650,AthetaR30_2,(IF(AC1412&lt;=550,AthetaR30_0+(AthetaR30_1-AthetaR30_0)/100*(AC1412-450),AthetaR30_1+(AthetaR30_2-AthetaR30_1)/100*(AC1412-450)))))</f>
        <v>0</v>
      </c>
      <c r="AI1412" s="3">
        <f>IF(AD1412&lt;=450,AthetaR60_0,IF(AD1412&gt;=650,AthetaR60_2,(IF(AD1412&lt;=550,AthetaR60_0+(AthetaR60_1-AthetaR60_0)/100*(AD1412-450),AthetaR60_1+(AthetaR60_2-AthetaR60_1)/100*(AD1412-450)))))</f>
        <v>0.5</v>
      </c>
      <c r="AJ1412" s="3">
        <f>IF(AE1412&lt;=450,AthetaR90_0,IF(AE1412&gt;=650,AthetaR90_2,(IF(AE1412&lt;=550,AthetaR90_0+(AthetaR90_1-AthetaR90_0)/100*(AE1412-450),AthetaR90_1+(AthetaR90_2-AthetaR90_1)/100*(AE1412-450)))))</f>
        <v>1.3</v>
      </c>
      <c r="AK1412" s="3">
        <f>IF(AF1412&lt;=450,AthetaR120_0,IF(AF1412&gt;=650,AthetaR120_2,(IF(AF1412&lt;=550,AthetaR120_0+(AthetaR120_1-AthetaR120_0)/100*(AF1412-450),AthetaR120_1+(AthetaR120_2-AthetaR120_1)/100*(AF1412-450)))))</f>
        <v>1.9</v>
      </c>
      <c r="AL1412" s="24">
        <f t="shared" si="681"/>
        <v>624.66718666164741</v>
      </c>
      <c r="AM1412" s="14">
        <f t="shared" si="682"/>
        <v>491.29353352887637</v>
      </c>
    </row>
    <row r="1413" spans="2:39" x14ac:dyDescent="0.25">
      <c r="B1413" s="3">
        <f t="shared" si="665"/>
        <v>6975</v>
      </c>
      <c r="C1413" s="14">
        <f t="shared" si="666"/>
        <v>116.25</v>
      </c>
      <c r="D1413" s="11">
        <f t="shared" si="667"/>
        <v>1044.2876399385632</v>
      </c>
      <c r="E1413" s="11">
        <f t="shared" si="653"/>
        <v>744.48036796463202</v>
      </c>
      <c r="F1413" s="11">
        <f t="shared" si="668"/>
        <v>335.68410750703492</v>
      </c>
      <c r="G1413" s="11">
        <f t="shared" si="654"/>
        <v>624.94389578757182</v>
      </c>
      <c r="H1413" s="11">
        <f t="shared" si="655"/>
        <v>478.78544131707724</v>
      </c>
      <c r="I1413" s="24">
        <f t="shared" si="669"/>
        <v>335.68410750703492</v>
      </c>
      <c r="J1413" s="12">
        <f t="shared" si="656"/>
        <v>0.20000111638619381</v>
      </c>
      <c r="K1413" s="24">
        <f t="shared" si="657"/>
        <v>578.02225122670143</v>
      </c>
      <c r="L1413" s="12">
        <f t="shared" si="670"/>
        <v>0.20865708826333648</v>
      </c>
      <c r="M1413" s="24">
        <f t="shared" si="671"/>
        <v>624.94389578757182</v>
      </c>
      <c r="N1413" s="12">
        <f t="shared" si="658"/>
        <v>0.49340323534370684</v>
      </c>
      <c r="O1413" s="24">
        <f t="shared" si="659"/>
        <v>781.00484728865001</v>
      </c>
      <c r="P1413" s="12">
        <f t="shared" si="672"/>
        <v>0.27651402748219045</v>
      </c>
      <c r="Q1413" s="24">
        <f t="shared" si="673"/>
        <v>478.78544131707724</v>
      </c>
      <c r="R1413" s="12">
        <f t="shared" si="660"/>
        <v>0.32539063954281056</v>
      </c>
      <c r="S1413" s="24">
        <f t="shared" si="661"/>
        <v>651.34840835318823</v>
      </c>
      <c r="T1413" s="12">
        <f t="shared" si="674"/>
        <v>0.25986109932421025</v>
      </c>
      <c r="W1413" s="24">
        <f t="shared" si="675"/>
        <v>555.03028675045482</v>
      </c>
      <c r="X1413" s="24">
        <f t="shared" si="676"/>
        <v>712.99908273155552</v>
      </c>
      <c r="Y1413" s="13">
        <f t="shared" si="662"/>
        <v>0.33508295529490517</v>
      </c>
      <c r="Z1413" s="24">
        <f t="shared" si="663"/>
        <v>4736.2520303544297</v>
      </c>
      <c r="AA1413" s="24">
        <f t="shared" si="664"/>
        <v>16716.534192125651</v>
      </c>
      <c r="AB1413" s="24">
        <f t="shared" si="677"/>
        <v>624.94389578757182</v>
      </c>
      <c r="AC1413" s="24">
        <f t="shared" si="678"/>
        <v>478.78544131707724</v>
      </c>
      <c r="AE1413" s="14">
        <f t="shared" si="679"/>
        <v>116.25</v>
      </c>
      <c r="AF1413" s="24">
        <f t="shared" si="683"/>
        <v>414.39272065853862</v>
      </c>
      <c r="AG1413" s="3">
        <f t="shared" si="680"/>
        <v>1.9</v>
      </c>
      <c r="AH1413" s="3">
        <f>IF(AC1413&lt;=450,AthetaR30_0,IF(AC1413&gt;=650,AthetaR30_2,(IF(AC1413&lt;=550,AthetaR30_0+(AthetaR30_1-AthetaR30_0)/100*(AC1413-450),AthetaR30_1+(AthetaR30_2-AthetaR30_1)/100*(AC1413-450)))))</f>
        <v>0</v>
      </c>
      <c r="AI1413" s="3">
        <f>IF(AD1413&lt;=450,AthetaR60_0,IF(AD1413&gt;=650,AthetaR60_2,(IF(AD1413&lt;=550,AthetaR60_0+(AthetaR60_1-AthetaR60_0)/100*(AD1413-450),AthetaR60_1+(AthetaR60_2-AthetaR60_1)/100*(AD1413-450)))))</f>
        <v>0.5</v>
      </c>
      <c r="AJ1413" s="3">
        <f>IF(AE1413&lt;=450,AthetaR90_0,IF(AE1413&gt;=650,AthetaR90_2,(IF(AE1413&lt;=550,AthetaR90_0+(AthetaR90_1-AthetaR90_0)/100*(AE1413-450),AthetaR90_1+(AthetaR90_2-AthetaR90_1)/100*(AE1413-450)))))</f>
        <v>1.3</v>
      </c>
      <c r="AK1413" s="3">
        <f>IF(AF1413&lt;=450,AthetaR120_0,IF(AF1413&gt;=650,AthetaR120_2,(IF(AF1413&lt;=550,AthetaR120_0+(AthetaR120_1-AthetaR120_0)/100*(AF1413-450),AthetaR120_1+(AthetaR120_2-AthetaR120_1)/100*(AF1413-450)))))</f>
        <v>1.9</v>
      </c>
      <c r="AL1413" s="24">
        <f t="shared" si="681"/>
        <v>624.94389578757182</v>
      </c>
      <c r="AM1413" s="14">
        <f t="shared" si="682"/>
        <v>491.57913295502203</v>
      </c>
    </row>
    <row r="1414" spans="2:39" x14ac:dyDescent="0.25">
      <c r="B1414" s="3">
        <f t="shared" si="665"/>
        <v>6980</v>
      </c>
      <c r="C1414" s="14">
        <f t="shared" si="666"/>
        <v>116.33333333333333</v>
      </c>
      <c r="D1414" s="11">
        <f t="shared" si="667"/>
        <v>1044.3948923384589</v>
      </c>
      <c r="E1414" s="11">
        <f t="shared" si="653"/>
        <v>744.69416631328409</v>
      </c>
      <c r="F1414" s="11">
        <f t="shared" si="668"/>
        <v>335.89276459529827</v>
      </c>
      <c r="G1414" s="11">
        <f t="shared" si="654"/>
        <v>625.22040981505404</v>
      </c>
      <c r="H1414" s="11">
        <f t="shared" si="655"/>
        <v>479.04530241640146</v>
      </c>
      <c r="I1414" s="24">
        <f t="shared" si="669"/>
        <v>335.89276459529827</v>
      </c>
      <c r="J1414" s="12">
        <f t="shared" si="656"/>
        <v>0.19997303731527577</v>
      </c>
      <c r="K1414" s="24">
        <f t="shared" si="657"/>
        <v>578.10341380742886</v>
      </c>
      <c r="L1414" s="12">
        <f t="shared" si="670"/>
        <v>0.2086010323293272</v>
      </c>
      <c r="M1414" s="24">
        <f t="shared" si="671"/>
        <v>625.22040981505404</v>
      </c>
      <c r="N1414" s="12">
        <f t="shared" si="658"/>
        <v>0.49322516389259169</v>
      </c>
      <c r="O1414" s="24">
        <f t="shared" si="659"/>
        <v>781.28681722178783</v>
      </c>
      <c r="P1414" s="12">
        <f t="shared" si="672"/>
        <v>0.27631876612294082</v>
      </c>
      <c r="Q1414" s="24">
        <f t="shared" si="673"/>
        <v>479.04530241640146</v>
      </c>
      <c r="R1414" s="12">
        <f t="shared" si="660"/>
        <v>0.32530215367540227</v>
      </c>
      <c r="S1414" s="24">
        <f t="shared" si="661"/>
        <v>651.52558249189883</v>
      </c>
      <c r="T1414" s="12">
        <f t="shared" si="674"/>
        <v>0.25972892924129753</v>
      </c>
      <c r="W1414" s="24">
        <f t="shared" si="675"/>
        <v>555.36536970574969</v>
      </c>
      <c r="X1414" s="24">
        <f t="shared" si="676"/>
        <v>713.31719059493798</v>
      </c>
      <c r="Y1414" s="13">
        <f t="shared" si="662"/>
        <v>0.33494678527425359</v>
      </c>
      <c r="Z1414" s="24">
        <f t="shared" si="663"/>
        <v>4733.2199151883597</v>
      </c>
      <c r="AA1414" s="24">
        <f t="shared" si="664"/>
        <v>16720.415758458865</v>
      </c>
      <c r="AB1414" s="24">
        <f t="shared" si="677"/>
        <v>625.22040981505404</v>
      </c>
      <c r="AC1414" s="24">
        <f t="shared" si="678"/>
        <v>479.04530241640146</v>
      </c>
      <c r="AE1414" s="14">
        <f t="shared" si="679"/>
        <v>116.33333333333333</v>
      </c>
      <c r="AF1414" s="24">
        <f t="shared" si="683"/>
        <v>414.52265120820073</v>
      </c>
      <c r="AG1414" s="3">
        <f t="shared" si="680"/>
        <v>1.9</v>
      </c>
      <c r="AH1414" s="3">
        <f>IF(AC1414&lt;=450,AthetaR30_0,IF(AC1414&gt;=650,AthetaR30_2,(IF(AC1414&lt;=550,AthetaR30_0+(AthetaR30_1-AthetaR30_0)/100*(AC1414-450),AthetaR30_1+(AthetaR30_2-AthetaR30_1)/100*(AC1414-450)))))</f>
        <v>0</v>
      </c>
      <c r="AI1414" s="3">
        <f>IF(AD1414&lt;=450,AthetaR60_0,IF(AD1414&gt;=650,AthetaR60_2,(IF(AD1414&lt;=550,AthetaR60_0+(AthetaR60_1-AthetaR60_0)/100*(AD1414-450),AthetaR60_1+(AthetaR60_2-AthetaR60_1)/100*(AD1414-450)))))</f>
        <v>0.5</v>
      </c>
      <c r="AJ1414" s="3">
        <f>IF(AE1414&lt;=450,AthetaR90_0,IF(AE1414&gt;=650,AthetaR90_2,(IF(AE1414&lt;=550,AthetaR90_0+(AthetaR90_1-AthetaR90_0)/100*(AE1414-450),AthetaR90_1+(AthetaR90_2-AthetaR90_1)/100*(AE1414-450)))))</f>
        <v>1.3</v>
      </c>
      <c r="AK1414" s="3">
        <f>IF(AF1414&lt;=450,AthetaR120_0,IF(AF1414&gt;=650,AthetaR120_2,(IF(AF1414&lt;=550,AthetaR120_0+(AthetaR120_1-AthetaR120_0)/100*(AF1414-450),AthetaR120_1+(AthetaR120_2-AthetaR120_1)/100*(AF1414-450)))))</f>
        <v>1.9</v>
      </c>
      <c r="AL1414" s="24">
        <f t="shared" si="681"/>
        <v>625.22040981505404</v>
      </c>
      <c r="AM1414" s="14">
        <f t="shared" si="682"/>
        <v>491.86461052480473</v>
      </c>
    </row>
    <row r="1415" spans="2:39" x14ac:dyDescent="0.25">
      <c r="B1415" s="3">
        <f t="shared" si="665"/>
        <v>6985</v>
      </c>
      <c r="C1415" s="14">
        <f t="shared" si="666"/>
        <v>116.41666666666667</v>
      </c>
      <c r="D1415" s="11">
        <f t="shared" si="667"/>
        <v>1044.5020680198934</v>
      </c>
      <c r="E1415" s="11">
        <f t="shared" si="653"/>
        <v>744.90796466193626</v>
      </c>
      <c r="F1415" s="11">
        <f t="shared" si="668"/>
        <v>336.10136562762762</v>
      </c>
      <c r="G1415" s="11">
        <f t="shared" si="654"/>
        <v>625.49672858117697</v>
      </c>
      <c r="H1415" s="11">
        <f t="shared" si="655"/>
        <v>479.30503134564276</v>
      </c>
      <c r="I1415" s="24">
        <f t="shared" si="669"/>
        <v>336.10136562762762</v>
      </c>
      <c r="J1415" s="12">
        <f t="shared" si="656"/>
        <v>0.19994495720181646</v>
      </c>
      <c r="K1415" s="24">
        <f t="shared" si="657"/>
        <v>578.18460219886458</v>
      </c>
      <c r="L1415" s="12">
        <f t="shared" si="670"/>
        <v>0.20854497402517386</v>
      </c>
      <c r="M1415" s="24">
        <f t="shared" si="671"/>
        <v>625.49672858117697</v>
      </c>
      <c r="N1415" s="12">
        <f t="shared" si="658"/>
        <v>0.49304647307361071</v>
      </c>
      <c r="O1415" s="24">
        <f t="shared" si="659"/>
        <v>781.56997264192114</v>
      </c>
      <c r="P1415" s="12">
        <f t="shared" si="672"/>
        <v>0.2761233408153298</v>
      </c>
      <c r="Q1415" s="24">
        <f t="shared" si="673"/>
        <v>479.30503134564276</v>
      </c>
      <c r="R1415" s="12">
        <f t="shared" si="660"/>
        <v>0.32521365984288619</v>
      </c>
      <c r="S1415" s="24">
        <f t="shared" si="661"/>
        <v>651.70286900503254</v>
      </c>
      <c r="T1415" s="12">
        <f t="shared" si="674"/>
        <v>0.25959680564406495</v>
      </c>
      <c r="W1415" s="24">
        <f t="shared" si="675"/>
        <v>555.70031649102395</v>
      </c>
      <c r="X1415" s="24">
        <f t="shared" si="676"/>
        <v>713.63561999511364</v>
      </c>
      <c r="Y1415" s="13">
        <f t="shared" si="662"/>
        <v>0.33481061877613927</v>
      </c>
      <c r="Z1415" s="24">
        <f t="shared" si="663"/>
        <v>4730.1912042728072</v>
      </c>
      <c r="AA1415" s="24">
        <f t="shared" si="664"/>
        <v>16724.296033750343</v>
      </c>
      <c r="AB1415" s="24">
        <f t="shared" si="677"/>
        <v>625.49672858117697</v>
      </c>
      <c r="AC1415" s="24">
        <f t="shared" si="678"/>
        <v>479.30503134564276</v>
      </c>
      <c r="AE1415" s="14">
        <f t="shared" si="679"/>
        <v>116.41666666666667</v>
      </c>
      <c r="AF1415" s="24">
        <f t="shared" si="683"/>
        <v>414.65251567282138</v>
      </c>
      <c r="AG1415" s="3">
        <f t="shared" si="680"/>
        <v>1.9</v>
      </c>
      <c r="AH1415" s="3">
        <f>IF(AC1415&lt;=450,AthetaR30_0,IF(AC1415&gt;=650,AthetaR30_2,(IF(AC1415&lt;=550,AthetaR30_0+(AthetaR30_1-AthetaR30_0)/100*(AC1415-450),AthetaR30_1+(AthetaR30_2-AthetaR30_1)/100*(AC1415-450)))))</f>
        <v>0</v>
      </c>
      <c r="AI1415" s="3">
        <f>IF(AD1415&lt;=450,AthetaR60_0,IF(AD1415&gt;=650,AthetaR60_2,(IF(AD1415&lt;=550,AthetaR60_0+(AthetaR60_1-AthetaR60_0)/100*(AD1415-450),AthetaR60_1+(AthetaR60_2-AthetaR60_1)/100*(AD1415-450)))))</f>
        <v>0.5</v>
      </c>
      <c r="AJ1415" s="3">
        <f>IF(AE1415&lt;=450,AthetaR90_0,IF(AE1415&gt;=650,AthetaR90_2,(IF(AE1415&lt;=550,AthetaR90_0+(AthetaR90_1-AthetaR90_0)/100*(AE1415-450),AthetaR90_1+(AthetaR90_2-AthetaR90_1)/100*(AE1415-450)))))</f>
        <v>1.3</v>
      </c>
      <c r="AK1415" s="3">
        <f>IF(AF1415&lt;=450,AthetaR120_0,IF(AF1415&gt;=650,AthetaR120_2,(IF(AF1415&lt;=550,AthetaR120_0+(AthetaR120_1-AthetaR120_0)/100*(AF1415-450),AthetaR120_1+(AthetaR120_2-AthetaR120_1)/100*(AF1415-450)))))</f>
        <v>1.9</v>
      </c>
      <c r="AL1415" s="24">
        <f t="shared" si="681"/>
        <v>625.49672858117697</v>
      </c>
      <c r="AM1415" s="14">
        <f t="shared" si="682"/>
        <v>492.14996625819924</v>
      </c>
    </row>
    <row r="1416" spans="2:39" x14ac:dyDescent="0.25">
      <c r="B1416" s="3">
        <f t="shared" si="665"/>
        <v>6990</v>
      </c>
      <c r="C1416" s="14">
        <f t="shared" si="666"/>
        <v>116.5</v>
      </c>
      <c r="D1416" s="11">
        <f t="shared" si="667"/>
        <v>1044.6091670925423</v>
      </c>
      <c r="E1416" s="11">
        <f t="shared" si="653"/>
        <v>745.12176301058832</v>
      </c>
      <c r="F1416" s="11">
        <f t="shared" si="668"/>
        <v>336.3099106016528</v>
      </c>
      <c r="G1416" s="11">
        <f t="shared" si="654"/>
        <v>625.77285192199224</v>
      </c>
      <c r="H1416" s="11">
        <f t="shared" si="655"/>
        <v>479.5646281512868</v>
      </c>
      <c r="I1416" s="24">
        <f t="shared" si="669"/>
        <v>336.3099106016528</v>
      </c>
      <c r="J1416" s="12">
        <f t="shared" si="656"/>
        <v>0.19991687602182001</v>
      </c>
      <c r="K1416" s="24">
        <f t="shared" si="657"/>
        <v>578.26581648256388</v>
      </c>
      <c r="L1416" s="12">
        <f t="shared" si="670"/>
        <v>0.20848891336946132</v>
      </c>
      <c r="M1416" s="24">
        <f t="shared" si="671"/>
        <v>625.77285192199224</v>
      </c>
      <c r="N1416" s="12">
        <f t="shared" si="658"/>
        <v>0.49286715989094454</v>
      </c>
      <c r="O1416" s="24">
        <f t="shared" si="659"/>
        <v>781.85432065833538</v>
      </c>
      <c r="P1416" s="12">
        <f t="shared" si="672"/>
        <v>0.27592775052063895</v>
      </c>
      <c r="Q1416" s="24">
        <f t="shared" si="673"/>
        <v>479.5646281512868</v>
      </c>
      <c r="R1416" s="12">
        <f t="shared" si="660"/>
        <v>0.32512515811950032</v>
      </c>
      <c r="S1416" s="24">
        <f t="shared" si="661"/>
        <v>651.88026784853037</v>
      </c>
      <c r="T1416" s="12">
        <f t="shared" si="674"/>
        <v>0.25946472861320924</v>
      </c>
      <c r="W1416" s="24">
        <f t="shared" si="675"/>
        <v>556.0351271098001</v>
      </c>
      <c r="X1416" s="24">
        <f t="shared" si="676"/>
        <v>713.95437088595884</v>
      </c>
      <c r="Y1416" s="13">
        <f t="shared" si="662"/>
        <v>0.33467445626469444</v>
      </c>
      <c r="Z1416" s="24">
        <f t="shared" si="663"/>
        <v>4727.165897519706</v>
      </c>
      <c r="AA1416" s="24">
        <f t="shared" si="664"/>
        <v>16728.17503496477</v>
      </c>
      <c r="AB1416" s="24">
        <f t="shared" si="677"/>
        <v>625.77285192199224</v>
      </c>
      <c r="AC1416" s="24">
        <f t="shared" si="678"/>
        <v>479.5646281512868</v>
      </c>
      <c r="AE1416" s="14">
        <f t="shared" si="679"/>
        <v>116.5</v>
      </c>
      <c r="AF1416" s="24">
        <f t="shared" si="683"/>
        <v>414.7823140756434</v>
      </c>
      <c r="AG1416" s="3">
        <f t="shared" si="680"/>
        <v>1.9</v>
      </c>
      <c r="AH1416" s="3">
        <f>IF(AC1416&lt;=450,AthetaR30_0,IF(AC1416&gt;=650,AthetaR30_2,(IF(AC1416&lt;=550,AthetaR30_0+(AthetaR30_1-AthetaR30_0)/100*(AC1416-450),AthetaR30_1+(AthetaR30_2-AthetaR30_1)/100*(AC1416-450)))))</f>
        <v>0</v>
      </c>
      <c r="AI1416" s="3">
        <f>IF(AD1416&lt;=450,AthetaR60_0,IF(AD1416&gt;=650,AthetaR60_2,(IF(AD1416&lt;=550,AthetaR60_0+(AthetaR60_1-AthetaR60_0)/100*(AD1416-450),AthetaR60_1+(AthetaR60_2-AthetaR60_1)/100*(AD1416-450)))))</f>
        <v>0.5</v>
      </c>
      <c r="AJ1416" s="3">
        <f>IF(AE1416&lt;=450,AthetaR90_0,IF(AE1416&gt;=650,AthetaR90_2,(IF(AE1416&lt;=550,AthetaR90_0+(AthetaR90_1-AthetaR90_0)/100*(AE1416-450),AthetaR90_1+(AthetaR90_2-AthetaR90_1)/100*(AE1416-450)))))</f>
        <v>1.3</v>
      </c>
      <c r="AK1416" s="3">
        <f>IF(AF1416&lt;=450,AthetaR120_0,IF(AF1416&gt;=650,AthetaR120_2,(IF(AF1416&lt;=550,AthetaR120_0+(AthetaR120_1-AthetaR120_0)/100*(AF1416-450),AthetaR120_1+(AthetaR120_2-AthetaR120_1)/100*(AF1416-450)))))</f>
        <v>1.9</v>
      </c>
      <c r="AL1416" s="24">
        <f t="shared" si="681"/>
        <v>625.77285192199224</v>
      </c>
      <c r="AM1416" s="14">
        <f t="shared" si="682"/>
        <v>492.43520017531603</v>
      </c>
    </row>
    <row r="1417" spans="2:39" x14ac:dyDescent="0.25">
      <c r="B1417" s="3">
        <f t="shared" si="665"/>
        <v>6995</v>
      </c>
      <c r="C1417" s="14">
        <f t="shared" si="666"/>
        <v>116.58333333333333</v>
      </c>
      <c r="D1417" s="11">
        <f t="shared" si="667"/>
        <v>1044.7161896658474</v>
      </c>
      <c r="E1417" s="11">
        <f t="shared" si="653"/>
        <v>745.33556135924039</v>
      </c>
      <c r="F1417" s="11">
        <f t="shared" si="668"/>
        <v>336.51839951502228</v>
      </c>
      <c r="G1417" s="11">
        <f t="shared" si="654"/>
        <v>626.04877967251286</v>
      </c>
      <c r="H1417" s="11">
        <f t="shared" si="655"/>
        <v>479.82409287989998</v>
      </c>
      <c r="I1417" s="24">
        <f t="shared" si="669"/>
        <v>336.51839951502228</v>
      </c>
      <c r="J1417" s="12">
        <f t="shared" si="656"/>
        <v>0.19988879375138241</v>
      </c>
      <c r="K1417" s="24">
        <f t="shared" si="657"/>
        <v>578.34705673990163</v>
      </c>
      <c r="L1417" s="12">
        <f t="shared" si="670"/>
        <v>0.20843285038073425</v>
      </c>
      <c r="M1417" s="24">
        <f t="shared" si="671"/>
        <v>626.04877967251286</v>
      </c>
      <c r="N1417" s="12">
        <f t="shared" si="658"/>
        <v>0.49268722133071935</v>
      </c>
      <c r="O1417" s="24">
        <f t="shared" si="659"/>
        <v>782.13986843524958</v>
      </c>
      <c r="P1417" s="12">
        <f t="shared" si="672"/>
        <v>0.27573199419265831</v>
      </c>
      <c r="Q1417" s="24">
        <f t="shared" si="673"/>
        <v>479.82409287989998</v>
      </c>
      <c r="R1417" s="12">
        <f t="shared" si="660"/>
        <v>0.32503664857956305</v>
      </c>
      <c r="S1417" s="24">
        <f t="shared" si="661"/>
        <v>652.05777897797884</v>
      </c>
      <c r="T1417" s="12">
        <f t="shared" si="674"/>
        <v>0.25933269822917715</v>
      </c>
      <c r="W1417" s="24">
        <f t="shared" si="675"/>
        <v>556.36980156606478</v>
      </c>
      <c r="X1417" s="24">
        <f t="shared" si="676"/>
        <v>714.27344322081467</v>
      </c>
      <c r="Y1417" s="13">
        <f t="shared" si="662"/>
        <v>0.33453829820325398</v>
      </c>
      <c r="Z1417" s="24">
        <f t="shared" si="663"/>
        <v>4724.1439948293901</v>
      </c>
      <c r="AA1417" s="24">
        <f t="shared" si="664"/>
        <v>16732.052779067264</v>
      </c>
      <c r="AB1417" s="24">
        <f t="shared" si="677"/>
        <v>626.04877967251286</v>
      </c>
      <c r="AC1417" s="24">
        <f t="shared" si="678"/>
        <v>479.82409287989998</v>
      </c>
      <c r="AE1417" s="14">
        <f t="shared" si="679"/>
        <v>116.58333333333333</v>
      </c>
      <c r="AF1417" s="24">
        <f t="shared" si="683"/>
        <v>414.91204643995002</v>
      </c>
      <c r="AG1417" s="3">
        <f t="shared" si="680"/>
        <v>1.9</v>
      </c>
      <c r="AH1417" s="3">
        <f>IF(AC1417&lt;=450,AthetaR30_0,IF(AC1417&gt;=650,AthetaR30_2,(IF(AC1417&lt;=550,AthetaR30_0+(AthetaR30_1-AthetaR30_0)/100*(AC1417-450),AthetaR30_1+(AthetaR30_2-AthetaR30_1)/100*(AC1417-450)))))</f>
        <v>0</v>
      </c>
      <c r="AI1417" s="3">
        <f>IF(AD1417&lt;=450,AthetaR60_0,IF(AD1417&gt;=650,AthetaR60_2,(IF(AD1417&lt;=550,AthetaR60_0+(AthetaR60_1-AthetaR60_0)/100*(AD1417-450),AthetaR60_1+(AthetaR60_2-AthetaR60_1)/100*(AD1417-450)))))</f>
        <v>0.5</v>
      </c>
      <c r="AJ1417" s="3">
        <f>IF(AE1417&lt;=450,AthetaR90_0,IF(AE1417&gt;=650,AthetaR90_2,(IF(AE1417&lt;=550,AthetaR90_0+(AthetaR90_1-AthetaR90_0)/100*(AE1417-450),AthetaR90_1+(AthetaR90_2-AthetaR90_1)/100*(AE1417-450)))))</f>
        <v>1.3</v>
      </c>
      <c r="AK1417" s="3">
        <f>IF(AF1417&lt;=450,AthetaR120_0,IF(AF1417&gt;=650,AthetaR120_2,(IF(AF1417&lt;=550,AthetaR120_0+(AthetaR120_1-AthetaR120_0)/100*(AF1417-450),AthetaR120_1+(AthetaR120_2-AthetaR120_1)/100*(AF1417-450)))))</f>
        <v>1.9</v>
      </c>
      <c r="AL1417" s="24">
        <f t="shared" si="681"/>
        <v>626.04877967251286</v>
      </c>
      <c r="AM1417" s="14">
        <f t="shared" si="682"/>
        <v>492.72031229640083</v>
      </c>
    </row>
    <row r="1418" spans="2:39" x14ac:dyDescent="0.25">
      <c r="B1418" s="3">
        <f t="shared" si="665"/>
        <v>7000</v>
      </c>
      <c r="C1418" s="14">
        <f t="shared" si="666"/>
        <v>116.66666666666667</v>
      </c>
      <c r="D1418" s="11">
        <f t="shared" si="667"/>
        <v>1044.823135849015</v>
      </c>
      <c r="E1418" s="11">
        <f t="shared" si="653"/>
        <v>745.54935970789245</v>
      </c>
      <c r="F1418" s="11">
        <f t="shared" si="668"/>
        <v>336.72683236540303</v>
      </c>
      <c r="G1418" s="11">
        <f t="shared" si="654"/>
        <v>626.32451166670558</v>
      </c>
      <c r="H1418" s="11">
        <f t="shared" si="655"/>
        <v>480.08342557812915</v>
      </c>
      <c r="I1418" s="24">
        <f t="shared" si="669"/>
        <v>336.72683236540303</v>
      </c>
      <c r="J1418" s="12">
        <f t="shared" si="656"/>
        <v>0.19986071036669079</v>
      </c>
      <c r="K1418" s="24">
        <f t="shared" si="657"/>
        <v>578.42832305207423</v>
      </c>
      <c r="L1418" s="12">
        <f t="shared" si="670"/>
        <v>0.20837678507757454</v>
      </c>
      <c r="M1418" s="24">
        <f t="shared" si="671"/>
        <v>626.32451166670558</v>
      </c>
      <c r="N1418" s="12">
        <f t="shared" si="658"/>
        <v>0.49250665436088237</v>
      </c>
      <c r="O1418" s="24">
        <f t="shared" si="659"/>
        <v>782.42662319233079</v>
      </c>
      <c r="P1418" s="12">
        <f t="shared" si="672"/>
        <v>0.27553607077782855</v>
      </c>
      <c r="Q1418" s="24">
        <f t="shared" si="673"/>
        <v>480.08342557812915</v>
      </c>
      <c r="R1418" s="12">
        <f t="shared" si="660"/>
        <v>0.32494813129747113</v>
      </c>
      <c r="S1418" s="24">
        <f t="shared" si="661"/>
        <v>652.23540234861207</v>
      </c>
      <c r="T1418" s="12">
        <f t="shared" si="674"/>
        <v>0.25920071457229199</v>
      </c>
      <c r="W1418" s="24">
        <f t="shared" si="675"/>
        <v>556.70433986426804</v>
      </c>
      <c r="X1418" s="24">
        <f t="shared" si="676"/>
        <v>714.59283695249087</v>
      </c>
      <c r="Y1418" s="13">
        <f t="shared" si="662"/>
        <v>0.33440214505434906</v>
      </c>
      <c r="Z1418" s="24">
        <f t="shared" si="663"/>
        <v>4721.1254960906099</v>
      </c>
      <c r="AA1418" s="24">
        <f t="shared" si="664"/>
        <v>16735.929283023135</v>
      </c>
      <c r="AB1418" s="24">
        <f t="shared" si="677"/>
        <v>626.32451166670558</v>
      </c>
      <c r="AC1418" s="24">
        <f t="shared" si="678"/>
        <v>480.08342557812915</v>
      </c>
      <c r="AE1418" s="14">
        <f t="shared" si="679"/>
        <v>116.66666666666667</v>
      </c>
      <c r="AF1418" s="24">
        <f t="shared" si="683"/>
        <v>415.0417127890646</v>
      </c>
      <c r="AG1418" s="3">
        <f t="shared" si="680"/>
        <v>1.9</v>
      </c>
      <c r="AH1418" s="3">
        <f>IF(AC1418&lt;=450,AthetaR30_0,IF(AC1418&gt;=650,AthetaR30_2,(IF(AC1418&lt;=550,AthetaR30_0+(AthetaR30_1-AthetaR30_0)/100*(AC1418-450),AthetaR30_1+(AthetaR30_2-AthetaR30_1)/100*(AC1418-450)))))</f>
        <v>0</v>
      </c>
      <c r="AI1418" s="3">
        <f>IF(AD1418&lt;=450,AthetaR60_0,IF(AD1418&gt;=650,AthetaR60_2,(IF(AD1418&lt;=550,AthetaR60_0+(AthetaR60_1-AthetaR60_0)/100*(AD1418-450),AthetaR60_1+(AthetaR60_2-AthetaR60_1)/100*(AD1418-450)))))</f>
        <v>0.5</v>
      </c>
      <c r="AJ1418" s="3">
        <f>IF(AE1418&lt;=450,AthetaR90_0,IF(AE1418&gt;=650,AthetaR90_2,(IF(AE1418&lt;=550,AthetaR90_0+(AthetaR90_1-AthetaR90_0)/100*(AE1418-450),AthetaR90_1+(AthetaR90_2-AthetaR90_1)/100*(AE1418-450)))))</f>
        <v>1.3</v>
      </c>
      <c r="AK1418" s="3">
        <f>IF(AF1418&lt;=450,AthetaR120_0,IF(AF1418&gt;=650,AthetaR120_2,(IF(AF1418&lt;=550,AthetaR120_0+(AthetaR120_1-AthetaR120_0)/100*(AF1418-450),AthetaR120_1+(AthetaR120_2-AthetaR120_1)/100*(AF1418-450)))))</f>
        <v>1.9</v>
      </c>
      <c r="AL1418" s="24">
        <f t="shared" si="681"/>
        <v>626.32451166670558</v>
      </c>
      <c r="AM1418" s="14">
        <f t="shared" si="682"/>
        <v>493.00530264183465</v>
      </c>
    </row>
    <row r="1419" spans="2:39" x14ac:dyDescent="0.25">
      <c r="B1419" s="3">
        <f t="shared" si="665"/>
        <v>7005</v>
      </c>
      <c r="C1419" s="14">
        <f t="shared" si="666"/>
        <v>116.75</v>
      </c>
      <c r="D1419" s="11">
        <f t="shared" si="667"/>
        <v>1044.9300057510186</v>
      </c>
      <c r="E1419" s="11">
        <f t="shared" si="653"/>
        <v>745.76315805654451</v>
      </c>
      <c r="F1419" s="11">
        <f t="shared" si="668"/>
        <v>336.9352091504806</v>
      </c>
      <c r="G1419" s="11">
        <f t="shared" si="654"/>
        <v>626.60004773748335</v>
      </c>
      <c r="H1419" s="11">
        <f t="shared" si="655"/>
        <v>480.34262629270142</v>
      </c>
      <c r="I1419" s="24">
        <f t="shared" si="669"/>
        <v>336.9352091504806</v>
      </c>
      <c r="J1419" s="12">
        <f t="shared" si="656"/>
        <v>0.19983262584402389</v>
      </c>
      <c r="K1419" s="24">
        <f t="shared" si="657"/>
        <v>578.50961550009833</v>
      </c>
      <c r="L1419" s="12">
        <f t="shared" si="670"/>
        <v>0.20832071747851005</v>
      </c>
      <c r="M1419" s="24">
        <f t="shared" si="671"/>
        <v>626.60004773748335</v>
      </c>
      <c r="N1419" s="12">
        <f t="shared" si="658"/>
        <v>0.4923254559310748</v>
      </c>
      <c r="O1419" s="24">
        <f t="shared" si="659"/>
        <v>782.71459220521456</v>
      </c>
      <c r="P1419" s="12">
        <f t="shared" si="672"/>
        <v>0.27533997921495862</v>
      </c>
      <c r="Q1419" s="24">
        <f t="shared" si="673"/>
        <v>480.34262629270142</v>
      </c>
      <c r="R1419" s="12">
        <f t="shared" si="660"/>
        <v>0.32485960634769984</v>
      </c>
      <c r="S1419" s="24">
        <f t="shared" si="661"/>
        <v>652.41313791531138</v>
      </c>
      <c r="T1419" s="12">
        <f t="shared" si="674"/>
        <v>0.25906877772260395</v>
      </c>
      <c r="W1419" s="24">
        <f t="shared" si="675"/>
        <v>557.03874200932239</v>
      </c>
      <c r="X1419" s="24">
        <f t="shared" si="676"/>
        <v>714.91255203327034</v>
      </c>
      <c r="Y1419" s="13">
        <f t="shared" si="662"/>
        <v>0.33426599727970457</v>
      </c>
      <c r="Z1419" s="24">
        <f t="shared" si="663"/>
        <v>4718.1104011805528</v>
      </c>
      <c r="AA1419" s="24">
        <f t="shared" si="664"/>
        <v>16739.804563797847</v>
      </c>
      <c r="AB1419" s="24">
        <f t="shared" si="677"/>
        <v>626.60004773748335</v>
      </c>
      <c r="AC1419" s="24">
        <f t="shared" si="678"/>
        <v>480.34262629270142</v>
      </c>
      <c r="AE1419" s="14">
        <f t="shared" si="679"/>
        <v>116.75</v>
      </c>
      <c r="AF1419" s="24">
        <f t="shared" si="683"/>
        <v>415.17131314635071</v>
      </c>
      <c r="AG1419" s="3">
        <f t="shared" si="680"/>
        <v>1.9</v>
      </c>
      <c r="AH1419" s="3">
        <f>IF(AC1419&lt;=450,AthetaR30_0,IF(AC1419&gt;=650,AthetaR30_2,(IF(AC1419&lt;=550,AthetaR30_0+(AthetaR30_1-AthetaR30_0)/100*(AC1419-450),AthetaR30_1+(AthetaR30_2-AthetaR30_1)/100*(AC1419-450)))))</f>
        <v>0</v>
      </c>
      <c r="AI1419" s="3">
        <f>IF(AD1419&lt;=450,AthetaR60_0,IF(AD1419&gt;=650,AthetaR60_2,(IF(AD1419&lt;=550,AthetaR60_0+(AthetaR60_1-AthetaR60_0)/100*(AD1419-450),AthetaR60_1+(AthetaR60_2-AthetaR60_1)/100*(AD1419-450)))))</f>
        <v>0.5</v>
      </c>
      <c r="AJ1419" s="3">
        <f>IF(AE1419&lt;=450,AthetaR90_0,IF(AE1419&gt;=650,AthetaR90_2,(IF(AE1419&lt;=550,AthetaR90_0+(AthetaR90_1-AthetaR90_0)/100*(AE1419-450),AthetaR90_1+(AthetaR90_2-AthetaR90_1)/100*(AE1419-450)))))</f>
        <v>1.3</v>
      </c>
      <c r="AK1419" s="3">
        <f>IF(AF1419&lt;=450,AthetaR120_0,IF(AF1419&gt;=650,AthetaR120_2,(IF(AF1419&lt;=550,AthetaR120_0+(AthetaR120_1-AthetaR120_0)/100*(AF1419-450),AthetaR120_1+(AthetaR120_2-AthetaR120_1)/100*(AF1419-450)))))</f>
        <v>1.9</v>
      </c>
      <c r="AL1419" s="24">
        <f t="shared" si="681"/>
        <v>626.60004773748335</v>
      </c>
      <c r="AM1419" s="14">
        <f t="shared" si="682"/>
        <v>493.29017123213367</v>
      </c>
    </row>
    <row r="1420" spans="2:39" x14ac:dyDescent="0.25">
      <c r="B1420" s="3">
        <f t="shared" si="665"/>
        <v>7010</v>
      </c>
      <c r="C1420" s="14">
        <f t="shared" si="666"/>
        <v>116.83333333333333</v>
      </c>
      <c r="D1420" s="11">
        <f t="shared" si="667"/>
        <v>1045.0367994805979</v>
      </c>
      <c r="E1420" s="11">
        <f t="shared" si="653"/>
        <v>745.97695640519657</v>
      </c>
      <c r="F1420" s="11">
        <f t="shared" si="668"/>
        <v>337.1435298679591</v>
      </c>
      <c r="G1420" s="11">
        <f t="shared" si="654"/>
        <v>626.87538771669836</v>
      </c>
      <c r="H1420" s="11">
        <f t="shared" si="655"/>
        <v>480.60169507042406</v>
      </c>
      <c r="I1420" s="24">
        <f t="shared" si="669"/>
        <v>337.1435298679591</v>
      </c>
      <c r="J1420" s="12">
        <f t="shared" si="656"/>
        <v>0.19980454015975146</v>
      </c>
      <c r="K1420" s="24">
        <f t="shared" si="657"/>
        <v>578.59093416481187</v>
      </c>
      <c r="L1420" s="12">
        <f t="shared" si="670"/>
        <v>0.20826464760210187</v>
      </c>
      <c r="M1420" s="24">
        <f t="shared" si="671"/>
        <v>626.87538771669836</v>
      </c>
      <c r="N1420" s="12">
        <f t="shared" si="658"/>
        <v>0.49214362297250536</v>
      </c>
      <c r="O1420" s="24">
        <f t="shared" si="659"/>
        <v>783.00378280603252</v>
      </c>
      <c r="P1420" s="12">
        <f t="shared" si="672"/>
        <v>0.27514371843538893</v>
      </c>
      <c r="Q1420" s="24">
        <f t="shared" si="673"/>
        <v>480.60169507042406</v>
      </c>
      <c r="R1420" s="12">
        <f t="shared" si="660"/>
        <v>0.32477107380480075</v>
      </c>
      <c r="S1420" s="24">
        <f t="shared" si="661"/>
        <v>652.59098563260875</v>
      </c>
      <c r="T1420" s="12">
        <f t="shared" si="674"/>
        <v>0.25893688776003176</v>
      </c>
      <c r="W1420" s="24">
        <f t="shared" si="675"/>
        <v>557.37300800660205</v>
      </c>
      <c r="X1420" s="24">
        <f t="shared" si="676"/>
        <v>715.23258841491111</v>
      </c>
      <c r="Y1420" s="13">
        <f t="shared" si="662"/>
        <v>0.33412985534023315</v>
      </c>
      <c r="Z1420" s="24">
        <f t="shared" si="663"/>
        <v>4715.0987099648628</v>
      </c>
      <c r="AA1420" s="24">
        <f t="shared" si="664"/>
        <v>16743.678638356789</v>
      </c>
      <c r="AB1420" s="24">
        <f t="shared" si="677"/>
        <v>626.87538771669836</v>
      </c>
      <c r="AC1420" s="24">
        <f t="shared" si="678"/>
        <v>480.60169507042406</v>
      </c>
      <c r="AE1420" s="14">
        <f t="shared" si="679"/>
        <v>116.83333333333333</v>
      </c>
      <c r="AF1420" s="24">
        <f t="shared" si="683"/>
        <v>415.30084753521203</v>
      </c>
      <c r="AG1420" s="3">
        <f t="shared" si="680"/>
        <v>1.9</v>
      </c>
      <c r="AH1420" s="3">
        <f>IF(AC1420&lt;=450,AthetaR30_0,IF(AC1420&gt;=650,AthetaR30_2,(IF(AC1420&lt;=550,AthetaR30_0+(AthetaR30_1-AthetaR30_0)/100*(AC1420-450),AthetaR30_1+(AthetaR30_2-AthetaR30_1)/100*(AC1420-450)))))</f>
        <v>0</v>
      </c>
      <c r="AI1420" s="3">
        <f>IF(AD1420&lt;=450,AthetaR60_0,IF(AD1420&gt;=650,AthetaR60_2,(IF(AD1420&lt;=550,AthetaR60_0+(AthetaR60_1-AthetaR60_0)/100*(AD1420-450),AthetaR60_1+(AthetaR60_2-AthetaR60_1)/100*(AD1420-450)))))</f>
        <v>0.5</v>
      </c>
      <c r="AJ1420" s="3">
        <f>IF(AE1420&lt;=450,AthetaR90_0,IF(AE1420&gt;=650,AthetaR90_2,(IF(AE1420&lt;=550,AthetaR90_0+(AthetaR90_1-AthetaR90_0)/100*(AE1420-450),AthetaR90_1+(AthetaR90_2-AthetaR90_1)/100*(AE1420-450)))))</f>
        <v>1.3</v>
      </c>
      <c r="AK1420" s="3">
        <f>IF(AF1420&lt;=450,AthetaR120_0,IF(AF1420&gt;=650,AthetaR120_2,(IF(AF1420&lt;=550,AthetaR120_0+(AthetaR120_1-AthetaR120_0)/100*(AF1420-450),AthetaR120_1+(AthetaR120_2-AthetaR120_1)/100*(AF1420-450)))))</f>
        <v>1.9</v>
      </c>
      <c r="AL1420" s="24">
        <f t="shared" si="681"/>
        <v>626.87538771669836</v>
      </c>
      <c r="AM1420" s="14">
        <f t="shared" si="682"/>
        <v>493.57491808794884</v>
      </c>
    </row>
    <row r="1421" spans="2:39" x14ac:dyDescent="0.25">
      <c r="B1421" s="3">
        <f t="shared" si="665"/>
        <v>7015</v>
      </c>
      <c r="C1421" s="14">
        <f t="shared" si="666"/>
        <v>116.91666666666667</v>
      </c>
      <c r="D1421" s="11">
        <f t="shared" si="667"/>
        <v>1045.1435171462608</v>
      </c>
      <c r="E1421" s="11">
        <f t="shared" si="653"/>
        <v>746.19075475384875</v>
      </c>
      <c r="F1421" s="11">
        <f t="shared" si="668"/>
        <v>337.35179451556121</v>
      </c>
      <c r="G1421" s="11">
        <f t="shared" si="654"/>
        <v>627.15053143513376</v>
      </c>
      <c r="H1421" s="11">
        <f t="shared" si="655"/>
        <v>480.86063195818411</v>
      </c>
      <c r="I1421" s="24">
        <f t="shared" si="669"/>
        <v>337.35179451556121</v>
      </c>
      <c r="J1421" s="12">
        <f t="shared" si="656"/>
        <v>0.19977645329033455</v>
      </c>
      <c r="K1421" s="24">
        <f t="shared" si="657"/>
        <v>578.67227912687349</v>
      </c>
      <c r="L1421" s="12">
        <f t="shared" si="670"/>
        <v>0.20820857546687077</v>
      </c>
      <c r="M1421" s="24">
        <f t="shared" si="671"/>
        <v>627.15053143513376</v>
      </c>
      <c r="N1421" s="12">
        <f t="shared" si="658"/>
        <v>0.4919611523978219</v>
      </c>
      <c r="O1421" s="24">
        <f t="shared" si="659"/>
        <v>783.29420238394346</v>
      </c>
      <c r="P1421" s="12">
        <f t="shared" si="672"/>
        <v>0.27494728736275437</v>
      </c>
      <c r="Q1421" s="24">
        <f t="shared" si="673"/>
        <v>480.86063195818411</v>
      </c>
      <c r="R1421" s="12">
        <f t="shared" si="660"/>
        <v>0.32468253374340134</v>
      </c>
      <c r="S1421" s="24">
        <f t="shared" si="661"/>
        <v>652.76894545468622</v>
      </c>
      <c r="T1421" s="12">
        <f t="shared" si="674"/>
        <v>0.25880504476424343</v>
      </c>
      <c r="W1421" s="24">
        <f t="shared" si="675"/>
        <v>557.70713786194233</v>
      </c>
      <c r="X1421" s="24">
        <f t="shared" si="676"/>
        <v>715.55294604865128</v>
      </c>
      <c r="Y1421" s="13">
        <f t="shared" si="662"/>
        <v>0.33399371969603192</v>
      </c>
      <c r="Z1421" s="24">
        <f t="shared" si="663"/>
        <v>4712.0904222976606</v>
      </c>
      <c r="AA1421" s="24">
        <f t="shared" si="664"/>
        <v>16747.551523665185</v>
      </c>
      <c r="AB1421" s="24">
        <f t="shared" si="677"/>
        <v>627.15053143513376</v>
      </c>
      <c r="AC1421" s="24">
        <f t="shared" si="678"/>
        <v>480.86063195818411</v>
      </c>
      <c r="AE1421" s="14">
        <f t="shared" si="679"/>
        <v>116.91666666666667</v>
      </c>
      <c r="AF1421" s="24">
        <f t="shared" si="683"/>
        <v>415.43031597909203</v>
      </c>
      <c r="AG1421" s="3">
        <f t="shared" si="680"/>
        <v>1.9</v>
      </c>
      <c r="AH1421" s="3">
        <f>IF(AC1421&lt;=450,AthetaR30_0,IF(AC1421&gt;=650,AthetaR30_2,(IF(AC1421&lt;=550,AthetaR30_0+(AthetaR30_1-AthetaR30_0)/100*(AC1421-450),AthetaR30_1+(AthetaR30_2-AthetaR30_1)/100*(AC1421-450)))))</f>
        <v>0</v>
      </c>
      <c r="AI1421" s="3">
        <f>IF(AD1421&lt;=450,AthetaR60_0,IF(AD1421&gt;=650,AthetaR60_2,(IF(AD1421&lt;=550,AthetaR60_0+(AthetaR60_1-AthetaR60_0)/100*(AD1421-450),AthetaR60_1+(AthetaR60_2-AthetaR60_1)/100*(AD1421-450)))))</f>
        <v>0.5</v>
      </c>
      <c r="AJ1421" s="3">
        <f>IF(AE1421&lt;=450,AthetaR90_0,IF(AE1421&gt;=650,AthetaR90_2,(IF(AE1421&lt;=550,AthetaR90_0+(AthetaR90_1-AthetaR90_0)/100*(AE1421-450),AthetaR90_1+(AthetaR90_2-AthetaR90_1)/100*(AE1421-450)))))</f>
        <v>1.3</v>
      </c>
      <c r="AK1421" s="3">
        <f>IF(AF1421&lt;=450,AthetaR120_0,IF(AF1421&gt;=650,AthetaR120_2,(IF(AF1421&lt;=550,AthetaR120_0+(AthetaR120_1-AthetaR120_0)/100*(AF1421-450),AthetaR120_1+(AthetaR120_2-AthetaR120_1)/100*(AF1421-450)))))</f>
        <v>1.9</v>
      </c>
      <c r="AL1421" s="24">
        <f t="shared" si="681"/>
        <v>627.15053143513376</v>
      </c>
      <c r="AM1421" s="14">
        <f t="shared" si="682"/>
        <v>493.85954323006609</v>
      </c>
    </row>
    <row r="1422" spans="2:39" x14ac:dyDescent="0.25">
      <c r="B1422" s="3">
        <f t="shared" si="665"/>
        <v>7020</v>
      </c>
      <c r="C1422" s="14">
        <f t="shared" si="666"/>
        <v>117</v>
      </c>
      <c r="D1422" s="11">
        <f t="shared" si="667"/>
        <v>1045.2501588562834</v>
      </c>
      <c r="E1422" s="11">
        <f t="shared" si="653"/>
        <v>746.40455310250081</v>
      </c>
      <c r="F1422" s="11">
        <f t="shared" si="668"/>
        <v>337.56000309102808</v>
      </c>
      <c r="G1422" s="11">
        <f t="shared" si="654"/>
        <v>627.42547872249656</v>
      </c>
      <c r="H1422" s="11">
        <f t="shared" si="655"/>
        <v>481.11943700294836</v>
      </c>
      <c r="I1422" s="24">
        <f t="shared" si="669"/>
        <v>337.56000309102808</v>
      </c>
      <c r="J1422" s="12">
        <f t="shared" si="656"/>
        <v>0.19974836521232495</v>
      </c>
      <c r="K1422" s="24">
        <f t="shared" si="657"/>
        <v>578.75365046676325</v>
      </c>
      <c r="L1422" s="12">
        <f t="shared" si="670"/>
        <v>0.20815250109134795</v>
      </c>
      <c r="M1422" s="24">
        <f t="shared" si="671"/>
        <v>627.42547872249656</v>
      </c>
      <c r="N1422" s="12">
        <f t="shared" si="658"/>
        <v>0.49177804110098233</v>
      </c>
      <c r="O1422" s="24">
        <f t="shared" si="659"/>
        <v>783.58585838567205</v>
      </c>
      <c r="P1422" s="12">
        <f t="shared" si="672"/>
        <v>0.27475068491305549</v>
      </c>
      <c r="Q1422" s="24">
        <f t="shared" si="673"/>
        <v>481.11943700294836</v>
      </c>
      <c r="R1422" s="12">
        <f t="shared" si="660"/>
        <v>0.32459398623820296</v>
      </c>
      <c r="S1422" s="24">
        <f t="shared" si="661"/>
        <v>652.94701733537897</v>
      </c>
      <c r="T1422" s="12">
        <f t="shared" si="674"/>
        <v>0.25867324881473713</v>
      </c>
      <c r="W1422" s="24">
        <f t="shared" si="675"/>
        <v>558.04113158163841</v>
      </c>
      <c r="X1422" s="24">
        <f t="shared" si="676"/>
        <v>715.87362488521228</v>
      </c>
      <c r="Y1422" s="13">
        <f t="shared" si="662"/>
        <v>0.33385759080637678</v>
      </c>
      <c r="Z1422" s="24">
        <f t="shared" si="663"/>
        <v>4709.0855380215598</v>
      </c>
      <c r="AA1422" s="24">
        <f t="shared" si="664"/>
        <v>16751.423236687879</v>
      </c>
      <c r="AB1422" s="24">
        <f t="shared" si="677"/>
        <v>627.42547872249656</v>
      </c>
      <c r="AC1422" s="24">
        <f t="shared" si="678"/>
        <v>481.11943700294836</v>
      </c>
      <c r="AE1422" s="14">
        <f t="shared" si="679"/>
        <v>117</v>
      </c>
      <c r="AF1422" s="24">
        <f t="shared" si="683"/>
        <v>415.55971850147421</v>
      </c>
      <c r="AG1422" s="3">
        <f t="shared" si="680"/>
        <v>1.9</v>
      </c>
      <c r="AH1422" s="3">
        <f>IF(AC1422&lt;=450,AthetaR30_0,IF(AC1422&gt;=650,AthetaR30_2,(IF(AC1422&lt;=550,AthetaR30_0+(AthetaR30_1-AthetaR30_0)/100*(AC1422-450),AthetaR30_1+(AthetaR30_2-AthetaR30_1)/100*(AC1422-450)))))</f>
        <v>0</v>
      </c>
      <c r="AI1422" s="3">
        <f>IF(AD1422&lt;=450,AthetaR60_0,IF(AD1422&gt;=650,AthetaR60_2,(IF(AD1422&lt;=550,AthetaR60_0+(AthetaR60_1-AthetaR60_0)/100*(AD1422-450),AthetaR60_1+(AthetaR60_2-AthetaR60_1)/100*(AD1422-450)))))</f>
        <v>0.5</v>
      </c>
      <c r="AJ1422" s="3">
        <f>IF(AE1422&lt;=450,AthetaR90_0,IF(AE1422&gt;=650,AthetaR90_2,(IF(AE1422&lt;=550,AthetaR90_0+(AthetaR90_1-AthetaR90_0)/100*(AE1422-450),AthetaR90_1+(AthetaR90_2-AthetaR90_1)/100*(AE1422-450)))))</f>
        <v>1.3</v>
      </c>
      <c r="AK1422" s="3">
        <f>IF(AF1422&lt;=450,AthetaR120_0,IF(AF1422&gt;=650,AthetaR120_2,(IF(AF1422&lt;=550,AthetaR120_0+(AthetaR120_1-AthetaR120_0)/100*(AF1422-450),AthetaR120_1+(AthetaR120_2-AthetaR120_1)/100*(AF1422-450)))))</f>
        <v>1.9</v>
      </c>
      <c r="AL1422" s="24">
        <f t="shared" si="681"/>
        <v>627.42547872249656</v>
      </c>
      <c r="AM1422" s="14">
        <f t="shared" si="682"/>
        <v>494.14404667940579</v>
      </c>
    </row>
    <row r="1423" spans="2:39" x14ac:dyDescent="0.25">
      <c r="B1423" s="3">
        <f t="shared" si="665"/>
        <v>7025</v>
      </c>
      <c r="C1423" s="14">
        <f t="shared" si="666"/>
        <v>117.08333333333333</v>
      </c>
      <c r="D1423" s="11">
        <f t="shared" si="667"/>
        <v>1045.3567247187107</v>
      </c>
      <c r="E1423" s="11">
        <f t="shared" si="653"/>
        <v>746.61835145115288</v>
      </c>
      <c r="F1423" s="11">
        <f t="shared" si="668"/>
        <v>337.7681555921194</v>
      </c>
      <c r="G1423" s="11">
        <f t="shared" si="654"/>
        <v>627.70022940740967</v>
      </c>
      <c r="H1423" s="11">
        <f t="shared" si="655"/>
        <v>481.37811025176308</v>
      </c>
      <c r="I1423" s="24">
        <f t="shared" si="669"/>
        <v>337.7681555921194</v>
      </c>
      <c r="J1423" s="12">
        <f t="shared" si="656"/>
        <v>0.19972027590236535</v>
      </c>
      <c r="K1423" s="24">
        <f t="shared" si="657"/>
        <v>578.83504826478224</v>
      </c>
      <c r="L1423" s="12">
        <f t="shared" si="670"/>
        <v>0.20809642449405197</v>
      </c>
      <c r="M1423" s="24">
        <f t="shared" si="671"/>
        <v>627.70022940740967</v>
      </c>
      <c r="N1423" s="12">
        <f t="shared" si="658"/>
        <v>0.49159428595712495</v>
      </c>
      <c r="O1423" s="24">
        <f t="shared" si="659"/>
        <v>783.87875831605254</v>
      </c>
      <c r="P1423" s="12">
        <f t="shared" si="672"/>
        <v>0.27455390999454604</v>
      </c>
      <c r="Q1423" s="24">
        <f t="shared" si="673"/>
        <v>481.37811025176308</v>
      </c>
      <c r="R1423" s="12">
        <f t="shared" si="660"/>
        <v>0.32450543136398091</v>
      </c>
      <c r="S1423" s="24">
        <f t="shared" si="661"/>
        <v>653.12520122817477</v>
      </c>
      <c r="T1423" s="12">
        <f t="shared" si="674"/>
        <v>0.25854149999080511</v>
      </c>
      <c r="W1423" s="24">
        <f t="shared" si="675"/>
        <v>558.37498917244477</v>
      </c>
      <c r="X1423" s="24">
        <f t="shared" si="676"/>
        <v>716.19462487480223</v>
      </c>
      <c r="Y1423" s="13">
        <f t="shared" si="662"/>
        <v>0.33372146912971995</v>
      </c>
      <c r="Z1423" s="24">
        <f t="shared" si="663"/>
        <v>4706.084056967703</v>
      </c>
      <c r="AA1423" s="24">
        <f t="shared" si="664"/>
        <v>16755.293794389294</v>
      </c>
      <c r="AB1423" s="24">
        <f t="shared" si="677"/>
        <v>627.70022940740967</v>
      </c>
      <c r="AC1423" s="24">
        <f t="shared" si="678"/>
        <v>481.37811025176308</v>
      </c>
      <c r="AE1423" s="14">
        <f t="shared" si="679"/>
        <v>117.08333333333333</v>
      </c>
      <c r="AF1423" s="24">
        <f t="shared" si="683"/>
        <v>415.68905512588151</v>
      </c>
      <c r="AG1423" s="3">
        <f t="shared" si="680"/>
        <v>1.9</v>
      </c>
      <c r="AH1423" s="3">
        <f>IF(AC1423&lt;=450,AthetaR30_0,IF(AC1423&gt;=650,AthetaR30_2,(IF(AC1423&lt;=550,AthetaR30_0+(AthetaR30_1-AthetaR30_0)/100*(AC1423-450),AthetaR30_1+(AthetaR30_2-AthetaR30_1)/100*(AC1423-450)))))</f>
        <v>0</v>
      </c>
      <c r="AI1423" s="3">
        <f>IF(AD1423&lt;=450,AthetaR60_0,IF(AD1423&gt;=650,AthetaR60_2,(IF(AD1423&lt;=550,AthetaR60_0+(AthetaR60_1-AthetaR60_0)/100*(AD1423-450),AthetaR60_1+(AthetaR60_2-AthetaR60_1)/100*(AD1423-450)))))</f>
        <v>0.5</v>
      </c>
      <c r="AJ1423" s="3">
        <f>IF(AE1423&lt;=450,AthetaR90_0,IF(AE1423&gt;=650,AthetaR90_2,(IF(AE1423&lt;=550,AthetaR90_0+(AthetaR90_1-AthetaR90_0)/100*(AE1423-450),AthetaR90_1+(AthetaR90_2-AthetaR90_1)/100*(AE1423-450)))))</f>
        <v>1.3</v>
      </c>
      <c r="AK1423" s="3">
        <f>IF(AF1423&lt;=450,AthetaR120_0,IF(AF1423&gt;=650,AthetaR120_2,(IF(AF1423&lt;=550,AthetaR120_0+(AthetaR120_1-AthetaR120_0)/100*(AF1423-450),AthetaR120_1+(AthetaR120_2-AthetaR120_1)/100*(AF1423-450)))))</f>
        <v>1.9</v>
      </c>
      <c r="AL1423" s="24">
        <f t="shared" si="681"/>
        <v>627.70022940740967</v>
      </c>
      <c r="AM1423" s="14">
        <f t="shared" si="682"/>
        <v>494.42842845702319</v>
      </c>
    </row>
    <row r="1424" spans="2:39" x14ac:dyDescent="0.25">
      <c r="B1424" s="3">
        <f t="shared" si="665"/>
        <v>7030</v>
      </c>
      <c r="C1424" s="14">
        <f t="shared" si="666"/>
        <v>117.16666666666667</v>
      </c>
      <c r="D1424" s="11">
        <f t="shared" si="667"/>
        <v>1045.4632148413573</v>
      </c>
      <c r="E1424" s="11">
        <f t="shared" si="653"/>
        <v>746.83214979980494</v>
      </c>
      <c r="F1424" s="11">
        <f t="shared" si="668"/>
        <v>337.97625201661344</v>
      </c>
      <c r="G1424" s="11">
        <f t="shared" si="654"/>
        <v>627.97478331740422</v>
      </c>
      <c r="H1424" s="11">
        <f t="shared" si="655"/>
        <v>481.6366517517539</v>
      </c>
      <c r="I1424" s="24">
        <f t="shared" si="669"/>
        <v>337.97625201661344</v>
      </c>
      <c r="J1424" s="12">
        <f t="shared" si="656"/>
        <v>0.19969218533718891</v>
      </c>
      <c r="K1424" s="24">
        <f t="shared" si="657"/>
        <v>578.91647260105367</v>
      </c>
      <c r="L1424" s="12">
        <f t="shared" si="670"/>
        <v>0.20804034569349353</v>
      </c>
      <c r="M1424" s="24">
        <f t="shared" si="671"/>
        <v>627.97478331740422</v>
      </c>
      <c r="N1424" s="12">
        <f t="shared" si="658"/>
        <v>0.49140988382243705</v>
      </c>
      <c r="O1424" s="24">
        <f t="shared" si="659"/>
        <v>784.17290973857916</v>
      </c>
      <c r="P1424" s="12">
        <f t="shared" si="672"/>
        <v>0.27435696150768846</v>
      </c>
      <c r="Q1424" s="24">
        <f t="shared" si="673"/>
        <v>481.6366517517539</v>
      </c>
      <c r="R1424" s="12">
        <f t="shared" si="660"/>
        <v>0.32441686919558216</v>
      </c>
      <c r="S1424" s="24">
        <f t="shared" si="661"/>
        <v>653.30349708621702</v>
      </c>
      <c r="T1424" s="12">
        <f t="shared" si="674"/>
        <v>0.25840979837153932</v>
      </c>
      <c r="W1424" s="24">
        <f t="shared" si="675"/>
        <v>558.7087106415745</v>
      </c>
      <c r="X1424" s="24">
        <f t="shared" si="676"/>
        <v>716.51594596711982</v>
      </c>
      <c r="Y1424" s="13">
        <f t="shared" si="662"/>
        <v>0.33358535512368437</v>
      </c>
      <c r="Z1424" s="24">
        <f t="shared" si="663"/>
        <v>4703.0859789557608</v>
      </c>
      <c r="AA1424" s="24">
        <f t="shared" si="664"/>
        <v>16759.163213733209</v>
      </c>
      <c r="AB1424" s="24">
        <f t="shared" si="677"/>
        <v>627.97478331740422</v>
      </c>
      <c r="AC1424" s="24">
        <f t="shared" si="678"/>
        <v>481.6366517517539</v>
      </c>
      <c r="AE1424" s="14">
        <f t="shared" si="679"/>
        <v>117.16666666666667</v>
      </c>
      <c r="AF1424" s="24">
        <f t="shared" si="683"/>
        <v>415.81832587587695</v>
      </c>
      <c r="AG1424" s="3">
        <f t="shared" si="680"/>
        <v>1.9</v>
      </c>
      <c r="AH1424" s="3">
        <f>IF(AC1424&lt;=450,AthetaR30_0,IF(AC1424&gt;=650,AthetaR30_2,(IF(AC1424&lt;=550,AthetaR30_0+(AthetaR30_1-AthetaR30_0)/100*(AC1424-450),AthetaR30_1+(AthetaR30_2-AthetaR30_1)/100*(AC1424-450)))))</f>
        <v>0</v>
      </c>
      <c r="AI1424" s="3">
        <f>IF(AD1424&lt;=450,AthetaR60_0,IF(AD1424&gt;=650,AthetaR60_2,(IF(AD1424&lt;=550,AthetaR60_0+(AthetaR60_1-AthetaR60_0)/100*(AD1424-450),AthetaR60_1+(AthetaR60_2-AthetaR60_1)/100*(AD1424-450)))))</f>
        <v>0.5</v>
      </c>
      <c r="AJ1424" s="3">
        <f>IF(AE1424&lt;=450,AthetaR90_0,IF(AE1424&gt;=650,AthetaR90_2,(IF(AE1424&lt;=550,AthetaR90_0+(AthetaR90_1-AthetaR90_0)/100*(AE1424-450),AthetaR90_1+(AthetaR90_2-AthetaR90_1)/100*(AE1424-450)))))</f>
        <v>1.3</v>
      </c>
      <c r="AK1424" s="3">
        <f>IF(AF1424&lt;=450,AthetaR120_0,IF(AF1424&gt;=650,AthetaR120_2,(IF(AF1424&lt;=550,AthetaR120_0+(AthetaR120_1-AthetaR120_0)/100*(AF1424-450),AthetaR120_1+(AthetaR120_2-AthetaR120_1)/100*(AF1424-450)))))</f>
        <v>1.9</v>
      </c>
      <c r="AL1424" s="24">
        <f t="shared" si="681"/>
        <v>627.97478331740422</v>
      </c>
      <c r="AM1424" s="14">
        <f t="shared" si="682"/>
        <v>494.71268858410724</v>
      </c>
    </row>
    <row r="1425" spans="2:39" x14ac:dyDescent="0.25">
      <c r="B1425" s="3">
        <f t="shared" si="665"/>
        <v>7035</v>
      </c>
      <c r="C1425" s="14">
        <f t="shared" si="666"/>
        <v>117.25</v>
      </c>
      <c r="D1425" s="11">
        <f t="shared" si="667"/>
        <v>1045.5696293318081</v>
      </c>
      <c r="E1425" s="11">
        <f t="shared" si="653"/>
        <v>747.045948148457</v>
      </c>
      <c r="F1425" s="11">
        <f t="shared" si="668"/>
        <v>338.18429236230696</v>
      </c>
      <c r="G1425" s="11">
        <f t="shared" si="654"/>
        <v>628.24914027891191</v>
      </c>
      <c r="H1425" s="11">
        <f t="shared" si="655"/>
        <v>481.89506155012543</v>
      </c>
      <c r="I1425" s="24">
        <f t="shared" si="669"/>
        <v>338.18429236230696</v>
      </c>
      <c r="J1425" s="12">
        <f t="shared" si="656"/>
        <v>0.19966409349361949</v>
      </c>
      <c r="K1425" s="24">
        <f t="shared" si="657"/>
        <v>578.99792355552199</v>
      </c>
      <c r="L1425" s="12">
        <f t="shared" si="670"/>
        <v>0.20798426470818013</v>
      </c>
      <c r="M1425" s="24">
        <f t="shared" si="671"/>
        <v>628.24914027891191</v>
      </c>
      <c r="N1425" s="12">
        <f t="shared" si="658"/>
        <v>0.49122483153402352</v>
      </c>
      <c r="O1425" s="24">
        <f t="shared" si="659"/>
        <v>784.46832027596156</v>
      </c>
      <c r="P1425" s="12">
        <f t="shared" si="672"/>
        <v>0.27415983834510971</v>
      </c>
      <c r="Q1425" s="24">
        <f t="shared" si="673"/>
        <v>481.89506155012543</v>
      </c>
      <c r="R1425" s="12">
        <f t="shared" si="660"/>
        <v>0.32432829980792521</v>
      </c>
      <c r="S1425" s="24">
        <f t="shared" si="661"/>
        <v>653.48190486230476</v>
      </c>
      <c r="T1425" s="12">
        <f t="shared" si="674"/>
        <v>0.25827814403583998</v>
      </c>
      <c r="W1425" s="24">
        <f t="shared" si="675"/>
        <v>559.04229599669816</v>
      </c>
      <c r="X1425" s="24">
        <f t="shared" si="676"/>
        <v>716.83758811135772</v>
      </c>
      <c r="Y1425" s="13">
        <f t="shared" si="662"/>
        <v>0.33344924924505981</v>
      </c>
      <c r="Z1425" s="24">
        <f t="shared" si="663"/>
        <v>4700.0913037939708</v>
      </c>
      <c r="AA1425" s="24">
        <f t="shared" si="664"/>
        <v>16763.03151168265</v>
      </c>
      <c r="AB1425" s="24">
        <f t="shared" si="677"/>
        <v>628.24914027891191</v>
      </c>
      <c r="AC1425" s="24">
        <f t="shared" si="678"/>
        <v>481.89506155012543</v>
      </c>
      <c r="AE1425" s="14">
        <f t="shared" si="679"/>
        <v>117.25</v>
      </c>
      <c r="AF1425" s="24">
        <f t="shared" si="683"/>
        <v>415.94753077506272</v>
      </c>
      <c r="AG1425" s="3">
        <f t="shared" si="680"/>
        <v>1.9</v>
      </c>
      <c r="AH1425" s="3">
        <f>IF(AC1425&lt;=450,AthetaR30_0,IF(AC1425&gt;=650,AthetaR30_2,(IF(AC1425&lt;=550,AthetaR30_0+(AthetaR30_1-AthetaR30_0)/100*(AC1425-450),AthetaR30_1+(AthetaR30_2-AthetaR30_1)/100*(AC1425-450)))))</f>
        <v>0</v>
      </c>
      <c r="AI1425" s="3">
        <f>IF(AD1425&lt;=450,AthetaR60_0,IF(AD1425&gt;=650,AthetaR60_2,(IF(AD1425&lt;=550,AthetaR60_0+(AthetaR60_1-AthetaR60_0)/100*(AD1425-450),AthetaR60_1+(AthetaR60_2-AthetaR60_1)/100*(AD1425-450)))))</f>
        <v>0.5</v>
      </c>
      <c r="AJ1425" s="3">
        <f>IF(AE1425&lt;=450,AthetaR90_0,IF(AE1425&gt;=650,AthetaR90_2,(IF(AE1425&lt;=550,AthetaR90_0+(AthetaR90_1-AthetaR90_0)/100*(AE1425-450),AthetaR90_1+(AthetaR90_2-AthetaR90_1)/100*(AE1425-450)))))</f>
        <v>1.3</v>
      </c>
      <c r="AK1425" s="3">
        <f>IF(AF1425&lt;=450,AthetaR120_0,IF(AF1425&gt;=650,AthetaR120_2,(IF(AF1425&lt;=550,AthetaR120_0+(AthetaR120_1-AthetaR120_0)/100*(AF1425-450),AthetaR120_1+(AthetaR120_2-AthetaR120_1)/100*(AF1425-450)))))</f>
        <v>1.9</v>
      </c>
      <c r="AL1425" s="24">
        <f t="shared" si="681"/>
        <v>628.24914027891191</v>
      </c>
      <c r="AM1425" s="14">
        <f t="shared" si="682"/>
        <v>494.99682708198179</v>
      </c>
    </row>
    <row r="1426" spans="2:39" x14ac:dyDescent="0.25">
      <c r="B1426" s="3">
        <f t="shared" si="665"/>
        <v>7040</v>
      </c>
      <c r="C1426" s="14">
        <f t="shared" si="666"/>
        <v>117.33333333333333</v>
      </c>
      <c r="D1426" s="11">
        <f t="shared" si="667"/>
        <v>1045.6759682974191</v>
      </c>
      <c r="E1426" s="11">
        <f t="shared" ref="E1426:E1489" si="684">IF(B1426&lt;=40*60,20+345*CRed_1*LOG(8*C1426+1,10),ThetaG40+(ThetaG120-ThetaG40)/80*(C1426-40))</f>
        <v>747.25974649710906</v>
      </c>
      <c r="F1426" s="11">
        <f t="shared" si="668"/>
        <v>338.39227662701512</v>
      </c>
      <c r="G1426" s="11">
        <f t="shared" ref="G1426:G1489" si="685">M1426</f>
        <v>628.52330011725701</v>
      </c>
      <c r="H1426" s="11">
        <f t="shared" ref="H1426:H1489" si="686">Q1426</f>
        <v>482.15333969416128</v>
      </c>
      <c r="I1426" s="24">
        <f t="shared" si="669"/>
        <v>338.39227662701512</v>
      </c>
      <c r="J1426" s="12">
        <f t="shared" ref="J1426:J1489" si="687">Cp*RhoP/(K1426*RhoA)*dP/1000*MassivSS</f>
        <v>0.19963600034857115</v>
      </c>
      <c r="K1426" s="24">
        <f t="shared" ref="K1426:K1489" si="688">IF(I1426&lt;600,425+0.773*I1426-1.69/1000*I1426^2+2.22/1000^2*I1426^3,IF(I1426&lt;735,666+13002/(738-I1426),IF(I1426&lt;900,545+17820/(I1426-731),650)))</f>
        <v>579.07940120795286</v>
      </c>
      <c r="L1426" s="12">
        <f t="shared" si="670"/>
        <v>0.20792818155660248</v>
      </c>
      <c r="M1426" s="24">
        <f t="shared" si="671"/>
        <v>628.52330011725701</v>
      </c>
      <c r="N1426" s="12">
        <f t="shared" ref="N1426:N1489" si="689">Cp*RhoP/(O1426*RhoA)*dP/1000*MassivW</f>
        <v>0.49103912590977322</v>
      </c>
      <c r="O1426" s="24">
        <f t="shared" ref="O1426:O1489" si="690">IF(M1426&lt;600,425+0.773*M1426-1.69/1000*M1426^2+2.22/1000^2*M1426^3,IF(M1426&lt;735,666+13002/(738-M1426),IF(M1426&lt;900,545+17820/(M1426-731),650)))</f>
        <v>784.76499761068817</v>
      </c>
      <c r="P1426" s="12">
        <f t="shared" si="672"/>
        <v>0.27396253939150961</v>
      </c>
      <c r="Q1426" s="24">
        <f t="shared" si="673"/>
        <v>482.15333969416128</v>
      </c>
      <c r="R1426" s="12">
        <f t="shared" ref="R1426:R1489" si="691">Cp*RhoP/(S1426*RhoA)*dP/1000*MassivSI</f>
        <v>0.32423972327599848</v>
      </c>
      <c r="S1426" s="24">
        <f t="shared" ref="S1426:S1489" si="692">IF(Q1426&lt;600,425+0.773*Q1426-1.69/1000*Q1426^2+2.22/1000^2*Q1426^3,IF(Q1426&lt;735,666+13002/(738-Q1426),IF(Q1426&lt;900,545+17820/(Q1426-731),650)))</f>
        <v>653.66042450889472</v>
      </c>
      <c r="T1426" s="12">
        <f t="shared" si="674"/>
        <v>0.25814653706239227</v>
      </c>
      <c r="W1426" s="24">
        <f t="shared" si="675"/>
        <v>559.37574524594322</v>
      </c>
      <c r="X1426" s="24">
        <f t="shared" si="676"/>
        <v>717.15955125620656</v>
      </c>
      <c r="Y1426" s="13">
        <f t="shared" ref="Y1426:Y1489" si="693">MAX(MassivSSCO/(X1426*RhoA)*DeltaT*(Z1426+AA1426),L1426)</f>
        <v>0.33331315194979849</v>
      </c>
      <c r="Z1426" s="24">
        <f t="shared" ref="Z1426:Z1489" si="694">AlphaC*(E1426-W1426)</f>
        <v>4697.1000312791457</v>
      </c>
      <c r="AA1426" s="24">
        <f t="shared" ref="AA1426:AA1489" si="695">Phi*EpsilonF*0.7*Botzman/10^8*EpsilonA*((E1426+273)^4-(W1426+273)^4)</f>
        <v>16766.898705199717</v>
      </c>
      <c r="AB1426" s="24">
        <f t="shared" si="677"/>
        <v>628.52330011725701</v>
      </c>
      <c r="AC1426" s="24">
        <f t="shared" si="678"/>
        <v>482.15333969416128</v>
      </c>
      <c r="AE1426" s="14">
        <f t="shared" si="679"/>
        <v>117.33333333333333</v>
      </c>
      <c r="AF1426" s="24">
        <f t="shared" si="683"/>
        <v>416.07666984708067</v>
      </c>
      <c r="AG1426" s="3">
        <f t="shared" si="680"/>
        <v>1.9</v>
      </c>
      <c r="AH1426" s="3">
        <f>IF(AC1426&lt;=450,AthetaR30_0,IF(AC1426&gt;=650,AthetaR30_2,(IF(AC1426&lt;=550,AthetaR30_0+(AthetaR30_1-AthetaR30_0)/100*(AC1426-450),AthetaR30_1+(AthetaR30_2-AthetaR30_1)/100*(AC1426-450)))))</f>
        <v>0</v>
      </c>
      <c r="AI1426" s="3">
        <f>IF(AD1426&lt;=450,AthetaR60_0,IF(AD1426&gt;=650,AthetaR60_2,(IF(AD1426&lt;=550,AthetaR60_0+(AthetaR60_1-AthetaR60_0)/100*(AD1426-450),AthetaR60_1+(AthetaR60_2-AthetaR60_1)/100*(AD1426-450)))))</f>
        <v>0.5</v>
      </c>
      <c r="AJ1426" s="3">
        <f>IF(AE1426&lt;=450,AthetaR90_0,IF(AE1426&gt;=650,AthetaR90_2,(IF(AE1426&lt;=550,AthetaR90_0+(AthetaR90_1-AthetaR90_0)/100*(AE1426-450),AthetaR90_1+(AthetaR90_2-AthetaR90_1)/100*(AE1426-450)))))</f>
        <v>1.3</v>
      </c>
      <c r="AK1426" s="3">
        <f>IF(AF1426&lt;=450,AthetaR120_0,IF(AF1426&gt;=650,AthetaR120_2,(IF(AF1426&lt;=550,AthetaR120_0+(AthetaR120_1-AthetaR120_0)/100*(AF1426-450),AthetaR120_1+(AthetaR120_2-AthetaR120_1)/100*(AF1426-450)))))</f>
        <v>1.9</v>
      </c>
      <c r="AL1426" s="24">
        <f t="shared" si="681"/>
        <v>628.52330011725701</v>
      </c>
      <c r="AM1426" s="14">
        <f t="shared" si="682"/>
        <v>495.28084397210415</v>
      </c>
    </row>
    <row r="1427" spans="2:39" x14ac:dyDescent="0.25">
      <c r="B1427" s="3">
        <f t="shared" ref="B1427:B1490" si="696">B1426+DeltaT</f>
        <v>7045</v>
      </c>
      <c r="C1427" s="14">
        <f t="shared" ref="C1427:C1490" si="697">B1427/60</f>
        <v>117.41666666666667</v>
      </c>
      <c r="D1427" s="11">
        <f t="shared" ref="D1427:D1490" si="698">20+345*LOG(8*C1427+1,10)</f>
        <v>1045.7822318453179</v>
      </c>
      <c r="E1427" s="11">
        <f t="shared" si="684"/>
        <v>747.47354484576113</v>
      </c>
      <c r="F1427" s="11">
        <f t="shared" ref="F1427:F1490" si="699">I1427</f>
        <v>338.60020480857173</v>
      </c>
      <c r="G1427" s="11">
        <f t="shared" si="685"/>
        <v>628.79726265664851</v>
      </c>
      <c r="H1427" s="11">
        <f t="shared" si="686"/>
        <v>482.41148623122365</v>
      </c>
      <c r="I1427" s="24">
        <f t="shared" ref="I1427:I1490" si="700">I1426+IF(Limit=Oui,MAX(0,L1426),L1426)</f>
        <v>338.60020480857173</v>
      </c>
      <c r="J1427" s="12">
        <f t="shared" si="687"/>
        <v>0.19960790587904823</v>
      </c>
      <c r="K1427" s="24">
        <f t="shared" si="688"/>
        <v>579.16090563793489</v>
      </c>
      <c r="L1427" s="12">
        <f t="shared" ref="L1427:L1490" si="701">LambdaP*MassivSS/(dP/1000)/(K1427*RhoA)/(1+J1427/3)*(D1427-I1427)*DeltaT-(EXP(J1427/10)-1)*(D1427-D1426)</f>
        <v>0.20787209625725259</v>
      </c>
      <c r="M1427" s="24">
        <f t="shared" ref="M1427:M1490" si="702">M1426+IF(Limit=Oui,MAX(0,P1426),P1426)</f>
        <v>628.79726265664851</v>
      </c>
      <c r="N1427" s="12">
        <f t="shared" si="689"/>
        <v>0.49085276374822606</v>
      </c>
      <c r="O1427" s="24">
        <f t="shared" si="690"/>
        <v>785.06294948559355</v>
      </c>
      <c r="P1427" s="12">
        <f t="shared" ref="P1427:P1490" si="703">LambdaP*MassivW/(dP/1000)/(O1427*RhoA)/(1+N1427/3)*(D1427-M1427)*DeltaT-(EXP(N1427/10)-1)*(D1427-D1426)</f>
        <v>0.27376506352365093</v>
      </c>
      <c r="Q1427" s="24">
        <f t="shared" ref="Q1427:Q1490" si="704">Q1426+IF(Limit=Oui,MAX(0,T1426),T1426)</f>
        <v>482.41148623122365</v>
      </c>
      <c r="R1427" s="12">
        <f t="shared" si="691"/>
        <v>0.32415113967485887</v>
      </c>
      <c r="S1427" s="24">
        <f t="shared" si="692"/>
        <v>653.83905597810224</v>
      </c>
      <c r="T1427" s="12">
        <f t="shared" ref="T1427:T1490" si="705">LambdaP*MassivSI/(dP/1000)/(S1427*RhoA)/(1+R1427/3)*(D1427-Q1427)*DeltaT-(EXP(R1427/10)-1)*(D1427-D1426)</f>
        <v>0.2580149775296961</v>
      </c>
      <c r="W1427" s="24">
        <f t="shared" ref="W1427:W1490" si="706">W1426+IF(Limit=Oui,MAX(0,Y1426),Y1426)</f>
        <v>559.70905839789305</v>
      </c>
      <c r="X1427" s="24">
        <f t="shared" ref="X1427:X1490" si="707">IF(W1427&lt;600,425+0.773*W1427-1.69/1000*W1427^2+2.22/1000^2*W1427^3,IF(W1427&lt;735,666+13002/(738-W1427),IF(W1427&lt;900,545+17820/(W1427-731),650)))</f>
        <v>717.4818353498581</v>
      </c>
      <c r="Y1427" s="13">
        <f t="shared" si="693"/>
        <v>0.33317706369301109</v>
      </c>
      <c r="Z1427" s="24">
        <f t="shared" si="694"/>
        <v>4694.1121611967019</v>
      </c>
      <c r="AA1427" s="24">
        <f t="shared" si="695"/>
        <v>16770.764811245481</v>
      </c>
      <c r="AB1427" s="24">
        <f t="shared" ref="AB1427:AB1490" si="708">MAX(M1427,AVERAGE(W1427,AC1427))</f>
        <v>628.79726265664851</v>
      </c>
      <c r="AC1427" s="24">
        <f t="shared" ref="AC1427:AC1490" si="709">Q1427</f>
        <v>482.41148623122365</v>
      </c>
      <c r="AE1427" s="14">
        <f t="shared" ref="AE1427:AE1490" si="710">C1427</f>
        <v>117.41666666666667</v>
      </c>
      <c r="AF1427" s="24">
        <f t="shared" si="683"/>
        <v>416.20574311561182</v>
      </c>
      <c r="AG1427" s="3">
        <f t="shared" ref="AG1427:AG1490" si="711">IF(C1427&lt;=30,AH1427,IF(C1427&lt;=60,AI1427,IF(C1427&lt;=90,AJ1427,IF(C1427&lt;=120,AK1427,-1))))</f>
        <v>1.9</v>
      </c>
      <c r="AH1427" s="3">
        <f>IF(AC1427&lt;=450,AthetaR30_0,IF(AC1427&gt;=650,AthetaR30_2,(IF(AC1427&lt;=550,AthetaR30_0+(AthetaR30_1-AthetaR30_0)/100*(AC1427-450),AthetaR30_1+(AthetaR30_2-AthetaR30_1)/100*(AC1427-450)))))</f>
        <v>0</v>
      </c>
      <c r="AI1427" s="3">
        <f>IF(AD1427&lt;=450,AthetaR60_0,IF(AD1427&gt;=650,AthetaR60_2,(IF(AD1427&lt;=550,AthetaR60_0+(AthetaR60_1-AthetaR60_0)/100*(AD1427-450),AthetaR60_1+(AthetaR60_2-AthetaR60_1)/100*(AD1427-450)))))</f>
        <v>0.5</v>
      </c>
      <c r="AJ1427" s="3">
        <f>IF(AE1427&lt;=450,AthetaR90_0,IF(AE1427&gt;=650,AthetaR90_2,(IF(AE1427&lt;=550,AthetaR90_0+(AthetaR90_1-AthetaR90_0)/100*(AE1427-450),AthetaR90_1+(AthetaR90_2-AthetaR90_1)/100*(AE1427-450)))))</f>
        <v>1.3</v>
      </c>
      <c r="AK1427" s="3">
        <f>IF(AF1427&lt;=450,AthetaR120_0,IF(AF1427&gt;=650,AthetaR120_2,(IF(AF1427&lt;=550,AthetaR120_0+(AthetaR120_1-AthetaR120_0)/100*(AF1427-450),AthetaR120_1+(AthetaR120_2-AthetaR120_1)/100*(AF1427-450)))))</f>
        <v>1.9</v>
      </c>
      <c r="AL1427" s="24">
        <f t="shared" ref="AL1427:AL1490" si="712">MAX(M1427,AVERAGE(W1427,AM1427))</f>
        <v>628.79726265664851</v>
      </c>
      <c r="AM1427" s="14">
        <f t="shared" ref="AM1427:AM1490" si="713">IF(W1427&gt;=AF1427,(1+(W1427-AF1427)*AG1427/10000)*AC1427,AC1427)</f>
        <v>495.56473927606589</v>
      </c>
    </row>
    <row r="1428" spans="2:39" x14ac:dyDescent="0.25">
      <c r="B1428" s="3">
        <f t="shared" si="696"/>
        <v>7050</v>
      </c>
      <c r="C1428" s="14">
        <f t="shared" si="697"/>
        <v>117.5</v>
      </c>
      <c r="D1428" s="11">
        <f t="shared" si="698"/>
        <v>1045.8884200824034</v>
      </c>
      <c r="E1428" s="11">
        <f t="shared" si="684"/>
        <v>747.68734319441319</v>
      </c>
      <c r="F1428" s="11">
        <f t="shared" si="699"/>
        <v>338.80807690482897</v>
      </c>
      <c r="G1428" s="11">
        <f t="shared" si="685"/>
        <v>629.0710277201722</v>
      </c>
      <c r="H1428" s="11">
        <f t="shared" si="686"/>
        <v>482.66950120875333</v>
      </c>
      <c r="I1428" s="24">
        <f t="shared" si="700"/>
        <v>338.80807690482897</v>
      </c>
      <c r="J1428" s="12">
        <f t="shared" si="687"/>
        <v>0.1995798100621452</v>
      </c>
      <c r="K1428" s="24">
        <f t="shared" si="688"/>
        <v>579.24243692487801</v>
      </c>
      <c r="L1428" s="12">
        <f t="shared" si="701"/>
        <v>0.20781600882863308</v>
      </c>
      <c r="M1428" s="24">
        <f t="shared" si="702"/>
        <v>629.0710277201722</v>
      </c>
      <c r="N1428" s="12">
        <f t="shared" si="689"/>
        <v>0.49066574182843731</v>
      </c>
      <c r="O1428" s="24">
        <f t="shared" si="690"/>
        <v>785.36218370443396</v>
      </c>
      <c r="P1428" s="12">
        <f t="shared" si="703"/>
        <v>0.27356740961032217</v>
      </c>
      <c r="Q1428" s="24">
        <f t="shared" si="704"/>
        <v>482.66950120875333</v>
      </c>
      <c r="R1428" s="12">
        <f t="shared" si="691"/>
        <v>0.32406254907963156</v>
      </c>
      <c r="S1428" s="24">
        <f t="shared" si="692"/>
        <v>654.01779922170283</v>
      </c>
      <c r="T1428" s="12">
        <f t="shared" si="705"/>
        <v>0.25788346551608055</v>
      </c>
      <c r="W1428" s="24">
        <f t="shared" si="706"/>
        <v>560.04223546158607</v>
      </c>
      <c r="X1428" s="24">
        <f t="shared" si="707"/>
        <v>717.80444034000925</v>
      </c>
      <c r="Y1428" s="13">
        <f t="shared" si="693"/>
        <v>0.33304098492896256</v>
      </c>
      <c r="Z1428" s="24">
        <f t="shared" si="694"/>
        <v>4691.1276933206782</v>
      </c>
      <c r="AA1428" s="24">
        <f t="shared" si="695"/>
        <v>16774.629846779819</v>
      </c>
      <c r="AB1428" s="24">
        <f t="shared" si="708"/>
        <v>629.0710277201722</v>
      </c>
      <c r="AC1428" s="24">
        <f t="shared" si="709"/>
        <v>482.66950120875333</v>
      </c>
      <c r="AE1428" s="14">
        <f t="shared" si="710"/>
        <v>117.5</v>
      </c>
      <c r="AF1428" s="24">
        <f t="shared" si="683"/>
        <v>416.33475060437667</v>
      </c>
      <c r="AG1428" s="3">
        <f t="shared" si="711"/>
        <v>1.9</v>
      </c>
      <c r="AH1428" s="3">
        <f>IF(AC1428&lt;=450,AthetaR30_0,IF(AC1428&gt;=650,AthetaR30_2,(IF(AC1428&lt;=550,AthetaR30_0+(AthetaR30_1-AthetaR30_0)/100*(AC1428-450),AthetaR30_1+(AthetaR30_2-AthetaR30_1)/100*(AC1428-450)))))</f>
        <v>0</v>
      </c>
      <c r="AI1428" s="3">
        <f>IF(AD1428&lt;=450,AthetaR60_0,IF(AD1428&gt;=650,AthetaR60_2,(IF(AD1428&lt;=550,AthetaR60_0+(AthetaR60_1-AthetaR60_0)/100*(AD1428-450),AthetaR60_1+(AthetaR60_2-AthetaR60_1)/100*(AD1428-450)))))</f>
        <v>0.5</v>
      </c>
      <c r="AJ1428" s="3">
        <f>IF(AE1428&lt;=450,AthetaR90_0,IF(AE1428&gt;=650,AthetaR90_2,(IF(AE1428&lt;=550,AthetaR90_0+(AthetaR90_1-AthetaR90_0)/100*(AE1428-450),AthetaR90_1+(AthetaR90_2-AthetaR90_1)/100*(AE1428-450)))))</f>
        <v>1.3</v>
      </c>
      <c r="AK1428" s="3">
        <f>IF(AF1428&lt;=450,AthetaR120_0,IF(AF1428&gt;=650,AthetaR120_2,(IF(AF1428&lt;=550,AthetaR120_0+(AthetaR120_1-AthetaR120_0)/100*(AF1428-450),AthetaR120_1+(AthetaR120_2-AthetaR120_1)/100*(AF1428-450)))))</f>
        <v>1.9</v>
      </c>
      <c r="AL1428" s="24">
        <f t="shared" si="712"/>
        <v>629.0710277201722</v>
      </c>
      <c r="AM1428" s="14">
        <f t="shared" si="713"/>
        <v>495.84851301559212</v>
      </c>
    </row>
    <row r="1429" spans="2:39" x14ac:dyDescent="0.25">
      <c r="B1429" s="3">
        <f t="shared" si="696"/>
        <v>7055</v>
      </c>
      <c r="C1429" s="14">
        <f t="shared" si="697"/>
        <v>117.58333333333333</v>
      </c>
      <c r="D1429" s="11">
        <f t="shared" si="698"/>
        <v>1045.9945331153492</v>
      </c>
      <c r="E1429" s="11">
        <f t="shared" si="684"/>
        <v>747.90114154306525</v>
      </c>
      <c r="F1429" s="11">
        <f t="shared" si="699"/>
        <v>339.01589291365758</v>
      </c>
      <c r="G1429" s="11">
        <f t="shared" si="685"/>
        <v>629.34459512978253</v>
      </c>
      <c r="H1429" s="11">
        <f t="shared" si="686"/>
        <v>482.92738467426943</v>
      </c>
      <c r="I1429" s="24">
        <f t="shared" si="700"/>
        <v>339.01589291365758</v>
      </c>
      <c r="J1429" s="12">
        <f t="shared" si="687"/>
        <v>0.19955171287504628</v>
      </c>
      <c r="K1429" s="24">
        <f t="shared" si="688"/>
        <v>579.32399514801443</v>
      </c>
      <c r="L1429" s="12">
        <f t="shared" si="701"/>
        <v>0.20775991928918</v>
      </c>
      <c r="M1429" s="24">
        <f t="shared" si="702"/>
        <v>629.34459512978253</v>
      </c>
      <c r="N1429" s="12">
        <f t="shared" si="689"/>
        <v>0.49047805690984231</v>
      </c>
      <c r="O1429" s="24">
        <f t="shared" si="690"/>
        <v>785.6627081324682</v>
      </c>
      <c r="P1429" s="12">
        <f t="shared" si="703"/>
        <v>0.27336957651208887</v>
      </c>
      <c r="Q1429" s="24">
        <f t="shared" si="704"/>
        <v>482.92738467426943</v>
      </c>
      <c r="R1429" s="12">
        <f t="shared" si="691"/>
        <v>0.32397395156550823</v>
      </c>
      <c r="S1429" s="24">
        <f t="shared" si="692"/>
        <v>654.19665419113301</v>
      </c>
      <c r="T1429" s="12">
        <f t="shared" si="705"/>
        <v>0.25775200109957763</v>
      </c>
      <c r="W1429" s="24">
        <f t="shared" si="706"/>
        <v>560.37527644651504</v>
      </c>
      <c r="X1429" s="24">
        <f t="shared" si="707"/>
        <v>718.12736617386463</v>
      </c>
      <c r="Y1429" s="13">
        <f t="shared" si="693"/>
        <v>0.33290491611106837</v>
      </c>
      <c r="Z1429" s="24">
        <f t="shared" si="694"/>
        <v>4688.1466274137547</v>
      </c>
      <c r="AA1429" s="24">
        <f t="shared" si="695"/>
        <v>16778.493828761282</v>
      </c>
      <c r="AB1429" s="24">
        <f t="shared" si="708"/>
        <v>629.34459512978253</v>
      </c>
      <c r="AC1429" s="24">
        <f t="shared" si="709"/>
        <v>482.92738467426943</v>
      </c>
      <c r="AE1429" s="14">
        <f t="shared" si="710"/>
        <v>117.58333333333333</v>
      </c>
      <c r="AF1429" s="24">
        <f t="shared" si="683"/>
        <v>416.46369233713472</v>
      </c>
      <c r="AG1429" s="3">
        <f t="shared" si="711"/>
        <v>1.9</v>
      </c>
      <c r="AH1429" s="3">
        <f>IF(AC1429&lt;=450,AthetaR30_0,IF(AC1429&gt;=650,AthetaR30_2,(IF(AC1429&lt;=550,AthetaR30_0+(AthetaR30_1-AthetaR30_0)/100*(AC1429-450),AthetaR30_1+(AthetaR30_2-AthetaR30_1)/100*(AC1429-450)))))</f>
        <v>0</v>
      </c>
      <c r="AI1429" s="3">
        <f>IF(AD1429&lt;=450,AthetaR60_0,IF(AD1429&gt;=650,AthetaR60_2,(IF(AD1429&lt;=550,AthetaR60_0+(AthetaR60_1-AthetaR60_0)/100*(AD1429-450),AthetaR60_1+(AthetaR60_2-AthetaR60_1)/100*(AD1429-450)))))</f>
        <v>0.5</v>
      </c>
      <c r="AJ1429" s="3">
        <f>IF(AE1429&lt;=450,AthetaR90_0,IF(AE1429&gt;=650,AthetaR90_2,(IF(AE1429&lt;=550,AthetaR90_0+(AthetaR90_1-AthetaR90_0)/100*(AE1429-450),AthetaR90_1+(AthetaR90_2-AthetaR90_1)/100*(AE1429-450)))))</f>
        <v>1.3</v>
      </c>
      <c r="AK1429" s="3">
        <f>IF(AF1429&lt;=450,AthetaR120_0,IF(AF1429&gt;=650,AthetaR120_2,(IF(AF1429&lt;=550,AthetaR120_0+(AthetaR120_1-AthetaR120_0)/100*(AF1429-450),AthetaR120_1+(AthetaR120_2-AthetaR120_1)/100*(AF1429-450)))))</f>
        <v>1.9</v>
      </c>
      <c r="AL1429" s="24">
        <f t="shared" si="712"/>
        <v>629.34459512978253</v>
      </c>
      <c r="AM1429" s="14">
        <f t="shared" si="713"/>
        <v>496.13216521254157</v>
      </c>
    </row>
    <row r="1430" spans="2:39" x14ac:dyDescent="0.25">
      <c r="B1430" s="3">
        <f t="shared" si="696"/>
        <v>7060</v>
      </c>
      <c r="C1430" s="14">
        <f t="shared" si="697"/>
        <v>117.66666666666667</v>
      </c>
      <c r="D1430" s="11">
        <f t="shared" si="698"/>
        <v>1046.1005710506006</v>
      </c>
      <c r="E1430" s="11">
        <f t="shared" si="684"/>
        <v>748.11493989171743</v>
      </c>
      <c r="F1430" s="11">
        <f t="shared" si="699"/>
        <v>339.22365283294675</v>
      </c>
      <c r="G1430" s="11">
        <f t="shared" si="685"/>
        <v>629.61796470629463</v>
      </c>
      <c r="H1430" s="11">
        <f t="shared" si="686"/>
        <v>483.18513667536899</v>
      </c>
      <c r="I1430" s="24">
        <f t="shared" si="700"/>
        <v>339.22365283294675</v>
      </c>
      <c r="J1430" s="12">
        <f t="shared" si="687"/>
        <v>0.19952361429502563</v>
      </c>
      <c r="K1430" s="24">
        <f t="shared" si="688"/>
        <v>579.40558038639858</v>
      </c>
      <c r="L1430" s="12">
        <f t="shared" si="701"/>
        <v>0.20770382765740386</v>
      </c>
      <c r="M1430" s="24">
        <f t="shared" si="702"/>
        <v>629.61796470629463</v>
      </c>
      <c r="N1430" s="12">
        <f t="shared" si="689"/>
        <v>0.49028970573211916</v>
      </c>
      <c r="O1430" s="24">
        <f t="shared" si="690"/>
        <v>785.96453069704557</v>
      </c>
      <c r="P1430" s="12">
        <f t="shared" si="703"/>
        <v>0.27317156308158563</v>
      </c>
      <c r="Q1430" s="24">
        <f t="shared" si="704"/>
        <v>483.18513667536899</v>
      </c>
      <c r="R1430" s="12">
        <f t="shared" si="691"/>
        <v>0.32388534720774609</v>
      </c>
      <c r="S1430" s="24">
        <f t="shared" si="692"/>
        <v>654.37562083749253</v>
      </c>
      <c r="T1430" s="12">
        <f t="shared" si="705"/>
        <v>0.25762058435815244</v>
      </c>
      <c r="W1430" s="24">
        <f t="shared" si="706"/>
        <v>560.70818136262608</v>
      </c>
      <c r="X1430" s="24">
        <f t="shared" si="707"/>
        <v>718.45061279814195</v>
      </c>
      <c r="Y1430" s="13">
        <f t="shared" si="693"/>
        <v>0.33276885769188946</v>
      </c>
      <c r="Z1430" s="24">
        <f t="shared" si="694"/>
        <v>4685.1689632272837</v>
      </c>
      <c r="AA1430" s="24">
        <f t="shared" si="695"/>
        <v>16782.356774146952</v>
      </c>
      <c r="AB1430" s="24">
        <f t="shared" si="708"/>
        <v>629.61796470629463</v>
      </c>
      <c r="AC1430" s="24">
        <f t="shared" si="709"/>
        <v>483.18513667536899</v>
      </c>
      <c r="AE1430" s="14">
        <f t="shared" si="710"/>
        <v>117.66666666666667</v>
      </c>
      <c r="AF1430" s="24">
        <f t="shared" si="683"/>
        <v>416.5925683376845</v>
      </c>
      <c r="AG1430" s="3">
        <f t="shared" si="711"/>
        <v>1.9</v>
      </c>
      <c r="AH1430" s="3">
        <f>IF(AC1430&lt;=450,AthetaR30_0,IF(AC1430&gt;=650,AthetaR30_2,(IF(AC1430&lt;=550,AthetaR30_0+(AthetaR30_1-AthetaR30_0)/100*(AC1430-450),AthetaR30_1+(AthetaR30_2-AthetaR30_1)/100*(AC1430-450)))))</f>
        <v>0</v>
      </c>
      <c r="AI1430" s="3">
        <f>IF(AD1430&lt;=450,AthetaR60_0,IF(AD1430&gt;=650,AthetaR60_2,(IF(AD1430&lt;=550,AthetaR60_0+(AthetaR60_1-AthetaR60_0)/100*(AD1430-450),AthetaR60_1+(AthetaR60_2-AthetaR60_1)/100*(AD1430-450)))))</f>
        <v>0.5</v>
      </c>
      <c r="AJ1430" s="3">
        <f>IF(AE1430&lt;=450,AthetaR90_0,IF(AE1430&gt;=650,AthetaR90_2,(IF(AE1430&lt;=550,AthetaR90_0+(AthetaR90_1-AthetaR90_0)/100*(AE1430-450),AthetaR90_1+(AthetaR90_2-AthetaR90_1)/100*(AE1430-450)))))</f>
        <v>1.3</v>
      </c>
      <c r="AK1430" s="3">
        <f>IF(AF1430&lt;=450,AthetaR120_0,IF(AF1430&gt;=650,AthetaR120_2,(IF(AF1430&lt;=550,AthetaR120_0+(AthetaR120_1-AthetaR120_0)/100*(AF1430-450),AthetaR120_1+(AthetaR120_2-AthetaR120_1)/100*(AF1430-450)))))</f>
        <v>1.9</v>
      </c>
      <c r="AL1430" s="24">
        <f t="shared" si="712"/>
        <v>629.61796470629463</v>
      </c>
      <c r="AM1430" s="14">
        <f t="shared" si="713"/>
        <v>496.41569588890616</v>
      </c>
    </row>
    <row r="1431" spans="2:39" x14ac:dyDescent="0.25">
      <c r="B1431" s="3">
        <f t="shared" si="696"/>
        <v>7065</v>
      </c>
      <c r="C1431" s="14">
        <f t="shared" si="697"/>
        <v>117.75</v>
      </c>
      <c r="D1431" s="11">
        <f t="shared" si="698"/>
        <v>1046.2065339943781</v>
      </c>
      <c r="E1431" s="11">
        <f t="shared" si="684"/>
        <v>748.32873824036949</v>
      </c>
      <c r="F1431" s="11">
        <f t="shared" si="699"/>
        <v>339.43135666060414</v>
      </c>
      <c r="G1431" s="11">
        <f t="shared" si="685"/>
        <v>629.89113626937626</v>
      </c>
      <c r="H1431" s="11">
        <f t="shared" si="686"/>
        <v>483.44275725972716</v>
      </c>
      <c r="I1431" s="24">
        <f t="shared" si="700"/>
        <v>339.43135666060414</v>
      </c>
      <c r="J1431" s="12">
        <f t="shared" si="687"/>
        <v>0.19949551429944715</v>
      </c>
      <c r="K1431" s="24">
        <f t="shared" si="688"/>
        <v>579.48719271890752</v>
      </c>
      <c r="L1431" s="12">
        <f t="shared" si="701"/>
        <v>0.20764773395174385</v>
      </c>
      <c r="M1431" s="24">
        <f t="shared" si="702"/>
        <v>629.89113626937626</v>
      </c>
      <c r="N1431" s="12">
        <f t="shared" si="689"/>
        <v>0.49010068501505083</v>
      </c>
      <c r="O1431" s="24">
        <f t="shared" si="690"/>
        <v>786.26765938820017</v>
      </c>
      <c r="P1431" s="12">
        <f t="shared" si="703"/>
        <v>0.27297336816309414</v>
      </c>
      <c r="Q1431" s="24">
        <f t="shared" si="704"/>
        <v>483.44275725972716</v>
      </c>
      <c r="R1431" s="12">
        <f t="shared" si="691"/>
        <v>0.32379673608166692</v>
      </c>
      <c r="S1431" s="24">
        <f t="shared" si="692"/>
        <v>654.55469911154455</v>
      </c>
      <c r="T1431" s="12">
        <f t="shared" si="705"/>
        <v>0.25748921536946462</v>
      </c>
      <c r="W1431" s="24">
        <f t="shared" si="706"/>
        <v>561.040950220318</v>
      </c>
      <c r="X1431" s="24">
        <f t="shared" si="707"/>
        <v>718.77418015907392</v>
      </c>
      <c r="Y1431" s="13">
        <f t="shared" si="693"/>
        <v>0.33263281012312867</v>
      </c>
      <c r="Z1431" s="24">
        <f t="shared" si="694"/>
        <v>4682.1947005012871</v>
      </c>
      <c r="AA1431" s="24">
        <f t="shared" si="695"/>
        <v>16786.218699892259</v>
      </c>
      <c r="AB1431" s="24">
        <f t="shared" si="708"/>
        <v>629.89113626937626</v>
      </c>
      <c r="AC1431" s="24">
        <f t="shared" si="709"/>
        <v>483.44275725972716</v>
      </c>
      <c r="AE1431" s="14">
        <f t="shared" si="710"/>
        <v>117.75</v>
      </c>
      <c r="AF1431" s="24">
        <f t="shared" si="683"/>
        <v>416.72137862986358</v>
      </c>
      <c r="AG1431" s="3">
        <f t="shared" si="711"/>
        <v>1.9</v>
      </c>
      <c r="AH1431" s="3">
        <f>IF(AC1431&lt;=450,AthetaR30_0,IF(AC1431&gt;=650,AthetaR30_2,(IF(AC1431&lt;=550,AthetaR30_0+(AthetaR30_1-AthetaR30_0)/100*(AC1431-450),AthetaR30_1+(AthetaR30_2-AthetaR30_1)/100*(AC1431-450)))))</f>
        <v>0</v>
      </c>
      <c r="AI1431" s="3">
        <f>IF(AD1431&lt;=450,AthetaR60_0,IF(AD1431&gt;=650,AthetaR60_2,(IF(AD1431&lt;=550,AthetaR60_0+(AthetaR60_1-AthetaR60_0)/100*(AD1431-450),AthetaR60_1+(AthetaR60_2-AthetaR60_1)/100*(AD1431-450)))))</f>
        <v>0.5</v>
      </c>
      <c r="AJ1431" s="3">
        <f>IF(AE1431&lt;=450,AthetaR90_0,IF(AE1431&gt;=650,AthetaR90_2,(IF(AE1431&lt;=550,AthetaR90_0+(AthetaR90_1-AthetaR90_0)/100*(AE1431-450),AthetaR90_1+(AthetaR90_2-AthetaR90_1)/100*(AE1431-450)))))</f>
        <v>1.3</v>
      </c>
      <c r="AK1431" s="3">
        <f>IF(AF1431&lt;=450,AthetaR120_0,IF(AF1431&gt;=650,AthetaR120_2,(IF(AF1431&lt;=550,AthetaR120_0+(AthetaR120_1-AthetaR120_0)/100*(AF1431-450),AthetaR120_1+(AthetaR120_2-AthetaR120_1)/100*(AF1431-450)))))</f>
        <v>1.9</v>
      </c>
      <c r="AL1431" s="24">
        <f t="shared" si="712"/>
        <v>629.89113626937626</v>
      </c>
      <c r="AM1431" s="14">
        <f t="shared" si="713"/>
        <v>496.69910506681123</v>
      </c>
    </row>
    <row r="1432" spans="2:39" x14ac:dyDescent="0.25">
      <c r="B1432" s="3">
        <f t="shared" si="696"/>
        <v>7070</v>
      </c>
      <c r="C1432" s="14">
        <f t="shared" si="697"/>
        <v>117.83333333333333</v>
      </c>
      <c r="D1432" s="11">
        <f t="shared" si="698"/>
        <v>1046.312422052677</v>
      </c>
      <c r="E1432" s="11">
        <f t="shared" si="684"/>
        <v>748.54253658902155</v>
      </c>
      <c r="F1432" s="11">
        <f t="shared" si="699"/>
        <v>339.63900439455585</v>
      </c>
      <c r="G1432" s="11">
        <f t="shared" si="685"/>
        <v>630.16410963753935</v>
      </c>
      <c r="H1432" s="11">
        <f t="shared" si="686"/>
        <v>483.70024647509661</v>
      </c>
      <c r="I1432" s="24">
        <f t="shared" si="700"/>
        <v>339.63900439455585</v>
      </c>
      <c r="J1432" s="12">
        <f t="shared" si="687"/>
        <v>0.1994674128657638</v>
      </c>
      <c r="K1432" s="24">
        <f t="shared" si="688"/>
        <v>579.56883222424096</v>
      </c>
      <c r="L1432" s="12">
        <f t="shared" si="701"/>
        <v>0.2075916381906594</v>
      </c>
      <c r="M1432" s="24">
        <f t="shared" si="702"/>
        <v>630.16410963753935</v>
      </c>
      <c r="N1432" s="12">
        <f t="shared" si="689"/>
        <v>0.48991099145838707</v>
      </c>
      <c r="O1432" s="24">
        <f t="shared" si="690"/>
        <v>786.5721022592511</v>
      </c>
      <c r="P1432" s="12">
        <f t="shared" si="703"/>
        <v>0.27277499059271121</v>
      </c>
      <c r="Q1432" s="24">
        <f t="shared" si="704"/>
        <v>483.70024647509661</v>
      </c>
      <c r="R1432" s="12">
        <f t="shared" si="691"/>
        <v>0.323708118262656</v>
      </c>
      <c r="S1432" s="24">
        <f t="shared" si="692"/>
        <v>654.73388896371728</v>
      </c>
      <c r="T1432" s="12">
        <f t="shared" si="705"/>
        <v>0.25735789421101762</v>
      </c>
      <c r="W1432" s="24">
        <f t="shared" si="706"/>
        <v>561.37358303044107</v>
      </c>
      <c r="X1432" s="24">
        <f t="shared" si="707"/>
        <v>719.09806820241261</v>
      </c>
      <c r="Y1432" s="13">
        <f t="shared" si="693"/>
        <v>0.33249677385562743</v>
      </c>
      <c r="Z1432" s="24">
        <f t="shared" si="694"/>
        <v>4679.2238389645117</v>
      </c>
      <c r="AA1432" s="24">
        <f t="shared" si="695"/>
        <v>16790.079622950936</v>
      </c>
      <c r="AB1432" s="24">
        <f t="shared" si="708"/>
        <v>630.16410963753935</v>
      </c>
      <c r="AC1432" s="24">
        <f t="shared" si="709"/>
        <v>483.70024647509661</v>
      </c>
      <c r="AE1432" s="14">
        <f t="shared" si="710"/>
        <v>117.83333333333333</v>
      </c>
      <c r="AF1432" s="24">
        <f t="shared" si="683"/>
        <v>416.8501232375483</v>
      </c>
      <c r="AG1432" s="3">
        <f t="shared" si="711"/>
        <v>1.9</v>
      </c>
      <c r="AH1432" s="3">
        <f>IF(AC1432&lt;=450,AthetaR30_0,IF(AC1432&gt;=650,AthetaR30_2,(IF(AC1432&lt;=550,AthetaR30_0+(AthetaR30_1-AthetaR30_0)/100*(AC1432-450),AthetaR30_1+(AthetaR30_2-AthetaR30_1)/100*(AC1432-450)))))</f>
        <v>0</v>
      </c>
      <c r="AI1432" s="3">
        <f>IF(AD1432&lt;=450,AthetaR60_0,IF(AD1432&gt;=650,AthetaR60_2,(IF(AD1432&lt;=550,AthetaR60_0+(AthetaR60_1-AthetaR60_0)/100*(AD1432-450),AthetaR60_1+(AthetaR60_2-AthetaR60_1)/100*(AD1432-450)))))</f>
        <v>0.5</v>
      </c>
      <c r="AJ1432" s="3">
        <f>IF(AE1432&lt;=450,AthetaR90_0,IF(AE1432&gt;=650,AthetaR90_2,(IF(AE1432&lt;=550,AthetaR90_0+(AthetaR90_1-AthetaR90_0)/100*(AE1432-450),AthetaR90_1+(AthetaR90_2-AthetaR90_1)/100*(AE1432-450)))))</f>
        <v>1.3</v>
      </c>
      <c r="AK1432" s="3">
        <f>IF(AF1432&lt;=450,AthetaR120_0,IF(AF1432&gt;=650,AthetaR120_2,(IF(AF1432&lt;=550,AthetaR120_0+(AthetaR120_1-AthetaR120_0)/100*(AF1432-450),AthetaR120_1+(AthetaR120_2-AthetaR120_1)/100*(AF1432-450)))))</f>
        <v>1.9</v>
      </c>
      <c r="AL1432" s="24">
        <f t="shared" si="712"/>
        <v>630.16410963753935</v>
      </c>
      <c r="AM1432" s="14">
        <f t="shared" si="713"/>
        <v>496.9823927685153</v>
      </c>
    </row>
    <row r="1433" spans="2:39" x14ac:dyDescent="0.25">
      <c r="B1433" s="3">
        <f t="shared" si="696"/>
        <v>7075</v>
      </c>
      <c r="C1433" s="14">
        <f t="shared" si="697"/>
        <v>117.91666666666667</v>
      </c>
      <c r="D1433" s="11">
        <f t="shared" si="698"/>
        <v>1046.4182353312672</v>
      </c>
      <c r="E1433" s="11">
        <f t="shared" si="684"/>
        <v>748.75633493767361</v>
      </c>
      <c r="F1433" s="11">
        <f t="shared" si="699"/>
        <v>339.8465960327465</v>
      </c>
      <c r="G1433" s="11">
        <f t="shared" si="685"/>
        <v>630.43688462813202</v>
      </c>
      <c r="H1433" s="11">
        <f t="shared" si="686"/>
        <v>483.9576043693076</v>
      </c>
      <c r="I1433" s="24">
        <f t="shared" si="700"/>
        <v>339.8465960327465</v>
      </c>
      <c r="J1433" s="12">
        <f t="shared" si="687"/>
        <v>0.19943930997151843</v>
      </c>
      <c r="K1433" s="24">
        <f t="shared" si="688"/>
        <v>579.65049898092116</v>
      </c>
      <c r="L1433" s="12">
        <f t="shared" si="701"/>
        <v>0.20753554039261601</v>
      </c>
      <c r="M1433" s="24">
        <f t="shared" si="702"/>
        <v>630.43688462813202</v>
      </c>
      <c r="N1433" s="12">
        <f t="shared" si="689"/>
        <v>0.4897206217417035</v>
      </c>
      <c r="O1433" s="24">
        <f t="shared" si="690"/>
        <v>786.87786742741127</v>
      </c>
      <c r="P1433" s="12">
        <f t="shared" si="703"/>
        <v>0.27257642919825381</v>
      </c>
      <c r="Q1433" s="24">
        <f t="shared" si="704"/>
        <v>483.9576043693076</v>
      </c>
      <c r="R1433" s="12">
        <f t="shared" si="691"/>
        <v>0.32361949382616073</v>
      </c>
      <c r="S1433" s="24">
        <f t="shared" si="692"/>
        <v>654.91319034410617</v>
      </c>
      <c r="T1433" s="12">
        <f t="shared" si="705"/>
        <v>0.25722662096013538</v>
      </c>
      <c r="W1433" s="24">
        <f t="shared" si="706"/>
        <v>561.70607980429668</v>
      </c>
      <c r="X1433" s="24">
        <f t="shared" si="707"/>
        <v>719.42227687343279</v>
      </c>
      <c r="Y1433" s="13">
        <f t="shared" si="693"/>
        <v>0.33236074933936027</v>
      </c>
      <c r="Z1433" s="24">
        <f t="shared" si="694"/>
        <v>4676.2563783344231</v>
      </c>
      <c r="AA1433" s="24">
        <f t="shared" si="695"/>
        <v>16793.939560274783</v>
      </c>
      <c r="AB1433" s="24">
        <f t="shared" si="708"/>
        <v>630.43688462813202</v>
      </c>
      <c r="AC1433" s="24">
        <f t="shared" si="709"/>
        <v>483.9576043693076</v>
      </c>
      <c r="AE1433" s="14">
        <f t="shared" si="710"/>
        <v>117.91666666666667</v>
      </c>
      <c r="AF1433" s="24">
        <f t="shared" si="683"/>
        <v>416.97880218465377</v>
      </c>
      <c r="AG1433" s="3">
        <f t="shared" si="711"/>
        <v>1.9</v>
      </c>
      <c r="AH1433" s="3">
        <f>IF(AC1433&lt;=450,AthetaR30_0,IF(AC1433&gt;=650,AthetaR30_2,(IF(AC1433&lt;=550,AthetaR30_0+(AthetaR30_1-AthetaR30_0)/100*(AC1433-450),AthetaR30_1+(AthetaR30_2-AthetaR30_1)/100*(AC1433-450)))))</f>
        <v>0</v>
      </c>
      <c r="AI1433" s="3">
        <f>IF(AD1433&lt;=450,AthetaR60_0,IF(AD1433&gt;=650,AthetaR60_2,(IF(AD1433&lt;=550,AthetaR60_0+(AthetaR60_1-AthetaR60_0)/100*(AD1433-450),AthetaR60_1+(AthetaR60_2-AthetaR60_1)/100*(AD1433-450)))))</f>
        <v>0.5</v>
      </c>
      <c r="AJ1433" s="3">
        <f>IF(AE1433&lt;=450,AthetaR90_0,IF(AE1433&gt;=650,AthetaR90_2,(IF(AE1433&lt;=550,AthetaR90_0+(AthetaR90_1-AthetaR90_0)/100*(AE1433-450),AthetaR90_1+(AthetaR90_2-AthetaR90_1)/100*(AE1433-450)))))</f>
        <v>1.3</v>
      </c>
      <c r="AK1433" s="3">
        <f>IF(AF1433&lt;=450,AthetaR120_0,IF(AF1433&gt;=650,AthetaR120_2,(IF(AF1433&lt;=550,AthetaR120_0+(AthetaR120_1-AthetaR120_0)/100*(AF1433-450),AthetaR120_1+(AthetaR120_2-AthetaR120_1)/100*(AF1433-450)))))</f>
        <v>1.9</v>
      </c>
      <c r="AL1433" s="24">
        <f t="shared" si="712"/>
        <v>630.43688462813202</v>
      </c>
      <c r="AM1433" s="14">
        <f t="shared" si="713"/>
        <v>497.26555901640944</v>
      </c>
    </row>
    <row r="1434" spans="2:39" x14ac:dyDescent="0.25">
      <c r="B1434" s="3">
        <f t="shared" si="696"/>
        <v>7080</v>
      </c>
      <c r="C1434" s="14">
        <f t="shared" si="697"/>
        <v>118</v>
      </c>
      <c r="D1434" s="11">
        <f t="shared" si="698"/>
        <v>1046.5239739356955</v>
      </c>
      <c r="E1434" s="11">
        <f t="shared" si="684"/>
        <v>748.97013328632568</v>
      </c>
      <c r="F1434" s="11">
        <f t="shared" si="699"/>
        <v>340.0541315731391</v>
      </c>
      <c r="G1434" s="11">
        <f t="shared" si="685"/>
        <v>630.70946105733026</v>
      </c>
      <c r="H1434" s="11">
        <f t="shared" si="686"/>
        <v>484.21483099026773</v>
      </c>
      <c r="I1434" s="24">
        <f t="shared" si="700"/>
        <v>340.0541315731391</v>
      </c>
      <c r="J1434" s="12">
        <f t="shared" si="687"/>
        <v>0.19941120559434283</v>
      </c>
      <c r="K1434" s="24">
        <f t="shared" si="688"/>
        <v>579.73219306729334</v>
      </c>
      <c r="L1434" s="12">
        <f t="shared" si="701"/>
        <v>0.2074794405760404</v>
      </c>
      <c r="M1434" s="24">
        <f t="shared" si="702"/>
        <v>630.70946105733026</v>
      </c>
      <c r="N1434" s="12">
        <f t="shared" si="689"/>
        <v>0.48952957252426088</v>
      </c>
      <c r="O1434" s="24">
        <f t="shared" si="690"/>
        <v>787.18496307440091</v>
      </c>
      <c r="P1434" s="12">
        <f t="shared" si="703"/>
        <v>0.27237768279908575</v>
      </c>
      <c r="Q1434" s="24">
        <f t="shared" si="704"/>
        <v>484.21483099026773</v>
      </c>
      <c r="R1434" s="12">
        <f t="shared" si="691"/>
        <v>0.32353086284768984</v>
      </c>
      <c r="S1434" s="24">
        <f t="shared" si="692"/>
        <v>655.09260320247381</v>
      </c>
      <c r="T1434" s="12">
        <f t="shared" si="705"/>
        <v>0.25709539569388806</v>
      </c>
      <c r="W1434" s="24">
        <f t="shared" si="706"/>
        <v>562.03844055363606</v>
      </c>
      <c r="X1434" s="24">
        <f t="shared" si="707"/>
        <v>719.74680611693566</v>
      </c>
      <c r="Y1434" s="13">
        <f t="shared" si="693"/>
        <v>0.33222473702343275</v>
      </c>
      <c r="Z1434" s="24">
        <f t="shared" si="694"/>
        <v>4673.2923183172406</v>
      </c>
      <c r="AA1434" s="24">
        <f t="shared" si="695"/>
        <v>16797.79852881359</v>
      </c>
      <c r="AB1434" s="24">
        <f t="shared" si="708"/>
        <v>630.70946105733026</v>
      </c>
      <c r="AC1434" s="24">
        <f t="shared" si="709"/>
        <v>484.21483099026773</v>
      </c>
      <c r="AE1434" s="14">
        <f t="shared" si="710"/>
        <v>118</v>
      </c>
      <c r="AF1434" s="24">
        <f t="shared" si="683"/>
        <v>417.10741549513386</v>
      </c>
      <c r="AG1434" s="3">
        <f t="shared" si="711"/>
        <v>1.9</v>
      </c>
      <c r="AH1434" s="3">
        <f>IF(AC1434&lt;=450,AthetaR30_0,IF(AC1434&gt;=650,AthetaR30_2,(IF(AC1434&lt;=550,AthetaR30_0+(AthetaR30_1-AthetaR30_0)/100*(AC1434-450),AthetaR30_1+(AthetaR30_2-AthetaR30_1)/100*(AC1434-450)))))</f>
        <v>0</v>
      </c>
      <c r="AI1434" s="3">
        <f>IF(AD1434&lt;=450,AthetaR60_0,IF(AD1434&gt;=650,AthetaR60_2,(IF(AD1434&lt;=550,AthetaR60_0+(AthetaR60_1-AthetaR60_0)/100*(AD1434-450),AthetaR60_1+(AthetaR60_2-AthetaR60_1)/100*(AD1434-450)))))</f>
        <v>0.5</v>
      </c>
      <c r="AJ1434" s="3">
        <f>IF(AE1434&lt;=450,AthetaR90_0,IF(AE1434&gt;=650,AthetaR90_2,(IF(AE1434&lt;=550,AthetaR90_0+(AthetaR90_1-AthetaR90_0)/100*(AE1434-450),AthetaR90_1+(AthetaR90_2-AthetaR90_1)/100*(AE1434-450)))))</f>
        <v>1.3</v>
      </c>
      <c r="AK1434" s="3">
        <f>IF(AF1434&lt;=450,AthetaR120_0,IF(AF1434&gt;=650,AthetaR120_2,(IF(AF1434&lt;=550,AthetaR120_0+(AthetaR120_1-AthetaR120_0)/100*(AF1434-450),AthetaR120_1+(AthetaR120_2-AthetaR120_1)/100*(AF1434-450)))))</f>
        <v>1.9</v>
      </c>
      <c r="AL1434" s="24">
        <f t="shared" si="712"/>
        <v>630.70946105733026</v>
      </c>
      <c r="AM1434" s="14">
        <f t="shared" si="713"/>
        <v>497.54860383301803</v>
      </c>
    </row>
    <row r="1435" spans="2:39" x14ac:dyDescent="0.25">
      <c r="B1435" s="3">
        <f t="shared" si="696"/>
        <v>7085</v>
      </c>
      <c r="C1435" s="14">
        <f t="shared" si="697"/>
        <v>118.08333333333333</v>
      </c>
      <c r="D1435" s="11">
        <f t="shared" si="698"/>
        <v>1046.6296379712853</v>
      </c>
      <c r="E1435" s="11">
        <f t="shared" si="684"/>
        <v>749.18393163497774</v>
      </c>
      <c r="F1435" s="11">
        <f t="shared" si="699"/>
        <v>340.26161101371514</v>
      </c>
      <c r="G1435" s="11">
        <f t="shared" si="685"/>
        <v>630.98183874012932</v>
      </c>
      <c r="H1435" s="11">
        <f t="shared" si="686"/>
        <v>484.47192638596164</v>
      </c>
      <c r="I1435" s="24">
        <f t="shared" si="700"/>
        <v>340.26161101371514</v>
      </c>
      <c r="J1435" s="12">
        <f t="shared" si="687"/>
        <v>0.19938309971195789</v>
      </c>
      <c r="K1435" s="24">
        <f t="shared" si="688"/>
        <v>579.81391456152551</v>
      </c>
      <c r="L1435" s="12">
        <f t="shared" si="701"/>
        <v>0.20742333875937485</v>
      </c>
      <c r="M1435" s="24">
        <f t="shared" si="702"/>
        <v>630.98183874012932</v>
      </c>
      <c r="N1435" s="12">
        <f t="shared" si="689"/>
        <v>0.48933784044486373</v>
      </c>
      <c r="O1435" s="24">
        <f t="shared" si="690"/>
        <v>787.49339744706913</v>
      </c>
      <c r="P1435" s="12">
        <f t="shared" si="703"/>
        <v>0.27217875020619309</v>
      </c>
      <c r="Q1435" s="24">
        <f t="shared" si="704"/>
        <v>484.47192638596164</v>
      </c>
      <c r="R1435" s="12">
        <f t="shared" si="691"/>
        <v>0.32344222540281248</v>
      </c>
      <c r="S1435" s="24">
        <f t="shared" si="692"/>
        <v>655.27212748825195</v>
      </c>
      <c r="T1435" s="12">
        <f t="shared" si="705"/>
        <v>0.25696421848918166</v>
      </c>
      <c r="W1435" s="24">
        <f t="shared" si="706"/>
        <v>562.37066529065953</v>
      </c>
      <c r="X1435" s="24">
        <f t="shared" si="707"/>
        <v>720.07165587725217</v>
      </c>
      <c r="Y1435" s="13">
        <f t="shared" si="693"/>
        <v>0.33208873735607602</v>
      </c>
      <c r="Z1435" s="24">
        <f t="shared" si="694"/>
        <v>4670.3316586079554</v>
      </c>
      <c r="AA1435" s="24">
        <f t="shared" si="695"/>
        <v>16801.656545514983</v>
      </c>
      <c r="AB1435" s="24">
        <f t="shared" si="708"/>
        <v>630.98183874012932</v>
      </c>
      <c r="AC1435" s="24">
        <f t="shared" si="709"/>
        <v>484.47192638596164</v>
      </c>
      <c r="AE1435" s="14">
        <f t="shared" si="710"/>
        <v>118.08333333333333</v>
      </c>
      <c r="AF1435" s="24">
        <f t="shared" si="683"/>
        <v>417.23596319298082</v>
      </c>
      <c r="AG1435" s="3">
        <f t="shared" si="711"/>
        <v>1.9</v>
      </c>
      <c r="AH1435" s="3">
        <f>IF(AC1435&lt;=450,AthetaR30_0,IF(AC1435&gt;=650,AthetaR30_2,(IF(AC1435&lt;=550,AthetaR30_0+(AthetaR30_1-AthetaR30_0)/100*(AC1435-450),AthetaR30_1+(AthetaR30_2-AthetaR30_1)/100*(AC1435-450)))))</f>
        <v>0</v>
      </c>
      <c r="AI1435" s="3">
        <f>IF(AD1435&lt;=450,AthetaR60_0,IF(AD1435&gt;=650,AthetaR60_2,(IF(AD1435&lt;=550,AthetaR60_0+(AthetaR60_1-AthetaR60_0)/100*(AD1435-450),AthetaR60_1+(AthetaR60_2-AthetaR60_1)/100*(AD1435-450)))))</f>
        <v>0.5</v>
      </c>
      <c r="AJ1435" s="3">
        <f>IF(AE1435&lt;=450,AthetaR90_0,IF(AE1435&gt;=650,AthetaR90_2,(IF(AE1435&lt;=550,AthetaR90_0+(AthetaR90_1-AthetaR90_0)/100*(AE1435-450),AthetaR90_1+(AthetaR90_2-AthetaR90_1)/100*(AE1435-450)))))</f>
        <v>1.3</v>
      </c>
      <c r="AK1435" s="3">
        <f>IF(AF1435&lt;=450,AthetaR120_0,IF(AF1435&gt;=650,AthetaR120_2,(IF(AF1435&lt;=550,AthetaR120_0+(AthetaR120_1-AthetaR120_0)/100*(AF1435-450),AthetaR120_1+(AthetaR120_2-AthetaR120_1)/100*(AF1435-450)))))</f>
        <v>1.9</v>
      </c>
      <c r="AL1435" s="24">
        <f t="shared" si="712"/>
        <v>630.98183874012932</v>
      </c>
      <c r="AM1435" s="14">
        <f t="shared" si="713"/>
        <v>497.83152724099745</v>
      </c>
    </row>
    <row r="1436" spans="2:39" x14ac:dyDescent="0.25">
      <c r="B1436" s="3">
        <f t="shared" si="696"/>
        <v>7090</v>
      </c>
      <c r="C1436" s="14">
        <f t="shared" si="697"/>
        <v>118.16666666666667</v>
      </c>
      <c r="D1436" s="11">
        <f t="shared" si="698"/>
        <v>1046.7352275431369</v>
      </c>
      <c r="E1436" s="11">
        <f t="shared" si="684"/>
        <v>749.39772998362992</v>
      </c>
      <c r="F1436" s="11">
        <f t="shared" si="699"/>
        <v>340.46903435247452</v>
      </c>
      <c r="G1436" s="11">
        <f t="shared" si="685"/>
        <v>631.25401749033551</v>
      </c>
      <c r="H1436" s="11">
        <f t="shared" si="686"/>
        <v>484.72889060445084</v>
      </c>
      <c r="I1436" s="24">
        <f t="shared" si="700"/>
        <v>340.46903435247452</v>
      </c>
      <c r="J1436" s="12">
        <f t="shared" si="687"/>
        <v>0.19935499230217354</v>
      </c>
      <c r="K1436" s="24">
        <f t="shared" si="688"/>
        <v>579.89566354160888</v>
      </c>
      <c r="L1436" s="12">
        <f t="shared" si="701"/>
        <v>0.20736723496105899</v>
      </c>
      <c r="M1436" s="24">
        <f t="shared" si="702"/>
        <v>631.25401749033551</v>
      </c>
      <c r="N1436" s="12">
        <f t="shared" si="689"/>
        <v>0.48914542212171663</v>
      </c>
      <c r="O1436" s="24">
        <f t="shared" si="690"/>
        <v>787.80317885802242</v>
      </c>
      <c r="P1436" s="12">
        <f t="shared" si="703"/>
        <v>0.27197963022207622</v>
      </c>
      <c r="Q1436" s="24">
        <f t="shared" si="704"/>
        <v>484.72889060445084</v>
      </c>
      <c r="R1436" s="12">
        <f t="shared" si="691"/>
        <v>0.32335358156715671</v>
      </c>
      <c r="S1436" s="24">
        <f t="shared" si="692"/>
        <v>655.45176315054266</v>
      </c>
      <c r="T1436" s="12">
        <f t="shared" si="705"/>
        <v>0.25683308942272703</v>
      </c>
      <c r="W1436" s="24">
        <f t="shared" si="706"/>
        <v>562.70275402801565</v>
      </c>
      <c r="X1436" s="24">
        <f t="shared" si="707"/>
        <v>720.39682609824695</v>
      </c>
      <c r="Y1436" s="13">
        <f t="shared" si="693"/>
        <v>0.33195275078464315</v>
      </c>
      <c r="Z1436" s="24">
        <f t="shared" si="694"/>
        <v>4667.374398890357</v>
      </c>
      <c r="AA1436" s="24">
        <f t="shared" si="695"/>
        <v>16805.513627324264</v>
      </c>
      <c r="AB1436" s="24">
        <f t="shared" si="708"/>
        <v>631.25401749033551</v>
      </c>
      <c r="AC1436" s="24">
        <f t="shared" si="709"/>
        <v>484.72889060445084</v>
      </c>
      <c r="AE1436" s="14">
        <f t="shared" si="710"/>
        <v>118.16666666666667</v>
      </c>
      <c r="AF1436" s="24">
        <f t="shared" si="683"/>
        <v>417.36444530222542</v>
      </c>
      <c r="AG1436" s="3">
        <f t="shared" si="711"/>
        <v>1.9</v>
      </c>
      <c r="AH1436" s="3">
        <f>IF(AC1436&lt;=450,AthetaR30_0,IF(AC1436&gt;=650,AthetaR30_2,(IF(AC1436&lt;=550,AthetaR30_0+(AthetaR30_1-AthetaR30_0)/100*(AC1436-450),AthetaR30_1+(AthetaR30_2-AthetaR30_1)/100*(AC1436-450)))))</f>
        <v>0</v>
      </c>
      <c r="AI1436" s="3">
        <f>IF(AD1436&lt;=450,AthetaR60_0,IF(AD1436&gt;=650,AthetaR60_2,(IF(AD1436&lt;=550,AthetaR60_0+(AthetaR60_1-AthetaR60_0)/100*(AD1436-450),AthetaR60_1+(AthetaR60_2-AthetaR60_1)/100*(AD1436-450)))))</f>
        <v>0.5</v>
      </c>
      <c r="AJ1436" s="3">
        <f>IF(AE1436&lt;=450,AthetaR90_0,IF(AE1436&gt;=650,AthetaR90_2,(IF(AE1436&lt;=550,AthetaR90_0+(AthetaR90_1-AthetaR90_0)/100*(AE1436-450),AthetaR90_1+(AthetaR90_2-AthetaR90_1)/100*(AE1436-450)))))</f>
        <v>1.3</v>
      </c>
      <c r="AK1436" s="3">
        <f>IF(AF1436&lt;=450,AthetaR120_0,IF(AF1436&gt;=650,AthetaR120_2,(IF(AF1436&lt;=550,AthetaR120_0+(AthetaR120_1-AthetaR120_0)/100*(AF1436-450),AthetaR120_1+(AthetaR120_2-AthetaR120_1)/100*(AF1436-450)))))</f>
        <v>1.9</v>
      </c>
      <c r="AL1436" s="24">
        <f t="shared" si="712"/>
        <v>631.25401749033551</v>
      </c>
      <c r="AM1436" s="14">
        <f t="shared" si="713"/>
        <v>498.11432926313694</v>
      </c>
    </row>
    <row r="1437" spans="2:39" x14ac:dyDescent="0.25">
      <c r="B1437" s="3">
        <f t="shared" si="696"/>
        <v>7095</v>
      </c>
      <c r="C1437" s="14">
        <f t="shared" si="697"/>
        <v>118.25</v>
      </c>
      <c r="D1437" s="11">
        <f t="shared" si="698"/>
        <v>1046.8407427561292</v>
      </c>
      <c r="E1437" s="11">
        <f t="shared" si="684"/>
        <v>749.61152833228198</v>
      </c>
      <c r="F1437" s="11">
        <f t="shared" si="699"/>
        <v>340.67640158743558</v>
      </c>
      <c r="G1437" s="11">
        <f t="shared" si="685"/>
        <v>631.52599712055758</v>
      </c>
      <c r="H1437" s="11">
        <f t="shared" si="686"/>
        <v>484.98572369387358</v>
      </c>
      <c r="I1437" s="24">
        <f t="shared" si="700"/>
        <v>340.67640158743558</v>
      </c>
      <c r="J1437" s="12">
        <f t="shared" si="687"/>
        <v>0.19932688334288834</v>
      </c>
      <c r="K1437" s="24">
        <f t="shared" si="688"/>
        <v>579.97744008535847</v>
      </c>
      <c r="L1437" s="12">
        <f t="shared" si="701"/>
        <v>0.20731112919950723</v>
      </c>
      <c r="M1437" s="24">
        <f t="shared" si="702"/>
        <v>631.52599712055758</v>
      </c>
      <c r="N1437" s="12">
        <f t="shared" si="689"/>
        <v>0.48895231415228019</v>
      </c>
      <c r="O1437" s="24">
        <f t="shared" si="690"/>
        <v>788.11431568626017</v>
      </c>
      <c r="P1437" s="12">
        <f t="shared" si="703"/>
        <v>0.27178032164063243</v>
      </c>
      <c r="Q1437" s="24">
        <f t="shared" si="704"/>
        <v>484.98572369387358</v>
      </c>
      <c r="R1437" s="12">
        <f t="shared" si="691"/>
        <v>0.32326493141640844</v>
      </c>
      <c r="S1437" s="24">
        <f t="shared" si="692"/>
        <v>655.63151013812001</v>
      </c>
      <c r="T1437" s="12">
        <f t="shared" si="705"/>
        <v>0.25670200857100328</v>
      </c>
      <c r="W1437" s="24">
        <f t="shared" si="706"/>
        <v>563.03470677880034</v>
      </c>
      <c r="X1437" s="24">
        <f t="shared" si="707"/>
        <v>720.72231672332123</v>
      </c>
      <c r="Y1437" s="13">
        <f t="shared" si="693"/>
        <v>0.33181677775560581</v>
      </c>
      <c r="Z1437" s="24">
        <f t="shared" si="694"/>
        <v>4664.420538837041</v>
      </c>
      <c r="AA1437" s="24">
        <f t="shared" si="695"/>
        <v>16809.369791184279</v>
      </c>
      <c r="AB1437" s="24">
        <f t="shared" si="708"/>
        <v>631.52599712055758</v>
      </c>
      <c r="AC1437" s="24">
        <f t="shared" si="709"/>
        <v>484.98572369387358</v>
      </c>
      <c r="AE1437" s="14">
        <f t="shared" si="710"/>
        <v>118.25</v>
      </c>
      <c r="AF1437" s="24">
        <f t="shared" si="683"/>
        <v>417.49286184693676</v>
      </c>
      <c r="AG1437" s="3">
        <f t="shared" si="711"/>
        <v>1.9</v>
      </c>
      <c r="AH1437" s="3">
        <f>IF(AC1437&lt;=450,AthetaR30_0,IF(AC1437&gt;=650,AthetaR30_2,(IF(AC1437&lt;=550,AthetaR30_0+(AthetaR30_1-AthetaR30_0)/100*(AC1437-450),AthetaR30_1+(AthetaR30_2-AthetaR30_1)/100*(AC1437-450)))))</f>
        <v>0</v>
      </c>
      <c r="AI1437" s="3">
        <f>IF(AD1437&lt;=450,AthetaR60_0,IF(AD1437&gt;=650,AthetaR60_2,(IF(AD1437&lt;=550,AthetaR60_0+(AthetaR60_1-AthetaR60_0)/100*(AD1437-450),AthetaR60_1+(AthetaR60_2-AthetaR60_1)/100*(AD1437-450)))))</f>
        <v>0.5</v>
      </c>
      <c r="AJ1437" s="3">
        <f>IF(AE1437&lt;=450,AthetaR90_0,IF(AE1437&gt;=650,AthetaR90_2,(IF(AE1437&lt;=550,AthetaR90_0+(AthetaR90_1-AthetaR90_0)/100*(AE1437-450),AthetaR90_1+(AthetaR90_2-AthetaR90_1)/100*(AE1437-450)))))</f>
        <v>1.3</v>
      </c>
      <c r="AK1437" s="3">
        <f>IF(AF1437&lt;=450,AthetaR120_0,IF(AF1437&gt;=650,AthetaR120_2,(IF(AF1437&lt;=550,AthetaR120_0+(AthetaR120_1-AthetaR120_0)/100*(AF1437-450),AthetaR120_1+(AthetaR120_2-AthetaR120_1)/100*(AF1437-450)))))</f>
        <v>1.9</v>
      </c>
      <c r="AL1437" s="24">
        <f t="shared" si="712"/>
        <v>631.52599712055758</v>
      </c>
      <c r="AM1437" s="14">
        <f t="shared" si="713"/>
        <v>498.39700992235771</v>
      </c>
    </row>
    <row r="1438" spans="2:39" x14ac:dyDescent="0.25">
      <c r="B1438" s="3">
        <f t="shared" si="696"/>
        <v>7100</v>
      </c>
      <c r="C1438" s="14">
        <f t="shared" si="697"/>
        <v>118.33333333333333</v>
      </c>
      <c r="D1438" s="11">
        <f t="shared" si="698"/>
        <v>1046.9461837149188</v>
      </c>
      <c r="E1438" s="11">
        <f t="shared" si="684"/>
        <v>749.82532668093404</v>
      </c>
      <c r="F1438" s="11">
        <f t="shared" si="699"/>
        <v>340.8837127166351</v>
      </c>
      <c r="G1438" s="11">
        <f t="shared" si="685"/>
        <v>631.79777744219825</v>
      </c>
      <c r="H1438" s="11">
        <f t="shared" si="686"/>
        <v>485.24242570244456</v>
      </c>
      <c r="I1438" s="24">
        <f t="shared" si="700"/>
        <v>340.8837127166351</v>
      </c>
      <c r="J1438" s="12">
        <f t="shared" si="687"/>
        <v>0.19929877281208971</v>
      </c>
      <c r="K1438" s="24">
        <f t="shared" si="688"/>
        <v>580.05924427041191</v>
      </c>
      <c r="L1438" s="12">
        <f t="shared" si="701"/>
        <v>0.20725502149315447</v>
      </c>
      <c r="M1438" s="24">
        <f t="shared" si="702"/>
        <v>631.79777744219825</v>
      </c>
      <c r="N1438" s="12">
        <f t="shared" si="689"/>
        <v>0.48875851311312646</v>
      </c>
      <c r="O1438" s="24">
        <f t="shared" si="690"/>
        <v>788.42681637781652</v>
      </c>
      <c r="P1438" s="12">
        <f t="shared" si="703"/>
        <v>0.27158082324720556</v>
      </c>
      <c r="Q1438" s="24">
        <f t="shared" si="704"/>
        <v>485.24242570244456</v>
      </c>
      <c r="R1438" s="12">
        <f t="shared" si="691"/>
        <v>0.32317627502631108</v>
      </c>
      <c r="S1438" s="24">
        <f t="shared" si="692"/>
        <v>655.81136839943031</v>
      </c>
      <c r="T1438" s="12">
        <f t="shared" si="705"/>
        <v>0.25657097601033163</v>
      </c>
      <c r="W1438" s="24">
        <f t="shared" si="706"/>
        <v>563.36652355655599</v>
      </c>
      <c r="X1438" s="24">
        <f t="shared" si="707"/>
        <v>721.04812769541695</v>
      </c>
      <c r="Y1438" s="13">
        <f t="shared" si="693"/>
        <v>0.3316808187145498</v>
      </c>
      <c r="Z1438" s="24">
        <f t="shared" si="694"/>
        <v>4661.4700781094516</v>
      </c>
      <c r="AA1438" s="24">
        <f t="shared" si="695"/>
        <v>16813.225054035302</v>
      </c>
      <c r="AB1438" s="24">
        <f t="shared" si="708"/>
        <v>631.79777744219825</v>
      </c>
      <c r="AC1438" s="24">
        <f t="shared" si="709"/>
        <v>485.24242570244456</v>
      </c>
      <c r="AE1438" s="14">
        <f t="shared" si="710"/>
        <v>118.33333333333333</v>
      </c>
      <c r="AF1438" s="24">
        <f t="shared" si="683"/>
        <v>417.62121285122225</v>
      </c>
      <c r="AG1438" s="3">
        <f t="shared" si="711"/>
        <v>1.9</v>
      </c>
      <c r="AH1438" s="3">
        <f>IF(AC1438&lt;=450,AthetaR30_0,IF(AC1438&gt;=650,AthetaR30_2,(IF(AC1438&lt;=550,AthetaR30_0+(AthetaR30_1-AthetaR30_0)/100*(AC1438-450),AthetaR30_1+(AthetaR30_2-AthetaR30_1)/100*(AC1438-450)))))</f>
        <v>0</v>
      </c>
      <c r="AI1438" s="3">
        <f>IF(AD1438&lt;=450,AthetaR60_0,IF(AD1438&gt;=650,AthetaR60_2,(IF(AD1438&lt;=550,AthetaR60_0+(AthetaR60_1-AthetaR60_0)/100*(AD1438-450),AthetaR60_1+(AthetaR60_2-AthetaR60_1)/100*(AD1438-450)))))</f>
        <v>0.5</v>
      </c>
      <c r="AJ1438" s="3">
        <f>IF(AE1438&lt;=450,AthetaR90_0,IF(AE1438&gt;=650,AthetaR90_2,(IF(AE1438&lt;=550,AthetaR90_0+(AthetaR90_1-AthetaR90_0)/100*(AE1438-450),AthetaR90_1+(AthetaR90_2-AthetaR90_1)/100*(AE1438-450)))))</f>
        <v>1.3</v>
      </c>
      <c r="AK1438" s="3">
        <f>IF(AF1438&lt;=450,AthetaR120_0,IF(AF1438&gt;=650,AthetaR120_2,(IF(AF1438&lt;=550,AthetaR120_0+(AthetaR120_1-AthetaR120_0)/100*(AF1438-450),AthetaR120_1+(AthetaR120_2-AthetaR120_1)/100*(AF1438-450)))))</f>
        <v>1.9</v>
      </c>
      <c r="AL1438" s="24">
        <f t="shared" si="712"/>
        <v>631.79777744219825</v>
      </c>
      <c r="AM1438" s="14">
        <f t="shared" si="713"/>
        <v>498.67956924171295</v>
      </c>
    </row>
    <row r="1439" spans="2:39" x14ac:dyDescent="0.25">
      <c r="B1439" s="3">
        <f t="shared" si="696"/>
        <v>7105</v>
      </c>
      <c r="C1439" s="14">
        <f t="shared" si="697"/>
        <v>118.41666666666667</v>
      </c>
      <c r="D1439" s="11">
        <f t="shared" si="698"/>
        <v>1047.0515505239423</v>
      </c>
      <c r="E1439" s="11">
        <f t="shared" si="684"/>
        <v>750.0391250295861</v>
      </c>
      <c r="F1439" s="11">
        <f t="shared" si="699"/>
        <v>341.09096773812826</v>
      </c>
      <c r="G1439" s="11">
        <f t="shared" si="685"/>
        <v>632.06935826544543</v>
      </c>
      <c r="H1439" s="11">
        <f t="shared" si="686"/>
        <v>485.49899667845489</v>
      </c>
      <c r="I1439" s="24">
        <f t="shared" si="700"/>
        <v>341.09096773812826</v>
      </c>
      <c r="J1439" s="12">
        <f t="shared" si="687"/>
        <v>0.19927066068785346</v>
      </c>
      <c r="K1439" s="24">
        <f t="shared" si="688"/>
        <v>580.14107617423065</v>
      </c>
      <c r="L1439" s="12">
        <f t="shared" si="701"/>
        <v>0.20719891186040115</v>
      </c>
      <c r="M1439" s="24">
        <f t="shared" si="702"/>
        <v>632.06935826544543</v>
      </c>
      <c r="N1439" s="12">
        <f t="shared" si="689"/>
        <v>0.48856401555979218</v>
      </c>
      <c r="O1439" s="24">
        <f t="shared" si="690"/>
        <v>788.74068944641112</v>
      </c>
      <c r="P1439" s="12">
        <f t="shared" si="703"/>
        <v>0.27138113381838785</v>
      </c>
      <c r="Q1439" s="24">
        <f t="shared" si="704"/>
        <v>485.49899667845489</v>
      </c>
      <c r="R1439" s="12">
        <f t="shared" si="691"/>
        <v>0.32308761247266327</v>
      </c>
      <c r="S1439" s="24">
        <f t="shared" si="692"/>
        <v>655.99133788259462</v>
      </c>
      <c r="T1439" s="12">
        <f t="shared" si="705"/>
        <v>0.25643999181678595</v>
      </c>
      <c r="W1439" s="24">
        <f t="shared" si="706"/>
        <v>563.69820437527051</v>
      </c>
      <c r="X1439" s="24">
        <f t="shared" si="707"/>
        <v>721.37425895702017</v>
      </c>
      <c r="Y1439" s="13">
        <f t="shared" si="693"/>
        <v>0.33154487410617245</v>
      </c>
      <c r="Z1439" s="24">
        <f t="shared" si="694"/>
        <v>4658.5230163578899</v>
      </c>
      <c r="AA1439" s="24">
        <f t="shared" si="695"/>
        <v>16817.079432814906</v>
      </c>
      <c r="AB1439" s="24">
        <f t="shared" si="708"/>
        <v>632.06935826544543</v>
      </c>
      <c r="AC1439" s="24">
        <f t="shared" si="709"/>
        <v>485.49899667845489</v>
      </c>
      <c r="AE1439" s="14">
        <f t="shared" si="710"/>
        <v>118.41666666666667</v>
      </c>
      <c r="AF1439" s="24">
        <f t="shared" si="683"/>
        <v>417.74949833922744</v>
      </c>
      <c r="AG1439" s="3">
        <f t="shared" si="711"/>
        <v>1.9</v>
      </c>
      <c r="AH1439" s="3">
        <f>IF(AC1439&lt;=450,AthetaR30_0,IF(AC1439&gt;=650,AthetaR30_2,(IF(AC1439&lt;=550,AthetaR30_0+(AthetaR30_1-AthetaR30_0)/100*(AC1439-450),AthetaR30_1+(AthetaR30_2-AthetaR30_1)/100*(AC1439-450)))))</f>
        <v>0</v>
      </c>
      <c r="AI1439" s="3">
        <f>IF(AD1439&lt;=450,AthetaR60_0,IF(AD1439&gt;=650,AthetaR60_2,(IF(AD1439&lt;=550,AthetaR60_0+(AthetaR60_1-AthetaR60_0)/100*(AD1439-450),AthetaR60_1+(AthetaR60_2-AthetaR60_1)/100*(AD1439-450)))))</f>
        <v>0.5</v>
      </c>
      <c r="AJ1439" s="3">
        <f>IF(AE1439&lt;=450,AthetaR90_0,IF(AE1439&gt;=650,AthetaR90_2,(IF(AE1439&lt;=550,AthetaR90_0+(AthetaR90_1-AthetaR90_0)/100*(AE1439-450),AthetaR90_1+(AthetaR90_2-AthetaR90_1)/100*(AE1439-450)))))</f>
        <v>1.3</v>
      </c>
      <c r="AK1439" s="3">
        <f>IF(AF1439&lt;=450,AthetaR120_0,IF(AF1439&gt;=650,AthetaR120_2,(IF(AF1439&lt;=550,AthetaR120_0+(AthetaR120_1-AthetaR120_0)/100*(AF1439-450),AthetaR120_1+(AthetaR120_2-AthetaR120_1)/100*(AF1439-450)))))</f>
        <v>1.9</v>
      </c>
      <c r="AL1439" s="24">
        <f t="shared" si="712"/>
        <v>632.06935826544543</v>
      </c>
      <c r="AM1439" s="14">
        <f t="shared" si="713"/>
        <v>498.9620072443883</v>
      </c>
    </row>
    <row r="1440" spans="2:39" x14ac:dyDescent="0.25">
      <c r="B1440" s="3">
        <f t="shared" si="696"/>
        <v>7110</v>
      </c>
      <c r="C1440" s="14">
        <f t="shared" si="697"/>
        <v>118.5</v>
      </c>
      <c r="D1440" s="11">
        <f t="shared" si="698"/>
        <v>1047.1568432874158</v>
      </c>
      <c r="E1440" s="11">
        <f t="shared" si="684"/>
        <v>750.25292337823817</v>
      </c>
      <c r="F1440" s="11">
        <f t="shared" si="699"/>
        <v>341.29816664998867</v>
      </c>
      <c r="G1440" s="11">
        <f t="shared" si="685"/>
        <v>632.34073939926384</v>
      </c>
      <c r="H1440" s="11">
        <f t="shared" si="686"/>
        <v>485.75543667027165</v>
      </c>
      <c r="I1440" s="24">
        <f t="shared" si="700"/>
        <v>341.29816664998867</v>
      </c>
      <c r="J1440" s="12">
        <f t="shared" si="687"/>
        <v>0.19924254694834365</v>
      </c>
      <c r="K1440" s="24">
        <f t="shared" si="688"/>
        <v>580.22293587410047</v>
      </c>
      <c r="L1440" s="12">
        <f t="shared" si="701"/>
        <v>0.20714280031966387</v>
      </c>
      <c r="M1440" s="24">
        <f t="shared" si="702"/>
        <v>632.34073939926384</v>
      </c>
      <c r="N1440" s="12">
        <f t="shared" si="689"/>
        <v>0.48836881802663146</v>
      </c>
      <c r="O1440" s="24">
        <f t="shared" si="690"/>
        <v>789.05594347410579</v>
      </c>
      <c r="P1440" s="12">
        <f t="shared" si="703"/>
        <v>0.27118125212208033</v>
      </c>
      <c r="Q1440" s="24">
        <f t="shared" si="704"/>
        <v>485.75543667027165</v>
      </c>
      <c r="R1440" s="12">
        <f t="shared" si="691"/>
        <v>0.32299894383131922</v>
      </c>
      <c r="S1440" s="24">
        <f t="shared" si="692"/>
        <v>656.17141853540909</v>
      </c>
      <c r="T1440" s="12">
        <f t="shared" si="705"/>
        <v>0.25630905606627452</v>
      </c>
      <c r="W1440" s="24">
        <f t="shared" si="706"/>
        <v>564.02974924937666</v>
      </c>
      <c r="X1440" s="24">
        <f t="shared" si="707"/>
        <v>721.70071045016425</v>
      </c>
      <c r="Y1440" s="13">
        <f t="shared" si="693"/>
        <v>0.33140894437427704</v>
      </c>
      <c r="Z1440" s="24">
        <f t="shared" si="694"/>
        <v>4655.5793532215375</v>
      </c>
      <c r="AA1440" s="24">
        <f t="shared" si="695"/>
        <v>16820.932944457763</v>
      </c>
      <c r="AB1440" s="24">
        <f t="shared" si="708"/>
        <v>632.34073939926384</v>
      </c>
      <c r="AC1440" s="24">
        <f t="shared" si="709"/>
        <v>485.75543667027165</v>
      </c>
      <c r="AE1440" s="14">
        <f t="shared" si="710"/>
        <v>118.5</v>
      </c>
      <c r="AF1440" s="24">
        <f t="shared" si="683"/>
        <v>417.8777183351358</v>
      </c>
      <c r="AG1440" s="3">
        <f t="shared" si="711"/>
        <v>1.9</v>
      </c>
      <c r="AH1440" s="3">
        <f>IF(AC1440&lt;=450,AthetaR30_0,IF(AC1440&gt;=650,AthetaR30_2,(IF(AC1440&lt;=550,AthetaR30_0+(AthetaR30_1-AthetaR30_0)/100*(AC1440-450),AthetaR30_1+(AthetaR30_2-AthetaR30_1)/100*(AC1440-450)))))</f>
        <v>0</v>
      </c>
      <c r="AI1440" s="3">
        <f>IF(AD1440&lt;=450,AthetaR60_0,IF(AD1440&gt;=650,AthetaR60_2,(IF(AD1440&lt;=550,AthetaR60_0+(AthetaR60_1-AthetaR60_0)/100*(AD1440-450),AthetaR60_1+(AthetaR60_2-AthetaR60_1)/100*(AD1440-450)))))</f>
        <v>0.5</v>
      </c>
      <c r="AJ1440" s="3">
        <f>IF(AE1440&lt;=450,AthetaR90_0,IF(AE1440&gt;=650,AthetaR90_2,(IF(AE1440&lt;=550,AthetaR90_0+(AthetaR90_1-AthetaR90_0)/100*(AE1440-450),AthetaR90_1+(AthetaR90_2-AthetaR90_1)/100*(AE1440-450)))))</f>
        <v>1.3</v>
      </c>
      <c r="AK1440" s="3">
        <f>IF(AF1440&lt;=450,AthetaR120_0,IF(AF1440&gt;=650,AthetaR120_2,(IF(AF1440&lt;=550,AthetaR120_0+(AthetaR120_1-AthetaR120_0)/100*(AF1440-450),AthetaR120_1+(AthetaR120_2-AthetaR120_1)/100*(AF1440-450)))))</f>
        <v>1.9</v>
      </c>
      <c r="AL1440" s="24">
        <f t="shared" si="712"/>
        <v>632.34073939926384</v>
      </c>
      <c r="AM1440" s="14">
        <f t="shared" si="713"/>
        <v>499.24432395370053</v>
      </c>
    </row>
    <row r="1441" spans="2:39" x14ac:dyDescent="0.25">
      <c r="B1441" s="3">
        <f t="shared" si="696"/>
        <v>7115</v>
      </c>
      <c r="C1441" s="14">
        <f t="shared" si="697"/>
        <v>118.58333333333333</v>
      </c>
      <c r="D1441" s="11">
        <f t="shared" si="698"/>
        <v>1047.2620621093358</v>
      </c>
      <c r="E1441" s="11">
        <f t="shared" si="684"/>
        <v>750.46672172689023</v>
      </c>
      <c r="F1441" s="11">
        <f t="shared" si="699"/>
        <v>341.50530945030835</v>
      </c>
      <c r="G1441" s="11">
        <f t="shared" si="685"/>
        <v>632.61192065138596</v>
      </c>
      <c r="H1441" s="11">
        <f t="shared" si="686"/>
        <v>486.01174572633795</v>
      </c>
      <c r="I1441" s="24">
        <f t="shared" si="700"/>
        <v>341.50530945030835</v>
      </c>
      <c r="J1441" s="12">
        <f t="shared" si="687"/>
        <v>0.19921443157181301</v>
      </c>
      <c r="K1441" s="24">
        <f t="shared" si="688"/>
        <v>580.30482344712993</v>
      </c>
      <c r="L1441" s="12">
        <f t="shared" si="701"/>
        <v>0.20708668688934326</v>
      </c>
      <c r="M1441" s="24">
        <f t="shared" si="702"/>
        <v>632.61192065138596</v>
      </c>
      <c r="N1441" s="12">
        <f t="shared" si="689"/>
        <v>0.48817291702666804</v>
      </c>
      <c r="O1441" s="24">
        <f t="shared" si="690"/>
        <v>789.3725871119691</v>
      </c>
      <c r="P1441" s="12">
        <f t="shared" si="703"/>
        <v>0.27098117691734996</v>
      </c>
      <c r="Q1441" s="24">
        <f t="shared" si="704"/>
        <v>486.01174572633795</v>
      </c>
      <c r="R1441" s="12">
        <f t="shared" si="691"/>
        <v>0.32291026917818655</v>
      </c>
      <c r="S1441" s="24">
        <f t="shared" si="692"/>
        <v>656.35161030534653</v>
      </c>
      <c r="T1441" s="12">
        <f t="shared" si="705"/>
        <v>0.2561781688344878</v>
      </c>
      <c r="W1441" s="24">
        <f t="shared" si="706"/>
        <v>564.36115819375095</v>
      </c>
      <c r="X1441" s="24">
        <f t="shared" si="707"/>
        <v>722.0274821164337</v>
      </c>
      <c r="Y1441" s="13">
        <f t="shared" si="693"/>
        <v>0.3312730299617706</v>
      </c>
      <c r="Z1441" s="24">
        <f t="shared" si="694"/>
        <v>4652.6390883284821</v>
      </c>
      <c r="AA1441" s="24">
        <f t="shared" si="695"/>
        <v>16824.785605895584</v>
      </c>
      <c r="AB1441" s="24">
        <f t="shared" si="708"/>
        <v>632.61192065138596</v>
      </c>
      <c r="AC1441" s="24">
        <f t="shared" si="709"/>
        <v>486.01174572633795</v>
      </c>
      <c r="AE1441" s="14">
        <f t="shared" si="710"/>
        <v>118.58333333333333</v>
      </c>
      <c r="AF1441" s="24">
        <f t="shared" si="683"/>
        <v>418.00587286316897</v>
      </c>
      <c r="AG1441" s="3">
        <f t="shared" si="711"/>
        <v>1.9</v>
      </c>
      <c r="AH1441" s="3">
        <f>IF(AC1441&lt;=450,AthetaR30_0,IF(AC1441&gt;=650,AthetaR30_2,(IF(AC1441&lt;=550,AthetaR30_0+(AthetaR30_1-AthetaR30_0)/100*(AC1441-450),AthetaR30_1+(AthetaR30_2-AthetaR30_1)/100*(AC1441-450)))))</f>
        <v>0</v>
      </c>
      <c r="AI1441" s="3">
        <f>IF(AD1441&lt;=450,AthetaR60_0,IF(AD1441&gt;=650,AthetaR60_2,(IF(AD1441&lt;=550,AthetaR60_0+(AthetaR60_1-AthetaR60_0)/100*(AD1441-450),AthetaR60_1+(AthetaR60_2-AthetaR60_1)/100*(AD1441-450)))))</f>
        <v>0.5</v>
      </c>
      <c r="AJ1441" s="3">
        <f>IF(AE1441&lt;=450,AthetaR90_0,IF(AE1441&gt;=650,AthetaR90_2,(IF(AE1441&lt;=550,AthetaR90_0+(AthetaR90_1-AthetaR90_0)/100*(AE1441-450),AthetaR90_1+(AthetaR90_2-AthetaR90_1)/100*(AE1441-450)))))</f>
        <v>1.3</v>
      </c>
      <c r="AK1441" s="3">
        <f>IF(AF1441&lt;=450,AthetaR120_0,IF(AF1441&gt;=650,AthetaR120_2,(IF(AF1441&lt;=550,AthetaR120_0+(AthetaR120_1-AthetaR120_0)/100*(AF1441-450),AthetaR120_1+(AthetaR120_2-AthetaR120_1)/100*(AF1441-450)))))</f>
        <v>1.9</v>
      </c>
      <c r="AL1441" s="24">
        <f t="shared" si="712"/>
        <v>632.61192065138596</v>
      </c>
      <c r="AM1441" s="14">
        <f t="shared" si="713"/>
        <v>499.52651939309851</v>
      </c>
    </row>
    <row r="1442" spans="2:39" x14ac:dyDescent="0.25">
      <c r="B1442" s="3">
        <f t="shared" si="696"/>
        <v>7120</v>
      </c>
      <c r="C1442" s="14">
        <f t="shared" si="697"/>
        <v>118.66666666666667</v>
      </c>
      <c r="D1442" s="11">
        <f t="shared" si="698"/>
        <v>1047.3672070934801</v>
      </c>
      <c r="E1442" s="11">
        <f t="shared" si="684"/>
        <v>750.68052007554229</v>
      </c>
      <c r="F1442" s="11">
        <f t="shared" si="699"/>
        <v>341.71239613719769</v>
      </c>
      <c r="G1442" s="11">
        <f t="shared" si="685"/>
        <v>632.88290182830326</v>
      </c>
      <c r="H1442" s="11">
        <f t="shared" si="686"/>
        <v>486.26792389517243</v>
      </c>
      <c r="I1442" s="24">
        <f t="shared" si="700"/>
        <v>341.71239613719769</v>
      </c>
      <c r="J1442" s="12">
        <f t="shared" si="687"/>
        <v>0.19918631453660174</v>
      </c>
      <c r="K1442" s="24">
        <f t="shared" si="688"/>
        <v>580.3867389702524</v>
      </c>
      <c r="L1442" s="12">
        <f t="shared" si="701"/>
        <v>0.20703057158783772</v>
      </c>
      <c r="M1442" s="24">
        <f t="shared" si="702"/>
        <v>632.88290182830326</v>
      </c>
      <c r="N1442" s="12">
        <f t="shared" si="689"/>
        <v>0.48797630905144512</v>
      </c>
      <c r="O1442" s="24">
        <f t="shared" si="690"/>
        <v>789.69062908074875</v>
      </c>
      <c r="P1442" s="12">
        <f t="shared" si="703"/>
        <v>0.2707809069543986</v>
      </c>
      <c r="Q1442" s="24">
        <f t="shared" si="704"/>
        <v>486.26792389517243</v>
      </c>
      <c r="R1442" s="12">
        <f t="shared" si="691"/>
        <v>0.32282158858922566</v>
      </c>
      <c r="S1442" s="24">
        <f t="shared" si="692"/>
        <v>656.53191313955801</v>
      </c>
      <c r="T1442" s="12">
        <f t="shared" si="705"/>
        <v>0.25604733019692033</v>
      </c>
      <c r="W1442" s="24">
        <f t="shared" si="706"/>
        <v>564.69243122371267</v>
      </c>
      <c r="X1442" s="24">
        <f t="shared" si="707"/>
        <v>722.35457389696762</v>
      </c>
      <c r="Y1442" s="13">
        <f t="shared" si="693"/>
        <v>0.33113713131065964</v>
      </c>
      <c r="Z1442" s="24">
        <f t="shared" si="694"/>
        <v>4649.7022212957399</v>
      </c>
      <c r="AA1442" s="24">
        <f t="shared" si="695"/>
        <v>16828.637434056945</v>
      </c>
      <c r="AB1442" s="24">
        <f t="shared" si="708"/>
        <v>632.88290182830326</v>
      </c>
      <c r="AC1442" s="24">
        <f t="shared" si="709"/>
        <v>486.26792389517243</v>
      </c>
      <c r="AE1442" s="14">
        <f t="shared" si="710"/>
        <v>118.66666666666667</v>
      </c>
      <c r="AF1442" s="24">
        <f t="shared" si="683"/>
        <v>418.13396194758622</v>
      </c>
      <c r="AG1442" s="3">
        <f t="shared" si="711"/>
        <v>1.9</v>
      </c>
      <c r="AH1442" s="3">
        <f>IF(AC1442&lt;=450,AthetaR30_0,IF(AC1442&gt;=650,AthetaR30_2,(IF(AC1442&lt;=550,AthetaR30_0+(AthetaR30_1-AthetaR30_0)/100*(AC1442-450),AthetaR30_1+(AthetaR30_2-AthetaR30_1)/100*(AC1442-450)))))</f>
        <v>0</v>
      </c>
      <c r="AI1442" s="3">
        <f>IF(AD1442&lt;=450,AthetaR60_0,IF(AD1442&gt;=650,AthetaR60_2,(IF(AD1442&lt;=550,AthetaR60_0+(AthetaR60_1-AthetaR60_0)/100*(AD1442-450),AthetaR60_1+(AthetaR60_2-AthetaR60_1)/100*(AD1442-450)))))</f>
        <v>0.5</v>
      </c>
      <c r="AJ1442" s="3">
        <f>IF(AE1442&lt;=450,AthetaR90_0,IF(AE1442&gt;=650,AthetaR90_2,(IF(AE1442&lt;=550,AthetaR90_0+(AthetaR90_1-AthetaR90_0)/100*(AE1442-450),AthetaR90_1+(AthetaR90_2-AthetaR90_1)/100*(AE1442-450)))))</f>
        <v>1.3</v>
      </c>
      <c r="AK1442" s="3">
        <f>IF(AF1442&lt;=450,AthetaR120_0,IF(AF1442&gt;=650,AthetaR120_2,(IF(AF1442&lt;=550,AthetaR120_0+(AthetaR120_1-AthetaR120_0)/100*(AF1442-450),AthetaR120_1+(AthetaR120_2-AthetaR120_1)/100*(AF1442-450)))))</f>
        <v>1.9</v>
      </c>
      <c r="AL1442" s="24">
        <f t="shared" si="712"/>
        <v>632.88290182830326</v>
      </c>
      <c r="AM1442" s="14">
        <f t="shared" si="713"/>
        <v>499.80859358616215</v>
      </c>
    </row>
    <row r="1443" spans="2:39" x14ac:dyDescent="0.25">
      <c r="B1443" s="3">
        <f t="shared" si="696"/>
        <v>7125</v>
      </c>
      <c r="C1443" s="14">
        <f t="shared" si="697"/>
        <v>118.75</v>
      </c>
      <c r="D1443" s="11">
        <f t="shared" si="698"/>
        <v>1047.4722783434077</v>
      </c>
      <c r="E1443" s="11">
        <f t="shared" si="684"/>
        <v>750.89431842419435</v>
      </c>
      <c r="F1443" s="11">
        <f t="shared" si="699"/>
        <v>341.91942670878552</v>
      </c>
      <c r="G1443" s="11">
        <f t="shared" si="685"/>
        <v>633.15368273525769</v>
      </c>
      <c r="H1443" s="11">
        <f t="shared" si="686"/>
        <v>486.52397122536934</v>
      </c>
      <c r="I1443" s="24">
        <f t="shared" si="700"/>
        <v>341.91942670878552</v>
      </c>
      <c r="J1443" s="12">
        <f t="shared" si="687"/>
        <v>0.19915819582113853</v>
      </c>
      <c r="K1443" s="24">
        <f t="shared" si="688"/>
        <v>580.46868252022512</v>
      </c>
      <c r="L1443" s="12">
        <f t="shared" si="701"/>
        <v>0.20697445443354787</v>
      </c>
      <c r="M1443" s="24">
        <f t="shared" si="702"/>
        <v>633.15368273525769</v>
      </c>
      <c r="N1443" s="12">
        <f t="shared" si="689"/>
        <v>0.48777899057087504</v>
      </c>
      <c r="O1443" s="24">
        <f t="shared" si="690"/>
        <v>790.01007817155164</v>
      </c>
      <c r="P1443" s="12">
        <f t="shared" si="703"/>
        <v>0.27058044097450884</v>
      </c>
      <c r="Q1443" s="24">
        <f t="shared" si="704"/>
        <v>486.52397122536934</v>
      </c>
      <c r="R1443" s="12">
        <f t="shared" si="691"/>
        <v>0.32273290214044892</v>
      </c>
      <c r="S1443" s="24">
        <f t="shared" si="692"/>
        <v>656.71232698487347</v>
      </c>
      <c r="T1443" s="12">
        <f t="shared" si="705"/>
        <v>0.25591654022887811</v>
      </c>
      <c r="W1443" s="24">
        <f t="shared" si="706"/>
        <v>565.02356835502337</v>
      </c>
      <c r="X1443" s="24">
        <f t="shared" si="707"/>
        <v>722.68198573246377</v>
      </c>
      <c r="Y1443" s="13">
        <f t="shared" si="693"/>
        <v>0.33100124886204563</v>
      </c>
      <c r="Z1443" s="24">
        <f t="shared" si="694"/>
        <v>4646.7687517292743</v>
      </c>
      <c r="AA1443" s="24">
        <f t="shared" si="695"/>
        <v>16832.488445867129</v>
      </c>
      <c r="AB1443" s="24">
        <f t="shared" si="708"/>
        <v>633.15368273525769</v>
      </c>
      <c r="AC1443" s="24">
        <f t="shared" si="709"/>
        <v>486.52397122536934</v>
      </c>
      <c r="AE1443" s="14">
        <f t="shared" si="710"/>
        <v>118.75</v>
      </c>
      <c r="AF1443" s="24">
        <f t="shared" si="683"/>
        <v>418.26198561268467</v>
      </c>
      <c r="AG1443" s="3">
        <f t="shared" si="711"/>
        <v>1.9</v>
      </c>
      <c r="AH1443" s="3">
        <f>IF(AC1443&lt;=450,AthetaR30_0,IF(AC1443&gt;=650,AthetaR30_2,(IF(AC1443&lt;=550,AthetaR30_0+(AthetaR30_1-AthetaR30_0)/100*(AC1443-450),AthetaR30_1+(AthetaR30_2-AthetaR30_1)/100*(AC1443-450)))))</f>
        <v>0</v>
      </c>
      <c r="AI1443" s="3">
        <f>IF(AD1443&lt;=450,AthetaR60_0,IF(AD1443&gt;=650,AthetaR60_2,(IF(AD1443&lt;=550,AthetaR60_0+(AthetaR60_1-AthetaR60_0)/100*(AD1443-450),AthetaR60_1+(AthetaR60_2-AthetaR60_1)/100*(AD1443-450)))))</f>
        <v>0.5</v>
      </c>
      <c r="AJ1443" s="3">
        <f>IF(AE1443&lt;=450,AthetaR90_0,IF(AE1443&gt;=650,AthetaR90_2,(IF(AE1443&lt;=550,AthetaR90_0+(AthetaR90_1-AthetaR90_0)/100*(AE1443-450),AthetaR90_1+(AthetaR90_2-AthetaR90_1)/100*(AE1443-450)))))</f>
        <v>1.3</v>
      </c>
      <c r="AK1443" s="3">
        <f>IF(AF1443&lt;=450,AthetaR120_0,IF(AF1443&gt;=650,AthetaR120_2,(IF(AF1443&lt;=550,AthetaR120_0+(AthetaR120_1-AthetaR120_0)/100*(AF1443-450),AthetaR120_1+(AthetaR120_2-AthetaR120_1)/100*(AF1443-450)))))</f>
        <v>1.9</v>
      </c>
      <c r="AL1443" s="24">
        <f t="shared" si="712"/>
        <v>633.15368273525769</v>
      </c>
      <c r="AM1443" s="14">
        <f t="shared" si="713"/>
        <v>500.09054655660276</v>
      </c>
    </row>
    <row r="1444" spans="2:39" x14ac:dyDescent="0.25">
      <c r="B1444" s="3">
        <f t="shared" si="696"/>
        <v>7130</v>
      </c>
      <c r="C1444" s="14">
        <f t="shared" si="697"/>
        <v>118.83333333333333</v>
      </c>
      <c r="D1444" s="11">
        <f t="shared" si="698"/>
        <v>1047.5772759624606</v>
      </c>
      <c r="E1444" s="11">
        <f t="shared" si="684"/>
        <v>751.10811677284642</v>
      </c>
      <c r="F1444" s="11">
        <f t="shared" si="699"/>
        <v>342.12640116321904</v>
      </c>
      <c r="G1444" s="11">
        <f t="shared" si="685"/>
        <v>633.42426317623222</v>
      </c>
      <c r="H1444" s="11">
        <f t="shared" si="686"/>
        <v>486.77988776559823</v>
      </c>
      <c r="I1444" s="24">
        <f t="shared" si="700"/>
        <v>342.12640116321904</v>
      </c>
      <c r="J1444" s="12">
        <f t="shared" si="687"/>
        <v>0.19913007540393957</v>
      </c>
      <c r="K1444" s="24">
        <f t="shared" si="688"/>
        <v>580.55065417362948</v>
      </c>
      <c r="L1444" s="12">
        <f t="shared" si="701"/>
        <v>0.20691833544484101</v>
      </c>
      <c r="M1444" s="24">
        <f t="shared" si="702"/>
        <v>633.42426317623222</v>
      </c>
      <c r="N1444" s="12">
        <f t="shared" si="689"/>
        <v>0.48758095803308804</v>
      </c>
      <c r="O1444" s="24">
        <f t="shared" si="690"/>
        <v>790.33094324653064</v>
      </c>
      <c r="P1444" s="12">
        <f t="shared" si="703"/>
        <v>0.27037977770988869</v>
      </c>
      <c r="Q1444" s="24">
        <f t="shared" si="704"/>
        <v>486.77988776559823</v>
      </c>
      <c r="R1444" s="12">
        <f t="shared" si="691"/>
        <v>0.32264420990791903</v>
      </c>
      <c r="S1444" s="24">
        <f t="shared" si="692"/>
        <v>656.89285178780369</v>
      </c>
      <c r="T1444" s="12">
        <f t="shared" si="705"/>
        <v>0.25578579900541926</v>
      </c>
      <c r="W1444" s="24">
        <f t="shared" si="706"/>
        <v>565.35456960388547</v>
      </c>
      <c r="X1444" s="24">
        <f t="shared" si="707"/>
        <v>723.0097175631804</v>
      </c>
      <c r="Y1444" s="13">
        <f t="shared" si="693"/>
        <v>0.33086538305612323</v>
      </c>
      <c r="Z1444" s="24">
        <f t="shared" si="694"/>
        <v>4643.8386792240235</v>
      </c>
      <c r="AA1444" s="24">
        <f t="shared" si="695"/>
        <v>16836.338658248045</v>
      </c>
      <c r="AB1444" s="24">
        <f t="shared" si="708"/>
        <v>633.42426317623222</v>
      </c>
      <c r="AC1444" s="24">
        <f t="shared" si="709"/>
        <v>486.77988776559823</v>
      </c>
      <c r="AE1444" s="14">
        <f t="shared" si="710"/>
        <v>118.83333333333333</v>
      </c>
      <c r="AF1444" s="24">
        <f t="shared" si="683"/>
        <v>418.38994388279912</v>
      </c>
      <c r="AG1444" s="3">
        <f t="shared" si="711"/>
        <v>1.9</v>
      </c>
      <c r="AH1444" s="3">
        <f>IF(AC1444&lt;=450,AthetaR30_0,IF(AC1444&gt;=650,AthetaR30_2,(IF(AC1444&lt;=550,AthetaR30_0+(AthetaR30_1-AthetaR30_0)/100*(AC1444-450),AthetaR30_1+(AthetaR30_2-AthetaR30_1)/100*(AC1444-450)))))</f>
        <v>0</v>
      </c>
      <c r="AI1444" s="3">
        <f>IF(AD1444&lt;=450,AthetaR60_0,IF(AD1444&gt;=650,AthetaR60_2,(IF(AD1444&lt;=550,AthetaR60_0+(AthetaR60_1-AthetaR60_0)/100*(AD1444-450),AthetaR60_1+(AthetaR60_2-AthetaR60_1)/100*(AD1444-450)))))</f>
        <v>0.5</v>
      </c>
      <c r="AJ1444" s="3">
        <f>IF(AE1444&lt;=450,AthetaR90_0,IF(AE1444&gt;=650,AthetaR90_2,(IF(AE1444&lt;=550,AthetaR90_0+(AthetaR90_1-AthetaR90_0)/100*(AE1444-450),AthetaR90_1+(AthetaR90_2-AthetaR90_1)/100*(AE1444-450)))))</f>
        <v>1.3</v>
      </c>
      <c r="AK1444" s="3">
        <f>IF(AF1444&lt;=450,AthetaR120_0,IF(AF1444&gt;=650,AthetaR120_2,(IF(AF1444&lt;=550,AthetaR120_0+(AthetaR120_1-AthetaR120_0)/100*(AF1444-450),AthetaR120_1+(AthetaR120_2-AthetaR120_1)/100*(AF1444-450)))))</f>
        <v>1.9</v>
      </c>
      <c r="AL1444" s="24">
        <f t="shared" si="712"/>
        <v>633.42426317623222</v>
      </c>
      <c r="AM1444" s="14">
        <f t="shared" si="713"/>
        <v>500.37237832826264</v>
      </c>
    </row>
    <row r="1445" spans="2:39" x14ac:dyDescent="0.25">
      <c r="B1445" s="3">
        <f t="shared" si="696"/>
        <v>7135</v>
      </c>
      <c r="C1445" s="14">
        <f t="shared" si="697"/>
        <v>118.91666666666667</v>
      </c>
      <c r="D1445" s="11">
        <f t="shared" si="698"/>
        <v>1047.6822000537627</v>
      </c>
      <c r="E1445" s="11">
        <f t="shared" si="684"/>
        <v>751.32191512149848</v>
      </c>
      <c r="F1445" s="11">
        <f t="shared" si="699"/>
        <v>342.33331949866391</v>
      </c>
      <c r="G1445" s="11">
        <f t="shared" si="685"/>
        <v>633.69464295394209</v>
      </c>
      <c r="H1445" s="11">
        <f t="shared" si="686"/>
        <v>487.03567356460366</v>
      </c>
      <c r="I1445" s="24">
        <f t="shared" si="700"/>
        <v>342.33331949866391</v>
      </c>
      <c r="J1445" s="12">
        <f t="shared" si="687"/>
        <v>0.19910195326360891</v>
      </c>
      <c r="K1445" s="24">
        <f t="shared" si="688"/>
        <v>580.63265400687123</v>
      </c>
      <c r="L1445" s="12">
        <f t="shared" si="701"/>
        <v>0.20686221464012711</v>
      </c>
      <c r="M1445" s="24">
        <f t="shared" si="702"/>
        <v>633.69464295394209</v>
      </c>
      <c r="N1445" s="12">
        <f t="shared" si="689"/>
        <v>0.48738220786427899</v>
      </c>
      <c r="O1445" s="24">
        <f t="shared" si="690"/>
        <v>790.65323323958069</v>
      </c>
      <c r="P1445" s="12">
        <f t="shared" si="703"/>
        <v>0.27017891588379661</v>
      </c>
      <c r="Q1445" s="24">
        <f t="shared" si="704"/>
        <v>487.03567356460366</v>
      </c>
      <c r="R1445" s="12">
        <f t="shared" si="691"/>
        <v>0.32255551196774856</v>
      </c>
      <c r="S1445" s="24">
        <f t="shared" si="692"/>
        <v>657.07348749454093</v>
      </c>
      <c r="T1445" s="12">
        <f t="shared" si="705"/>
        <v>0.25565510660147922</v>
      </c>
      <c r="W1445" s="24">
        <f t="shared" si="706"/>
        <v>565.68543498694157</v>
      </c>
      <c r="X1445" s="24">
        <f t="shared" si="707"/>
        <v>723.33776932894148</v>
      </c>
      <c r="Y1445" s="13">
        <f t="shared" si="693"/>
        <v>0.33072953433217539</v>
      </c>
      <c r="Z1445" s="24">
        <f t="shared" si="694"/>
        <v>4640.9120033639228</v>
      </c>
      <c r="AA1445" s="24">
        <f t="shared" si="695"/>
        <v>16840.18808811807</v>
      </c>
      <c r="AB1445" s="24">
        <f t="shared" si="708"/>
        <v>633.69464295394209</v>
      </c>
      <c r="AC1445" s="24">
        <f t="shared" si="709"/>
        <v>487.03567356460366</v>
      </c>
      <c r="AE1445" s="14">
        <f t="shared" si="710"/>
        <v>118.91666666666667</v>
      </c>
      <c r="AF1445" s="24">
        <f t="shared" ref="AF1445:AF1508" si="714">IF(AC1445&lt;=450,Thetha0_0,IF(AC1445&gt;=650,Thetha0_2,(IF(AC1445&lt;=550,Thetha0_0+(Thetha0_1-Thetha0_0)/100*(AC1445-450),Thetha0_1+(Thetha0_2-Thetha0_1)/100*(AC1445-450)))))</f>
        <v>418.51783678230186</v>
      </c>
      <c r="AG1445" s="3">
        <f t="shared" si="711"/>
        <v>1.9</v>
      </c>
      <c r="AH1445" s="3">
        <f>IF(AC1445&lt;=450,AthetaR30_0,IF(AC1445&gt;=650,AthetaR30_2,(IF(AC1445&lt;=550,AthetaR30_0+(AthetaR30_1-AthetaR30_0)/100*(AC1445-450),AthetaR30_1+(AthetaR30_2-AthetaR30_1)/100*(AC1445-450)))))</f>
        <v>0</v>
      </c>
      <c r="AI1445" s="3">
        <f>IF(AD1445&lt;=450,AthetaR60_0,IF(AD1445&gt;=650,AthetaR60_2,(IF(AD1445&lt;=550,AthetaR60_0+(AthetaR60_1-AthetaR60_0)/100*(AD1445-450),AthetaR60_1+(AthetaR60_2-AthetaR60_1)/100*(AD1445-450)))))</f>
        <v>0.5</v>
      </c>
      <c r="AJ1445" s="3">
        <f>IF(AE1445&lt;=450,AthetaR90_0,IF(AE1445&gt;=650,AthetaR90_2,(IF(AE1445&lt;=550,AthetaR90_0+(AthetaR90_1-AthetaR90_0)/100*(AE1445-450),AthetaR90_1+(AthetaR90_2-AthetaR90_1)/100*(AE1445-450)))))</f>
        <v>1.3</v>
      </c>
      <c r="AK1445" s="3">
        <f>IF(AF1445&lt;=450,AthetaR120_0,IF(AF1445&gt;=650,AthetaR120_2,(IF(AF1445&lt;=550,AthetaR120_0+(AthetaR120_1-AthetaR120_0)/100*(AF1445-450),AthetaR120_1+(AthetaR120_2-AthetaR120_1)/100*(AF1445-450)))))</f>
        <v>1.9</v>
      </c>
      <c r="AL1445" s="24">
        <f t="shared" si="712"/>
        <v>633.69464295394209</v>
      </c>
      <c r="AM1445" s="14">
        <f t="shared" si="713"/>
        <v>500.65408892511516</v>
      </c>
    </row>
    <row r="1446" spans="2:39" x14ac:dyDescent="0.25">
      <c r="B1446" s="3">
        <f t="shared" si="696"/>
        <v>7140</v>
      </c>
      <c r="C1446" s="14">
        <f t="shared" si="697"/>
        <v>119</v>
      </c>
      <c r="D1446" s="11">
        <f t="shared" si="698"/>
        <v>1047.7870507202224</v>
      </c>
      <c r="E1446" s="11">
        <f t="shared" si="684"/>
        <v>751.53571347015054</v>
      </c>
      <c r="F1446" s="11">
        <f t="shared" si="699"/>
        <v>342.54018171330404</v>
      </c>
      <c r="G1446" s="11">
        <f t="shared" si="685"/>
        <v>633.96482186982587</v>
      </c>
      <c r="H1446" s="11">
        <f t="shared" si="686"/>
        <v>487.29132867120512</v>
      </c>
      <c r="I1446" s="24">
        <f t="shared" si="700"/>
        <v>342.54018171330404</v>
      </c>
      <c r="J1446" s="12">
        <f t="shared" si="687"/>
        <v>0.19907382937883794</v>
      </c>
      <c r="K1446" s="24">
        <f t="shared" si="688"/>
        <v>580.71468209618104</v>
      </c>
      <c r="L1446" s="12">
        <f t="shared" si="701"/>
        <v>0.20680609203776021</v>
      </c>
      <c r="M1446" s="24">
        <f t="shared" si="702"/>
        <v>633.96482186982587</v>
      </c>
      <c r="N1446" s="12">
        <f t="shared" si="689"/>
        <v>0.48718273646855359</v>
      </c>
      <c r="O1446" s="24">
        <f t="shared" si="690"/>
        <v>790.97695715704197</v>
      </c>
      <c r="P1446" s="12">
        <f t="shared" si="703"/>
        <v>0.26997785421022624</v>
      </c>
      <c r="Q1446" s="24">
        <f t="shared" si="704"/>
        <v>487.29132867120512</v>
      </c>
      <c r="R1446" s="12">
        <f t="shared" si="691"/>
        <v>0.32246680839609876</v>
      </c>
      <c r="S1446" s="24">
        <f t="shared" si="692"/>
        <v>657.25423405096035</v>
      </c>
      <c r="T1446" s="12">
        <f t="shared" si="705"/>
        <v>0.25552446309170862</v>
      </c>
      <c r="W1446" s="24">
        <f t="shared" si="706"/>
        <v>566.01616452127371</v>
      </c>
      <c r="X1446" s="24">
        <f t="shared" si="707"/>
        <v>723.66614096913941</v>
      </c>
      <c r="Y1446" s="13">
        <f t="shared" si="693"/>
        <v>0.33059370312856962</v>
      </c>
      <c r="Z1446" s="24">
        <f t="shared" si="694"/>
        <v>4637.9887237219209</v>
      </c>
      <c r="AA1446" s="24">
        <f t="shared" si="695"/>
        <v>16844.036752391894</v>
      </c>
      <c r="AB1446" s="24">
        <f t="shared" si="708"/>
        <v>633.96482186982587</v>
      </c>
      <c r="AC1446" s="24">
        <f t="shared" si="709"/>
        <v>487.29132867120512</v>
      </c>
      <c r="AE1446" s="14">
        <f t="shared" si="710"/>
        <v>119</v>
      </c>
      <c r="AF1446" s="24">
        <f t="shared" si="714"/>
        <v>418.64566433560253</v>
      </c>
      <c r="AG1446" s="3">
        <f t="shared" si="711"/>
        <v>1.9</v>
      </c>
      <c r="AH1446" s="3">
        <f>IF(AC1446&lt;=450,AthetaR30_0,IF(AC1446&gt;=650,AthetaR30_2,(IF(AC1446&lt;=550,AthetaR30_0+(AthetaR30_1-AthetaR30_0)/100*(AC1446-450),AthetaR30_1+(AthetaR30_2-AthetaR30_1)/100*(AC1446-450)))))</f>
        <v>0</v>
      </c>
      <c r="AI1446" s="3">
        <f>IF(AD1446&lt;=450,AthetaR60_0,IF(AD1446&gt;=650,AthetaR60_2,(IF(AD1446&lt;=550,AthetaR60_0+(AthetaR60_1-AthetaR60_0)/100*(AD1446-450),AthetaR60_1+(AthetaR60_2-AthetaR60_1)/100*(AD1446-450)))))</f>
        <v>0.5</v>
      </c>
      <c r="AJ1446" s="3">
        <f>IF(AE1446&lt;=450,AthetaR90_0,IF(AE1446&gt;=650,AthetaR90_2,(IF(AE1446&lt;=550,AthetaR90_0+(AthetaR90_1-AthetaR90_0)/100*(AE1446-450),AthetaR90_1+(AthetaR90_2-AthetaR90_1)/100*(AE1446-450)))))</f>
        <v>1.3</v>
      </c>
      <c r="AK1446" s="3">
        <f>IF(AF1446&lt;=450,AthetaR120_0,IF(AF1446&gt;=650,AthetaR120_2,(IF(AF1446&lt;=550,AthetaR120_0+(AthetaR120_1-AthetaR120_0)/100*(AF1446-450),AthetaR120_1+(AthetaR120_2-AthetaR120_1)/100*(AF1446-450)))))</f>
        <v>1.9</v>
      </c>
      <c r="AL1446" s="24">
        <f t="shared" si="712"/>
        <v>633.96482186982587</v>
      </c>
      <c r="AM1446" s="14">
        <f t="shared" si="713"/>
        <v>500.93567837126415</v>
      </c>
    </row>
    <row r="1447" spans="2:39" x14ac:dyDescent="0.25">
      <c r="B1447" s="3">
        <f t="shared" si="696"/>
        <v>7145</v>
      </c>
      <c r="C1447" s="14">
        <f t="shared" si="697"/>
        <v>119.08333333333333</v>
      </c>
      <c r="D1447" s="11">
        <f t="shared" si="698"/>
        <v>1047.8918280645321</v>
      </c>
      <c r="E1447" s="11">
        <f t="shared" si="684"/>
        <v>751.7495118188026</v>
      </c>
      <c r="F1447" s="11">
        <f t="shared" si="699"/>
        <v>342.7469878053418</v>
      </c>
      <c r="G1447" s="11">
        <f t="shared" si="685"/>
        <v>634.23479972403607</v>
      </c>
      <c r="H1447" s="11">
        <f t="shared" si="686"/>
        <v>487.54685313429684</v>
      </c>
      <c r="I1447" s="24">
        <f t="shared" si="700"/>
        <v>342.7469878053418</v>
      </c>
      <c r="J1447" s="12">
        <f t="shared" si="687"/>
        <v>0.19904570372840569</v>
      </c>
      <c r="K1447" s="24">
        <f t="shared" si="688"/>
        <v>580.7967385176139</v>
      </c>
      <c r="L1447" s="12">
        <f t="shared" si="701"/>
        <v>0.206749967656115</v>
      </c>
      <c r="M1447" s="24">
        <f t="shared" si="702"/>
        <v>634.23479972403607</v>
      </c>
      <c r="N1447" s="12">
        <f t="shared" si="689"/>
        <v>0.48698254022777365</v>
      </c>
      <c r="O1447" s="24">
        <f t="shared" si="690"/>
        <v>791.302124078411</v>
      </c>
      <c r="P1447" s="12">
        <f t="shared" si="703"/>
        <v>0.26977659139403182</v>
      </c>
      <c r="Q1447" s="24">
        <f t="shared" si="704"/>
        <v>487.54685313429684</v>
      </c>
      <c r="R1447" s="12">
        <f t="shared" si="691"/>
        <v>0.32237809926917815</v>
      </c>
      <c r="S1447" s="24">
        <f t="shared" si="692"/>
        <v>657.43509140262199</v>
      </c>
      <c r="T1447" s="12">
        <f t="shared" si="705"/>
        <v>0.25539386855059781</v>
      </c>
      <c r="W1447" s="24">
        <f t="shared" si="706"/>
        <v>566.34675822440227</v>
      </c>
      <c r="X1447" s="24">
        <f t="shared" si="707"/>
        <v>723.99483242273891</v>
      </c>
      <c r="Y1447" s="13">
        <f t="shared" si="693"/>
        <v>0.33045788988275521</v>
      </c>
      <c r="Z1447" s="24">
        <f t="shared" si="694"/>
        <v>4635.0688398600087</v>
      </c>
      <c r="AA1447" s="24">
        <f t="shared" si="695"/>
        <v>16847.884667980408</v>
      </c>
      <c r="AB1447" s="24">
        <f t="shared" si="708"/>
        <v>634.23479972403607</v>
      </c>
      <c r="AC1447" s="24">
        <f t="shared" si="709"/>
        <v>487.54685313429684</v>
      </c>
      <c r="AE1447" s="14">
        <f t="shared" si="710"/>
        <v>119.08333333333333</v>
      </c>
      <c r="AF1447" s="24">
        <f t="shared" si="714"/>
        <v>418.77342656714842</v>
      </c>
      <c r="AG1447" s="3">
        <f t="shared" si="711"/>
        <v>1.9</v>
      </c>
      <c r="AH1447" s="3">
        <f>IF(AC1447&lt;=450,AthetaR30_0,IF(AC1447&gt;=650,AthetaR30_2,(IF(AC1447&lt;=550,AthetaR30_0+(AthetaR30_1-AthetaR30_0)/100*(AC1447-450),AthetaR30_1+(AthetaR30_2-AthetaR30_1)/100*(AC1447-450)))))</f>
        <v>0</v>
      </c>
      <c r="AI1447" s="3">
        <f>IF(AD1447&lt;=450,AthetaR60_0,IF(AD1447&gt;=650,AthetaR60_2,(IF(AD1447&lt;=550,AthetaR60_0+(AthetaR60_1-AthetaR60_0)/100*(AD1447-450),AthetaR60_1+(AthetaR60_2-AthetaR60_1)/100*(AD1447-450)))))</f>
        <v>0.5</v>
      </c>
      <c r="AJ1447" s="3">
        <f>IF(AE1447&lt;=450,AthetaR90_0,IF(AE1447&gt;=650,AthetaR90_2,(IF(AE1447&lt;=550,AthetaR90_0+(AthetaR90_1-AthetaR90_0)/100*(AE1447-450),AthetaR90_1+(AthetaR90_2-AthetaR90_1)/100*(AE1447-450)))))</f>
        <v>1.3</v>
      </c>
      <c r="AK1447" s="3">
        <f>IF(AF1447&lt;=450,AthetaR120_0,IF(AF1447&gt;=650,AthetaR120_2,(IF(AF1447&lt;=550,AthetaR120_0+(AthetaR120_1-AthetaR120_0)/100*(AF1447-450),AthetaR120_1+(AthetaR120_2-AthetaR120_1)/100*(AF1447-450)))))</f>
        <v>1.9</v>
      </c>
      <c r="AL1447" s="24">
        <f t="shared" si="712"/>
        <v>634.23479972403607</v>
      </c>
      <c r="AM1447" s="14">
        <f t="shared" si="713"/>
        <v>501.21714669094405</v>
      </c>
    </row>
    <row r="1448" spans="2:39" x14ac:dyDescent="0.25">
      <c r="B1448" s="3">
        <f t="shared" si="696"/>
        <v>7150</v>
      </c>
      <c r="C1448" s="14">
        <f t="shared" si="697"/>
        <v>119.16666666666667</v>
      </c>
      <c r="D1448" s="11">
        <f t="shared" si="698"/>
        <v>1047.996532189168</v>
      </c>
      <c r="E1448" s="11">
        <f t="shared" si="684"/>
        <v>751.96331016745478</v>
      </c>
      <c r="F1448" s="11">
        <f t="shared" si="699"/>
        <v>342.9537377729979</v>
      </c>
      <c r="G1448" s="11">
        <f t="shared" si="685"/>
        <v>634.50457631543009</v>
      </c>
      <c r="H1448" s="11">
        <f t="shared" si="686"/>
        <v>487.80224700284742</v>
      </c>
      <c r="I1448" s="24">
        <f t="shared" si="700"/>
        <v>342.9537377729979</v>
      </c>
      <c r="J1448" s="12">
        <f t="shared" si="687"/>
        <v>0.19901757629117819</v>
      </c>
      <c r="K1448" s="24">
        <f t="shared" si="688"/>
        <v>580.87882334704966</v>
      </c>
      <c r="L1448" s="12">
        <f t="shared" si="701"/>
        <v>0.20669384151357797</v>
      </c>
      <c r="M1448" s="24">
        <f t="shared" si="702"/>
        <v>634.50457631543009</v>
      </c>
      <c r="N1448" s="12">
        <f t="shared" si="689"/>
        <v>0.48678161550140098</v>
      </c>
      <c r="O1448" s="24">
        <f t="shared" si="690"/>
        <v>791.62874315706063</v>
      </c>
      <c r="P1448" s="12">
        <f t="shared" si="703"/>
        <v>0.26957512613083623</v>
      </c>
      <c r="Q1448" s="24">
        <f t="shared" si="704"/>
        <v>487.80224700284742</v>
      </c>
      <c r="R1448" s="12">
        <f t="shared" si="691"/>
        <v>0.3222893846632422</v>
      </c>
      <c r="S1448" s="24">
        <f t="shared" si="692"/>
        <v>657.61605949477052</v>
      </c>
      <c r="T1448" s="12">
        <f t="shared" si="705"/>
        <v>0.25526332305246313</v>
      </c>
      <c r="W1448" s="24">
        <f t="shared" si="706"/>
        <v>566.67721611428499</v>
      </c>
      <c r="X1448" s="24">
        <f t="shared" si="707"/>
        <v>724.32384362828009</v>
      </c>
      <c r="Y1448" s="13">
        <f t="shared" si="693"/>
        <v>0.3303220950312597</v>
      </c>
      <c r="Z1448" s="24">
        <f t="shared" si="694"/>
        <v>4632.152351329245</v>
      </c>
      <c r="AA1448" s="24">
        <f t="shared" si="695"/>
        <v>16851.731851790606</v>
      </c>
      <c r="AB1448" s="24">
        <f t="shared" si="708"/>
        <v>634.50457631543009</v>
      </c>
      <c r="AC1448" s="24">
        <f t="shared" si="709"/>
        <v>487.80224700284742</v>
      </c>
      <c r="AE1448" s="14">
        <f t="shared" si="710"/>
        <v>119.16666666666667</v>
      </c>
      <c r="AF1448" s="24">
        <f t="shared" si="714"/>
        <v>418.90112350142374</v>
      </c>
      <c r="AG1448" s="3">
        <f t="shared" si="711"/>
        <v>1.9</v>
      </c>
      <c r="AH1448" s="3">
        <f>IF(AC1448&lt;=450,AthetaR30_0,IF(AC1448&gt;=650,AthetaR30_2,(IF(AC1448&lt;=550,AthetaR30_0+(AthetaR30_1-AthetaR30_0)/100*(AC1448-450),AthetaR30_1+(AthetaR30_2-AthetaR30_1)/100*(AC1448-450)))))</f>
        <v>0</v>
      </c>
      <c r="AI1448" s="3">
        <f>IF(AD1448&lt;=450,AthetaR60_0,IF(AD1448&gt;=650,AthetaR60_2,(IF(AD1448&lt;=550,AthetaR60_0+(AthetaR60_1-AthetaR60_0)/100*(AD1448-450),AthetaR60_1+(AthetaR60_2-AthetaR60_1)/100*(AD1448-450)))))</f>
        <v>0.5</v>
      </c>
      <c r="AJ1448" s="3">
        <f>IF(AE1448&lt;=450,AthetaR90_0,IF(AE1448&gt;=650,AthetaR90_2,(IF(AE1448&lt;=550,AthetaR90_0+(AthetaR90_1-AthetaR90_0)/100*(AE1448-450),AthetaR90_1+(AthetaR90_2-AthetaR90_1)/100*(AE1448-450)))))</f>
        <v>1.3</v>
      </c>
      <c r="AK1448" s="3">
        <f>IF(AF1448&lt;=450,AthetaR120_0,IF(AF1448&gt;=650,AthetaR120_2,(IF(AF1448&lt;=550,AthetaR120_0+(AthetaR120_1-AthetaR120_0)/100*(AF1448-450),AthetaR120_1+(AthetaR120_2-AthetaR120_1)/100*(AF1448-450)))))</f>
        <v>1.9</v>
      </c>
      <c r="AL1448" s="24">
        <f t="shared" si="712"/>
        <v>634.50457631543009</v>
      </c>
      <c r="AM1448" s="14">
        <f t="shared" si="713"/>
        <v>501.49849390851972</v>
      </c>
    </row>
    <row r="1449" spans="2:39" x14ac:dyDescent="0.25">
      <c r="B1449" s="3">
        <f t="shared" si="696"/>
        <v>7155</v>
      </c>
      <c r="C1449" s="14">
        <f t="shared" si="697"/>
        <v>119.25</v>
      </c>
      <c r="D1449" s="11">
        <f t="shared" si="698"/>
        <v>1048.1011631963925</v>
      </c>
      <c r="E1449" s="11">
        <f t="shared" si="684"/>
        <v>752.17710851610684</v>
      </c>
      <c r="F1449" s="11">
        <f t="shared" si="699"/>
        <v>343.16043161451148</v>
      </c>
      <c r="G1449" s="11">
        <f t="shared" si="685"/>
        <v>634.77415144156089</v>
      </c>
      <c r="H1449" s="11">
        <f t="shared" si="686"/>
        <v>488.0575103258999</v>
      </c>
      <c r="I1449" s="24">
        <f t="shared" si="700"/>
        <v>343.16043161451148</v>
      </c>
      <c r="J1449" s="12">
        <f t="shared" si="687"/>
        <v>0.19898944704610871</v>
      </c>
      <c r="K1449" s="24">
        <f t="shared" si="688"/>
        <v>580.9609366601934</v>
      </c>
      <c r="L1449" s="12">
        <f t="shared" si="701"/>
        <v>0.20663771362849262</v>
      </c>
      <c r="M1449" s="24">
        <f t="shared" si="702"/>
        <v>634.77415144156089</v>
      </c>
      <c r="N1449" s="12">
        <f t="shared" si="689"/>
        <v>0.48657995862633963</v>
      </c>
      <c r="O1449" s="24">
        <f t="shared" si="690"/>
        <v>791.95682362096727</v>
      </c>
      <c r="P1449" s="12">
        <f t="shared" si="703"/>
        <v>0.26937345710682831</v>
      </c>
      <c r="Q1449" s="24">
        <f t="shared" si="704"/>
        <v>488.0575103258999</v>
      </c>
      <c r="R1449" s="12">
        <f t="shared" si="691"/>
        <v>0.32220066465459157</v>
      </c>
      <c r="S1449" s="24">
        <f t="shared" si="692"/>
        <v>657.79713827233832</v>
      </c>
      <c r="T1449" s="12">
        <f t="shared" si="705"/>
        <v>0.25513282667135645</v>
      </c>
      <c r="W1449" s="24">
        <f t="shared" si="706"/>
        <v>567.00753820931629</v>
      </c>
      <c r="X1449" s="24">
        <f t="shared" si="707"/>
        <v>724.6531745238816</v>
      </c>
      <c r="Y1449" s="13">
        <f t="shared" si="693"/>
        <v>0.33018631900968315</v>
      </c>
      <c r="Z1449" s="24">
        <f t="shared" si="694"/>
        <v>4629.2392576697639</v>
      </c>
      <c r="AA1449" s="24">
        <f t="shared" si="695"/>
        <v>16855.578320725286</v>
      </c>
      <c r="AB1449" s="24">
        <f t="shared" si="708"/>
        <v>634.77415144156089</v>
      </c>
      <c r="AC1449" s="24">
        <f t="shared" si="709"/>
        <v>488.0575103258999</v>
      </c>
      <c r="AE1449" s="14">
        <f t="shared" si="710"/>
        <v>119.25</v>
      </c>
      <c r="AF1449" s="24">
        <f t="shared" si="714"/>
        <v>419.02875516294995</v>
      </c>
      <c r="AG1449" s="3">
        <f t="shared" si="711"/>
        <v>1.9</v>
      </c>
      <c r="AH1449" s="3">
        <f>IF(AC1449&lt;=450,AthetaR30_0,IF(AC1449&gt;=650,AthetaR30_2,(IF(AC1449&lt;=550,AthetaR30_0+(AthetaR30_1-AthetaR30_0)/100*(AC1449-450),AthetaR30_1+(AthetaR30_2-AthetaR30_1)/100*(AC1449-450)))))</f>
        <v>0</v>
      </c>
      <c r="AI1449" s="3">
        <f>IF(AD1449&lt;=450,AthetaR60_0,IF(AD1449&gt;=650,AthetaR60_2,(IF(AD1449&lt;=550,AthetaR60_0+(AthetaR60_1-AthetaR60_0)/100*(AD1449-450),AthetaR60_1+(AthetaR60_2-AthetaR60_1)/100*(AD1449-450)))))</f>
        <v>0.5</v>
      </c>
      <c r="AJ1449" s="3">
        <f>IF(AE1449&lt;=450,AthetaR90_0,IF(AE1449&gt;=650,AthetaR90_2,(IF(AE1449&lt;=550,AthetaR90_0+(AthetaR90_1-AthetaR90_0)/100*(AE1449-450),AthetaR90_1+(AthetaR90_2-AthetaR90_1)/100*(AE1449-450)))))</f>
        <v>1.3</v>
      </c>
      <c r="AK1449" s="3">
        <f>IF(AF1449&lt;=450,AthetaR120_0,IF(AF1449&gt;=650,AthetaR120_2,(IF(AF1449&lt;=550,AthetaR120_0+(AthetaR120_1-AthetaR120_0)/100*(AF1449-450),AthetaR120_1+(AthetaR120_2-AthetaR120_1)/100*(AF1449-450)))))</f>
        <v>1.9</v>
      </c>
      <c r="AL1449" s="24">
        <f t="shared" si="712"/>
        <v>634.77415144156089</v>
      </c>
      <c r="AM1449" s="14">
        <f t="shared" si="713"/>
        <v>501.77972004848641</v>
      </c>
    </row>
    <row r="1450" spans="2:39" x14ac:dyDescent="0.25">
      <c r="B1450" s="3">
        <f t="shared" si="696"/>
        <v>7160</v>
      </c>
      <c r="C1450" s="14">
        <f t="shared" si="697"/>
        <v>119.33333333333333</v>
      </c>
      <c r="D1450" s="11">
        <f t="shared" si="698"/>
        <v>1048.2057211882534</v>
      </c>
      <c r="E1450" s="11">
        <f t="shared" si="684"/>
        <v>752.3909068647589</v>
      </c>
      <c r="F1450" s="11">
        <f t="shared" si="699"/>
        <v>343.36706932813996</v>
      </c>
      <c r="G1450" s="11">
        <f t="shared" si="685"/>
        <v>635.04352489866767</v>
      </c>
      <c r="H1450" s="11">
        <f t="shared" si="686"/>
        <v>488.31264315257124</v>
      </c>
      <c r="I1450" s="24">
        <f t="shared" si="700"/>
        <v>343.36706932813996</v>
      </c>
      <c r="J1450" s="12">
        <f t="shared" si="687"/>
        <v>0.19896131597223751</v>
      </c>
      <c r="K1450" s="24">
        <f t="shared" si="688"/>
        <v>581.04307853257501</v>
      </c>
      <c r="L1450" s="12">
        <f t="shared" si="701"/>
        <v>0.2065815840192283</v>
      </c>
      <c r="M1450" s="24">
        <f t="shared" si="702"/>
        <v>635.04352489866767</v>
      </c>
      <c r="N1450" s="12">
        <f t="shared" si="689"/>
        <v>0.48637756591677794</v>
      </c>
      <c r="O1450" s="24">
        <f t="shared" si="690"/>
        <v>792.28637477344773</v>
      </c>
      <c r="P1450" s="12">
        <f t="shared" si="703"/>
        <v>0.26917158299886207</v>
      </c>
      <c r="Q1450" s="24">
        <f t="shared" si="704"/>
        <v>488.31264315257124</v>
      </c>
      <c r="R1450" s="12">
        <f t="shared" si="691"/>
        <v>0.32211193931957183</v>
      </c>
      <c r="S1450" s="24">
        <f t="shared" si="692"/>
        <v>657.97832767994464</v>
      </c>
      <c r="T1450" s="12">
        <f t="shared" si="705"/>
        <v>0.25500237948117765</v>
      </c>
      <c r="W1450" s="24">
        <f t="shared" si="706"/>
        <v>567.33772452832602</v>
      </c>
      <c r="X1450" s="24">
        <f t="shared" si="707"/>
        <v>724.982825047245</v>
      </c>
      <c r="Y1450" s="13">
        <f t="shared" si="693"/>
        <v>0.33005056225269963</v>
      </c>
      <c r="Z1450" s="24">
        <f t="shared" si="694"/>
        <v>4626.3295584108218</v>
      </c>
      <c r="AA1450" s="24">
        <f t="shared" si="695"/>
        <v>16859.424091683239</v>
      </c>
      <c r="AB1450" s="24">
        <f t="shared" si="708"/>
        <v>635.04352489866767</v>
      </c>
      <c r="AC1450" s="24">
        <f t="shared" si="709"/>
        <v>488.31264315257124</v>
      </c>
      <c r="AE1450" s="14">
        <f t="shared" si="710"/>
        <v>119.33333333333333</v>
      </c>
      <c r="AF1450" s="24">
        <f t="shared" si="714"/>
        <v>419.15632157628562</v>
      </c>
      <c r="AG1450" s="3">
        <f t="shared" si="711"/>
        <v>1.9</v>
      </c>
      <c r="AH1450" s="3">
        <f>IF(AC1450&lt;=450,AthetaR30_0,IF(AC1450&gt;=650,AthetaR30_2,(IF(AC1450&lt;=550,AthetaR30_0+(AthetaR30_1-AthetaR30_0)/100*(AC1450-450),AthetaR30_1+(AthetaR30_2-AthetaR30_1)/100*(AC1450-450)))))</f>
        <v>0</v>
      </c>
      <c r="AI1450" s="3">
        <f>IF(AD1450&lt;=450,AthetaR60_0,IF(AD1450&gt;=650,AthetaR60_2,(IF(AD1450&lt;=550,AthetaR60_0+(AthetaR60_1-AthetaR60_0)/100*(AD1450-450),AthetaR60_1+(AthetaR60_2-AthetaR60_1)/100*(AD1450-450)))))</f>
        <v>0.5</v>
      </c>
      <c r="AJ1450" s="3">
        <f>IF(AE1450&lt;=450,AthetaR90_0,IF(AE1450&gt;=650,AthetaR90_2,(IF(AE1450&lt;=550,AthetaR90_0+(AthetaR90_1-AthetaR90_0)/100*(AE1450-450),AthetaR90_1+(AthetaR90_2-AthetaR90_1)/100*(AE1450-450)))))</f>
        <v>1.3</v>
      </c>
      <c r="AK1450" s="3">
        <f>IF(AF1450&lt;=450,AthetaR120_0,IF(AF1450&gt;=650,AthetaR120_2,(IF(AF1450&lt;=550,AthetaR120_0+(AthetaR120_1-AthetaR120_0)/100*(AF1450-450),AthetaR120_1+(AthetaR120_2-AthetaR120_1)/100*(AF1450-450)))))</f>
        <v>1.9</v>
      </c>
      <c r="AL1450" s="24">
        <f t="shared" si="712"/>
        <v>635.04352489866767</v>
      </c>
      <c r="AM1450" s="14">
        <f t="shared" si="713"/>
        <v>502.06082513546903</v>
      </c>
    </row>
    <row r="1451" spans="2:39" x14ac:dyDescent="0.25">
      <c r="B1451" s="3">
        <f t="shared" si="696"/>
        <v>7165</v>
      </c>
      <c r="C1451" s="14">
        <f t="shared" si="697"/>
        <v>119.41666666666667</v>
      </c>
      <c r="D1451" s="11">
        <f t="shared" si="698"/>
        <v>1048.310206266586</v>
      </c>
      <c r="E1451" s="11">
        <f t="shared" si="684"/>
        <v>752.60470521341097</v>
      </c>
      <c r="F1451" s="11">
        <f t="shared" si="699"/>
        <v>343.57365091215917</v>
      </c>
      <c r="G1451" s="11">
        <f t="shared" si="685"/>
        <v>635.31269648166653</v>
      </c>
      <c r="H1451" s="11">
        <f t="shared" si="686"/>
        <v>488.56764553205244</v>
      </c>
      <c r="I1451" s="24">
        <f t="shared" si="700"/>
        <v>343.57365091215917</v>
      </c>
      <c r="J1451" s="12">
        <f t="shared" si="687"/>
        <v>0.1989331830486917</v>
      </c>
      <c r="K1451" s="24">
        <f t="shared" si="688"/>
        <v>581.12524903954966</v>
      </c>
      <c r="L1451" s="12">
        <f t="shared" si="701"/>
        <v>0.20652545270412079</v>
      </c>
      <c r="M1451" s="24">
        <f t="shared" si="702"/>
        <v>635.31269648166653</v>
      </c>
      <c r="N1451" s="12">
        <f t="shared" si="689"/>
        <v>0.48617443366402879</v>
      </c>
      <c r="O1451" s="24">
        <f t="shared" si="690"/>
        <v>792.61740599390328</v>
      </c>
      <c r="P1451" s="12">
        <f t="shared" si="703"/>
        <v>0.26896950247424123</v>
      </c>
      <c r="Q1451" s="24">
        <f t="shared" si="704"/>
        <v>488.56764553205244</v>
      </c>
      <c r="R1451" s="12">
        <f t="shared" si="691"/>
        <v>0.32202320873457141</v>
      </c>
      <c r="S1451" s="24">
        <f t="shared" si="692"/>
        <v>658.15962766189944</v>
      </c>
      <c r="T1451" s="12">
        <f t="shared" si="705"/>
        <v>0.25487198155557672</v>
      </c>
      <c r="W1451" s="24">
        <f t="shared" si="706"/>
        <v>567.66777509057874</v>
      </c>
      <c r="X1451" s="24">
        <f t="shared" si="707"/>
        <v>725.31279513565767</v>
      </c>
      <c r="Y1451" s="13">
        <f t="shared" si="693"/>
        <v>0.32991482519404802</v>
      </c>
      <c r="Z1451" s="24">
        <f t="shared" si="694"/>
        <v>4623.4232530708059</v>
      </c>
      <c r="AA1451" s="24">
        <f t="shared" si="695"/>
        <v>16863.269181558735</v>
      </c>
      <c r="AB1451" s="24">
        <f t="shared" si="708"/>
        <v>635.31269648166653</v>
      </c>
      <c r="AC1451" s="24">
        <f t="shared" si="709"/>
        <v>488.56764553205244</v>
      </c>
      <c r="AE1451" s="14">
        <f t="shared" si="710"/>
        <v>119.41666666666667</v>
      </c>
      <c r="AF1451" s="24">
        <f t="shared" si="714"/>
        <v>419.28382276602622</v>
      </c>
      <c r="AG1451" s="3">
        <f t="shared" si="711"/>
        <v>1.9</v>
      </c>
      <c r="AH1451" s="3">
        <f>IF(AC1451&lt;=450,AthetaR30_0,IF(AC1451&gt;=650,AthetaR30_2,(IF(AC1451&lt;=550,AthetaR30_0+(AthetaR30_1-AthetaR30_0)/100*(AC1451-450),AthetaR30_1+(AthetaR30_2-AthetaR30_1)/100*(AC1451-450)))))</f>
        <v>0</v>
      </c>
      <c r="AI1451" s="3">
        <f>IF(AD1451&lt;=450,AthetaR60_0,IF(AD1451&gt;=650,AthetaR60_2,(IF(AD1451&lt;=550,AthetaR60_0+(AthetaR60_1-AthetaR60_0)/100*(AD1451-450),AthetaR60_1+(AthetaR60_2-AthetaR60_1)/100*(AD1451-450)))))</f>
        <v>0.5</v>
      </c>
      <c r="AJ1451" s="3">
        <f>IF(AE1451&lt;=450,AthetaR90_0,IF(AE1451&gt;=650,AthetaR90_2,(IF(AE1451&lt;=550,AthetaR90_0+(AthetaR90_1-AthetaR90_0)/100*(AE1451-450),AthetaR90_1+(AthetaR90_2-AthetaR90_1)/100*(AE1451-450)))))</f>
        <v>1.3</v>
      </c>
      <c r="AK1451" s="3">
        <f>IF(AF1451&lt;=450,AthetaR120_0,IF(AF1451&gt;=650,AthetaR120_2,(IF(AF1451&lt;=550,AthetaR120_0+(AthetaR120_1-AthetaR120_0)/100*(AF1451-450),AthetaR120_1+(AthetaR120_2-AthetaR120_1)/100*(AF1451-450)))))</f>
        <v>1.9</v>
      </c>
      <c r="AL1451" s="24">
        <f t="shared" si="712"/>
        <v>635.31269648166653</v>
      </c>
      <c r="AM1451" s="14">
        <f t="shared" si="713"/>
        <v>502.34180919422232</v>
      </c>
    </row>
    <row r="1452" spans="2:39" x14ac:dyDescent="0.25">
      <c r="B1452" s="3">
        <f t="shared" si="696"/>
        <v>7170</v>
      </c>
      <c r="C1452" s="14">
        <f t="shared" si="697"/>
        <v>119.5</v>
      </c>
      <c r="D1452" s="11">
        <f t="shared" si="698"/>
        <v>1048.414618533011</v>
      </c>
      <c r="E1452" s="11">
        <f t="shared" si="684"/>
        <v>752.81850356206303</v>
      </c>
      <c r="F1452" s="11">
        <f t="shared" si="699"/>
        <v>343.78017636486328</v>
      </c>
      <c r="G1452" s="11">
        <f t="shared" si="685"/>
        <v>635.58166598414073</v>
      </c>
      <c r="H1452" s="11">
        <f t="shared" si="686"/>
        <v>488.82251751360803</v>
      </c>
      <c r="I1452" s="24">
        <f t="shared" si="700"/>
        <v>343.78017636486328</v>
      </c>
      <c r="J1452" s="12">
        <f t="shared" si="687"/>
        <v>0.19890504825468486</v>
      </c>
      <c r="K1452" s="24">
        <f t="shared" si="688"/>
        <v>581.20744825629833</v>
      </c>
      <c r="L1452" s="12">
        <f t="shared" si="701"/>
        <v>0.20646931970154919</v>
      </c>
      <c r="M1452" s="24">
        <f t="shared" si="702"/>
        <v>635.58166598414073</v>
      </c>
      <c r="N1452" s="12">
        <f t="shared" si="689"/>
        <v>0.48597055813636963</v>
      </c>
      <c r="O1452" s="24">
        <f t="shared" si="690"/>
        <v>792.94992673857269</v>
      </c>
      <c r="P1452" s="12">
        <f t="shared" si="703"/>
        <v>0.26876721419083999</v>
      </c>
      <c r="Q1452" s="24">
        <f t="shared" si="704"/>
        <v>488.82251751360803</v>
      </c>
      <c r="R1452" s="12">
        <f t="shared" si="691"/>
        <v>0.32193447297602212</v>
      </c>
      <c r="S1452" s="24">
        <f t="shared" si="692"/>
        <v>658.34103816220181</v>
      </c>
      <c r="T1452" s="12">
        <f t="shared" si="705"/>
        <v>0.25474163296808061</v>
      </c>
      <c r="W1452" s="24">
        <f t="shared" si="706"/>
        <v>567.99768991577275</v>
      </c>
      <c r="X1452" s="24">
        <f t="shared" si="707"/>
        <v>725.64308472599646</v>
      </c>
      <c r="Y1452" s="13">
        <f t="shared" si="693"/>
        <v>0.32977910826653367</v>
      </c>
      <c r="Z1452" s="24">
        <f t="shared" si="694"/>
        <v>4620.5203411572566</v>
      </c>
      <c r="AA1452" s="24">
        <f t="shared" si="695"/>
        <v>16867.113607241758</v>
      </c>
      <c r="AB1452" s="24">
        <f t="shared" si="708"/>
        <v>635.58166598414073</v>
      </c>
      <c r="AC1452" s="24">
        <f t="shared" si="709"/>
        <v>488.82251751360803</v>
      </c>
      <c r="AE1452" s="14">
        <f t="shared" si="710"/>
        <v>119.5</v>
      </c>
      <c r="AF1452" s="24">
        <f t="shared" si="714"/>
        <v>419.41125875680405</v>
      </c>
      <c r="AG1452" s="3">
        <f t="shared" si="711"/>
        <v>1.9</v>
      </c>
      <c r="AH1452" s="3">
        <f>IF(AC1452&lt;=450,AthetaR30_0,IF(AC1452&gt;=650,AthetaR30_2,(IF(AC1452&lt;=550,AthetaR30_0+(AthetaR30_1-AthetaR30_0)/100*(AC1452-450),AthetaR30_1+(AthetaR30_2-AthetaR30_1)/100*(AC1452-450)))))</f>
        <v>0</v>
      </c>
      <c r="AI1452" s="3">
        <f>IF(AD1452&lt;=450,AthetaR60_0,IF(AD1452&gt;=650,AthetaR60_2,(IF(AD1452&lt;=550,AthetaR60_0+(AthetaR60_1-AthetaR60_0)/100*(AD1452-450),AthetaR60_1+(AthetaR60_2-AthetaR60_1)/100*(AD1452-450)))))</f>
        <v>0.5</v>
      </c>
      <c r="AJ1452" s="3">
        <f>IF(AE1452&lt;=450,AthetaR90_0,IF(AE1452&gt;=650,AthetaR90_2,(IF(AE1452&lt;=550,AthetaR90_0+(AthetaR90_1-AthetaR90_0)/100*(AE1452-450),AthetaR90_1+(AthetaR90_2-AthetaR90_1)/100*(AE1452-450)))))</f>
        <v>1.3</v>
      </c>
      <c r="AK1452" s="3">
        <f>IF(AF1452&lt;=450,AthetaR120_0,IF(AF1452&gt;=650,AthetaR120_2,(IF(AF1452&lt;=550,AthetaR120_0+(AthetaR120_1-AthetaR120_0)/100*(AF1452-450),AthetaR120_1+(AthetaR120_2-AthetaR120_1)/100*(AF1452-450)))))</f>
        <v>1.9</v>
      </c>
      <c r="AL1452" s="24">
        <f t="shared" si="712"/>
        <v>635.58166598414073</v>
      </c>
      <c r="AM1452" s="14">
        <f t="shared" si="713"/>
        <v>502.62267224963102</v>
      </c>
    </row>
    <row r="1453" spans="2:39" x14ac:dyDescent="0.25">
      <c r="B1453" s="3">
        <f t="shared" si="696"/>
        <v>7175</v>
      </c>
      <c r="C1453" s="14">
        <f t="shared" si="697"/>
        <v>119.58333333333333</v>
      </c>
      <c r="D1453" s="11">
        <f t="shared" si="698"/>
        <v>1048.5189580889382</v>
      </c>
      <c r="E1453" s="11">
        <f t="shared" si="684"/>
        <v>753.03230191071509</v>
      </c>
      <c r="F1453" s="11">
        <f t="shared" si="699"/>
        <v>343.98664568456485</v>
      </c>
      <c r="G1453" s="11">
        <f t="shared" si="685"/>
        <v>635.85043319833153</v>
      </c>
      <c r="H1453" s="11">
        <f t="shared" si="686"/>
        <v>489.07725914657613</v>
      </c>
      <c r="I1453" s="24">
        <f t="shared" si="700"/>
        <v>343.98664568456485</v>
      </c>
      <c r="J1453" s="12">
        <f t="shared" si="687"/>
        <v>0.19887691156951734</v>
      </c>
      <c r="K1453" s="24">
        <f t="shared" si="688"/>
        <v>581.2896762578273</v>
      </c>
      <c r="L1453" s="12">
        <f t="shared" si="701"/>
        <v>0.20641318502983258</v>
      </c>
      <c r="M1453" s="24">
        <f t="shared" si="702"/>
        <v>635.85043319833153</v>
      </c>
      <c r="N1453" s="12">
        <f t="shared" si="689"/>
        <v>0.48576593557887909</v>
      </c>
      <c r="O1453" s="24">
        <f t="shared" si="690"/>
        <v>793.28394654129488</v>
      </c>
      <c r="P1453" s="12">
        <f t="shared" si="703"/>
        <v>0.2685647167967733</v>
      </c>
      <c r="Q1453" s="24">
        <f t="shared" si="704"/>
        <v>489.07725914657613</v>
      </c>
      <c r="R1453" s="12">
        <f t="shared" si="691"/>
        <v>0.32184573212039647</v>
      </c>
      <c r="S1453" s="24">
        <f t="shared" si="692"/>
        <v>658.52255912454325</v>
      </c>
      <c r="T1453" s="12">
        <f t="shared" si="705"/>
        <v>0.25461133379192225</v>
      </c>
      <c r="W1453" s="24">
        <f t="shared" si="706"/>
        <v>568.32746902403926</v>
      </c>
      <c r="X1453" s="24">
        <f t="shared" si="707"/>
        <v>725.97369375473068</v>
      </c>
      <c r="Y1453" s="13">
        <f t="shared" si="693"/>
        <v>0.3296434119020199</v>
      </c>
      <c r="Z1453" s="24">
        <f t="shared" si="694"/>
        <v>4617.6208221668958</v>
      </c>
      <c r="AA1453" s="24">
        <f t="shared" si="695"/>
        <v>16870.957385617483</v>
      </c>
      <c r="AB1453" s="24">
        <f t="shared" si="708"/>
        <v>635.85043319833153</v>
      </c>
      <c r="AC1453" s="24">
        <f t="shared" si="709"/>
        <v>489.07725914657613</v>
      </c>
      <c r="AE1453" s="14">
        <f t="shared" si="710"/>
        <v>119.58333333333333</v>
      </c>
      <c r="AF1453" s="24">
        <f t="shared" si="714"/>
        <v>419.53862957328806</v>
      </c>
      <c r="AG1453" s="3">
        <f t="shared" si="711"/>
        <v>1.9</v>
      </c>
      <c r="AH1453" s="3">
        <f>IF(AC1453&lt;=450,AthetaR30_0,IF(AC1453&gt;=650,AthetaR30_2,(IF(AC1453&lt;=550,AthetaR30_0+(AthetaR30_1-AthetaR30_0)/100*(AC1453-450),AthetaR30_1+(AthetaR30_2-AthetaR30_1)/100*(AC1453-450)))))</f>
        <v>0</v>
      </c>
      <c r="AI1453" s="3">
        <f>IF(AD1453&lt;=450,AthetaR60_0,IF(AD1453&gt;=650,AthetaR60_2,(IF(AD1453&lt;=550,AthetaR60_0+(AthetaR60_1-AthetaR60_0)/100*(AD1453-450),AthetaR60_1+(AthetaR60_2-AthetaR60_1)/100*(AD1453-450)))))</f>
        <v>0.5</v>
      </c>
      <c r="AJ1453" s="3">
        <f>IF(AE1453&lt;=450,AthetaR90_0,IF(AE1453&gt;=650,AthetaR90_2,(IF(AE1453&lt;=550,AthetaR90_0+(AthetaR90_1-AthetaR90_0)/100*(AE1453-450),AthetaR90_1+(AthetaR90_2-AthetaR90_1)/100*(AE1453-450)))))</f>
        <v>1.3</v>
      </c>
      <c r="AK1453" s="3">
        <f>IF(AF1453&lt;=450,AthetaR120_0,IF(AF1453&gt;=650,AthetaR120_2,(IF(AF1453&lt;=550,AthetaR120_0+(AthetaR120_1-AthetaR120_0)/100*(AF1453-450),AthetaR120_1+(AthetaR120_2-AthetaR120_1)/100*(AF1453-450)))))</f>
        <v>1.9</v>
      </c>
      <c r="AL1453" s="24">
        <f t="shared" si="712"/>
        <v>635.85043319833153</v>
      </c>
      <c r="AM1453" s="14">
        <f t="shared" si="713"/>
        <v>502.90341432670903</v>
      </c>
    </row>
    <row r="1454" spans="2:39" x14ac:dyDescent="0.25">
      <c r="B1454" s="3">
        <f t="shared" si="696"/>
        <v>7180</v>
      </c>
      <c r="C1454" s="14">
        <f t="shared" si="697"/>
        <v>119.66666666666667</v>
      </c>
      <c r="D1454" s="11">
        <f t="shared" si="698"/>
        <v>1048.6232250355654</v>
      </c>
      <c r="E1454" s="11">
        <f t="shared" si="684"/>
        <v>753.24610025936727</v>
      </c>
      <c r="F1454" s="11">
        <f t="shared" si="699"/>
        <v>344.19305886959467</v>
      </c>
      <c r="G1454" s="11">
        <f t="shared" si="685"/>
        <v>636.11899791512826</v>
      </c>
      <c r="H1454" s="11">
        <f t="shared" si="686"/>
        <v>489.33187048036802</v>
      </c>
      <c r="I1454" s="24">
        <f t="shared" si="700"/>
        <v>344.19305886959467</v>
      </c>
      <c r="J1454" s="12">
        <f t="shared" si="687"/>
        <v>0.198848772972576</v>
      </c>
      <c r="K1454" s="24">
        <f t="shared" si="688"/>
        <v>581.37193311896783</v>
      </c>
      <c r="L1454" s="12">
        <f t="shared" si="701"/>
        <v>0.20635704870732005</v>
      </c>
      <c r="M1454" s="24">
        <f t="shared" si="702"/>
        <v>636.11899791512826</v>
      </c>
      <c r="N1454" s="12">
        <f t="shared" si="689"/>
        <v>0.48556056221327515</v>
      </c>
      <c r="O1454" s="24">
        <f t="shared" si="690"/>
        <v>793.61947501427903</v>
      </c>
      <c r="P1454" s="12">
        <f t="shared" si="703"/>
        <v>0.26836200893055046</v>
      </c>
      <c r="Q1454" s="24">
        <f t="shared" si="704"/>
        <v>489.33187048036802</v>
      </c>
      <c r="R1454" s="12">
        <f t="shared" si="691"/>
        <v>0.32175698624420779</v>
      </c>
      <c r="S1454" s="24">
        <f t="shared" si="692"/>
        <v>658.70419049230827</v>
      </c>
      <c r="T1454" s="12">
        <f t="shared" si="705"/>
        <v>0.25448108410018816</v>
      </c>
      <c r="W1454" s="24">
        <f t="shared" si="706"/>
        <v>568.65711243594126</v>
      </c>
      <c r="X1454" s="24">
        <f t="shared" si="707"/>
        <v>726.30462215792568</v>
      </c>
      <c r="Y1454" s="13">
        <f t="shared" si="693"/>
        <v>0.32950773653143151</v>
      </c>
      <c r="Z1454" s="24">
        <f t="shared" si="694"/>
        <v>4614.7246955856499</v>
      </c>
      <c r="AA1454" s="24">
        <f t="shared" si="695"/>
        <v>16874.800533566609</v>
      </c>
      <c r="AB1454" s="24">
        <f t="shared" si="708"/>
        <v>636.11899791512826</v>
      </c>
      <c r="AC1454" s="24">
        <f t="shared" si="709"/>
        <v>489.33187048036802</v>
      </c>
      <c r="AE1454" s="14">
        <f t="shared" si="710"/>
        <v>119.66666666666667</v>
      </c>
      <c r="AF1454" s="24">
        <f t="shared" si="714"/>
        <v>419.66593524018401</v>
      </c>
      <c r="AG1454" s="3">
        <f t="shared" si="711"/>
        <v>1.9</v>
      </c>
      <c r="AH1454" s="3">
        <f>IF(AC1454&lt;=450,AthetaR30_0,IF(AC1454&gt;=650,AthetaR30_2,(IF(AC1454&lt;=550,AthetaR30_0+(AthetaR30_1-AthetaR30_0)/100*(AC1454-450),AthetaR30_1+(AthetaR30_2-AthetaR30_1)/100*(AC1454-450)))))</f>
        <v>0</v>
      </c>
      <c r="AI1454" s="3">
        <f>IF(AD1454&lt;=450,AthetaR60_0,IF(AD1454&gt;=650,AthetaR60_2,(IF(AD1454&lt;=550,AthetaR60_0+(AthetaR60_1-AthetaR60_0)/100*(AD1454-450),AthetaR60_1+(AthetaR60_2-AthetaR60_1)/100*(AD1454-450)))))</f>
        <v>0.5</v>
      </c>
      <c r="AJ1454" s="3">
        <f>IF(AE1454&lt;=450,AthetaR90_0,IF(AE1454&gt;=650,AthetaR90_2,(IF(AE1454&lt;=550,AthetaR90_0+(AthetaR90_1-AthetaR90_0)/100*(AE1454-450),AthetaR90_1+(AthetaR90_2-AthetaR90_1)/100*(AE1454-450)))))</f>
        <v>1.3</v>
      </c>
      <c r="AK1454" s="3">
        <f>IF(AF1454&lt;=450,AthetaR120_0,IF(AF1454&gt;=650,AthetaR120_2,(IF(AF1454&lt;=550,AthetaR120_0+(AthetaR120_1-AthetaR120_0)/100*(AF1454-450),AthetaR120_1+(AthetaR120_2-AthetaR120_1)/100*(AF1454-450)))))</f>
        <v>1.9</v>
      </c>
      <c r="AL1454" s="24">
        <f t="shared" si="712"/>
        <v>636.11899791512826</v>
      </c>
      <c r="AM1454" s="14">
        <f t="shared" si="713"/>
        <v>503.18403545059971</v>
      </c>
    </row>
    <row r="1455" spans="2:39" x14ac:dyDescent="0.25">
      <c r="B1455" s="3">
        <f t="shared" si="696"/>
        <v>7185</v>
      </c>
      <c r="C1455" s="14">
        <f t="shared" si="697"/>
        <v>119.75</v>
      </c>
      <c r="D1455" s="11">
        <f t="shared" si="698"/>
        <v>1048.7274194738789</v>
      </c>
      <c r="E1455" s="11">
        <f t="shared" si="684"/>
        <v>753.45989860801933</v>
      </c>
      <c r="F1455" s="11">
        <f t="shared" si="699"/>
        <v>344.399415918302</v>
      </c>
      <c r="G1455" s="11">
        <f t="shared" si="685"/>
        <v>636.38735992405884</v>
      </c>
      <c r="H1455" s="11">
        <f t="shared" si="686"/>
        <v>489.5863515644682</v>
      </c>
      <c r="I1455" s="24">
        <f t="shared" si="700"/>
        <v>344.399415918302</v>
      </c>
      <c r="J1455" s="12">
        <f t="shared" si="687"/>
        <v>0.1988206324433337</v>
      </c>
      <c r="K1455" s="24">
        <f t="shared" si="688"/>
        <v>581.45421891437832</v>
      </c>
      <c r="L1455" s="12">
        <f t="shared" si="701"/>
        <v>0.20630091075234971</v>
      </c>
      <c r="M1455" s="24">
        <f t="shared" si="702"/>
        <v>636.38735992405884</v>
      </c>
      <c r="N1455" s="12">
        <f t="shared" si="689"/>
        <v>0.48535443423775054</v>
      </c>
      <c r="O1455" s="24">
        <f t="shared" si="690"/>
        <v>793.95652184888445</v>
      </c>
      <c r="P1455" s="12">
        <f t="shared" si="703"/>
        <v>0.26815908922090209</v>
      </c>
      <c r="Q1455" s="24">
        <f t="shared" si="704"/>
        <v>489.5863515644682</v>
      </c>
      <c r="R1455" s="12">
        <f t="shared" si="691"/>
        <v>0.32166823542400896</v>
      </c>
      <c r="S1455" s="24">
        <f t="shared" si="692"/>
        <v>658.88593220857547</v>
      </c>
      <c r="T1455" s="12">
        <f t="shared" si="705"/>
        <v>0.25435088396575245</v>
      </c>
      <c r="W1455" s="24">
        <f t="shared" si="706"/>
        <v>568.98662017247273</v>
      </c>
      <c r="X1455" s="24">
        <f t="shared" si="707"/>
        <v>726.63586987124768</v>
      </c>
      <c r="Y1455" s="13">
        <f t="shared" si="693"/>
        <v>0.32937208258474249</v>
      </c>
      <c r="Z1455" s="24">
        <f t="shared" si="694"/>
        <v>4611.831960888665</v>
      </c>
      <c r="AA1455" s="24">
        <f t="shared" si="695"/>
        <v>16878.643067964735</v>
      </c>
      <c r="AB1455" s="24">
        <f t="shared" si="708"/>
        <v>636.38735992405884</v>
      </c>
      <c r="AC1455" s="24">
        <f t="shared" si="709"/>
        <v>489.5863515644682</v>
      </c>
      <c r="AE1455" s="14">
        <f t="shared" si="710"/>
        <v>119.75</v>
      </c>
      <c r="AF1455" s="24">
        <f t="shared" si="714"/>
        <v>419.79317578223413</v>
      </c>
      <c r="AG1455" s="3">
        <f t="shared" si="711"/>
        <v>1.9</v>
      </c>
      <c r="AH1455" s="3">
        <f>IF(AC1455&lt;=450,AthetaR30_0,IF(AC1455&gt;=650,AthetaR30_2,(IF(AC1455&lt;=550,AthetaR30_0+(AthetaR30_1-AthetaR30_0)/100*(AC1455-450),AthetaR30_1+(AthetaR30_2-AthetaR30_1)/100*(AC1455-450)))))</f>
        <v>0</v>
      </c>
      <c r="AI1455" s="3">
        <f>IF(AD1455&lt;=450,AthetaR60_0,IF(AD1455&gt;=650,AthetaR60_2,(IF(AD1455&lt;=550,AthetaR60_0+(AthetaR60_1-AthetaR60_0)/100*(AD1455-450),AthetaR60_1+(AthetaR60_2-AthetaR60_1)/100*(AD1455-450)))))</f>
        <v>0.5</v>
      </c>
      <c r="AJ1455" s="3">
        <f>IF(AE1455&lt;=450,AthetaR90_0,IF(AE1455&gt;=650,AthetaR90_2,(IF(AE1455&lt;=550,AthetaR90_0+(AthetaR90_1-AthetaR90_0)/100*(AE1455-450),AthetaR90_1+(AthetaR90_2-AthetaR90_1)/100*(AE1455-450)))))</f>
        <v>1.3</v>
      </c>
      <c r="AK1455" s="3">
        <f>IF(AF1455&lt;=450,AthetaR120_0,IF(AF1455&gt;=650,AthetaR120_2,(IF(AF1455&lt;=550,AthetaR120_0+(AthetaR120_1-AthetaR120_0)/100*(AF1455-450),AthetaR120_1+(AthetaR120_2-AthetaR120_1)/100*(AF1455-450)))))</f>
        <v>1.9</v>
      </c>
      <c r="AL1455" s="24">
        <f t="shared" si="712"/>
        <v>636.38735992405884</v>
      </c>
      <c r="AM1455" s="14">
        <f t="shared" si="713"/>
        <v>503.46453564657531</v>
      </c>
    </row>
    <row r="1456" spans="2:39" x14ac:dyDescent="0.25">
      <c r="B1456" s="3">
        <f t="shared" si="696"/>
        <v>7190</v>
      </c>
      <c r="C1456" s="14">
        <f t="shared" si="697"/>
        <v>119.83333333333333</v>
      </c>
      <c r="D1456" s="11">
        <f t="shared" si="698"/>
        <v>1048.8315415046548</v>
      </c>
      <c r="E1456" s="11">
        <f t="shared" si="684"/>
        <v>753.67369695667139</v>
      </c>
      <c r="F1456" s="11">
        <f t="shared" si="699"/>
        <v>344.60571682905436</v>
      </c>
      <c r="G1456" s="11">
        <f t="shared" si="685"/>
        <v>636.65551901327979</v>
      </c>
      <c r="H1456" s="11">
        <f t="shared" si="686"/>
        <v>489.84070244843394</v>
      </c>
      <c r="I1456" s="24">
        <f t="shared" si="700"/>
        <v>344.60571682905436</v>
      </c>
      <c r="J1456" s="12">
        <f t="shared" si="687"/>
        <v>0.19879248996134954</v>
      </c>
      <c r="K1456" s="24">
        <f t="shared" si="688"/>
        <v>581.53653371854205</v>
      </c>
      <c r="L1456" s="12">
        <f t="shared" si="701"/>
        <v>0.20624477118324969</v>
      </c>
      <c r="M1456" s="24">
        <f t="shared" si="702"/>
        <v>636.65551901327979</v>
      </c>
      <c r="N1456" s="12">
        <f t="shared" si="689"/>
        <v>0.48514754782680752</v>
      </c>
      <c r="O1456" s="24">
        <f t="shared" si="690"/>
        <v>794.29509681640911</v>
      </c>
      <c r="P1456" s="12">
        <f t="shared" si="703"/>
        <v>0.2679559562867076</v>
      </c>
      <c r="Q1456" s="24">
        <f t="shared" si="704"/>
        <v>489.84070244843394</v>
      </c>
      <c r="R1456" s="12">
        <f t="shared" si="691"/>
        <v>0.32157947973639128</v>
      </c>
      <c r="S1456" s="24">
        <f t="shared" si="692"/>
        <v>659.06778421611875</v>
      </c>
      <c r="T1456" s="12">
        <f t="shared" si="705"/>
        <v>0.2542207334612761</v>
      </c>
      <c r="W1456" s="24">
        <f t="shared" si="706"/>
        <v>569.31599225505749</v>
      </c>
      <c r="X1456" s="24">
        <f t="shared" si="707"/>
        <v>726.96743682996453</v>
      </c>
      <c r="Y1456" s="13">
        <f t="shared" si="693"/>
        <v>0.3292364504909821</v>
      </c>
      <c r="Z1456" s="24">
        <f t="shared" si="694"/>
        <v>4608.9426175403478</v>
      </c>
      <c r="AA1456" s="24">
        <f t="shared" si="695"/>
        <v>16882.485005682651</v>
      </c>
      <c r="AB1456" s="24">
        <f t="shared" si="708"/>
        <v>636.65551901327979</v>
      </c>
      <c r="AC1456" s="24">
        <f t="shared" si="709"/>
        <v>489.84070244843394</v>
      </c>
      <c r="AE1456" s="14">
        <f t="shared" si="710"/>
        <v>119.83333333333333</v>
      </c>
      <c r="AF1456" s="24">
        <f t="shared" si="714"/>
        <v>419.92035122421697</v>
      </c>
      <c r="AG1456" s="3">
        <f t="shared" si="711"/>
        <v>1.9</v>
      </c>
      <c r="AH1456" s="3">
        <f>IF(AC1456&lt;=450,AthetaR30_0,IF(AC1456&gt;=650,AthetaR30_2,(IF(AC1456&lt;=550,AthetaR30_0+(AthetaR30_1-AthetaR30_0)/100*(AC1456-450),AthetaR30_1+(AthetaR30_2-AthetaR30_1)/100*(AC1456-450)))))</f>
        <v>0</v>
      </c>
      <c r="AI1456" s="3">
        <f>IF(AD1456&lt;=450,AthetaR60_0,IF(AD1456&gt;=650,AthetaR60_2,(IF(AD1456&lt;=550,AthetaR60_0+(AthetaR60_1-AthetaR60_0)/100*(AD1456-450),AthetaR60_1+(AthetaR60_2-AthetaR60_1)/100*(AD1456-450)))))</f>
        <v>0.5</v>
      </c>
      <c r="AJ1456" s="3">
        <f>IF(AE1456&lt;=450,AthetaR90_0,IF(AE1456&gt;=650,AthetaR90_2,(IF(AE1456&lt;=550,AthetaR90_0+(AthetaR90_1-AthetaR90_0)/100*(AE1456-450),AthetaR90_1+(AthetaR90_2-AthetaR90_1)/100*(AE1456-450)))))</f>
        <v>1.3</v>
      </c>
      <c r="AK1456" s="3">
        <f>IF(AF1456&lt;=450,AthetaR120_0,IF(AF1456&gt;=650,AthetaR120_2,(IF(AF1456&lt;=550,AthetaR120_0+(AthetaR120_1-AthetaR120_0)/100*(AF1456-450),AthetaR120_1+(AthetaR120_2-AthetaR120_1)/100*(AF1456-450)))))</f>
        <v>1.9</v>
      </c>
      <c r="AL1456" s="24">
        <f t="shared" si="712"/>
        <v>636.65551901327979</v>
      </c>
      <c r="AM1456" s="14">
        <f t="shared" si="713"/>
        <v>503.74491494003729</v>
      </c>
    </row>
    <row r="1457" spans="2:39" x14ac:dyDescent="0.25">
      <c r="B1457" s="3">
        <f t="shared" si="696"/>
        <v>7195</v>
      </c>
      <c r="C1457" s="14">
        <f t="shared" si="697"/>
        <v>119.91666666666667</v>
      </c>
      <c r="D1457" s="11">
        <f t="shared" si="698"/>
        <v>1048.9355912284589</v>
      </c>
      <c r="E1457" s="11">
        <f t="shared" si="684"/>
        <v>753.88749530532345</v>
      </c>
      <c r="F1457" s="11">
        <f t="shared" si="699"/>
        <v>344.81196160023762</v>
      </c>
      <c r="G1457" s="11">
        <f t="shared" si="685"/>
        <v>636.92347496956654</v>
      </c>
      <c r="H1457" s="11">
        <f t="shared" si="686"/>
        <v>490.09492318189524</v>
      </c>
      <c r="I1457" s="24">
        <f t="shared" si="700"/>
        <v>344.81196160023762</v>
      </c>
      <c r="J1457" s="12">
        <f t="shared" si="687"/>
        <v>0.1987643455062687</v>
      </c>
      <c r="K1457" s="24">
        <f t="shared" si="688"/>
        <v>581.61887760576894</v>
      </c>
      <c r="L1457" s="12">
        <f t="shared" si="701"/>
        <v>0.20618863001835525</v>
      </c>
      <c r="M1457" s="24">
        <f t="shared" si="702"/>
        <v>636.92347496956654</v>
      </c>
      <c r="N1457" s="12">
        <f t="shared" si="689"/>
        <v>0.48493989913109103</v>
      </c>
      <c r="O1457" s="24">
        <f t="shared" si="690"/>
        <v>794.63520976888731</v>
      </c>
      <c r="P1457" s="12">
        <f t="shared" si="703"/>
        <v>0.26775260873696632</v>
      </c>
      <c r="Q1457" s="24">
        <f t="shared" si="704"/>
        <v>490.09492318189524</v>
      </c>
      <c r="R1457" s="12">
        <f t="shared" si="691"/>
        <v>0.32149071925798334</v>
      </c>
      <c r="S1457" s="24">
        <f t="shared" si="692"/>
        <v>659.24974645740929</v>
      </c>
      <c r="T1457" s="12">
        <f t="shared" si="705"/>
        <v>0.25409063265923637</v>
      </c>
      <c r="W1457" s="24">
        <f t="shared" si="706"/>
        <v>569.64522870554845</v>
      </c>
      <c r="X1457" s="24">
        <f t="shared" si="707"/>
        <v>727.29932296895106</v>
      </c>
      <c r="Y1457" s="13">
        <f t="shared" si="693"/>
        <v>0.32910084067822526</v>
      </c>
      <c r="Z1457" s="24">
        <f t="shared" si="694"/>
        <v>4606.0566649943748</v>
      </c>
      <c r="AA1457" s="24">
        <f t="shared" si="695"/>
        <v>16886.326363585951</v>
      </c>
      <c r="AB1457" s="24">
        <f t="shared" si="708"/>
        <v>636.92347496956654</v>
      </c>
      <c r="AC1457" s="24">
        <f t="shared" si="709"/>
        <v>490.09492318189524</v>
      </c>
      <c r="AE1457" s="14">
        <f t="shared" si="710"/>
        <v>119.91666666666667</v>
      </c>
      <c r="AF1457" s="24">
        <f t="shared" si="714"/>
        <v>420.04746159094759</v>
      </c>
      <c r="AG1457" s="3">
        <f t="shared" si="711"/>
        <v>1.9</v>
      </c>
      <c r="AH1457" s="3">
        <f>IF(AC1457&lt;=450,AthetaR30_0,IF(AC1457&gt;=650,AthetaR30_2,(IF(AC1457&lt;=550,AthetaR30_0+(AthetaR30_1-AthetaR30_0)/100*(AC1457-450),AthetaR30_1+(AthetaR30_2-AthetaR30_1)/100*(AC1457-450)))))</f>
        <v>0</v>
      </c>
      <c r="AI1457" s="3">
        <f>IF(AD1457&lt;=450,AthetaR60_0,IF(AD1457&gt;=650,AthetaR60_2,(IF(AD1457&lt;=550,AthetaR60_0+(AthetaR60_1-AthetaR60_0)/100*(AD1457-450),AthetaR60_1+(AthetaR60_2-AthetaR60_1)/100*(AD1457-450)))))</f>
        <v>0.5</v>
      </c>
      <c r="AJ1457" s="3">
        <f>IF(AE1457&lt;=450,AthetaR90_0,IF(AE1457&gt;=650,AthetaR90_2,(IF(AE1457&lt;=550,AthetaR90_0+(AthetaR90_1-AthetaR90_0)/100*(AE1457-450),AthetaR90_1+(AthetaR90_2-AthetaR90_1)/100*(AE1457-450)))))</f>
        <v>1.3</v>
      </c>
      <c r="AK1457" s="3">
        <f>IF(AF1457&lt;=450,AthetaR120_0,IF(AF1457&gt;=650,AthetaR120_2,(IF(AF1457&lt;=550,AthetaR120_0+(AthetaR120_1-AthetaR120_0)/100*(AF1457-450),AthetaR120_1+(AthetaR120_2-AthetaR120_1)/100*(AF1457-450)))))</f>
        <v>1.9</v>
      </c>
      <c r="AL1457" s="24">
        <f t="shared" si="712"/>
        <v>636.92347496956654</v>
      </c>
      <c r="AM1457" s="14">
        <f t="shared" si="713"/>
        <v>504.02517335651578</v>
      </c>
    </row>
    <row r="1458" spans="2:39" x14ac:dyDescent="0.25">
      <c r="B1458" s="3">
        <f t="shared" si="696"/>
        <v>7200</v>
      </c>
      <c r="C1458" s="14">
        <f t="shared" si="697"/>
        <v>120</v>
      </c>
      <c r="D1458" s="11">
        <f t="shared" si="698"/>
        <v>1049.039568745648</v>
      </c>
      <c r="E1458" s="11">
        <f t="shared" si="684"/>
        <v>754.10129365397552</v>
      </c>
      <c r="F1458" s="11">
        <f t="shared" si="699"/>
        <v>345.01815023025597</v>
      </c>
      <c r="G1458" s="11">
        <f t="shared" si="685"/>
        <v>637.19122757830348</v>
      </c>
      <c r="H1458" s="11">
        <f t="shared" si="686"/>
        <v>490.3490138145545</v>
      </c>
      <c r="I1458" s="24">
        <f t="shared" si="700"/>
        <v>345.01815023025597</v>
      </c>
      <c r="J1458" s="12">
        <f t="shared" si="687"/>
        <v>0.19873619905782208</v>
      </c>
      <c r="K1458" s="24">
        <f t="shared" si="688"/>
        <v>581.70125065019533</v>
      </c>
      <c r="L1458" s="12">
        <f t="shared" si="701"/>
        <v>0.20613248727598235</v>
      </c>
      <c r="M1458" s="24">
        <f t="shared" si="702"/>
        <v>637.19122757830348</v>
      </c>
      <c r="N1458" s="12">
        <f t="shared" si="689"/>
        <v>0.48473148427722079</v>
      </c>
      <c r="O1458" s="24">
        <f t="shared" si="690"/>
        <v>794.97687063989736</v>
      </c>
      <c r="P1458" s="12">
        <f t="shared" si="703"/>
        <v>0.26754904517065692</v>
      </c>
      <c r="Q1458" s="24">
        <f t="shared" si="704"/>
        <v>490.3490138145545</v>
      </c>
      <c r="R1458" s="12">
        <f t="shared" si="691"/>
        <v>0.32140195406545063</v>
      </c>
      <c r="S1458" s="24">
        <f t="shared" si="692"/>
        <v>659.43181887461537</v>
      </c>
      <c r="T1458" s="12">
        <f t="shared" si="705"/>
        <v>0.25396058163188256</v>
      </c>
      <c r="W1458" s="86">
        <f t="shared" si="706"/>
        <v>569.97432954622673</v>
      </c>
      <c r="X1458" s="88">
        <f t="shared" si="707"/>
        <v>727.63152822269262</v>
      </c>
      <c r="Y1458" s="121">
        <f t="shared" si="693"/>
        <v>0.32896525357359113</v>
      </c>
      <c r="Z1458" s="88">
        <f t="shared" si="694"/>
        <v>4603.1741026937198</v>
      </c>
      <c r="AA1458" s="88">
        <f t="shared" si="695"/>
        <v>16890.167158534994</v>
      </c>
      <c r="AB1458" s="88">
        <f t="shared" si="708"/>
        <v>637.19122757830348</v>
      </c>
      <c r="AC1458" s="88">
        <f t="shared" si="709"/>
        <v>490.3490138145545</v>
      </c>
      <c r="AD1458" s="122"/>
      <c r="AE1458" s="123">
        <f t="shared" si="710"/>
        <v>120</v>
      </c>
      <c r="AF1458" s="24">
        <f t="shared" si="714"/>
        <v>420.17450690727725</v>
      </c>
      <c r="AG1458" s="3">
        <f t="shared" si="711"/>
        <v>1.9</v>
      </c>
      <c r="AH1458" s="3">
        <f>IF(AC1458&lt;=450,AthetaR30_0,IF(AC1458&gt;=650,AthetaR30_2,(IF(AC1458&lt;=550,AthetaR30_0+(AthetaR30_1-AthetaR30_0)/100*(AC1458-450),AthetaR30_1+(AthetaR30_2-AthetaR30_1)/100*(AC1458-450)))))</f>
        <v>0</v>
      </c>
      <c r="AI1458" s="3">
        <f>IF(AD1458&lt;=450,AthetaR60_0,IF(AD1458&gt;=650,AthetaR60_2,(IF(AD1458&lt;=550,AthetaR60_0+(AthetaR60_1-AthetaR60_0)/100*(AD1458-450),AthetaR60_1+(AthetaR60_2-AthetaR60_1)/100*(AD1458-450)))))</f>
        <v>0.5</v>
      </c>
      <c r="AJ1458" s="3">
        <f>IF(AE1458&lt;=450,AthetaR90_0,IF(AE1458&gt;=650,AthetaR90_2,(IF(AE1458&lt;=550,AthetaR90_0+(AthetaR90_1-AthetaR90_0)/100*(AE1458-450),AthetaR90_1+(AthetaR90_2-AthetaR90_1)/100*(AE1458-450)))))</f>
        <v>1.3</v>
      </c>
      <c r="AK1458" s="3">
        <f>IF(AF1458&lt;=450,AthetaR120_0,IF(AF1458&gt;=650,AthetaR120_2,(IF(AF1458&lt;=550,AthetaR120_0+(AthetaR120_1-AthetaR120_0)/100*(AF1458-450),AthetaR120_1+(AthetaR120_2-AthetaR120_1)/100*(AF1458-450)))))</f>
        <v>1.9</v>
      </c>
      <c r="AL1458" s="24">
        <f t="shared" si="712"/>
        <v>637.19122757830348</v>
      </c>
      <c r="AM1458" s="14">
        <f t="shared" si="713"/>
        <v>504.30531092166922</v>
      </c>
    </row>
    <row r="1459" spans="2:39" x14ac:dyDescent="0.25">
      <c r="B1459" s="3">
        <f t="shared" si="696"/>
        <v>7205</v>
      </c>
      <c r="C1459" s="14">
        <f t="shared" si="697"/>
        <v>120.08333333333333</v>
      </c>
      <c r="D1459" s="11">
        <f t="shared" si="698"/>
        <v>1049.1434741563701</v>
      </c>
      <c r="E1459" s="11">
        <f t="shared" si="684"/>
        <v>754.31509200262758</v>
      </c>
      <c r="F1459" s="11">
        <f t="shared" si="699"/>
        <v>345.22428271753193</v>
      </c>
      <c r="G1459" s="11">
        <f t="shared" si="685"/>
        <v>637.45877662347414</v>
      </c>
      <c r="H1459" s="11">
        <f t="shared" si="686"/>
        <v>490.60297439618637</v>
      </c>
      <c r="I1459" s="24">
        <f t="shared" si="700"/>
        <v>345.22428271753193</v>
      </c>
      <c r="J1459" s="12">
        <f t="shared" si="687"/>
        <v>0.19870805059582644</v>
      </c>
      <c r="K1459" s="24">
        <f t="shared" si="688"/>
        <v>581.78365292578314</v>
      </c>
      <c r="L1459" s="12">
        <f t="shared" si="701"/>
        <v>0.20607634297445476</v>
      </c>
      <c r="M1459" s="24">
        <f t="shared" si="702"/>
        <v>637.45877662347414</v>
      </c>
      <c r="N1459" s="12">
        <f t="shared" si="689"/>
        <v>0.48452229936762259</v>
      </c>
      <c r="O1459" s="24">
        <f t="shared" si="690"/>
        <v>795.32008944537745</v>
      </c>
      <c r="P1459" s="12">
        <f t="shared" si="703"/>
        <v>0.26734526417672988</v>
      </c>
      <c r="Q1459" s="24">
        <f t="shared" si="704"/>
        <v>490.60297439618637</v>
      </c>
      <c r="R1459" s="12">
        <f t="shared" si="691"/>
        <v>0.32131318423549371</v>
      </c>
      <c r="S1459" s="24">
        <f t="shared" si="692"/>
        <v>659.61400140960518</v>
      </c>
      <c r="T1459" s="12">
        <f t="shared" si="705"/>
        <v>0.25383058045128026</v>
      </c>
      <c r="W1459" s="24">
        <f t="shared" si="706"/>
        <v>570.30329479980037</v>
      </c>
      <c r="X1459" s="24">
        <f t="shared" si="707"/>
        <v>727.96405252528689</v>
      </c>
      <c r="Y1459" s="13">
        <f t="shared" si="693"/>
        <v>0.3288296896032411</v>
      </c>
      <c r="Z1459" s="24">
        <f t="shared" si="694"/>
        <v>4600.2949300706805</v>
      </c>
      <c r="AA1459" s="24">
        <f t="shared" si="695"/>
        <v>16894.007407384779</v>
      </c>
      <c r="AB1459" s="24">
        <f t="shared" si="708"/>
        <v>637.45877662347414</v>
      </c>
      <c r="AC1459" s="24">
        <f t="shared" si="709"/>
        <v>490.60297439618637</v>
      </c>
      <c r="AE1459" s="14">
        <f t="shared" si="710"/>
        <v>120.08333333333333</v>
      </c>
      <c r="AF1459" s="24">
        <f t="shared" si="714"/>
        <v>420.30148719809318</v>
      </c>
      <c r="AG1459" s="3">
        <f t="shared" si="711"/>
        <v>-1</v>
      </c>
      <c r="AH1459" s="3">
        <f>IF(AC1459&lt;=450,AthetaR30_0,IF(AC1459&gt;=650,AthetaR30_2,(IF(AC1459&lt;=550,AthetaR30_0+(AthetaR30_1-AthetaR30_0)/100*(AC1459-450),AthetaR30_1+(AthetaR30_2-AthetaR30_1)/100*(AC1459-450)))))</f>
        <v>0</v>
      </c>
      <c r="AI1459" s="3">
        <f>IF(AD1459&lt;=450,AthetaR60_0,IF(AD1459&gt;=650,AthetaR60_2,(IF(AD1459&lt;=550,AthetaR60_0+(AthetaR60_1-AthetaR60_0)/100*(AD1459-450),AthetaR60_1+(AthetaR60_2-AthetaR60_1)/100*(AD1459-450)))))</f>
        <v>0.5</v>
      </c>
      <c r="AJ1459" s="3">
        <f>IF(AE1459&lt;=450,AthetaR90_0,IF(AE1459&gt;=650,AthetaR90_2,(IF(AE1459&lt;=550,AthetaR90_0+(AthetaR90_1-AthetaR90_0)/100*(AE1459-450),AthetaR90_1+(AthetaR90_2-AthetaR90_1)/100*(AE1459-450)))))</f>
        <v>1.3</v>
      </c>
      <c r="AK1459" s="3">
        <f>IF(AF1459&lt;=450,AthetaR120_0,IF(AF1459&gt;=650,AthetaR120_2,(IF(AF1459&lt;=550,AthetaR120_0+(AthetaR120_1-AthetaR120_0)/100*(AF1459-450),AthetaR120_1+(AthetaR120_2-AthetaR120_1)/100*(AF1459-450)))))</f>
        <v>1.9</v>
      </c>
      <c r="AL1459" s="24">
        <f t="shared" si="712"/>
        <v>637.45877662347414</v>
      </c>
      <c r="AM1459" s="14">
        <f t="shared" si="713"/>
        <v>483.24384109876615</v>
      </c>
    </row>
    <row r="1460" spans="2:39" x14ac:dyDescent="0.25">
      <c r="B1460" s="3">
        <f t="shared" si="696"/>
        <v>7210</v>
      </c>
      <c r="C1460" s="14">
        <f t="shared" si="697"/>
        <v>120.16666666666667</v>
      </c>
      <c r="D1460" s="11">
        <f t="shared" si="698"/>
        <v>1049.2473075605649</v>
      </c>
      <c r="E1460" s="11">
        <f t="shared" si="684"/>
        <v>754.52889035127964</v>
      </c>
      <c r="F1460" s="11">
        <f t="shared" si="699"/>
        <v>345.43035906050636</v>
      </c>
      <c r="G1460" s="11">
        <f t="shared" si="685"/>
        <v>637.72612188765083</v>
      </c>
      <c r="H1460" s="11">
        <f t="shared" si="686"/>
        <v>490.85680497663765</v>
      </c>
      <c r="I1460" s="24">
        <f t="shared" si="700"/>
        <v>345.43035906050636</v>
      </c>
      <c r="J1460" s="12">
        <f t="shared" si="687"/>
        <v>0.19867990010018416</v>
      </c>
      <c r="K1460" s="24">
        <f t="shared" si="688"/>
        <v>581.8660845063215</v>
      </c>
      <c r="L1460" s="12">
        <f t="shared" si="701"/>
        <v>0.20602019713208583</v>
      </c>
      <c r="M1460" s="24">
        <f t="shared" si="702"/>
        <v>637.72612188765083</v>
      </c>
      <c r="N1460" s="12">
        <f t="shared" si="689"/>
        <v>0.48431234048035809</v>
      </c>
      <c r="O1460" s="24">
        <f t="shared" si="690"/>
        <v>795.66487628445225</v>
      </c>
      <c r="P1460" s="12">
        <f t="shared" si="703"/>
        <v>0.26714126433398816</v>
      </c>
      <c r="Q1460" s="24">
        <f t="shared" si="704"/>
        <v>490.85680497663765</v>
      </c>
      <c r="R1460" s="12">
        <f t="shared" si="691"/>
        <v>0.32122440984484807</v>
      </c>
      <c r="S1460" s="24">
        <f t="shared" si="692"/>
        <v>659.79629400394663</v>
      </c>
      <c r="T1460" s="12">
        <f t="shared" si="705"/>
        <v>0.25370062918928149</v>
      </c>
      <c r="W1460" s="24">
        <f t="shared" si="706"/>
        <v>570.63212448940362</v>
      </c>
      <c r="X1460" s="24">
        <f t="shared" si="707"/>
        <v>728.29689581044909</v>
      </c>
      <c r="Y1460" s="13">
        <f t="shared" si="693"/>
        <v>0.32869414919237433</v>
      </c>
      <c r="Z1460" s="24">
        <f t="shared" si="694"/>
        <v>4597.4191465469003</v>
      </c>
      <c r="AA1460" s="24">
        <f t="shared" si="695"/>
        <v>16897.847126984812</v>
      </c>
      <c r="AB1460" s="24">
        <f t="shared" si="708"/>
        <v>637.72612188765083</v>
      </c>
      <c r="AC1460" s="24">
        <f t="shared" si="709"/>
        <v>490.85680497663765</v>
      </c>
      <c r="AE1460" s="14">
        <f t="shared" si="710"/>
        <v>120.16666666666667</v>
      </c>
      <c r="AF1460" s="24">
        <f t="shared" si="714"/>
        <v>420.42840248831885</v>
      </c>
      <c r="AG1460" s="3">
        <f t="shared" si="711"/>
        <v>-1</v>
      </c>
      <c r="AH1460" s="3">
        <f>IF(AC1460&lt;=450,AthetaR30_0,IF(AC1460&gt;=650,AthetaR30_2,(IF(AC1460&lt;=550,AthetaR30_0+(AthetaR30_1-AthetaR30_0)/100*(AC1460-450),AthetaR30_1+(AthetaR30_2-AthetaR30_1)/100*(AC1460-450)))))</f>
        <v>0</v>
      </c>
      <c r="AI1460" s="3">
        <f>IF(AD1460&lt;=450,AthetaR60_0,IF(AD1460&gt;=650,AthetaR60_2,(IF(AD1460&lt;=550,AthetaR60_0+(AthetaR60_1-AthetaR60_0)/100*(AD1460-450),AthetaR60_1+(AthetaR60_2-AthetaR60_1)/100*(AD1460-450)))))</f>
        <v>0.5</v>
      </c>
      <c r="AJ1460" s="3">
        <f>IF(AE1460&lt;=450,AthetaR90_0,IF(AE1460&gt;=650,AthetaR90_2,(IF(AE1460&lt;=550,AthetaR90_0+(AthetaR90_1-AthetaR90_0)/100*(AE1460-450),AthetaR90_1+(AthetaR90_2-AthetaR90_1)/100*(AE1460-450)))))</f>
        <v>1.3</v>
      </c>
      <c r="AK1460" s="3">
        <f>IF(AF1460&lt;=450,AthetaR120_0,IF(AF1460&gt;=650,AthetaR120_2,(IF(AF1460&lt;=550,AthetaR120_0+(AthetaR120_1-AthetaR120_0)/100*(AF1460-450),AthetaR120_1+(AthetaR120_2-AthetaR120_1)/100*(AF1460-450)))))</f>
        <v>1.9</v>
      </c>
      <c r="AL1460" s="24">
        <f t="shared" si="712"/>
        <v>637.72612188765083</v>
      </c>
      <c r="AM1460" s="14">
        <f t="shared" si="713"/>
        <v>483.48395306893252</v>
      </c>
    </row>
    <row r="1461" spans="2:39" x14ac:dyDescent="0.25">
      <c r="B1461" s="3">
        <f t="shared" si="696"/>
        <v>7215</v>
      </c>
      <c r="C1461" s="14">
        <f t="shared" si="697"/>
        <v>120.25</v>
      </c>
      <c r="D1461" s="11">
        <f t="shared" si="698"/>
        <v>1049.3510690579644</v>
      </c>
      <c r="E1461" s="11">
        <f t="shared" si="684"/>
        <v>754.7426886999317</v>
      </c>
      <c r="F1461" s="11">
        <f t="shared" si="699"/>
        <v>345.63637925763845</v>
      </c>
      <c r="G1461" s="11">
        <f t="shared" si="685"/>
        <v>637.99326315198482</v>
      </c>
      <c r="H1461" s="11">
        <f t="shared" si="686"/>
        <v>491.11050560582692</v>
      </c>
      <c r="I1461" s="24">
        <f t="shared" si="700"/>
        <v>345.63637925763845</v>
      </c>
      <c r="J1461" s="12">
        <f t="shared" si="687"/>
        <v>0.19865174755088266</v>
      </c>
      <c r="K1461" s="24">
        <f t="shared" si="688"/>
        <v>581.94854546542649</v>
      </c>
      <c r="L1461" s="12">
        <f t="shared" si="701"/>
        <v>0.20596404976719193</v>
      </c>
      <c r="M1461" s="24">
        <f t="shared" si="702"/>
        <v>637.99326315198482</v>
      </c>
      <c r="N1461" s="12">
        <f t="shared" si="689"/>
        <v>0.48410160366895272</v>
      </c>
      <c r="O1461" s="24">
        <f t="shared" si="690"/>
        <v>796.01124134026827</v>
      </c>
      <c r="P1461" s="12">
        <f t="shared" si="703"/>
        <v>0.26693704421104436</v>
      </c>
      <c r="Q1461" s="24">
        <f t="shared" si="704"/>
        <v>491.11050560582692</v>
      </c>
      <c r="R1461" s="12">
        <f t="shared" si="691"/>
        <v>0.3211356309702828</v>
      </c>
      <c r="S1461" s="24">
        <f t="shared" si="692"/>
        <v>659.97869659890966</v>
      </c>
      <c r="T1461" s="12">
        <f t="shared" si="705"/>
        <v>0.25357072791754665</v>
      </c>
      <c r="W1461" s="24">
        <f t="shared" si="706"/>
        <v>570.96081863859604</v>
      </c>
      <c r="X1461" s="24">
        <f t="shared" si="707"/>
        <v>728.63005801151394</v>
      </c>
      <c r="Y1461" s="13">
        <f t="shared" si="693"/>
        <v>0.32855863276522512</v>
      </c>
      <c r="Z1461" s="24">
        <f t="shared" si="694"/>
        <v>4594.5467515333912</v>
      </c>
      <c r="AA1461" s="24">
        <f t="shared" si="695"/>
        <v>16901.686334178958</v>
      </c>
      <c r="AB1461" s="24">
        <f t="shared" si="708"/>
        <v>637.99326315198482</v>
      </c>
      <c r="AC1461" s="24">
        <f t="shared" si="709"/>
        <v>491.11050560582692</v>
      </c>
      <c r="AE1461" s="14">
        <f t="shared" si="710"/>
        <v>120.25</v>
      </c>
      <c r="AF1461" s="24">
        <f t="shared" si="714"/>
        <v>420.55525280291346</v>
      </c>
      <c r="AG1461" s="3">
        <f t="shared" si="711"/>
        <v>-1</v>
      </c>
      <c r="AH1461" s="3">
        <f>IF(AC1461&lt;=450,AthetaR30_0,IF(AC1461&gt;=650,AthetaR30_2,(IF(AC1461&lt;=550,AthetaR30_0+(AthetaR30_1-AthetaR30_0)/100*(AC1461-450),AthetaR30_1+(AthetaR30_2-AthetaR30_1)/100*(AC1461-450)))))</f>
        <v>0</v>
      </c>
      <c r="AI1461" s="3">
        <f>IF(AD1461&lt;=450,AthetaR60_0,IF(AD1461&gt;=650,AthetaR60_2,(IF(AD1461&lt;=550,AthetaR60_0+(AthetaR60_1-AthetaR60_0)/100*(AD1461-450),AthetaR60_1+(AthetaR60_2-AthetaR60_1)/100*(AD1461-450)))))</f>
        <v>0.5</v>
      </c>
      <c r="AJ1461" s="3">
        <f>IF(AE1461&lt;=450,AthetaR90_0,IF(AE1461&gt;=650,AthetaR90_2,(IF(AE1461&lt;=550,AthetaR90_0+(AthetaR90_1-AthetaR90_0)/100*(AE1461-450),AthetaR90_1+(AthetaR90_2-AthetaR90_1)/100*(AE1461-450)))))</f>
        <v>1.3</v>
      </c>
      <c r="AK1461" s="3">
        <f>IF(AF1461&lt;=450,AthetaR120_0,IF(AF1461&gt;=650,AthetaR120_2,(IF(AF1461&lt;=550,AthetaR120_0+(AthetaR120_1-AthetaR120_0)/100*(AF1461-450),AthetaR120_1+(AthetaR120_2-AthetaR120_1)/100*(AF1461-450)))))</f>
        <v>1.9</v>
      </c>
      <c r="AL1461" s="24">
        <f t="shared" si="712"/>
        <v>637.99326315198482</v>
      </c>
      <c r="AM1461" s="14">
        <f t="shared" si="713"/>
        <v>483.72393025747766</v>
      </c>
    </row>
    <row r="1462" spans="2:39" x14ac:dyDescent="0.25">
      <c r="B1462" s="3">
        <f t="shared" si="696"/>
        <v>7220</v>
      </c>
      <c r="C1462" s="14">
        <f t="shared" si="697"/>
        <v>120.33333333333333</v>
      </c>
      <c r="D1462" s="11">
        <f t="shared" si="698"/>
        <v>1049.4547587480934</v>
      </c>
      <c r="E1462" s="11">
        <f t="shared" si="684"/>
        <v>754.95648704858377</v>
      </c>
      <c r="F1462" s="11">
        <f t="shared" si="699"/>
        <v>345.84234330740566</v>
      </c>
      <c r="G1462" s="11">
        <f t="shared" si="685"/>
        <v>638.26020019619591</v>
      </c>
      <c r="H1462" s="11">
        <f t="shared" si="686"/>
        <v>491.36407633374444</v>
      </c>
      <c r="I1462" s="24">
        <f t="shared" si="700"/>
        <v>345.84234330740566</v>
      </c>
      <c r="J1462" s="12">
        <f t="shared" si="687"/>
        <v>0.19862359292799522</v>
      </c>
      <c r="K1462" s="24">
        <f t="shared" si="688"/>
        <v>582.03103587654005</v>
      </c>
      <c r="L1462" s="12">
        <f t="shared" si="701"/>
        <v>0.20590790089808858</v>
      </c>
      <c r="M1462" s="24">
        <f t="shared" si="702"/>
        <v>638.26020019619591</v>
      </c>
      <c r="N1462" s="12">
        <f t="shared" si="689"/>
        <v>0.48389008496222391</v>
      </c>
      <c r="O1462" s="24">
        <f t="shared" si="690"/>
        <v>796.35919488083937</v>
      </c>
      <c r="P1462" s="12">
        <f t="shared" si="703"/>
        <v>0.26673260236623347</v>
      </c>
      <c r="Q1462" s="24">
        <f t="shared" si="704"/>
        <v>491.36407633374444</v>
      </c>
      <c r="R1462" s="12">
        <f t="shared" si="691"/>
        <v>0.32104684768859909</v>
      </c>
      <c r="S1462" s="24">
        <f t="shared" si="692"/>
        <v>660.16120913546695</v>
      </c>
      <c r="T1462" s="12">
        <f t="shared" si="705"/>
        <v>0.25344087670753679</v>
      </c>
      <c r="W1462" s="24">
        <f t="shared" si="706"/>
        <v>571.28937727136122</v>
      </c>
      <c r="X1462" s="24">
        <f t="shared" si="707"/>
        <v>728.96353906143952</v>
      </c>
      <c r="Y1462" s="13">
        <f t="shared" si="693"/>
        <v>0.32842314074505985</v>
      </c>
      <c r="Z1462" s="24">
        <f t="shared" si="694"/>
        <v>4591.6777444305635</v>
      </c>
      <c r="AA1462" s="24">
        <f t="shared" si="695"/>
        <v>16905.525045805342</v>
      </c>
      <c r="AB1462" s="24">
        <f t="shared" si="708"/>
        <v>638.26020019619591</v>
      </c>
      <c r="AC1462" s="24">
        <f t="shared" si="709"/>
        <v>491.36407633374444</v>
      </c>
      <c r="AE1462" s="14">
        <f t="shared" si="710"/>
        <v>120.33333333333333</v>
      </c>
      <c r="AF1462" s="24">
        <f t="shared" si="714"/>
        <v>420.68203816687219</v>
      </c>
      <c r="AG1462" s="3">
        <f t="shared" si="711"/>
        <v>-1</v>
      </c>
      <c r="AH1462" s="3">
        <f>IF(AC1462&lt;=450,AthetaR30_0,IF(AC1462&gt;=650,AthetaR30_2,(IF(AC1462&lt;=550,AthetaR30_0+(AthetaR30_1-AthetaR30_0)/100*(AC1462-450),AthetaR30_1+(AthetaR30_2-AthetaR30_1)/100*(AC1462-450)))))</f>
        <v>0</v>
      </c>
      <c r="AI1462" s="3">
        <f>IF(AD1462&lt;=450,AthetaR60_0,IF(AD1462&gt;=650,AthetaR60_2,(IF(AD1462&lt;=550,AthetaR60_0+(AthetaR60_1-AthetaR60_0)/100*(AD1462-450),AthetaR60_1+(AthetaR60_2-AthetaR60_1)/100*(AD1462-450)))))</f>
        <v>0.5</v>
      </c>
      <c r="AJ1462" s="3">
        <f>IF(AE1462&lt;=450,AthetaR90_0,IF(AE1462&gt;=650,AthetaR90_2,(IF(AE1462&lt;=550,AthetaR90_0+(AthetaR90_1-AthetaR90_0)/100*(AE1462-450),AthetaR90_1+(AthetaR90_2-AthetaR90_1)/100*(AE1462-450)))))</f>
        <v>1.3</v>
      </c>
      <c r="AK1462" s="3">
        <f>IF(AF1462&lt;=450,AthetaR120_0,IF(AF1462&gt;=650,AthetaR120_2,(IF(AF1462&lt;=550,AthetaR120_0+(AthetaR120_1-AthetaR120_0)/100*(AF1462-450),AthetaR120_1+(AthetaR120_2-AthetaR120_1)/100*(AF1462-450)))))</f>
        <v>1.9</v>
      </c>
      <c r="AL1462" s="24">
        <f t="shared" si="712"/>
        <v>638.26020019619591</v>
      </c>
      <c r="AM1462" s="14">
        <f t="shared" si="713"/>
        <v>483.96377272692837</v>
      </c>
    </row>
    <row r="1463" spans="2:39" x14ac:dyDescent="0.25">
      <c r="B1463" s="3">
        <f t="shared" si="696"/>
        <v>7225</v>
      </c>
      <c r="C1463" s="14">
        <f t="shared" si="697"/>
        <v>120.41666666666667</v>
      </c>
      <c r="D1463" s="11">
        <f t="shared" si="698"/>
        <v>1049.5583767302705</v>
      </c>
      <c r="E1463" s="11">
        <f t="shared" si="684"/>
        <v>755.17028539723594</v>
      </c>
      <c r="F1463" s="11">
        <f t="shared" si="699"/>
        <v>346.04825120830372</v>
      </c>
      <c r="G1463" s="11">
        <f t="shared" si="685"/>
        <v>638.52693279856214</v>
      </c>
      <c r="H1463" s="11">
        <f t="shared" si="686"/>
        <v>491.61751721045198</v>
      </c>
      <c r="I1463" s="24">
        <f t="shared" si="700"/>
        <v>346.04825120830372</v>
      </c>
      <c r="J1463" s="12">
        <f t="shared" si="687"/>
        <v>0.1985954362116798</v>
      </c>
      <c r="K1463" s="24">
        <f t="shared" si="688"/>
        <v>582.11355581293219</v>
      </c>
      <c r="L1463" s="12">
        <f t="shared" si="701"/>
        <v>0.20585175054306698</v>
      </c>
      <c r="M1463" s="24">
        <f t="shared" si="702"/>
        <v>638.52693279856214</v>
      </c>
      <c r="N1463" s="12">
        <f t="shared" si="689"/>
        <v>0.48367778036410675</v>
      </c>
      <c r="O1463" s="24">
        <f t="shared" si="690"/>
        <v>796.70874725990211</v>
      </c>
      <c r="P1463" s="12">
        <f t="shared" si="703"/>
        <v>0.26652793734748054</v>
      </c>
      <c r="Q1463" s="24">
        <f t="shared" si="704"/>
        <v>491.61751721045198</v>
      </c>
      <c r="R1463" s="12">
        <f t="shared" si="691"/>
        <v>0.3209580600766303</v>
      </c>
      <c r="S1463" s="24">
        <f t="shared" si="692"/>
        <v>660.34383155429509</v>
      </c>
      <c r="T1463" s="12">
        <f t="shared" si="705"/>
        <v>0.253311075630477</v>
      </c>
      <c r="W1463" s="24">
        <f t="shared" si="706"/>
        <v>571.61780041210625</v>
      </c>
      <c r="X1463" s="24">
        <f t="shared" si="707"/>
        <v>729.29733889281147</v>
      </c>
      <c r="Y1463" s="13">
        <f t="shared" si="693"/>
        <v>0.32828767355417382</v>
      </c>
      <c r="Z1463" s="24">
        <f t="shared" si="694"/>
        <v>4588.8121246282426</v>
      </c>
      <c r="AA1463" s="24">
        <f t="shared" si="695"/>
        <v>16909.363278696201</v>
      </c>
      <c r="AB1463" s="24">
        <f t="shared" si="708"/>
        <v>638.52693279856214</v>
      </c>
      <c r="AC1463" s="24">
        <f t="shared" si="709"/>
        <v>491.61751721045198</v>
      </c>
      <c r="AE1463" s="14">
        <f t="shared" si="710"/>
        <v>120.41666666666667</v>
      </c>
      <c r="AF1463" s="24">
        <f t="shared" si="714"/>
        <v>420.80875860522599</v>
      </c>
      <c r="AG1463" s="3">
        <f t="shared" si="711"/>
        <v>-1</v>
      </c>
      <c r="AH1463" s="3">
        <f>IF(AC1463&lt;=450,AthetaR30_0,IF(AC1463&gt;=650,AthetaR30_2,(IF(AC1463&lt;=550,AthetaR30_0+(AthetaR30_1-AthetaR30_0)/100*(AC1463-450),AthetaR30_1+(AthetaR30_2-AthetaR30_1)/100*(AC1463-450)))))</f>
        <v>0</v>
      </c>
      <c r="AI1463" s="3">
        <f>IF(AD1463&lt;=450,AthetaR60_0,IF(AD1463&gt;=650,AthetaR60_2,(IF(AD1463&lt;=550,AthetaR60_0+(AthetaR60_1-AthetaR60_0)/100*(AD1463-450),AthetaR60_1+(AthetaR60_2-AthetaR60_1)/100*(AD1463-450)))))</f>
        <v>0.5</v>
      </c>
      <c r="AJ1463" s="3">
        <f>IF(AE1463&lt;=450,AthetaR90_0,IF(AE1463&gt;=650,AthetaR90_2,(IF(AE1463&lt;=550,AthetaR90_0+(AthetaR90_1-AthetaR90_0)/100*(AE1463-450),AthetaR90_1+(AthetaR90_2-AthetaR90_1)/100*(AE1463-450)))))</f>
        <v>1.3</v>
      </c>
      <c r="AK1463" s="3">
        <f>IF(AF1463&lt;=450,AthetaR120_0,IF(AF1463&gt;=650,AthetaR120_2,(IF(AF1463&lt;=550,AthetaR120_0+(AthetaR120_1-AthetaR120_0)/100*(AF1463-450),AthetaR120_1+(AthetaR120_2-AthetaR120_1)/100*(AF1463-450)))))</f>
        <v>1.9</v>
      </c>
      <c r="AL1463" s="24">
        <f t="shared" si="712"/>
        <v>638.52693279856214</v>
      </c>
      <c r="AM1463" s="14">
        <f t="shared" si="713"/>
        <v>484.20348053985339</v>
      </c>
    </row>
    <row r="1464" spans="2:39" x14ac:dyDescent="0.25">
      <c r="B1464" s="3">
        <f t="shared" si="696"/>
        <v>7230</v>
      </c>
      <c r="C1464" s="14">
        <f t="shared" si="697"/>
        <v>120.5</v>
      </c>
      <c r="D1464" s="11">
        <f t="shared" si="698"/>
        <v>1049.6619231036084</v>
      </c>
      <c r="E1464" s="11">
        <f t="shared" si="684"/>
        <v>755.38408374588801</v>
      </c>
      <c r="F1464" s="11">
        <f t="shared" si="699"/>
        <v>346.25410295884677</v>
      </c>
      <c r="G1464" s="11">
        <f t="shared" si="685"/>
        <v>638.79346073590966</v>
      </c>
      <c r="H1464" s="11">
        <f t="shared" si="686"/>
        <v>491.87082828608243</v>
      </c>
      <c r="I1464" s="24">
        <f t="shared" si="700"/>
        <v>346.25410295884677</v>
      </c>
      <c r="J1464" s="12">
        <f t="shared" si="687"/>
        <v>0.19856727738217969</v>
      </c>
      <c r="K1464" s="24">
        <f t="shared" si="688"/>
        <v>582.19610534769913</v>
      </c>
      <c r="L1464" s="12">
        <f t="shared" si="701"/>
        <v>0.20579559872044048</v>
      </c>
      <c r="M1464" s="24">
        <f t="shared" si="702"/>
        <v>638.79346073590966</v>
      </c>
      <c r="N1464" s="12">
        <f t="shared" si="689"/>
        <v>0.48346468585347874</v>
      </c>
      <c r="O1464" s="24">
        <f t="shared" si="690"/>
        <v>797.05990891778151</v>
      </c>
      <c r="P1464" s="12">
        <f t="shared" si="703"/>
        <v>0.26632304769233411</v>
      </c>
      <c r="Q1464" s="24">
        <f t="shared" si="704"/>
        <v>491.87082828608243</v>
      </c>
      <c r="R1464" s="12">
        <f t="shared" si="691"/>
        <v>0.32086926821123996</v>
      </c>
      <c r="S1464" s="24">
        <f t="shared" si="692"/>
        <v>660.52656379577638</v>
      </c>
      <c r="T1464" s="12">
        <f t="shared" si="705"/>
        <v>0.2531813247574301</v>
      </c>
      <c r="W1464" s="24">
        <f t="shared" si="706"/>
        <v>571.94608808566045</v>
      </c>
      <c r="X1464" s="24">
        <f t="shared" si="707"/>
        <v>729.63145743784526</v>
      </c>
      <c r="Y1464" s="13">
        <f t="shared" si="693"/>
        <v>0.3281522316138869</v>
      </c>
      <c r="Z1464" s="24">
        <f t="shared" si="694"/>
        <v>4585.9498915056893</v>
      </c>
      <c r="AA1464" s="24">
        <f t="shared" si="695"/>
        <v>16913.201049677707</v>
      </c>
      <c r="AB1464" s="24">
        <f t="shared" si="708"/>
        <v>638.79346073590966</v>
      </c>
      <c r="AC1464" s="24">
        <f t="shared" si="709"/>
        <v>491.87082828608243</v>
      </c>
      <c r="AE1464" s="14">
        <f t="shared" si="710"/>
        <v>120.5</v>
      </c>
      <c r="AF1464" s="24">
        <f t="shared" si="714"/>
        <v>420.93541414304121</v>
      </c>
      <c r="AG1464" s="3">
        <f t="shared" si="711"/>
        <v>-1</v>
      </c>
      <c r="AH1464" s="3">
        <f>IF(AC1464&lt;=450,AthetaR30_0,IF(AC1464&gt;=650,AthetaR30_2,(IF(AC1464&lt;=550,AthetaR30_0+(AthetaR30_1-AthetaR30_0)/100*(AC1464-450),AthetaR30_1+(AthetaR30_2-AthetaR30_1)/100*(AC1464-450)))))</f>
        <v>0</v>
      </c>
      <c r="AI1464" s="3">
        <f>IF(AD1464&lt;=450,AthetaR60_0,IF(AD1464&gt;=650,AthetaR60_2,(IF(AD1464&lt;=550,AthetaR60_0+(AthetaR60_1-AthetaR60_0)/100*(AD1464-450),AthetaR60_1+(AthetaR60_2-AthetaR60_1)/100*(AD1464-450)))))</f>
        <v>0.5</v>
      </c>
      <c r="AJ1464" s="3">
        <f>IF(AE1464&lt;=450,AthetaR90_0,IF(AE1464&gt;=650,AthetaR90_2,(IF(AE1464&lt;=550,AthetaR90_0+(AthetaR90_1-AthetaR90_0)/100*(AE1464-450),AthetaR90_1+(AthetaR90_2-AthetaR90_1)/100*(AE1464-450)))))</f>
        <v>1.3</v>
      </c>
      <c r="AK1464" s="3">
        <f>IF(AF1464&lt;=450,AthetaR120_0,IF(AF1464&gt;=650,AthetaR120_2,(IF(AF1464&lt;=550,AthetaR120_0+(AthetaR120_1-AthetaR120_0)/100*(AF1464-450),AthetaR120_1+(AthetaR120_2-AthetaR120_1)/100*(AF1464-450)))))</f>
        <v>1.9</v>
      </c>
      <c r="AL1464" s="24">
        <f t="shared" si="712"/>
        <v>638.79346073590966</v>
      </c>
      <c r="AM1464" s="14">
        <f t="shared" si="713"/>
        <v>484.4430537588629</v>
      </c>
    </row>
    <row r="1465" spans="2:39" x14ac:dyDescent="0.25">
      <c r="B1465" s="3">
        <f t="shared" si="696"/>
        <v>7235</v>
      </c>
      <c r="C1465" s="14">
        <f t="shared" si="697"/>
        <v>120.58333333333333</v>
      </c>
      <c r="D1465" s="11">
        <f t="shared" si="698"/>
        <v>1049.7653979670142</v>
      </c>
      <c r="E1465" s="11">
        <f t="shared" si="684"/>
        <v>755.59788209454007</v>
      </c>
      <c r="F1465" s="11">
        <f t="shared" si="699"/>
        <v>346.45989855756721</v>
      </c>
      <c r="G1465" s="11">
        <f t="shared" si="685"/>
        <v>639.05978378360203</v>
      </c>
      <c r="H1465" s="11">
        <f t="shared" si="686"/>
        <v>492.12400961083983</v>
      </c>
      <c r="I1465" s="24">
        <f t="shared" si="700"/>
        <v>346.45989855756721</v>
      </c>
      <c r="J1465" s="12">
        <f t="shared" si="687"/>
        <v>0.19853911641982297</v>
      </c>
      <c r="K1465" s="24">
        <f t="shared" si="688"/>
        <v>582.27868455376472</v>
      </c>
      <c r="L1465" s="12">
        <f t="shared" si="701"/>
        <v>0.20573944544850267</v>
      </c>
      <c r="M1465" s="24">
        <f t="shared" si="702"/>
        <v>639.05978378360203</v>
      </c>
      <c r="N1465" s="12">
        <f t="shared" si="689"/>
        <v>0.48325079738398324</v>
      </c>
      <c r="O1465" s="24">
        <f t="shared" si="690"/>
        <v>797.41269038226642</v>
      </c>
      <c r="P1465" s="12">
        <f t="shared" si="703"/>
        <v>0.26611793192778804</v>
      </c>
      <c r="Q1465" s="24">
        <f t="shared" si="704"/>
        <v>492.12400961083983</v>
      </c>
      <c r="R1465" s="12">
        <f t="shared" si="691"/>
        <v>0.32078047216932176</v>
      </c>
      <c r="S1465" s="24">
        <f t="shared" si="692"/>
        <v>660.70940579999888</v>
      </c>
      <c r="T1465" s="12">
        <f t="shared" si="705"/>
        <v>0.25305162415922977</v>
      </c>
      <c r="W1465" s="24">
        <f t="shared" si="706"/>
        <v>572.27424031727435</v>
      </c>
      <c r="X1465" s="24">
        <f t="shared" si="707"/>
        <v>729.96589462838961</v>
      </c>
      <c r="Y1465" s="13">
        <f t="shared" si="693"/>
        <v>0.32801681534454458</v>
      </c>
      <c r="Z1465" s="24">
        <f t="shared" si="694"/>
        <v>4583.0910444316432</v>
      </c>
      <c r="AA1465" s="24">
        <f t="shared" si="695"/>
        <v>16917.038375570042</v>
      </c>
      <c r="AB1465" s="24">
        <f t="shared" si="708"/>
        <v>639.05978378360203</v>
      </c>
      <c r="AC1465" s="24">
        <f t="shared" si="709"/>
        <v>492.12400961083983</v>
      </c>
      <c r="AE1465" s="14">
        <f t="shared" si="710"/>
        <v>120.58333333333333</v>
      </c>
      <c r="AF1465" s="24">
        <f t="shared" si="714"/>
        <v>421.06200480541992</v>
      </c>
      <c r="AG1465" s="3">
        <f t="shared" si="711"/>
        <v>-1</v>
      </c>
      <c r="AH1465" s="3">
        <f>IF(AC1465&lt;=450,AthetaR30_0,IF(AC1465&gt;=650,AthetaR30_2,(IF(AC1465&lt;=550,AthetaR30_0+(AthetaR30_1-AthetaR30_0)/100*(AC1465-450),AthetaR30_1+(AthetaR30_2-AthetaR30_1)/100*(AC1465-450)))))</f>
        <v>0</v>
      </c>
      <c r="AI1465" s="3">
        <f>IF(AD1465&lt;=450,AthetaR60_0,IF(AD1465&gt;=650,AthetaR60_2,(IF(AD1465&lt;=550,AthetaR60_0+(AthetaR60_1-AthetaR60_0)/100*(AD1465-450),AthetaR60_1+(AthetaR60_2-AthetaR60_1)/100*(AD1465-450)))))</f>
        <v>0.5</v>
      </c>
      <c r="AJ1465" s="3">
        <f>IF(AE1465&lt;=450,AthetaR90_0,IF(AE1465&gt;=650,AthetaR90_2,(IF(AE1465&lt;=550,AthetaR90_0+(AthetaR90_1-AthetaR90_0)/100*(AE1465-450),AthetaR90_1+(AthetaR90_2-AthetaR90_1)/100*(AE1465-450)))))</f>
        <v>1.3</v>
      </c>
      <c r="AK1465" s="3">
        <f>IF(AF1465&lt;=450,AthetaR120_0,IF(AF1465&gt;=650,AthetaR120_2,(IF(AF1465&lt;=550,AthetaR120_0+(AthetaR120_1-AthetaR120_0)/100*(AF1465-450),AthetaR120_1+(AthetaR120_2-AthetaR120_1)/100*(AF1465-450)))))</f>
        <v>1.9</v>
      </c>
      <c r="AL1465" s="24">
        <f t="shared" si="712"/>
        <v>639.05978378360203</v>
      </c>
      <c r="AM1465" s="14">
        <f t="shared" si="713"/>
        <v>484.68249244660859</v>
      </c>
    </row>
    <row r="1466" spans="2:39" x14ac:dyDescent="0.25">
      <c r="B1466" s="3">
        <f t="shared" si="696"/>
        <v>7240</v>
      </c>
      <c r="C1466" s="14">
        <f t="shared" si="697"/>
        <v>120.66666666666667</v>
      </c>
      <c r="D1466" s="11">
        <f t="shared" si="698"/>
        <v>1049.8688014191905</v>
      </c>
      <c r="E1466" s="11">
        <f t="shared" si="684"/>
        <v>755.81168044319213</v>
      </c>
      <c r="F1466" s="11">
        <f t="shared" si="699"/>
        <v>346.66563800301572</v>
      </c>
      <c r="G1466" s="11">
        <f t="shared" si="685"/>
        <v>639.32590171552977</v>
      </c>
      <c r="H1466" s="11">
        <f t="shared" si="686"/>
        <v>492.37706123499908</v>
      </c>
      <c r="I1466" s="24">
        <f t="shared" si="700"/>
        <v>346.66563800301572</v>
      </c>
      <c r="J1466" s="12">
        <f t="shared" si="687"/>
        <v>0.1985109533050225</v>
      </c>
      <c r="K1466" s="24">
        <f t="shared" si="688"/>
        <v>582.36129350388035</v>
      </c>
      <c r="L1466" s="12">
        <f t="shared" si="701"/>
        <v>0.20568329074555083</v>
      </c>
      <c r="M1466" s="24">
        <f t="shared" si="702"/>
        <v>639.32590171552977</v>
      </c>
      <c r="N1466" s="12">
        <f t="shared" si="689"/>
        <v>0.48303611088385257</v>
      </c>
      <c r="O1466" s="24">
        <f t="shared" si="690"/>
        <v>797.76710226949513</v>
      </c>
      <c r="P1466" s="12">
        <f t="shared" si="703"/>
        <v>0.26591258857025829</v>
      </c>
      <c r="Q1466" s="24">
        <f t="shared" si="704"/>
        <v>492.37706123499908</v>
      </c>
      <c r="R1466" s="12">
        <f t="shared" si="691"/>
        <v>0.32069167202779797</v>
      </c>
      <c r="S1466" s="24">
        <f t="shared" si="692"/>
        <v>660.8923575067588</v>
      </c>
      <c r="T1466" s="12">
        <f t="shared" si="705"/>
        <v>0.25292197390651733</v>
      </c>
      <c r="W1466" s="24">
        <f t="shared" si="706"/>
        <v>572.60225713261889</v>
      </c>
      <c r="X1466" s="24">
        <f t="shared" si="707"/>
        <v>730.30065039593069</v>
      </c>
      <c r="Y1466" s="13">
        <f t="shared" si="693"/>
        <v>0.32788142516550983</v>
      </c>
      <c r="Z1466" s="24">
        <f t="shared" si="694"/>
        <v>4580.2355827643314</v>
      </c>
      <c r="AA1466" s="24">
        <f t="shared" si="695"/>
        <v>16920.875273186975</v>
      </c>
      <c r="AB1466" s="24">
        <f t="shared" si="708"/>
        <v>639.32590171552977</v>
      </c>
      <c r="AC1466" s="24">
        <f t="shared" si="709"/>
        <v>492.37706123499908</v>
      </c>
      <c r="AE1466" s="14">
        <f t="shared" si="710"/>
        <v>120.66666666666667</v>
      </c>
      <c r="AF1466" s="24">
        <f t="shared" si="714"/>
        <v>421.18853061749951</v>
      </c>
      <c r="AG1466" s="3">
        <f t="shared" si="711"/>
        <v>-1</v>
      </c>
      <c r="AH1466" s="3">
        <f>IF(AC1466&lt;=450,AthetaR30_0,IF(AC1466&gt;=650,AthetaR30_2,(IF(AC1466&lt;=550,AthetaR30_0+(AthetaR30_1-AthetaR30_0)/100*(AC1466-450),AthetaR30_1+(AthetaR30_2-AthetaR30_1)/100*(AC1466-450)))))</f>
        <v>0</v>
      </c>
      <c r="AI1466" s="3">
        <f>IF(AD1466&lt;=450,AthetaR60_0,IF(AD1466&gt;=650,AthetaR60_2,(IF(AD1466&lt;=550,AthetaR60_0+(AthetaR60_1-AthetaR60_0)/100*(AD1466-450),AthetaR60_1+(AthetaR60_2-AthetaR60_1)/100*(AD1466-450)))))</f>
        <v>0.5</v>
      </c>
      <c r="AJ1466" s="3">
        <f>IF(AE1466&lt;=450,AthetaR90_0,IF(AE1466&gt;=650,AthetaR90_2,(IF(AE1466&lt;=550,AthetaR90_0+(AthetaR90_1-AthetaR90_0)/100*(AE1466-450),AthetaR90_1+(AthetaR90_2-AthetaR90_1)/100*(AE1466-450)))))</f>
        <v>1.3</v>
      </c>
      <c r="AK1466" s="3">
        <f>IF(AF1466&lt;=450,AthetaR120_0,IF(AF1466&gt;=650,AthetaR120_2,(IF(AF1466&lt;=550,AthetaR120_0+(AthetaR120_1-AthetaR120_0)/100*(AF1466-450),AthetaR120_1+(AthetaR120_2-AthetaR120_1)/100*(AF1466-450)))))</f>
        <v>1.9</v>
      </c>
      <c r="AL1466" s="24">
        <f t="shared" si="712"/>
        <v>639.32590171552977</v>
      </c>
      <c r="AM1466" s="14">
        <f t="shared" si="713"/>
        <v>484.92179666578363</v>
      </c>
    </row>
    <row r="1467" spans="2:39" x14ac:dyDescent="0.25">
      <c r="B1467" s="3">
        <f t="shared" si="696"/>
        <v>7245</v>
      </c>
      <c r="C1467" s="14">
        <f t="shared" si="697"/>
        <v>120.75</v>
      </c>
      <c r="D1467" s="11">
        <f t="shared" si="698"/>
        <v>1049.9721335586355</v>
      </c>
      <c r="E1467" s="11">
        <f t="shared" si="684"/>
        <v>756.02547879184419</v>
      </c>
      <c r="F1467" s="11">
        <f t="shared" si="699"/>
        <v>346.87132129376124</v>
      </c>
      <c r="G1467" s="11">
        <f t="shared" si="685"/>
        <v>639.59181430410001</v>
      </c>
      <c r="H1467" s="11">
        <f t="shared" si="686"/>
        <v>492.62998320890557</v>
      </c>
      <c r="I1467" s="24">
        <f t="shared" si="700"/>
        <v>346.87132129376124</v>
      </c>
      <c r="J1467" s="12">
        <f t="shared" si="687"/>
        <v>0.19848278801827562</v>
      </c>
      <c r="K1467" s="24">
        <f t="shared" si="688"/>
        <v>582.44393227062471</v>
      </c>
      <c r="L1467" s="12">
        <f t="shared" si="701"/>
        <v>0.20562713462987672</v>
      </c>
      <c r="M1467" s="24">
        <f t="shared" si="702"/>
        <v>639.59181430410001</v>
      </c>
      <c r="N1467" s="12">
        <f t="shared" si="689"/>
        <v>0.48282062225572808</v>
      </c>
      <c r="O1467" s="24">
        <f t="shared" si="690"/>
        <v>798.1231552848526</v>
      </c>
      <c r="P1467" s="12">
        <f t="shared" si="703"/>
        <v>0.26570701612548087</v>
      </c>
      <c r="Q1467" s="24">
        <f t="shared" si="704"/>
        <v>492.62998320890557</v>
      </c>
      <c r="R1467" s="12">
        <f t="shared" si="691"/>
        <v>0.3206028678636183</v>
      </c>
      <c r="S1467" s="24">
        <f t="shared" si="692"/>
        <v>661.07541885556134</v>
      </c>
      <c r="T1467" s="12">
        <f t="shared" si="705"/>
        <v>0.25279237406972704</v>
      </c>
      <c r="W1467" s="24">
        <f t="shared" si="706"/>
        <v>572.9301385577844</v>
      </c>
      <c r="X1467" s="24">
        <f t="shared" si="707"/>
        <v>730.63572467159452</v>
      </c>
      <c r="Y1467" s="13">
        <f t="shared" si="693"/>
        <v>0.32774606149516466</v>
      </c>
      <c r="Z1467" s="24">
        <f t="shared" si="694"/>
        <v>4577.3835058514951</v>
      </c>
      <c r="AA1467" s="24">
        <f t="shared" si="695"/>
        <v>16924.711759336027</v>
      </c>
      <c r="AB1467" s="24">
        <f t="shared" si="708"/>
        <v>639.59181430410001</v>
      </c>
      <c r="AC1467" s="24">
        <f t="shared" si="709"/>
        <v>492.62998320890557</v>
      </c>
      <c r="AE1467" s="14">
        <f t="shared" si="710"/>
        <v>120.75</v>
      </c>
      <c r="AF1467" s="24">
        <f t="shared" si="714"/>
        <v>421.31499160445276</v>
      </c>
      <c r="AG1467" s="3">
        <f t="shared" si="711"/>
        <v>-1</v>
      </c>
      <c r="AH1467" s="3">
        <f>IF(AC1467&lt;=450,AthetaR30_0,IF(AC1467&gt;=650,AthetaR30_2,(IF(AC1467&lt;=550,AthetaR30_0+(AthetaR30_1-AthetaR30_0)/100*(AC1467-450),AthetaR30_1+(AthetaR30_2-AthetaR30_1)/100*(AC1467-450)))))</f>
        <v>0</v>
      </c>
      <c r="AI1467" s="3">
        <f>IF(AD1467&lt;=450,AthetaR60_0,IF(AD1467&gt;=650,AthetaR60_2,(IF(AD1467&lt;=550,AthetaR60_0+(AthetaR60_1-AthetaR60_0)/100*(AD1467-450),AthetaR60_1+(AthetaR60_2-AthetaR60_1)/100*(AD1467-450)))))</f>
        <v>0.5</v>
      </c>
      <c r="AJ1467" s="3">
        <f>IF(AE1467&lt;=450,AthetaR90_0,IF(AE1467&gt;=650,AthetaR90_2,(IF(AE1467&lt;=550,AthetaR90_0+(AthetaR90_1-AthetaR90_0)/100*(AE1467-450),AthetaR90_1+(AthetaR90_2-AthetaR90_1)/100*(AE1467-450)))))</f>
        <v>1.3</v>
      </c>
      <c r="AK1467" s="3">
        <f>IF(AF1467&lt;=450,AthetaR120_0,IF(AF1467&gt;=650,AthetaR120_2,(IF(AF1467&lt;=550,AthetaR120_0+(AthetaR120_1-AthetaR120_0)/100*(AF1467-450),AthetaR120_1+(AthetaR120_2-AthetaR120_1)/100*(AF1467-450)))))</f>
        <v>1.9</v>
      </c>
      <c r="AL1467" s="24">
        <f t="shared" si="712"/>
        <v>639.59181430410001</v>
      </c>
      <c r="AM1467" s="14">
        <f t="shared" si="713"/>
        <v>485.16096647912207</v>
      </c>
    </row>
    <row r="1468" spans="2:39" x14ac:dyDescent="0.25">
      <c r="B1468" s="3">
        <f t="shared" si="696"/>
        <v>7250</v>
      </c>
      <c r="C1468" s="14">
        <f t="shared" si="697"/>
        <v>120.83333333333333</v>
      </c>
      <c r="D1468" s="11">
        <f t="shared" si="698"/>
        <v>1050.0753944836438</v>
      </c>
      <c r="E1468" s="11">
        <f t="shared" si="684"/>
        <v>756.23927714049626</v>
      </c>
      <c r="F1468" s="11">
        <f t="shared" si="699"/>
        <v>347.07694842839112</v>
      </c>
      <c r="G1468" s="11">
        <f t="shared" si="685"/>
        <v>639.85752132022549</v>
      </c>
      <c r="H1468" s="11">
        <f t="shared" si="686"/>
        <v>492.88277558297528</v>
      </c>
      <c r="I1468" s="24">
        <f t="shared" si="700"/>
        <v>347.07694842839112</v>
      </c>
      <c r="J1468" s="12">
        <f t="shared" si="687"/>
        <v>0.19845462054016422</v>
      </c>
      <c r="K1468" s="24">
        <f t="shared" si="688"/>
        <v>582.5266009264044</v>
      </c>
      <c r="L1468" s="12">
        <f t="shared" si="701"/>
        <v>0.2055709771197709</v>
      </c>
      <c r="M1468" s="24">
        <f t="shared" si="702"/>
        <v>639.85752132022549</v>
      </c>
      <c r="N1468" s="12">
        <f t="shared" si="689"/>
        <v>0.48260432737648046</v>
      </c>
      <c r="O1468" s="24">
        <f t="shared" si="690"/>
        <v>798.48086022387668</v>
      </c>
      <c r="P1468" s="12">
        <f t="shared" si="703"/>
        <v>0.26550121308844293</v>
      </c>
      <c r="Q1468" s="24">
        <f t="shared" si="704"/>
        <v>492.88277558297528</v>
      </c>
      <c r="R1468" s="12">
        <f t="shared" si="691"/>
        <v>0.32051405975376002</v>
      </c>
      <c r="S1468" s="24">
        <f t="shared" si="692"/>
        <v>661.25858978562121</v>
      </c>
      <c r="T1468" s="12">
        <f t="shared" si="705"/>
        <v>0.25266282471909352</v>
      </c>
      <c r="W1468" s="24">
        <f t="shared" si="706"/>
        <v>573.25788461927959</v>
      </c>
      <c r="X1468" s="24">
        <f t="shared" si="707"/>
        <v>730.97111738615092</v>
      </c>
      <c r="Y1468" s="13">
        <f t="shared" si="693"/>
        <v>0.32761072475090303</v>
      </c>
      <c r="Z1468" s="24">
        <f t="shared" si="694"/>
        <v>4574.5348130304164</v>
      </c>
      <c r="AA1468" s="24">
        <f t="shared" si="695"/>
        <v>16928.547850818075</v>
      </c>
      <c r="AB1468" s="24">
        <f t="shared" si="708"/>
        <v>639.85752132022549</v>
      </c>
      <c r="AC1468" s="24">
        <f t="shared" si="709"/>
        <v>492.88277558297528</v>
      </c>
      <c r="AE1468" s="14">
        <f t="shared" si="710"/>
        <v>120.83333333333333</v>
      </c>
      <c r="AF1468" s="24">
        <f t="shared" si="714"/>
        <v>421.44138779148761</v>
      </c>
      <c r="AG1468" s="3">
        <f t="shared" si="711"/>
        <v>-1</v>
      </c>
      <c r="AH1468" s="3">
        <f>IF(AC1468&lt;=450,AthetaR30_0,IF(AC1468&gt;=650,AthetaR30_2,(IF(AC1468&lt;=550,AthetaR30_0+(AthetaR30_1-AthetaR30_0)/100*(AC1468-450),AthetaR30_1+(AthetaR30_2-AthetaR30_1)/100*(AC1468-450)))))</f>
        <v>0</v>
      </c>
      <c r="AI1468" s="3">
        <f>IF(AD1468&lt;=450,AthetaR60_0,IF(AD1468&gt;=650,AthetaR60_2,(IF(AD1468&lt;=550,AthetaR60_0+(AthetaR60_1-AthetaR60_0)/100*(AD1468-450),AthetaR60_1+(AthetaR60_2-AthetaR60_1)/100*(AD1468-450)))))</f>
        <v>0.5</v>
      </c>
      <c r="AJ1468" s="3">
        <f>IF(AE1468&lt;=450,AthetaR90_0,IF(AE1468&gt;=650,AthetaR90_2,(IF(AE1468&lt;=550,AthetaR90_0+(AthetaR90_1-AthetaR90_0)/100*(AE1468-450),AthetaR90_1+(AthetaR90_2-AthetaR90_1)/100*(AE1468-450)))))</f>
        <v>1.3</v>
      </c>
      <c r="AK1468" s="3">
        <f>IF(AF1468&lt;=450,AthetaR120_0,IF(AF1468&gt;=650,AthetaR120_2,(IF(AF1468&lt;=550,AthetaR120_0+(AthetaR120_1-AthetaR120_0)/100*(AF1468-450),AthetaR120_1+(AthetaR120_2-AthetaR120_1)/100*(AF1468-450)))))</f>
        <v>1.9</v>
      </c>
      <c r="AL1468" s="24">
        <f t="shared" si="712"/>
        <v>639.85752132022549</v>
      </c>
      <c r="AM1468" s="14">
        <f t="shared" si="713"/>
        <v>485.40000194939864</v>
      </c>
    </row>
    <row r="1469" spans="2:39" x14ac:dyDescent="0.25">
      <c r="B1469" s="3">
        <f t="shared" si="696"/>
        <v>7255</v>
      </c>
      <c r="C1469" s="14">
        <f t="shared" si="697"/>
        <v>120.91666666666667</v>
      </c>
      <c r="D1469" s="11">
        <f t="shared" si="698"/>
        <v>1050.1785842923071</v>
      </c>
      <c r="E1469" s="11">
        <f t="shared" si="684"/>
        <v>756.45307548914843</v>
      </c>
      <c r="F1469" s="11">
        <f t="shared" si="699"/>
        <v>347.28251940551087</v>
      </c>
      <c r="G1469" s="11">
        <f t="shared" si="685"/>
        <v>640.12302253331393</v>
      </c>
      <c r="H1469" s="11">
        <f t="shared" si="686"/>
        <v>493.13543840769438</v>
      </c>
      <c r="I1469" s="24">
        <f t="shared" si="700"/>
        <v>347.28251940551087</v>
      </c>
      <c r="J1469" s="12">
        <f t="shared" si="687"/>
        <v>0.19842645085135469</v>
      </c>
      <c r="K1469" s="24">
        <f t="shared" si="688"/>
        <v>582.60929954345352</v>
      </c>
      <c r="L1469" s="12">
        <f t="shared" si="701"/>
        <v>0.20551481823351436</v>
      </c>
      <c r="M1469" s="24">
        <f t="shared" si="702"/>
        <v>640.12302253331393</v>
      </c>
      <c r="N1469" s="12">
        <f t="shared" si="689"/>
        <v>0.48238722209702878</v>
      </c>
      <c r="O1469" s="24">
        <f t="shared" si="690"/>
        <v>798.84022797317607</v>
      </c>
      <c r="P1469" s="12">
        <f t="shared" si="703"/>
        <v>0.26529517794328011</v>
      </c>
      <c r="Q1469" s="24">
        <f t="shared" si="704"/>
        <v>493.13543840769438</v>
      </c>
      <c r="R1469" s="12">
        <f t="shared" si="691"/>
        <v>0.32042524777522535</v>
      </c>
      <c r="S1469" s="24">
        <f t="shared" si="692"/>
        <v>661.44187023586551</v>
      </c>
      <c r="T1469" s="12">
        <f t="shared" si="705"/>
        <v>0.25253332592463595</v>
      </c>
      <c r="W1469" s="24">
        <f t="shared" si="706"/>
        <v>573.58549534403051</v>
      </c>
      <c r="X1469" s="24">
        <f t="shared" si="707"/>
        <v>731.30682847001663</v>
      </c>
      <c r="Y1469" s="13">
        <f t="shared" si="693"/>
        <v>0.32747541534913299</v>
      </c>
      <c r="Z1469" s="24">
        <f t="shared" si="694"/>
        <v>4571.6895036279484</v>
      </c>
      <c r="AA1469" s="24">
        <f t="shared" si="695"/>
        <v>16932.383564427535</v>
      </c>
      <c r="AB1469" s="24">
        <f t="shared" si="708"/>
        <v>640.12302253331393</v>
      </c>
      <c r="AC1469" s="24">
        <f t="shared" si="709"/>
        <v>493.13543840769438</v>
      </c>
      <c r="AE1469" s="14">
        <f t="shared" si="710"/>
        <v>120.91666666666667</v>
      </c>
      <c r="AF1469" s="24">
        <f t="shared" si="714"/>
        <v>421.56771920384722</v>
      </c>
      <c r="AG1469" s="3">
        <f t="shared" si="711"/>
        <v>-1</v>
      </c>
      <c r="AH1469" s="3">
        <f>IF(AC1469&lt;=450,AthetaR30_0,IF(AC1469&gt;=650,AthetaR30_2,(IF(AC1469&lt;=550,AthetaR30_0+(AthetaR30_1-AthetaR30_0)/100*(AC1469-450),AthetaR30_1+(AthetaR30_2-AthetaR30_1)/100*(AC1469-450)))))</f>
        <v>0</v>
      </c>
      <c r="AI1469" s="3">
        <f>IF(AD1469&lt;=450,AthetaR60_0,IF(AD1469&gt;=650,AthetaR60_2,(IF(AD1469&lt;=550,AthetaR60_0+(AthetaR60_1-AthetaR60_0)/100*(AD1469-450),AthetaR60_1+(AthetaR60_2-AthetaR60_1)/100*(AD1469-450)))))</f>
        <v>0.5</v>
      </c>
      <c r="AJ1469" s="3">
        <f>IF(AE1469&lt;=450,AthetaR90_0,IF(AE1469&gt;=650,AthetaR90_2,(IF(AE1469&lt;=550,AthetaR90_0+(AthetaR90_1-AthetaR90_0)/100*(AE1469-450),AthetaR90_1+(AthetaR90_2-AthetaR90_1)/100*(AE1469-450)))))</f>
        <v>1.3</v>
      </c>
      <c r="AK1469" s="3">
        <f>IF(AF1469&lt;=450,AthetaR120_0,IF(AF1469&gt;=650,AthetaR120_2,(IF(AF1469&lt;=550,AthetaR120_0+(AthetaR120_1-AthetaR120_0)/100*(AF1469-450),AthetaR120_1+(AthetaR120_2-AthetaR120_1)/100*(AF1469-450)))))</f>
        <v>1.9</v>
      </c>
      <c r="AL1469" s="24">
        <f t="shared" si="712"/>
        <v>640.12302253331393</v>
      </c>
      <c r="AM1469" s="14">
        <f t="shared" si="713"/>
        <v>485.6389031394292</v>
      </c>
    </row>
    <row r="1470" spans="2:39" x14ac:dyDescent="0.25">
      <c r="B1470" s="3">
        <f t="shared" si="696"/>
        <v>7260</v>
      </c>
      <c r="C1470" s="14">
        <f t="shared" si="697"/>
        <v>121</v>
      </c>
      <c r="D1470" s="11">
        <f t="shared" si="698"/>
        <v>1050.281703082514</v>
      </c>
      <c r="E1470" s="11">
        <f t="shared" si="684"/>
        <v>756.66687383780049</v>
      </c>
      <c r="F1470" s="11">
        <f t="shared" si="699"/>
        <v>347.48803422374436</v>
      </c>
      <c r="G1470" s="11">
        <f t="shared" si="685"/>
        <v>640.38831771125717</v>
      </c>
      <c r="H1470" s="11">
        <f t="shared" si="686"/>
        <v>493.387971733619</v>
      </c>
      <c r="I1470" s="24">
        <f t="shared" si="700"/>
        <v>347.48803422374436</v>
      </c>
      <c r="J1470" s="12">
        <f t="shared" si="687"/>
        <v>0.19839827893259734</v>
      </c>
      <c r="K1470" s="24">
        <f t="shared" si="688"/>
        <v>582.69202819383463</v>
      </c>
      <c r="L1470" s="12">
        <f t="shared" si="701"/>
        <v>0.20545865798940022</v>
      </c>
      <c r="M1470" s="24">
        <f t="shared" si="702"/>
        <v>640.38831771125717</v>
      </c>
      <c r="N1470" s="12">
        <f t="shared" si="689"/>
        <v>0.48216930224215632</v>
      </c>
      <c r="O1470" s="24">
        <f t="shared" si="690"/>
        <v>799.20126951135921</v>
      </c>
      <c r="P1470" s="12">
        <f t="shared" si="703"/>
        <v>0.26508890916324984</v>
      </c>
      <c r="Q1470" s="24">
        <f t="shared" si="704"/>
        <v>493.387971733619</v>
      </c>
      <c r="R1470" s="12">
        <f t="shared" si="691"/>
        <v>0.32033643200504236</v>
      </c>
      <c r="S1470" s="24">
        <f t="shared" si="692"/>
        <v>661.62526014493255</v>
      </c>
      <c r="T1470" s="12">
        <f t="shared" si="705"/>
        <v>0.25240387775619638</v>
      </c>
      <c r="W1470" s="24">
        <f t="shared" si="706"/>
        <v>573.91297075937962</v>
      </c>
      <c r="X1470" s="24">
        <f t="shared" si="707"/>
        <v>731.64285785325865</v>
      </c>
      <c r="Y1470" s="13">
        <f t="shared" si="693"/>
        <v>0.32734013370526832</v>
      </c>
      <c r="Z1470" s="24">
        <f t="shared" si="694"/>
        <v>4568.847576960522</v>
      </c>
      <c r="AA1470" s="24">
        <f t="shared" si="695"/>
        <v>16936.218916951915</v>
      </c>
      <c r="AB1470" s="24">
        <f t="shared" si="708"/>
        <v>640.38831771125717</v>
      </c>
      <c r="AC1470" s="24">
        <f t="shared" si="709"/>
        <v>493.387971733619</v>
      </c>
      <c r="AE1470" s="14">
        <f t="shared" si="710"/>
        <v>121</v>
      </c>
      <c r="AF1470" s="24">
        <f t="shared" si="714"/>
        <v>421.6939858668095</v>
      </c>
      <c r="AG1470" s="3">
        <f t="shared" si="711"/>
        <v>-1</v>
      </c>
      <c r="AH1470" s="3">
        <f>IF(AC1470&lt;=450,AthetaR30_0,IF(AC1470&gt;=650,AthetaR30_2,(IF(AC1470&lt;=550,AthetaR30_0+(AthetaR30_1-AthetaR30_0)/100*(AC1470-450),AthetaR30_1+(AthetaR30_2-AthetaR30_1)/100*(AC1470-450)))))</f>
        <v>0</v>
      </c>
      <c r="AI1470" s="3">
        <f>IF(AD1470&lt;=450,AthetaR60_0,IF(AD1470&gt;=650,AthetaR60_2,(IF(AD1470&lt;=550,AthetaR60_0+(AthetaR60_1-AthetaR60_0)/100*(AD1470-450),AthetaR60_1+(AthetaR60_2-AthetaR60_1)/100*(AD1470-450)))))</f>
        <v>0.5</v>
      </c>
      <c r="AJ1470" s="3">
        <f>IF(AE1470&lt;=450,AthetaR90_0,IF(AE1470&gt;=650,AthetaR90_2,(IF(AE1470&lt;=550,AthetaR90_0+(AthetaR90_1-AthetaR90_0)/100*(AE1470-450),AthetaR90_1+(AthetaR90_2-AthetaR90_1)/100*(AE1470-450)))))</f>
        <v>1.3</v>
      </c>
      <c r="AK1470" s="3">
        <f>IF(AF1470&lt;=450,AthetaR120_0,IF(AF1470&gt;=650,AthetaR120_2,(IF(AF1470&lt;=550,AthetaR120_0+(AthetaR120_1-AthetaR120_0)/100*(AF1470-450),AthetaR120_1+(AthetaR120_2-AthetaR120_1)/100*(AF1470-450)))))</f>
        <v>1.9</v>
      </c>
      <c r="AL1470" s="24">
        <f t="shared" si="712"/>
        <v>640.38831771125717</v>
      </c>
      <c r="AM1470" s="14">
        <f t="shared" si="713"/>
        <v>485.87767011206944</v>
      </c>
    </row>
    <row r="1471" spans="2:39" x14ac:dyDescent="0.25">
      <c r="B1471" s="3">
        <f t="shared" si="696"/>
        <v>7265</v>
      </c>
      <c r="C1471" s="14">
        <f t="shared" si="697"/>
        <v>121.08333333333333</v>
      </c>
      <c r="D1471" s="11">
        <f t="shared" si="698"/>
        <v>1050.3847509519517</v>
      </c>
      <c r="E1471" s="11">
        <f t="shared" si="684"/>
        <v>756.88067218645256</v>
      </c>
      <c r="F1471" s="11">
        <f t="shared" si="699"/>
        <v>347.69349288173379</v>
      </c>
      <c r="G1471" s="11">
        <f t="shared" si="685"/>
        <v>640.65340662042047</v>
      </c>
      <c r="H1471" s="11">
        <f t="shared" si="686"/>
        <v>493.64037561137519</v>
      </c>
      <c r="I1471" s="24">
        <f t="shared" si="700"/>
        <v>347.69349288173379</v>
      </c>
      <c r="J1471" s="12">
        <f t="shared" si="687"/>
        <v>0.19837010476472661</v>
      </c>
      <c r="K1471" s="24">
        <f t="shared" si="688"/>
        <v>582.77478694943807</v>
      </c>
      <c r="L1471" s="12">
        <f t="shared" si="701"/>
        <v>0.20540249640570282</v>
      </c>
      <c r="M1471" s="24">
        <f t="shared" si="702"/>
        <v>640.65340662042047</v>
      </c>
      <c r="N1471" s="12">
        <f t="shared" si="689"/>
        <v>0.48195056361032795</v>
      </c>
      <c r="O1471" s="24">
        <f t="shared" si="690"/>
        <v>799.5639959099733</v>
      </c>
      <c r="P1471" s="12">
        <f t="shared" si="703"/>
        <v>0.26488240521057177</v>
      </c>
      <c r="Q1471" s="24">
        <f t="shared" si="704"/>
        <v>493.64037561137519</v>
      </c>
      <c r="R1471" s="12">
        <f t="shared" si="691"/>
        <v>0.32024761252026251</v>
      </c>
      <c r="S1471" s="24">
        <f t="shared" si="692"/>
        <v>661.80875945117555</v>
      </c>
      <c r="T1471" s="12">
        <f t="shared" si="705"/>
        <v>0.25227448028338617</v>
      </c>
      <c r="W1471" s="24">
        <f t="shared" si="706"/>
        <v>574.24031089308494</v>
      </c>
      <c r="X1471" s="24">
        <f t="shared" si="707"/>
        <v>731.97920546559749</v>
      </c>
      <c r="Y1471" s="13">
        <f t="shared" si="693"/>
        <v>0.32720488023373023</v>
      </c>
      <c r="Z1471" s="24">
        <f t="shared" si="694"/>
        <v>4566.0090323341901</v>
      </c>
      <c r="AA1471" s="24">
        <f t="shared" si="695"/>
        <v>16940.053925171935</v>
      </c>
      <c r="AB1471" s="24">
        <f t="shared" si="708"/>
        <v>640.65340662042047</v>
      </c>
      <c r="AC1471" s="24">
        <f t="shared" si="709"/>
        <v>493.64037561137519</v>
      </c>
      <c r="AE1471" s="14">
        <f t="shared" si="710"/>
        <v>121.08333333333333</v>
      </c>
      <c r="AF1471" s="24">
        <f t="shared" si="714"/>
        <v>421.82018780568762</v>
      </c>
      <c r="AG1471" s="3">
        <f t="shared" si="711"/>
        <v>-1</v>
      </c>
      <c r="AH1471" s="3">
        <f>IF(AC1471&lt;=450,AthetaR30_0,IF(AC1471&gt;=650,AthetaR30_2,(IF(AC1471&lt;=550,AthetaR30_0+(AthetaR30_1-AthetaR30_0)/100*(AC1471-450),AthetaR30_1+(AthetaR30_2-AthetaR30_1)/100*(AC1471-450)))))</f>
        <v>0</v>
      </c>
      <c r="AI1471" s="3">
        <f>IF(AD1471&lt;=450,AthetaR60_0,IF(AD1471&gt;=650,AthetaR60_2,(IF(AD1471&lt;=550,AthetaR60_0+(AthetaR60_1-AthetaR60_0)/100*(AD1471-450),AthetaR60_1+(AthetaR60_2-AthetaR60_1)/100*(AD1471-450)))))</f>
        <v>0.5</v>
      </c>
      <c r="AJ1471" s="3">
        <f>IF(AE1471&lt;=450,AthetaR90_0,IF(AE1471&gt;=650,AthetaR90_2,(IF(AE1471&lt;=550,AthetaR90_0+(AthetaR90_1-AthetaR90_0)/100*(AE1471-450),AthetaR90_1+(AthetaR90_2-AthetaR90_1)/100*(AE1471-450)))))</f>
        <v>1.3</v>
      </c>
      <c r="AK1471" s="3">
        <f>IF(AF1471&lt;=450,AthetaR120_0,IF(AF1471&gt;=650,AthetaR120_2,(IF(AF1471&lt;=550,AthetaR120_0+(AthetaR120_1-AthetaR120_0)/100*(AF1471-450),AthetaR120_1+(AthetaR120_2-AthetaR120_1)/100*(AF1471-450)))))</f>
        <v>1.9</v>
      </c>
      <c r="AL1471" s="24">
        <f t="shared" si="712"/>
        <v>640.65340662042047</v>
      </c>
      <c r="AM1471" s="14">
        <f t="shared" si="713"/>
        <v>486.11630293021568</v>
      </c>
    </row>
    <row r="1472" spans="2:39" x14ac:dyDescent="0.25">
      <c r="B1472" s="3">
        <f t="shared" si="696"/>
        <v>7270</v>
      </c>
      <c r="C1472" s="14">
        <f t="shared" si="697"/>
        <v>121.16666666666667</v>
      </c>
      <c r="D1472" s="11">
        <f t="shared" si="698"/>
        <v>1050.487727998106</v>
      </c>
      <c r="E1472" s="11">
        <f t="shared" si="684"/>
        <v>757.09447053510462</v>
      </c>
      <c r="F1472" s="11">
        <f t="shared" si="699"/>
        <v>347.89889537813951</v>
      </c>
      <c r="G1472" s="11">
        <f t="shared" si="685"/>
        <v>640.918289025631</v>
      </c>
      <c r="H1472" s="11">
        <f t="shared" si="686"/>
        <v>493.8926500916586</v>
      </c>
      <c r="I1472" s="24">
        <f t="shared" si="700"/>
        <v>347.89889537813951</v>
      </c>
      <c r="J1472" s="12">
        <f t="shared" si="687"/>
        <v>0.19834192832866102</v>
      </c>
      <c r="K1472" s="24">
        <f t="shared" si="688"/>
        <v>582.8575758819826</v>
      </c>
      <c r="L1472" s="12">
        <f t="shared" si="701"/>
        <v>0.20534633350069134</v>
      </c>
      <c r="M1472" s="24">
        <f t="shared" si="702"/>
        <v>640.918289025631</v>
      </c>
      <c r="N1472" s="12">
        <f t="shared" si="689"/>
        <v>0.48173100197350399</v>
      </c>
      <c r="O1472" s="24">
        <f t="shared" si="690"/>
        <v>799.92841833445561</v>
      </c>
      <c r="P1472" s="12">
        <f t="shared" si="703"/>
        <v>0.26467566453637881</v>
      </c>
      <c r="Q1472" s="24">
        <f t="shared" si="704"/>
        <v>493.8926500916586</v>
      </c>
      <c r="R1472" s="12">
        <f t="shared" si="691"/>
        <v>0.32015878939796044</v>
      </c>
      <c r="S1472" s="24">
        <f t="shared" si="692"/>
        <v>661.99236809266199</v>
      </c>
      <c r="T1472" s="12">
        <f t="shared" si="705"/>
        <v>0.25214513357560947</v>
      </c>
      <c r="W1472" s="24">
        <f t="shared" si="706"/>
        <v>574.56751577331863</v>
      </c>
      <c r="X1472" s="24">
        <f t="shared" si="707"/>
        <v>732.31587123641066</v>
      </c>
      <c r="Y1472" s="13">
        <f t="shared" si="693"/>
        <v>0.32706965534794225</v>
      </c>
      <c r="Z1472" s="24">
        <f t="shared" si="694"/>
        <v>4563.17386904465</v>
      </c>
      <c r="AA1472" s="24">
        <f t="shared" si="695"/>
        <v>16943.888605861292</v>
      </c>
      <c r="AB1472" s="24">
        <f t="shared" si="708"/>
        <v>640.918289025631</v>
      </c>
      <c r="AC1472" s="24">
        <f t="shared" si="709"/>
        <v>493.8926500916586</v>
      </c>
      <c r="AE1472" s="14">
        <f t="shared" si="710"/>
        <v>121.16666666666667</v>
      </c>
      <c r="AF1472" s="24">
        <f t="shared" si="714"/>
        <v>421.94632504582933</v>
      </c>
      <c r="AG1472" s="3">
        <f t="shared" si="711"/>
        <v>-1</v>
      </c>
      <c r="AH1472" s="3">
        <f>IF(AC1472&lt;=450,AthetaR30_0,IF(AC1472&gt;=650,AthetaR30_2,(IF(AC1472&lt;=550,AthetaR30_0+(AthetaR30_1-AthetaR30_0)/100*(AC1472-450),AthetaR30_1+(AthetaR30_2-AthetaR30_1)/100*(AC1472-450)))))</f>
        <v>0</v>
      </c>
      <c r="AI1472" s="3">
        <f>IF(AD1472&lt;=450,AthetaR60_0,IF(AD1472&gt;=650,AthetaR60_2,(IF(AD1472&lt;=550,AthetaR60_0+(AthetaR60_1-AthetaR60_0)/100*(AD1472-450),AthetaR60_1+(AthetaR60_2-AthetaR60_1)/100*(AD1472-450)))))</f>
        <v>0.5</v>
      </c>
      <c r="AJ1472" s="3">
        <f>IF(AE1472&lt;=450,AthetaR90_0,IF(AE1472&gt;=650,AthetaR90_2,(IF(AE1472&lt;=550,AthetaR90_0+(AthetaR90_1-AthetaR90_0)/100*(AE1472-450),AthetaR90_1+(AthetaR90_2-AthetaR90_1)/100*(AE1472-450)))))</f>
        <v>1.3</v>
      </c>
      <c r="AK1472" s="3">
        <f>IF(AF1472&lt;=450,AthetaR120_0,IF(AF1472&gt;=650,AthetaR120_2,(IF(AF1472&lt;=550,AthetaR120_0+(AthetaR120_1-AthetaR120_0)/100*(AF1472-450),AthetaR120_1+(AthetaR120_2-AthetaR120_1)/100*(AF1472-450)))))</f>
        <v>1.9</v>
      </c>
      <c r="AL1472" s="24">
        <f t="shared" si="712"/>
        <v>640.918289025631</v>
      </c>
      <c r="AM1472" s="14">
        <f t="shared" si="713"/>
        <v>486.35480165680423</v>
      </c>
    </row>
    <row r="1473" spans="2:39" x14ac:dyDescent="0.25">
      <c r="B1473" s="3">
        <f t="shared" si="696"/>
        <v>7275</v>
      </c>
      <c r="C1473" s="14">
        <f t="shared" si="697"/>
        <v>121.25</v>
      </c>
      <c r="D1473" s="11">
        <f t="shared" si="698"/>
        <v>1050.5906343182617</v>
      </c>
      <c r="E1473" s="11">
        <f t="shared" si="684"/>
        <v>757.30826888375668</v>
      </c>
      <c r="F1473" s="11">
        <f t="shared" si="699"/>
        <v>348.10424171164021</v>
      </c>
      <c r="G1473" s="11">
        <f t="shared" si="685"/>
        <v>641.18296469016741</v>
      </c>
      <c r="H1473" s="11">
        <f t="shared" si="686"/>
        <v>494.14479522523419</v>
      </c>
      <c r="I1473" s="24">
        <f t="shared" si="700"/>
        <v>348.10424171164021</v>
      </c>
      <c r="J1473" s="12">
        <f t="shared" si="687"/>
        <v>0.1983137496054026</v>
      </c>
      <c r="K1473" s="24">
        <f t="shared" si="688"/>
        <v>582.94039506301522</v>
      </c>
      <c r="L1473" s="12">
        <f t="shared" si="701"/>
        <v>0.20529016929265204</v>
      </c>
      <c r="M1473" s="24">
        <f t="shared" si="702"/>
        <v>641.18296469016741</v>
      </c>
      <c r="N1473" s="12">
        <f t="shared" si="689"/>
        <v>0.48151061307695386</v>
      </c>
      <c r="O1473" s="24">
        <f t="shared" si="690"/>
        <v>800.29454804509533</v>
      </c>
      <c r="P1473" s="12">
        <f t="shared" si="703"/>
        <v>0.26446868558068809</v>
      </c>
      <c r="Q1473" s="24">
        <f t="shared" si="704"/>
        <v>494.14479522523419</v>
      </c>
      <c r="R1473" s="12">
        <f t="shared" si="691"/>
        <v>0.32006996271523319</v>
      </c>
      <c r="S1473" s="24">
        <f t="shared" si="692"/>
        <v>662.1760860071754</v>
      </c>
      <c r="T1473" s="12">
        <f t="shared" si="705"/>
        <v>0.25201583770209962</v>
      </c>
      <c r="W1473" s="24">
        <f t="shared" si="706"/>
        <v>574.89458542866657</v>
      </c>
      <c r="X1473" s="24">
        <f t="shared" si="707"/>
        <v>732.65285509473574</v>
      </c>
      <c r="Y1473" s="13">
        <f t="shared" si="693"/>
        <v>0.32693445946032768</v>
      </c>
      <c r="Z1473" s="24">
        <f t="shared" si="694"/>
        <v>4560.3420863772526</v>
      </c>
      <c r="AA1473" s="24">
        <f t="shared" si="695"/>
        <v>16947.722975786557</v>
      </c>
      <c r="AB1473" s="24">
        <f t="shared" si="708"/>
        <v>641.18296469016741</v>
      </c>
      <c r="AC1473" s="24">
        <f t="shared" si="709"/>
        <v>494.14479522523419</v>
      </c>
      <c r="AE1473" s="14">
        <f t="shared" si="710"/>
        <v>121.25</v>
      </c>
      <c r="AF1473" s="24">
        <f t="shared" si="714"/>
        <v>422.07239761261712</v>
      </c>
      <c r="AG1473" s="3">
        <f t="shared" si="711"/>
        <v>-1</v>
      </c>
      <c r="AH1473" s="3">
        <f>IF(AC1473&lt;=450,AthetaR30_0,IF(AC1473&gt;=650,AthetaR30_2,(IF(AC1473&lt;=550,AthetaR30_0+(AthetaR30_1-AthetaR30_0)/100*(AC1473-450),AthetaR30_1+(AthetaR30_2-AthetaR30_1)/100*(AC1473-450)))))</f>
        <v>0</v>
      </c>
      <c r="AI1473" s="3">
        <f>IF(AD1473&lt;=450,AthetaR60_0,IF(AD1473&gt;=650,AthetaR60_2,(IF(AD1473&lt;=550,AthetaR60_0+(AthetaR60_1-AthetaR60_0)/100*(AD1473-450),AthetaR60_1+(AthetaR60_2-AthetaR60_1)/100*(AD1473-450)))))</f>
        <v>0.5</v>
      </c>
      <c r="AJ1473" s="3">
        <f>IF(AE1473&lt;=450,AthetaR90_0,IF(AE1473&gt;=650,AthetaR90_2,(IF(AE1473&lt;=550,AthetaR90_0+(AthetaR90_1-AthetaR90_0)/100*(AE1473-450),AthetaR90_1+(AthetaR90_2-AthetaR90_1)/100*(AE1473-450)))))</f>
        <v>1.3</v>
      </c>
      <c r="AK1473" s="3">
        <f>IF(AF1473&lt;=450,AthetaR120_0,IF(AF1473&gt;=650,AthetaR120_2,(IF(AF1473&lt;=550,AthetaR120_0+(AthetaR120_1-AthetaR120_0)/100*(AF1473-450),AthetaR120_1+(AthetaR120_2-AthetaR120_1)/100*(AF1473-450)))))</f>
        <v>1.9</v>
      </c>
      <c r="AL1473" s="24">
        <f t="shared" si="712"/>
        <v>641.18296469016741</v>
      </c>
      <c r="AM1473" s="14">
        <f t="shared" si="713"/>
        <v>486.59316635481076</v>
      </c>
    </row>
    <row r="1474" spans="2:39" x14ac:dyDescent="0.25">
      <c r="B1474" s="3">
        <f t="shared" si="696"/>
        <v>7280</v>
      </c>
      <c r="C1474" s="14">
        <f t="shared" si="697"/>
        <v>121.33333333333333</v>
      </c>
      <c r="D1474" s="11">
        <f t="shared" si="698"/>
        <v>1050.6934700095028</v>
      </c>
      <c r="E1474" s="11">
        <f t="shared" si="684"/>
        <v>757.52206723240874</v>
      </c>
      <c r="F1474" s="11">
        <f t="shared" si="699"/>
        <v>348.30953188093287</v>
      </c>
      <c r="G1474" s="11">
        <f t="shared" si="685"/>
        <v>641.44743337574812</v>
      </c>
      <c r="H1474" s="11">
        <f t="shared" si="686"/>
        <v>494.39681106293631</v>
      </c>
      <c r="I1474" s="24">
        <f t="shared" si="700"/>
        <v>348.30953188093287</v>
      </c>
      <c r="J1474" s="12">
        <f t="shared" si="687"/>
        <v>0.19828556857603732</v>
      </c>
      <c r="K1474" s="24">
        <f t="shared" si="688"/>
        <v>583.0232445639117</v>
      </c>
      <c r="L1474" s="12">
        <f t="shared" si="701"/>
        <v>0.20523400379985685</v>
      </c>
      <c r="M1474" s="24">
        <f t="shared" si="702"/>
        <v>641.44743337574812</v>
      </c>
      <c r="N1474" s="12">
        <f t="shared" si="689"/>
        <v>0.48128939263906806</v>
      </c>
      <c r="O1474" s="24">
        <f t="shared" si="690"/>
        <v>800.6623963980071</v>
      </c>
      <c r="P1474" s="12">
        <f t="shared" si="703"/>
        <v>0.26426146677223999</v>
      </c>
      <c r="Q1474" s="24">
        <f t="shared" si="704"/>
        <v>494.39681106293631</v>
      </c>
      <c r="R1474" s="12">
        <f t="shared" si="691"/>
        <v>0.31998113254919869</v>
      </c>
      <c r="S1474" s="24">
        <f t="shared" si="692"/>
        <v>662.359913132217</v>
      </c>
      <c r="T1474" s="12">
        <f t="shared" si="705"/>
        <v>0.25188659273186664</v>
      </c>
      <c r="W1474" s="24">
        <f t="shared" si="706"/>
        <v>575.22151988812686</v>
      </c>
      <c r="X1474" s="24">
        <f t="shared" si="707"/>
        <v>732.9901569692737</v>
      </c>
      <c r="Y1474" s="13">
        <f t="shared" si="693"/>
        <v>0.32679929298230853</v>
      </c>
      <c r="Z1474" s="24">
        <f t="shared" si="694"/>
        <v>4557.5136836070469</v>
      </c>
      <c r="AA1474" s="24">
        <f t="shared" si="695"/>
        <v>16951.557051707106</v>
      </c>
      <c r="AB1474" s="24">
        <f t="shared" si="708"/>
        <v>641.44743337574812</v>
      </c>
      <c r="AC1474" s="24">
        <f t="shared" si="709"/>
        <v>494.39681106293631</v>
      </c>
      <c r="AE1474" s="14">
        <f t="shared" si="710"/>
        <v>121.33333333333333</v>
      </c>
      <c r="AF1474" s="24">
        <f t="shared" si="714"/>
        <v>422.19840553146815</v>
      </c>
      <c r="AG1474" s="3">
        <f t="shared" si="711"/>
        <v>-1</v>
      </c>
      <c r="AH1474" s="3">
        <f>IF(AC1474&lt;=450,AthetaR30_0,IF(AC1474&gt;=650,AthetaR30_2,(IF(AC1474&lt;=550,AthetaR30_0+(AthetaR30_1-AthetaR30_0)/100*(AC1474-450),AthetaR30_1+(AthetaR30_2-AthetaR30_1)/100*(AC1474-450)))))</f>
        <v>0</v>
      </c>
      <c r="AI1474" s="3">
        <f>IF(AD1474&lt;=450,AthetaR60_0,IF(AD1474&gt;=650,AthetaR60_2,(IF(AD1474&lt;=550,AthetaR60_0+(AthetaR60_1-AthetaR60_0)/100*(AD1474-450),AthetaR60_1+(AthetaR60_2-AthetaR60_1)/100*(AD1474-450)))))</f>
        <v>0.5</v>
      </c>
      <c r="AJ1474" s="3">
        <f>IF(AE1474&lt;=450,AthetaR90_0,IF(AE1474&gt;=650,AthetaR90_2,(IF(AE1474&lt;=550,AthetaR90_0+(AthetaR90_1-AthetaR90_0)/100*(AE1474-450),AthetaR90_1+(AthetaR90_2-AthetaR90_1)/100*(AE1474-450)))))</f>
        <v>1.3</v>
      </c>
      <c r="AK1474" s="3">
        <f>IF(AF1474&lt;=450,AthetaR120_0,IF(AF1474&gt;=650,AthetaR120_2,(IF(AF1474&lt;=550,AthetaR120_0+(AthetaR120_1-AthetaR120_0)/100*(AF1474-450),AthetaR120_1+(AthetaR120_2-AthetaR120_1)/100*(AF1474-450)))))</f>
        <v>1.9</v>
      </c>
      <c r="AL1474" s="24">
        <f t="shared" si="712"/>
        <v>641.44743337574812</v>
      </c>
      <c r="AM1474" s="14">
        <f t="shared" si="713"/>
        <v>486.83139708725122</v>
      </c>
    </row>
    <row r="1475" spans="2:39" x14ac:dyDescent="0.25">
      <c r="B1475" s="3">
        <f t="shared" si="696"/>
        <v>7285</v>
      </c>
      <c r="C1475" s="14">
        <f t="shared" si="697"/>
        <v>121.41666666666667</v>
      </c>
      <c r="D1475" s="11">
        <f t="shared" si="698"/>
        <v>1050.7962351687142</v>
      </c>
      <c r="E1475" s="11">
        <f t="shared" si="684"/>
        <v>757.73586558106081</v>
      </c>
      <c r="F1475" s="11">
        <f t="shared" si="699"/>
        <v>348.5147658847327</v>
      </c>
      <c r="G1475" s="11">
        <f t="shared" si="685"/>
        <v>641.71169484252039</v>
      </c>
      <c r="H1475" s="11">
        <f t="shared" si="686"/>
        <v>494.64869765566817</v>
      </c>
      <c r="I1475" s="24">
        <f t="shared" si="700"/>
        <v>348.5147658847327</v>
      </c>
      <c r="J1475" s="12">
        <f t="shared" si="687"/>
        <v>0.19825738522173442</v>
      </c>
      <c r="K1475" s="24">
        <f t="shared" si="688"/>
        <v>583.10612445587628</v>
      </c>
      <c r="L1475" s="12">
        <f t="shared" si="701"/>
        <v>0.20517783704056797</v>
      </c>
      <c r="M1475" s="24">
        <f t="shared" si="702"/>
        <v>641.71169484252039</v>
      </c>
      <c r="N1475" s="12">
        <f t="shared" si="689"/>
        <v>0.48106733635116838</v>
      </c>
      <c r="O1475" s="24">
        <f t="shared" si="690"/>
        <v>801.03197484611678</v>
      </c>
      <c r="P1475" s="12">
        <f t="shared" si="703"/>
        <v>0.26405400652842326</v>
      </c>
      <c r="Q1475" s="24">
        <f t="shared" si="704"/>
        <v>494.64869765566817</v>
      </c>
      <c r="R1475" s="12">
        <f t="shared" si="691"/>
        <v>0.31989229897699534</v>
      </c>
      <c r="S1475" s="24">
        <f t="shared" si="692"/>
        <v>662.54384940500631</v>
      </c>
      <c r="T1475" s="12">
        <f t="shared" si="705"/>
        <v>0.2517573987337054</v>
      </c>
      <c r="W1475" s="24">
        <f t="shared" si="706"/>
        <v>575.54831918110915</v>
      </c>
      <c r="X1475" s="24">
        <f t="shared" si="707"/>
        <v>733.32777678839261</v>
      </c>
      <c r="Y1475" s="13">
        <f t="shared" si="693"/>
        <v>0.3266641563242999</v>
      </c>
      <c r="Z1475" s="24">
        <f t="shared" si="694"/>
        <v>4554.6886599987911</v>
      </c>
      <c r="AA1475" s="24">
        <f t="shared" si="695"/>
        <v>16955.390850374886</v>
      </c>
      <c r="AB1475" s="24">
        <f t="shared" si="708"/>
        <v>641.71169484252039</v>
      </c>
      <c r="AC1475" s="24">
        <f t="shared" si="709"/>
        <v>494.64869765566817</v>
      </c>
      <c r="AE1475" s="14">
        <f t="shared" si="710"/>
        <v>121.41666666666667</v>
      </c>
      <c r="AF1475" s="24">
        <f t="shared" si="714"/>
        <v>422.32434882783411</v>
      </c>
      <c r="AG1475" s="3">
        <f t="shared" si="711"/>
        <v>-1</v>
      </c>
      <c r="AH1475" s="3">
        <f>IF(AC1475&lt;=450,AthetaR30_0,IF(AC1475&gt;=650,AthetaR30_2,(IF(AC1475&lt;=550,AthetaR30_0+(AthetaR30_1-AthetaR30_0)/100*(AC1475-450),AthetaR30_1+(AthetaR30_2-AthetaR30_1)/100*(AC1475-450)))))</f>
        <v>0</v>
      </c>
      <c r="AI1475" s="3">
        <f>IF(AD1475&lt;=450,AthetaR60_0,IF(AD1475&gt;=650,AthetaR60_2,(IF(AD1475&lt;=550,AthetaR60_0+(AthetaR60_1-AthetaR60_0)/100*(AD1475-450),AthetaR60_1+(AthetaR60_2-AthetaR60_1)/100*(AD1475-450)))))</f>
        <v>0.5</v>
      </c>
      <c r="AJ1475" s="3">
        <f>IF(AE1475&lt;=450,AthetaR90_0,IF(AE1475&gt;=650,AthetaR90_2,(IF(AE1475&lt;=550,AthetaR90_0+(AthetaR90_1-AthetaR90_0)/100*(AE1475-450),AthetaR90_1+(AthetaR90_2-AthetaR90_1)/100*(AE1475-450)))))</f>
        <v>1.3</v>
      </c>
      <c r="AK1475" s="3">
        <f>IF(AF1475&lt;=450,AthetaR120_0,IF(AF1475&gt;=650,AthetaR120_2,(IF(AF1475&lt;=550,AthetaR120_0+(AthetaR120_1-AthetaR120_0)/100*(AF1475-450),AthetaR120_1+(AthetaR120_2-AthetaR120_1)/100*(AF1475-450)))))</f>
        <v>1.9</v>
      </c>
      <c r="AL1475" s="24">
        <f t="shared" si="712"/>
        <v>641.71169484252039</v>
      </c>
      <c r="AM1475" s="14">
        <f t="shared" si="713"/>
        <v>487.06949391718035</v>
      </c>
    </row>
    <row r="1476" spans="2:39" x14ac:dyDescent="0.25">
      <c r="B1476" s="3">
        <f t="shared" si="696"/>
        <v>7290</v>
      </c>
      <c r="C1476" s="14">
        <f t="shared" si="697"/>
        <v>121.5</v>
      </c>
      <c r="D1476" s="11">
        <f t="shared" si="698"/>
        <v>1050.8989298925812</v>
      </c>
      <c r="E1476" s="11">
        <f t="shared" si="684"/>
        <v>757.94966392971287</v>
      </c>
      <c r="F1476" s="11">
        <f t="shared" si="699"/>
        <v>348.71994372177329</v>
      </c>
      <c r="G1476" s="11">
        <f t="shared" si="685"/>
        <v>641.97574884904884</v>
      </c>
      <c r="H1476" s="11">
        <f t="shared" si="686"/>
        <v>494.9004550544019</v>
      </c>
      <c r="I1476" s="24">
        <f t="shared" si="700"/>
        <v>348.71994372177329</v>
      </c>
      <c r="J1476" s="12">
        <f t="shared" si="687"/>
        <v>0.19822919952374654</v>
      </c>
      <c r="K1476" s="24">
        <f t="shared" si="688"/>
        <v>583.18903480994254</v>
      </c>
      <c r="L1476" s="12">
        <f t="shared" si="701"/>
        <v>0.20512166903306028</v>
      </c>
      <c r="M1476" s="24">
        <f t="shared" si="702"/>
        <v>641.97574884904884</v>
      </c>
      <c r="N1476" s="12">
        <f t="shared" si="689"/>
        <v>0.48084443987731856</v>
      </c>
      <c r="O1476" s="24">
        <f t="shared" si="690"/>
        <v>801.40329494015748</v>
      </c>
      <c r="P1476" s="12">
        <f t="shared" si="703"/>
        <v>0.26384630325524622</v>
      </c>
      <c r="Q1476" s="24">
        <f t="shared" si="704"/>
        <v>494.9004550544019</v>
      </c>
      <c r="R1476" s="12">
        <f t="shared" si="691"/>
        <v>0.31980346207578075</v>
      </c>
      <c r="S1476" s="24">
        <f t="shared" si="692"/>
        <v>662.72789476248272</v>
      </c>
      <c r="T1476" s="12">
        <f t="shared" si="705"/>
        <v>0.25162825577623171</v>
      </c>
      <c r="W1476" s="24">
        <f t="shared" si="706"/>
        <v>575.87498333743349</v>
      </c>
      <c r="X1476" s="24">
        <f t="shared" si="707"/>
        <v>733.66571448013065</v>
      </c>
      <c r="Y1476" s="13">
        <f t="shared" si="693"/>
        <v>0.32652904989570974</v>
      </c>
      <c r="Z1476" s="24">
        <f t="shared" si="694"/>
        <v>4551.8670148069841</v>
      </c>
      <c r="AA1476" s="24">
        <f t="shared" si="695"/>
        <v>16959.224388534396</v>
      </c>
      <c r="AB1476" s="24">
        <f t="shared" si="708"/>
        <v>641.97574884904884</v>
      </c>
      <c r="AC1476" s="24">
        <f t="shared" si="709"/>
        <v>494.9004550544019</v>
      </c>
      <c r="AE1476" s="14">
        <f t="shared" si="710"/>
        <v>121.5</v>
      </c>
      <c r="AF1476" s="24">
        <f t="shared" si="714"/>
        <v>422.45022752720092</v>
      </c>
      <c r="AG1476" s="3">
        <f t="shared" si="711"/>
        <v>-1</v>
      </c>
      <c r="AH1476" s="3">
        <f>IF(AC1476&lt;=450,AthetaR30_0,IF(AC1476&gt;=650,AthetaR30_2,(IF(AC1476&lt;=550,AthetaR30_0+(AthetaR30_1-AthetaR30_0)/100*(AC1476-450),AthetaR30_1+(AthetaR30_2-AthetaR30_1)/100*(AC1476-450)))))</f>
        <v>0</v>
      </c>
      <c r="AI1476" s="3">
        <f>IF(AD1476&lt;=450,AthetaR60_0,IF(AD1476&gt;=650,AthetaR60_2,(IF(AD1476&lt;=550,AthetaR60_0+(AthetaR60_1-AthetaR60_0)/100*(AD1476-450),AthetaR60_1+(AthetaR60_2-AthetaR60_1)/100*(AD1476-450)))))</f>
        <v>0.5</v>
      </c>
      <c r="AJ1476" s="3">
        <f>IF(AE1476&lt;=450,AthetaR90_0,IF(AE1476&gt;=650,AthetaR90_2,(IF(AE1476&lt;=550,AthetaR90_0+(AthetaR90_1-AthetaR90_0)/100*(AE1476-450),AthetaR90_1+(AthetaR90_2-AthetaR90_1)/100*(AE1476-450)))))</f>
        <v>1.3</v>
      </c>
      <c r="AK1476" s="3">
        <f>IF(AF1476&lt;=450,AthetaR120_0,IF(AF1476&gt;=650,AthetaR120_2,(IF(AF1476&lt;=550,AthetaR120_0+(AthetaR120_1-AthetaR120_0)/100*(AF1476-450),AthetaR120_1+(AthetaR120_2-AthetaR120_1)/100*(AF1476-450)))))</f>
        <v>1.9</v>
      </c>
      <c r="AL1476" s="24">
        <f t="shared" si="712"/>
        <v>641.97574884904884</v>
      </c>
      <c r="AM1476" s="14">
        <f t="shared" si="713"/>
        <v>487.30745690769243</v>
      </c>
    </row>
    <row r="1477" spans="2:39" x14ac:dyDescent="0.25">
      <c r="B1477" s="3">
        <f t="shared" si="696"/>
        <v>7295</v>
      </c>
      <c r="C1477" s="14">
        <f t="shared" si="697"/>
        <v>121.58333333333333</v>
      </c>
      <c r="D1477" s="11">
        <f t="shared" si="698"/>
        <v>1051.0015542775909</v>
      </c>
      <c r="E1477" s="11">
        <f t="shared" si="684"/>
        <v>758.16346227836493</v>
      </c>
      <c r="F1477" s="11">
        <f t="shared" si="699"/>
        <v>348.92506539080637</v>
      </c>
      <c r="G1477" s="11">
        <f t="shared" si="685"/>
        <v>642.2395951523041</v>
      </c>
      <c r="H1477" s="11">
        <f t="shared" si="686"/>
        <v>495.15208331017811</v>
      </c>
      <c r="I1477" s="24">
        <f t="shared" si="700"/>
        <v>348.92506539080637</v>
      </c>
      <c r="J1477" s="12">
        <f t="shared" si="687"/>
        <v>0.19820101146340971</v>
      </c>
      <c r="K1477" s="24">
        <f t="shared" si="688"/>
        <v>583.27197569697239</v>
      </c>
      <c r="L1477" s="12">
        <f t="shared" si="701"/>
        <v>0.20506549979558547</v>
      </c>
      <c r="M1477" s="24">
        <f t="shared" si="702"/>
        <v>642.2395951523041</v>
      </c>
      <c r="N1477" s="12">
        <f t="shared" si="689"/>
        <v>0.48062069885413083</v>
      </c>
      <c r="O1477" s="24">
        <f t="shared" si="690"/>
        <v>801.7763683296796</v>
      </c>
      <c r="P1477" s="12">
        <f t="shared" si="703"/>
        <v>0.2636383553471604</v>
      </c>
      <c r="Q1477" s="24">
        <f t="shared" si="704"/>
        <v>495.15208331017811</v>
      </c>
      <c r="R1477" s="12">
        <f t="shared" si="691"/>
        <v>0.31971462192273115</v>
      </c>
      <c r="S1477" s="24">
        <f t="shared" si="692"/>
        <v>662.91204914130617</v>
      </c>
      <c r="T1477" s="12">
        <f t="shared" si="705"/>
        <v>0.25149916392782412</v>
      </c>
      <c r="W1477" s="24">
        <f t="shared" si="706"/>
        <v>576.20151238732922</v>
      </c>
      <c r="X1477" s="24">
        <f t="shared" si="707"/>
        <v>734.00396997219855</v>
      </c>
      <c r="Y1477" s="13">
        <f t="shared" si="693"/>
        <v>0.32639397410493631</v>
      </c>
      <c r="Z1477" s="24">
        <f t="shared" si="694"/>
        <v>4549.0487472758932</v>
      </c>
      <c r="AA1477" s="24">
        <f t="shared" si="695"/>
        <v>16963.057682922557</v>
      </c>
      <c r="AB1477" s="24">
        <f t="shared" si="708"/>
        <v>642.2395951523041</v>
      </c>
      <c r="AC1477" s="24">
        <f t="shared" si="709"/>
        <v>495.15208331017811</v>
      </c>
      <c r="AE1477" s="14">
        <f t="shared" si="710"/>
        <v>121.58333333333333</v>
      </c>
      <c r="AF1477" s="24">
        <f t="shared" si="714"/>
        <v>422.57604165508906</v>
      </c>
      <c r="AG1477" s="3">
        <f t="shared" si="711"/>
        <v>-1</v>
      </c>
      <c r="AH1477" s="3">
        <f>IF(AC1477&lt;=450,AthetaR30_0,IF(AC1477&gt;=650,AthetaR30_2,(IF(AC1477&lt;=550,AthetaR30_0+(AthetaR30_1-AthetaR30_0)/100*(AC1477-450),AthetaR30_1+(AthetaR30_2-AthetaR30_1)/100*(AC1477-450)))))</f>
        <v>0</v>
      </c>
      <c r="AI1477" s="3">
        <f>IF(AD1477&lt;=450,AthetaR60_0,IF(AD1477&gt;=650,AthetaR60_2,(IF(AD1477&lt;=550,AthetaR60_0+(AthetaR60_1-AthetaR60_0)/100*(AD1477-450),AthetaR60_1+(AthetaR60_2-AthetaR60_1)/100*(AD1477-450)))))</f>
        <v>0.5</v>
      </c>
      <c r="AJ1477" s="3">
        <f>IF(AE1477&lt;=450,AthetaR90_0,IF(AE1477&gt;=650,AthetaR90_2,(IF(AE1477&lt;=550,AthetaR90_0+(AthetaR90_1-AthetaR90_0)/100*(AE1477-450),AthetaR90_1+(AthetaR90_2-AthetaR90_1)/100*(AE1477-450)))))</f>
        <v>1.3</v>
      </c>
      <c r="AK1477" s="3">
        <f>IF(AF1477&lt;=450,AthetaR120_0,IF(AF1477&gt;=650,AthetaR120_2,(IF(AF1477&lt;=550,AthetaR120_0+(AthetaR120_1-AthetaR120_0)/100*(AF1477-450),AthetaR120_1+(AthetaR120_2-AthetaR120_1)/100*(AF1477-450)))))</f>
        <v>1.9</v>
      </c>
      <c r="AL1477" s="24">
        <f t="shared" si="712"/>
        <v>642.2395951523041</v>
      </c>
      <c r="AM1477" s="14">
        <f t="shared" si="713"/>
        <v>487.54528612192053</v>
      </c>
    </row>
    <row r="1478" spans="2:39" x14ac:dyDescent="0.25">
      <c r="B1478" s="3">
        <f t="shared" si="696"/>
        <v>7300</v>
      </c>
      <c r="C1478" s="14">
        <f t="shared" si="697"/>
        <v>121.66666666666667</v>
      </c>
      <c r="D1478" s="11">
        <f t="shared" si="698"/>
        <v>1051.1041084200319</v>
      </c>
      <c r="E1478" s="11">
        <f t="shared" si="684"/>
        <v>758.37726062701711</v>
      </c>
      <c r="F1478" s="11">
        <f t="shared" si="699"/>
        <v>349.13013089060195</v>
      </c>
      <c r="G1478" s="11">
        <f t="shared" si="685"/>
        <v>642.50323350765132</v>
      </c>
      <c r="H1478" s="11">
        <f t="shared" si="686"/>
        <v>495.40358247410592</v>
      </c>
      <c r="I1478" s="24">
        <f t="shared" si="700"/>
        <v>349.13013089060195</v>
      </c>
      <c r="J1478" s="12">
        <f t="shared" si="687"/>
        <v>0.19817282102214298</v>
      </c>
      <c r="K1478" s="24">
        <f t="shared" si="688"/>
        <v>583.35494718765733</v>
      </c>
      <c r="L1478" s="12">
        <f t="shared" si="701"/>
        <v>0.20500932934641297</v>
      </c>
      <c r="M1478" s="24">
        <f t="shared" si="702"/>
        <v>642.50323350765132</v>
      </c>
      <c r="N1478" s="12">
        <f t="shared" si="689"/>
        <v>0.48039610889057327</v>
      </c>
      <c r="O1478" s="24">
        <f t="shared" si="690"/>
        <v>802.15120676407128</v>
      </c>
      <c r="P1478" s="12">
        <f t="shared" si="703"/>
        <v>0.26343016118707463</v>
      </c>
      <c r="Q1478" s="24">
        <f t="shared" si="704"/>
        <v>495.40358247410592</v>
      </c>
      <c r="R1478" s="12">
        <f t="shared" si="691"/>
        <v>0.31962577859503999</v>
      </c>
      <c r="S1478" s="24">
        <f t="shared" si="692"/>
        <v>663.0963124778591</v>
      </c>
      <c r="T1478" s="12">
        <f t="shared" si="705"/>
        <v>0.25137012325668923</v>
      </c>
      <c r="W1478" s="24">
        <f t="shared" si="706"/>
        <v>576.52790636143413</v>
      </c>
      <c r="X1478" s="24">
        <f t="shared" si="707"/>
        <v>734.3425431919843</v>
      </c>
      <c r="Y1478" s="13">
        <f t="shared" si="693"/>
        <v>0.32625892935936401</v>
      </c>
      <c r="Z1478" s="24">
        <f t="shared" si="694"/>
        <v>4546.2338566395747</v>
      </c>
      <c r="AA1478" s="24">
        <f t="shared" si="695"/>
        <v>16966.890750268562</v>
      </c>
      <c r="AB1478" s="24">
        <f t="shared" si="708"/>
        <v>642.50323350765132</v>
      </c>
      <c r="AC1478" s="24">
        <f t="shared" si="709"/>
        <v>495.40358247410592</v>
      </c>
      <c r="AE1478" s="14">
        <f t="shared" si="710"/>
        <v>121.66666666666667</v>
      </c>
      <c r="AF1478" s="24">
        <f t="shared" si="714"/>
        <v>422.70179123705293</v>
      </c>
      <c r="AG1478" s="3">
        <f t="shared" si="711"/>
        <v>-1</v>
      </c>
      <c r="AH1478" s="3">
        <f>IF(AC1478&lt;=450,AthetaR30_0,IF(AC1478&gt;=650,AthetaR30_2,(IF(AC1478&lt;=550,AthetaR30_0+(AthetaR30_1-AthetaR30_0)/100*(AC1478-450),AthetaR30_1+(AthetaR30_2-AthetaR30_1)/100*(AC1478-450)))))</f>
        <v>0</v>
      </c>
      <c r="AI1478" s="3">
        <f>IF(AD1478&lt;=450,AthetaR60_0,IF(AD1478&gt;=650,AthetaR60_2,(IF(AD1478&lt;=550,AthetaR60_0+(AthetaR60_1-AthetaR60_0)/100*(AD1478-450),AthetaR60_1+(AthetaR60_2-AthetaR60_1)/100*(AD1478-450)))))</f>
        <v>0.5</v>
      </c>
      <c r="AJ1478" s="3">
        <f>IF(AE1478&lt;=450,AthetaR90_0,IF(AE1478&gt;=650,AthetaR90_2,(IF(AE1478&lt;=550,AthetaR90_0+(AthetaR90_1-AthetaR90_0)/100*(AE1478-450),AthetaR90_1+(AthetaR90_2-AthetaR90_1)/100*(AE1478-450)))))</f>
        <v>1.3</v>
      </c>
      <c r="AK1478" s="3">
        <f>IF(AF1478&lt;=450,AthetaR120_0,IF(AF1478&gt;=650,AthetaR120_2,(IF(AF1478&lt;=550,AthetaR120_0+(AthetaR120_1-AthetaR120_0)/100*(AF1478-450),AthetaR120_1+(AthetaR120_2-AthetaR120_1)/100*(AF1478-450)))))</f>
        <v>1.9</v>
      </c>
      <c r="AL1478" s="24">
        <f t="shared" si="712"/>
        <v>642.50323350765132</v>
      </c>
      <c r="AM1478" s="14">
        <f t="shared" si="713"/>
        <v>487.78298162303662</v>
      </c>
    </row>
    <row r="1479" spans="2:39" x14ac:dyDescent="0.25">
      <c r="B1479" s="3">
        <f t="shared" si="696"/>
        <v>7305</v>
      </c>
      <c r="C1479" s="14">
        <f t="shared" si="697"/>
        <v>121.75</v>
      </c>
      <c r="D1479" s="11">
        <f t="shared" si="698"/>
        <v>1051.2065924159951</v>
      </c>
      <c r="E1479" s="11">
        <f t="shared" si="684"/>
        <v>758.59105897566917</v>
      </c>
      <c r="F1479" s="11">
        <f t="shared" si="699"/>
        <v>349.33514021994836</v>
      </c>
      <c r="G1479" s="11">
        <f t="shared" si="685"/>
        <v>642.76666366883842</v>
      </c>
      <c r="H1479" s="11">
        <f t="shared" si="686"/>
        <v>495.65495259736258</v>
      </c>
      <c r="I1479" s="24">
        <f t="shared" si="700"/>
        <v>349.33514021994836</v>
      </c>
      <c r="J1479" s="12">
        <f t="shared" si="687"/>
        <v>0.19814462818144815</v>
      </c>
      <c r="K1479" s="24">
        <f t="shared" si="688"/>
        <v>583.4379493525181</v>
      </c>
      <c r="L1479" s="12">
        <f t="shared" si="701"/>
        <v>0.20495315770380673</v>
      </c>
      <c r="M1479" s="24">
        <f t="shared" si="702"/>
        <v>642.76666366883842</v>
      </c>
      <c r="N1479" s="12">
        <f t="shared" si="689"/>
        <v>0.48017066556777604</v>
      </c>
      <c r="O1479" s="24">
        <f t="shared" si="690"/>
        <v>802.52782209359157</v>
      </c>
      <c r="P1479" s="12">
        <f t="shared" si="703"/>
        <v>0.26322171914621079</v>
      </c>
      <c r="Q1479" s="24">
        <f t="shared" si="704"/>
        <v>495.65495259736258</v>
      </c>
      <c r="R1479" s="12">
        <f t="shared" si="691"/>
        <v>0.31953693216991769</v>
      </c>
      <c r="S1479" s="24">
        <f t="shared" si="692"/>
        <v>663.28068470824701</v>
      </c>
      <c r="T1479" s="12">
        <f t="shared" si="705"/>
        <v>0.25124113383082497</v>
      </c>
      <c r="W1479" s="24">
        <f t="shared" si="706"/>
        <v>576.8541652907935</v>
      </c>
      <c r="X1479" s="24">
        <f t="shared" si="707"/>
        <v>734.68143406655588</v>
      </c>
      <c r="Y1479" s="13">
        <f t="shared" si="693"/>
        <v>0.32612391606536034</v>
      </c>
      <c r="Z1479" s="24">
        <f t="shared" si="694"/>
        <v>4543.4223421218921</v>
      </c>
      <c r="AA1479" s="24">
        <f t="shared" si="695"/>
        <v>16970.723607293672</v>
      </c>
      <c r="AB1479" s="24">
        <f t="shared" si="708"/>
        <v>642.76666366883842</v>
      </c>
      <c r="AC1479" s="24">
        <f t="shared" si="709"/>
        <v>495.65495259736258</v>
      </c>
      <c r="AE1479" s="14">
        <f t="shared" si="710"/>
        <v>121.75</v>
      </c>
      <c r="AF1479" s="24">
        <f t="shared" si="714"/>
        <v>422.82747629868129</v>
      </c>
      <c r="AG1479" s="3">
        <f t="shared" si="711"/>
        <v>-1</v>
      </c>
      <c r="AH1479" s="3">
        <f>IF(AC1479&lt;=450,AthetaR30_0,IF(AC1479&gt;=650,AthetaR30_2,(IF(AC1479&lt;=550,AthetaR30_0+(AthetaR30_1-AthetaR30_0)/100*(AC1479-450),AthetaR30_1+(AthetaR30_2-AthetaR30_1)/100*(AC1479-450)))))</f>
        <v>0</v>
      </c>
      <c r="AI1479" s="3">
        <f>IF(AD1479&lt;=450,AthetaR60_0,IF(AD1479&gt;=650,AthetaR60_2,(IF(AD1479&lt;=550,AthetaR60_0+(AthetaR60_1-AthetaR60_0)/100*(AD1479-450),AthetaR60_1+(AthetaR60_2-AthetaR60_1)/100*(AD1479-450)))))</f>
        <v>0.5</v>
      </c>
      <c r="AJ1479" s="3">
        <f>IF(AE1479&lt;=450,AthetaR90_0,IF(AE1479&gt;=650,AthetaR90_2,(IF(AE1479&lt;=550,AthetaR90_0+(AthetaR90_1-AthetaR90_0)/100*(AE1479-450),AthetaR90_1+(AthetaR90_2-AthetaR90_1)/100*(AE1479-450)))))</f>
        <v>1.3</v>
      </c>
      <c r="AK1479" s="3">
        <f>IF(AF1479&lt;=450,AthetaR120_0,IF(AF1479&gt;=650,AthetaR120_2,(IF(AF1479&lt;=550,AthetaR120_0+(AthetaR120_1-AthetaR120_0)/100*(AF1479-450),AthetaR120_1+(AthetaR120_2-AthetaR120_1)/100*(AF1479-450)))))</f>
        <v>1.9</v>
      </c>
      <c r="AL1479" s="24">
        <f t="shared" si="712"/>
        <v>642.76666366883842</v>
      </c>
      <c r="AM1479" s="14">
        <f t="shared" si="713"/>
        <v>488.02054347425116</v>
      </c>
    </row>
    <row r="1480" spans="2:39" x14ac:dyDescent="0.25">
      <c r="B1480" s="3">
        <f t="shared" si="696"/>
        <v>7310</v>
      </c>
      <c r="C1480" s="14">
        <f t="shared" si="697"/>
        <v>121.83333333333333</v>
      </c>
      <c r="D1480" s="11">
        <f t="shared" si="698"/>
        <v>1051.3090063613747</v>
      </c>
      <c r="E1480" s="11">
        <f t="shared" si="684"/>
        <v>758.80485732432123</v>
      </c>
      <c r="F1480" s="11">
        <f t="shared" si="699"/>
        <v>349.54009337765217</v>
      </c>
      <c r="G1480" s="11">
        <f t="shared" si="685"/>
        <v>643.02988538798468</v>
      </c>
      <c r="H1480" s="11">
        <f t="shared" si="686"/>
        <v>495.90619373119341</v>
      </c>
      <c r="I1480" s="24">
        <f t="shared" si="700"/>
        <v>349.54009337765217</v>
      </c>
      <c r="J1480" s="12">
        <f t="shared" si="687"/>
        <v>0.19811643292291009</v>
      </c>
      <c r="K1480" s="24">
        <f t="shared" si="688"/>
        <v>583.52098226190481</v>
      </c>
      <c r="L1480" s="12">
        <f t="shared" si="701"/>
        <v>0.20489698488601632</v>
      </c>
      <c r="M1480" s="24">
        <f t="shared" si="702"/>
        <v>643.02988538798468</v>
      </c>
      <c r="N1480" s="12">
        <f t="shared" si="689"/>
        <v>0.47994436443883365</v>
      </c>
      <c r="O1480" s="24">
        <f t="shared" si="690"/>
        <v>802.90622627041694</v>
      </c>
      <c r="P1480" s="12">
        <f t="shared" si="703"/>
        <v>0.26301302758399364</v>
      </c>
      <c r="Q1480" s="24">
        <f t="shared" si="704"/>
        <v>495.90619373119341</v>
      </c>
      <c r="R1480" s="12">
        <f t="shared" si="691"/>
        <v>0.31944808272459013</v>
      </c>
      <c r="S1480" s="24">
        <f t="shared" si="692"/>
        <v>663.46516576829958</v>
      </c>
      <c r="T1480" s="12">
        <f t="shared" si="705"/>
        <v>0.2511121957180063</v>
      </c>
      <c r="W1480" s="24">
        <f t="shared" si="706"/>
        <v>577.1802892068589</v>
      </c>
      <c r="X1480" s="24">
        <f t="shared" si="707"/>
        <v>735.02064252266393</v>
      </c>
      <c r="Y1480" s="13">
        <f t="shared" si="693"/>
        <v>0.32598893462827744</v>
      </c>
      <c r="Z1480" s="24">
        <f t="shared" si="694"/>
        <v>4540.6142029365583</v>
      </c>
      <c r="AA1480" s="24">
        <f t="shared" si="695"/>
        <v>16974.556270711368</v>
      </c>
      <c r="AB1480" s="24">
        <f t="shared" si="708"/>
        <v>643.02988538798468</v>
      </c>
      <c r="AC1480" s="24">
        <f t="shared" si="709"/>
        <v>495.90619373119341</v>
      </c>
      <c r="AE1480" s="14">
        <f t="shared" si="710"/>
        <v>121.83333333333333</v>
      </c>
      <c r="AF1480" s="24">
        <f t="shared" si="714"/>
        <v>422.95309686559671</v>
      </c>
      <c r="AG1480" s="3">
        <f t="shared" si="711"/>
        <v>-1</v>
      </c>
      <c r="AH1480" s="3">
        <f>IF(AC1480&lt;=450,AthetaR30_0,IF(AC1480&gt;=650,AthetaR30_2,(IF(AC1480&lt;=550,AthetaR30_0+(AthetaR30_1-AthetaR30_0)/100*(AC1480-450),AthetaR30_1+(AthetaR30_2-AthetaR30_1)/100*(AC1480-450)))))</f>
        <v>0</v>
      </c>
      <c r="AI1480" s="3">
        <f>IF(AD1480&lt;=450,AthetaR60_0,IF(AD1480&gt;=650,AthetaR60_2,(IF(AD1480&lt;=550,AthetaR60_0+(AthetaR60_1-AthetaR60_0)/100*(AD1480-450),AthetaR60_1+(AthetaR60_2-AthetaR60_1)/100*(AD1480-450)))))</f>
        <v>0.5</v>
      </c>
      <c r="AJ1480" s="3">
        <f>IF(AE1480&lt;=450,AthetaR90_0,IF(AE1480&gt;=650,AthetaR90_2,(IF(AE1480&lt;=550,AthetaR90_0+(AthetaR90_1-AthetaR90_0)/100*(AE1480-450),AthetaR90_1+(AthetaR90_2-AthetaR90_1)/100*(AE1480-450)))))</f>
        <v>1.3</v>
      </c>
      <c r="AK1480" s="3">
        <f>IF(AF1480&lt;=450,AthetaR120_0,IF(AF1480&gt;=650,AthetaR120_2,(IF(AF1480&lt;=550,AthetaR120_0+(AthetaR120_1-AthetaR120_0)/100*(AF1480-450),AthetaR120_1+(AthetaR120_2-AthetaR120_1)/100*(AF1480-450)))))</f>
        <v>1.9</v>
      </c>
      <c r="AL1480" s="24">
        <f t="shared" si="712"/>
        <v>643.02988538798468</v>
      </c>
      <c r="AM1480" s="14">
        <f t="shared" si="713"/>
        <v>488.25797173881301</v>
      </c>
    </row>
    <row r="1481" spans="2:39" x14ac:dyDescent="0.25">
      <c r="B1481" s="3">
        <f t="shared" si="696"/>
        <v>7315</v>
      </c>
      <c r="C1481" s="14">
        <f t="shared" si="697"/>
        <v>121.91666666666667</v>
      </c>
      <c r="D1481" s="11">
        <f t="shared" si="698"/>
        <v>1051.4113503518679</v>
      </c>
      <c r="E1481" s="11">
        <f t="shared" si="684"/>
        <v>759.0186556729733</v>
      </c>
      <c r="F1481" s="11">
        <f t="shared" si="699"/>
        <v>349.7449903625382</v>
      </c>
      <c r="G1481" s="11">
        <f t="shared" si="685"/>
        <v>643.29289841556863</v>
      </c>
      <c r="H1481" s="11">
        <f t="shared" si="686"/>
        <v>496.15730592691142</v>
      </c>
      <c r="I1481" s="24">
        <f t="shared" si="700"/>
        <v>349.7449903625382</v>
      </c>
      <c r="J1481" s="12">
        <f t="shared" si="687"/>
        <v>0.19808823522819632</v>
      </c>
      <c r="K1481" s="24">
        <f t="shared" si="688"/>
        <v>583.604045985997</v>
      </c>
      <c r="L1481" s="12">
        <f t="shared" si="701"/>
        <v>0.20484081091130493</v>
      </c>
      <c r="M1481" s="24">
        <f t="shared" si="702"/>
        <v>643.29289841556863</v>
      </c>
      <c r="N1481" s="12">
        <f t="shared" si="689"/>
        <v>0.47971720102860926</v>
      </c>
      <c r="O1481" s="24">
        <f t="shared" si="690"/>
        <v>803.28643134969889</v>
      </c>
      <c r="P1481" s="12">
        <f t="shared" si="703"/>
        <v>0.26280408484802836</v>
      </c>
      <c r="Q1481" s="24">
        <f t="shared" si="704"/>
        <v>496.15730592691142</v>
      </c>
      <c r="R1481" s="12">
        <f t="shared" si="691"/>
        <v>0.31935923033629809</v>
      </c>
      <c r="S1481" s="24">
        <f t="shared" si="692"/>
        <v>663.64975559357254</v>
      </c>
      <c r="T1481" s="12">
        <f t="shared" si="705"/>
        <v>0.25098330898582816</v>
      </c>
      <c r="W1481" s="24">
        <f t="shared" si="706"/>
        <v>577.5062781414872</v>
      </c>
      <c r="X1481" s="24">
        <f t="shared" si="707"/>
        <v>735.36016848674535</v>
      </c>
      <c r="Y1481" s="13">
        <f t="shared" si="693"/>
        <v>0.32585398545244371</v>
      </c>
      <c r="Z1481" s="24">
        <f t="shared" si="694"/>
        <v>4537.8094382871523</v>
      </c>
      <c r="AA1481" s="24">
        <f t="shared" si="695"/>
        <v>16978.388757226858</v>
      </c>
      <c r="AB1481" s="24">
        <f t="shared" si="708"/>
        <v>643.29289841556863</v>
      </c>
      <c r="AC1481" s="24">
        <f t="shared" si="709"/>
        <v>496.15730592691142</v>
      </c>
      <c r="AE1481" s="14">
        <f t="shared" si="710"/>
        <v>121.91666666666667</v>
      </c>
      <c r="AF1481" s="24">
        <f t="shared" si="714"/>
        <v>423.07865296345574</v>
      </c>
      <c r="AG1481" s="3">
        <f t="shared" si="711"/>
        <v>-1</v>
      </c>
      <c r="AH1481" s="3">
        <f>IF(AC1481&lt;=450,AthetaR30_0,IF(AC1481&gt;=650,AthetaR30_2,(IF(AC1481&lt;=550,AthetaR30_0+(AthetaR30_1-AthetaR30_0)/100*(AC1481-450),AthetaR30_1+(AthetaR30_2-AthetaR30_1)/100*(AC1481-450)))))</f>
        <v>0</v>
      </c>
      <c r="AI1481" s="3">
        <f>IF(AD1481&lt;=450,AthetaR60_0,IF(AD1481&gt;=650,AthetaR60_2,(IF(AD1481&lt;=550,AthetaR60_0+(AthetaR60_1-AthetaR60_0)/100*(AD1481-450),AthetaR60_1+(AthetaR60_2-AthetaR60_1)/100*(AD1481-450)))))</f>
        <v>0.5</v>
      </c>
      <c r="AJ1481" s="3">
        <f>IF(AE1481&lt;=450,AthetaR90_0,IF(AE1481&gt;=650,AthetaR90_2,(IF(AE1481&lt;=550,AthetaR90_0+(AthetaR90_1-AthetaR90_0)/100*(AE1481-450),AthetaR90_1+(AthetaR90_2-AthetaR90_1)/100*(AE1481-450)))))</f>
        <v>1.3</v>
      </c>
      <c r="AK1481" s="3">
        <f>IF(AF1481&lt;=450,AthetaR120_0,IF(AF1481&gt;=650,AthetaR120_2,(IF(AF1481&lt;=550,AthetaR120_0+(AthetaR120_1-AthetaR120_0)/100*(AF1481-450),AthetaR120_1+(AthetaR120_2-AthetaR120_1)/100*(AF1481-450)))))</f>
        <v>1.9</v>
      </c>
      <c r="AL1481" s="24">
        <f t="shared" si="712"/>
        <v>643.29289841556863</v>
      </c>
      <c r="AM1481" s="14">
        <f t="shared" si="713"/>
        <v>488.49526648000909</v>
      </c>
    </row>
    <row r="1482" spans="2:39" x14ac:dyDescent="0.25">
      <c r="B1482" s="3">
        <f t="shared" si="696"/>
        <v>7320</v>
      </c>
      <c r="C1482" s="14">
        <f t="shared" si="697"/>
        <v>122</v>
      </c>
      <c r="D1482" s="11">
        <f t="shared" si="698"/>
        <v>1051.5136244829766</v>
      </c>
      <c r="E1482" s="11">
        <f t="shared" si="684"/>
        <v>759.23245402162536</v>
      </c>
      <c r="F1482" s="11">
        <f t="shared" si="699"/>
        <v>349.94983117344952</v>
      </c>
      <c r="G1482" s="11">
        <f t="shared" si="685"/>
        <v>643.55570250041671</v>
      </c>
      <c r="H1482" s="11">
        <f t="shared" si="686"/>
        <v>496.40828923589726</v>
      </c>
      <c r="I1482" s="24">
        <f t="shared" si="700"/>
        <v>349.94983117344952</v>
      </c>
      <c r="J1482" s="12">
        <f t="shared" si="687"/>
        <v>0.19806003507905673</v>
      </c>
      <c r="K1482" s="24">
        <f t="shared" si="688"/>
        <v>583.6871405948043</v>
      </c>
      <c r="L1482" s="12">
        <f t="shared" si="701"/>
        <v>0.20478463579791209</v>
      </c>
      <c r="M1482" s="24">
        <f t="shared" si="702"/>
        <v>643.55570250041671</v>
      </c>
      <c r="N1482" s="12">
        <f t="shared" si="689"/>
        <v>0.47948917083353471</v>
      </c>
      <c r="O1482" s="24">
        <f t="shared" si="690"/>
        <v>803.66844949063625</v>
      </c>
      <c r="P1482" s="12">
        <f t="shared" si="703"/>
        <v>0.26259488927392133</v>
      </c>
      <c r="Q1482" s="24">
        <f t="shared" si="704"/>
        <v>496.40828923589726</v>
      </c>
      <c r="R1482" s="12">
        <f t="shared" si="691"/>
        <v>0.31927037508229622</v>
      </c>
      <c r="S1482" s="24">
        <f t="shared" si="692"/>
        <v>663.83445411934815</v>
      </c>
      <c r="T1482" s="12">
        <f t="shared" si="705"/>
        <v>0.25085447370164821</v>
      </c>
      <c r="W1482" s="24">
        <f t="shared" si="706"/>
        <v>577.83213212693965</v>
      </c>
      <c r="X1482" s="24">
        <f t="shared" si="707"/>
        <v>735.70001188492711</v>
      </c>
      <c r="Y1482" s="13">
        <f t="shared" si="693"/>
        <v>0.32571906894116726</v>
      </c>
      <c r="Z1482" s="24">
        <f t="shared" si="694"/>
        <v>4535.0080473671424</v>
      </c>
      <c r="AA1482" s="24">
        <f t="shared" si="695"/>
        <v>16982.221083537352</v>
      </c>
      <c r="AB1482" s="24">
        <f t="shared" si="708"/>
        <v>643.55570250041671</v>
      </c>
      <c r="AC1482" s="24">
        <f t="shared" si="709"/>
        <v>496.40828923589726</v>
      </c>
      <c r="AE1482" s="14">
        <f t="shared" si="710"/>
        <v>122</v>
      </c>
      <c r="AF1482" s="24">
        <f t="shared" si="714"/>
        <v>423.2041446179486</v>
      </c>
      <c r="AG1482" s="3">
        <f t="shared" si="711"/>
        <v>-1</v>
      </c>
      <c r="AH1482" s="3">
        <f>IF(AC1482&lt;=450,AthetaR30_0,IF(AC1482&gt;=650,AthetaR30_2,(IF(AC1482&lt;=550,AthetaR30_0+(AthetaR30_1-AthetaR30_0)/100*(AC1482-450),AthetaR30_1+(AthetaR30_2-AthetaR30_1)/100*(AC1482-450)))))</f>
        <v>0</v>
      </c>
      <c r="AI1482" s="3">
        <f>IF(AD1482&lt;=450,AthetaR60_0,IF(AD1482&gt;=650,AthetaR60_2,(IF(AD1482&lt;=550,AthetaR60_0+(AthetaR60_1-AthetaR60_0)/100*(AD1482-450),AthetaR60_1+(AthetaR60_2-AthetaR60_1)/100*(AD1482-450)))))</f>
        <v>0.5</v>
      </c>
      <c r="AJ1482" s="3">
        <f>IF(AE1482&lt;=450,AthetaR90_0,IF(AE1482&gt;=650,AthetaR90_2,(IF(AE1482&lt;=550,AthetaR90_0+(AthetaR90_1-AthetaR90_0)/100*(AE1482-450),AthetaR90_1+(AthetaR90_2-AthetaR90_1)/100*(AE1482-450)))))</f>
        <v>1.3</v>
      </c>
      <c r="AK1482" s="3">
        <f>IF(AF1482&lt;=450,AthetaR120_0,IF(AF1482&gt;=650,AthetaR120_2,(IF(AF1482&lt;=550,AthetaR120_0+(AthetaR120_1-AthetaR120_0)/100*(AF1482-450),AthetaR120_1+(AthetaR120_2-AthetaR120_1)/100*(AF1482-450)))))</f>
        <v>1.9</v>
      </c>
      <c r="AL1482" s="24">
        <f t="shared" si="712"/>
        <v>643.55570250041671</v>
      </c>
      <c r="AM1482" s="14">
        <f t="shared" si="713"/>
        <v>488.7324277611645</v>
      </c>
    </row>
    <row r="1483" spans="2:39" x14ac:dyDescent="0.25">
      <c r="B1483" s="3">
        <f t="shared" si="696"/>
        <v>7325</v>
      </c>
      <c r="C1483" s="14">
        <f t="shared" si="697"/>
        <v>122.08333333333333</v>
      </c>
      <c r="D1483" s="11">
        <f t="shared" si="698"/>
        <v>1051.6158288500067</v>
      </c>
      <c r="E1483" s="11">
        <f t="shared" si="684"/>
        <v>759.44625237027742</v>
      </c>
      <c r="F1483" s="11">
        <f t="shared" si="699"/>
        <v>350.15461580924745</v>
      </c>
      <c r="G1483" s="11">
        <f t="shared" si="685"/>
        <v>643.81829738969066</v>
      </c>
      <c r="H1483" s="11">
        <f t="shared" si="686"/>
        <v>496.65914370959888</v>
      </c>
      <c r="I1483" s="24">
        <f t="shared" si="700"/>
        <v>350.15461580924745</v>
      </c>
      <c r="J1483" s="12">
        <f t="shared" si="687"/>
        <v>0.19803183245732384</v>
      </c>
      <c r="K1483" s="24">
        <f t="shared" si="688"/>
        <v>583.77026615816601</v>
      </c>
      <c r="L1483" s="12">
        <f t="shared" si="701"/>
        <v>0.20472845956410429</v>
      </c>
      <c r="M1483" s="24">
        <f t="shared" si="702"/>
        <v>643.81829738969066</v>
      </c>
      <c r="N1483" s="12">
        <f t="shared" si="689"/>
        <v>0.47926026932141153</v>
      </c>
      <c r="O1483" s="24">
        <f t="shared" si="690"/>
        <v>804.05229295755771</v>
      </c>
      <c r="P1483" s="12">
        <f t="shared" si="703"/>
        <v>0.26238543918531271</v>
      </c>
      <c r="Q1483" s="24">
        <f t="shared" si="704"/>
        <v>496.65914370959888</v>
      </c>
      <c r="R1483" s="12">
        <f t="shared" si="691"/>
        <v>0.31918151703985226</v>
      </c>
      <c r="S1483" s="24">
        <f t="shared" si="692"/>
        <v>664.01926128063678</v>
      </c>
      <c r="T1483" s="12">
        <f t="shared" si="705"/>
        <v>0.25072568993266581</v>
      </c>
      <c r="W1483" s="24">
        <f t="shared" si="706"/>
        <v>578.15785119588077</v>
      </c>
      <c r="X1483" s="24">
        <f t="shared" si="707"/>
        <v>736.04017264302843</v>
      </c>
      <c r="Y1483" s="13">
        <f t="shared" si="693"/>
        <v>0.32558418549672768</v>
      </c>
      <c r="Z1483" s="24">
        <f t="shared" si="694"/>
        <v>4532.210029359916</v>
      </c>
      <c r="AA1483" s="24">
        <f t="shared" si="695"/>
        <v>16986.053266331546</v>
      </c>
      <c r="AB1483" s="24">
        <f t="shared" si="708"/>
        <v>643.81829738969066</v>
      </c>
      <c r="AC1483" s="24">
        <f t="shared" si="709"/>
        <v>496.65914370959888</v>
      </c>
      <c r="AE1483" s="14">
        <f t="shared" si="710"/>
        <v>122.08333333333333</v>
      </c>
      <c r="AF1483" s="24">
        <f t="shared" si="714"/>
        <v>423.32957185479944</v>
      </c>
      <c r="AG1483" s="3">
        <f t="shared" si="711"/>
        <v>-1</v>
      </c>
      <c r="AH1483" s="3">
        <f>IF(AC1483&lt;=450,AthetaR30_0,IF(AC1483&gt;=650,AthetaR30_2,(IF(AC1483&lt;=550,AthetaR30_0+(AthetaR30_1-AthetaR30_0)/100*(AC1483-450),AthetaR30_1+(AthetaR30_2-AthetaR30_1)/100*(AC1483-450)))))</f>
        <v>0</v>
      </c>
      <c r="AI1483" s="3">
        <f>IF(AD1483&lt;=450,AthetaR60_0,IF(AD1483&gt;=650,AthetaR60_2,(IF(AD1483&lt;=550,AthetaR60_0+(AthetaR60_1-AthetaR60_0)/100*(AD1483-450),AthetaR60_1+(AthetaR60_2-AthetaR60_1)/100*(AD1483-450)))))</f>
        <v>0.5</v>
      </c>
      <c r="AJ1483" s="3">
        <f>IF(AE1483&lt;=450,AthetaR90_0,IF(AE1483&gt;=650,AthetaR90_2,(IF(AE1483&lt;=550,AthetaR90_0+(AthetaR90_1-AthetaR90_0)/100*(AE1483-450),AthetaR90_1+(AthetaR90_2-AthetaR90_1)/100*(AE1483-450)))))</f>
        <v>1.3</v>
      </c>
      <c r="AK1483" s="3">
        <f>IF(AF1483&lt;=450,AthetaR120_0,IF(AF1483&gt;=650,AthetaR120_2,(IF(AF1483&lt;=550,AthetaR120_0+(AthetaR120_1-AthetaR120_0)/100*(AF1483-450),AthetaR120_1+(AthetaR120_2-AthetaR120_1)/100*(AF1483-450)))))</f>
        <v>1.9</v>
      </c>
      <c r="AL1483" s="24">
        <f t="shared" si="712"/>
        <v>643.81829738969066</v>
      </c>
      <c r="AM1483" s="14">
        <f t="shared" si="713"/>
        <v>488.96945564564169</v>
      </c>
    </row>
    <row r="1484" spans="2:39" x14ac:dyDescent="0.25">
      <c r="B1484" s="3">
        <f t="shared" si="696"/>
        <v>7330</v>
      </c>
      <c r="C1484" s="14">
        <f t="shared" si="697"/>
        <v>122.16666666666667</v>
      </c>
      <c r="D1484" s="11">
        <f t="shared" si="698"/>
        <v>1051.7179635480697</v>
      </c>
      <c r="E1484" s="11">
        <f t="shared" si="684"/>
        <v>759.6600507189296</v>
      </c>
      <c r="F1484" s="11">
        <f t="shared" si="699"/>
        <v>350.35934426881153</v>
      </c>
      <c r="G1484" s="11">
        <f t="shared" si="685"/>
        <v>644.08068282887598</v>
      </c>
      <c r="H1484" s="11">
        <f t="shared" si="686"/>
        <v>496.90986939953154</v>
      </c>
      <c r="I1484" s="24">
        <f t="shared" si="700"/>
        <v>350.35934426881153</v>
      </c>
      <c r="J1484" s="12">
        <f t="shared" si="687"/>
        <v>0.19800362734491239</v>
      </c>
      <c r="K1484" s="24">
        <f t="shared" si="688"/>
        <v>583.85342274575112</v>
      </c>
      <c r="L1484" s="12">
        <f t="shared" si="701"/>
        <v>0.20467228222811112</v>
      </c>
      <c r="M1484" s="24">
        <f t="shared" si="702"/>
        <v>644.08068282887598</v>
      </c>
      <c r="N1484" s="12">
        <f t="shared" si="689"/>
        <v>0.47903049193120889</v>
      </c>
      <c r="O1484" s="24">
        <f t="shared" si="690"/>
        <v>804.43797412102072</v>
      </c>
      <c r="P1484" s="12">
        <f t="shared" si="703"/>
        <v>0.26217573289362833</v>
      </c>
      <c r="Q1484" s="24">
        <f t="shared" si="704"/>
        <v>496.90986939953154</v>
      </c>
      <c r="R1484" s="12">
        <f t="shared" si="691"/>
        <v>0.31909265628624578</v>
      </c>
      <c r="S1484" s="24">
        <f t="shared" si="692"/>
        <v>664.20417701217787</v>
      </c>
      <c r="T1484" s="12">
        <f t="shared" si="705"/>
        <v>0.25059695774582036</v>
      </c>
      <c r="W1484" s="24">
        <f t="shared" si="706"/>
        <v>578.48343538137749</v>
      </c>
      <c r="X1484" s="24">
        <f t="shared" si="707"/>
        <v>736.3806506865651</v>
      </c>
      <c r="Y1484" s="13">
        <f t="shared" si="693"/>
        <v>0.32544933552037991</v>
      </c>
      <c r="Z1484" s="24">
        <f t="shared" si="694"/>
        <v>4529.4153834388026</v>
      </c>
      <c r="AA1484" s="24">
        <f t="shared" si="695"/>
        <v>16989.885322289934</v>
      </c>
      <c r="AB1484" s="24">
        <f t="shared" si="708"/>
        <v>644.08068282887598</v>
      </c>
      <c r="AC1484" s="24">
        <f t="shared" si="709"/>
        <v>496.90986939953154</v>
      </c>
      <c r="AE1484" s="14">
        <f t="shared" si="710"/>
        <v>122.16666666666667</v>
      </c>
      <c r="AF1484" s="24">
        <f t="shared" si="714"/>
        <v>423.45493469976577</v>
      </c>
      <c r="AG1484" s="3">
        <f t="shared" si="711"/>
        <v>-1</v>
      </c>
      <c r="AH1484" s="3">
        <f>IF(AC1484&lt;=450,AthetaR30_0,IF(AC1484&gt;=650,AthetaR30_2,(IF(AC1484&lt;=550,AthetaR30_0+(AthetaR30_1-AthetaR30_0)/100*(AC1484-450),AthetaR30_1+(AthetaR30_2-AthetaR30_1)/100*(AC1484-450)))))</f>
        <v>0</v>
      </c>
      <c r="AI1484" s="3">
        <f>IF(AD1484&lt;=450,AthetaR60_0,IF(AD1484&gt;=650,AthetaR60_2,(IF(AD1484&lt;=550,AthetaR60_0+(AthetaR60_1-AthetaR60_0)/100*(AD1484-450),AthetaR60_1+(AthetaR60_2-AthetaR60_1)/100*(AD1484-450)))))</f>
        <v>0.5</v>
      </c>
      <c r="AJ1484" s="3">
        <f>IF(AE1484&lt;=450,AthetaR90_0,IF(AE1484&gt;=650,AthetaR90_2,(IF(AE1484&lt;=550,AthetaR90_0+(AthetaR90_1-AthetaR90_0)/100*(AE1484-450),AthetaR90_1+(AthetaR90_2-AthetaR90_1)/100*(AE1484-450)))))</f>
        <v>1.3</v>
      </c>
      <c r="AK1484" s="3">
        <f>IF(AF1484&lt;=450,AthetaR120_0,IF(AF1484&gt;=650,AthetaR120_2,(IF(AF1484&lt;=550,AthetaR120_0+(AthetaR120_1-AthetaR120_0)/100*(AF1484-450),AthetaR120_1+(AthetaR120_2-AthetaR120_1)/100*(AF1484-450)))))</f>
        <v>1.9</v>
      </c>
      <c r="AL1484" s="24">
        <f t="shared" si="712"/>
        <v>644.08068282887598</v>
      </c>
      <c r="AM1484" s="14">
        <f t="shared" si="713"/>
        <v>489.20635019684102</v>
      </c>
    </row>
    <row r="1485" spans="2:39" x14ac:dyDescent="0.25">
      <c r="B1485" s="3">
        <f t="shared" si="696"/>
        <v>7335</v>
      </c>
      <c r="C1485" s="14">
        <f t="shared" si="697"/>
        <v>122.25</v>
      </c>
      <c r="D1485" s="11">
        <f t="shared" si="698"/>
        <v>1051.8200286720826</v>
      </c>
      <c r="E1485" s="11">
        <f t="shared" si="684"/>
        <v>759.87384906758166</v>
      </c>
      <c r="F1485" s="11">
        <f t="shared" si="699"/>
        <v>350.56401655103963</v>
      </c>
      <c r="G1485" s="11">
        <f t="shared" si="685"/>
        <v>644.34285856176962</v>
      </c>
      <c r="H1485" s="11">
        <f t="shared" si="686"/>
        <v>497.16046635727736</v>
      </c>
      <c r="I1485" s="24">
        <f t="shared" si="700"/>
        <v>350.56401655103963</v>
      </c>
      <c r="J1485" s="12">
        <f t="shared" si="687"/>
        <v>0.19797541972381894</v>
      </c>
      <c r="K1485" s="24">
        <f t="shared" si="688"/>
        <v>583.93661042705958</v>
      </c>
      <c r="L1485" s="12">
        <f t="shared" si="701"/>
        <v>0.20461610380819359</v>
      </c>
      <c r="M1485" s="24">
        <f t="shared" si="702"/>
        <v>644.34285856176962</v>
      </c>
      <c r="N1485" s="12">
        <f t="shared" si="689"/>
        <v>0.47879983407286048</v>
      </c>
      <c r="O1485" s="24">
        <f t="shared" si="690"/>
        <v>804.82550545892116</v>
      </c>
      <c r="P1485" s="12">
        <f t="shared" si="703"/>
        <v>0.2619657686981553</v>
      </c>
      <c r="Q1485" s="24">
        <f t="shared" si="704"/>
        <v>497.16046635727736</v>
      </c>
      <c r="R1485" s="12">
        <f t="shared" si="691"/>
        <v>0.31900379289876807</v>
      </c>
      <c r="S1485" s="24">
        <f t="shared" si="692"/>
        <v>664.38920124844117</v>
      </c>
      <c r="T1485" s="12">
        <f t="shared" si="705"/>
        <v>0.25046827720790066</v>
      </c>
      <c r="W1485" s="24">
        <f t="shared" si="706"/>
        <v>578.80888471689786</v>
      </c>
      <c r="X1485" s="24">
        <f t="shared" si="707"/>
        <v>736.72144594075144</v>
      </c>
      <c r="Y1485" s="13">
        <f t="shared" si="693"/>
        <v>0.32531451941234485</v>
      </c>
      <c r="Z1485" s="24">
        <f t="shared" si="694"/>
        <v>4526.6241087670951</v>
      </c>
      <c r="AA1485" s="24">
        <f t="shared" si="695"/>
        <v>16993.717268084241</v>
      </c>
      <c r="AB1485" s="24">
        <f t="shared" si="708"/>
        <v>644.34285856176962</v>
      </c>
      <c r="AC1485" s="24">
        <f t="shared" si="709"/>
        <v>497.16046635727736</v>
      </c>
      <c r="AE1485" s="14">
        <f t="shared" si="710"/>
        <v>122.25</v>
      </c>
      <c r="AF1485" s="24">
        <f t="shared" si="714"/>
        <v>423.58023317863865</v>
      </c>
      <c r="AG1485" s="3">
        <f t="shared" si="711"/>
        <v>-1</v>
      </c>
      <c r="AH1485" s="3">
        <f>IF(AC1485&lt;=450,AthetaR30_0,IF(AC1485&gt;=650,AthetaR30_2,(IF(AC1485&lt;=550,AthetaR30_0+(AthetaR30_1-AthetaR30_0)/100*(AC1485-450),AthetaR30_1+(AthetaR30_2-AthetaR30_1)/100*(AC1485-450)))))</f>
        <v>0</v>
      </c>
      <c r="AI1485" s="3">
        <f>IF(AD1485&lt;=450,AthetaR60_0,IF(AD1485&gt;=650,AthetaR60_2,(IF(AD1485&lt;=550,AthetaR60_0+(AthetaR60_1-AthetaR60_0)/100*(AD1485-450),AthetaR60_1+(AthetaR60_2-AthetaR60_1)/100*(AD1485-450)))))</f>
        <v>0.5</v>
      </c>
      <c r="AJ1485" s="3">
        <f>IF(AE1485&lt;=450,AthetaR90_0,IF(AE1485&gt;=650,AthetaR90_2,(IF(AE1485&lt;=550,AthetaR90_0+(AthetaR90_1-AthetaR90_0)/100*(AE1485-450),AthetaR90_1+(AthetaR90_2-AthetaR90_1)/100*(AE1485-450)))))</f>
        <v>1.3</v>
      </c>
      <c r="AK1485" s="3">
        <f>IF(AF1485&lt;=450,AthetaR120_0,IF(AF1485&gt;=650,AthetaR120_2,(IF(AF1485&lt;=550,AthetaR120_0+(AthetaR120_1-AthetaR120_0)/100*(AF1485-450),AthetaR120_1+(AthetaR120_2-AthetaR120_1)/100*(AF1485-450)))))</f>
        <v>1.9</v>
      </c>
      <c r="AL1485" s="24">
        <f t="shared" si="712"/>
        <v>644.34285856176962</v>
      </c>
      <c r="AM1485" s="14">
        <f t="shared" si="713"/>
        <v>489.44311147820014</v>
      </c>
    </row>
    <row r="1486" spans="2:39" x14ac:dyDescent="0.25">
      <c r="B1486" s="3">
        <f t="shared" si="696"/>
        <v>7340</v>
      </c>
      <c r="C1486" s="14">
        <f t="shared" si="697"/>
        <v>122.33333333333333</v>
      </c>
      <c r="D1486" s="11">
        <f t="shared" si="698"/>
        <v>1051.9220243167676</v>
      </c>
      <c r="E1486" s="11">
        <f t="shared" si="684"/>
        <v>760.08764741623372</v>
      </c>
      <c r="F1486" s="11">
        <f t="shared" si="699"/>
        <v>350.76863265484781</v>
      </c>
      <c r="G1486" s="11">
        <f t="shared" si="685"/>
        <v>644.60482433046775</v>
      </c>
      <c r="H1486" s="11">
        <f t="shared" si="686"/>
        <v>497.41093463448527</v>
      </c>
      <c r="I1486" s="24">
        <f t="shared" si="700"/>
        <v>350.76863265484781</v>
      </c>
      <c r="J1486" s="12">
        <f t="shared" si="687"/>
        <v>0.19794720957612255</v>
      </c>
      <c r="K1486" s="24">
        <f t="shared" si="688"/>
        <v>584.01982927142092</v>
      </c>
      <c r="L1486" s="12">
        <f t="shared" si="701"/>
        <v>0.20455992432260317</v>
      </c>
      <c r="M1486" s="24">
        <f t="shared" si="702"/>
        <v>644.60482433046775</v>
      </c>
      <c r="N1486" s="12">
        <f t="shared" si="689"/>
        <v>0.47856829112706151</v>
      </c>
      <c r="O1486" s="24">
        <f t="shared" si="690"/>
        <v>805.21489955761774</v>
      </c>
      <c r="P1486" s="12">
        <f t="shared" si="703"/>
        <v>0.26175554488584785</v>
      </c>
      <c r="Q1486" s="24">
        <f t="shared" si="704"/>
        <v>497.41093463448527</v>
      </c>
      <c r="R1486" s="12">
        <f t="shared" si="691"/>
        <v>0.31891492695472023</v>
      </c>
      <c r="S1486" s="24">
        <f t="shared" si="692"/>
        <v>664.57433392362805</v>
      </c>
      <c r="T1486" s="12">
        <f t="shared" si="705"/>
        <v>0.25033964838547867</v>
      </c>
      <c r="W1486" s="24">
        <f t="shared" si="706"/>
        <v>579.13419923631022</v>
      </c>
      <c r="X1486" s="24">
        <f t="shared" si="707"/>
        <v>737.062558330505</v>
      </c>
      <c r="Y1486" s="13">
        <f t="shared" si="693"/>
        <v>0.32517973757181295</v>
      </c>
      <c r="Z1486" s="24">
        <f t="shared" si="694"/>
        <v>4523.8362044980877</v>
      </c>
      <c r="AA1486" s="24">
        <f t="shared" si="695"/>
        <v>16997.54912037768</v>
      </c>
      <c r="AB1486" s="24">
        <f t="shared" si="708"/>
        <v>644.60482433046775</v>
      </c>
      <c r="AC1486" s="24">
        <f t="shared" si="709"/>
        <v>497.41093463448527</v>
      </c>
      <c r="AE1486" s="14">
        <f t="shared" si="710"/>
        <v>122.33333333333333</v>
      </c>
      <c r="AF1486" s="24">
        <f t="shared" si="714"/>
        <v>423.70546731724266</v>
      </c>
      <c r="AG1486" s="3">
        <f t="shared" si="711"/>
        <v>-1</v>
      </c>
      <c r="AH1486" s="3">
        <f>IF(AC1486&lt;=450,AthetaR30_0,IF(AC1486&gt;=650,AthetaR30_2,(IF(AC1486&lt;=550,AthetaR30_0+(AthetaR30_1-AthetaR30_0)/100*(AC1486-450),AthetaR30_1+(AthetaR30_2-AthetaR30_1)/100*(AC1486-450)))))</f>
        <v>0</v>
      </c>
      <c r="AI1486" s="3">
        <f>IF(AD1486&lt;=450,AthetaR60_0,IF(AD1486&gt;=650,AthetaR60_2,(IF(AD1486&lt;=550,AthetaR60_0+(AthetaR60_1-AthetaR60_0)/100*(AD1486-450),AthetaR60_1+(AthetaR60_2-AthetaR60_1)/100*(AD1486-450)))))</f>
        <v>0.5</v>
      </c>
      <c r="AJ1486" s="3">
        <f>IF(AE1486&lt;=450,AthetaR90_0,IF(AE1486&gt;=650,AthetaR90_2,(IF(AE1486&lt;=550,AthetaR90_0+(AthetaR90_1-AthetaR90_0)/100*(AE1486-450),AthetaR90_1+(AthetaR90_2-AthetaR90_1)/100*(AE1486-450)))))</f>
        <v>1.3</v>
      </c>
      <c r="AK1486" s="3">
        <f>IF(AF1486&lt;=450,AthetaR120_0,IF(AF1486&gt;=650,AthetaR120_2,(IF(AF1486&lt;=550,AthetaR120_0+(AthetaR120_1-AthetaR120_0)/100*(AF1486-450),AthetaR120_1+(AthetaR120_2-AthetaR120_1)/100*(AF1486-450)))))</f>
        <v>1.9</v>
      </c>
      <c r="AL1486" s="24">
        <f t="shared" si="712"/>
        <v>644.60482433046775</v>
      </c>
      <c r="AM1486" s="14">
        <f t="shared" si="713"/>
        <v>489.67973955319366</v>
      </c>
    </row>
    <row r="1487" spans="2:39" x14ac:dyDescent="0.25">
      <c r="B1487" s="3">
        <f t="shared" si="696"/>
        <v>7345</v>
      </c>
      <c r="C1487" s="14">
        <f t="shared" si="697"/>
        <v>122.41666666666667</v>
      </c>
      <c r="D1487" s="11">
        <f t="shared" si="698"/>
        <v>1052.0239505766554</v>
      </c>
      <c r="E1487" s="11">
        <f t="shared" si="684"/>
        <v>760.30144576488578</v>
      </c>
      <c r="F1487" s="11">
        <f t="shared" si="699"/>
        <v>350.97319257917042</v>
      </c>
      <c r="G1487" s="11">
        <f t="shared" si="685"/>
        <v>644.86657987535364</v>
      </c>
      <c r="H1487" s="11">
        <f t="shared" si="686"/>
        <v>497.66127428287075</v>
      </c>
      <c r="I1487" s="24">
        <f t="shared" si="700"/>
        <v>350.97319257917042</v>
      </c>
      <c r="J1487" s="12">
        <f t="shared" si="687"/>
        <v>0.19791899688398376</v>
      </c>
      <c r="K1487" s="24">
        <f t="shared" si="688"/>
        <v>584.10307934799562</v>
      </c>
      <c r="L1487" s="12">
        <f t="shared" si="701"/>
        <v>0.20450374378955907</v>
      </c>
      <c r="M1487" s="24">
        <f t="shared" si="702"/>
        <v>644.86657987535364</v>
      </c>
      <c r="N1487" s="12">
        <f t="shared" si="689"/>
        <v>0.4783358584450611</v>
      </c>
      <c r="O1487" s="24">
        <f t="shared" si="690"/>
        <v>805.60616911307022</v>
      </c>
      <c r="P1487" s="12">
        <f t="shared" si="703"/>
        <v>0.26154505973117981</v>
      </c>
      <c r="Q1487" s="24">
        <f t="shared" si="704"/>
        <v>497.66127428287075</v>
      </c>
      <c r="R1487" s="12">
        <f t="shared" si="691"/>
        <v>0.31882605853141305</v>
      </c>
      <c r="S1487" s="24">
        <f t="shared" si="692"/>
        <v>664.75957497167224</v>
      </c>
      <c r="T1487" s="12">
        <f t="shared" si="705"/>
        <v>0.2502110713448738</v>
      </c>
      <c r="W1487" s="24">
        <f t="shared" si="706"/>
        <v>579.45937897388205</v>
      </c>
      <c r="X1487" s="24">
        <f t="shared" si="707"/>
        <v>737.40398778044846</v>
      </c>
      <c r="Y1487" s="13">
        <f t="shared" si="693"/>
        <v>0.32504499039693902</v>
      </c>
      <c r="Z1487" s="24">
        <f t="shared" si="694"/>
        <v>4521.0516697750936</v>
      </c>
      <c r="AA1487" s="24">
        <f t="shared" si="695"/>
        <v>17001.380895824645</v>
      </c>
      <c r="AB1487" s="24">
        <f t="shared" si="708"/>
        <v>644.86657987535364</v>
      </c>
      <c r="AC1487" s="24">
        <f t="shared" si="709"/>
        <v>497.66127428287075</v>
      </c>
      <c r="AE1487" s="14">
        <f t="shared" si="710"/>
        <v>122.41666666666667</v>
      </c>
      <c r="AF1487" s="24">
        <f t="shared" si="714"/>
        <v>423.83063714143537</v>
      </c>
      <c r="AG1487" s="3">
        <f t="shared" si="711"/>
        <v>-1</v>
      </c>
      <c r="AH1487" s="3">
        <f>IF(AC1487&lt;=450,AthetaR30_0,IF(AC1487&gt;=650,AthetaR30_2,(IF(AC1487&lt;=550,AthetaR30_0+(AthetaR30_1-AthetaR30_0)/100*(AC1487-450),AthetaR30_1+(AthetaR30_2-AthetaR30_1)/100*(AC1487-450)))))</f>
        <v>0</v>
      </c>
      <c r="AI1487" s="3">
        <f>IF(AD1487&lt;=450,AthetaR60_0,IF(AD1487&gt;=650,AthetaR60_2,(IF(AD1487&lt;=550,AthetaR60_0+(AthetaR60_1-AthetaR60_0)/100*(AD1487-450),AthetaR60_1+(AthetaR60_2-AthetaR60_1)/100*(AD1487-450)))))</f>
        <v>0.5</v>
      </c>
      <c r="AJ1487" s="3">
        <f>IF(AE1487&lt;=450,AthetaR90_0,IF(AE1487&gt;=650,AthetaR90_2,(IF(AE1487&lt;=550,AthetaR90_0+(AthetaR90_1-AthetaR90_0)/100*(AE1487-450),AthetaR90_1+(AthetaR90_2-AthetaR90_1)/100*(AE1487-450)))))</f>
        <v>1.3</v>
      </c>
      <c r="AK1487" s="3">
        <f>IF(AF1487&lt;=450,AthetaR120_0,IF(AF1487&gt;=650,AthetaR120_2,(IF(AF1487&lt;=550,AthetaR120_0+(AthetaR120_1-AthetaR120_0)/100*(AF1487-450),AthetaR120_1+(AthetaR120_2-AthetaR120_1)/100*(AF1487-450)))))</f>
        <v>1.9</v>
      </c>
      <c r="AL1487" s="24">
        <f t="shared" si="712"/>
        <v>644.86657987535364</v>
      </c>
      <c r="AM1487" s="14">
        <f t="shared" si="713"/>
        <v>489.91623448533323</v>
      </c>
    </row>
    <row r="1488" spans="2:39" x14ac:dyDescent="0.25">
      <c r="B1488" s="3">
        <f t="shared" si="696"/>
        <v>7350</v>
      </c>
      <c r="C1488" s="14">
        <f t="shared" si="697"/>
        <v>122.5</v>
      </c>
      <c r="D1488" s="11">
        <f t="shared" si="698"/>
        <v>1052.1258075460823</v>
      </c>
      <c r="E1488" s="11">
        <f t="shared" si="684"/>
        <v>760.51524411353785</v>
      </c>
      <c r="F1488" s="11">
        <f t="shared" si="699"/>
        <v>351.17769632296</v>
      </c>
      <c r="G1488" s="11">
        <f t="shared" si="685"/>
        <v>645.12812493508477</v>
      </c>
      <c r="H1488" s="11">
        <f t="shared" si="686"/>
        <v>497.91148535421564</v>
      </c>
      <c r="I1488" s="24">
        <f t="shared" si="700"/>
        <v>351.17769632296</v>
      </c>
      <c r="J1488" s="12">
        <f t="shared" si="687"/>
        <v>0.19789078162964505</v>
      </c>
      <c r="K1488" s="24">
        <f t="shared" si="688"/>
        <v>584.18636072577442</v>
      </c>
      <c r="L1488" s="12">
        <f t="shared" si="701"/>
        <v>0.20444756222732113</v>
      </c>
      <c r="M1488" s="24">
        <f t="shared" si="702"/>
        <v>645.12812493508477</v>
      </c>
      <c r="N1488" s="12">
        <f t="shared" si="689"/>
        <v>0.47810253134845765</v>
      </c>
      <c r="O1488" s="24">
        <f t="shared" si="690"/>
        <v>805.99932693199003</v>
      </c>
      <c r="P1488" s="12">
        <f t="shared" si="703"/>
        <v>0.26133431149622716</v>
      </c>
      <c r="Q1488" s="24">
        <f t="shared" si="704"/>
        <v>497.91148535421564</v>
      </c>
      <c r="R1488" s="12">
        <f t="shared" si="691"/>
        <v>0.3187371877061661</v>
      </c>
      <c r="S1488" s="24">
        <f t="shared" si="692"/>
        <v>664.94492432624156</v>
      </c>
      <c r="T1488" s="12">
        <f t="shared" si="705"/>
        <v>0.2500825461522686</v>
      </c>
      <c r="W1488" s="24">
        <f t="shared" si="706"/>
        <v>579.78442396427897</v>
      </c>
      <c r="X1488" s="24">
        <f t="shared" si="707"/>
        <v>737.74573421491345</v>
      </c>
      <c r="Y1488" s="13">
        <f t="shared" si="693"/>
        <v>0.32491027828484048</v>
      </c>
      <c r="Z1488" s="24">
        <f t="shared" si="694"/>
        <v>4518.2705037314718</v>
      </c>
      <c r="AA1488" s="24">
        <f t="shared" si="695"/>
        <v>17005.212611070649</v>
      </c>
      <c r="AB1488" s="24">
        <f t="shared" si="708"/>
        <v>645.12812493508477</v>
      </c>
      <c r="AC1488" s="24">
        <f t="shared" si="709"/>
        <v>497.91148535421564</v>
      </c>
      <c r="AE1488" s="14">
        <f t="shared" si="710"/>
        <v>122.5</v>
      </c>
      <c r="AF1488" s="24">
        <f t="shared" si="714"/>
        <v>423.95574267710782</v>
      </c>
      <c r="AG1488" s="3">
        <f t="shared" si="711"/>
        <v>-1</v>
      </c>
      <c r="AH1488" s="3">
        <f>IF(AC1488&lt;=450,AthetaR30_0,IF(AC1488&gt;=650,AthetaR30_2,(IF(AC1488&lt;=550,AthetaR30_0+(AthetaR30_1-AthetaR30_0)/100*(AC1488-450),AthetaR30_1+(AthetaR30_2-AthetaR30_1)/100*(AC1488-450)))))</f>
        <v>0</v>
      </c>
      <c r="AI1488" s="3">
        <f>IF(AD1488&lt;=450,AthetaR60_0,IF(AD1488&gt;=650,AthetaR60_2,(IF(AD1488&lt;=550,AthetaR60_0+(AthetaR60_1-AthetaR60_0)/100*(AD1488-450),AthetaR60_1+(AthetaR60_2-AthetaR60_1)/100*(AD1488-450)))))</f>
        <v>0.5</v>
      </c>
      <c r="AJ1488" s="3">
        <f>IF(AE1488&lt;=450,AthetaR90_0,IF(AE1488&gt;=650,AthetaR90_2,(IF(AE1488&lt;=550,AthetaR90_0+(AthetaR90_1-AthetaR90_0)/100*(AE1488-450),AthetaR90_1+(AthetaR90_2-AthetaR90_1)/100*(AE1488-450)))))</f>
        <v>1.3</v>
      </c>
      <c r="AK1488" s="3">
        <f>IF(AF1488&lt;=450,AthetaR120_0,IF(AF1488&gt;=650,AthetaR120_2,(IF(AF1488&lt;=550,AthetaR120_0+(AthetaR120_1-AthetaR120_0)/100*(AF1488-450),AthetaR120_1+(AthetaR120_2-AthetaR120_1)/100*(AF1488-450)))))</f>
        <v>1.9</v>
      </c>
      <c r="AL1488" s="24">
        <f t="shared" si="712"/>
        <v>645.12812493508477</v>
      </c>
      <c r="AM1488" s="14">
        <f t="shared" si="713"/>
        <v>490.15259633816726</v>
      </c>
    </row>
    <row r="1489" spans="2:39" x14ac:dyDescent="0.25">
      <c r="B1489" s="3">
        <f t="shared" si="696"/>
        <v>7355</v>
      </c>
      <c r="C1489" s="14">
        <f t="shared" si="697"/>
        <v>122.58333333333333</v>
      </c>
      <c r="D1489" s="11">
        <f t="shared" si="698"/>
        <v>1052.2275953191929</v>
      </c>
      <c r="E1489" s="11">
        <f t="shared" si="684"/>
        <v>760.72904246218991</v>
      </c>
      <c r="F1489" s="11">
        <f t="shared" si="699"/>
        <v>351.3821438851873</v>
      </c>
      <c r="G1489" s="11">
        <f t="shared" si="685"/>
        <v>645.38945924658094</v>
      </c>
      <c r="H1489" s="11">
        <f t="shared" si="686"/>
        <v>498.16156790036791</v>
      </c>
      <c r="I1489" s="24">
        <f t="shared" si="700"/>
        <v>351.3821438851873</v>
      </c>
      <c r="J1489" s="12">
        <f t="shared" si="687"/>
        <v>0.19786256379543032</v>
      </c>
      <c r="K1489" s="24">
        <f t="shared" si="688"/>
        <v>584.26967347357902</v>
      </c>
      <c r="L1489" s="12">
        <f t="shared" si="701"/>
        <v>0.20439137965413059</v>
      </c>
      <c r="M1489" s="24">
        <f t="shared" si="702"/>
        <v>645.38945924658094</v>
      </c>
      <c r="N1489" s="12">
        <f t="shared" si="689"/>
        <v>0.47786830512898854</v>
      </c>
      <c r="O1489" s="24">
        <f t="shared" si="690"/>
        <v>806.39438593300713</v>
      </c>
      <c r="P1489" s="12">
        <f t="shared" si="703"/>
        <v>0.26112329843042764</v>
      </c>
      <c r="Q1489" s="24">
        <f t="shared" si="704"/>
        <v>498.16156790036791</v>
      </c>
      <c r="R1489" s="12">
        <f t="shared" si="691"/>
        <v>0.31864831455630632</v>
      </c>
      <c r="S1489" s="24">
        <f t="shared" si="692"/>
        <v>665.13038192073873</v>
      </c>
      <c r="T1489" s="12">
        <f t="shared" si="705"/>
        <v>0.24995407287361462</v>
      </c>
      <c r="W1489" s="24">
        <f t="shared" si="706"/>
        <v>580.10933424256382</v>
      </c>
      <c r="X1489" s="24">
        <f t="shared" si="707"/>
        <v>738.0877975579433</v>
      </c>
      <c r="Y1489" s="13">
        <f t="shared" si="693"/>
        <v>0.32477560163159502</v>
      </c>
      <c r="Z1489" s="24">
        <f t="shared" si="694"/>
        <v>4515.492705490652</v>
      </c>
      <c r="AA1489" s="24">
        <f t="shared" si="695"/>
        <v>17009.044282752195</v>
      </c>
      <c r="AB1489" s="24">
        <f t="shared" si="708"/>
        <v>645.38945924658094</v>
      </c>
      <c r="AC1489" s="24">
        <f t="shared" si="709"/>
        <v>498.16156790036791</v>
      </c>
      <c r="AE1489" s="14">
        <f t="shared" si="710"/>
        <v>122.58333333333333</v>
      </c>
      <c r="AF1489" s="24">
        <f t="shared" si="714"/>
        <v>424.08078395018396</v>
      </c>
      <c r="AG1489" s="3">
        <f t="shared" si="711"/>
        <v>-1</v>
      </c>
      <c r="AH1489" s="3">
        <f>IF(AC1489&lt;=450,AthetaR30_0,IF(AC1489&gt;=650,AthetaR30_2,(IF(AC1489&lt;=550,AthetaR30_0+(AthetaR30_1-AthetaR30_0)/100*(AC1489-450),AthetaR30_1+(AthetaR30_2-AthetaR30_1)/100*(AC1489-450)))))</f>
        <v>0</v>
      </c>
      <c r="AI1489" s="3">
        <f>IF(AD1489&lt;=450,AthetaR60_0,IF(AD1489&gt;=650,AthetaR60_2,(IF(AD1489&lt;=550,AthetaR60_0+(AthetaR60_1-AthetaR60_0)/100*(AD1489-450),AthetaR60_1+(AthetaR60_2-AthetaR60_1)/100*(AD1489-450)))))</f>
        <v>0.5</v>
      </c>
      <c r="AJ1489" s="3">
        <f>IF(AE1489&lt;=450,AthetaR90_0,IF(AE1489&gt;=650,AthetaR90_2,(IF(AE1489&lt;=550,AthetaR90_0+(AthetaR90_1-AthetaR90_0)/100*(AE1489-450),AthetaR90_1+(AthetaR90_2-AthetaR90_1)/100*(AE1489-450)))))</f>
        <v>1.3</v>
      </c>
      <c r="AK1489" s="3">
        <f>IF(AF1489&lt;=450,AthetaR120_0,IF(AF1489&gt;=650,AthetaR120_2,(IF(AF1489&lt;=550,AthetaR120_0+(AthetaR120_1-AthetaR120_0)/100*(AF1489-450),AthetaR120_1+(AthetaR120_2-AthetaR120_1)/100*(AF1489-450)))))</f>
        <v>1.9</v>
      </c>
      <c r="AL1489" s="24">
        <f t="shared" si="712"/>
        <v>645.38945924658094</v>
      </c>
      <c r="AM1489" s="14">
        <f t="shared" si="713"/>
        <v>490.3888251752806</v>
      </c>
    </row>
    <row r="1490" spans="2:39" x14ac:dyDescent="0.25">
      <c r="B1490" s="3">
        <f t="shared" si="696"/>
        <v>7360</v>
      </c>
      <c r="C1490" s="14">
        <f t="shared" si="697"/>
        <v>122.66666666666667</v>
      </c>
      <c r="D1490" s="11">
        <f t="shared" si="698"/>
        <v>1052.3293139899406</v>
      </c>
      <c r="E1490" s="11">
        <f t="shared" ref="E1490:E1553" si="715">IF(B1490&lt;=40*60,20+345*CRed_1*LOG(8*C1490+1,10),ThetaG40+(ThetaG120-ThetaG40)/80*(C1490-40))</f>
        <v>760.94284081084197</v>
      </c>
      <c r="F1490" s="11">
        <f t="shared" si="699"/>
        <v>351.58653526484142</v>
      </c>
      <c r="G1490" s="11">
        <f t="shared" ref="G1490:G1553" si="716">M1490</f>
        <v>645.65058254501139</v>
      </c>
      <c r="H1490" s="11">
        <f t="shared" ref="H1490:H1553" si="717">Q1490</f>
        <v>498.41152197324152</v>
      </c>
      <c r="I1490" s="24">
        <f t="shared" si="700"/>
        <v>351.58653526484142</v>
      </c>
      <c r="J1490" s="12">
        <f t="shared" ref="J1490:J1553" si="718">Cp*RhoP/(K1490*RhoA)*dP/1000*MassivSS</f>
        <v>0.197834343363745</v>
      </c>
      <c r="K1490" s="24">
        <f t="shared" ref="K1490:K1553" si="719">IF(I1490&lt;600,425+0.773*I1490-1.69/1000*I1490^2+2.22/1000^2*I1490^3,IF(I1490&lt;735,666+13002/(738-I1490),IF(I1490&lt;900,545+17820/(I1490-731),650)))</f>
        <v>584.35301766006205</v>
      </c>
      <c r="L1490" s="12">
        <f t="shared" si="701"/>
        <v>0.20433519608820577</v>
      </c>
      <c r="M1490" s="24">
        <f t="shared" si="702"/>
        <v>645.65058254501139</v>
      </c>
      <c r="N1490" s="12">
        <f t="shared" ref="N1490:N1553" si="720">Cp*RhoP/(O1490*RhoA)*dP/1000*MassivW</f>
        <v>0.47763317504832087</v>
      </c>
      <c r="O1490" s="24">
        <f t="shared" ref="O1490:O1553" si="721">IF(M1490&lt;600,425+0.773*M1490-1.69/1000*M1490^2+2.22/1000^2*M1490^3,IF(M1490&lt;735,666+13002/(738-M1490),IF(M1490&lt;900,545+17820/(M1490-731),650)))</f>
        <v>806.79135914784968</v>
      </c>
      <c r="P1490" s="12">
        <f t="shared" si="703"/>
        <v>0.2609120187704756</v>
      </c>
      <c r="Q1490" s="24">
        <f t="shared" si="704"/>
        <v>498.41152197324152</v>
      </c>
      <c r="R1490" s="12">
        <f t="shared" ref="R1490:R1553" si="722">Cp*RhoP/(S1490*RhoA)*dP/1000*MassivSI</f>
        <v>0.31855943915916746</v>
      </c>
      <c r="S1490" s="24">
        <f t="shared" ref="S1490:S1553" si="723">IF(Q1490&lt;600,425+0.773*Q1490-1.69/1000*Q1490^2+2.22/1000^2*Q1490^3,IF(Q1490&lt;735,666+13002/(738-Q1490),IF(Q1490&lt;900,545+17820/(Q1490-731),650)))</f>
        <v>665.31594768830257</v>
      </c>
      <c r="T1490" s="12">
        <f t="shared" si="705"/>
        <v>0.24982565157462455</v>
      </c>
      <c r="W1490" s="24">
        <f t="shared" si="706"/>
        <v>580.4341098441954</v>
      </c>
      <c r="X1490" s="24">
        <f t="shared" si="707"/>
        <v>738.43017773329734</v>
      </c>
      <c r="Y1490" s="13">
        <f t="shared" ref="Y1490:Y1553" si="724">MAX(MassivSSCO/(X1490*RhoA)*DeltaT*(Z1490+AA1490),L1490)</f>
        <v>0.3246409608322387</v>
      </c>
      <c r="Z1490" s="24">
        <f t="shared" ref="Z1490:Z1553" si="725">AlphaC*(E1490-W1490)</f>
        <v>4512.7182741661645</v>
      </c>
      <c r="AA1490" s="24">
        <f t="shared" ref="AA1490:AA1553" si="726">Phi*EpsilonF*0.7*Botzman/10^8*EpsilonA*((E1490+273)^4-(W1490+273)^4)</f>
        <v>17012.875927496694</v>
      </c>
      <c r="AB1490" s="24">
        <f t="shared" si="708"/>
        <v>645.65058254501139</v>
      </c>
      <c r="AC1490" s="24">
        <f t="shared" si="709"/>
        <v>498.41152197324152</v>
      </c>
      <c r="AE1490" s="14">
        <f t="shared" si="710"/>
        <v>122.66666666666667</v>
      </c>
      <c r="AF1490" s="24">
        <f t="shared" si="714"/>
        <v>424.20576098662076</v>
      </c>
      <c r="AG1490" s="3">
        <f t="shared" si="711"/>
        <v>-1</v>
      </c>
      <c r="AH1490" s="3">
        <f>IF(AC1490&lt;=450,AthetaR30_0,IF(AC1490&gt;=650,AthetaR30_2,(IF(AC1490&lt;=550,AthetaR30_0+(AthetaR30_1-AthetaR30_0)/100*(AC1490-450),AthetaR30_1+(AthetaR30_2-AthetaR30_1)/100*(AC1490-450)))))</f>
        <v>0</v>
      </c>
      <c r="AI1490" s="3">
        <f>IF(AD1490&lt;=450,AthetaR60_0,IF(AD1490&gt;=650,AthetaR60_2,(IF(AD1490&lt;=550,AthetaR60_0+(AthetaR60_1-AthetaR60_0)/100*(AD1490-450),AthetaR60_1+(AthetaR60_2-AthetaR60_1)/100*(AD1490-450)))))</f>
        <v>0.5</v>
      </c>
      <c r="AJ1490" s="3">
        <f>IF(AE1490&lt;=450,AthetaR90_0,IF(AE1490&gt;=650,AthetaR90_2,(IF(AE1490&lt;=550,AthetaR90_0+(AthetaR90_1-AthetaR90_0)/100*(AE1490-450),AthetaR90_1+(AthetaR90_2-AthetaR90_1)/100*(AE1490-450)))))</f>
        <v>1.3</v>
      </c>
      <c r="AK1490" s="3">
        <f>IF(AF1490&lt;=450,AthetaR120_0,IF(AF1490&gt;=650,AthetaR120_2,(IF(AF1490&lt;=550,AthetaR120_0+(AthetaR120_1-AthetaR120_0)/100*(AF1490-450),AthetaR120_1+(AthetaR120_2-AthetaR120_1)/100*(AF1490-450)))))</f>
        <v>1.9</v>
      </c>
      <c r="AL1490" s="24">
        <f t="shared" si="712"/>
        <v>645.65058254501139</v>
      </c>
      <c r="AM1490" s="14">
        <f t="shared" si="713"/>
        <v>490.62492106029453</v>
      </c>
    </row>
    <row r="1491" spans="2:39" x14ac:dyDescent="0.25">
      <c r="B1491" s="3">
        <f t="shared" ref="B1491:B1554" si="727">B1490+DeltaT</f>
        <v>7365</v>
      </c>
      <c r="C1491" s="14">
        <f t="shared" ref="C1491:C1554" si="728">B1491/60</f>
        <v>122.75</v>
      </c>
      <c r="D1491" s="11">
        <f t="shared" ref="D1491:D1554" si="729">20+345*LOG(8*C1491+1,10)</f>
        <v>1052.4309636520868</v>
      </c>
      <c r="E1491" s="11">
        <f t="shared" si="715"/>
        <v>761.15663915949403</v>
      </c>
      <c r="F1491" s="11">
        <f t="shared" ref="F1491:F1554" si="730">I1491</f>
        <v>351.79087046092963</v>
      </c>
      <c r="G1491" s="11">
        <f t="shared" si="716"/>
        <v>645.91149456378184</v>
      </c>
      <c r="H1491" s="11">
        <f t="shared" si="717"/>
        <v>498.66134762481613</v>
      </c>
      <c r="I1491" s="24">
        <f t="shared" ref="I1491:I1554" si="731">I1490+IF(Limit=Oui,MAX(0,L1490),L1490)</f>
        <v>351.79087046092963</v>
      </c>
      <c r="J1491" s="12">
        <f t="shared" si="718"/>
        <v>0.19780612031707592</v>
      </c>
      <c r="K1491" s="24">
        <f t="shared" si="719"/>
        <v>584.43639335370699</v>
      </c>
      <c r="L1491" s="12">
        <f t="shared" ref="L1491:L1554" si="732">LambdaP*MassivSS/(dP/1000)/(K1491*RhoA)/(1+J1491/3)*(D1491-I1491)*DeltaT-(EXP(J1491/10)-1)*(D1491-D1490)</f>
        <v>0.20427901154780095</v>
      </c>
      <c r="M1491" s="24">
        <f t="shared" ref="M1491:M1554" si="733">M1490+IF(Limit=Oui,MAX(0,P1490),P1490)</f>
        <v>645.91149456378184</v>
      </c>
      <c r="N1491" s="12">
        <f t="shared" si="720"/>
        <v>0.47739713633784076</v>
      </c>
      <c r="O1491" s="24">
        <f t="shared" si="721"/>
        <v>807.19025972253803</v>
      </c>
      <c r="P1491" s="12">
        <f t="shared" ref="P1491:P1554" si="734">LambdaP*MassivW/(dP/1000)/(O1491*RhoA)/(1+N1491/3)*(D1491-M1491)*DeltaT-(EXP(N1491/10)-1)*(D1491-D1490)</f>
        <v>0.26070047074036856</v>
      </c>
      <c r="Q1491" s="24">
        <f t="shared" ref="Q1491:Q1554" si="735">Q1490+IF(Limit=Oui,MAX(0,T1490),T1490)</f>
        <v>498.66134762481613</v>
      </c>
      <c r="R1491" s="12">
        <f t="shared" si="722"/>
        <v>0.3184705615920897</v>
      </c>
      <c r="S1491" s="24">
        <f t="shared" si="723"/>
        <v>665.50162156180909</v>
      </c>
      <c r="T1491" s="12">
        <f t="shared" ref="T1491:T1554" si="736">LambdaP*MassivSI/(dP/1000)/(S1491*RhoA)/(1+R1491/3)*(D1491-Q1491)*DeltaT-(EXP(R1491/10)-1)*(D1491-D1490)</f>
        <v>0.2496972823208673</v>
      </c>
      <c r="W1491" s="24">
        <f t="shared" ref="W1491:W1554" si="737">W1490+IF(Limit=Oui,MAX(0,Y1490),Y1490)</f>
        <v>580.7587508050276</v>
      </c>
      <c r="X1491" s="24">
        <f t="shared" ref="X1491:X1554" si="738">IF(W1491&lt;600,425+0.773*W1491-1.69/1000*W1491^2+2.22/1000^2*W1491^3,IF(W1491&lt;735,666+13002/(738-W1491),IF(W1491&lt;900,545+17820/(W1491-731),650)))</f>
        <v>738.77287466445205</v>
      </c>
      <c r="Y1491" s="13">
        <f t="shared" si="724"/>
        <v>0.32450635628076291</v>
      </c>
      <c r="Z1491" s="24">
        <f t="shared" si="725"/>
        <v>4509.9472088616603</v>
      </c>
      <c r="AA1491" s="24">
        <f t="shared" si="726"/>
        <v>17016.707561922267</v>
      </c>
      <c r="AB1491" s="24">
        <f t="shared" ref="AB1491:AB1554" si="739">MAX(M1491,AVERAGE(W1491,AC1491))</f>
        <v>645.91149456378184</v>
      </c>
      <c r="AC1491" s="24">
        <f t="shared" ref="AC1491:AC1554" si="740">Q1491</f>
        <v>498.66134762481613</v>
      </c>
      <c r="AE1491" s="14">
        <f t="shared" ref="AE1491:AE1554" si="741">C1491</f>
        <v>122.75</v>
      </c>
      <c r="AF1491" s="24">
        <f t="shared" si="714"/>
        <v>424.33067381240807</v>
      </c>
      <c r="AG1491" s="3">
        <f t="shared" ref="AG1491:AG1554" si="742">IF(C1491&lt;=30,AH1491,IF(C1491&lt;=60,AI1491,IF(C1491&lt;=90,AJ1491,IF(C1491&lt;=120,AK1491,-1))))</f>
        <v>-1</v>
      </c>
      <c r="AH1491" s="3">
        <f>IF(AC1491&lt;=450,AthetaR30_0,IF(AC1491&gt;=650,AthetaR30_2,(IF(AC1491&lt;=550,AthetaR30_0+(AthetaR30_1-AthetaR30_0)/100*(AC1491-450),AthetaR30_1+(AthetaR30_2-AthetaR30_1)/100*(AC1491-450)))))</f>
        <v>0</v>
      </c>
      <c r="AI1491" s="3">
        <f>IF(AD1491&lt;=450,AthetaR60_0,IF(AD1491&gt;=650,AthetaR60_2,(IF(AD1491&lt;=550,AthetaR60_0+(AthetaR60_1-AthetaR60_0)/100*(AD1491-450),AthetaR60_1+(AthetaR60_2-AthetaR60_1)/100*(AD1491-450)))))</f>
        <v>0.5</v>
      </c>
      <c r="AJ1491" s="3">
        <f>IF(AE1491&lt;=450,AthetaR90_0,IF(AE1491&gt;=650,AthetaR90_2,(IF(AE1491&lt;=550,AthetaR90_0+(AthetaR90_1-AthetaR90_0)/100*(AE1491-450),AthetaR90_1+(AthetaR90_2-AthetaR90_1)/100*(AE1491-450)))))</f>
        <v>1.3</v>
      </c>
      <c r="AK1491" s="3">
        <f>IF(AF1491&lt;=450,AthetaR120_0,IF(AF1491&gt;=650,AthetaR120_2,(IF(AF1491&lt;=550,AthetaR120_0+(AthetaR120_1-AthetaR120_0)/100*(AF1491-450),AthetaR120_1+(AthetaR120_2-AthetaR120_1)/100*(AF1491-450)))))</f>
        <v>1.9</v>
      </c>
      <c r="AL1491" s="24">
        <f t="shared" ref="AL1491:AL1554" si="743">MAX(M1491,AVERAGE(W1491,AM1491))</f>
        <v>645.91149456378184</v>
      </c>
      <c r="AM1491" s="14">
        <f t="shared" ref="AM1491:AM1554" si="744">IF(W1491&gt;=AF1491,(1+(W1491-AF1491)*AG1491/10000)*AC1491,AC1491)</f>
        <v>490.86088405686633</v>
      </c>
    </row>
    <row r="1492" spans="2:39" x14ac:dyDescent="0.25">
      <c r="B1492" s="3">
        <f t="shared" si="727"/>
        <v>7370</v>
      </c>
      <c r="C1492" s="14">
        <f t="shared" si="728"/>
        <v>122.83333333333333</v>
      </c>
      <c r="D1492" s="11">
        <f t="shared" si="729"/>
        <v>1052.5325443992024</v>
      </c>
      <c r="E1492" s="11">
        <f t="shared" si="715"/>
        <v>761.3704375081461</v>
      </c>
      <c r="F1492" s="11">
        <f t="shared" si="730"/>
        <v>351.99514947247741</v>
      </c>
      <c r="G1492" s="11">
        <f t="shared" si="716"/>
        <v>646.17219503452225</v>
      </c>
      <c r="H1492" s="11">
        <f t="shared" si="717"/>
        <v>498.91104490713701</v>
      </c>
      <c r="I1492" s="24">
        <f t="shared" si="731"/>
        <v>351.99514947247741</v>
      </c>
      <c r="J1492" s="12">
        <f t="shared" si="718"/>
        <v>0.19777789463799095</v>
      </c>
      <c r="K1492" s="24">
        <f t="shared" si="719"/>
        <v>584.5198006228286</v>
      </c>
      <c r="L1492" s="12">
        <f t="shared" si="732"/>
        <v>0.2042228260511475</v>
      </c>
      <c r="M1492" s="24">
        <f t="shared" si="733"/>
        <v>646.17219503452225</v>
      </c>
      <c r="N1492" s="12">
        <f t="shared" si="720"/>
        <v>0.47716018419844003</v>
      </c>
      <c r="O1492" s="24">
        <f t="shared" si="721"/>
        <v>807.59110091859475</v>
      </c>
      <c r="P1492" s="12">
        <f t="shared" si="734"/>
        <v>0.2604886525511651</v>
      </c>
      <c r="Q1492" s="24">
        <f t="shared" si="735"/>
        <v>498.91104490713701</v>
      </c>
      <c r="R1492" s="12">
        <f t="shared" si="722"/>
        <v>0.31838168193241773</v>
      </c>
      <c r="S1492" s="24">
        <f t="shared" si="723"/>
        <v>665.68740347387302</v>
      </c>
      <c r="T1492" s="12">
        <f t="shared" si="736"/>
        <v>0.24956896517767255</v>
      </c>
      <c r="W1492" s="24">
        <f t="shared" si="737"/>
        <v>581.08325716130832</v>
      </c>
      <c r="X1492" s="24">
        <f t="shared" si="738"/>
        <v>739.11588827460628</v>
      </c>
      <c r="Y1492" s="13">
        <f t="shared" si="724"/>
        <v>0.32437178837011349</v>
      </c>
      <c r="Z1492" s="24">
        <f t="shared" si="725"/>
        <v>4507.1795086709444</v>
      </c>
      <c r="AA1492" s="24">
        <f t="shared" si="726"/>
        <v>17020.53920263777</v>
      </c>
      <c r="AB1492" s="24">
        <f t="shared" si="739"/>
        <v>646.17219503452225</v>
      </c>
      <c r="AC1492" s="24">
        <f t="shared" si="740"/>
        <v>498.91104490713701</v>
      </c>
      <c r="AE1492" s="14">
        <f t="shared" si="741"/>
        <v>122.83333333333333</v>
      </c>
      <c r="AF1492" s="24">
        <f t="shared" si="714"/>
        <v>424.45552245356851</v>
      </c>
      <c r="AG1492" s="3">
        <f t="shared" si="742"/>
        <v>-1</v>
      </c>
      <c r="AH1492" s="3">
        <f>IF(AC1492&lt;=450,AthetaR30_0,IF(AC1492&gt;=650,AthetaR30_2,(IF(AC1492&lt;=550,AthetaR30_0+(AthetaR30_1-AthetaR30_0)/100*(AC1492-450),AthetaR30_1+(AthetaR30_2-AthetaR30_1)/100*(AC1492-450)))))</f>
        <v>0</v>
      </c>
      <c r="AI1492" s="3">
        <f>IF(AD1492&lt;=450,AthetaR60_0,IF(AD1492&gt;=650,AthetaR60_2,(IF(AD1492&lt;=550,AthetaR60_0+(AthetaR60_1-AthetaR60_0)/100*(AD1492-450),AthetaR60_1+(AthetaR60_2-AthetaR60_1)/100*(AD1492-450)))))</f>
        <v>0.5</v>
      </c>
      <c r="AJ1492" s="3">
        <f>IF(AE1492&lt;=450,AthetaR90_0,IF(AE1492&gt;=650,AthetaR90_2,(IF(AE1492&lt;=550,AthetaR90_0+(AthetaR90_1-AthetaR90_0)/100*(AE1492-450),AthetaR90_1+(AthetaR90_2-AthetaR90_1)/100*(AE1492-450)))))</f>
        <v>1.3</v>
      </c>
      <c r="AK1492" s="3">
        <f>IF(AF1492&lt;=450,AthetaR120_0,IF(AF1492&gt;=650,AthetaR120_2,(IF(AF1492&lt;=550,AthetaR120_0+(AthetaR120_1-AthetaR120_0)/100*(AF1492-450),AthetaR120_1+(AthetaR120_2-AthetaR120_1)/100*(AF1492-450)))))</f>
        <v>1.9</v>
      </c>
      <c r="AL1492" s="24">
        <f t="shared" si="743"/>
        <v>646.17219503452225</v>
      </c>
      <c r="AM1492" s="14">
        <f t="shared" si="744"/>
        <v>491.09671422868939</v>
      </c>
    </row>
    <row r="1493" spans="2:39" x14ac:dyDescent="0.25">
      <c r="B1493" s="3">
        <f t="shared" si="727"/>
        <v>7375</v>
      </c>
      <c r="C1493" s="14">
        <f t="shared" si="728"/>
        <v>122.91666666666667</v>
      </c>
      <c r="D1493" s="11">
        <f t="shared" si="729"/>
        <v>1052.6340563246683</v>
      </c>
      <c r="E1493" s="11">
        <f t="shared" si="715"/>
        <v>761.58423585679816</v>
      </c>
      <c r="F1493" s="11">
        <f t="shared" si="730"/>
        <v>352.19937229852854</v>
      </c>
      <c r="G1493" s="11">
        <f t="shared" si="716"/>
        <v>646.43268368707345</v>
      </c>
      <c r="H1493" s="11">
        <f t="shared" si="717"/>
        <v>499.16061387231468</v>
      </c>
      <c r="I1493" s="24">
        <f t="shared" si="731"/>
        <v>352.19937229852854</v>
      </c>
      <c r="J1493" s="12">
        <f t="shared" si="718"/>
        <v>0.19774966630913893</v>
      </c>
      <c r="K1493" s="24">
        <f t="shared" si="719"/>
        <v>584.60323953557349</v>
      </c>
      <c r="L1493" s="12">
        <f t="shared" si="732"/>
        <v>0.20416663961647172</v>
      </c>
      <c r="M1493" s="24">
        <f t="shared" si="733"/>
        <v>646.43268368707345</v>
      </c>
      <c r="N1493" s="12">
        <f t="shared" si="720"/>
        <v>0.47692231380030209</v>
      </c>
      <c r="O1493" s="24">
        <f t="shared" si="721"/>
        <v>807.99389611426795</v>
      </c>
      <c r="P1493" s="12">
        <f t="shared" si="734"/>
        <v>0.26027656240093217</v>
      </c>
      <c r="Q1493" s="24">
        <f t="shared" si="735"/>
        <v>499.16061387231468</v>
      </c>
      <c r="R1493" s="12">
        <f t="shared" si="722"/>
        <v>0.31829280025750095</v>
      </c>
      <c r="S1493" s="24">
        <f t="shared" si="723"/>
        <v>665.87329335684831</v>
      </c>
      <c r="T1493" s="12">
        <f t="shared" si="736"/>
        <v>0.2494407002101606</v>
      </c>
      <c r="W1493" s="24">
        <f t="shared" si="737"/>
        <v>581.40762894967838</v>
      </c>
      <c r="X1493" s="24">
        <f t="shared" si="738"/>
        <v>739.45921848668308</v>
      </c>
      <c r="Y1493" s="13">
        <f t="shared" si="724"/>
        <v>0.32423725749218774</v>
      </c>
      <c r="Z1493" s="24">
        <f t="shared" si="725"/>
        <v>4504.4151726779946</v>
      </c>
      <c r="AA1493" s="24">
        <f t="shared" si="726"/>
        <v>17024.370866242571</v>
      </c>
      <c r="AB1493" s="24">
        <f t="shared" si="739"/>
        <v>646.43268368707345</v>
      </c>
      <c r="AC1493" s="24">
        <f t="shared" si="740"/>
        <v>499.16061387231468</v>
      </c>
      <c r="AE1493" s="14">
        <f t="shared" si="741"/>
        <v>122.91666666666667</v>
      </c>
      <c r="AF1493" s="24">
        <f t="shared" si="714"/>
        <v>424.58030693615734</v>
      </c>
      <c r="AG1493" s="3">
        <f t="shared" si="742"/>
        <v>-1</v>
      </c>
      <c r="AH1493" s="3">
        <f>IF(AC1493&lt;=450,AthetaR30_0,IF(AC1493&gt;=650,AthetaR30_2,(IF(AC1493&lt;=550,AthetaR30_0+(AthetaR30_1-AthetaR30_0)/100*(AC1493-450),AthetaR30_1+(AthetaR30_2-AthetaR30_1)/100*(AC1493-450)))))</f>
        <v>0</v>
      </c>
      <c r="AI1493" s="3">
        <f>IF(AD1493&lt;=450,AthetaR60_0,IF(AD1493&gt;=650,AthetaR60_2,(IF(AD1493&lt;=550,AthetaR60_0+(AthetaR60_1-AthetaR60_0)/100*(AD1493-450),AthetaR60_1+(AthetaR60_2-AthetaR60_1)/100*(AD1493-450)))))</f>
        <v>0.5</v>
      </c>
      <c r="AJ1493" s="3">
        <f>IF(AE1493&lt;=450,AthetaR90_0,IF(AE1493&gt;=650,AthetaR90_2,(IF(AE1493&lt;=550,AthetaR90_0+(AthetaR90_1-AthetaR90_0)/100*(AE1493-450),AthetaR90_1+(AthetaR90_2-AthetaR90_1)/100*(AE1493-450)))))</f>
        <v>1.3</v>
      </c>
      <c r="AK1493" s="3">
        <f>IF(AF1493&lt;=450,AthetaR120_0,IF(AF1493&gt;=650,AthetaR120_2,(IF(AF1493&lt;=550,AthetaR120_0+(AthetaR120_1-AthetaR120_0)/100*(AF1493-450),AthetaR120_1+(AthetaR120_2-AthetaR120_1)/100*(AF1493-450)))))</f>
        <v>1.9</v>
      </c>
      <c r="AL1493" s="24">
        <f t="shared" si="743"/>
        <v>646.43268368707345</v>
      </c>
      <c r="AM1493" s="14">
        <f t="shared" si="744"/>
        <v>491.33241163949265</v>
      </c>
    </row>
    <row r="1494" spans="2:39" x14ac:dyDescent="0.25">
      <c r="B1494" s="3">
        <f t="shared" si="727"/>
        <v>7380</v>
      </c>
      <c r="C1494" s="14">
        <f t="shared" si="728"/>
        <v>123</v>
      </c>
      <c r="D1494" s="11">
        <f t="shared" si="729"/>
        <v>1052.735499521676</v>
      </c>
      <c r="E1494" s="11">
        <f t="shared" si="715"/>
        <v>761.79803420545022</v>
      </c>
      <c r="F1494" s="11">
        <f t="shared" si="730"/>
        <v>352.403538938145</v>
      </c>
      <c r="G1494" s="11">
        <f t="shared" si="716"/>
        <v>646.69296024947437</v>
      </c>
      <c r="H1494" s="11">
        <f t="shared" si="717"/>
        <v>499.41005457252487</v>
      </c>
      <c r="I1494" s="24">
        <f t="shared" si="731"/>
        <v>352.403538938145</v>
      </c>
      <c r="J1494" s="12">
        <f t="shared" si="718"/>
        <v>0.19772143531324993</v>
      </c>
      <c r="K1494" s="24">
        <f t="shared" si="719"/>
        <v>584.68671015991868</v>
      </c>
      <c r="L1494" s="12">
        <f t="shared" si="732"/>
        <v>0.20411045226200478</v>
      </c>
      <c r="M1494" s="24">
        <f t="shared" si="733"/>
        <v>646.69296024947437</v>
      </c>
      <c r="N1494" s="12">
        <f t="shared" si="720"/>
        <v>0.47668352028268729</v>
      </c>
      <c r="O1494" s="24">
        <f t="shared" si="721"/>
        <v>808.3986588057702</v>
      </c>
      <c r="P1494" s="12">
        <f t="shared" si="734"/>
        <v>0.26006419847466739</v>
      </c>
      <c r="Q1494" s="24">
        <f t="shared" si="735"/>
        <v>499.41005457252487</v>
      </c>
      <c r="R1494" s="12">
        <f t="shared" si="722"/>
        <v>0.31820391664469194</v>
      </c>
      <c r="S1494" s="24">
        <f t="shared" si="723"/>
        <v>666.05929114282981</v>
      </c>
      <c r="T1494" s="12">
        <f t="shared" si="736"/>
        <v>0.24931248748325657</v>
      </c>
      <c r="W1494" s="24">
        <f t="shared" si="737"/>
        <v>581.73186620717058</v>
      </c>
      <c r="X1494" s="24">
        <f t="shared" si="738"/>
        <v>739.80286522333404</v>
      </c>
      <c r="Y1494" s="13">
        <f t="shared" si="724"/>
        <v>0.324102764037831</v>
      </c>
      <c r="Z1494" s="24">
        <f t="shared" si="725"/>
        <v>4501.6541999569909</v>
      </c>
      <c r="AA1494" s="24">
        <f t="shared" si="726"/>
        <v>17028.20256932643</v>
      </c>
      <c r="AB1494" s="24">
        <f t="shared" si="739"/>
        <v>646.69296024947437</v>
      </c>
      <c r="AC1494" s="24">
        <f t="shared" si="740"/>
        <v>499.41005457252487</v>
      </c>
      <c r="AE1494" s="14">
        <f t="shared" si="741"/>
        <v>123</v>
      </c>
      <c r="AF1494" s="24">
        <f t="shared" si="714"/>
        <v>424.70502728626241</v>
      </c>
      <c r="AG1494" s="3">
        <f t="shared" si="742"/>
        <v>-1</v>
      </c>
      <c r="AH1494" s="3">
        <f>IF(AC1494&lt;=450,AthetaR30_0,IF(AC1494&gt;=650,AthetaR30_2,(IF(AC1494&lt;=550,AthetaR30_0+(AthetaR30_1-AthetaR30_0)/100*(AC1494-450),AthetaR30_1+(AthetaR30_2-AthetaR30_1)/100*(AC1494-450)))))</f>
        <v>0</v>
      </c>
      <c r="AI1494" s="3">
        <f>IF(AD1494&lt;=450,AthetaR60_0,IF(AD1494&gt;=650,AthetaR60_2,(IF(AD1494&lt;=550,AthetaR60_0+(AthetaR60_1-AthetaR60_0)/100*(AD1494-450),AthetaR60_1+(AthetaR60_2-AthetaR60_1)/100*(AD1494-450)))))</f>
        <v>0.5</v>
      </c>
      <c r="AJ1494" s="3">
        <f>IF(AE1494&lt;=450,AthetaR90_0,IF(AE1494&gt;=650,AthetaR90_2,(IF(AE1494&lt;=550,AthetaR90_0+(AthetaR90_1-AthetaR90_0)/100*(AE1494-450),AthetaR90_1+(AthetaR90_2-AthetaR90_1)/100*(AE1494-450)))))</f>
        <v>1.3</v>
      </c>
      <c r="AK1494" s="3">
        <f>IF(AF1494&lt;=450,AthetaR120_0,IF(AF1494&gt;=650,AthetaR120_2,(IF(AF1494&lt;=550,AthetaR120_0+(AthetaR120_1-AthetaR120_0)/100*(AF1494-450),AthetaR120_1+(AthetaR120_2-AthetaR120_1)/100*(AF1494-450)))))</f>
        <v>1.9</v>
      </c>
      <c r="AL1494" s="24">
        <f t="shared" si="743"/>
        <v>646.69296024947437</v>
      </c>
      <c r="AM1494" s="14">
        <f t="shared" si="744"/>
        <v>491.56797635304065</v>
      </c>
    </row>
    <row r="1495" spans="2:39" x14ac:dyDescent="0.25">
      <c r="B1495" s="3">
        <f t="shared" si="727"/>
        <v>7385</v>
      </c>
      <c r="C1495" s="14">
        <f t="shared" si="728"/>
        <v>123.08333333333333</v>
      </c>
      <c r="D1495" s="11">
        <f t="shared" si="729"/>
        <v>1052.836874083227</v>
      </c>
      <c r="E1495" s="11">
        <f t="shared" si="715"/>
        <v>762.01183255410228</v>
      </c>
      <c r="F1495" s="11">
        <f t="shared" si="730"/>
        <v>352.607649390407</v>
      </c>
      <c r="G1495" s="11">
        <f t="shared" si="716"/>
        <v>646.95302444794902</v>
      </c>
      <c r="H1495" s="11">
        <f t="shared" si="717"/>
        <v>499.65936706000815</v>
      </c>
      <c r="I1495" s="24">
        <f t="shared" si="731"/>
        <v>352.607649390407</v>
      </c>
      <c r="J1495" s="12">
        <f t="shared" si="718"/>
        <v>0.19769320163313447</v>
      </c>
      <c r="K1495" s="24">
        <f t="shared" si="719"/>
        <v>584.77021256367379</v>
      </c>
      <c r="L1495" s="12">
        <f t="shared" si="732"/>
        <v>0.20405426400599061</v>
      </c>
      <c r="M1495" s="24">
        <f t="shared" si="733"/>
        <v>646.95302444794902</v>
      </c>
      <c r="N1495" s="12">
        <f t="shared" si="720"/>
        <v>0.47644379875371468</v>
      </c>
      <c r="O1495" s="24">
        <f t="shared" si="721"/>
        <v>808.80540260853411</v>
      </c>
      <c r="P1495" s="12">
        <f t="shared" si="734"/>
        <v>0.25985155894422135</v>
      </c>
      <c r="Q1495" s="24">
        <f t="shared" si="735"/>
        <v>499.65936706000815</v>
      </c>
      <c r="R1495" s="12">
        <f t="shared" si="722"/>
        <v>0.31811503117134576</v>
      </c>
      <c r="S1495" s="24">
        <f t="shared" si="723"/>
        <v>666.24539676365475</v>
      </c>
      <c r="T1495" s="12">
        <f t="shared" si="736"/>
        <v>0.24918432706170429</v>
      </c>
      <c r="W1495" s="24">
        <f t="shared" si="737"/>
        <v>582.05596897120836</v>
      </c>
      <c r="X1495" s="24">
        <f t="shared" si="738"/>
        <v>740.14682840694024</v>
      </c>
      <c r="Y1495" s="13">
        <f t="shared" si="724"/>
        <v>0.32396830839683849</v>
      </c>
      <c r="Z1495" s="24">
        <f t="shared" si="725"/>
        <v>4498.8965895723486</v>
      </c>
      <c r="AA1495" s="24">
        <f t="shared" si="726"/>
        <v>17032.034328469501</v>
      </c>
      <c r="AB1495" s="24">
        <f t="shared" si="739"/>
        <v>646.95302444794902</v>
      </c>
      <c r="AC1495" s="24">
        <f t="shared" si="740"/>
        <v>499.65936706000815</v>
      </c>
      <c r="AE1495" s="14">
        <f t="shared" si="741"/>
        <v>123.08333333333333</v>
      </c>
      <c r="AF1495" s="24">
        <f t="shared" si="714"/>
        <v>424.8296835300041</v>
      </c>
      <c r="AG1495" s="3">
        <f t="shared" si="742"/>
        <v>-1</v>
      </c>
      <c r="AH1495" s="3">
        <f>IF(AC1495&lt;=450,AthetaR30_0,IF(AC1495&gt;=650,AthetaR30_2,(IF(AC1495&lt;=550,AthetaR30_0+(AthetaR30_1-AthetaR30_0)/100*(AC1495-450),AthetaR30_1+(AthetaR30_2-AthetaR30_1)/100*(AC1495-450)))))</f>
        <v>0</v>
      </c>
      <c r="AI1495" s="3">
        <f>IF(AD1495&lt;=450,AthetaR60_0,IF(AD1495&gt;=650,AthetaR60_2,(IF(AD1495&lt;=550,AthetaR60_0+(AthetaR60_1-AthetaR60_0)/100*(AD1495-450),AthetaR60_1+(AthetaR60_2-AthetaR60_1)/100*(AD1495-450)))))</f>
        <v>0.5</v>
      </c>
      <c r="AJ1495" s="3">
        <f>IF(AE1495&lt;=450,AthetaR90_0,IF(AE1495&gt;=650,AthetaR90_2,(IF(AE1495&lt;=550,AthetaR90_0+(AthetaR90_1-AthetaR90_0)/100*(AE1495-450),AthetaR90_1+(AthetaR90_2-AthetaR90_1)/100*(AE1495-450)))))</f>
        <v>1.3</v>
      </c>
      <c r="AK1495" s="3">
        <f>IF(AF1495&lt;=450,AthetaR120_0,IF(AF1495&gt;=650,AthetaR120_2,(IF(AF1495&lt;=550,AthetaR120_0+(AthetaR120_1-AthetaR120_0)/100*(AF1495-450),AthetaR120_1+(AthetaR120_2-AthetaR120_1)/100*(AF1495-450)))))</f>
        <v>1.9</v>
      </c>
      <c r="AL1495" s="24">
        <f t="shared" si="743"/>
        <v>646.95302444794902</v>
      </c>
      <c r="AM1495" s="14">
        <f t="shared" si="744"/>
        <v>491.80340843313331</v>
      </c>
    </row>
    <row r="1496" spans="2:39" x14ac:dyDescent="0.25">
      <c r="B1496" s="3">
        <f t="shared" si="727"/>
        <v>7390</v>
      </c>
      <c r="C1496" s="14">
        <f t="shared" si="728"/>
        <v>123.16666666666667</v>
      </c>
      <c r="D1496" s="11">
        <f t="shared" si="729"/>
        <v>1052.9381801021348</v>
      </c>
      <c r="E1496" s="11">
        <f t="shared" si="715"/>
        <v>762.22563090275446</v>
      </c>
      <c r="F1496" s="11">
        <f t="shared" si="730"/>
        <v>352.81170365441301</v>
      </c>
      <c r="G1496" s="11">
        <f t="shared" si="716"/>
        <v>647.21287600689323</v>
      </c>
      <c r="H1496" s="11">
        <f t="shared" si="717"/>
        <v>499.90855138706985</v>
      </c>
      <c r="I1496" s="24">
        <f t="shared" si="731"/>
        <v>352.81170365441301</v>
      </c>
      <c r="J1496" s="12">
        <f t="shared" si="718"/>
        <v>0.19766496525168384</v>
      </c>
      <c r="K1496" s="24">
        <f t="shared" si="719"/>
        <v>584.8537468144799</v>
      </c>
      <c r="L1496" s="12">
        <f t="shared" si="732"/>
        <v>0.20399807486664623</v>
      </c>
      <c r="M1496" s="24">
        <f t="shared" si="733"/>
        <v>647.21287600689323</v>
      </c>
      <c r="N1496" s="12">
        <f t="shared" si="720"/>
        <v>0.47620314429014438</v>
      </c>
      <c r="O1496" s="24">
        <f t="shared" si="721"/>
        <v>809.21414125848071</v>
      </c>
      <c r="P1496" s="12">
        <f t="shared" si="734"/>
        <v>0.25963864196809772</v>
      </c>
      <c r="Q1496" s="24">
        <f t="shared" si="735"/>
        <v>499.90855138706985</v>
      </c>
      <c r="R1496" s="12">
        <f t="shared" si="722"/>
        <v>0.31802614391481926</v>
      </c>
      <c r="S1496" s="24">
        <f t="shared" si="723"/>
        <v>666.43161015090254</v>
      </c>
      <c r="T1496" s="12">
        <f t="shared" si="736"/>
        <v>0.24905621901000183</v>
      </c>
      <c r="W1496" s="24">
        <f t="shared" si="737"/>
        <v>582.3799372796052</v>
      </c>
      <c r="X1496" s="24">
        <f t="shared" si="738"/>
        <v>740.49110795961803</v>
      </c>
      <c r="Y1496" s="13">
        <f t="shared" si="724"/>
        <v>0.32383389095794834</v>
      </c>
      <c r="Z1496" s="24">
        <f t="shared" si="725"/>
        <v>4496.1423405787318</v>
      </c>
      <c r="AA1496" s="24">
        <f t="shared" si="726"/>
        <v>17035.866160242091</v>
      </c>
      <c r="AB1496" s="24">
        <f t="shared" si="739"/>
        <v>647.21287600689323</v>
      </c>
      <c r="AC1496" s="24">
        <f t="shared" si="740"/>
        <v>499.90855138706985</v>
      </c>
      <c r="AE1496" s="14">
        <f t="shared" si="741"/>
        <v>123.16666666666667</v>
      </c>
      <c r="AF1496" s="24">
        <f t="shared" si="714"/>
        <v>424.9542756935349</v>
      </c>
      <c r="AG1496" s="3">
        <f t="shared" si="742"/>
        <v>-1</v>
      </c>
      <c r="AH1496" s="3">
        <f>IF(AC1496&lt;=450,AthetaR30_0,IF(AC1496&gt;=650,AthetaR30_2,(IF(AC1496&lt;=550,AthetaR30_0+(AthetaR30_1-AthetaR30_0)/100*(AC1496-450),AthetaR30_1+(AthetaR30_2-AthetaR30_1)/100*(AC1496-450)))))</f>
        <v>0</v>
      </c>
      <c r="AI1496" s="3">
        <f>IF(AD1496&lt;=450,AthetaR60_0,IF(AD1496&gt;=650,AthetaR60_2,(IF(AD1496&lt;=550,AthetaR60_0+(AthetaR60_1-AthetaR60_0)/100*(AD1496-450),AthetaR60_1+(AthetaR60_2-AthetaR60_1)/100*(AD1496-450)))))</f>
        <v>0.5</v>
      </c>
      <c r="AJ1496" s="3">
        <f>IF(AE1496&lt;=450,AthetaR90_0,IF(AE1496&gt;=650,AthetaR90_2,(IF(AE1496&lt;=550,AthetaR90_0+(AthetaR90_1-AthetaR90_0)/100*(AE1496-450),AthetaR90_1+(AthetaR90_2-AthetaR90_1)/100*(AE1496-450)))))</f>
        <v>1.3</v>
      </c>
      <c r="AK1496" s="3">
        <f>IF(AF1496&lt;=450,AthetaR120_0,IF(AF1496&gt;=650,AthetaR120_2,(IF(AF1496&lt;=550,AthetaR120_0+(AthetaR120_1-AthetaR120_0)/100*(AF1496-450),AthetaR120_1+(AthetaR120_2-AthetaR120_1)/100*(AF1496-450)))))</f>
        <v>1.9</v>
      </c>
      <c r="AL1496" s="24">
        <f t="shared" si="743"/>
        <v>647.21287600689323</v>
      </c>
      <c r="AM1496" s="14">
        <f t="shared" si="744"/>
        <v>492.03870794360552</v>
      </c>
    </row>
    <row r="1497" spans="2:39" x14ac:dyDescent="0.25">
      <c r="B1497" s="3">
        <f t="shared" si="727"/>
        <v>7395</v>
      </c>
      <c r="C1497" s="14">
        <f t="shared" si="728"/>
        <v>123.25</v>
      </c>
      <c r="D1497" s="11">
        <f t="shared" si="729"/>
        <v>1053.0394176710247</v>
      </c>
      <c r="E1497" s="11">
        <f t="shared" si="715"/>
        <v>762.43942925140652</v>
      </c>
      <c r="F1497" s="11">
        <f t="shared" si="730"/>
        <v>353.01570172927967</v>
      </c>
      <c r="G1497" s="11">
        <f t="shared" si="716"/>
        <v>647.47251464886131</v>
      </c>
      <c r="H1497" s="11">
        <f t="shared" si="717"/>
        <v>500.15760760607986</v>
      </c>
      <c r="I1497" s="24">
        <f t="shared" si="731"/>
        <v>353.01570172927967</v>
      </c>
      <c r="J1497" s="12">
        <f t="shared" si="718"/>
        <v>0.19763672615186981</v>
      </c>
      <c r="K1497" s="24">
        <f t="shared" si="719"/>
        <v>584.93731297981003</v>
      </c>
      <c r="L1497" s="12">
        <f t="shared" si="732"/>
        <v>0.2039418848621973</v>
      </c>
      <c r="M1497" s="24">
        <f t="shared" si="733"/>
        <v>647.47251464886131</v>
      </c>
      <c r="N1497" s="12">
        <f t="shared" si="720"/>
        <v>0.47596155193715761</v>
      </c>
      <c r="O1497" s="24">
        <f t="shared" si="721"/>
        <v>809.62488861330621</v>
      </c>
      <c r="P1497" s="12">
        <f t="shared" si="734"/>
        <v>0.25942544569144044</v>
      </c>
      <c r="Q1497" s="24">
        <f t="shared" si="735"/>
        <v>500.15760760607986</v>
      </c>
      <c r="R1497" s="12">
        <f t="shared" si="722"/>
        <v>0.31793725495247005</v>
      </c>
      <c r="S1497" s="24">
        <f t="shared" si="723"/>
        <v>666.61793123589746</v>
      </c>
      <c r="T1497" s="12">
        <f t="shared" si="736"/>
        <v>0.24892816339245857</v>
      </c>
      <c r="W1497" s="24">
        <f t="shared" si="737"/>
        <v>582.70377117056319</v>
      </c>
      <c r="X1497" s="24">
        <f t="shared" si="738"/>
        <v>740.83570380322044</v>
      </c>
      <c r="Y1497" s="13">
        <f t="shared" si="724"/>
        <v>0.32369951210884407</v>
      </c>
      <c r="Z1497" s="24">
        <f t="shared" si="725"/>
        <v>4493.3914520210838</v>
      </c>
      <c r="AA1497" s="24">
        <f t="shared" si="726"/>
        <v>17039.698081204693</v>
      </c>
      <c r="AB1497" s="24">
        <f t="shared" si="739"/>
        <v>647.47251464886131</v>
      </c>
      <c r="AC1497" s="24">
        <f t="shared" si="740"/>
        <v>500.15760760607986</v>
      </c>
      <c r="AE1497" s="14">
        <f t="shared" si="741"/>
        <v>123.25</v>
      </c>
      <c r="AF1497" s="24">
        <f t="shared" si="714"/>
        <v>425.07880380303993</v>
      </c>
      <c r="AG1497" s="3">
        <f t="shared" si="742"/>
        <v>-1</v>
      </c>
      <c r="AH1497" s="3">
        <f>IF(AC1497&lt;=450,AthetaR30_0,IF(AC1497&gt;=650,AthetaR30_2,(IF(AC1497&lt;=550,AthetaR30_0+(AthetaR30_1-AthetaR30_0)/100*(AC1497-450),AthetaR30_1+(AthetaR30_2-AthetaR30_1)/100*(AC1497-450)))))</f>
        <v>0</v>
      </c>
      <c r="AI1497" s="3">
        <f>IF(AD1497&lt;=450,AthetaR60_0,IF(AD1497&gt;=650,AthetaR60_2,(IF(AD1497&lt;=550,AthetaR60_0+(AthetaR60_1-AthetaR60_0)/100*(AD1497-450),AthetaR60_1+(AthetaR60_2-AthetaR60_1)/100*(AD1497-450)))))</f>
        <v>0.5</v>
      </c>
      <c r="AJ1497" s="3">
        <f>IF(AE1497&lt;=450,AthetaR90_0,IF(AE1497&gt;=650,AthetaR90_2,(IF(AE1497&lt;=550,AthetaR90_0+(AthetaR90_1-AthetaR90_0)/100*(AE1497-450),AthetaR90_1+(AthetaR90_2-AthetaR90_1)/100*(AE1497-450)))))</f>
        <v>1.3</v>
      </c>
      <c r="AK1497" s="3">
        <f>IF(AF1497&lt;=450,AthetaR120_0,IF(AF1497&gt;=650,AthetaR120_2,(IF(AF1497&lt;=550,AthetaR120_0+(AthetaR120_1-AthetaR120_0)/100*(AF1497-450),AthetaR120_1+(AthetaR120_2-AthetaR120_1)/100*(AF1497-450)))))</f>
        <v>1.9</v>
      </c>
      <c r="AL1497" s="24">
        <f t="shared" si="743"/>
        <v>647.47251464886131</v>
      </c>
      <c r="AM1497" s="14">
        <f t="shared" si="744"/>
        <v>492.27387494832715</v>
      </c>
    </row>
    <row r="1498" spans="2:39" x14ac:dyDescent="0.25">
      <c r="B1498" s="3">
        <f t="shared" si="727"/>
        <v>7400</v>
      </c>
      <c r="C1498" s="14">
        <f t="shared" si="728"/>
        <v>123.33333333333333</v>
      </c>
      <c r="D1498" s="11">
        <f t="shared" si="729"/>
        <v>1053.140586882334</v>
      </c>
      <c r="E1498" s="11">
        <f t="shared" si="715"/>
        <v>762.65322760005859</v>
      </c>
      <c r="F1498" s="11">
        <f t="shared" si="730"/>
        <v>353.21964361414189</v>
      </c>
      <c r="G1498" s="11">
        <f t="shared" si="716"/>
        <v>647.73194009455278</v>
      </c>
      <c r="H1498" s="11">
        <f t="shared" si="717"/>
        <v>500.40653576947233</v>
      </c>
      <c r="I1498" s="24">
        <f t="shared" si="731"/>
        <v>353.21964361414189</v>
      </c>
      <c r="J1498" s="12">
        <f t="shared" si="718"/>
        <v>0.19760848431674444</v>
      </c>
      <c r="K1498" s="24">
        <f t="shared" si="719"/>
        <v>585.02091112696939</v>
      </c>
      <c r="L1498" s="12">
        <f t="shared" si="732"/>
        <v>0.20388569401088294</v>
      </c>
      <c r="M1498" s="24">
        <f t="shared" si="733"/>
        <v>647.73194009455278</v>
      </c>
      <c r="N1498" s="12">
        <f t="shared" si="720"/>
        <v>0.47571901670813538</v>
      </c>
      <c r="O1498" s="24">
        <f t="shared" si="721"/>
        <v>810.0376586537825</v>
      </c>
      <c r="P1498" s="12">
        <f t="shared" si="734"/>
        <v>0.25921196824594189</v>
      </c>
      <c r="Q1498" s="24">
        <f t="shared" si="735"/>
        <v>500.40653576947233</v>
      </c>
      <c r="R1498" s="12">
        <f t="shared" si="722"/>
        <v>0.31784836436165587</v>
      </c>
      <c r="S1498" s="24">
        <f t="shared" si="723"/>
        <v>666.80435994970844</v>
      </c>
      <c r="T1498" s="12">
        <f t="shared" si="736"/>
        <v>0.24880016027320337</v>
      </c>
      <c r="W1498" s="24">
        <f t="shared" si="737"/>
        <v>583.02747068267206</v>
      </c>
      <c r="X1498" s="24">
        <f t="shared" si="738"/>
        <v>741.18061585934072</v>
      </c>
      <c r="Y1498" s="13">
        <f t="shared" si="724"/>
        <v>0.32356517223614767</v>
      </c>
      <c r="Z1498" s="24">
        <f t="shared" si="725"/>
        <v>4490.6439229346634</v>
      </c>
      <c r="AA1498" s="24">
        <f t="shared" si="726"/>
        <v>17043.530107907631</v>
      </c>
      <c r="AB1498" s="24">
        <f t="shared" si="739"/>
        <v>647.73194009455278</v>
      </c>
      <c r="AC1498" s="24">
        <f t="shared" si="740"/>
        <v>500.40653576947233</v>
      </c>
      <c r="AE1498" s="14">
        <f t="shared" si="741"/>
        <v>123.33333333333333</v>
      </c>
      <c r="AF1498" s="24">
        <f t="shared" si="714"/>
        <v>425.20326788473619</v>
      </c>
      <c r="AG1498" s="3">
        <f t="shared" si="742"/>
        <v>-1</v>
      </c>
      <c r="AH1498" s="3">
        <f>IF(AC1498&lt;=450,AthetaR30_0,IF(AC1498&gt;=650,AthetaR30_2,(IF(AC1498&lt;=550,AthetaR30_0+(AthetaR30_1-AthetaR30_0)/100*(AC1498-450),AthetaR30_1+(AthetaR30_2-AthetaR30_1)/100*(AC1498-450)))))</f>
        <v>0</v>
      </c>
      <c r="AI1498" s="3">
        <f>IF(AD1498&lt;=450,AthetaR60_0,IF(AD1498&gt;=650,AthetaR60_2,(IF(AD1498&lt;=550,AthetaR60_0+(AthetaR60_1-AthetaR60_0)/100*(AD1498-450),AthetaR60_1+(AthetaR60_2-AthetaR60_1)/100*(AD1498-450)))))</f>
        <v>0.5</v>
      </c>
      <c r="AJ1498" s="3">
        <f>IF(AE1498&lt;=450,AthetaR90_0,IF(AE1498&gt;=650,AthetaR90_2,(IF(AE1498&lt;=550,AthetaR90_0+(AthetaR90_1-AthetaR90_0)/100*(AE1498-450),AthetaR90_1+(AthetaR90_2-AthetaR90_1)/100*(AE1498-450)))))</f>
        <v>1.3</v>
      </c>
      <c r="AK1498" s="3">
        <f>IF(AF1498&lt;=450,AthetaR120_0,IF(AF1498&gt;=650,AthetaR120_2,(IF(AF1498&lt;=550,AthetaR120_0+(AthetaR120_1-AthetaR120_0)/100*(AF1498-450),AthetaR120_1+(AthetaR120_2-AthetaR120_1)/100*(AF1498-450)))))</f>
        <v>1.9</v>
      </c>
      <c r="AL1498" s="24">
        <f t="shared" si="743"/>
        <v>647.73194009455278</v>
      </c>
      <c r="AM1498" s="14">
        <f t="shared" si="744"/>
        <v>492.50890951120294</v>
      </c>
    </row>
    <row r="1499" spans="2:39" x14ac:dyDescent="0.25">
      <c r="B1499" s="3">
        <f t="shared" si="727"/>
        <v>7405</v>
      </c>
      <c r="C1499" s="14">
        <f t="shared" si="728"/>
        <v>123.41666666666667</v>
      </c>
      <c r="D1499" s="11">
        <f t="shared" si="729"/>
        <v>1053.2416878283134</v>
      </c>
      <c r="E1499" s="11">
        <f t="shared" si="715"/>
        <v>762.86702594871065</v>
      </c>
      <c r="F1499" s="11">
        <f t="shared" si="730"/>
        <v>353.42352930815275</v>
      </c>
      <c r="G1499" s="11">
        <f t="shared" si="716"/>
        <v>647.99115206279873</v>
      </c>
      <c r="H1499" s="11">
        <f t="shared" si="717"/>
        <v>500.65533592974555</v>
      </c>
      <c r="I1499" s="24">
        <f t="shared" si="731"/>
        <v>353.42352930815275</v>
      </c>
      <c r="J1499" s="12">
        <f t="shared" si="718"/>
        <v>0.19758023972944011</v>
      </c>
      <c r="K1499" s="24">
        <f t="shared" si="719"/>
        <v>585.10454132309542</v>
      </c>
      <c r="L1499" s="12">
        <f t="shared" si="732"/>
        <v>0.20382950233091504</v>
      </c>
      <c r="M1499" s="24">
        <f t="shared" si="733"/>
        <v>647.99115206279873</v>
      </c>
      <c r="N1499" s="12">
        <f t="shared" si="720"/>
        <v>0.47547553358443534</v>
      </c>
      <c r="O1499" s="24">
        <f t="shared" si="721"/>
        <v>810.45246548507578</v>
      </c>
      <c r="P1499" s="12">
        <f t="shared" si="734"/>
        <v>0.25899820774964111</v>
      </c>
      <c r="Q1499" s="24">
        <f t="shared" si="735"/>
        <v>500.65533592974555</v>
      </c>
      <c r="R1499" s="12">
        <f t="shared" si="722"/>
        <v>0.31775947221973333</v>
      </c>
      <c r="S1499" s="24">
        <f t="shared" si="723"/>
        <v>666.99089622315182</v>
      </c>
      <c r="T1499" s="12">
        <f t="shared" si="736"/>
        <v>0.24867220971611806</v>
      </c>
      <c r="W1499" s="24">
        <f t="shared" si="737"/>
        <v>583.35103585490822</v>
      </c>
      <c r="X1499" s="24">
        <f t="shared" si="738"/>
        <v>741.52584404931577</v>
      </c>
      <c r="Y1499" s="13">
        <f t="shared" si="724"/>
        <v>0.32343087172542356</v>
      </c>
      <c r="Z1499" s="24">
        <f t="shared" si="725"/>
        <v>4487.8997523450607</v>
      </c>
      <c r="AA1499" s="24">
        <f t="shared" si="726"/>
        <v>17047.362256891316</v>
      </c>
      <c r="AB1499" s="24">
        <f t="shared" si="739"/>
        <v>647.99115206279873</v>
      </c>
      <c r="AC1499" s="24">
        <f t="shared" si="740"/>
        <v>500.65533592974555</v>
      </c>
      <c r="AE1499" s="14">
        <f t="shared" si="741"/>
        <v>123.41666666666667</v>
      </c>
      <c r="AF1499" s="24">
        <f t="shared" si="714"/>
        <v>425.32766796487277</v>
      </c>
      <c r="AG1499" s="3">
        <f t="shared" si="742"/>
        <v>-1</v>
      </c>
      <c r="AH1499" s="3">
        <f>IF(AC1499&lt;=450,AthetaR30_0,IF(AC1499&gt;=650,AthetaR30_2,(IF(AC1499&lt;=550,AthetaR30_0+(AthetaR30_1-AthetaR30_0)/100*(AC1499-450),AthetaR30_1+(AthetaR30_2-AthetaR30_1)/100*(AC1499-450)))))</f>
        <v>0</v>
      </c>
      <c r="AI1499" s="3">
        <f>IF(AD1499&lt;=450,AthetaR60_0,IF(AD1499&gt;=650,AthetaR60_2,(IF(AD1499&lt;=550,AthetaR60_0+(AthetaR60_1-AthetaR60_0)/100*(AD1499-450),AthetaR60_1+(AthetaR60_2-AthetaR60_1)/100*(AD1499-450)))))</f>
        <v>0.5</v>
      </c>
      <c r="AJ1499" s="3">
        <f>IF(AE1499&lt;=450,AthetaR90_0,IF(AE1499&gt;=650,AthetaR90_2,(IF(AE1499&lt;=550,AthetaR90_0+(AthetaR90_1-AthetaR90_0)/100*(AE1499-450),AthetaR90_1+(AthetaR90_2-AthetaR90_1)/100*(AE1499-450)))))</f>
        <v>1.3</v>
      </c>
      <c r="AK1499" s="3">
        <f>IF(AF1499&lt;=450,AthetaR120_0,IF(AF1499&gt;=650,AthetaR120_2,(IF(AF1499&lt;=550,AthetaR120_0+(AthetaR120_1-AthetaR120_0)/100*(AF1499-450),AthetaR120_1+(AthetaR120_2-AthetaR120_1)/100*(AF1499-450)))))</f>
        <v>1.9</v>
      </c>
      <c r="AL1499" s="24">
        <f t="shared" si="743"/>
        <v>647.99115206279873</v>
      </c>
      <c r="AM1499" s="14">
        <f t="shared" si="744"/>
        <v>492.74381169617197</v>
      </c>
    </row>
    <row r="1500" spans="2:39" x14ac:dyDescent="0.25">
      <c r="B1500" s="3">
        <f t="shared" si="727"/>
        <v>7410</v>
      </c>
      <c r="C1500" s="14">
        <f t="shared" si="728"/>
        <v>123.5</v>
      </c>
      <c r="D1500" s="11">
        <f t="shared" si="729"/>
        <v>1053.3427206010269</v>
      </c>
      <c r="E1500" s="11">
        <f t="shared" si="715"/>
        <v>763.08082429736271</v>
      </c>
      <c r="F1500" s="11">
        <f t="shared" si="730"/>
        <v>353.62735881048366</v>
      </c>
      <c r="G1500" s="11">
        <f t="shared" si="716"/>
        <v>648.25015027054837</v>
      </c>
      <c r="H1500" s="11">
        <f t="shared" si="717"/>
        <v>500.90400813946167</v>
      </c>
      <c r="I1500" s="24">
        <f t="shared" si="731"/>
        <v>353.62735881048366</v>
      </c>
      <c r="J1500" s="12">
        <f t="shared" si="718"/>
        <v>0.19755199237316937</v>
      </c>
      <c r="K1500" s="24">
        <f t="shared" si="719"/>
        <v>585.18820363515738</v>
      </c>
      <c r="L1500" s="12">
        <f t="shared" si="732"/>
        <v>0.20377330984051903</v>
      </c>
      <c r="M1500" s="24">
        <f t="shared" si="733"/>
        <v>648.25015027054837</v>
      </c>
      <c r="N1500" s="12">
        <f t="shared" si="720"/>
        <v>0.47523109751516834</v>
      </c>
      <c r="O1500" s="24">
        <f t="shared" si="721"/>
        <v>810.86932333807977</v>
      </c>
      <c r="P1500" s="12">
        <f t="shared" si="734"/>
        <v>0.2587841623069192</v>
      </c>
      <c r="Q1500" s="24">
        <f t="shared" si="735"/>
        <v>500.90400813946167</v>
      </c>
      <c r="R1500" s="12">
        <f t="shared" si="722"/>
        <v>0.31767057860405767</v>
      </c>
      <c r="S1500" s="24">
        <f t="shared" si="723"/>
        <v>667.17753998679075</v>
      </c>
      <c r="T1500" s="12">
        <f t="shared" si="736"/>
        <v>0.2485443117849038</v>
      </c>
      <c r="W1500" s="24">
        <f t="shared" si="737"/>
        <v>583.67446672663368</v>
      </c>
      <c r="X1500" s="24">
        <f t="shared" si="738"/>
        <v>741.87138829422827</v>
      </c>
      <c r="Y1500" s="13">
        <f t="shared" si="724"/>
        <v>0.32329661096117085</v>
      </c>
      <c r="Z1500" s="24">
        <f t="shared" si="725"/>
        <v>4485.1589392682254</v>
      </c>
      <c r="AA1500" s="24">
        <f t="shared" si="726"/>
        <v>17051.194544685735</v>
      </c>
      <c r="AB1500" s="24">
        <f t="shared" si="739"/>
        <v>648.25015027054837</v>
      </c>
      <c r="AC1500" s="24">
        <f t="shared" si="740"/>
        <v>500.90400813946167</v>
      </c>
      <c r="AE1500" s="14">
        <f t="shared" si="741"/>
        <v>123.5</v>
      </c>
      <c r="AF1500" s="24">
        <f t="shared" si="714"/>
        <v>425.45200406973083</v>
      </c>
      <c r="AG1500" s="3">
        <f t="shared" si="742"/>
        <v>-1</v>
      </c>
      <c r="AH1500" s="3">
        <f>IF(AC1500&lt;=450,AthetaR30_0,IF(AC1500&gt;=650,AthetaR30_2,(IF(AC1500&lt;=550,AthetaR30_0+(AthetaR30_1-AthetaR30_0)/100*(AC1500-450),AthetaR30_1+(AthetaR30_2-AthetaR30_1)/100*(AC1500-450)))))</f>
        <v>0</v>
      </c>
      <c r="AI1500" s="3">
        <f>IF(AD1500&lt;=450,AthetaR60_0,IF(AD1500&gt;=650,AthetaR60_2,(IF(AD1500&lt;=550,AthetaR60_0+(AthetaR60_1-AthetaR60_0)/100*(AD1500-450),AthetaR60_1+(AthetaR60_2-AthetaR60_1)/100*(AD1500-450)))))</f>
        <v>0.5</v>
      </c>
      <c r="AJ1500" s="3">
        <f>IF(AE1500&lt;=450,AthetaR90_0,IF(AE1500&gt;=650,AthetaR90_2,(IF(AE1500&lt;=550,AthetaR90_0+(AthetaR90_1-AthetaR90_0)/100*(AE1500-450),AthetaR90_1+(AthetaR90_2-AthetaR90_1)/100*(AE1500-450)))))</f>
        <v>1.3</v>
      </c>
      <c r="AK1500" s="3">
        <f>IF(AF1500&lt;=450,AthetaR120_0,IF(AF1500&gt;=650,AthetaR120_2,(IF(AF1500&lt;=550,AthetaR120_0+(AthetaR120_1-AthetaR120_0)/100*(AF1500-450),AthetaR120_1+(AthetaR120_2-AthetaR120_1)/100*(AF1500-450)))))</f>
        <v>1.9</v>
      </c>
      <c r="AL1500" s="24">
        <f t="shared" si="743"/>
        <v>648.25015027054837</v>
      </c>
      <c r="AM1500" s="14">
        <f t="shared" si="744"/>
        <v>492.97858156720775</v>
      </c>
    </row>
    <row r="1501" spans="2:39" x14ac:dyDescent="0.25">
      <c r="B1501" s="3">
        <f t="shared" si="727"/>
        <v>7415</v>
      </c>
      <c r="C1501" s="14">
        <f t="shared" si="728"/>
        <v>123.58333333333333</v>
      </c>
      <c r="D1501" s="11">
        <f t="shared" si="729"/>
        <v>1053.4436852923518</v>
      </c>
      <c r="E1501" s="11">
        <f t="shared" si="715"/>
        <v>763.29462264601477</v>
      </c>
      <c r="F1501" s="11">
        <f t="shared" si="730"/>
        <v>353.83113212032418</v>
      </c>
      <c r="G1501" s="11">
        <f t="shared" si="716"/>
        <v>648.50893443285531</v>
      </c>
      <c r="H1501" s="11">
        <f t="shared" si="717"/>
        <v>501.15255245124655</v>
      </c>
      <c r="I1501" s="24">
        <f t="shared" si="731"/>
        <v>353.83113212032418</v>
      </c>
      <c r="J1501" s="12">
        <f t="shared" si="718"/>
        <v>0.1975237422312244</v>
      </c>
      <c r="K1501" s="24">
        <f t="shared" si="719"/>
        <v>585.27189812995812</v>
      </c>
      <c r="L1501" s="12">
        <f t="shared" si="732"/>
        <v>0.20371711655793351</v>
      </c>
      <c r="M1501" s="24">
        <f t="shared" si="733"/>
        <v>648.50893443285531</v>
      </c>
      <c r="N1501" s="12">
        <f t="shared" si="720"/>
        <v>0.47498570341697199</v>
      </c>
      <c r="O1501" s="24">
        <f t="shared" si="721"/>
        <v>811.28824657076711</v>
      </c>
      <c r="P1501" s="12">
        <f t="shared" si="734"/>
        <v>0.2585698300083939</v>
      </c>
      <c r="Q1501" s="24">
        <f t="shared" si="735"/>
        <v>501.15255245124655</v>
      </c>
      <c r="R1501" s="12">
        <f t="shared" si="722"/>
        <v>0.31758168359198158</v>
      </c>
      <c r="S1501" s="24">
        <f t="shared" si="723"/>
        <v>667.36429117093724</v>
      </c>
      <c r="T1501" s="12">
        <f t="shared" si="736"/>
        <v>0.24841646654308036</v>
      </c>
      <c r="W1501" s="24">
        <f t="shared" si="737"/>
        <v>583.99776333759485</v>
      </c>
      <c r="X1501" s="24">
        <f t="shared" si="738"/>
        <v>742.21724851491126</v>
      </c>
      <c r="Y1501" s="13">
        <f t="shared" si="724"/>
        <v>0.32316239032682642</v>
      </c>
      <c r="Z1501" s="24">
        <f t="shared" si="725"/>
        <v>4482.4214827104979</v>
      </c>
      <c r="AA1501" s="24">
        <f t="shared" si="726"/>
        <v>17055.026987810736</v>
      </c>
      <c r="AB1501" s="24">
        <f t="shared" si="739"/>
        <v>648.50893443285531</v>
      </c>
      <c r="AC1501" s="24">
        <f t="shared" si="740"/>
        <v>501.15255245124655</v>
      </c>
      <c r="AE1501" s="14">
        <f t="shared" si="741"/>
        <v>123.58333333333333</v>
      </c>
      <c r="AF1501" s="24">
        <f t="shared" si="714"/>
        <v>425.57627622562325</v>
      </c>
      <c r="AG1501" s="3">
        <f t="shared" si="742"/>
        <v>-1</v>
      </c>
      <c r="AH1501" s="3">
        <f>IF(AC1501&lt;=450,AthetaR30_0,IF(AC1501&gt;=650,AthetaR30_2,(IF(AC1501&lt;=550,AthetaR30_0+(AthetaR30_1-AthetaR30_0)/100*(AC1501-450),AthetaR30_1+(AthetaR30_2-AthetaR30_1)/100*(AC1501-450)))))</f>
        <v>0</v>
      </c>
      <c r="AI1501" s="3">
        <f>IF(AD1501&lt;=450,AthetaR60_0,IF(AD1501&gt;=650,AthetaR60_2,(IF(AD1501&lt;=550,AthetaR60_0+(AthetaR60_1-AthetaR60_0)/100*(AD1501-450),AthetaR60_1+(AthetaR60_2-AthetaR60_1)/100*(AD1501-450)))))</f>
        <v>0.5</v>
      </c>
      <c r="AJ1501" s="3">
        <f>IF(AE1501&lt;=450,AthetaR90_0,IF(AE1501&gt;=650,AthetaR90_2,(IF(AE1501&lt;=550,AthetaR90_0+(AthetaR90_1-AthetaR90_0)/100*(AE1501-450),AthetaR90_1+(AthetaR90_2-AthetaR90_1)/100*(AE1501-450)))))</f>
        <v>1.3</v>
      </c>
      <c r="AK1501" s="3">
        <f>IF(AF1501&lt;=450,AthetaR120_0,IF(AF1501&gt;=650,AthetaR120_2,(IF(AF1501&lt;=550,AthetaR120_0+(AthetaR120_1-AthetaR120_0)/100*(AF1501-450),AthetaR120_1+(AthetaR120_2-AthetaR120_1)/100*(AF1501-450)))))</f>
        <v>1.9</v>
      </c>
      <c r="AL1501" s="24">
        <f t="shared" si="743"/>
        <v>648.50893443285531</v>
      </c>
      <c r="AM1501" s="14">
        <f t="shared" si="744"/>
        <v>493.21321918831785</v>
      </c>
    </row>
    <row r="1502" spans="2:39" x14ac:dyDescent="0.25">
      <c r="B1502" s="3">
        <f t="shared" si="727"/>
        <v>7420</v>
      </c>
      <c r="C1502" s="14">
        <f t="shared" si="728"/>
        <v>123.66666666666667</v>
      </c>
      <c r="D1502" s="11">
        <f t="shared" si="729"/>
        <v>1053.5445819939805</v>
      </c>
      <c r="E1502" s="11">
        <f t="shared" si="715"/>
        <v>763.50842099466695</v>
      </c>
      <c r="F1502" s="11">
        <f t="shared" si="730"/>
        <v>354.03484923688211</v>
      </c>
      <c r="G1502" s="11">
        <f t="shared" si="716"/>
        <v>648.76750426286367</v>
      </c>
      <c r="H1502" s="11">
        <f t="shared" si="717"/>
        <v>501.40096891778961</v>
      </c>
      <c r="I1502" s="24">
        <f t="shared" si="731"/>
        <v>354.03484923688211</v>
      </c>
      <c r="J1502" s="12">
        <f t="shared" si="718"/>
        <v>0.19749548928697758</v>
      </c>
      <c r="K1502" s="24">
        <f t="shared" si="719"/>
        <v>585.35562487413233</v>
      </c>
      <c r="L1502" s="12">
        <f t="shared" si="732"/>
        <v>0.2036609225013612</v>
      </c>
      <c r="M1502" s="24">
        <f t="shared" si="733"/>
        <v>648.76750426286367</v>
      </c>
      <c r="N1502" s="12">
        <f t="shared" si="720"/>
        <v>0.47473934617378361</v>
      </c>
      <c r="O1502" s="24">
        <f t="shared" si="721"/>
        <v>811.70924966955613</v>
      </c>
      <c r="P1502" s="12">
        <f t="shared" si="734"/>
        <v>0.25835520893069369</v>
      </c>
      <c r="Q1502" s="24">
        <f t="shared" si="735"/>
        <v>501.40096891778961</v>
      </c>
      <c r="R1502" s="12">
        <f t="shared" si="722"/>
        <v>0.31749278726085423</v>
      </c>
      <c r="S1502" s="24">
        <f t="shared" si="723"/>
        <v>667.55114970565342</v>
      </c>
      <c r="T1502" s="12">
        <f t="shared" si="736"/>
        <v>0.24828867405390612</v>
      </c>
      <c r="W1502" s="24">
        <f t="shared" si="737"/>
        <v>584.32092572792169</v>
      </c>
      <c r="X1502" s="24">
        <f t="shared" si="738"/>
        <v>742.56342463194983</v>
      </c>
      <c r="Y1502" s="13">
        <f t="shared" si="724"/>
        <v>0.32302821020475841</v>
      </c>
      <c r="Z1502" s="24">
        <f t="shared" si="725"/>
        <v>4479.6873816686311</v>
      </c>
      <c r="AA1502" s="24">
        <f t="shared" si="726"/>
        <v>17058.859602775552</v>
      </c>
      <c r="AB1502" s="24">
        <f t="shared" si="739"/>
        <v>648.76750426286367</v>
      </c>
      <c r="AC1502" s="24">
        <f t="shared" si="740"/>
        <v>501.40096891778961</v>
      </c>
      <c r="AE1502" s="14">
        <f t="shared" si="741"/>
        <v>123.66666666666667</v>
      </c>
      <c r="AF1502" s="24">
        <f t="shared" si="714"/>
        <v>425.70048445889483</v>
      </c>
      <c r="AG1502" s="3">
        <f t="shared" si="742"/>
        <v>-1</v>
      </c>
      <c r="AH1502" s="3">
        <f>IF(AC1502&lt;=450,AthetaR30_0,IF(AC1502&gt;=650,AthetaR30_2,(IF(AC1502&lt;=550,AthetaR30_0+(AthetaR30_1-AthetaR30_0)/100*(AC1502-450),AthetaR30_1+(AthetaR30_2-AthetaR30_1)/100*(AC1502-450)))))</f>
        <v>0</v>
      </c>
      <c r="AI1502" s="3">
        <f>IF(AD1502&lt;=450,AthetaR60_0,IF(AD1502&gt;=650,AthetaR60_2,(IF(AD1502&lt;=550,AthetaR60_0+(AthetaR60_1-AthetaR60_0)/100*(AD1502-450),AthetaR60_1+(AthetaR60_2-AthetaR60_1)/100*(AD1502-450)))))</f>
        <v>0.5</v>
      </c>
      <c r="AJ1502" s="3">
        <f>IF(AE1502&lt;=450,AthetaR90_0,IF(AE1502&gt;=650,AthetaR90_2,(IF(AE1502&lt;=550,AthetaR90_0+(AthetaR90_1-AthetaR90_0)/100*(AE1502-450),AthetaR90_1+(AthetaR90_2-AthetaR90_1)/100*(AE1502-450)))))</f>
        <v>1.3</v>
      </c>
      <c r="AK1502" s="3">
        <f>IF(AF1502&lt;=450,AthetaR120_0,IF(AF1502&gt;=650,AthetaR120_2,(IF(AF1502&lt;=550,AthetaR120_0+(AthetaR120_1-AthetaR120_0)/100*(AF1502-450),AthetaR120_1+(AthetaR120_2-AthetaR120_1)/100*(AF1502-450)))))</f>
        <v>1.9</v>
      </c>
      <c r="AL1502" s="24">
        <f t="shared" si="743"/>
        <v>648.76750426286367</v>
      </c>
      <c r="AM1502" s="14">
        <f t="shared" si="744"/>
        <v>493.44772462354388</v>
      </c>
    </row>
    <row r="1503" spans="2:39" x14ac:dyDescent="0.25">
      <c r="B1503" s="3">
        <f t="shared" si="727"/>
        <v>7425</v>
      </c>
      <c r="C1503" s="14">
        <f t="shared" si="728"/>
        <v>123.75</v>
      </c>
      <c r="D1503" s="11">
        <f t="shared" si="729"/>
        <v>1053.64541079742</v>
      </c>
      <c r="E1503" s="11">
        <f t="shared" si="715"/>
        <v>763.72221934331901</v>
      </c>
      <c r="F1503" s="11">
        <f t="shared" si="730"/>
        <v>354.23851015938345</v>
      </c>
      <c r="G1503" s="11">
        <f t="shared" si="716"/>
        <v>649.02585947179432</v>
      </c>
      <c r="H1503" s="11">
        <f t="shared" si="717"/>
        <v>501.64925759184354</v>
      </c>
      <c r="I1503" s="24">
        <f t="shared" si="731"/>
        <v>354.23851015938345</v>
      </c>
      <c r="J1503" s="12">
        <f t="shared" si="718"/>
        <v>0.19746723352388079</v>
      </c>
      <c r="K1503" s="24">
        <f t="shared" si="719"/>
        <v>585.43938393414783</v>
      </c>
      <c r="L1503" s="12">
        <f t="shared" si="732"/>
        <v>0.20360472768903159</v>
      </c>
      <c r="M1503" s="24">
        <f t="shared" si="733"/>
        <v>649.02585947179432</v>
      </c>
      <c r="N1503" s="12">
        <f t="shared" si="720"/>
        <v>0.474492020636612</v>
      </c>
      <c r="O1503" s="24">
        <f t="shared" si="721"/>
        <v>812.13234725069628</v>
      </c>
      <c r="P1503" s="12">
        <f t="shared" si="734"/>
        <v>0.25814029713650521</v>
      </c>
      <c r="Q1503" s="24">
        <f t="shared" si="735"/>
        <v>501.64925759184354</v>
      </c>
      <c r="R1503" s="12">
        <f t="shared" si="722"/>
        <v>0.31740388968802069</v>
      </c>
      <c r="S1503" s="24">
        <f t="shared" si="723"/>
        <v>667.73811552075233</v>
      </c>
      <c r="T1503" s="12">
        <f t="shared" si="736"/>
        <v>0.2481609343804804</v>
      </c>
      <c r="W1503" s="24">
        <f t="shared" si="737"/>
        <v>584.6439539381264</v>
      </c>
      <c r="X1503" s="24">
        <f t="shared" si="738"/>
        <v>742.90991656568485</v>
      </c>
      <c r="Y1503" s="13">
        <f t="shared" si="724"/>
        <v>0.32289407097626782</v>
      </c>
      <c r="Z1503" s="24">
        <f t="shared" si="725"/>
        <v>4476.9566351298154</v>
      </c>
      <c r="AA1503" s="24">
        <f t="shared" si="726"/>
        <v>17062.692406078953</v>
      </c>
      <c r="AB1503" s="24">
        <f t="shared" si="739"/>
        <v>649.02585947179432</v>
      </c>
      <c r="AC1503" s="24">
        <f t="shared" si="740"/>
        <v>501.64925759184354</v>
      </c>
      <c r="AE1503" s="14">
        <f t="shared" si="741"/>
        <v>123.75</v>
      </c>
      <c r="AF1503" s="24">
        <f t="shared" si="714"/>
        <v>425.82462879592174</v>
      </c>
      <c r="AG1503" s="3">
        <f t="shared" si="742"/>
        <v>-1</v>
      </c>
      <c r="AH1503" s="3">
        <f>IF(AC1503&lt;=450,AthetaR30_0,IF(AC1503&gt;=650,AthetaR30_2,(IF(AC1503&lt;=550,AthetaR30_0+(AthetaR30_1-AthetaR30_0)/100*(AC1503-450),AthetaR30_1+(AthetaR30_2-AthetaR30_1)/100*(AC1503-450)))))</f>
        <v>0</v>
      </c>
      <c r="AI1503" s="3">
        <f>IF(AD1503&lt;=450,AthetaR60_0,IF(AD1503&gt;=650,AthetaR60_2,(IF(AD1503&lt;=550,AthetaR60_0+(AthetaR60_1-AthetaR60_0)/100*(AD1503-450),AthetaR60_1+(AthetaR60_2-AthetaR60_1)/100*(AD1503-450)))))</f>
        <v>0.5</v>
      </c>
      <c r="AJ1503" s="3">
        <f>IF(AE1503&lt;=450,AthetaR90_0,IF(AE1503&gt;=650,AthetaR90_2,(IF(AE1503&lt;=550,AthetaR90_0+(AthetaR90_1-AthetaR90_0)/100*(AE1503-450),AthetaR90_1+(AthetaR90_2-AthetaR90_1)/100*(AE1503-450)))))</f>
        <v>1.3</v>
      </c>
      <c r="AK1503" s="3">
        <f>IF(AF1503&lt;=450,AthetaR120_0,IF(AF1503&gt;=650,AthetaR120_2,(IF(AF1503&lt;=550,AthetaR120_0+(AthetaR120_1-AthetaR120_0)/100*(AF1503-450),AthetaR120_1+(AthetaR120_2-AthetaR120_1)/100*(AF1503-450)))))</f>
        <v>1.9</v>
      </c>
      <c r="AL1503" s="24">
        <f t="shared" si="743"/>
        <v>649.02585947179432</v>
      </c>
      <c r="AM1503" s="14">
        <f t="shared" si="744"/>
        <v>493.6820979369611</v>
      </c>
    </row>
    <row r="1504" spans="2:39" x14ac:dyDescent="0.25">
      <c r="B1504" s="3">
        <f t="shared" si="727"/>
        <v>7430</v>
      </c>
      <c r="C1504" s="14">
        <f t="shared" si="728"/>
        <v>123.83333333333333</v>
      </c>
      <c r="D1504" s="11">
        <f t="shared" si="729"/>
        <v>1053.7461717939925</v>
      </c>
      <c r="E1504" s="11">
        <f t="shared" si="715"/>
        <v>763.93601769197107</v>
      </c>
      <c r="F1504" s="11">
        <f t="shared" si="730"/>
        <v>354.44211488707248</v>
      </c>
      <c r="G1504" s="11">
        <f t="shared" si="716"/>
        <v>649.28399976893081</v>
      </c>
      <c r="H1504" s="11">
        <f t="shared" si="717"/>
        <v>501.89741852622404</v>
      </c>
      <c r="I1504" s="24">
        <f t="shared" si="731"/>
        <v>354.44211488707248</v>
      </c>
      <c r="J1504" s="12">
        <f t="shared" si="718"/>
        <v>0.19743897492546539</v>
      </c>
      <c r="K1504" s="24">
        <f t="shared" si="719"/>
        <v>585.52317537630563</v>
      </c>
      <c r="L1504" s="12">
        <f t="shared" si="732"/>
        <v>0.20354853213916951</v>
      </c>
      <c r="M1504" s="24">
        <f t="shared" si="733"/>
        <v>649.28399976893081</v>
      </c>
      <c r="N1504" s="12">
        <f t="shared" si="720"/>
        <v>0.47424372162330691</v>
      </c>
      <c r="O1504" s="24">
        <f t="shared" si="721"/>
        <v>812.55755406166941</v>
      </c>
      <c r="P1504" s="12">
        <f t="shared" si="734"/>
        <v>0.25792509267438879</v>
      </c>
      <c r="Q1504" s="24">
        <f t="shared" si="735"/>
        <v>501.89741852622404</v>
      </c>
      <c r="R1504" s="12">
        <f t="shared" si="722"/>
        <v>0.31731499095082111</v>
      </c>
      <c r="S1504" s="24">
        <f t="shared" si="723"/>
        <v>667.92518854579896</v>
      </c>
      <c r="T1504" s="12">
        <f t="shared" si="736"/>
        <v>0.24803324758569154</v>
      </c>
      <c r="W1504" s="24">
        <f t="shared" si="737"/>
        <v>584.9668480091027</v>
      </c>
      <c r="X1504" s="24">
        <f t="shared" si="738"/>
        <v>743.25672423621609</v>
      </c>
      <c r="Y1504" s="13">
        <f t="shared" si="724"/>
        <v>0.32275997302158499</v>
      </c>
      <c r="Z1504" s="24">
        <f t="shared" si="725"/>
        <v>4474.2292420717095</v>
      </c>
      <c r="AA1504" s="24">
        <f t="shared" si="726"/>
        <v>17066.525414209031</v>
      </c>
      <c r="AB1504" s="24">
        <f t="shared" si="739"/>
        <v>649.28399976893081</v>
      </c>
      <c r="AC1504" s="24">
        <f t="shared" si="740"/>
        <v>501.89741852622404</v>
      </c>
      <c r="AE1504" s="14">
        <f t="shared" si="741"/>
        <v>123.83333333333333</v>
      </c>
      <c r="AF1504" s="24">
        <f t="shared" si="714"/>
        <v>425.94870926311205</v>
      </c>
      <c r="AG1504" s="3">
        <f t="shared" si="742"/>
        <v>-1</v>
      </c>
      <c r="AH1504" s="3">
        <f>IF(AC1504&lt;=450,AthetaR30_0,IF(AC1504&gt;=650,AthetaR30_2,(IF(AC1504&lt;=550,AthetaR30_0+(AthetaR30_1-AthetaR30_0)/100*(AC1504-450),AthetaR30_1+(AthetaR30_2-AthetaR30_1)/100*(AC1504-450)))))</f>
        <v>0</v>
      </c>
      <c r="AI1504" s="3">
        <f>IF(AD1504&lt;=450,AthetaR60_0,IF(AD1504&gt;=650,AthetaR60_2,(IF(AD1504&lt;=550,AthetaR60_0+(AthetaR60_1-AthetaR60_0)/100*(AD1504-450),AthetaR60_1+(AthetaR60_2-AthetaR60_1)/100*(AD1504-450)))))</f>
        <v>0.5</v>
      </c>
      <c r="AJ1504" s="3">
        <f>IF(AE1504&lt;=450,AthetaR90_0,IF(AE1504&gt;=650,AthetaR90_2,(IF(AE1504&lt;=550,AthetaR90_0+(AthetaR90_1-AthetaR90_0)/100*(AE1504-450),AthetaR90_1+(AthetaR90_2-AthetaR90_1)/100*(AE1504-450)))))</f>
        <v>1.3</v>
      </c>
      <c r="AK1504" s="3">
        <f>IF(AF1504&lt;=450,AthetaR120_0,IF(AF1504&gt;=650,AthetaR120_2,(IF(AF1504&lt;=550,AthetaR120_0+(AthetaR120_1-AthetaR120_0)/100*(AF1504-450),AthetaR120_1+(AthetaR120_2-AthetaR120_1)/100*(AF1504-450)))))</f>
        <v>1.9</v>
      </c>
      <c r="AL1504" s="24">
        <f t="shared" si="743"/>
        <v>649.28399976893081</v>
      </c>
      <c r="AM1504" s="14">
        <f t="shared" si="744"/>
        <v>493.91633919267827</v>
      </c>
    </row>
    <row r="1505" spans="2:39" x14ac:dyDescent="0.25">
      <c r="B1505" s="3">
        <f t="shared" si="727"/>
        <v>7435</v>
      </c>
      <c r="C1505" s="14">
        <f t="shared" si="728"/>
        <v>123.91666666666667</v>
      </c>
      <c r="D1505" s="11">
        <f t="shared" si="729"/>
        <v>1053.8468650748364</v>
      </c>
      <c r="E1505" s="11">
        <f t="shared" si="715"/>
        <v>764.14981604062314</v>
      </c>
      <c r="F1505" s="11">
        <f t="shared" si="730"/>
        <v>354.64566341921164</v>
      </c>
      <c r="G1505" s="11">
        <f t="shared" si="716"/>
        <v>649.54192486160525</v>
      </c>
      <c r="H1505" s="11">
        <f t="shared" si="717"/>
        <v>502.14545177380973</v>
      </c>
      <c r="I1505" s="24">
        <f t="shared" si="731"/>
        <v>354.64566341921164</v>
      </c>
      <c r="J1505" s="12">
        <f t="shared" si="718"/>
        <v>0.19741071347534228</v>
      </c>
      <c r="K1505" s="24">
        <f t="shared" si="719"/>
        <v>585.60699926673942</v>
      </c>
      <c r="L1505" s="12">
        <f t="shared" si="732"/>
        <v>0.20349233586998661</v>
      </c>
      <c r="M1505" s="24">
        <f t="shared" si="733"/>
        <v>649.54192486160525</v>
      </c>
      <c r="N1505" s="12">
        <f t="shared" si="720"/>
        <v>0.47399444391832751</v>
      </c>
      <c r="O1505" s="24">
        <f t="shared" si="721"/>
        <v>812.98488498260974</v>
      </c>
      <c r="P1505" s="12">
        <f t="shared" si="734"/>
        <v>0.25770959357864864</v>
      </c>
      <c r="Q1505" s="24">
        <f t="shared" si="735"/>
        <v>502.14545177380973</v>
      </c>
      <c r="R1505" s="12">
        <f t="shared" si="722"/>
        <v>0.31722609112658984</v>
      </c>
      <c r="S1505" s="24">
        <f t="shared" si="723"/>
        <v>668.11236871011181</v>
      </c>
      <c r="T1505" s="12">
        <f t="shared" si="736"/>
        <v>0.24790561373220324</v>
      </c>
      <c r="W1505" s="24">
        <f t="shared" si="737"/>
        <v>585.28960798212427</v>
      </c>
      <c r="X1505" s="24">
        <f t="shared" si="738"/>
        <v>743.60384756340477</v>
      </c>
      <c r="Y1505" s="13">
        <f t="shared" si="724"/>
        <v>0.32262591671986884</v>
      </c>
      <c r="Z1505" s="24">
        <f t="shared" si="725"/>
        <v>4471.5052014624716</v>
      </c>
      <c r="AA1505" s="24">
        <f t="shared" si="726"/>
        <v>17070.358643643132</v>
      </c>
      <c r="AB1505" s="24">
        <f t="shared" si="739"/>
        <v>649.54192486160525</v>
      </c>
      <c r="AC1505" s="24">
        <f t="shared" si="740"/>
        <v>502.14545177380973</v>
      </c>
      <c r="AE1505" s="14">
        <f t="shared" si="741"/>
        <v>123.91666666666667</v>
      </c>
      <c r="AF1505" s="24">
        <f t="shared" si="714"/>
        <v>426.07272588690489</v>
      </c>
      <c r="AG1505" s="3">
        <f t="shared" si="742"/>
        <v>-1</v>
      </c>
      <c r="AH1505" s="3">
        <f>IF(AC1505&lt;=450,AthetaR30_0,IF(AC1505&gt;=650,AthetaR30_2,(IF(AC1505&lt;=550,AthetaR30_0+(AthetaR30_1-AthetaR30_0)/100*(AC1505-450),AthetaR30_1+(AthetaR30_2-AthetaR30_1)/100*(AC1505-450)))))</f>
        <v>0</v>
      </c>
      <c r="AI1505" s="3">
        <f>IF(AD1505&lt;=450,AthetaR60_0,IF(AD1505&gt;=650,AthetaR60_2,(IF(AD1505&lt;=550,AthetaR60_0+(AthetaR60_1-AthetaR60_0)/100*(AD1505-450),AthetaR60_1+(AthetaR60_2-AthetaR60_1)/100*(AD1505-450)))))</f>
        <v>0.5</v>
      </c>
      <c r="AJ1505" s="3">
        <f>IF(AE1505&lt;=450,AthetaR90_0,IF(AE1505&gt;=650,AthetaR90_2,(IF(AE1505&lt;=550,AthetaR90_0+(AthetaR90_1-AthetaR90_0)/100*(AE1505-450),AthetaR90_1+(AthetaR90_2-AthetaR90_1)/100*(AE1505-450)))))</f>
        <v>1.3</v>
      </c>
      <c r="AK1505" s="3">
        <f>IF(AF1505&lt;=450,AthetaR120_0,IF(AF1505&gt;=650,AthetaR120_2,(IF(AF1505&lt;=550,AthetaR120_0+(AthetaR120_1-AthetaR120_0)/100*(AF1505-450),AthetaR120_1+(AthetaR120_2-AthetaR120_1)/100*(AF1505-450)))))</f>
        <v>1.9</v>
      </c>
      <c r="AL1505" s="24">
        <f t="shared" si="743"/>
        <v>649.54192486160525</v>
      </c>
      <c r="AM1505" s="14">
        <f t="shared" si="744"/>
        <v>494.1504484548376</v>
      </c>
    </row>
    <row r="1506" spans="2:39" x14ac:dyDescent="0.25">
      <c r="B1506" s="3">
        <f t="shared" si="727"/>
        <v>7440</v>
      </c>
      <c r="C1506" s="14">
        <f t="shared" si="728"/>
        <v>124</v>
      </c>
      <c r="D1506" s="11">
        <f t="shared" si="729"/>
        <v>1053.9474907309066</v>
      </c>
      <c r="E1506" s="11">
        <f t="shared" si="715"/>
        <v>764.3636143892752</v>
      </c>
      <c r="F1506" s="11">
        <f t="shared" si="730"/>
        <v>354.84915575508165</v>
      </c>
      <c r="G1506" s="11">
        <f t="shared" si="716"/>
        <v>649.79963445518388</v>
      </c>
      <c r="H1506" s="11">
        <f t="shared" si="717"/>
        <v>502.39335738754193</v>
      </c>
      <c r="I1506" s="24">
        <f t="shared" si="731"/>
        <v>354.84915575508165</v>
      </c>
      <c r="J1506" s="12">
        <f t="shared" si="718"/>
        <v>0.19738244915720166</v>
      </c>
      <c r="K1506" s="24">
        <f t="shared" si="719"/>
        <v>585.69085567141644</v>
      </c>
      <c r="L1506" s="12">
        <f t="shared" si="732"/>
        <v>0.20343613889969878</v>
      </c>
      <c r="M1506" s="24">
        <f t="shared" si="733"/>
        <v>649.79963445518388</v>
      </c>
      <c r="N1506" s="12">
        <f t="shared" si="720"/>
        <v>0.47374418227250947</v>
      </c>
      <c r="O1506" s="24">
        <f t="shared" si="721"/>
        <v>813.41435502774038</v>
      </c>
      <c r="P1506" s="12">
        <f t="shared" si="734"/>
        <v>0.25749379786926846</v>
      </c>
      <c r="Q1506" s="24">
        <f t="shared" si="735"/>
        <v>502.39335738754193</v>
      </c>
      <c r="R1506" s="12">
        <f t="shared" si="722"/>
        <v>0.31713719029265452</v>
      </c>
      <c r="S1506" s="24">
        <f t="shared" si="723"/>
        <v>668.29965594276337</v>
      </c>
      <c r="T1506" s="12">
        <f t="shared" si="736"/>
        <v>0.24777803288248315</v>
      </c>
      <c r="W1506" s="24">
        <f t="shared" si="737"/>
        <v>585.61223389884412</v>
      </c>
      <c r="X1506" s="24">
        <f t="shared" si="738"/>
        <v>743.95128646687726</v>
      </c>
      <c r="Y1506" s="13">
        <f t="shared" si="724"/>
        <v>0.32249190244920373</v>
      </c>
      <c r="Z1506" s="24">
        <f t="shared" si="725"/>
        <v>4468.7845122607769</v>
      </c>
      <c r="AA1506" s="24">
        <f t="shared" si="726"/>
        <v>17074.192110847704</v>
      </c>
      <c r="AB1506" s="24">
        <f t="shared" si="739"/>
        <v>649.79963445518388</v>
      </c>
      <c r="AC1506" s="24">
        <f t="shared" si="740"/>
        <v>502.39335738754193</v>
      </c>
      <c r="AE1506" s="14">
        <f t="shared" si="741"/>
        <v>124</v>
      </c>
      <c r="AF1506" s="24">
        <f t="shared" si="714"/>
        <v>426.19667869377099</v>
      </c>
      <c r="AG1506" s="3">
        <f t="shared" si="742"/>
        <v>-1</v>
      </c>
      <c r="AH1506" s="3">
        <f>IF(AC1506&lt;=450,AthetaR30_0,IF(AC1506&gt;=650,AthetaR30_2,(IF(AC1506&lt;=550,AthetaR30_0+(AthetaR30_1-AthetaR30_0)/100*(AC1506-450),AthetaR30_1+(AthetaR30_2-AthetaR30_1)/100*(AC1506-450)))))</f>
        <v>0</v>
      </c>
      <c r="AI1506" s="3">
        <f>IF(AD1506&lt;=450,AthetaR60_0,IF(AD1506&gt;=650,AthetaR60_2,(IF(AD1506&lt;=550,AthetaR60_0+(AthetaR60_1-AthetaR60_0)/100*(AD1506-450),AthetaR60_1+(AthetaR60_2-AthetaR60_1)/100*(AD1506-450)))))</f>
        <v>0.5</v>
      </c>
      <c r="AJ1506" s="3">
        <f>IF(AE1506&lt;=450,AthetaR90_0,IF(AE1506&gt;=650,AthetaR90_2,(IF(AE1506&lt;=550,AthetaR90_0+(AthetaR90_1-AthetaR90_0)/100*(AE1506-450),AthetaR90_1+(AthetaR90_2-AthetaR90_1)/100*(AE1506-450)))))</f>
        <v>1.3</v>
      </c>
      <c r="AK1506" s="3">
        <f>IF(AF1506&lt;=450,AthetaR120_0,IF(AF1506&gt;=650,AthetaR120_2,(IF(AF1506&lt;=550,AthetaR120_0+(AthetaR120_1-AthetaR120_0)/100*(AF1506-450),AthetaR120_1+(AthetaR120_2-AthetaR120_1)/100*(AF1506-450)))))</f>
        <v>1.9</v>
      </c>
      <c r="AL1506" s="24">
        <f t="shared" si="743"/>
        <v>649.79963445518388</v>
      </c>
      <c r="AM1506" s="14">
        <f t="shared" si="744"/>
        <v>494.3844257876143</v>
      </c>
    </row>
    <row r="1507" spans="2:39" x14ac:dyDescent="0.25">
      <c r="B1507" s="3">
        <f t="shared" si="727"/>
        <v>7445</v>
      </c>
      <c r="C1507" s="14">
        <f t="shared" si="728"/>
        <v>124.08333333333333</v>
      </c>
      <c r="D1507" s="11">
        <f t="shared" si="729"/>
        <v>1054.048048852974</v>
      </c>
      <c r="E1507" s="11">
        <f t="shared" si="715"/>
        <v>764.57741273792726</v>
      </c>
      <c r="F1507" s="11">
        <f t="shared" si="730"/>
        <v>355.05259189398134</v>
      </c>
      <c r="G1507" s="11">
        <f t="shared" si="716"/>
        <v>650.05712825305318</v>
      </c>
      <c r="H1507" s="11">
        <f t="shared" si="717"/>
        <v>502.6411354204244</v>
      </c>
      <c r="I1507" s="24">
        <f t="shared" si="731"/>
        <v>355.05259189398134</v>
      </c>
      <c r="J1507" s="12">
        <f t="shared" si="718"/>
        <v>0.19735418195481269</v>
      </c>
      <c r="K1507" s="24">
        <f t="shared" si="719"/>
        <v>585.77474465613739</v>
      </c>
      <c r="L1507" s="12">
        <f t="shared" si="732"/>
        <v>0.20337994124653991</v>
      </c>
      <c r="M1507" s="24">
        <f t="shared" si="733"/>
        <v>650.05712825305318</v>
      </c>
      <c r="N1507" s="12">
        <f t="shared" si="720"/>
        <v>0.47349293140283011</v>
      </c>
      <c r="O1507" s="24">
        <f t="shared" si="721"/>
        <v>813.84597934682984</v>
      </c>
      <c r="P1507" s="12">
        <f t="shared" si="734"/>
        <v>0.25727770355183349</v>
      </c>
      <c r="Q1507" s="24">
        <f t="shared" si="735"/>
        <v>502.6411354204244</v>
      </c>
      <c r="R1507" s="12">
        <f t="shared" si="722"/>
        <v>0.31704828852633543</v>
      </c>
      <c r="S1507" s="24">
        <f t="shared" si="723"/>
        <v>668.48705017258203</v>
      </c>
      <c r="T1507" s="12">
        <f t="shared" si="736"/>
        <v>0.24765050509882464</v>
      </c>
      <c r="W1507" s="24">
        <f t="shared" si="737"/>
        <v>585.93472580129333</v>
      </c>
      <c r="X1507" s="24">
        <f t="shared" si="738"/>
        <v>744.29904086602755</v>
      </c>
      <c r="Y1507" s="13">
        <f t="shared" si="724"/>
        <v>0.32235793058659934</v>
      </c>
      <c r="Z1507" s="24">
        <f t="shared" si="725"/>
        <v>4466.0671734158486</v>
      </c>
      <c r="AA1507" s="24">
        <f t="shared" si="726"/>
        <v>17078.025832278261</v>
      </c>
      <c r="AB1507" s="24">
        <f t="shared" si="739"/>
        <v>650.05712825305318</v>
      </c>
      <c r="AC1507" s="24">
        <f t="shared" si="740"/>
        <v>502.6411354204244</v>
      </c>
      <c r="AE1507" s="14">
        <f t="shared" si="741"/>
        <v>124.08333333333333</v>
      </c>
      <c r="AF1507" s="24">
        <f t="shared" si="714"/>
        <v>426.32056771021223</v>
      </c>
      <c r="AG1507" s="3">
        <f t="shared" si="742"/>
        <v>-1</v>
      </c>
      <c r="AH1507" s="3">
        <f>IF(AC1507&lt;=450,AthetaR30_0,IF(AC1507&gt;=650,AthetaR30_2,(IF(AC1507&lt;=550,AthetaR30_0+(AthetaR30_1-AthetaR30_0)/100*(AC1507-450),AthetaR30_1+(AthetaR30_2-AthetaR30_1)/100*(AC1507-450)))))</f>
        <v>0</v>
      </c>
      <c r="AI1507" s="3">
        <f>IF(AD1507&lt;=450,AthetaR60_0,IF(AD1507&gt;=650,AthetaR60_2,(IF(AD1507&lt;=550,AthetaR60_0+(AthetaR60_1-AthetaR60_0)/100*(AD1507-450),AthetaR60_1+(AthetaR60_2-AthetaR60_1)/100*(AD1507-450)))))</f>
        <v>0.5</v>
      </c>
      <c r="AJ1507" s="3">
        <f>IF(AE1507&lt;=450,AthetaR90_0,IF(AE1507&gt;=650,AthetaR90_2,(IF(AE1507&lt;=550,AthetaR90_0+(AthetaR90_1-AthetaR90_0)/100*(AE1507-450),AthetaR90_1+(AthetaR90_2-AthetaR90_1)/100*(AE1507-450)))))</f>
        <v>1.3</v>
      </c>
      <c r="AK1507" s="3">
        <f>IF(AF1507&lt;=450,AthetaR120_0,IF(AF1507&gt;=650,AthetaR120_2,(IF(AF1507&lt;=550,AthetaR120_0+(AthetaR120_1-AthetaR120_0)/100*(AF1507-450),AthetaR120_1+(AthetaR120_2-AthetaR120_1)/100*(AF1507-450)))))</f>
        <v>1.9</v>
      </c>
      <c r="AL1507" s="24">
        <f t="shared" si="743"/>
        <v>650.05712825305318</v>
      </c>
      <c r="AM1507" s="14">
        <f t="shared" si="744"/>
        <v>494.61827125521677</v>
      </c>
    </row>
    <row r="1508" spans="2:39" x14ac:dyDescent="0.25">
      <c r="B1508" s="3">
        <f t="shared" si="727"/>
        <v>7450</v>
      </c>
      <c r="C1508" s="14">
        <f t="shared" si="728"/>
        <v>124.16666666666667</v>
      </c>
      <c r="D1508" s="11">
        <f t="shared" si="729"/>
        <v>1054.1485395316279</v>
      </c>
      <c r="E1508" s="11">
        <f t="shared" si="715"/>
        <v>764.79121108657932</v>
      </c>
      <c r="F1508" s="11">
        <f t="shared" si="730"/>
        <v>355.25597183522791</v>
      </c>
      <c r="G1508" s="11">
        <f t="shared" si="716"/>
        <v>650.31440595660501</v>
      </c>
      <c r="H1508" s="11">
        <f t="shared" si="717"/>
        <v>502.88878592552322</v>
      </c>
      <c r="I1508" s="24">
        <f t="shared" si="731"/>
        <v>355.25597183522791</v>
      </c>
      <c r="J1508" s="12">
        <f t="shared" si="718"/>
        <v>0.19732591185202369</v>
      </c>
      <c r="K1508" s="24">
        <f t="shared" si="719"/>
        <v>585.8586662865365</v>
      </c>
      <c r="L1508" s="12">
        <f t="shared" si="732"/>
        <v>0.20332374292871228</v>
      </c>
      <c r="M1508" s="24">
        <f t="shared" si="733"/>
        <v>650.31440595660501</v>
      </c>
      <c r="N1508" s="12">
        <f t="shared" si="720"/>
        <v>0.47324068599217256</v>
      </c>
      <c r="O1508" s="24">
        <f t="shared" si="721"/>
        <v>814.27977322666482</v>
      </c>
      <c r="P1508" s="12">
        <f t="shared" si="734"/>
        <v>0.25706130861729976</v>
      </c>
      <c r="Q1508" s="24">
        <f t="shared" si="735"/>
        <v>502.88878592552322</v>
      </c>
      <c r="R1508" s="12">
        <f t="shared" si="722"/>
        <v>0.31695938590494466</v>
      </c>
      <c r="S1508" s="24">
        <f t="shared" si="723"/>
        <v>668.67455132815269</v>
      </c>
      <c r="T1508" s="12">
        <f t="shared" si="736"/>
        <v>0.24752303044326646</v>
      </c>
      <c r="W1508" s="24">
        <f t="shared" si="737"/>
        <v>586.2570837318799</v>
      </c>
      <c r="X1508" s="24">
        <f t="shared" si="738"/>
        <v>744.64711068002066</v>
      </c>
      <c r="Y1508" s="13">
        <f t="shared" si="724"/>
        <v>0.32222400150798669</v>
      </c>
      <c r="Z1508" s="24">
        <f t="shared" si="725"/>
        <v>4463.3531838674853</v>
      </c>
      <c r="AA1508" s="24">
        <f t="shared" si="726"/>
        <v>17081.859824379168</v>
      </c>
      <c r="AB1508" s="24">
        <f t="shared" si="739"/>
        <v>650.31440595660501</v>
      </c>
      <c r="AC1508" s="24">
        <f t="shared" si="740"/>
        <v>502.88878592552322</v>
      </c>
      <c r="AE1508" s="14">
        <f t="shared" si="741"/>
        <v>124.16666666666667</v>
      </c>
      <c r="AF1508" s="24">
        <f t="shared" si="714"/>
        <v>426.44439296276164</v>
      </c>
      <c r="AG1508" s="3">
        <f t="shared" si="742"/>
        <v>-1</v>
      </c>
      <c r="AH1508" s="3">
        <f>IF(AC1508&lt;=450,AthetaR30_0,IF(AC1508&gt;=650,AthetaR30_2,(IF(AC1508&lt;=550,AthetaR30_0+(AthetaR30_1-AthetaR30_0)/100*(AC1508-450),AthetaR30_1+(AthetaR30_2-AthetaR30_1)/100*(AC1508-450)))))</f>
        <v>0</v>
      </c>
      <c r="AI1508" s="3">
        <f>IF(AD1508&lt;=450,AthetaR60_0,IF(AD1508&gt;=650,AthetaR60_2,(IF(AD1508&lt;=550,AthetaR60_0+(AthetaR60_1-AthetaR60_0)/100*(AD1508-450),AthetaR60_1+(AthetaR60_2-AthetaR60_1)/100*(AD1508-450)))))</f>
        <v>0.5</v>
      </c>
      <c r="AJ1508" s="3">
        <f>IF(AE1508&lt;=450,AthetaR90_0,IF(AE1508&gt;=650,AthetaR90_2,(IF(AE1508&lt;=550,AthetaR90_0+(AthetaR90_1-AthetaR90_0)/100*(AE1508-450),AthetaR90_1+(AthetaR90_2-AthetaR90_1)/100*(AE1508-450)))))</f>
        <v>1.3</v>
      </c>
      <c r="AK1508" s="3">
        <f>IF(AF1508&lt;=450,AthetaR120_0,IF(AF1508&gt;=650,AthetaR120_2,(IF(AF1508&lt;=550,AthetaR120_0+(AthetaR120_1-AthetaR120_0)/100*(AF1508-450),AthetaR120_1+(AthetaR120_2-AthetaR120_1)/100*(AF1508-450)))))</f>
        <v>1.9</v>
      </c>
      <c r="AL1508" s="24">
        <f t="shared" si="743"/>
        <v>650.31440595660501</v>
      </c>
      <c r="AM1508" s="14">
        <f t="shared" si="744"/>
        <v>494.85198492188596</v>
      </c>
    </row>
    <row r="1509" spans="2:39" x14ac:dyDescent="0.25">
      <c r="B1509" s="3">
        <f t="shared" si="727"/>
        <v>7455</v>
      </c>
      <c r="C1509" s="14">
        <f t="shared" si="728"/>
        <v>124.25</v>
      </c>
      <c r="D1509" s="11">
        <f t="shared" si="729"/>
        <v>1054.2489628572753</v>
      </c>
      <c r="E1509" s="11">
        <f t="shared" si="715"/>
        <v>765.00500943523139</v>
      </c>
      <c r="F1509" s="11">
        <f t="shared" si="730"/>
        <v>355.45929557815663</v>
      </c>
      <c r="G1509" s="11">
        <f t="shared" si="716"/>
        <v>650.57146726522228</v>
      </c>
      <c r="H1509" s="11">
        <f t="shared" si="717"/>
        <v>503.13630895596651</v>
      </c>
      <c r="I1509" s="24">
        <f t="shared" si="731"/>
        <v>355.45929557815663</v>
      </c>
      <c r="J1509" s="12">
        <f t="shared" si="718"/>
        <v>0.19729763883276191</v>
      </c>
      <c r="K1509" s="24">
        <f t="shared" si="719"/>
        <v>585.94262062808161</v>
      </c>
      <c r="L1509" s="12">
        <f t="shared" si="732"/>
        <v>0.20326754396442751</v>
      </c>
      <c r="M1509" s="24">
        <f t="shared" si="733"/>
        <v>650.57146726522228</v>
      </c>
      <c r="N1509" s="12">
        <f t="shared" si="720"/>
        <v>0.47298744068908816</v>
      </c>
      <c r="O1509" s="24">
        <f t="shared" si="721"/>
        <v>814.7157520925432</v>
      </c>
      <c r="P1509" s="12">
        <f t="shared" si="734"/>
        <v>0.25684461104198164</v>
      </c>
      <c r="Q1509" s="24">
        <f t="shared" si="735"/>
        <v>503.13630895596651</v>
      </c>
      <c r="R1509" s="12">
        <f t="shared" si="722"/>
        <v>0.31687048250578514</v>
      </c>
      <c r="S1509" s="24">
        <f t="shared" si="723"/>
        <v>668.86215933781773</v>
      </c>
      <c r="T1509" s="12">
        <f t="shared" si="736"/>
        <v>0.24739560897765928</v>
      </c>
      <c r="W1509" s="24">
        <f t="shared" si="737"/>
        <v>586.57930773338785</v>
      </c>
      <c r="X1509" s="24">
        <f t="shared" si="738"/>
        <v>744.99549582779548</v>
      </c>
      <c r="Y1509" s="13">
        <f t="shared" si="724"/>
        <v>0.32209011558821943</v>
      </c>
      <c r="Z1509" s="24">
        <f t="shared" si="725"/>
        <v>4460.6425425460884</v>
      </c>
      <c r="AA1509" s="24">
        <f t="shared" si="726"/>
        <v>17085.694103583697</v>
      </c>
      <c r="AB1509" s="24">
        <f t="shared" si="739"/>
        <v>650.57146726522228</v>
      </c>
      <c r="AC1509" s="24">
        <f t="shared" si="740"/>
        <v>503.13630895596651</v>
      </c>
      <c r="AE1509" s="14">
        <f t="shared" si="741"/>
        <v>124.25</v>
      </c>
      <c r="AF1509" s="24">
        <f t="shared" ref="AF1509:AF1572" si="745">IF(AC1509&lt;=450,Thetha0_0,IF(AC1509&gt;=650,Thetha0_2,(IF(AC1509&lt;=550,Thetha0_0+(Thetha0_1-Thetha0_0)/100*(AC1509-450),Thetha0_1+(Thetha0_2-Thetha0_1)/100*(AC1509-450)))))</f>
        <v>426.56815447798328</v>
      </c>
      <c r="AG1509" s="3">
        <f t="shared" si="742"/>
        <v>-1</v>
      </c>
      <c r="AH1509" s="3">
        <f>IF(AC1509&lt;=450,AthetaR30_0,IF(AC1509&gt;=650,AthetaR30_2,(IF(AC1509&lt;=550,AthetaR30_0+(AthetaR30_1-AthetaR30_0)/100*(AC1509-450),AthetaR30_1+(AthetaR30_2-AthetaR30_1)/100*(AC1509-450)))))</f>
        <v>0</v>
      </c>
      <c r="AI1509" s="3">
        <f>IF(AD1509&lt;=450,AthetaR60_0,IF(AD1509&gt;=650,AthetaR60_2,(IF(AD1509&lt;=550,AthetaR60_0+(AthetaR60_1-AthetaR60_0)/100*(AD1509-450),AthetaR60_1+(AthetaR60_2-AthetaR60_1)/100*(AD1509-450)))))</f>
        <v>0.5</v>
      </c>
      <c r="AJ1509" s="3">
        <f>IF(AE1509&lt;=450,AthetaR90_0,IF(AE1509&gt;=650,AthetaR90_2,(IF(AE1509&lt;=550,AthetaR90_0+(AthetaR90_1-AthetaR90_0)/100*(AE1509-450),AthetaR90_1+(AthetaR90_2-AthetaR90_1)/100*(AE1509-450)))))</f>
        <v>1.3</v>
      </c>
      <c r="AK1509" s="3">
        <f>IF(AF1509&lt;=450,AthetaR120_0,IF(AF1509&gt;=650,AthetaR120_2,(IF(AF1509&lt;=550,AthetaR120_0+(AthetaR120_1-AthetaR120_0)/100*(AF1509-450),AthetaR120_1+(AthetaR120_2-AthetaR120_1)/100*(AF1509-450)))))</f>
        <v>1.9</v>
      </c>
      <c r="AL1509" s="24">
        <f t="shared" si="743"/>
        <v>650.57146726522228</v>
      </c>
      <c r="AM1509" s="14">
        <f t="shared" si="744"/>
        <v>495.08556685189529</v>
      </c>
    </row>
    <row r="1510" spans="2:39" x14ac:dyDescent="0.25">
      <c r="B1510" s="3">
        <f t="shared" si="727"/>
        <v>7460</v>
      </c>
      <c r="C1510" s="14">
        <f t="shared" si="728"/>
        <v>124.33333333333333</v>
      </c>
      <c r="D1510" s="11">
        <f t="shared" si="729"/>
        <v>1054.3493189201408</v>
      </c>
      <c r="E1510" s="11">
        <f t="shared" si="715"/>
        <v>765.21880778388345</v>
      </c>
      <c r="F1510" s="11">
        <f t="shared" si="730"/>
        <v>355.66256312212107</v>
      </c>
      <c r="G1510" s="11">
        <f t="shared" si="716"/>
        <v>650.82831187626425</v>
      </c>
      <c r="H1510" s="11">
        <f t="shared" si="717"/>
        <v>503.3837045649442</v>
      </c>
      <c r="I1510" s="24">
        <f t="shared" si="731"/>
        <v>355.66256312212107</v>
      </c>
      <c r="J1510" s="12">
        <f t="shared" si="718"/>
        <v>0.19726936288103308</v>
      </c>
      <c r="K1510" s="24">
        <f t="shared" si="719"/>
        <v>586.02660774607489</v>
      </c>
      <c r="L1510" s="12">
        <f t="shared" si="732"/>
        <v>0.20321134437191948</v>
      </c>
      <c r="M1510" s="24">
        <f t="shared" si="733"/>
        <v>650.82831187626425</v>
      </c>
      <c r="N1510" s="12">
        <f t="shared" si="720"/>
        <v>0.47273319010755699</v>
      </c>
      <c r="O1510" s="24">
        <f t="shared" si="721"/>
        <v>815.1539315097848</v>
      </c>
      <c r="P1510" s="12">
        <f t="shared" si="734"/>
        <v>0.25662760878747159</v>
      </c>
      <c r="Q1510" s="24">
        <f t="shared" si="735"/>
        <v>503.3837045649442</v>
      </c>
      <c r="R1510" s="12">
        <f t="shared" si="722"/>
        <v>0.31678157840615023</v>
      </c>
      <c r="S1510" s="24">
        <f t="shared" si="723"/>
        <v>669.04987412967841</v>
      </c>
      <c r="T1510" s="12">
        <f t="shared" si="736"/>
        <v>0.247268240763686</v>
      </c>
      <c r="W1510" s="24">
        <f t="shared" si="737"/>
        <v>586.9013978489761</v>
      </c>
      <c r="X1510" s="24">
        <f t="shared" si="738"/>
        <v>745.34419622806763</v>
      </c>
      <c r="Y1510" s="13">
        <f t="shared" si="724"/>
        <v>0.32195627320106918</v>
      </c>
      <c r="Z1510" s="24">
        <f t="shared" si="725"/>
        <v>4457.9352483726834</v>
      </c>
      <c r="AA1510" s="24">
        <f t="shared" si="726"/>
        <v>17089.528686313741</v>
      </c>
      <c r="AB1510" s="24">
        <f t="shared" si="739"/>
        <v>650.82831187626425</v>
      </c>
      <c r="AC1510" s="24">
        <f t="shared" si="740"/>
        <v>503.3837045649442</v>
      </c>
      <c r="AE1510" s="14">
        <f t="shared" si="741"/>
        <v>124.33333333333333</v>
      </c>
      <c r="AF1510" s="24">
        <f t="shared" si="745"/>
        <v>426.6918522824721</v>
      </c>
      <c r="AG1510" s="3">
        <f t="shared" si="742"/>
        <v>-1</v>
      </c>
      <c r="AH1510" s="3">
        <f>IF(AC1510&lt;=450,AthetaR30_0,IF(AC1510&gt;=650,AthetaR30_2,(IF(AC1510&lt;=550,AthetaR30_0+(AthetaR30_1-AthetaR30_0)/100*(AC1510-450),AthetaR30_1+(AthetaR30_2-AthetaR30_1)/100*(AC1510-450)))))</f>
        <v>0</v>
      </c>
      <c r="AI1510" s="3">
        <f>IF(AD1510&lt;=450,AthetaR60_0,IF(AD1510&gt;=650,AthetaR60_2,(IF(AD1510&lt;=550,AthetaR60_0+(AthetaR60_1-AthetaR60_0)/100*(AD1510-450),AthetaR60_1+(AthetaR60_2-AthetaR60_1)/100*(AD1510-450)))))</f>
        <v>0.5</v>
      </c>
      <c r="AJ1510" s="3">
        <f>IF(AE1510&lt;=450,AthetaR90_0,IF(AE1510&gt;=650,AthetaR90_2,(IF(AE1510&lt;=550,AthetaR90_0+(AthetaR90_1-AthetaR90_0)/100*(AE1510-450),AthetaR90_1+(AthetaR90_2-AthetaR90_1)/100*(AE1510-450)))))</f>
        <v>1.3</v>
      </c>
      <c r="AK1510" s="3">
        <f>IF(AF1510&lt;=450,AthetaR120_0,IF(AF1510&gt;=650,AthetaR120_2,(IF(AF1510&lt;=550,AthetaR120_0+(AthetaR120_1-AthetaR120_0)/100*(AF1510-450),AthetaR120_1+(AthetaR120_2-AthetaR120_1)/100*(AF1510-450)))))</f>
        <v>1.9</v>
      </c>
      <c r="AL1510" s="24">
        <f t="shared" si="743"/>
        <v>650.82831187626425</v>
      </c>
      <c r="AM1510" s="14">
        <f t="shared" si="744"/>
        <v>495.31901710955088</v>
      </c>
    </row>
    <row r="1511" spans="2:39" x14ac:dyDescent="0.25">
      <c r="B1511" s="3">
        <f t="shared" si="727"/>
        <v>7465</v>
      </c>
      <c r="C1511" s="14">
        <f t="shared" si="728"/>
        <v>124.41666666666667</v>
      </c>
      <c r="D1511" s="11">
        <f t="shared" si="729"/>
        <v>1054.4496078102682</v>
      </c>
      <c r="E1511" s="11">
        <f t="shared" si="715"/>
        <v>765.43260613253562</v>
      </c>
      <c r="F1511" s="11">
        <f t="shared" si="730"/>
        <v>355.86577446649301</v>
      </c>
      <c r="G1511" s="11">
        <f t="shared" si="716"/>
        <v>651.08493948505168</v>
      </c>
      <c r="H1511" s="11">
        <f t="shared" si="717"/>
        <v>503.63097280570787</v>
      </c>
      <c r="I1511" s="24">
        <f t="shared" si="731"/>
        <v>355.86577446649301</v>
      </c>
      <c r="J1511" s="12">
        <f t="shared" si="718"/>
        <v>0.19724108398092191</v>
      </c>
      <c r="K1511" s="24">
        <f t="shared" si="719"/>
        <v>586.11062770565161</v>
      </c>
      <c r="L1511" s="12">
        <f t="shared" si="732"/>
        <v>0.20315514416939959</v>
      </c>
      <c r="M1511" s="24">
        <f t="shared" si="733"/>
        <v>651.08493948505168</v>
      </c>
      <c r="N1511" s="12">
        <f t="shared" si="720"/>
        <v>0.47247792882674811</v>
      </c>
      <c r="O1511" s="24">
        <f t="shared" si="721"/>
        <v>815.5943271852617</v>
      </c>
      <c r="P1511" s="12">
        <f t="shared" si="734"/>
        <v>0.25641029980041752</v>
      </c>
      <c r="Q1511" s="24">
        <f t="shared" si="735"/>
        <v>503.63097280570787</v>
      </c>
      <c r="R1511" s="12">
        <f t="shared" si="722"/>
        <v>0.31669267368332221</v>
      </c>
      <c r="S1511" s="24">
        <f t="shared" si="723"/>
        <v>669.23769563159635</v>
      </c>
      <c r="T1511" s="12">
        <f t="shared" si="736"/>
        <v>0.2471409258627898</v>
      </c>
      <c r="W1511" s="24">
        <f t="shared" si="737"/>
        <v>587.22335412217717</v>
      </c>
      <c r="X1511" s="24">
        <f t="shared" si="738"/>
        <v>745.69321179933297</v>
      </c>
      <c r="Y1511" s="13">
        <f t="shared" si="724"/>
        <v>0.32182247471922631</v>
      </c>
      <c r="Z1511" s="24">
        <f t="shared" si="725"/>
        <v>4455.2313002589617</v>
      </c>
      <c r="AA1511" s="24">
        <f t="shared" si="726"/>
        <v>17093.363588979872</v>
      </c>
      <c r="AB1511" s="24">
        <f t="shared" si="739"/>
        <v>651.08493948505168</v>
      </c>
      <c r="AC1511" s="24">
        <f t="shared" si="740"/>
        <v>503.63097280570787</v>
      </c>
      <c r="AE1511" s="14">
        <f t="shared" si="741"/>
        <v>124.41666666666667</v>
      </c>
      <c r="AF1511" s="24">
        <f t="shared" si="745"/>
        <v>426.81548640285394</v>
      </c>
      <c r="AG1511" s="3">
        <f t="shared" si="742"/>
        <v>-1</v>
      </c>
      <c r="AH1511" s="3">
        <f>IF(AC1511&lt;=450,AthetaR30_0,IF(AC1511&gt;=650,AthetaR30_2,(IF(AC1511&lt;=550,AthetaR30_0+(AthetaR30_1-AthetaR30_0)/100*(AC1511-450),AthetaR30_1+(AthetaR30_2-AthetaR30_1)/100*(AC1511-450)))))</f>
        <v>0</v>
      </c>
      <c r="AI1511" s="3">
        <f>IF(AD1511&lt;=450,AthetaR60_0,IF(AD1511&gt;=650,AthetaR60_2,(IF(AD1511&lt;=550,AthetaR60_0+(AthetaR60_1-AthetaR60_0)/100*(AD1511-450),AthetaR60_1+(AthetaR60_2-AthetaR60_1)/100*(AD1511-450)))))</f>
        <v>0.5</v>
      </c>
      <c r="AJ1511" s="3">
        <f>IF(AE1511&lt;=450,AthetaR90_0,IF(AE1511&gt;=650,AthetaR90_2,(IF(AE1511&lt;=550,AthetaR90_0+(AthetaR90_1-AthetaR90_0)/100*(AE1511-450),AthetaR90_1+(AthetaR90_2-AthetaR90_1)/100*(AE1511-450)))))</f>
        <v>1.3</v>
      </c>
      <c r="AK1511" s="3">
        <f>IF(AF1511&lt;=450,AthetaR120_0,IF(AF1511&gt;=650,AthetaR120_2,(IF(AF1511&lt;=550,AthetaR120_0+(AthetaR120_1-AthetaR120_0)/100*(AF1511-450),AthetaR120_1+(AthetaR120_2-AthetaR120_1)/100*(AF1511-450)))))</f>
        <v>1.9</v>
      </c>
      <c r="AL1511" s="24">
        <f t="shared" si="743"/>
        <v>651.08493948505168</v>
      </c>
      <c r="AM1511" s="14">
        <f t="shared" si="744"/>
        <v>495.55233575919067</v>
      </c>
    </row>
    <row r="1512" spans="2:39" x14ac:dyDescent="0.25">
      <c r="B1512" s="3">
        <f t="shared" si="727"/>
        <v>7470</v>
      </c>
      <c r="C1512" s="14">
        <f t="shared" si="728"/>
        <v>124.5</v>
      </c>
      <c r="D1512" s="11">
        <f t="shared" si="729"/>
        <v>1054.549829617521</v>
      </c>
      <c r="E1512" s="11">
        <f t="shared" si="715"/>
        <v>765.64640448118769</v>
      </c>
      <c r="F1512" s="11">
        <f t="shared" si="730"/>
        <v>356.06892961066239</v>
      </c>
      <c r="G1512" s="11">
        <f t="shared" si="716"/>
        <v>651.34134978485213</v>
      </c>
      <c r="H1512" s="11">
        <f t="shared" si="717"/>
        <v>503.87811373157064</v>
      </c>
      <c r="I1512" s="24">
        <f t="shared" si="731"/>
        <v>356.06892961066239</v>
      </c>
      <c r="J1512" s="12">
        <f t="shared" si="718"/>
        <v>0.19721280211659117</v>
      </c>
      <c r="K1512" s="24">
        <f t="shared" si="719"/>
        <v>586.19468057178233</v>
      </c>
      <c r="L1512" s="12">
        <f t="shared" si="732"/>
        <v>0.20309894337506595</v>
      </c>
      <c r="M1512" s="24">
        <f t="shared" si="733"/>
        <v>651.34134978485213</v>
      </c>
      <c r="N1512" s="12">
        <f t="shared" si="720"/>
        <v>0.4722216513907766</v>
      </c>
      <c r="O1512" s="24">
        <f t="shared" si="721"/>
        <v>816.03695496894852</v>
      </c>
      <c r="P1512" s="12">
        <f t="shared" si="734"/>
        <v>0.25619268201243095</v>
      </c>
      <c r="Q1512" s="24">
        <f t="shared" si="735"/>
        <v>503.87811373157064</v>
      </c>
      <c r="R1512" s="12">
        <f t="shared" si="722"/>
        <v>0.31660376841457238</v>
      </c>
      <c r="S1512" s="24">
        <f t="shared" si="723"/>
        <v>669.42562377119361</v>
      </c>
      <c r="T1512" s="12">
        <f t="shared" si="736"/>
        <v>0.24701366433618882</v>
      </c>
      <c r="W1512" s="24">
        <f t="shared" si="737"/>
        <v>587.54517659689634</v>
      </c>
      <c r="X1512" s="24">
        <f t="shared" si="738"/>
        <v>746.04254245986954</v>
      </c>
      <c r="Y1512" s="13">
        <f t="shared" si="724"/>
        <v>0.32168872051429714</v>
      </c>
      <c r="Z1512" s="24">
        <f t="shared" si="725"/>
        <v>4452.5306971072841</v>
      </c>
      <c r="AA1512" s="24">
        <f t="shared" si="726"/>
        <v>17097.198827981156</v>
      </c>
      <c r="AB1512" s="24">
        <f t="shared" si="739"/>
        <v>651.34134978485213</v>
      </c>
      <c r="AC1512" s="24">
        <f t="shared" si="740"/>
        <v>503.87811373157064</v>
      </c>
      <c r="AE1512" s="14">
        <f t="shared" si="741"/>
        <v>124.5</v>
      </c>
      <c r="AF1512" s="24">
        <f t="shared" si="745"/>
        <v>426.93905686578535</v>
      </c>
      <c r="AG1512" s="3">
        <f t="shared" si="742"/>
        <v>-1</v>
      </c>
      <c r="AH1512" s="3">
        <f>IF(AC1512&lt;=450,AthetaR30_0,IF(AC1512&gt;=650,AthetaR30_2,(IF(AC1512&lt;=550,AthetaR30_0+(AthetaR30_1-AthetaR30_0)/100*(AC1512-450),AthetaR30_1+(AthetaR30_2-AthetaR30_1)/100*(AC1512-450)))))</f>
        <v>0</v>
      </c>
      <c r="AI1512" s="3">
        <f>IF(AD1512&lt;=450,AthetaR60_0,IF(AD1512&gt;=650,AthetaR60_2,(IF(AD1512&lt;=550,AthetaR60_0+(AthetaR60_1-AthetaR60_0)/100*(AD1512-450),AthetaR60_1+(AthetaR60_2-AthetaR60_1)/100*(AD1512-450)))))</f>
        <v>0.5</v>
      </c>
      <c r="AJ1512" s="3">
        <f>IF(AE1512&lt;=450,AthetaR90_0,IF(AE1512&gt;=650,AthetaR90_2,(IF(AE1512&lt;=550,AthetaR90_0+(AthetaR90_1-AthetaR90_0)/100*(AE1512-450),AthetaR90_1+(AthetaR90_2-AthetaR90_1)/100*(AE1512-450)))))</f>
        <v>1.3</v>
      </c>
      <c r="AK1512" s="3">
        <f>IF(AF1512&lt;=450,AthetaR120_0,IF(AF1512&gt;=650,AthetaR120_2,(IF(AF1512&lt;=550,AthetaR120_0+(AthetaR120_1-AthetaR120_0)/100*(AF1512-450),AthetaR120_1+(AthetaR120_2-AthetaR120_1)/100*(AF1512-450)))))</f>
        <v>1.9</v>
      </c>
      <c r="AL1512" s="24">
        <f t="shared" si="743"/>
        <v>651.34134978485213</v>
      </c>
      <c r="AM1512" s="14">
        <f t="shared" si="744"/>
        <v>495.7855228651847</v>
      </c>
    </row>
    <row r="1513" spans="2:39" x14ac:dyDescent="0.25">
      <c r="B1513" s="3">
        <f t="shared" si="727"/>
        <v>7475</v>
      </c>
      <c r="C1513" s="14">
        <f t="shared" si="728"/>
        <v>124.58333333333333</v>
      </c>
      <c r="D1513" s="11">
        <f t="shared" si="729"/>
        <v>1054.6499844315824</v>
      </c>
      <c r="E1513" s="11">
        <f t="shared" si="715"/>
        <v>765.86020282983975</v>
      </c>
      <c r="F1513" s="11">
        <f t="shared" si="730"/>
        <v>356.27202855403743</v>
      </c>
      <c r="G1513" s="11">
        <f t="shared" si="716"/>
        <v>651.59754246686452</v>
      </c>
      <c r="H1513" s="11">
        <f t="shared" si="717"/>
        <v>504.12512739590682</v>
      </c>
      <c r="I1513" s="24">
        <f t="shared" si="731"/>
        <v>356.27202855403743</v>
      </c>
      <c r="J1513" s="12">
        <f t="shared" si="718"/>
        <v>0.1971845172722822</v>
      </c>
      <c r="K1513" s="24">
        <f t="shared" si="719"/>
        <v>586.27876640927138</v>
      </c>
      <c r="L1513" s="12">
        <f t="shared" si="732"/>
        <v>0.2030427420071437</v>
      </c>
      <c r="M1513" s="24">
        <f t="shared" si="733"/>
        <v>651.59754246686452</v>
      </c>
      <c r="N1513" s="12">
        <f t="shared" si="720"/>
        <v>0.4719643523084604</v>
      </c>
      <c r="O1513" s="24">
        <f t="shared" si="721"/>
        <v>816.48183085549056</v>
      </c>
      <c r="P1513" s="12">
        <f t="shared" si="734"/>
        <v>0.25597475334007075</v>
      </c>
      <c r="Q1513" s="24">
        <f t="shared" si="735"/>
        <v>504.12512739590682</v>
      </c>
      <c r="R1513" s="12">
        <f t="shared" si="722"/>
        <v>0.3165148626771595</v>
      </c>
      <c r="S1513" s="24">
        <f t="shared" si="723"/>
        <v>669.61365847585512</v>
      </c>
      <c r="T1513" s="12">
        <f t="shared" si="736"/>
        <v>0.24688645624494093</v>
      </c>
      <c r="W1513" s="24">
        <f t="shared" si="737"/>
        <v>587.86686531741066</v>
      </c>
      <c r="X1513" s="24">
        <f t="shared" si="738"/>
        <v>746.39218812774197</v>
      </c>
      <c r="Y1513" s="13">
        <f t="shared" si="724"/>
        <v>0.32155501095680045</v>
      </c>
      <c r="Z1513" s="24">
        <f t="shared" si="725"/>
        <v>4449.8334378107274</v>
      </c>
      <c r="AA1513" s="24">
        <f t="shared" si="726"/>
        <v>17101.034419704945</v>
      </c>
      <c r="AB1513" s="24">
        <f t="shared" si="739"/>
        <v>651.59754246686452</v>
      </c>
      <c r="AC1513" s="24">
        <f t="shared" si="740"/>
        <v>504.12512739590682</v>
      </c>
      <c r="AE1513" s="14">
        <f t="shared" si="741"/>
        <v>124.58333333333333</v>
      </c>
      <c r="AF1513" s="24">
        <f t="shared" si="745"/>
        <v>427.06256369795341</v>
      </c>
      <c r="AG1513" s="3">
        <f t="shared" si="742"/>
        <v>-1</v>
      </c>
      <c r="AH1513" s="3">
        <f>IF(AC1513&lt;=450,AthetaR30_0,IF(AC1513&gt;=650,AthetaR30_2,(IF(AC1513&lt;=550,AthetaR30_0+(AthetaR30_1-AthetaR30_0)/100*(AC1513-450),AthetaR30_1+(AthetaR30_2-AthetaR30_1)/100*(AC1513-450)))))</f>
        <v>0</v>
      </c>
      <c r="AI1513" s="3">
        <f>IF(AD1513&lt;=450,AthetaR60_0,IF(AD1513&gt;=650,AthetaR60_2,(IF(AD1513&lt;=550,AthetaR60_0+(AthetaR60_1-AthetaR60_0)/100*(AD1513-450),AthetaR60_1+(AthetaR60_2-AthetaR60_1)/100*(AD1513-450)))))</f>
        <v>0.5</v>
      </c>
      <c r="AJ1513" s="3">
        <f>IF(AE1513&lt;=450,AthetaR90_0,IF(AE1513&gt;=650,AthetaR90_2,(IF(AE1513&lt;=550,AthetaR90_0+(AthetaR90_1-AthetaR90_0)/100*(AE1513-450),AthetaR90_1+(AthetaR90_2-AthetaR90_1)/100*(AE1513-450)))))</f>
        <v>1.3</v>
      </c>
      <c r="AK1513" s="3">
        <f>IF(AF1513&lt;=450,AthetaR120_0,IF(AF1513&gt;=650,AthetaR120_2,(IF(AF1513&lt;=550,AthetaR120_0+(AthetaR120_1-AthetaR120_0)/100*(AF1513-450),AthetaR120_1+(AthetaR120_2-AthetaR120_1)/100*(AF1513-450)))))</f>
        <v>1.9</v>
      </c>
      <c r="AL1513" s="24">
        <f t="shared" si="743"/>
        <v>651.59754246686452</v>
      </c>
      <c r="AM1513" s="14">
        <f t="shared" si="744"/>
        <v>496.01857849193493</v>
      </c>
    </row>
    <row r="1514" spans="2:39" x14ac:dyDescent="0.25">
      <c r="B1514" s="3">
        <f t="shared" si="727"/>
        <v>7480</v>
      </c>
      <c r="C1514" s="14">
        <f t="shared" si="728"/>
        <v>124.66666666666667</v>
      </c>
      <c r="D1514" s="11">
        <f t="shared" si="729"/>
        <v>1054.7500723419553</v>
      </c>
      <c r="E1514" s="11">
        <f t="shared" si="715"/>
        <v>766.07400117849181</v>
      </c>
      <c r="F1514" s="11">
        <f t="shared" si="730"/>
        <v>356.47507129604458</v>
      </c>
      <c r="G1514" s="11">
        <f t="shared" si="716"/>
        <v>651.85351722020459</v>
      </c>
      <c r="H1514" s="11">
        <f t="shared" si="717"/>
        <v>504.37201385215178</v>
      </c>
      <c r="I1514" s="24">
        <f t="shared" si="731"/>
        <v>356.47507129604458</v>
      </c>
      <c r="J1514" s="12">
        <f t="shared" si="718"/>
        <v>0.19715622943231459</v>
      </c>
      <c r="K1514" s="24">
        <f t="shared" si="719"/>
        <v>586.36288528275736</v>
      </c>
      <c r="L1514" s="12">
        <f t="shared" si="732"/>
        <v>0.2029865400838535</v>
      </c>
      <c r="M1514" s="24">
        <f t="shared" si="733"/>
        <v>651.85351722020459</v>
      </c>
      <c r="N1514" s="12">
        <f t="shared" si="720"/>
        <v>0.47170602605307571</v>
      </c>
      <c r="O1514" s="24">
        <f t="shared" si="721"/>
        <v>816.92897098579465</v>
      </c>
      <c r="P1514" s="12">
        <f t="shared" si="734"/>
        <v>0.25575651168464952</v>
      </c>
      <c r="Q1514" s="24">
        <f t="shared" si="735"/>
        <v>504.37201385215178</v>
      </c>
      <c r="R1514" s="12">
        <f t="shared" si="722"/>
        <v>0.31642595654832961</v>
      </c>
      <c r="S1514" s="24">
        <f t="shared" si="723"/>
        <v>669.80179967272829</v>
      </c>
      <c r="T1514" s="12">
        <f t="shared" si="736"/>
        <v>0.24675930164989324</v>
      </c>
      <c r="W1514" s="24">
        <f t="shared" si="737"/>
        <v>588.18842032836744</v>
      </c>
      <c r="X1514" s="24">
        <f t="shared" si="738"/>
        <v>746.74214872080393</v>
      </c>
      <c r="Y1514" s="13">
        <f t="shared" si="724"/>
        <v>0.32142134641617176</v>
      </c>
      <c r="Z1514" s="24">
        <f t="shared" si="725"/>
        <v>4447.1395212531097</v>
      </c>
      <c r="AA1514" s="24">
        <f t="shared" si="726"/>
        <v>17104.870380527133</v>
      </c>
      <c r="AB1514" s="24">
        <f t="shared" si="739"/>
        <v>651.85351722020459</v>
      </c>
      <c r="AC1514" s="24">
        <f t="shared" si="740"/>
        <v>504.37201385215178</v>
      </c>
      <c r="AE1514" s="14">
        <f t="shared" si="741"/>
        <v>124.66666666666667</v>
      </c>
      <c r="AF1514" s="24">
        <f t="shared" si="745"/>
        <v>427.18600692607589</v>
      </c>
      <c r="AG1514" s="3">
        <f t="shared" si="742"/>
        <v>-1</v>
      </c>
      <c r="AH1514" s="3">
        <f>IF(AC1514&lt;=450,AthetaR30_0,IF(AC1514&gt;=650,AthetaR30_2,(IF(AC1514&lt;=550,AthetaR30_0+(AthetaR30_1-AthetaR30_0)/100*(AC1514-450),AthetaR30_1+(AthetaR30_2-AthetaR30_1)/100*(AC1514-450)))))</f>
        <v>0</v>
      </c>
      <c r="AI1514" s="3">
        <f>IF(AD1514&lt;=450,AthetaR60_0,IF(AD1514&gt;=650,AthetaR60_2,(IF(AD1514&lt;=550,AthetaR60_0+(AthetaR60_1-AthetaR60_0)/100*(AD1514-450),AthetaR60_1+(AthetaR60_2-AthetaR60_1)/100*(AD1514-450)))))</f>
        <v>0.5</v>
      </c>
      <c r="AJ1514" s="3">
        <f>IF(AE1514&lt;=450,AthetaR90_0,IF(AE1514&gt;=650,AthetaR90_2,(IF(AE1514&lt;=550,AthetaR90_0+(AthetaR90_1-AthetaR90_0)/100*(AE1514-450),AthetaR90_1+(AthetaR90_2-AthetaR90_1)/100*(AE1514-450)))))</f>
        <v>1.3</v>
      </c>
      <c r="AK1514" s="3">
        <f>IF(AF1514&lt;=450,AthetaR120_0,IF(AF1514&gt;=650,AthetaR120_2,(IF(AF1514&lt;=550,AthetaR120_0+(AthetaR120_1-AthetaR120_0)/100*(AF1514-450),AthetaR120_1+(AthetaR120_2-AthetaR120_1)/100*(AF1514-450)))))</f>
        <v>1.9</v>
      </c>
      <c r="AL1514" s="24">
        <f t="shared" si="743"/>
        <v>651.85351722020459</v>
      </c>
      <c r="AM1514" s="14">
        <f t="shared" si="744"/>
        <v>496.25150270387473</v>
      </c>
    </row>
    <row r="1515" spans="2:39" x14ac:dyDescent="0.25">
      <c r="B1515" s="3">
        <f t="shared" si="727"/>
        <v>7485</v>
      </c>
      <c r="C1515" s="14">
        <f t="shared" si="728"/>
        <v>124.75</v>
      </c>
      <c r="D1515" s="11">
        <f t="shared" si="729"/>
        <v>1054.850093437964</v>
      </c>
      <c r="E1515" s="11">
        <f t="shared" si="715"/>
        <v>766.28779952714387</v>
      </c>
      <c r="F1515" s="11">
        <f t="shared" si="730"/>
        <v>356.6780578361284</v>
      </c>
      <c r="G1515" s="11">
        <f t="shared" si="716"/>
        <v>652.10927373188929</v>
      </c>
      <c r="H1515" s="11">
        <f t="shared" si="717"/>
        <v>504.61877315380167</v>
      </c>
      <c r="I1515" s="24">
        <f t="shared" si="731"/>
        <v>356.6780578361284</v>
      </c>
      <c r="J1515" s="12">
        <f t="shared" si="718"/>
        <v>0.19712793858108593</v>
      </c>
      <c r="K1515" s="24">
        <f t="shared" si="719"/>
        <v>586.44703725671388</v>
      </c>
      <c r="L1515" s="12">
        <f t="shared" si="732"/>
        <v>0.20293033762339366</v>
      </c>
      <c r="M1515" s="24">
        <f t="shared" si="733"/>
        <v>652.10927373188929</v>
      </c>
      <c r="N1515" s="12">
        <f t="shared" si="720"/>
        <v>0.47144666706210919</v>
      </c>
      <c r="O1515" s="24">
        <f t="shared" si="721"/>
        <v>817.37839164863772</v>
      </c>
      <c r="P1515" s="12">
        <f t="shared" si="734"/>
        <v>0.25553795493207382</v>
      </c>
      <c r="Q1515" s="24">
        <f t="shared" si="735"/>
        <v>504.61877315380167</v>
      </c>
      <c r="R1515" s="12">
        <f t="shared" si="722"/>
        <v>0.31633705010531477</v>
      </c>
      <c r="S1515" s="24">
        <f t="shared" si="723"/>
        <v>669.99004728872535</v>
      </c>
      <c r="T1515" s="12">
        <f t="shared" si="736"/>
        <v>0.24663220061165309</v>
      </c>
      <c r="W1515" s="24">
        <f t="shared" si="737"/>
        <v>588.50984167478362</v>
      </c>
      <c r="X1515" s="24">
        <f t="shared" si="738"/>
        <v>747.09242415669974</v>
      </c>
      <c r="Y1515" s="13">
        <f t="shared" si="724"/>
        <v>0.32128772726075405</v>
      </c>
      <c r="Z1515" s="24">
        <f t="shared" si="725"/>
        <v>4444.4489463090067</v>
      </c>
      <c r="AA1515" s="24">
        <f t="shared" si="726"/>
        <v>17108.706726811532</v>
      </c>
      <c r="AB1515" s="24">
        <f t="shared" si="739"/>
        <v>652.10927373188929</v>
      </c>
      <c r="AC1515" s="24">
        <f t="shared" si="740"/>
        <v>504.61877315380167</v>
      </c>
      <c r="AE1515" s="14">
        <f t="shared" si="741"/>
        <v>124.75</v>
      </c>
      <c r="AF1515" s="24">
        <f t="shared" si="745"/>
        <v>427.30938657690081</v>
      </c>
      <c r="AG1515" s="3">
        <f t="shared" si="742"/>
        <v>-1</v>
      </c>
      <c r="AH1515" s="3">
        <f>IF(AC1515&lt;=450,AthetaR30_0,IF(AC1515&gt;=650,AthetaR30_2,(IF(AC1515&lt;=550,AthetaR30_0+(AthetaR30_1-AthetaR30_0)/100*(AC1515-450),AthetaR30_1+(AthetaR30_2-AthetaR30_1)/100*(AC1515-450)))))</f>
        <v>0</v>
      </c>
      <c r="AI1515" s="3">
        <f>IF(AD1515&lt;=450,AthetaR60_0,IF(AD1515&gt;=650,AthetaR60_2,(IF(AD1515&lt;=550,AthetaR60_0+(AthetaR60_1-AthetaR60_0)/100*(AD1515-450),AthetaR60_1+(AthetaR60_2-AthetaR60_1)/100*(AD1515-450)))))</f>
        <v>0.5</v>
      </c>
      <c r="AJ1515" s="3">
        <f>IF(AE1515&lt;=450,AthetaR90_0,IF(AE1515&gt;=650,AthetaR90_2,(IF(AE1515&lt;=550,AthetaR90_0+(AthetaR90_1-AthetaR90_0)/100*(AE1515-450),AthetaR90_1+(AthetaR90_2-AthetaR90_1)/100*(AE1515-450)))))</f>
        <v>1.3</v>
      </c>
      <c r="AK1515" s="3">
        <f>IF(AF1515&lt;=450,AthetaR120_0,IF(AF1515&gt;=650,AthetaR120_2,(IF(AF1515&lt;=550,AthetaR120_0+(AthetaR120_1-AthetaR120_0)/100*(AF1515-450),AthetaR120_1+(AthetaR120_2-AthetaR120_1)/100*(AF1515-450)))))</f>
        <v>1.9</v>
      </c>
      <c r="AL1515" s="24">
        <f t="shared" si="743"/>
        <v>652.10927373188929</v>
      </c>
      <c r="AM1515" s="14">
        <f t="shared" si="744"/>
        <v>496.48429556546887</v>
      </c>
    </row>
    <row r="1516" spans="2:39" x14ac:dyDescent="0.25">
      <c r="B1516" s="3">
        <f t="shared" si="727"/>
        <v>7490</v>
      </c>
      <c r="C1516" s="14">
        <f t="shared" si="728"/>
        <v>124.83333333333333</v>
      </c>
      <c r="D1516" s="11">
        <f t="shared" si="729"/>
        <v>1054.9500478087532</v>
      </c>
      <c r="E1516" s="11">
        <f t="shared" si="715"/>
        <v>766.50159787579594</v>
      </c>
      <c r="F1516" s="11">
        <f t="shared" si="730"/>
        <v>356.8809881737518</v>
      </c>
      <c r="G1516" s="11">
        <f t="shared" si="716"/>
        <v>652.36481168682133</v>
      </c>
      <c r="H1516" s="11">
        <f t="shared" si="717"/>
        <v>504.86540535441333</v>
      </c>
      <c r="I1516" s="24">
        <f t="shared" si="731"/>
        <v>356.8809881737518</v>
      </c>
      <c r="J1516" s="12">
        <f t="shared" si="718"/>
        <v>0.19709964470307151</v>
      </c>
      <c r="K1516" s="24">
        <f t="shared" si="719"/>
        <v>586.53122239544928</v>
      </c>
      <c r="L1516" s="12">
        <f t="shared" si="732"/>
        <v>0.20287413464399828</v>
      </c>
      <c r="M1516" s="24">
        <f t="shared" si="733"/>
        <v>652.36481168682133</v>
      </c>
      <c r="N1516" s="12">
        <f t="shared" si="720"/>
        <v>0.47118626973701094</v>
      </c>
      <c r="O1516" s="24">
        <f t="shared" si="721"/>
        <v>817.83010928229703</v>
      </c>
      <c r="P1516" s="12">
        <f t="shared" si="734"/>
        <v>0.25531908095286843</v>
      </c>
      <c r="Q1516" s="24">
        <f t="shared" si="735"/>
        <v>504.86540535441333</v>
      </c>
      <c r="R1516" s="12">
        <f t="shared" si="722"/>
        <v>0.31624814342533231</v>
      </c>
      <c r="S1516" s="24">
        <f t="shared" si="723"/>
        <v>670.17840125052408</v>
      </c>
      <c r="T1516" s="12">
        <f t="shared" si="736"/>
        <v>0.24650515319068181</v>
      </c>
      <c r="W1516" s="24">
        <f t="shared" si="737"/>
        <v>588.83112940204433</v>
      </c>
      <c r="X1516" s="24">
        <f t="shared" si="738"/>
        <v>747.4430143528698</v>
      </c>
      <c r="Y1516" s="13">
        <f t="shared" si="724"/>
        <v>0.3211541538578036</v>
      </c>
      <c r="Z1516" s="24">
        <f t="shared" si="725"/>
        <v>4441.7617118437902</v>
      </c>
      <c r="AA1516" s="24">
        <f t="shared" si="726"/>
        <v>17112.543474910315</v>
      </c>
      <c r="AB1516" s="24">
        <f t="shared" si="739"/>
        <v>652.36481168682133</v>
      </c>
      <c r="AC1516" s="24">
        <f t="shared" si="740"/>
        <v>504.86540535441333</v>
      </c>
      <c r="AE1516" s="14">
        <f t="shared" si="741"/>
        <v>124.83333333333333</v>
      </c>
      <c r="AF1516" s="24">
        <f t="shared" si="745"/>
        <v>427.43270267720663</v>
      </c>
      <c r="AG1516" s="3">
        <f t="shared" si="742"/>
        <v>-1</v>
      </c>
      <c r="AH1516" s="3">
        <f>IF(AC1516&lt;=450,AthetaR30_0,IF(AC1516&gt;=650,AthetaR30_2,(IF(AC1516&lt;=550,AthetaR30_0+(AthetaR30_1-AthetaR30_0)/100*(AC1516-450),AthetaR30_1+(AthetaR30_2-AthetaR30_1)/100*(AC1516-450)))))</f>
        <v>0</v>
      </c>
      <c r="AI1516" s="3">
        <f>IF(AD1516&lt;=450,AthetaR60_0,IF(AD1516&gt;=650,AthetaR60_2,(IF(AD1516&lt;=550,AthetaR60_0+(AthetaR60_1-AthetaR60_0)/100*(AD1516-450),AthetaR60_1+(AthetaR60_2-AthetaR60_1)/100*(AD1516-450)))))</f>
        <v>0.5</v>
      </c>
      <c r="AJ1516" s="3">
        <f>IF(AE1516&lt;=450,AthetaR90_0,IF(AE1516&gt;=650,AthetaR90_2,(IF(AE1516&lt;=550,AthetaR90_0+(AthetaR90_1-AthetaR90_0)/100*(AE1516-450),AthetaR90_1+(AthetaR90_2-AthetaR90_1)/100*(AE1516-450)))))</f>
        <v>1.3</v>
      </c>
      <c r="AK1516" s="3">
        <f>IF(AF1516&lt;=450,AthetaR120_0,IF(AF1516&gt;=650,AthetaR120_2,(IF(AF1516&lt;=550,AthetaR120_0+(AthetaR120_1-AthetaR120_0)/100*(AF1516-450),AthetaR120_1+(AthetaR120_2-AthetaR120_1)/100*(AF1516-450)))))</f>
        <v>1.9</v>
      </c>
      <c r="AL1516" s="24">
        <f t="shared" si="743"/>
        <v>652.36481168682133</v>
      </c>
      <c r="AM1516" s="14">
        <f t="shared" si="744"/>
        <v>496.71695714121336</v>
      </c>
    </row>
    <row r="1517" spans="2:39" x14ac:dyDescent="0.25">
      <c r="B1517" s="3">
        <f t="shared" si="727"/>
        <v>7495</v>
      </c>
      <c r="C1517" s="14">
        <f t="shared" si="728"/>
        <v>124.91666666666667</v>
      </c>
      <c r="D1517" s="11">
        <f t="shared" si="729"/>
        <v>1055.0499355432905</v>
      </c>
      <c r="E1517" s="11">
        <f t="shared" si="715"/>
        <v>766.71539622444811</v>
      </c>
      <c r="F1517" s="11">
        <f t="shared" si="730"/>
        <v>357.08386230839579</v>
      </c>
      <c r="G1517" s="11">
        <f t="shared" si="716"/>
        <v>652.62013076777419</v>
      </c>
      <c r="H1517" s="11">
        <f t="shared" si="717"/>
        <v>505.11191050760402</v>
      </c>
      <c r="I1517" s="24">
        <f t="shared" si="731"/>
        <v>357.08386230839579</v>
      </c>
      <c r="J1517" s="12">
        <f t="shared" si="718"/>
        <v>0.19707134778282481</v>
      </c>
      <c r="K1517" s="24">
        <f t="shared" si="719"/>
        <v>586.61544076310668</v>
      </c>
      <c r="L1517" s="12">
        <f t="shared" si="732"/>
        <v>0.20281793116385252</v>
      </c>
      <c r="M1517" s="24">
        <f t="shared" si="733"/>
        <v>652.62013076777419</v>
      </c>
      <c r="N1517" s="12">
        <f t="shared" si="720"/>
        <v>0.47092482844294464</v>
      </c>
      <c r="O1517" s="24">
        <f t="shared" si="721"/>
        <v>818.28414047620163</v>
      </c>
      <c r="P1517" s="12">
        <f t="shared" si="734"/>
        <v>0.25509988760185009</v>
      </c>
      <c r="Q1517" s="24">
        <f t="shared" si="735"/>
        <v>505.11191050760402</v>
      </c>
      <c r="R1517" s="12">
        <f t="shared" si="722"/>
        <v>0.31615923658558476</v>
      </c>
      <c r="S1517" s="24">
        <f t="shared" si="723"/>
        <v>670.36686148456874</v>
      </c>
      <c r="T1517" s="12">
        <f t="shared" si="736"/>
        <v>0.24637815944715738</v>
      </c>
      <c r="W1517" s="24">
        <f t="shared" si="737"/>
        <v>589.15228355590216</v>
      </c>
      <c r="X1517" s="24">
        <f t="shared" si="738"/>
        <v>747.793919226551</v>
      </c>
      <c r="Y1517" s="13">
        <f t="shared" si="724"/>
        <v>0.32102062657348202</v>
      </c>
      <c r="Z1517" s="24">
        <f t="shared" si="725"/>
        <v>4439.0778167136486</v>
      </c>
      <c r="AA1517" s="24">
        <f t="shared" si="726"/>
        <v>17116.380641163425</v>
      </c>
      <c r="AB1517" s="24">
        <f t="shared" si="739"/>
        <v>652.62013076777419</v>
      </c>
      <c r="AC1517" s="24">
        <f t="shared" si="740"/>
        <v>505.11191050760402</v>
      </c>
      <c r="AE1517" s="14">
        <f t="shared" si="741"/>
        <v>124.91666666666667</v>
      </c>
      <c r="AF1517" s="24">
        <f t="shared" si="745"/>
        <v>427.55595525380204</v>
      </c>
      <c r="AG1517" s="3">
        <f t="shared" si="742"/>
        <v>-1</v>
      </c>
      <c r="AH1517" s="3">
        <f>IF(AC1517&lt;=450,AthetaR30_0,IF(AC1517&gt;=650,AthetaR30_2,(IF(AC1517&lt;=550,AthetaR30_0+(AthetaR30_1-AthetaR30_0)/100*(AC1517-450),AthetaR30_1+(AthetaR30_2-AthetaR30_1)/100*(AC1517-450)))))</f>
        <v>0</v>
      </c>
      <c r="AI1517" s="3">
        <f>IF(AD1517&lt;=450,AthetaR60_0,IF(AD1517&gt;=650,AthetaR60_2,(IF(AD1517&lt;=550,AthetaR60_0+(AthetaR60_1-AthetaR60_0)/100*(AD1517-450),AthetaR60_1+(AthetaR60_2-AthetaR60_1)/100*(AD1517-450)))))</f>
        <v>0.5</v>
      </c>
      <c r="AJ1517" s="3">
        <f>IF(AE1517&lt;=450,AthetaR90_0,IF(AE1517&gt;=650,AthetaR90_2,(IF(AE1517&lt;=550,AthetaR90_0+(AthetaR90_1-AthetaR90_0)/100*(AE1517-450),AthetaR90_1+(AthetaR90_2-AthetaR90_1)/100*(AE1517-450)))))</f>
        <v>1.3</v>
      </c>
      <c r="AK1517" s="3">
        <f>IF(AF1517&lt;=450,AthetaR120_0,IF(AF1517&gt;=650,AthetaR120_2,(IF(AF1517&lt;=550,AthetaR120_0+(AthetaR120_1-AthetaR120_0)/100*(AF1517-450),AthetaR120_1+(AthetaR120_2-AthetaR120_1)/100*(AF1517-450)))))</f>
        <v>1.9</v>
      </c>
      <c r="AL1517" s="24">
        <f t="shared" si="743"/>
        <v>652.62013076777419</v>
      </c>
      <c r="AM1517" s="14">
        <f t="shared" si="744"/>
        <v>496.94948749563525</v>
      </c>
    </row>
    <row r="1518" spans="2:39" x14ac:dyDescent="0.25">
      <c r="B1518" s="3">
        <f t="shared" si="727"/>
        <v>7500</v>
      </c>
      <c r="C1518" s="14">
        <f t="shared" si="728"/>
        <v>125</v>
      </c>
      <c r="D1518" s="11">
        <f t="shared" si="729"/>
        <v>1055.1497567303647</v>
      </c>
      <c r="E1518" s="11">
        <f t="shared" si="715"/>
        <v>766.92919457310018</v>
      </c>
      <c r="F1518" s="11">
        <f t="shared" si="730"/>
        <v>357.28668023955964</v>
      </c>
      <c r="G1518" s="11">
        <f t="shared" si="716"/>
        <v>652.87523065537607</v>
      </c>
      <c r="H1518" s="11">
        <f t="shared" si="717"/>
        <v>505.35828866705117</v>
      </c>
      <c r="I1518" s="24">
        <f t="shared" si="731"/>
        <v>357.28668023955964</v>
      </c>
      <c r="J1518" s="12">
        <f t="shared" si="718"/>
        <v>0.19704304780497678</v>
      </c>
      <c r="K1518" s="24">
        <f t="shared" si="719"/>
        <v>586.69969242366437</v>
      </c>
      <c r="L1518" s="12">
        <f t="shared" si="732"/>
        <v>0.20276172720119087</v>
      </c>
      <c r="M1518" s="24">
        <f t="shared" si="733"/>
        <v>652.87523065537607</v>
      </c>
      <c r="N1518" s="12">
        <f t="shared" si="720"/>
        <v>0.47066233750853553</v>
      </c>
      <c r="O1518" s="24">
        <f t="shared" si="721"/>
        <v>818.74050197260408</v>
      </c>
      <c r="P1518" s="12">
        <f t="shared" si="734"/>
        <v>0.25488037271824815</v>
      </c>
      <c r="Q1518" s="24">
        <f t="shared" si="735"/>
        <v>505.35828866705117</v>
      </c>
      <c r="R1518" s="12">
        <f t="shared" si="722"/>
        <v>0.31607032966325799</v>
      </c>
      <c r="S1518" s="24">
        <f t="shared" si="723"/>
        <v>670.55542791707092</v>
      </c>
      <c r="T1518" s="12">
        <f t="shared" si="736"/>
        <v>0.24625121944113432</v>
      </c>
      <c r="W1518" s="24">
        <f t="shared" si="737"/>
        <v>589.47330418247566</v>
      </c>
      <c r="X1518" s="24">
        <f t="shared" si="738"/>
        <v>748.14513869478219</v>
      </c>
      <c r="Y1518" s="13">
        <f t="shared" si="724"/>
        <v>0.32088714577285982</v>
      </c>
      <c r="Z1518" s="24">
        <f t="shared" si="725"/>
        <v>4436.3972597656129</v>
      </c>
      <c r="AA1518" s="24">
        <f t="shared" si="726"/>
        <v>17120.218241898852</v>
      </c>
      <c r="AB1518" s="24">
        <f t="shared" si="739"/>
        <v>652.87523065537607</v>
      </c>
      <c r="AC1518" s="24">
        <f t="shared" si="740"/>
        <v>505.35828866705117</v>
      </c>
      <c r="AE1518" s="14">
        <f t="shared" si="741"/>
        <v>125</v>
      </c>
      <c r="AF1518" s="24">
        <f t="shared" si="745"/>
        <v>427.67914433352558</v>
      </c>
      <c r="AG1518" s="3">
        <f t="shared" si="742"/>
        <v>-1</v>
      </c>
      <c r="AH1518" s="3">
        <f>IF(AC1518&lt;=450,AthetaR30_0,IF(AC1518&gt;=650,AthetaR30_2,(IF(AC1518&lt;=550,AthetaR30_0+(AthetaR30_1-AthetaR30_0)/100*(AC1518-450),AthetaR30_1+(AthetaR30_2-AthetaR30_1)/100*(AC1518-450)))))</f>
        <v>0</v>
      </c>
      <c r="AI1518" s="3">
        <f>IF(AD1518&lt;=450,AthetaR60_0,IF(AD1518&gt;=650,AthetaR60_2,(IF(AD1518&lt;=550,AthetaR60_0+(AthetaR60_1-AthetaR60_0)/100*(AD1518-450),AthetaR60_1+(AthetaR60_2-AthetaR60_1)/100*(AD1518-450)))))</f>
        <v>0.5</v>
      </c>
      <c r="AJ1518" s="3">
        <f>IF(AE1518&lt;=450,AthetaR90_0,IF(AE1518&gt;=650,AthetaR90_2,(IF(AE1518&lt;=550,AthetaR90_0+(AthetaR90_1-AthetaR90_0)/100*(AE1518-450),AthetaR90_1+(AthetaR90_2-AthetaR90_1)/100*(AE1518-450)))))</f>
        <v>1.3</v>
      </c>
      <c r="AK1518" s="3">
        <f>IF(AF1518&lt;=450,AthetaR120_0,IF(AF1518&gt;=650,AthetaR120_2,(IF(AF1518&lt;=550,AthetaR120_0+(AthetaR120_1-AthetaR120_0)/100*(AF1518-450),AthetaR120_1+(AthetaR120_2-AthetaR120_1)/100*(AF1518-450)))))</f>
        <v>1.9</v>
      </c>
      <c r="AL1518" s="24">
        <f t="shared" si="743"/>
        <v>652.87523065537607</v>
      </c>
      <c r="AM1518" s="14">
        <f t="shared" si="744"/>
        <v>497.18188669329231</v>
      </c>
    </row>
    <row r="1519" spans="2:39" x14ac:dyDescent="0.25">
      <c r="B1519" s="3">
        <f t="shared" si="727"/>
        <v>7505</v>
      </c>
      <c r="C1519" s="14">
        <f t="shared" si="728"/>
        <v>125.08333333333333</v>
      </c>
      <c r="D1519" s="11">
        <f t="shared" si="729"/>
        <v>1055.2495114585879</v>
      </c>
      <c r="E1519" s="11">
        <f t="shared" si="715"/>
        <v>767.14299292175224</v>
      </c>
      <c r="F1519" s="11">
        <f t="shared" si="730"/>
        <v>357.48944196676081</v>
      </c>
      <c r="G1519" s="11">
        <f t="shared" si="716"/>
        <v>653.13011102809435</v>
      </c>
      <c r="H1519" s="11">
        <f t="shared" si="717"/>
        <v>505.60453988649232</v>
      </c>
      <c r="I1519" s="24">
        <f t="shared" si="731"/>
        <v>357.48944196676081</v>
      </c>
      <c r="J1519" s="12">
        <f t="shared" si="718"/>
        <v>0.1970147447542358</v>
      </c>
      <c r="K1519" s="24">
        <f t="shared" si="719"/>
        <v>586.78397744093604</v>
      </c>
      <c r="L1519" s="12">
        <f t="shared" si="732"/>
        <v>0.20270552277421211</v>
      </c>
      <c r="M1519" s="24">
        <f t="shared" si="733"/>
        <v>653.13011102809435</v>
      </c>
      <c r="N1519" s="12">
        <f t="shared" si="720"/>
        <v>0.47039879122561939</v>
      </c>
      <c r="O1519" s="24">
        <f t="shared" si="721"/>
        <v>819.19921066827396</v>
      </c>
      <c r="P1519" s="12">
        <f t="shared" si="734"/>
        <v>0.25466053412537681</v>
      </c>
      <c r="Q1519" s="24">
        <f t="shared" si="735"/>
        <v>505.60453988649232</v>
      </c>
      <c r="R1519" s="12">
        <f t="shared" si="722"/>
        <v>0.31598142273552138</v>
      </c>
      <c r="S1519" s="24">
        <f t="shared" si="723"/>
        <v>670.74410047401147</v>
      </c>
      <c r="T1519" s="12">
        <f t="shared" si="736"/>
        <v>0.24612433323240482</v>
      </c>
      <c r="W1519" s="24">
        <f t="shared" si="737"/>
        <v>589.79419132824853</v>
      </c>
      <c r="X1519" s="24">
        <f t="shared" si="738"/>
        <v>748.49667267440441</v>
      </c>
      <c r="Y1519" s="13">
        <f t="shared" si="724"/>
        <v>0.32075371181991258</v>
      </c>
      <c r="Z1519" s="24">
        <f t="shared" si="725"/>
        <v>4433.7200398375926</v>
      </c>
      <c r="AA1519" s="24">
        <f t="shared" si="726"/>
        <v>17124.056293432332</v>
      </c>
      <c r="AB1519" s="24">
        <f t="shared" si="739"/>
        <v>653.13011102809435</v>
      </c>
      <c r="AC1519" s="24">
        <f t="shared" si="740"/>
        <v>505.60453988649232</v>
      </c>
      <c r="AE1519" s="14">
        <f t="shared" si="741"/>
        <v>125.08333333333333</v>
      </c>
      <c r="AF1519" s="24">
        <f t="shared" si="745"/>
        <v>427.80226994324619</v>
      </c>
      <c r="AG1519" s="3">
        <f t="shared" si="742"/>
        <v>-1</v>
      </c>
      <c r="AH1519" s="3">
        <f>IF(AC1519&lt;=450,AthetaR30_0,IF(AC1519&gt;=650,AthetaR30_2,(IF(AC1519&lt;=550,AthetaR30_0+(AthetaR30_1-AthetaR30_0)/100*(AC1519-450),AthetaR30_1+(AthetaR30_2-AthetaR30_1)/100*(AC1519-450)))))</f>
        <v>0</v>
      </c>
      <c r="AI1519" s="3">
        <f>IF(AD1519&lt;=450,AthetaR60_0,IF(AD1519&gt;=650,AthetaR60_2,(IF(AD1519&lt;=550,AthetaR60_0+(AthetaR60_1-AthetaR60_0)/100*(AD1519-450),AthetaR60_1+(AthetaR60_2-AthetaR60_1)/100*(AD1519-450)))))</f>
        <v>0.5</v>
      </c>
      <c r="AJ1519" s="3">
        <f>IF(AE1519&lt;=450,AthetaR90_0,IF(AE1519&gt;=650,AthetaR90_2,(IF(AE1519&lt;=550,AthetaR90_0+(AthetaR90_1-AthetaR90_0)/100*(AE1519-450),AthetaR90_1+(AthetaR90_2-AthetaR90_1)/100*(AE1519-450)))))</f>
        <v>1.3</v>
      </c>
      <c r="AK1519" s="3">
        <f>IF(AF1519&lt;=450,AthetaR120_0,IF(AF1519&gt;=650,AthetaR120_2,(IF(AF1519&lt;=550,AthetaR120_0+(AthetaR120_1-AthetaR120_0)/100*(AF1519-450),AthetaR120_1+(AthetaR120_2-AthetaR120_1)/100*(AF1519-450)))))</f>
        <v>1.9</v>
      </c>
      <c r="AL1519" s="24">
        <f t="shared" si="743"/>
        <v>653.13011102809435</v>
      </c>
      <c r="AM1519" s="14">
        <f t="shared" si="744"/>
        <v>497.41415479877304</v>
      </c>
    </row>
    <row r="1520" spans="2:39" x14ac:dyDescent="0.25">
      <c r="B1520" s="3">
        <f t="shared" si="727"/>
        <v>7510</v>
      </c>
      <c r="C1520" s="14">
        <f t="shared" si="728"/>
        <v>125.16666666666667</v>
      </c>
      <c r="D1520" s="11">
        <f t="shared" si="729"/>
        <v>1055.349199816395</v>
      </c>
      <c r="E1520" s="11">
        <f t="shared" si="715"/>
        <v>767.3567912704043</v>
      </c>
      <c r="F1520" s="11">
        <f t="shared" si="730"/>
        <v>357.69214748953505</v>
      </c>
      <c r="G1520" s="11">
        <f t="shared" si="716"/>
        <v>653.38477156221973</v>
      </c>
      <c r="H1520" s="11">
        <f t="shared" si="717"/>
        <v>505.85066421972471</v>
      </c>
      <c r="I1520" s="24">
        <f t="shared" si="731"/>
        <v>357.69214748953505</v>
      </c>
      <c r="J1520" s="12">
        <f t="shared" si="718"/>
        <v>0.19698643861538778</v>
      </c>
      <c r="K1520" s="24">
        <f t="shared" si="719"/>
        <v>586.86829587857051</v>
      </c>
      <c r="L1520" s="12">
        <f t="shared" si="732"/>
        <v>0.2026493179011328</v>
      </c>
      <c r="M1520" s="24">
        <f t="shared" si="733"/>
        <v>653.38477156221973</v>
      </c>
      <c r="N1520" s="12">
        <f t="shared" si="720"/>
        <v>0.47013418384898681</v>
      </c>
      <c r="O1520" s="24">
        <f t="shared" si="721"/>
        <v>819.66028361621341</v>
      </c>
      <c r="P1520" s="12">
        <f t="shared" si="734"/>
        <v>0.25444036963064492</v>
      </c>
      <c r="Q1520" s="24">
        <f t="shared" si="735"/>
        <v>505.85066421972471</v>
      </c>
      <c r="R1520" s="12">
        <f t="shared" si="722"/>
        <v>0.31589251587952649</v>
      </c>
      <c r="S1520" s="24">
        <f t="shared" si="723"/>
        <v>670.93287908114064</v>
      </c>
      <c r="T1520" s="12">
        <f t="shared" si="736"/>
        <v>0.24599750088058661</v>
      </c>
      <c r="W1520" s="24">
        <f t="shared" si="737"/>
        <v>590.11494504006839</v>
      </c>
      <c r="X1520" s="24">
        <f t="shared" si="738"/>
        <v>748.84852108206655</v>
      </c>
      <c r="Y1520" s="13">
        <f t="shared" si="724"/>
        <v>0.32062032507751975</v>
      </c>
      <c r="Z1520" s="24">
        <f t="shared" si="725"/>
        <v>4431.0461557583976</v>
      </c>
      <c r="AA1520" s="24">
        <f t="shared" si="726"/>
        <v>17127.894812067305</v>
      </c>
      <c r="AB1520" s="24">
        <f t="shared" si="739"/>
        <v>653.38477156221973</v>
      </c>
      <c r="AC1520" s="24">
        <f t="shared" si="740"/>
        <v>505.85066421972471</v>
      </c>
      <c r="AE1520" s="14">
        <f t="shared" si="741"/>
        <v>125.16666666666667</v>
      </c>
      <c r="AF1520" s="24">
        <f t="shared" si="745"/>
        <v>427.92533210986232</v>
      </c>
      <c r="AG1520" s="3">
        <f t="shared" si="742"/>
        <v>-1</v>
      </c>
      <c r="AH1520" s="3">
        <f>IF(AC1520&lt;=450,AthetaR30_0,IF(AC1520&gt;=650,AthetaR30_2,(IF(AC1520&lt;=550,AthetaR30_0+(AthetaR30_1-AthetaR30_0)/100*(AC1520-450),AthetaR30_1+(AthetaR30_2-AthetaR30_1)/100*(AC1520-450)))))</f>
        <v>0</v>
      </c>
      <c r="AI1520" s="3">
        <f>IF(AD1520&lt;=450,AthetaR60_0,IF(AD1520&gt;=650,AthetaR60_2,(IF(AD1520&lt;=550,AthetaR60_0+(AthetaR60_1-AthetaR60_0)/100*(AD1520-450),AthetaR60_1+(AthetaR60_2-AthetaR60_1)/100*(AD1520-450)))))</f>
        <v>0.5</v>
      </c>
      <c r="AJ1520" s="3">
        <f>IF(AE1520&lt;=450,AthetaR90_0,IF(AE1520&gt;=650,AthetaR90_2,(IF(AE1520&lt;=550,AthetaR90_0+(AthetaR90_1-AthetaR90_0)/100*(AE1520-450),AthetaR90_1+(AthetaR90_2-AthetaR90_1)/100*(AE1520-450)))))</f>
        <v>1.3</v>
      </c>
      <c r="AK1520" s="3">
        <f>IF(AF1520&lt;=450,AthetaR120_0,IF(AF1520&gt;=650,AthetaR120_2,(IF(AF1520&lt;=550,AthetaR120_0+(AthetaR120_1-AthetaR120_0)/100*(AF1520-450),AthetaR120_1+(AthetaR120_2-AthetaR120_1)/100*(AF1520-450)))))</f>
        <v>1.9</v>
      </c>
      <c r="AL1520" s="24">
        <f t="shared" si="743"/>
        <v>653.38477156221973</v>
      </c>
      <c r="AM1520" s="14">
        <f t="shared" si="744"/>
        <v>497.64629187669624</v>
      </c>
    </row>
    <row r="1521" spans="2:39" x14ac:dyDescent="0.25">
      <c r="B1521" s="3">
        <f t="shared" si="727"/>
        <v>7515</v>
      </c>
      <c r="C1521" s="14">
        <f t="shared" si="728"/>
        <v>125.25</v>
      </c>
      <c r="D1521" s="11">
        <f t="shared" si="729"/>
        <v>1055.4488218920442</v>
      </c>
      <c r="E1521" s="11">
        <f t="shared" si="715"/>
        <v>767.57058961905636</v>
      </c>
      <c r="F1521" s="11">
        <f t="shared" si="730"/>
        <v>357.89479680743619</v>
      </c>
      <c r="G1521" s="11">
        <f t="shared" si="716"/>
        <v>653.63921193185035</v>
      </c>
      <c r="H1521" s="11">
        <f t="shared" si="717"/>
        <v>506.09666172060531</v>
      </c>
      <c r="I1521" s="24">
        <f t="shared" si="731"/>
        <v>357.89479680743619</v>
      </c>
      <c r="J1521" s="12">
        <f t="shared" si="718"/>
        <v>0.1969581293732959</v>
      </c>
      <c r="K1521" s="24">
        <f t="shared" si="719"/>
        <v>586.95264780005232</v>
      </c>
      <c r="L1521" s="12">
        <f t="shared" si="732"/>
        <v>0.20259311260017004</v>
      </c>
      <c r="M1521" s="24">
        <f t="shared" si="733"/>
        <v>653.63921193185035</v>
      </c>
      <c r="N1521" s="12">
        <f t="shared" si="720"/>
        <v>0.46986850959612875</v>
      </c>
      <c r="O1521" s="24">
        <f t="shared" si="721"/>
        <v>820.12373802739398</v>
      </c>
      <c r="P1521" s="12">
        <f t="shared" si="734"/>
        <v>0.25421987702538912</v>
      </c>
      <c r="Q1521" s="24">
        <f t="shared" si="735"/>
        <v>506.09666172060531</v>
      </c>
      <c r="R1521" s="12">
        <f t="shared" si="722"/>
        <v>0.31580360917240646</v>
      </c>
      <c r="S1521" s="24">
        <f t="shared" si="723"/>
        <v>671.12176366398</v>
      </c>
      <c r="T1521" s="12">
        <f t="shared" si="736"/>
        <v>0.24587072244509342</v>
      </c>
      <c r="W1521" s="24">
        <f t="shared" si="737"/>
        <v>590.43556536514586</v>
      </c>
      <c r="X1521" s="24">
        <f t="shared" si="738"/>
        <v>749.20068383422574</v>
      </c>
      <c r="Y1521" s="13">
        <f t="shared" si="724"/>
        <v>0.32048698590746394</v>
      </c>
      <c r="Z1521" s="24">
        <f t="shared" si="725"/>
        <v>4428.3756063477622</v>
      </c>
      <c r="AA1521" s="24">
        <f t="shared" si="726"/>
        <v>17131.733814094812</v>
      </c>
      <c r="AB1521" s="24">
        <f t="shared" si="739"/>
        <v>653.63921193185035</v>
      </c>
      <c r="AC1521" s="24">
        <f t="shared" si="740"/>
        <v>506.09666172060531</v>
      </c>
      <c r="AE1521" s="14">
        <f t="shared" si="741"/>
        <v>125.25</v>
      </c>
      <c r="AF1521" s="24">
        <f t="shared" si="745"/>
        <v>428.04833086030266</v>
      </c>
      <c r="AG1521" s="3">
        <f t="shared" si="742"/>
        <v>-1</v>
      </c>
      <c r="AH1521" s="3">
        <f>IF(AC1521&lt;=450,AthetaR30_0,IF(AC1521&gt;=650,AthetaR30_2,(IF(AC1521&lt;=550,AthetaR30_0+(AthetaR30_1-AthetaR30_0)/100*(AC1521-450),AthetaR30_1+(AthetaR30_2-AthetaR30_1)/100*(AC1521-450)))))</f>
        <v>0</v>
      </c>
      <c r="AI1521" s="3">
        <f>IF(AD1521&lt;=450,AthetaR60_0,IF(AD1521&gt;=650,AthetaR60_2,(IF(AD1521&lt;=550,AthetaR60_0+(AthetaR60_1-AthetaR60_0)/100*(AD1521-450),AthetaR60_1+(AthetaR60_2-AthetaR60_1)/100*(AD1521-450)))))</f>
        <v>0.5</v>
      </c>
      <c r="AJ1521" s="3">
        <f>IF(AE1521&lt;=450,AthetaR90_0,IF(AE1521&gt;=650,AthetaR90_2,(IF(AE1521&lt;=550,AthetaR90_0+(AthetaR90_1-AthetaR90_0)/100*(AE1521-450),AthetaR90_1+(AthetaR90_2-AthetaR90_1)/100*(AE1521-450)))))</f>
        <v>1.3</v>
      </c>
      <c r="AK1521" s="3">
        <f>IF(AF1521&lt;=450,AthetaR120_0,IF(AF1521&gt;=650,AthetaR120_2,(IF(AF1521&lt;=550,AthetaR120_0+(AthetaR120_1-AthetaR120_0)/100*(AF1521-450),AthetaR120_1+(AthetaR120_2-AthetaR120_1)/100*(AF1521-450)))))</f>
        <v>1.9</v>
      </c>
      <c r="AL1521" s="24">
        <f t="shared" si="743"/>
        <v>653.63921193185035</v>
      </c>
      <c r="AM1521" s="14">
        <f t="shared" si="744"/>
        <v>497.87829799171112</v>
      </c>
    </row>
    <row r="1522" spans="2:39" x14ac:dyDescent="0.25">
      <c r="B1522" s="3">
        <f t="shared" si="727"/>
        <v>7520</v>
      </c>
      <c r="C1522" s="14">
        <f t="shared" si="728"/>
        <v>125.33333333333333</v>
      </c>
      <c r="D1522" s="11">
        <f t="shared" si="729"/>
        <v>1055.5483777736183</v>
      </c>
      <c r="E1522" s="11">
        <f t="shared" si="715"/>
        <v>767.78438796770843</v>
      </c>
      <c r="F1522" s="11">
        <f t="shared" si="730"/>
        <v>358.09738992003639</v>
      </c>
      <c r="G1522" s="11">
        <f t="shared" si="716"/>
        <v>653.89343180887579</v>
      </c>
      <c r="H1522" s="11">
        <f t="shared" si="717"/>
        <v>506.3425324430504</v>
      </c>
      <c r="I1522" s="24">
        <f t="shared" si="731"/>
        <v>358.09738992003639</v>
      </c>
      <c r="J1522" s="12">
        <f t="shared" si="718"/>
        <v>0.19692981701290035</v>
      </c>
      <c r="K1522" s="24">
        <f t="shared" si="719"/>
        <v>587.03703326870152</v>
      </c>
      <c r="L1522" s="12">
        <f t="shared" si="732"/>
        <v>0.2025369068895273</v>
      </c>
      <c r="M1522" s="24">
        <f t="shared" si="733"/>
        <v>653.89343180887579</v>
      </c>
      <c r="N1522" s="12">
        <f t="shared" si="720"/>
        <v>0.46960176264697834</v>
      </c>
      <c r="O1522" s="24">
        <f t="shared" si="721"/>
        <v>820.58959127251728</v>
      </c>
      <c r="P1522" s="12">
        <f t="shared" si="734"/>
        <v>0.25399905408471884</v>
      </c>
      <c r="Q1522" s="24">
        <f t="shared" si="735"/>
        <v>506.3425324430504</v>
      </c>
      <c r="R1522" s="12">
        <f t="shared" si="722"/>
        <v>0.31571470269127533</v>
      </c>
      <c r="S1522" s="24">
        <f t="shared" si="723"/>
        <v>671.31075414782276</v>
      </c>
      <c r="T1522" s="12">
        <f t="shared" si="736"/>
        <v>0.24574399798511348</v>
      </c>
      <c r="W1522" s="24">
        <f t="shared" si="737"/>
        <v>590.75605235105331</v>
      </c>
      <c r="X1522" s="24">
        <f t="shared" si="738"/>
        <v>749.55316084715218</v>
      </c>
      <c r="Y1522" s="13">
        <f t="shared" si="724"/>
        <v>0.32035369467042807</v>
      </c>
      <c r="Z1522" s="24">
        <f t="shared" si="725"/>
        <v>4425.7083904163774</v>
      </c>
      <c r="AA1522" s="24">
        <f t="shared" si="726"/>
        <v>17135.573315793368</v>
      </c>
      <c r="AB1522" s="24">
        <f t="shared" si="739"/>
        <v>653.89343180887579</v>
      </c>
      <c r="AC1522" s="24">
        <f t="shared" si="740"/>
        <v>506.3425324430504</v>
      </c>
      <c r="AE1522" s="14">
        <f t="shared" si="741"/>
        <v>125.33333333333333</v>
      </c>
      <c r="AF1522" s="24">
        <f t="shared" si="745"/>
        <v>428.17126622152523</v>
      </c>
      <c r="AG1522" s="3">
        <f t="shared" si="742"/>
        <v>-1</v>
      </c>
      <c r="AH1522" s="3">
        <f>IF(AC1522&lt;=450,AthetaR30_0,IF(AC1522&gt;=650,AthetaR30_2,(IF(AC1522&lt;=550,AthetaR30_0+(AthetaR30_1-AthetaR30_0)/100*(AC1522-450),AthetaR30_1+(AthetaR30_2-AthetaR30_1)/100*(AC1522-450)))))</f>
        <v>0</v>
      </c>
      <c r="AI1522" s="3">
        <f>IF(AD1522&lt;=450,AthetaR60_0,IF(AD1522&gt;=650,AthetaR60_2,(IF(AD1522&lt;=550,AthetaR60_0+(AthetaR60_1-AthetaR60_0)/100*(AD1522-450),AthetaR60_1+(AthetaR60_2-AthetaR60_1)/100*(AD1522-450)))))</f>
        <v>0.5</v>
      </c>
      <c r="AJ1522" s="3">
        <f>IF(AE1522&lt;=450,AthetaR90_0,IF(AE1522&gt;=650,AthetaR90_2,(IF(AE1522&lt;=550,AthetaR90_0+(AthetaR90_1-AthetaR90_0)/100*(AE1522-450),AthetaR90_1+(AthetaR90_2-AthetaR90_1)/100*(AE1522-450)))))</f>
        <v>1.3</v>
      </c>
      <c r="AK1522" s="3">
        <f>IF(AF1522&lt;=450,AthetaR120_0,IF(AF1522&gt;=650,AthetaR120_2,(IF(AF1522&lt;=550,AthetaR120_0+(AthetaR120_1-AthetaR120_0)/100*(AF1522-450),AthetaR120_1+(AthetaR120_2-AthetaR120_1)/100*(AF1522-450)))))</f>
        <v>1.9</v>
      </c>
      <c r="AL1522" s="24">
        <f t="shared" si="743"/>
        <v>653.89343180887579</v>
      </c>
      <c r="AM1522" s="14">
        <f t="shared" si="744"/>
        <v>498.11017320849669</v>
      </c>
    </row>
    <row r="1523" spans="2:39" x14ac:dyDescent="0.25">
      <c r="B1523" s="3">
        <f t="shared" si="727"/>
        <v>7525</v>
      </c>
      <c r="C1523" s="14">
        <f t="shared" si="728"/>
        <v>125.41666666666667</v>
      </c>
      <c r="D1523" s="11">
        <f t="shared" si="729"/>
        <v>1055.6478675490246</v>
      </c>
      <c r="E1523" s="11">
        <f t="shared" si="715"/>
        <v>767.99818631636049</v>
      </c>
      <c r="F1523" s="11">
        <f t="shared" si="730"/>
        <v>358.29992682692591</v>
      </c>
      <c r="G1523" s="11">
        <f t="shared" si="716"/>
        <v>654.1474308629605</v>
      </c>
      <c r="H1523" s="11">
        <f t="shared" si="717"/>
        <v>506.58827644103553</v>
      </c>
      <c r="I1523" s="24">
        <f t="shared" si="731"/>
        <v>358.29992682692591</v>
      </c>
      <c r="J1523" s="12">
        <f t="shared" si="718"/>
        <v>0.19690150151921851</v>
      </c>
      <c r="K1523" s="24">
        <f t="shared" si="719"/>
        <v>587.12145234767388</v>
      </c>
      <c r="L1523" s="12">
        <f t="shared" si="732"/>
        <v>0.20248070078741748</v>
      </c>
      <c r="M1523" s="24">
        <f t="shared" si="733"/>
        <v>654.1474308629605</v>
      </c>
      <c r="N1523" s="12">
        <f t="shared" si="720"/>
        <v>0.46933393714365251</v>
      </c>
      <c r="O1523" s="24">
        <f t="shared" si="721"/>
        <v>821.05786088379659</v>
      </c>
      <c r="P1523" s="12">
        <f t="shared" si="734"/>
        <v>0.25377789856744637</v>
      </c>
      <c r="Q1523" s="24">
        <f t="shared" si="735"/>
        <v>506.58827644103553</v>
      </c>
      <c r="R1523" s="12">
        <f t="shared" si="722"/>
        <v>0.31562579651322703</v>
      </c>
      <c r="S1523" s="24">
        <f t="shared" si="723"/>
        <v>671.49985045773565</v>
      </c>
      <c r="T1523" s="12">
        <f t="shared" si="736"/>
        <v>0.24561732755964596</v>
      </c>
      <c r="W1523" s="24">
        <f t="shared" si="737"/>
        <v>591.07640604572373</v>
      </c>
      <c r="X1523" s="24">
        <f t="shared" si="738"/>
        <v>749.90595203693124</v>
      </c>
      <c r="Y1523" s="13">
        <f t="shared" si="724"/>
        <v>0.32022045172599617</v>
      </c>
      <c r="Z1523" s="24">
        <f t="shared" si="725"/>
        <v>4423.0445067659193</v>
      </c>
      <c r="AA1523" s="24">
        <f t="shared" si="726"/>
        <v>17139.413333428925</v>
      </c>
      <c r="AB1523" s="24">
        <f t="shared" si="739"/>
        <v>654.1474308629605</v>
      </c>
      <c r="AC1523" s="24">
        <f t="shared" si="740"/>
        <v>506.58827644103553</v>
      </c>
      <c r="AE1523" s="14">
        <f t="shared" si="741"/>
        <v>125.41666666666667</v>
      </c>
      <c r="AF1523" s="24">
        <f t="shared" si="745"/>
        <v>428.29413822051777</v>
      </c>
      <c r="AG1523" s="3">
        <f t="shared" si="742"/>
        <v>-1</v>
      </c>
      <c r="AH1523" s="3">
        <f>IF(AC1523&lt;=450,AthetaR30_0,IF(AC1523&gt;=650,AthetaR30_2,(IF(AC1523&lt;=550,AthetaR30_0+(AthetaR30_1-AthetaR30_0)/100*(AC1523-450),AthetaR30_1+(AthetaR30_2-AthetaR30_1)/100*(AC1523-450)))))</f>
        <v>0</v>
      </c>
      <c r="AI1523" s="3">
        <f>IF(AD1523&lt;=450,AthetaR60_0,IF(AD1523&gt;=650,AthetaR60_2,(IF(AD1523&lt;=550,AthetaR60_0+(AthetaR60_1-AthetaR60_0)/100*(AD1523-450),AthetaR60_1+(AthetaR60_2-AthetaR60_1)/100*(AD1523-450)))))</f>
        <v>0.5</v>
      </c>
      <c r="AJ1523" s="3">
        <f>IF(AE1523&lt;=450,AthetaR90_0,IF(AE1523&gt;=650,AthetaR90_2,(IF(AE1523&lt;=550,AthetaR90_0+(AthetaR90_1-AthetaR90_0)/100*(AE1523-450),AthetaR90_1+(AthetaR90_2-AthetaR90_1)/100*(AE1523-450)))))</f>
        <v>1.3</v>
      </c>
      <c r="AK1523" s="3">
        <f>IF(AF1523&lt;=450,AthetaR120_0,IF(AF1523&gt;=650,AthetaR120_2,(IF(AF1523&lt;=550,AthetaR120_0+(AthetaR120_1-AthetaR120_0)/100*(AF1523-450),AthetaR120_1+(AthetaR120_2-AthetaR120_1)/100*(AF1523-450)))))</f>
        <v>1.9</v>
      </c>
      <c r="AL1523" s="24">
        <f t="shared" si="743"/>
        <v>654.1474308629605</v>
      </c>
      <c r="AM1523" s="14">
        <f t="shared" si="744"/>
        <v>498.34191759176213</v>
      </c>
    </row>
    <row r="1524" spans="2:39" x14ac:dyDescent="0.25">
      <c r="B1524" s="3">
        <f t="shared" si="727"/>
        <v>7530</v>
      </c>
      <c r="C1524" s="14">
        <f t="shared" si="728"/>
        <v>125.5</v>
      </c>
      <c r="D1524" s="11">
        <f t="shared" si="729"/>
        <v>1055.7472913059951</v>
      </c>
      <c r="E1524" s="11">
        <f t="shared" si="715"/>
        <v>768.21198466501255</v>
      </c>
      <c r="F1524" s="11">
        <f t="shared" si="730"/>
        <v>358.50240752771333</v>
      </c>
      <c r="G1524" s="11">
        <f t="shared" si="716"/>
        <v>654.40120876152798</v>
      </c>
      <c r="H1524" s="11">
        <f t="shared" si="717"/>
        <v>506.8338937685952</v>
      </c>
      <c r="I1524" s="24">
        <f t="shared" si="731"/>
        <v>358.50240752771333</v>
      </c>
      <c r="J1524" s="12">
        <f t="shared" si="718"/>
        <v>0.19687318287734432</v>
      </c>
      <c r="K1524" s="24">
        <f t="shared" si="719"/>
        <v>587.20590509996168</v>
      </c>
      <c r="L1524" s="12">
        <f t="shared" si="732"/>
        <v>0.20242449431205325</v>
      </c>
      <c r="M1524" s="24">
        <f t="shared" si="733"/>
        <v>654.40120876152798</v>
      </c>
      <c r="N1524" s="12">
        <f t="shared" si="720"/>
        <v>0.46906502719019255</v>
      </c>
      <c r="O1524" s="24">
        <f t="shared" si="721"/>
        <v>821.52856455676238</v>
      </c>
      <c r="P1524" s="12">
        <f t="shared" si="734"/>
        <v>0.25355640821593967</v>
      </c>
      <c r="Q1524" s="24">
        <f t="shared" si="735"/>
        <v>506.8338937685952</v>
      </c>
      <c r="R1524" s="12">
        <f t="shared" si="722"/>
        <v>0.31553689071533531</v>
      </c>
      <c r="S1524" s="24">
        <f t="shared" si="723"/>
        <v>671.68905251855904</v>
      </c>
      <c r="T1524" s="12">
        <f t="shared" si="736"/>
        <v>0.24549071122748586</v>
      </c>
      <c r="W1524" s="24">
        <f t="shared" si="737"/>
        <v>591.39662649744969</v>
      </c>
      <c r="X1524" s="24">
        <f t="shared" si="738"/>
        <v>750.25905731946568</v>
      </c>
      <c r="Y1524" s="13">
        <f t="shared" si="724"/>
        <v>0.32008725743265104</v>
      </c>
      <c r="Z1524" s="24">
        <f t="shared" si="725"/>
        <v>4420.383954189072</v>
      </c>
      <c r="AA1524" s="24">
        <f t="shared" si="726"/>
        <v>17143.253883254754</v>
      </c>
      <c r="AB1524" s="24">
        <f t="shared" si="739"/>
        <v>654.40120876152798</v>
      </c>
      <c r="AC1524" s="24">
        <f t="shared" si="740"/>
        <v>506.8338937685952</v>
      </c>
      <c r="AE1524" s="14">
        <f t="shared" si="741"/>
        <v>125.5</v>
      </c>
      <c r="AF1524" s="24">
        <f t="shared" si="745"/>
        <v>428.4169468842976</v>
      </c>
      <c r="AG1524" s="3">
        <f t="shared" si="742"/>
        <v>-1</v>
      </c>
      <c r="AH1524" s="3">
        <f>IF(AC1524&lt;=450,AthetaR30_0,IF(AC1524&gt;=650,AthetaR30_2,(IF(AC1524&lt;=550,AthetaR30_0+(AthetaR30_1-AthetaR30_0)/100*(AC1524-450),AthetaR30_1+(AthetaR30_2-AthetaR30_1)/100*(AC1524-450)))))</f>
        <v>0</v>
      </c>
      <c r="AI1524" s="3">
        <f>IF(AD1524&lt;=450,AthetaR60_0,IF(AD1524&gt;=650,AthetaR60_2,(IF(AD1524&lt;=550,AthetaR60_0+(AthetaR60_1-AthetaR60_0)/100*(AD1524-450),AthetaR60_1+(AthetaR60_2-AthetaR60_1)/100*(AD1524-450)))))</f>
        <v>0.5</v>
      </c>
      <c r="AJ1524" s="3">
        <f>IF(AE1524&lt;=450,AthetaR90_0,IF(AE1524&gt;=650,AthetaR90_2,(IF(AE1524&lt;=550,AthetaR90_0+(AthetaR90_1-AthetaR90_0)/100*(AE1524-450),AthetaR90_1+(AthetaR90_2-AthetaR90_1)/100*(AE1524-450)))))</f>
        <v>1.3</v>
      </c>
      <c r="AK1524" s="3">
        <f>IF(AF1524&lt;=450,AthetaR120_0,IF(AF1524&gt;=650,AthetaR120_2,(IF(AF1524&lt;=550,AthetaR120_0+(AthetaR120_1-AthetaR120_0)/100*(AF1524-450),AthetaR120_1+(AthetaR120_2-AthetaR120_1)/100*(AF1524-450)))))</f>
        <v>1.9</v>
      </c>
      <c r="AL1524" s="24">
        <f t="shared" si="743"/>
        <v>654.40120876152798</v>
      </c>
      <c r="AM1524" s="14">
        <f t="shared" si="744"/>
        <v>498.573531206246</v>
      </c>
    </row>
    <row r="1525" spans="2:39" x14ac:dyDescent="0.25">
      <c r="B1525" s="3">
        <f t="shared" si="727"/>
        <v>7535</v>
      </c>
      <c r="C1525" s="14">
        <f t="shared" si="728"/>
        <v>125.58333333333333</v>
      </c>
      <c r="D1525" s="11">
        <f t="shared" si="729"/>
        <v>1055.8466491320874</v>
      </c>
      <c r="E1525" s="11">
        <f t="shared" si="715"/>
        <v>768.42578301366461</v>
      </c>
      <c r="F1525" s="11">
        <f t="shared" si="730"/>
        <v>358.70483202202536</v>
      </c>
      <c r="G1525" s="11">
        <f t="shared" si="716"/>
        <v>654.65476516974388</v>
      </c>
      <c r="H1525" s="11">
        <f t="shared" si="717"/>
        <v>507.07938447982269</v>
      </c>
      <c r="I1525" s="24">
        <f t="shared" si="731"/>
        <v>358.70483202202536</v>
      </c>
      <c r="J1525" s="12">
        <f t="shared" si="718"/>
        <v>0.19684486107244875</v>
      </c>
      <c r="K1525" s="24">
        <f t="shared" si="719"/>
        <v>587.29039158839305</v>
      </c>
      <c r="L1525" s="12">
        <f t="shared" si="732"/>
        <v>0.20236828748164776</v>
      </c>
      <c r="M1525" s="24">
        <f t="shared" si="733"/>
        <v>654.65476516974388</v>
      </c>
      <c r="N1525" s="12">
        <f t="shared" si="720"/>
        <v>0.46879502685230107</v>
      </c>
      <c r="O1525" s="24">
        <f t="shared" si="721"/>
        <v>822.00172015209193</v>
      </c>
      <c r="P1525" s="12">
        <f t="shared" si="734"/>
        <v>0.25333458075599646</v>
      </c>
      <c r="Q1525" s="24">
        <f t="shared" si="735"/>
        <v>507.07938447982269</v>
      </c>
      <c r="R1525" s="12">
        <f t="shared" si="722"/>
        <v>0.3154479853746518</v>
      </c>
      <c r="S1525" s="24">
        <f t="shared" si="723"/>
        <v>671.87836025490924</v>
      </c>
      <c r="T1525" s="12">
        <f t="shared" si="736"/>
        <v>0.24536414904722439</v>
      </c>
      <c r="W1525" s="24">
        <f t="shared" si="737"/>
        <v>591.71671375488233</v>
      </c>
      <c r="X1525" s="24">
        <f t="shared" si="738"/>
        <v>750.61247661048037</v>
      </c>
      <c r="Y1525" s="13">
        <f t="shared" si="724"/>
        <v>0.31995411214777181</v>
      </c>
      <c r="Z1525" s="24">
        <f t="shared" si="725"/>
        <v>4417.7267314695573</v>
      </c>
      <c r="AA1525" s="24">
        <f t="shared" si="726"/>
        <v>17147.09498151128</v>
      </c>
      <c r="AB1525" s="24">
        <f t="shared" si="739"/>
        <v>654.65476516974388</v>
      </c>
      <c r="AC1525" s="24">
        <f t="shared" si="740"/>
        <v>507.07938447982269</v>
      </c>
      <c r="AE1525" s="14">
        <f t="shared" si="741"/>
        <v>125.58333333333333</v>
      </c>
      <c r="AF1525" s="24">
        <f t="shared" si="745"/>
        <v>428.53969223991135</v>
      </c>
      <c r="AG1525" s="3">
        <f t="shared" si="742"/>
        <v>-1</v>
      </c>
      <c r="AH1525" s="3">
        <f>IF(AC1525&lt;=450,AthetaR30_0,IF(AC1525&gt;=650,AthetaR30_2,(IF(AC1525&lt;=550,AthetaR30_0+(AthetaR30_1-AthetaR30_0)/100*(AC1525-450),AthetaR30_1+(AthetaR30_2-AthetaR30_1)/100*(AC1525-450)))))</f>
        <v>0</v>
      </c>
      <c r="AI1525" s="3">
        <f>IF(AD1525&lt;=450,AthetaR60_0,IF(AD1525&gt;=650,AthetaR60_2,(IF(AD1525&lt;=550,AthetaR60_0+(AthetaR60_1-AthetaR60_0)/100*(AD1525-450),AthetaR60_1+(AthetaR60_2-AthetaR60_1)/100*(AD1525-450)))))</f>
        <v>0.5</v>
      </c>
      <c r="AJ1525" s="3">
        <f>IF(AE1525&lt;=450,AthetaR90_0,IF(AE1525&gt;=650,AthetaR90_2,(IF(AE1525&lt;=550,AthetaR90_0+(AthetaR90_1-AthetaR90_0)/100*(AE1525-450),AthetaR90_1+(AthetaR90_2-AthetaR90_1)/100*(AE1525-450)))))</f>
        <v>1.3</v>
      </c>
      <c r="AK1525" s="3">
        <f>IF(AF1525&lt;=450,AthetaR120_0,IF(AF1525&gt;=650,AthetaR120_2,(IF(AF1525&lt;=550,AthetaR120_0+(AthetaR120_1-AthetaR120_0)/100*(AF1525-450),AthetaR120_1+(AthetaR120_2-AthetaR120_1)/100*(AF1525-450)))))</f>
        <v>1.9</v>
      </c>
      <c r="AL1525" s="24">
        <f t="shared" si="743"/>
        <v>654.65476516974388</v>
      </c>
      <c r="AM1525" s="14">
        <f t="shared" si="744"/>
        <v>498.80501411671645</v>
      </c>
    </row>
    <row r="1526" spans="2:39" x14ac:dyDescent="0.25">
      <c r="B1526" s="3">
        <f t="shared" si="727"/>
        <v>7540</v>
      </c>
      <c r="C1526" s="14">
        <f t="shared" si="728"/>
        <v>125.66666666666667</v>
      </c>
      <c r="D1526" s="11">
        <f t="shared" si="729"/>
        <v>1055.945941114685</v>
      </c>
      <c r="E1526" s="11">
        <f t="shared" si="715"/>
        <v>768.63958136231668</v>
      </c>
      <c r="F1526" s="11">
        <f t="shared" si="730"/>
        <v>358.907200309507</v>
      </c>
      <c r="G1526" s="11">
        <f t="shared" si="716"/>
        <v>654.9080997504999</v>
      </c>
      <c r="H1526" s="11">
        <f t="shared" si="717"/>
        <v>507.32474862886994</v>
      </c>
      <c r="I1526" s="24">
        <f t="shared" si="731"/>
        <v>358.907200309507</v>
      </c>
      <c r="J1526" s="12">
        <f t="shared" si="718"/>
        <v>0.19681653608977923</v>
      </c>
      <c r="K1526" s="24">
        <f t="shared" si="719"/>
        <v>587.37491187563228</v>
      </c>
      <c r="L1526" s="12">
        <f t="shared" si="732"/>
        <v>0.20231208031440945</v>
      </c>
      <c r="M1526" s="24">
        <f t="shared" si="733"/>
        <v>654.9080997504999</v>
      </c>
      <c r="N1526" s="12">
        <f t="shared" si="720"/>
        <v>0.4685239301570796</v>
      </c>
      <c r="O1526" s="24">
        <f t="shared" si="721"/>
        <v>822.47734569746126</v>
      </c>
      <c r="P1526" s="12">
        <f t="shared" si="734"/>
        <v>0.25311241389670652</v>
      </c>
      <c r="Q1526" s="24">
        <f t="shared" si="735"/>
        <v>507.32474862886994</v>
      </c>
      <c r="R1526" s="12">
        <f t="shared" si="722"/>
        <v>0.31535908056820672</v>
      </c>
      <c r="S1526" s="24">
        <f t="shared" si="723"/>
        <v>672.06777359117814</v>
      </c>
      <c r="T1526" s="12">
        <f t="shared" si="736"/>
        <v>0.24523764107724191</v>
      </c>
      <c r="W1526" s="24">
        <f t="shared" si="737"/>
        <v>592.03666786703013</v>
      </c>
      <c r="X1526" s="24">
        <f t="shared" si="738"/>
        <v>750.96620982552304</v>
      </c>
      <c r="Y1526" s="13">
        <f t="shared" si="724"/>
        <v>0.31982101622763559</v>
      </c>
      <c r="Z1526" s="24">
        <f t="shared" si="725"/>
        <v>4415.0728373821639</v>
      </c>
      <c r="AA1526" s="24">
        <f t="shared" si="726"/>
        <v>17150.936644426125</v>
      </c>
      <c r="AB1526" s="24">
        <f t="shared" si="739"/>
        <v>654.9080997504999</v>
      </c>
      <c r="AC1526" s="24">
        <f t="shared" si="740"/>
        <v>507.32474862886994</v>
      </c>
      <c r="AE1526" s="14">
        <f t="shared" si="741"/>
        <v>125.66666666666667</v>
      </c>
      <c r="AF1526" s="24">
        <f t="shared" si="745"/>
        <v>428.66237431443494</v>
      </c>
      <c r="AG1526" s="3">
        <f t="shared" si="742"/>
        <v>-1</v>
      </c>
      <c r="AH1526" s="3">
        <f>IF(AC1526&lt;=450,AthetaR30_0,IF(AC1526&gt;=650,AthetaR30_2,(IF(AC1526&lt;=550,AthetaR30_0+(AthetaR30_1-AthetaR30_0)/100*(AC1526-450),AthetaR30_1+(AthetaR30_2-AthetaR30_1)/100*(AC1526-450)))))</f>
        <v>0</v>
      </c>
      <c r="AI1526" s="3">
        <f>IF(AD1526&lt;=450,AthetaR60_0,IF(AD1526&gt;=650,AthetaR60_2,(IF(AD1526&lt;=550,AthetaR60_0+(AthetaR60_1-AthetaR60_0)/100*(AD1526-450),AthetaR60_1+(AthetaR60_2-AthetaR60_1)/100*(AD1526-450)))))</f>
        <v>0.5</v>
      </c>
      <c r="AJ1526" s="3">
        <f>IF(AE1526&lt;=450,AthetaR90_0,IF(AE1526&gt;=650,AthetaR90_2,(IF(AE1526&lt;=550,AthetaR90_0+(AthetaR90_1-AthetaR90_0)/100*(AE1526-450),AthetaR90_1+(AthetaR90_2-AthetaR90_1)/100*(AE1526-450)))))</f>
        <v>1.3</v>
      </c>
      <c r="AK1526" s="3">
        <f>IF(AF1526&lt;=450,AthetaR120_0,IF(AF1526&gt;=650,AthetaR120_2,(IF(AF1526&lt;=550,AthetaR120_0+(AthetaR120_1-AthetaR120_0)/100*(AF1526-450),AthetaR120_1+(AthetaR120_2-AthetaR120_1)/100*(AF1526-450)))))</f>
        <v>1.9</v>
      </c>
      <c r="AL1526" s="24">
        <f t="shared" si="743"/>
        <v>654.9080997504999</v>
      </c>
      <c r="AM1526" s="14">
        <f t="shared" si="744"/>
        <v>499.03636638797099</v>
      </c>
    </row>
    <row r="1527" spans="2:39" x14ac:dyDescent="0.25">
      <c r="B1527" s="3">
        <f t="shared" si="727"/>
        <v>7545</v>
      </c>
      <c r="C1527" s="14">
        <f t="shared" si="728"/>
        <v>125.75</v>
      </c>
      <c r="D1527" s="11">
        <f t="shared" si="729"/>
        <v>1056.0451673409982</v>
      </c>
      <c r="E1527" s="11">
        <f t="shared" si="715"/>
        <v>768.85337971096874</v>
      </c>
      <c r="F1527" s="11">
        <f t="shared" si="730"/>
        <v>359.10951238982142</v>
      </c>
      <c r="G1527" s="11">
        <f t="shared" si="716"/>
        <v>655.1612121643966</v>
      </c>
      <c r="H1527" s="11">
        <f t="shared" si="717"/>
        <v>507.56998626994721</v>
      </c>
      <c r="I1527" s="24">
        <f t="shared" si="731"/>
        <v>359.10951238982142</v>
      </c>
      <c r="J1527" s="12">
        <f t="shared" si="718"/>
        <v>0.19678820791465954</v>
      </c>
      <c r="K1527" s="24">
        <f t="shared" si="719"/>
        <v>587.4594660241803</v>
      </c>
      <c r="L1527" s="12">
        <f t="shared" si="732"/>
        <v>0.20225587282854293</v>
      </c>
      <c r="M1527" s="24">
        <f t="shared" si="733"/>
        <v>655.1612121643966</v>
      </c>
      <c r="N1527" s="12">
        <f t="shared" si="720"/>
        <v>0.46825173109276386</v>
      </c>
      <c r="O1527" s="24">
        <f t="shared" si="721"/>
        <v>822.955459389422</v>
      </c>
      <c r="P1527" s="12">
        <f t="shared" si="734"/>
        <v>0.25288990533032357</v>
      </c>
      <c r="Q1527" s="24">
        <f t="shared" si="735"/>
        <v>507.56998626994721</v>
      </c>
      <c r="R1527" s="12">
        <f t="shared" si="722"/>
        <v>0.31527017637300675</v>
      </c>
      <c r="S1527" s="24">
        <f t="shared" si="723"/>
        <v>672.2572924515357</v>
      </c>
      <c r="T1527" s="12">
        <f t="shared" si="736"/>
        <v>0.2451111873757075</v>
      </c>
      <c r="W1527" s="24">
        <f t="shared" si="737"/>
        <v>592.35648888325773</v>
      </c>
      <c r="X1527" s="24">
        <f t="shared" si="738"/>
        <v>751.32025687996861</v>
      </c>
      <c r="Y1527" s="13">
        <f t="shared" si="724"/>
        <v>0.31968797002741278</v>
      </c>
      <c r="Z1527" s="24">
        <f t="shared" si="725"/>
        <v>4412.4222706927758</v>
      </c>
      <c r="AA1527" s="24">
        <f t="shared" si="726"/>
        <v>17154.77888821383</v>
      </c>
      <c r="AB1527" s="24">
        <f t="shared" si="739"/>
        <v>655.1612121643966</v>
      </c>
      <c r="AC1527" s="24">
        <f t="shared" si="740"/>
        <v>507.56998626994721</v>
      </c>
      <c r="AE1527" s="14">
        <f t="shared" si="741"/>
        <v>125.75</v>
      </c>
      <c r="AF1527" s="24">
        <f t="shared" si="745"/>
        <v>428.7849931349736</v>
      </c>
      <c r="AG1527" s="3">
        <f t="shared" si="742"/>
        <v>-1</v>
      </c>
      <c r="AH1527" s="3">
        <f>IF(AC1527&lt;=450,AthetaR30_0,IF(AC1527&gt;=650,AthetaR30_2,(IF(AC1527&lt;=550,AthetaR30_0+(AthetaR30_1-AthetaR30_0)/100*(AC1527-450),AthetaR30_1+(AthetaR30_2-AthetaR30_1)/100*(AC1527-450)))))</f>
        <v>0</v>
      </c>
      <c r="AI1527" s="3">
        <f>IF(AD1527&lt;=450,AthetaR60_0,IF(AD1527&gt;=650,AthetaR60_2,(IF(AD1527&lt;=550,AthetaR60_0+(AthetaR60_1-AthetaR60_0)/100*(AD1527-450),AthetaR60_1+(AthetaR60_2-AthetaR60_1)/100*(AD1527-450)))))</f>
        <v>0.5</v>
      </c>
      <c r="AJ1527" s="3">
        <f>IF(AE1527&lt;=450,AthetaR90_0,IF(AE1527&gt;=650,AthetaR90_2,(IF(AE1527&lt;=550,AthetaR90_0+(AthetaR90_1-AthetaR90_0)/100*(AE1527-450),AthetaR90_1+(AthetaR90_2-AthetaR90_1)/100*(AE1527-450)))))</f>
        <v>1.3</v>
      </c>
      <c r="AK1527" s="3">
        <f>IF(AF1527&lt;=450,AthetaR120_0,IF(AF1527&gt;=650,AthetaR120_2,(IF(AF1527&lt;=550,AthetaR120_0+(AthetaR120_1-AthetaR120_0)/100*(AF1527-450),AthetaR120_1+(AthetaR120_2-AthetaR120_1)/100*(AF1527-450)))))</f>
        <v>1.9</v>
      </c>
      <c r="AL1527" s="24">
        <f t="shared" si="743"/>
        <v>655.1612121643966</v>
      </c>
      <c r="AM1527" s="14">
        <f t="shared" si="744"/>
        <v>499.26758808483612</v>
      </c>
    </row>
    <row r="1528" spans="2:39" x14ac:dyDescent="0.25">
      <c r="B1528" s="3">
        <f t="shared" si="727"/>
        <v>7550</v>
      </c>
      <c r="C1528" s="14">
        <f t="shared" si="728"/>
        <v>125.83333333333333</v>
      </c>
      <c r="D1528" s="11">
        <f t="shared" si="729"/>
        <v>1056.1443278980632</v>
      </c>
      <c r="E1528" s="11">
        <f t="shared" si="715"/>
        <v>769.06717805962091</v>
      </c>
      <c r="F1528" s="11">
        <f t="shared" si="730"/>
        <v>359.31176826264993</v>
      </c>
      <c r="G1528" s="11">
        <f t="shared" si="716"/>
        <v>655.41410206972694</v>
      </c>
      <c r="H1528" s="11">
        <f t="shared" si="717"/>
        <v>507.81509745732291</v>
      </c>
      <c r="I1528" s="24">
        <f t="shared" si="731"/>
        <v>359.31176826264993</v>
      </c>
      <c r="J1528" s="12">
        <f t="shared" si="718"/>
        <v>0.19675987653248997</v>
      </c>
      <c r="K1528" s="24">
        <f t="shared" si="719"/>
        <v>587.54405409637445</v>
      </c>
      <c r="L1528" s="12">
        <f t="shared" si="732"/>
        <v>0.20219966504227962</v>
      </c>
      <c r="M1528" s="24">
        <f t="shared" si="733"/>
        <v>655.41410206972694</v>
      </c>
      <c r="N1528" s="12">
        <f t="shared" si="720"/>
        <v>0.46797842360845704</v>
      </c>
      <c r="O1528" s="24">
        <f t="shared" si="721"/>
        <v>823.43607959530254</v>
      </c>
      <c r="P1528" s="12">
        <f t="shared" si="734"/>
        <v>0.25266705273221202</v>
      </c>
      <c r="Q1528" s="24">
        <f t="shared" si="735"/>
        <v>507.81509745732291</v>
      </c>
      <c r="R1528" s="12">
        <f t="shared" si="722"/>
        <v>0.31518127286603548</v>
      </c>
      <c r="S1528" s="24">
        <f t="shared" si="723"/>
        <v>672.44691675992965</v>
      </c>
      <c r="T1528" s="12">
        <f t="shared" si="736"/>
        <v>0.2449847880006297</v>
      </c>
      <c r="W1528" s="24">
        <f t="shared" si="737"/>
        <v>592.67617685328514</v>
      </c>
      <c r="X1528" s="24">
        <f t="shared" si="738"/>
        <v>751.67461768902149</v>
      </c>
      <c r="Y1528" s="13">
        <f t="shared" si="724"/>
        <v>0.31955497390116877</v>
      </c>
      <c r="Z1528" s="24">
        <f t="shared" si="725"/>
        <v>4409.7750301583947</v>
      </c>
      <c r="AA1528" s="24">
        <f t="shared" si="726"/>
        <v>17158.621729075949</v>
      </c>
      <c r="AB1528" s="24">
        <f t="shared" si="739"/>
        <v>655.41410206972694</v>
      </c>
      <c r="AC1528" s="24">
        <f t="shared" si="740"/>
        <v>507.81509745732291</v>
      </c>
      <c r="AE1528" s="14">
        <f t="shared" si="741"/>
        <v>125.83333333333333</v>
      </c>
      <c r="AF1528" s="24">
        <f t="shared" si="745"/>
        <v>428.90754872866148</v>
      </c>
      <c r="AG1528" s="3">
        <f t="shared" si="742"/>
        <v>-1</v>
      </c>
      <c r="AH1528" s="3">
        <f>IF(AC1528&lt;=450,AthetaR30_0,IF(AC1528&gt;=650,AthetaR30_2,(IF(AC1528&lt;=550,AthetaR30_0+(AthetaR30_1-AthetaR30_0)/100*(AC1528-450),AthetaR30_1+(AthetaR30_2-AthetaR30_1)/100*(AC1528-450)))))</f>
        <v>0</v>
      </c>
      <c r="AI1528" s="3">
        <f>IF(AD1528&lt;=450,AthetaR60_0,IF(AD1528&gt;=650,AthetaR60_2,(IF(AD1528&lt;=550,AthetaR60_0+(AthetaR60_1-AthetaR60_0)/100*(AD1528-450),AthetaR60_1+(AthetaR60_2-AthetaR60_1)/100*(AD1528-450)))))</f>
        <v>0.5</v>
      </c>
      <c r="AJ1528" s="3">
        <f>IF(AE1528&lt;=450,AthetaR90_0,IF(AE1528&gt;=650,AthetaR90_2,(IF(AE1528&lt;=550,AthetaR90_0+(AthetaR90_1-AthetaR90_0)/100*(AE1528-450),AthetaR90_1+(AthetaR90_2-AthetaR90_1)/100*(AE1528-450)))))</f>
        <v>1.3</v>
      </c>
      <c r="AK1528" s="3">
        <f>IF(AF1528&lt;=450,AthetaR120_0,IF(AF1528&gt;=650,AthetaR120_2,(IF(AF1528&lt;=550,AthetaR120_0+(AthetaR120_1-AthetaR120_0)/100*(AF1528-450),AthetaR120_1+(AthetaR120_2-AthetaR120_1)/100*(AF1528-450)))))</f>
        <v>1.9</v>
      </c>
      <c r="AL1528" s="24">
        <f t="shared" si="743"/>
        <v>655.41410206972694</v>
      </c>
      <c r="AM1528" s="14">
        <f t="shared" si="744"/>
        <v>499.49867927216712</v>
      </c>
    </row>
    <row r="1529" spans="2:39" x14ac:dyDescent="0.25">
      <c r="B1529" s="3">
        <f t="shared" si="727"/>
        <v>7555</v>
      </c>
      <c r="C1529" s="14">
        <f t="shared" si="728"/>
        <v>125.91666666666667</v>
      </c>
      <c r="D1529" s="11">
        <f t="shared" si="729"/>
        <v>1056.2434228727448</v>
      </c>
      <c r="E1529" s="11">
        <f t="shared" si="715"/>
        <v>769.28097640827298</v>
      </c>
      <c r="F1529" s="11">
        <f t="shared" si="730"/>
        <v>359.51396792769219</v>
      </c>
      <c r="G1529" s="11">
        <f t="shared" si="716"/>
        <v>655.66676912245919</v>
      </c>
      <c r="H1529" s="11">
        <f t="shared" si="717"/>
        <v>508.06008224532354</v>
      </c>
      <c r="I1529" s="24">
        <f t="shared" si="731"/>
        <v>359.51396792769219</v>
      </c>
      <c r="J1529" s="12">
        <f t="shared" si="718"/>
        <v>0.19673154192874701</v>
      </c>
      <c r="K1529" s="24">
        <f t="shared" si="719"/>
        <v>587.62867615438904</v>
      </c>
      <c r="L1529" s="12">
        <f t="shared" si="732"/>
        <v>0.20214345697380615</v>
      </c>
      <c r="M1529" s="24">
        <f t="shared" si="733"/>
        <v>655.66676912245919</v>
      </c>
      <c r="N1529" s="12">
        <f t="shared" si="720"/>
        <v>0.46770400161386227</v>
      </c>
      <c r="O1529" s="24">
        <f t="shared" si="721"/>
        <v>823.91922485513362</v>
      </c>
      <c r="P1529" s="12">
        <f t="shared" si="734"/>
        <v>0.25244385376054412</v>
      </c>
      <c r="Q1529" s="24">
        <f t="shared" si="735"/>
        <v>508.06008224532354</v>
      </c>
      <c r="R1529" s="12">
        <f t="shared" si="722"/>
        <v>0.31509237012425168</v>
      </c>
      <c r="S1529" s="24">
        <f t="shared" si="723"/>
        <v>672.63664644008827</v>
      </c>
      <c r="T1529" s="12">
        <f t="shared" si="736"/>
        <v>0.24485844300974097</v>
      </c>
      <c r="W1529" s="24">
        <f t="shared" si="737"/>
        <v>592.99573182718632</v>
      </c>
      <c r="X1529" s="24">
        <f t="shared" si="738"/>
        <v>752.02929216771849</v>
      </c>
      <c r="Y1529" s="13">
        <f t="shared" si="724"/>
        <v>0.31942202820186127</v>
      </c>
      <c r="Z1529" s="24">
        <f t="shared" si="725"/>
        <v>4407.1311145271666</v>
      </c>
      <c r="AA1529" s="24">
        <f t="shared" si="726"/>
        <v>17162.465183200831</v>
      </c>
      <c r="AB1529" s="24">
        <f t="shared" si="739"/>
        <v>655.66676912245919</v>
      </c>
      <c r="AC1529" s="24">
        <f t="shared" si="740"/>
        <v>508.06008224532354</v>
      </c>
      <c r="AE1529" s="14">
        <f t="shared" si="741"/>
        <v>125.91666666666667</v>
      </c>
      <c r="AF1529" s="24">
        <f t="shared" si="745"/>
        <v>429.03004112266177</v>
      </c>
      <c r="AG1529" s="3">
        <f t="shared" si="742"/>
        <v>-1</v>
      </c>
      <c r="AH1529" s="3">
        <f>IF(AC1529&lt;=450,AthetaR30_0,IF(AC1529&gt;=650,AthetaR30_2,(IF(AC1529&lt;=550,AthetaR30_0+(AthetaR30_1-AthetaR30_0)/100*(AC1529-450),AthetaR30_1+(AthetaR30_2-AthetaR30_1)/100*(AC1529-450)))))</f>
        <v>0</v>
      </c>
      <c r="AI1529" s="3">
        <f>IF(AD1529&lt;=450,AthetaR60_0,IF(AD1529&gt;=650,AthetaR60_2,(IF(AD1529&lt;=550,AthetaR60_0+(AthetaR60_1-AthetaR60_0)/100*(AD1529-450),AthetaR60_1+(AthetaR60_2-AthetaR60_1)/100*(AD1529-450)))))</f>
        <v>0.5</v>
      </c>
      <c r="AJ1529" s="3">
        <f>IF(AE1529&lt;=450,AthetaR90_0,IF(AE1529&gt;=650,AthetaR90_2,(IF(AE1529&lt;=550,AthetaR90_0+(AthetaR90_1-AthetaR90_0)/100*(AE1529-450),AthetaR90_1+(AthetaR90_2-AthetaR90_1)/100*(AE1529-450)))))</f>
        <v>1.3</v>
      </c>
      <c r="AK1529" s="3">
        <f>IF(AF1529&lt;=450,AthetaR120_0,IF(AF1529&gt;=650,AthetaR120_2,(IF(AF1529&lt;=550,AthetaR120_0+(AthetaR120_1-AthetaR120_0)/100*(AF1529-450),AthetaR120_1+(AthetaR120_2-AthetaR120_1)/100*(AF1529-450)))))</f>
        <v>1.9</v>
      </c>
      <c r="AL1529" s="24">
        <f t="shared" si="743"/>
        <v>655.66676912245919</v>
      </c>
      <c r="AM1529" s="14">
        <f t="shared" si="744"/>
        <v>499.72964001484831</v>
      </c>
    </row>
    <row r="1530" spans="2:39" x14ac:dyDescent="0.25">
      <c r="B1530" s="3">
        <f t="shared" si="727"/>
        <v>7560</v>
      </c>
      <c r="C1530" s="14">
        <f t="shared" si="728"/>
        <v>126</v>
      </c>
      <c r="D1530" s="11">
        <f t="shared" si="729"/>
        <v>1056.342452351734</v>
      </c>
      <c r="E1530" s="11">
        <f t="shared" si="715"/>
        <v>769.49477475692504</v>
      </c>
      <c r="F1530" s="11">
        <f t="shared" si="730"/>
        <v>359.71611138466602</v>
      </c>
      <c r="G1530" s="11">
        <f t="shared" si="716"/>
        <v>655.91921297621968</v>
      </c>
      <c r="H1530" s="11">
        <f t="shared" si="717"/>
        <v>508.30494068833326</v>
      </c>
      <c r="I1530" s="24">
        <f t="shared" si="731"/>
        <v>359.71611138466602</v>
      </c>
      <c r="J1530" s="12">
        <f t="shared" si="718"/>
        <v>0.1967032040889829</v>
      </c>
      <c r="K1530" s="24">
        <f t="shared" si="719"/>
        <v>587.71333226023523</v>
      </c>
      <c r="L1530" s="12">
        <f t="shared" si="732"/>
        <v>0.20208724864135877</v>
      </c>
      <c r="M1530" s="24">
        <f t="shared" si="733"/>
        <v>655.91921297621968</v>
      </c>
      <c r="N1530" s="12">
        <f t="shared" si="720"/>
        <v>0.46742845897901386</v>
      </c>
      <c r="O1530" s="24">
        <f t="shared" si="721"/>
        <v>824.40491388359965</v>
      </c>
      <c r="P1530" s="12">
        <f t="shared" si="734"/>
        <v>0.25222030605639617</v>
      </c>
      <c r="Q1530" s="24">
        <f t="shared" si="735"/>
        <v>508.30494068833326</v>
      </c>
      <c r="R1530" s="12">
        <f t="shared" si="722"/>
        <v>0.31500346822458902</v>
      </c>
      <c r="S1530" s="24">
        <f t="shared" si="723"/>
        <v>672.82648141551954</v>
      </c>
      <c r="T1530" s="12">
        <f t="shared" si="736"/>
        <v>0.24473215246064917</v>
      </c>
      <c r="W1530" s="24">
        <f t="shared" si="737"/>
        <v>593.31515385538819</v>
      </c>
      <c r="X1530" s="24">
        <f t="shared" si="738"/>
        <v>752.38428023093138</v>
      </c>
      <c r="Y1530" s="13">
        <f t="shared" si="724"/>
        <v>0.31928913328133868</v>
      </c>
      <c r="Z1530" s="24">
        <f t="shared" si="725"/>
        <v>4404.4905225384209</v>
      </c>
      <c r="AA1530" s="24">
        <f t="shared" si="726"/>
        <v>17166.309266763492</v>
      </c>
      <c r="AB1530" s="24">
        <f t="shared" si="739"/>
        <v>655.91921297621968</v>
      </c>
      <c r="AC1530" s="24">
        <f t="shared" si="740"/>
        <v>508.30494068833326</v>
      </c>
      <c r="AE1530" s="14">
        <f t="shared" si="741"/>
        <v>126</v>
      </c>
      <c r="AF1530" s="24">
        <f t="shared" si="745"/>
        <v>429.15247034416666</v>
      </c>
      <c r="AG1530" s="3">
        <f t="shared" si="742"/>
        <v>-1</v>
      </c>
      <c r="AH1530" s="3">
        <f>IF(AC1530&lt;=450,AthetaR30_0,IF(AC1530&gt;=650,AthetaR30_2,(IF(AC1530&lt;=550,AthetaR30_0+(AthetaR30_1-AthetaR30_0)/100*(AC1530-450),AthetaR30_1+(AthetaR30_2-AthetaR30_1)/100*(AC1530-450)))))</f>
        <v>0</v>
      </c>
      <c r="AI1530" s="3">
        <f>IF(AD1530&lt;=450,AthetaR60_0,IF(AD1530&gt;=650,AthetaR60_2,(IF(AD1530&lt;=550,AthetaR60_0+(AthetaR60_1-AthetaR60_0)/100*(AD1530-450),AthetaR60_1+(AthetaR60_2-AthetaR60_1)/100*(AD1530-450)))))</f>
        <v>0.5</v>
      </c>
      <c r="AJ1530" s="3">
        <f>IF(AE1530&lt;=450,AthetaR90_0,IF(AE1530&gt;=650,AthetaR90_2,(IF(AE1530&lt;=550,AthetaR90_0+(AthetaR90_1-AthetaR90_0)/100*(AE1530-450),AthetaR90_1+(AthetaR90_2-AthetaR90_1)/100*(AE1530-450)))))</f>
        <v>1.3</v>
      </c>
      <c r="AK1530" s="3">
        <f>IF(AF1530&lt;=450,AthetaR120_0,IF(AF1530&gt;=650,AthetaR120_2,(IF(AF1530&lt;=550,AthetaR120_0+(AthetaR120_1-AthetaR120_0)/100*(AF1530-450),AthetaR120_1+(AthetaR120_2-AthetaR120_1)/100*(AF1530-450)))))</f>
        <v>1.9</v>
      </c>
      <c r="AL1530" s="24">
        <f t="shared" si="743"/>
        <v>655.91921297621968</v>
      </c>
      <c r="AM1530" s="14">
        <f t="shared" si="744"/>
        <v>499.96047037779232</v>
      </c>
    </row>
    <row r="1531" spans="2:39" x14ac:dyDescent="0.25">
      <c r="B1531" s="3">
        <f t="shared" si="727"/>
        <v>7565</v>
      </c>
      <c r="C1531" s="14">
        <f t="shared" si="728"/>
        <v>126.08333333333333</v>
      </c>
      <c r="D1531" s="11">
        <f t="shared" si="729"/>
        <v>1056.4414164215516</v>
      </c>
      <c r="E1531" s="11">
        <f t="shared" si="715"/>
        <v>769.7085731055771</v>
      </c>
      <c r="F1531" s="11">
        <f t="shared" si="730"/>
        <v>359.91819863330738</v>
      </c>
      <c r="G1531" s="11">
        <f t="shared" si="716"/>
        <v>656.1714332822761</v>
      </c>
      <c r="H1531" s="11">
        <f t="shared" si="717"/>
        <v>508.5496728407939</v>
      </c>
      <c r="I1531" s="24">
        <f t="shared" si="731"/>
        <v>359.91819863330738</v>
      </c>
      <c r="J1531" s="12">
        <f t="shared" si="718"/>
        <v>0.19667486299882617</v>
      </c>
      <c r="K1531" s="24">
        <f t="shared" si="719"/>
        <v>587.79802247576117</v>
      </c>
      <c r="L1531" s="12">
        <f t="shared" si="732"/>
        <v>0.20203104006312464</v>
      </c>
      <c r="M1531" s="24">
        <f t="shared" si="733"/>
        <v>656.1714332822761</v>
      </c>
      <c r="N1531" s="12">
        <f t="shared" si="720"/>
        <v>0.46715178953400538</v>
      </c>
      <c r="O1531" s="24">
        <f t="shared" si="721"/>
        <v>824.89316557201528</v>
      </c>
      <c r="P1531" s="12">
        <f t="shared" si="734"/>
        <v>0.25199640724337891</v>
      </c>
      <c r="Q1531" s="24">
        <f t="shared" si="735"/>
        <v>508.5496728407939</v>
      </c>
      <c r="R1531" s="12">
        <f t="shared" si="722"/>
        <v>0.31491456724395578</v>
      </c>
      <c r="S1531" s="24">
        <f t="shared" si="723"/>
        <v>673.01642160951371</v>
      </c>
      <c r="T1531" s="12">
        <f t="shared" si="736"/>
        <v>0.24460591641067922</v>
      </c>
      <c r="W1531" s="24">
        <f t="shared" si="737"/>
        <v>593.63444298866955</v>
      </c>
      <c r="X1531" s="24">
        <f t="shared" si="738"/>
        <v>752.73958179337058</v>
      </c>
      <c r="Y1531" s="13">
        <f t="shared" si="724"/>
        <v>0.31915628949034169</v>
      </c>
      <c r="Z1531" s="24">
        <f t="shared" si="725"/>
        <v>4401.8532529226886</v>
      </c>
      <c r="AA1531" s="24">
        <f t="shared" si="726"/>
        <v>17170.153995925746</v>
      </c>
      <c r="AB1531" s="24">
        <f t="shared" si="739"/>
        <v>656.1714332822761</v>
      </c>
      <c r="AC1531" s="24">
        <f t="shared" si="740"/>
        <v>508.5496728407939</v>
      </c>
      <c r="AE1531" s="14">
        <f t="shared" si="741"/>
        <v>126.08333333333333</v>
      </c>
      <c r="AF1531" s="24">
        <f t="shared" si="745"/>
        <v>429.27483642039692</v>
      </c>
      <c r="AG1531" s="3">
        <f t="shared" si="742"/>
        <v>-1</v>
      </c>
      <c r="AH1531" s="3">
        <f>IF(AC1531&lt;=450,AthetaR30_0,IF(AC1531&gt;=650,AthetaR30_2,(IF(AC1531&lt;=550,AthetaR30_0+(AthetaR30_1-AthetaR30_0)/100*(AC1531-450),AthetaR30_1+(AthetaR30_2-AthetaR30_1)/100*(AC1531-450)))))</f>
        <v>0</v>
      </c>
      <c r="AI1531" s="3">
        <f>IF(AD1531&lt;=450,AthetaR60_0,IF(AD1531&gt;=650,AthetaR60_2,(IF(AD1531&lt;=550,AthetaR60_0+(AthetaR60_1-AthetaR60_0)/100*(AD1531-450),AthetaR60_1+(AthetaR60_2-AthetaR60_1)/100*(AD1531-450)))))</f>
        <v>0.5</v>
      </c>
      <c r="AJ1531" s="3">
        <f>IF(AE1531&lt;=450,AthetaR90_0,IF(AE1531&gt;=650,AthetaR90_2,(IF(AE1531&lt;=550,AthetaR90_0+(AthetaR90_1-AthetaR90_0)/100*(AE1531-450),AthetaR90_1+(AthetaR90_2-AthetaR90_1)/100*(AE1531-450)))))</f>
        <v>1.3</v>
      </c>
      <c r="AK1531" s="3">
        <f>IF(AF1531&lt;=450,AthetaR120_0,IF(AF1531&gt;=650,AthetaR120_2,(IF(AF1531&lt;=550,AthetaR120_0+(AthetaR120_1-AthetaR120_0)/100*(AF1531-450),AthetaR120_1+(AthetaR120_2-AthetaR120_1)/100*(AF1531-450)))))</f>
        <v>1.9</v>
      </c>
      <c r="AL1531" s="24">
        <f t="shared" si="743"/>
        <v>656.1714332822761</v>
      </c>
      <c r="AM1531" s="14">
        <f t="shared" si="744"/>
        <v>500.19117042594024</v>
      </c>
    </row>
    <row r="1532" spans="2:39" x14ac:dyDescent="0.25">
      <c r="B1532" s="3">
        <f t="shared" si="727"/>
        <v>7570</v>
      </c>
      <c r="C1532" s="14">
        <f t="shared" si="728"/>
        <v>126.16666666666667</v>
      </c>
      <c r="D1532" s="11">
        <f t="shared" si="729"/>
        <v>1056.5403151685459</v>
      </c>
      <c r="E1532" s="11">
        <f t="shared" si="715"/>
        <v>769.92237145422916</v>
      </c>
      <c r="F1532" s="11">
        <f t="shared" si="730"/>
        <v>360.12022967337049</v>
      </c>
      <c r="G1532" s="11">
        <f t="shared" si="716"/>
        <v>656.42342968951948</v>
      </c>
      <c r="H1532" s="11">
        <f t="shared" si="717"/>
        <v>508.79427875720461</v>
      </c>
      <c r="I1532" s="24">
        <f t="shared" si="731"/>
        <v>360.12022967337049</v>
      </c>
      <c r="J1532" s="12">
        <f t="shared" si="718"/>
        <v>0.19664651864398106</v>
      </c>
      <c r="K1532" s="24">
        <f t="shared" si="719"/>
        <v>587.88274686265208</v>
      </c>
      <c r="L1532" s="12">
        <f t="shared" si="732"/>
        <v>0.20197483125733601</v>
      </c>
      <c r="M1532" s="24">
        <f t="shared" si="733"/>
        <v>656.42342968951948</v>
      </c>
      <c r="N1532" s="12">
        <f t="shared" si="720"/>
        <v>0.46687398706871891</v>
      </c>
      <c r="O1532" s="24">
        <f t="shared" si="721"/>
        <v>825.38399899032743</v>
      </c>
      <c r="P1532" s="12">
        <f t="shared" si="734"/>
        <v>0.25177215492773164</v>
      </c>
      <c r="Q1532" s="24">
        <f t="shared" si="735"/>
        <v>508.79427875720461</v>
      </c>
      <c r="R1532" s="12">
        <f t="shared" si="722"/>
        <v>0.31482566725923328</v>
      </c>
      <c r="S1532" s="24">
        <f t="shared" si="723"/>
        <v>673.20646694514323</v>
      </c>
      <c r="T1532" s="12">
        <f t="shared" si="736"/>
        <v>0.24447973491702396</v>
      </c>
      <c r="W1532" s="24">
        <f t="shared" si="737"/>
        <v>593.95359927815991</v>
      </c>
      <c r="X1532" s="24">
        <f t="shared" si="738"/>
        <v>753.09519676958666</v>
      </c>
      <c r="Y1532" s="13">
        <f t="shared" si="724"/>
        <v>0.31902349717849776</v>
      </c>
      <c r="Z1532" s="24">
        <f t="shared" si="725"/>
        <v>4399.2193044017313</v>
      </c>
      <c r="AA1532" s="24">
        <f t="shared" si="726"/>
        <v>17173.999386835749</v>
      </c>
      <c r="AB1532" s="24">
        <f t="shared" si="739"/>
        <v>656.42342968951948</v>
      </c>
      <c r="AC1532" s="24">
        <f t="shared" si="740"/>
        <v>508.79427875720461</v>
      </c>
      <c r="AE1532" s="14">
        <f t="shared" si="741"/>
        <v>126.16666666666667</v>
      </c>
      <c r="AF1532" s="24">
        <f t="shared" si="745"/>
        <v>429.39713937860233</v>
      </c>
      <c r="AG1532" s="3">
        <f t="shared" si="742"/>
        <v>-1</v>
      </c>
      <c r="AH1532" s="3">
        <f>IF(AC1532&lt;=450,AthetaR30_0,IF(AC1532&gt;=650,AthetaR30_2,(IF(AC1532&lt;=550,AthetaR30_0+(AthetaR30_1-AthetaR30_0)/100*(AC1532-450),AthetaR30_1+(AthetaR30_2-AthetaR30_1)/100*(AC1532-450)))))</f>
        <v>0</v>
      </c>
      <c r="AI1532" s="3">
        <f>IF(AD1532&lt;=450,AthetaR60_0,IF(AD1532&gt;=650,AthetaR60_2,(IF(AD1532&lt;=550,AthetaR60_0+(AthetaR60_1-AthetaR60_0)/100*(AD1532-450),AthetaR60_1+(AthetaR60_2-AthetaR60_1)/100*(AD1532-450)))))</f>
        <v>0.5</v>
      </c>
      <c r="AJ1532" s="3">
        <f>IF(AE1532&lt;=450,AthetaR90_0,IF(AE1532&gt;=650,AthetaR90_2,(IF(AE1532&lt;=550,AthetaR90_0+(AthetaR90_1-AthetaR90_0)/100*(AE1532-450),AthetaR90_1+(AthetaR90_2-AthetaR90_1)/100*(AE1532-450)))))</f>
        <v>1.3</v>
      </c>
      <c r="AK1532" s="3">
        <f>IF(AF1532&lt;=450,AthetaR120_0,IF(AF1532&gt;=650,AthetaR120_2,(IF(AF1532&lt;=550,AthetaR120_0+(AthetaR120_1-AthetaR120_0)/100*(AF1532-450),AthetaR120_1+(AthetaR120_2-AthetaR120_1)/100*(AF1532-450)))))</f>
        <v>1.9</v>
      </c>
      <c r="AL1532" s="24">
        <f t="shared" si="743"/>
        <v>656.42342968951948</v>
      </c>
      <c r="AM1532" s="14">
        <f t="shared" si="744"/>
        <v>500.42174022426121</v>
      </c>
    </row>
    <row r="1533" spans="2:39" x14ac:dyDescent="0.25">
      <c r="B1533" s="3">
        <f t="shared" si="727"/>
        <v>7575</v>
      </c>
      <c r="C1533" s="14">
        <f t="shared" si="728"/>
        <v>126.25</v>
      </c>
      <c r="D1533" s="11">
        <f t="shared" si="729"/>
        <v>1056.6391486788953</v>
      </c>
      <c r="E1533" s="11">
        <f t="shared" si="715"/>
        <v>770.13616980288123</v>
      </c>
      <c r="F1533" s="11">
        <f t="shared" si="730"/>
        <v>360.32220450462785</v>
      </c>
      <c r="G1533" s="11">
        <f t="shared" si="716"/>
        <v>656.6752018444472</v>
      </c>
      <c r="H1533" s="11">
        <f t="shared" si="717"/>
        <v>509.03875849212164</v>
      </c>
      <c r="I1533" s="24">
        <f t="shared" si="731"/>
        <v>360.32220450462785</v>
      </c>
      <c r="J1533" s="12">
        <f t="shared" si="718"/>
        <v>0.19661817101022711</v>
      </c>
      <c r="K1533" s="24">
        <f t="shared" si="719"/>
        <v>587.96750548243108</v>
      </c>
      <c r="L1533" s="12">
        <f t="shared" si="732"/>
        <v>0.20191862224218901</v>
      </c>
      <c r="M1533" s="24">
        <f t="shared" si="733"/>
        <v>656.6752018444472</v>
      </c>
      <c r="N1533" s="12">
        <f t="shared" si="720"/>
        <v>0.46659504533254964</v>
      </c>
      <c r="O1533" s="24">
        <f t="shared" si="721"/>
        <v>825.87743338914436</v>
      </c>
      <c r="P1533" s="12">
        <f t="shared" si="734"/>
        <v>0.25154754669799378</v>
      </c>
      <c r="Q1533" s="24">
        <f t="shared" si="735"/>
        <v>509.03875849212164</v>
      </c>
      <c r="R1533" s="12">
        <f t="shared" si="722"/>
        <v>0.3147367683472756</v>
      </c>
      <c r="S1533" s="24">
        <f t="shared" si="723"/>
        <v>673.39661734526499</v>
      </c>
      <c r="T1533" s="12">
        <f t="shared" si="736"/>
        <v>0.24435360803661491</v>
      </c>
      <c r="W1533" s="24">
        <f t="shared" si="737"/>
        <v>594.27262277533839</v>
      </c>
      <c r="X1533" s="24">
        <f t="shared" si="738"/>
        <v>753.45112507397471</v>
      </c>
      <c r="Y1533" s="13">
        <f t="shared" si="724"/>
        <v>0.31889075669432515</v>
      </c>
      <c r="Z1533" s="24">
        <f t="shared" si="725"/>
        <v>4396.5886756885711</v>
      </c>
      <c r="AA1533" s="24">
        <f t="shared" si="726"/>
        <v>17177.845455628325</v>
      </c>
      <c r="AB1533" s="24">
        <f t="shared" si="739"/>
        <v>656.6752018444472</v>
      </c>
      <c r="AC1533" s="24">
        <f t="shared" si="740"/>
        <v>509.03875849212164</v>
      </c>
      <c r="AE1533" s="14">
        <f t="shared" si="741"/>
        <v>126.25</v>
      </c>
      <c r="AF1533" s="24">
        <f t="shared" si="745"/>
        <v>429.51937924606079</v>
      </c>
      <c r="AG1533" s="3">
        <f t="shared" si="742"/>
        <v>-1</v>
      </c>
      <c r="AH1533" s="3">
        <f>IF(AC1533&lt;=450,AthetaR30_0,IF(AC1533&gt;=650,AthetaR30_2,(IF(AC1533&lt;=550,AthetaR30_0+(AthetaR30_1-AthetaR30_0)/100*(AC1533-450),AthetaR30_1+(AthetaR30_2-AthetaR30_1)/100*(AC1533-450)))))</f>
        <v>0</v>
      </c>
      <c r="AI1533" s="3">
        <f>IF(AD1533&lt;=450,AthetaR60_0,IF(AD1533&gt;=650,AthetaR60_2,(IF(AD1533&lt;=550,AthetaR60_0+(AthetaR60_1-AthetaR60_0)/100*(AD1533-450),AthetaR60_1+(AthetaR60_2-AthetaR60_1)/100*(AD1533-450)))))</f>
        <v>0.5</v>
      </c>
      <c r="AJ1533" s="3">
        <f>IF(AE1533&lt;=450,AthetaR90_0,IF(AE1533&gt;=650,AthetaR90_2,(IF(AE1533&lt;=550,AthetaR90_0+(AthetaR90_1-AthetaR90_0)/100*(AE1533-450),AthetaR90_1+(AthetaR90_2-AthetaR90_1)/100*(AE1533-450)))))</f>
        <v>1.3</v>
      </c>
      <c r="AK1533" s="3">
        <f>IF(AF1533&lt;=450,AthetaR120_0,IF(AF1533&gt;=650,AthetaR120_2,(IF(AF1533&lt;=550,AthetaR120_0+(AthetaR120_1-AthetaR120_0)/100*(AF1533-450),AthetaR120_1+(AthetaR120_2-AthetaR120_1)/100*(AF1533-450)))))</f>
        <v>1.9</v>
      </c>
      <c r="AL1533" s="24">
        <f t="shared" si="743"/>
        <v>656.6752018444472</v>
      </c>
      <c r="AM1533" s="14">
        <f t="shared" si="744"/>
        <v>500.65217983775227</v>
      </c>
    </row>
    <row r="1534" spans="2:39" x14ac:dyDescent="0.25">
      <c r="B1534" s="3">
        <f t="shared" si="727"/>
        <v>7580</v>
      </c>
      <c r="C1534" s="14">
        <f t="shared" si="728"/>
        <v>126.33333333333333</v>
      </c>
      <c r="D1534" s="11">
        <f t="shared" si="729"/>
        <v>1056.7379170386066</v>
      </c>
      <c r="E1534" s="11">
        <f t="shared" si="715"/>
        <v>770.3499681515334</v>
      </c>
      <c r="F1534" s="11">
        <f t="shared" si="730"/>
        <v>360.52412312687005</v>
      </c>
      <c r="G1534" s="11">
        <f t="shared" si="716"/>
        <v>656.92674939114522</v>
      </c>
      <c r="H1534" s="11">
        <f t="shared" si="717"/>
        <v>509.28311210015823</v>
      </c>
      <c r="I1534" s="24">
        <f t="shared" si="731"/>
        <v>360.52412312687005</v>
      </c>
      <c r="J1534" s="12">
        <f t="shared" si="718"/>
        <v>0.19658982008341991</v>
      </c>
      <c r="K1534" s="24">
        <f t="shared" si="719"/>
        <v>588.05229839645813</v>
      </c>
      <c r="L1534" s="12">
        <f t="shared" si="732"/>
        <v>0.20186241303591176</v>
      </c>
      <c r="M1534" s="24">
        <f t="shared" si="733"/>
        <v>656.92674939114522</v>
      </c>
      <c r="N1534" s="12">
        <f t="shared" si="720"/>
        <v>0.4663149580341322</v>
      </c>
      <c r="O1534" s="24">
        <f t="shared" si="721"/>
        <v>826.37348820179079</v>
      </c>
      <c r="P1534" s="12">
        <f t="shared" si="734"/>
        <v>0.2513225801250325</v>
      </c>
      <c r="Q1534" s="24">
        <f t="shared" si="735"/>
        <v>509.28311210015823</v>
      </c>
      <c r="R1534" s="12">
        <f t="shared" si="722"/>
        <v>0.31464787058490912</v>
      </c>
      <c r="S1534" s="24">
        <f t="shared" si="723"/>
        <v>673.58687273252019</v>
      </c>
      <c r="T1534" s="12">
        <f t="shared" si="736"/>
        <v>0.24422753582623005</v>
      </c>
      <c r="W1534" s="24">
        <f t="shared" si="737"/>
        <v>594.59151353203276</v>
      </c>
      <c r="X1534" s="24">
        <f t="shared" si="738"/>
        <v>753.8073666207755</v>
      </c>
      <c r="Y1534" s="13">
        <f t="shared" si="724"/>
        <v>0.31875806838522741</v>
      </c>
      <c r="Z1534" s="24">
        <f t="shared" si="725"/>
        <v>4393.9613654875156</v>
      </c>
      <c r="AA1534" s="24">
        <f t="shared" si="726"/>
        <v>17181.69221842449</v>
      </c>
      <c r="AB1534" s="24">
        <f t="shared" si="739"/>
        <v>656.92674939114522</v>
      </c>
      <c r="AC1534" s="24">
        <f t="shared" si="740"/>
        <v>509.28311210015823</v>
      </c>
      <c r="AE1534" s="14">
        <f t="shared" si="741"/>
        <v>126.33333333333333</v>
      </c>
      <c r="AF1534" s="24">
        <f t="shared" si="745"/>
        <v>429.64155605007909</v>
      </c>
      <c r="AG1534" s="3">
        <f t="shared" si="742"/>
        <v>-1</v>
      </c>
      <c r="AH1534" s="3">
        <f>IF(AC1534&lt;=450,AthetaR30_0,IF(AC1534&gt;=650,AthetaR30_2,(IF(AC1534&lt;=550,AthetaR30_0+(AthetaR30_1-AthetaR30_0)/100*(AC1534-450),AthetaR30_1+(AthetaR30_2-AthetaR30_1)/100*(AC1534-450)))))</f>
        <v>0</v>
      </c>
      <c r="AI1534" s="3">
        <f>IF(AD1534&lt;=450,AthetaR60_0,IF(AD1534&gt;=650,AthetaR60_2,(IF(AD1534&lt;=550,AthetaR60_0+(AthetaR60_1-AthetaR60_0)/100*(AD1534-450),AthetaR60_1+(AthetaR60_2-AthetaR60_1)/100*(AD1534-450)))))</f>
        <v>0.5</v>
      </c>
      <c r="AJ1534" s="3">
        <f>IF(AE1534&lt;=450,AthetaR90_0,IF(AE1534&gt;=650,AthetaR90_2,(IF(AE1534&lt;=550,AthetaR90_0+(AthetaR90_1-AthetaR90_0)/100*(AE1534-450),AthetaR90_1+(AthetaR90_2-AthetaR90_1)/100*(AE1534-450)))))</f>
        <v>1.3</v>
      </c>
      <c r="AK1534" s="3">
        <f>IF(AF1534&lt;=450,AthetaR120_0,IF(AF1534&gt;=650,AthetaR120_2,(IF(AF1534&lt;=550,AthetaR120_0+(AthetaR120_1-AthetaR120_0)/100*(AF1534-450),AthetaR120_1+(AthetaR120_2-AthetaR120_1)/100*(AF1534-450)))))</f>
        <v>1.9</v>
      </c>
      <c r="AL1534" s="24">
        <f t="shared" si="743"/>
        <v>656.92674939114522</v>
      </c>
      <c r="AM1534" s="14">
        <f t="shared" si="744"/>
        <v>500.88248933143842</v>
      </c>
    </row>
    <row r="1535" spans="2:39" x14ac:dyDescent="0.25">
      <c r="B1535" s="3">
        <f t="shared" si="727"/>
        <v>7585</v>
      </c>
      <c r="C1535" s="14">
        <f t="shared" si="728"/>
        <v>126.41666666666667</v>
      </c>
      <c r="D1535" s="11">
        <f t="shared" si="729"/>
        <v>1056.8366203335177</v>
      </c>
      <c r="E1535" s="11">
        <f t="shared" si="715"/>
        <v>770.56376650018547</v>
      </c>
      <c r="F1535" s="11">
        <f t="shared" si="730"/>
        <v>360.72598553990599</v>
      </c>
      <c r="G1535" s="11">
        <f t="shared" si="716"/>
        <v>657.17807197127024</v>
      </c>
      <c r="H1535" s="11">
        <f t="shared" si="717"/>
        <v>509.52733963598445</v>
      </c>
      <c r="I1535" s="24">
        <f t="shared" si="731"/>
        <v>360.72598553990599</v>
      </c>
      <c r="J1535" s="12">
        <f t="shared" si="718"/>
        <v>0.1965614658494903</v>
      </c>
      <c r="K1535" s="24">
        <f t="shared" si="719"/>
        <v>588.13712566593108</v>
      </c>
      <c r="L1535" s="12">
        <f t="shared" si="732"/>
        <v>0.20180620365670573</v>
      </c>
      <c r="M1535" s="24">
        <f t="shared" si="733"/>
        <v>657.17807197127024</v>
      </c>
      <c r="N1535" s="12">
        <f t="shared" si="720"/>
        <v>0.4660337188410632</v>
      </c>
      <c r="O1535" s="24">
        <f t="shared" si="721"/>
        <v>826.87218304639032</v>
      </c>
      <c r="P1535" s="12">
        <f t="shared" si="734"/>
        <v>0.25109725276176603</v>
      </c>
      <c r="Q1535" s="24">
        <f t="shared" si="735"/>
        <v>509.52733963598445</v>
      </c>
      <c r="R1535" s="12">
        <f t="shared" si="722"/>
        <v>0.31455897404893124</v>
      </c>
      <c r="S1535" s="24">
        <f t="shared" si="723"/>
        <v>673.77723302933623</v>
      </c>
      <c r="T1535" s="12">
        <f t="shared" si="736"/>
        <v>0.24410151834240035</v>
      </c>
      <c r="W1535" s="24">
        <f t="shared" si="737"/>
        <v>594.91027160041801</v>
      </c>
      <c r="X1535" s="24">
        <f t="shared" si="738"/>
        <v>754.16392132407952</v>
      </c>
      <c r="Y1535" s="13">
        <f t="shared" si="724"/>
        <v>0.31862543259749498</v>
      </c>
      <c r="Z1535" s="24">
        <f t="shared" si="725"/>
        <v>4391.3373724941866</v>
      </c>
      <c r="AA1535" s="24">
        <f t="shared" si="726"/>
        <v>17185.539691331611</v>
      </c>
      <c r="AB1535" s="24">
        <f t="shared" si="739"/>
        <v>657.17807197127024</v>
      </c>
      <c r="AC1535" s="24">
        <f t="shared" si="740"/>
        <v>509.52733963598445</v>
      </c>
      <c r="AE1535" s="14">
        <f t="shared" si="741"/>
        <v>126.41666666666667</v>
      </c>
      <c r="AF1535" s="24">
        <f t="shared" si="745"/>
        <v>429.7636698179922</v>
      </c>
      <c r="AG1535" s="3">
        <f t="shared" si="742"/>
        <v>-1</v>
      </c>
      <c r="AH1535" s="3">
        <f>IF(AC1535&lt;=450,AthetaR30_0,IF(AC1535&gt;=650,AthetaR30_2,(IF(AC1535&lt;=550,AthetaR30_0+(AthetaR30_1-AthetaR30_0)/100*(AC1535-450),AthetaR30_1+(AthetaR30_2-AthetaR30_1)/100*(AC1535-450)))))</f>
        <v>0</v>
      </c>
      <c r="AI1535" s="3">
        <f>IF(AD1535&lt;=450,AthetaR60_0,IF(AD1535&gt;=650,AthetaR60_2,(IF(AD1535&lt;=550,AthetaR60_0+(AthetaR60_1-AthetaR60_0)/100*(AD1535-450),AthetaR60_1+(AthetaR60_2-AthetaR60_1)/100*(AD1535-450)))))</f>
        <v>0.5</v>
      </c>
      <c r="AJ1535" s="3">
        <f>IF(AE1535&lt;=450,AthetaR90_0,IF(AE1535&gt;=650,AthetaR90_2,(IF(AE1535&lt;=550,AthetaR90_0+(AthetaR90_1-AthetaR90_0)/100*(AE1535-450),AthetaR90_1+(AthetaR90_2-AthetaR90_1)/100*(AE1535-450)))))</f>
        <v>1.3</v>
      </c>
      <c r="AK1535" s="3">
        <f>IF(AF1535&lt;=450,AthetaR120_0,IF(AF1535&gt;=650,AthetaR120_2,(IF(AF1535&lt;=550,AthetaR120_0+(AthetaR120_1-AthetaR120_0)/100*(AF1535-450),AthetaR120_1+(AthetaR120_2-AthetaR120_1)/100*(AF1535-450)))))</f>
        <v>1.9</v>
      </c>
      <c r="AL1535" s="24">
        <f t="shared" si="743"/>
        <v>657.17807197127024</v>
      </c>
      <c r="AM1535" s="14">
        <f t="shared" si="744"/>
        <v>501.11266877037218</v>
      </c>
    </row>
    <row r="1536" spans="2:39" x14ac:dyDescent="0.25">
      <c r="B1536" s="3">
        <f t="shared" si="727"/>
        <v>7590</v>
      </c>
      <c r="C1536" s="14">
        <f t="shared" si="728"/>
        <v>126.5</v>
      </c>
      <c r="D1536" s="11">
        <f t="shared" si="729"/>
        <v>1056.9352586492967</v>
      </c>
      <c r="E1536" s="11">
        <f t="shared" si="715"/>
        <v>770.77756484883753</v>
      </c>
      <c r="F1536" s="11">
        <f t="shared" si="730"/>
        <v>360.92779174356269</v>
      </c>
      <c r="G1536" s="11">
        <f t="shared" si="716"/>
        <v>657.42916922403197</v>
      </c>
      <c r="H1536" s="11">
        <f t="shared" si="717"/>
        <v>509.77144115432685</v>
      </c>
      <c r="I1536" s="24">
        <f t="shared" si="731"/>
        <v>360.92779174356269</v>
      </c>
      <c r="J1536" s="12">
        <f t="shared" si="718"/>
        <v>0.19653310829444395</v>
      </c>
      <c r="K1536" s="24">
        <f t="shared" si="719"/>
        <v>588.22198735188613</v>
      </c>
      <c r="L1536" s="12">
        <f t="shared" si="732"/>
        <v>0.20174999412278108</v>
      </c>
      <c r="M1536" s="24">
        <f t="shared" si="733"/>
        <v>657.42916922403197</v>
      </c>
      <c r="N1536" s="12">
        <f t="shared" si="720"/>
        <v>0.46575132137962261</v>
      </c>
      <c r="O1536" s="24">
        <f t="shared" si="721"/>
        <v>827.37353772797542</v>
      </c>
      <c r="P1536" s="12">
        <f t="shared" si="734"/>
        <v>0.2508715621431144</v>
      </c>
      <c r="Q1536" s="24">
        <f t="shared" si="735"/>
        <v>509.77144115432685</v>
      </c>
      <c r="R1536" s="12">
        <f t="shared" si="722"/>
        <v>0.31447007881610994</v>
      </c>
      <c r="S1536" s="24">
        <f t="shared" si="723"/>
        <v>673.96769815792754</v>
      </c>
      <c r="T1536" s="12">
        <f t="shared" si="736"/>
        <v>0.24397555564146703</v>
      </c>
      <c r="W1536" s="24">
        <f t="shared" si="737"/>
        <v>595.22889703301553</v>
      </c>
      <c r="X1536" s="24">
        <f t="shared" si="738"/>
        <v>754.52078909782927</v>
      </c>
      <c r="Y1536" s="13">
        <f t="shared" si="724"/>
        <v>0.31849284967630331</v>
      </c>
      <c r="Z1536" s="24">
        <f t="shared" si="725"/>
        <v>4388.7166953955502</v>
      </c>
      <c r="AA1536" s="24">
        <f t="shared" si="726"/>
        <v>17189.387890443217</v>
      </c>
      <c r="AB1536" s="24">
        <f t="shared" si="739"/>
        <v>657.42916922403197</v>
      </c>
      <c r="AC1536" s="24">
        <f t="shared" si="740"/>
        <v>509.77144115432685</v>
      </c>
      <c r="AE1536" s="14">
        <f t="shared" si="741"/>
        <v>126.5</v>
      </c>
      <c r="AF1536" s="24">
        <f t="shared" si="745"/>
        <v>429.8857205771634</v>
      </c>
      <c r="AG1536" s="3">
        <f t="shared" si="742"/>
        <v>-1</v>
      </c>
      <c r="AH1536" s="3">
        <f>IF(AC1536&lt;=450,AthetaR30_0,IF(AC1536&gt;=650,AthetaR30_2,(IF(AC1536&lt;=550,AthetaR30_0+(AthetaR30_1-AthetaR30_0)/100*(AC1536-450),AthetaR30_1+(AthetaR30_2-AthetaR30_1)/100*(AC1536-450)))))</f>
        <v>0</v>
      </c>
      <c r="AI1536" s="3">
        <f>IF(AD1536&lt;=450,AthetaR60_0,IF(AD1536&gt;=650,AthetaR60_2,(IF(AD1536&lt;=550,AthetaR60_0+(AthetaR60_1-AthetaR60_0)/100*(AD1536-450),AthetaR60_1+(AthetaR60_2-AthetaR60_1)/100*(AD1536-450)))))</f>
        <v>0.5</v>
      </c>
      <c r="AJ1536" s="3">
        <f>IF(AE1536&lt;=450,AthetaR90_0,IF(AE1536&gt;=650,AthetaR90_2,(IF(AE1536&lt;=550,AthetaR90_0+(AthetaR90_1-AthetaR90_0)/100*(AE1536-450),AthetaR90_1+(AthetaR90_2-AthetaR90_1)/100*(AE1536-450)))))</f>
        <v>1.3</v>
      </c>
      <c r="AK1536" s="3">
        <f>IF(AF1536&lt;=450,AthetaR120_0,IF(AF1536&gt;=650,AthetaR120_2,(IF(AF1536&lt;=550,AthetaR120_0+(AthetaR120_1-AthetaR120_0)/100*(AF1536-450),AthetaR120_1+(AthetaR120_2-AthetaR120_1)/100*(AF1536-450)))))</f>
        <v>1.9</v>
      </c>
      <c r="AL1536" s="24">
        <f t="shared" si="743"/>
        <v>657.42916922403197</v>
      </c>
      <c r="AM1536" s="14">
        <f t="shared" si="744"/>
        <v>501.34271821963347</v>
      </c>
    </row>
    <row r="1537" spans="2:39" x14ac:dyDescent="0.25">
      <c r="B1537" s="3">
        <f t="shared" si="727"/>
        <v>7595</v>
      </c>
      <c r="C1537" s="14">
        <f t="shared" si="728"/>
        <v>126.58333333333333</v>
      </c>
      <c r="D1537" s="11">
        <f t="shared" si="729"/>
        <v>1057.033832071442</v>
      </c>
      <c r="E1537" s="11">
        <f t="shared" si="715"/>
        <v>770.99136319748959</v>
      </c>
      <c r="F1537" s="11">
        <f t="shared" si="730"/>
        <v>361.12954173768549</v>
      </c>
      <c r="G1537" s="11">
        <f t="shared" si="716"/>
        <v>657.68004078617503</v>
      </c>
      <c r="H1537" s="11">
        <f t="shared" si="717"/>
        <v>510.01541670996829</v>
      </c>
      <c r="I1537" s="24">
        <f t="shared" si="731"/>
        <v>361.12954173768549</v>
      </c>
      <c r="J1537" s="12">
        <f t="shared" si="718"/>
        <v>0.1965047474043623</v>
      </c>
      <c r="K1537" s="24">
        <f t="shared" si="719"/>
        <v>588.30688351519643</v>
      </c>
      <c r="L1537" s="12">
        <f t="shared" si="732"/>
        <v>0.20169378445236649</v>
      </c>
      <c r="M1537" s="24">
        <f t="shared" si="733"/>
        <v>657.68004078617503</v>
      </c>
      <c r="N1537" s="12">
        <f t="shared" si="720"/>
        <v>0.46546775923449513</v>
      </c>
      <c r="O1537" s="24">
        <f t="shared" si="721"/>
        <v>827.87757224062489</v>
      </c>
      <c r="P1537" s="12">
        <f t="shared" si="734"/>
        <v>0.25064550578588157</v>
      </c>
      <c r="Q1537" s="24">
        <f t="shared" si="735"/>
        <v>510.01541670996829</v>
      </c>
      <c r="R1537" s="12">
        <f t="shared" si="722"/>
        <v>0.31438118496318324</v>
      </c>
      <c r="S1537" s="24">
        <f t="shared" si="723"/>
        <v>674.15826804029643</v>
      </c>
      <c r="T1537" s="12">
        <f t="shared" si="736"/>
        <v>0.24384964777959658</v>
      </c>
      <c r="W1537" s="24">
        <f t="shared" si="737"/>
        <v>595.54738988269185</v>
      </c>
      <c r="X1537" s="24">
        <f t="shared" si="738"/>
        <v>754.87796985582156</v>
      </c>
      <c r="Y1537" s="13">
        <f t="shared" si="724"/>
        <v>0.31836031996571273</v>
      </c>
      <c r="Z1537" s="24">
        <f t="shared" si="725"/>
        <v>4386.0993328699433</v>
      </c>
      <c r="AA1537" s="24">
        <f t="shared" si="726"/>
        <v>17193.236831838934</v>
      </c>
      <c r="AB1537" s="24">
        <f t="shared" si="739"/>
        <v>657.68004078617503</v>
      </c>
      <c r="AC1537" s="24">
        <f t="shared" si="740"/>
        <v>510.01541670996829</v>
      </c>
      <c r="AE1537" s="14">
        <f t="shared" si="741"/>
        <v>126.58333333333333</v>
      </c>
      <c r="AF1537" s="24">
        <f t="shared" si="745"/>
        <v>430.00770835498417</v>
      </c>
      <c r="AG1537" s="3">
        <f t="shared" si="742"/>
        <v>-1</v>
      </c>
      <c r="AH1537" s="3">
        <f>IF(AC1537&lt;=450,AthetaR30_0,IF(AC1537&gt;=650,AthetaR30_2,(IF(AC1537&lt;=550,AthetaR30_0+(AthetaR30_1-AthetaR30_0)/100*(AC1537-450),AthetaR30_1+(AthetaR30_2-AthetaR30_1)/100*(AC1537-450)))))</f>
        <v>0</v>
      </c>
      <c r="AI1537" s="3">
        <f>IF(AD1537&lt;=450,AthetaR60_0,IF(AD1537&gt;=650,AthetaR60_2,(IF(AD1537&lt;=550,AthetaR60_0+(AthetaR60_1-AthetaR60_0)/100*(AD1537-450),AthetaR60_1+(AthetaR60_2-AthetaR60_1)/100*(AD1537-450)))))</f>
        <v>0.5</v>
      </c>
      <c r="AJ1537" s="3">
        <f>IF(AE1537&lt;=450,AthetaR90_0,IF(AE1537&gt;=650,AthetaR90_2,(IF(AE1537&lt;=550,AthetaR90_0+(AthetaR90_1-AthetaR90_0)/100*(AE1537-450),AthetaR90_1+(AthetaR90_2-AthetaR90_1)/100*(AE1537-450)))))</f>
        <v>1.3</v>
      </c>
      <c r="AK1537" s="3">
        <f>IF(AF1537&lt;=450,AthetaR120_0,IF(AF1537&gt;=650,AthetaR120_2,(IF(AF1537&lt;=550,AthetaR120_0+(AthetaR120_1-AthetaR120_0)/100*(AF1537-450),AthetaR120_1+(AthetaR120_2-AthetaR120_1)/100*(AF1537-450)))))</f>
        <v>1.9</v>
      </c>
      <c r="AL1537" s="24">
        <f t="shared" si="743"/>
        <v>657.68004078617503</v>
      </c>
      <c r="AM1537" s="14">
        <f t="shared" si="744"/>
        <v>501.57263774432937</v>
      </c>
    </row>
    <row r="1538" spans="2:39" x14ac:dyDescent="0.25">
      <c r="B1538" s="3">
        <f t="shared" si="727"/>
        <v>7600</v>
      </c>
      <c r="C1538" s="14">
        <f t="shared" si="728"/>
        <v>126.66666666666667</v>
      </c>
      <c r="D1538" s="11">
        <f t="shared" si="729"/>
        <v>1057.1323406852839</v>
      </c>
      <c r="E1538" s="11">
        <f t="shared" si="715"/>
        <v>771.20516154614165</v>
      </c>
      <c r="F1538" s="11">
        <f t="shared" si="730"/>
        <v>361.33123552213783</v>
      </c>
      <c r="G1538" s="11">
        <f t="shared" si="716"/>
        <v>657.93068629196091</v>
      </c>
      <c r="H1538" s="11">
        <f t="shared" si="717"/>
        <v>510.25926635774789</v>
      </c>
      <c r="I1538" s="24">
        <f t="shared" si="731"/>
        <v>361.33123552213783</v>
      </c>
      <c r="J1538" s="12">
        <f t="shared" si="718"/>
        <v>0.19647638316540136</v>
      </c>
      <c r="K1538" s="24">
        <f t="shared" si="719"/>
        <v>588.39181421657418</v>
      </c>
      <c r="L1538" s="12">
        <f t="shared" si="732"/>
        <v>0.20163757466366813</v>
      </c>
      <c r="M1538" s="24">
        <f t="shared" si="733"/>
        <v>657.93068629196091</v>
      </c>
      <c r="N1538" s="12">
        <f t="shared" si="720"/>
        <v>0.46518302594848843</v>
      </c>
      <c r="O1538" s="24">
        <f t="shared" si="721"/>
        <v>828.38430676963048</v>
      </c>
      <c r="P1538" s="12">
        <f t="shared" si="734"/>
        <v>0.25041908118852102</v>
      </c>
      <c r="Q1538" s="24">
        <f t="shared" si="735"/>
        <v>510.25926635774789</v>
      </c>
      <c r="R1538" s="12">
        <f t="shared" si="722"/>
        <v>0.3142922925668582</v>
      </c>
      <c r="S1538" s="24">
        <f t="shared" si="723"/>
        <v>674.34894259823409</v>
      </c>
      <c r="T1538" s="12">
        <f t="shared" si="736"/>
        <v>0.24372379481271564</v>
      </c>
      <c r="W1538" s="24">
        <f t="shared" si="737"/>
        <v>595.86575020265752</v>
      </c>
      <c r="X1538" s="24">
        <f t="shared" si="738"/>
        <v>755.23546351171194</v>
      </c>
      <c r="Y1538" s="13">
        <f t="shared" si="724"/>
        <v>0.31822784380866609</v>
      </c>
      <c r="Z1538" s="24">
        <f t="shared" si="725"/>
        <v>4383.4852835871034</v>
      </c>
      <c r="AA1538" s="24">
        <f t="shared" si="726"/>
        <v>17197.086531584398</v>
      </c>
      <c r="AB1538" s="24">
        <f t="shared" si="739"/>
        <v>657.93068629196091</v>
      </c>
      <c r="AC1538" s="24">
        <f t="shared" si="740"/>
        <v>510.25926635774789</v>
      </c>
      <c r="AE1538" s="14">
        <f t="shared" si="741"/>
        <v>126.66666666666667</v>
      </c>
      <c r="AF1538" s="24">
        <f t="shared" si="745"/>
        <v>430.12963317887397</v>
      </c>
      <c r="AG1538" s="3">
        <f t="shared" si="742"/>
        <v>-1</v>
      </c>
      <c r="AH1538" s="3">
        <f>IF(AC1538&lt;=450,AthetaR30_0,IF(AC1538&gt;=650,AthetaR30_2,(IF(AC1538&lt;=550,AthetaR30_0+(AthetaR30_1-AthetaR30_0)/100*(AC1538-450),AthetaR30_1+(AthetaR30_2-AthetaR30_1)/100*(AC1538-450)))))</f>
        <v>0</v>
      </c>
      <c r="AI1538" s="3">
        <f>IF(AD1538&lt;=450,AthetaR60_0,IF(AD1538&gt;=650,AthetaR60_2,(IF(AD1538&lt;=550,AthetaR60_0+(AthetaR60_1-AthetaR60_0)/100*(AD1538-450),AthetaR60_1+(AthetaR60_2-AthetaR60_1)/100*(AD1538-450)))))</f>
        <v>0.5</v>
      </c>
      <c r="AJ1538" s="3">
        <f>IF(AE1538&lt;=450,AthetaR90_0,IF(AE1538&gt;=650,AthetaR90_2,(IF(AE1538&lt;=550,AthetaR90_0+(AthetaR90_1-AthetaR90_0)/100*(AE1538-450),AthetaR90_1+(AthetaR90_2-AthetaR90_1)/100*(AE1538-450)))))</f>
        <v>1.3</v>
      </c>
      <c r="AK1538" s="3">
        <f>IF(AF1538&lt;=450,AthetaR120_0,IF(AF1538&gt;=650,AthetaR120_2,(IF(AF1538&lt;=550,AthetaR120_0+(AthetaR120_1-AthetaR120_0)/100*(AF1538-450),AthetaR120_1+(AthetaR120_2-AthetaR120_1)/100*(AF1538-450)))))</f>
        <v>1.9</v>
      </c>
      <c r="AL1538" s="24">
        <f t="shared" si="743"/>
        <v>657.93068629196091</v>
      </c>
      <c r="AM1538" s="14">
        <f t="shared" si="744"/>
        <v>501.80242740959415</v>
      </c>
    </row>
    <row r="1539" spans="2:39" x14ac:dyDescent="0.25">
      <c r="B1539" s="3">
        <f t="shared" si="727"/>
        <v>7605</v>
      </c>
      <c r="C1539" s="14">
        <f t="shared" si="728"/>
        <v>126.75</v>
      </c>
      <c r="D1539" s="11">
        <f t="shared" si="729"/>
        <v>1057.2307845759849</v>
      </c>
      <c r="E1539" s="11">
        <f t="shared" si="715"/>
        <v>771.41895989479372</v>
      </c>
      <c r="F1539" s="11">
        <f t="shared" si="730"/>
        <v>361.5328730968015</v>
      </c>
      <c r="G1539" s="11">
        <f t="shared" si="716"/>
        <v>658.18110537314942</v>
      </c>
      <c r="H1539" s="11">
        <f t="shared" si="717"/>
        <v>510.50299015256059</v>
      </c>
      <c r="I1539" s="24">
        <f t="shared" si="731"/>
        <v>361.5328730968015</v>
      </c>
      <c r="J1539" s="12">
        <f t="shared" si="718"/>
        <v>0.19644801556379213</v>
      </c>
      <c r="K1539" s="24">
        <f t="shared" si="719"/>
        <v>588.47677951656931</v>
      </c>
      <c r="L1539" s="12">
        <f t="shared" si="732"/>
        <v>0.20158136477488803</v>
      </c>
      <c r="M1539" s="24">
        <f t="shared" si="733"/>
        <v>658.18110537314942</v>
      </c>
      <c r="N1539" s="12">
        <f t="shared" si="720"/>
        <v>0.46489711502225056</v>
      </c>
      <c r="O1539" s="24">
        <f t="shared" si="721"/>
        <v>828.89376169369064</v>
      </c>
      <c r="P1539" s="12">
        <f t="shared" si="734"/>
        <v>0.25019228583103881</v>
      </c>
      <c r="Q1539" s="24">
        <f t="shared" si="735"/>
        <v>510.50299015256059</v>
      </c>
      <c r="R1539" s="12">
        <f t="shared" si="722"/>
        <v>0.31420340170381039</v>
      </c>
      <c r="S1539" s="24">
        <f t="shared" si="723"/>
        <v>674.53972175332251</v>
      </c>
      <c r="T1539" s="12">
        <f t="shared" si="736"/>
        <v>0.24359799679653946</v>
      </c>
      <c r="W1539" s="24">
        <f t="shared" si="737"/>
        <v>596.18397804646622</v>
      </c>
      <c r="X1539" s="24">
        <f t="shared" si="738"/>
        <v>755.59326997901496</v>
      </c>
      <c r="Y1539" s="13">
        <f t="shared" si="724"/>
        <v>0.31809542154698872</v>
      </c>
      <c r="Z1539" s="24">
        <f t="shared" si="725"/>
        <v>4380.874546208187</v>
      </c>
      <c r="AA1539" s="24">
        <f t="shared" si="726"/>
        <v>17200.937005731103</v>
      </c>
      <c r="AB1539" s="24">
        <f t="shared" si="739"/>
        <v>658.18110537314942</v>
      </c>
      <c r="AC1539" s="24">
        <f t="shared" si="740"/>
        <v>510.50299015256059</v>
      </c>
      <c r="AE1539" s="14">
        <f t="shared" si="741"/>
        <v>126.75</v>
      </c>
      <c r="AF1539" s="24">
        <f t="shared" si="745"/>
        <v>430.25149507628032</v>
      </c>
      <c r="AG1539" s="3">
        <f t="shared" si="742"/>
        <v>-1</v>
      </c>
      <c r="AH1539" s="3">
        <f>IF(AC1539&lt;=450,AthetaR30_0,IF(AC1539&gt;=650,AthetaR30_2,(IF(AC1539&lt;=550,AthetaR30_0+(AthetaR30_1-AthetaR30_0)/100*(AC1539-450),AthetaR30_1+(AthetaR30_2-AthetaR30_1)/100*(AC1539-450)))))</f>
        <v>0</v>
      </c>
      <c r="AI1539" s="3">
        <f>IF(AD1539&lt;=450,AthetaR60_0,IF(AD1539&gt;=650,AthetaR60_2,(IF(AD1539&lt;=550,AthetaR60_0+(AthetaR60_1-AthetaR60_0)/100*(AD1539-450),AthetaR60_1+(AthetaR60_2-AthetaR60_1)/100*(AD1539-450)))))</f>
        <v>0.5</v>
      </c>
      <c r="AJ1539" s="3">
        <f>IF(AE1539&lt;=450,AthetaR90_0,IF(AE1539&gt;=650,AthetaR90_2,(IF(AE1539&lt;=550,AthetaR90_0+(AthetaR90_1-AthetaR90_0)/100*(AE1539-450),AthetaR90_1+(AthetaR90_2-AthetaR90_1)/100*(AE1539-450)))))</f>
        <v>1.3</v>
      </c>
      <c r="AK1539" s="3">
        <f>IF(AF1539&lt;=450,AthetaR120_0,IF(AF1539&gt;=650,AthetaR120_2,(IF(AF1539&lt;=550,AthetaR120_0+(AthetaR120_1-AthetaR120_0)/100*(AF1539-450),AthetaR120_1+(AthetaR120_2-AthetaR120_1)/100*(AF1539-450)))))</f>
        <v>1.9</v>
      </c>
      <c r="AL1539" s="24">
        <f t="shared" si="743"/>
        <v>658.18110537314942</v>
      </c>
      <c r="AM1539" s="14">
        <f t="shared" si="744"/>
        <v>502.03208728058871</v>
      </c>
    </row>
    <row r="1540" spans="2:39" x14ac:dyDescent="0.25">
      <c r="B1540" s="3">
        <f t="shared" si="727"/>
        <v>7610</v>
      </c>
      <c r="C1540" s="14">
        <f t="shared" si="728"/>
        <v>126.83333333333333</v>
      </c>
      <c r="D1540" s="11">
        <f t="shared" si="729"/>
        <v>1057.3291638285389</v>
      </c>
      <c r="E1540" s="11">
        <f t="shared" si="715"/>
        <v>771.63275824344578</v>
      </c>
      <c r="F1540" s="11">
        <f t="shared" si="730"/>
        <v>361.73445446157638</v>
      </c>
      <c r="G1540" s="11">
        <f t="shared" si="716"/>
        <v>658.4312976589805</v>
      </c>
      <c r="H1540" s="11">
        <f t="shared" si="717"/>
        <v>510.74658814935714</v>
      </c>
      <c r="I1540" s="24">
        <f t="shared" si="731"/>
        <v>361.73445446157638</v>
      </c>
      <c r="J1540" s="12">
        <f t="shared" si="718"/>
        <v>0.1964196445858403</v>
      </c>
      <c r="K1540" s="24">
        <f t="shared" si="719"/>
        <v>588.56177947557046</v>
      </c>
      <c r="L1540" s="12">
        <f t="shared" si="732"/>
        <v>0.20152515480425973</v>
      </c>
      <c r="M1540" s="24">
        <f t="shared" si="733"/>
        <v>658.4312976589805</v>
      </c>
      <c r="N1540" s="12">
        <f t="shared" si="720"/>
        <v>0.46461001991398621</v>
      </c>
      <c r="O1540" s="24">
        <f t="shared" si="721"/>
        <v>829.40595758713494</v>
      </c>
      <c r="P1540" s="12">
        <f t="shared" si="734"/>
        <v>0.24996511717493891</v>
      </c>
      <c r="Q1540" s="24">
        <f t="shared" si="735"/>
        <v>510.74658814935714</v>
      </c>
      <c r="R1540" s="12">
        <f t="shared" si="722"/>
        <v>0.31411451245068317</v>
      </c>
      <c r="S1540" s="24">
        <f t="shared" si="723"/>
        <v>674.73060542693406</v>
      </c>
      <c r="T1540" s="12">
        <f t="shared" si="736"/>
        <v>0.24347225378663037</v>
      </c>
      <c r="W1540" s="24">
        <f t="shared" si="737"/>
        <v>596.50207346801324</v>
      </c>
      <c r="X1540" s="24">
        <f t="shared" si="738"/>
        <v>755.9513891711091</v>
      </c>
      <c r="Y1540" s="13">
        <f t="shared" si="724"/>
        <v>0.31796305352138787</v>
      </c>
      <c r="Z1540" s="24">
        <f t="shared" si="725"/>
        <v>4378.2671193858132</v>
      </c>
      <c r="AA1540" s="24">
        <f t="shared" si="726"/>
        <v>17204.788270316425</v>
      </c>
      <c r="AB1540" s="24">
        <f t="shared" si="739"/>
        <v>658.4312976589805</v>
      </c>
      <c r="AC1540" s="24">
        <f t="shared" si="740"/>
        <v>510.74658814935714</v>
      </c>
      <c r="AE1540" s="14">
        <f t="shared" si="741"/>
        <v>126.83333333333333</v>
      </c>
      <c r="AF1540" s="24">
        <f t="shared" si="745"/>
        <v>430.3732940746786</v>
      </c>
      <c r="AG1540" s="3">
        <f t="shared" si="742"/>
        <v>-1</v>
      </c>
      <c r="AH1540" s="3">
        <f>IF(AC1540&lt;=450,AthetaR30_0,IF(AC1540&gt;=650,AthetaR30_2,(IF(AC1540&lt;=550,AthetaR30_0+(AthetaR30_1-AthetaR30_0)/100*(AC1540-450),AthetaR30_1+(AthetaR30_2-AthetaR30_1)/100*(AC1540-450)))))</f>
        <v>0</v>
      </c>
      <c r="AI1540" s="3">
        <f>IF(AD1540&lt;=450,AthetaR60_0,IF(AD1540&gt;=650,AthetaR60_2,(IF(AD1540&lt;=550,AthetaR60_0+(AthetaR60_1-AthetaR60_0)/100*(AD1540-450),AthetaR60_1+(AthetaR60_2-AthetaR60_1)/100*(AD1540-450)))))</f>
        <v>0.5</v>
      </c>
      <c r="AJ1540" s="3">
        <f>IF(AE1540&lt;=450,AthetaR90_0,IF(AE1540&gt;=650,AthetaR90_2,(IF(AE1540&lt;=550,AthetaR90_0+(AthetaR90_1-AthetaR90_0)/100*(AE1540-450),AthetaR90_1+(AthetaR90_2-AthetaR90_1)/100*(AE1540-450)))))</f>
        <v>1.3</v>
      </c>
      <c r="AK1540" s="3">
        <f>IF(AF1540&lt;=450,AthetaR120_0,IF(AF1540&gt;=650,AthetaR120_2,(IF(AF1540&lt;=550,AthetaR120_0+(AthetaR120_1-AthetaR120_0)/100*(AF1540-450),AthetaR120_1+(AthetaR120_2-AthetaR120_1)/100*(AF1540-450)))))</f>
        <v>1.9</v>
      </c>
      <c r="AL1540" s="24">
        <f t="shared" si="743"/>
        <v>658.4312976589805</v>
      </c>
      <c r="AM1540" s="14">
        <f t="shared" si="744"/>
        <v>502.26161742250088</v>
      </c>
    </row>
    <row r="1541" spans="2:39" x14ac:dyDescent="0.25">
      <c r="B1541" s="3">
        <f t="shared" si="727"/>
        <v>7615</v>
      </c>
      <c r="C1541" s="14">
        <f t="shared" si="728"/>
        <v>126.91666666666667</v>
      </c>
      <c r="D1541" s="11">
        <f t="shared" si="729"/>
        <v>1057.4274785277728</v>
      </c>
      <c r="E1541" s="11">
        <f t="shared" si="715"/>
        <v>771.84655659209784</v>
      </c>
      <c r="F1541" s="11">
        <f t="shared" si="730"/>
        <v>361.93597961638062</v>
      </c>
      <c r="G1541" s="11">
        <f t="shared" si="716"/>
        <v>658.68126277615545</v>
      </c>
      <c r="H1541" s="11">
        <f t="shared" si="717"/>
        <v>510.99006040314379</v>
      </c>
      <c r="I1541" s="24">
        <f t="shared" si="731"/>
        <v>361.93597961638062</v>
      </c>
      <c r="J1541" s="12">
        <f t="shared" si="718"/>
        <v>0.19639127021792621</v>
      </c>
      <c r="K1541" s="24">
        <f t="shared" si="719"/>
        <v>588.64681415380483</v>
      </c>
      <c r="L1541" s="12">
        <f t="shared" si="732"/>
        <v>0.20146894476999003</v>
      </c>
      <c r="M1541" s="24">
        <f t="shared" si="733"/>
        <v>658.68126277615545</v>
      </c>
      <c r="N1541" s="12">
        <f t="shared" si="720"/>
        <v>0.46432173403917132</v>
      </c>
      <c r="O1541" s="24">
        <f t="shared" si="721"/>
        <v>829.92091522217754</v>
      </c>
      <c r="P1541" s="12">
        <f t="shared" si="734"/>
        <v>0.24973757266294136</v>
      </c>
      <c r="Q1541" s="24">
        <f t="shared" si="735"/>
        <v>510.99006040314379</v>
      </c>
      <c r="R1541" s="12">
        <f t="shared" si="722"/>
        <v>0.31402562488408692</v>
      </c>
      <c r="S1541" s="24">
        <f t="shared" si="723"/>
        <v>674.92159354023397</v>
      </c>
      <c r="T1541" s="12">
        <f t="shared" si="736"/>
        <v>0.24334656583830325</v>
      </c>
      <c r="W1541" s="24">
        <f t="shared" si="737"/>
        <v>596.82003652153458</v>
      </c>
      <c r="X1541" s="24">
        <f t="shared" si="738"/>
        <v>756.30982100123856</v>
      </c>
      <c r="Y1541" s="13">
        <f t="shared" si="724"/>
        <v>0.31783074007145051</v>
      </c>
      <c r="Z1541" s="24">
        <f t="shared" si="725"/>
        <v>4375.6630017640819</v>
      </c>
      <c r="AA1541" s="24">
        <f t="shared" si="726"/>
        <v>17208.640341363414</v>
      </c>
      <c r="AB1541" s="24">
        <f t="shared" si="739"/>
        <v>658.68126277615545</v>
      </c>
      <c r="AC1541" s="24">
        <f t="shared" si="740"/>
        <v>510.99006040314379</v>
      </c>
      <c r="AE1541" s="14">
        <f t="shared" si="741"/>
        <v>126.91666666666667</v>
      </c>
      <c r="AF1541" s="24">
        <f t="shared" si="745"/>
        <v>430.49503020157192</v>
      </c>
      <c r="AG1541" s="3">
        <f t="shared" si="742"/>
        <v>-1</v>
      </c>
      <c r="AH1541" s="3">
        <f>IF(AC1541&lt;=450,AthetaR30_0,IF(AC1541&gt;=650,AthetaR30_2,(IF(AC1541&lt;=550,AthetaR30_0+(AthetaR30_1-AthetaR30_0)/100*(AC1541-450),AthetaR30_1+(AthetaR30_2-AthetaR30_1)/100*(AC1541-450)))))</f>
        <v>0</v>
      </c>
      <c r="AI1541" s="3">
        <f>IF(AD1541&lt;=450,AthetaR60_0,IF(AD1541&gt;=650,AthetaR60_2,(IF(AD1541&lt;=550,AthetaR60_0+(AthetaR60_1-AthetaR60_0)/100*(AD1541-450),AthetaR60_1+(AthetaR60_2-AthetaR60_1)/100*(AD1541-450)))))</f>
        <v>0.5</v>
      </c>
      <c r="AJ1541" s="3">
        <f>IF(AE1541&lt;=450,AthetaR90_0,IF(AE1541&gt;=650,AthetaR90_2,(IF(AE1541&lt;=550,AthetaR90_0+(AthetaR90_1-AthetaR90_0)/100*(AE1541-450),AthetaR90_1+(AthetaR90_2-AthetaR90_1)/100*(AE1541-450)))))</f>
        <v>1.3</v>
      </c>
      <c r="AK1541" s="3">
        <f>IF(AF1541&lt;=450,AthetaR120_0,IF(AF1541&gt;=650,AthetaR120_2,(IF(AF1541&lt;=550,AthetaR120_0+(AthetaR120_1-AthetaR120_0)/100*(AF1541-450),AthetaR120_1+(AthetaR120_2-AthetaR120_1)/100*(AF1541-450)))))</f>
        <v>1.9</v>
      </c>
      <c r="AL1541" s="24">
        <f t="shared" si="743"/>
        <v>658.68126277615545</v>
      </c>
      <c r="AM1541" s="14">
        <f t="shared" si="744"/>
        <v>502.4910179005447</v>
      </c>
    </row>
    <row r="1542" spans="2:39" x14ac:dyDescent="0.25">
      <c r="B1542" s="3">
        <f t="shared" si="727"/>
        <v>7620</v>
      </c>
      <c r="C1542" s="14">
        <f t="shared" si="728"/>
        <v>127</v>
      </c>
      <c r="D1542" s="11">
        <f t="shared" si="729"/>
        <v>1057.5257287583468</v>
      </c>
      <c r="E1542" s="11">
        <f t="shared" si="715"/>
        <v>772.0603549407499</v>
      </c>
      <c r="F1542" s="11">
        <f t="shared" si="730"/>
        <v>362.13744856115062</v>
      </c>
      <c r="G1542" s="11">
        <f t="shared" si="716"/>
        <v>658.93100034881843</v>
      </c>
      <c r="H1542" s="11">
        <f t="shared" si="717"/>
        <v>511.23340696898208</v>
      </c>
      <c r="I1542" s="24">
        <f t="shared" si="731"/>
        <v>362.13744856115062</v>
      </c>
      <c r="J1542" s="12">
        <f t="shared" si="718"/>
        <v>0.19636289244650462</v>
      </c>
      <c r="K1542" s="24">
        <f t="shared" si="719"/>
        <v>588.73188361133828</v>
      </c>
      <c r="L1542" s="12">
        <f t="shared" si="732"/>
        <v>0.20141273469029475</v>
      </c>
      <c r="M1542" s="24">
        <f t="shared" si="733"/>
        <v>658.93100034881843</v>
      </c>
      <c r="N1542" s="12">
        <f t="shared" si="720"/>
        <v>0.46403225077026583</v>
      </c>
      <c r="O1542" s="24">
        <f t="shared" si="721"/>
        <v>830.43865557120023</v>
      </c>
      <c r="P1542" s="12">
        <f t="shared" si="734"/>
        <v>0.24950964971892595</v>
      </c>
      <c r="Q1542" s="24">
        <f t="shared" si="735"/>
        <v>511.23340696898208</v>
      </c>
      <c r="R1542" s="12">
        <f t="shared" si="722"/>
        <v>0.31393673908059855</v>
      </c>
      <c r="S1542" s="24">
        <f t="shared" si="723"/>
        <v>675.11268601417999</v>
      </c>
      <c r="T1542" s="12">
        <f t="shared" si="736"/>
        <v>0.24322093300668404</v>
      </c>
      <c r="W1542" s="24">
        <f t="shared" si="737"/>
        <v>597.13786726160606</v>
      </c>
      <c r="X1542" s="24">
        <f t="shared" si="738"/>
        <v>756.66856538251568</v>
      </c>
      <c r="Y1542" s="13">
        <f t="shared" si="724"/>
        <v>0.31769848153564412</v>
      </c>
      <c r="Z1542" s="24">
        <f t="shared" si="725"/>
        <v>4373.0621919785963</v>
      </c>
      <c r="AA1542" s="24">
        <f t="shared" si="726"/>
        <v>17212.493234880789</v>
      </c>
      <c r="AB1542" s="24">
        <f t="shared" si="739"/>
        <v>658.93100034881843</v>
      </c>
      <c r="AC1542" s="24">
        <f t="shared" si="740"/>
        <v>511.23340696898208</v>
      </c>
      <c r="AE1542" s="14">
        <f t="shared" si="741"/>
        <v>127</v>
      </c>
      <c r="AF1542" s="24">
        <f t="shared" si="745"/>
        <v>430.61670348449104</v>
      </c>
      <c r="AG1542" s="3">
        <f t="shared" si="742"/>
        <v>-1</v>
      </c>
      <c r="AH1542" s="3">
        <f>IF(AC1542&lt;=450,AthetaR30_0,IF(AC1542&gt;=650,AthetaR30_2,(IF(AC1542&lt;=550,AthetaR30_0+(AthetaR30_1-AthetaR30_0)/100*(AC1542-450),AthetaR30_1+(AthetaR30_2-AthetaR30_1)/100*(AC1542-450)))))</f>
        <v>0</v>
      </c>
      <c r="AI1542" s="3">
        <f>IF(AD1542&lt;=450,AthetaR60_0,IF(AD1542&gt;=650,AthetaR60_2,(IF(AD1542&lt;=550,AthetaR60_0+(AthetaR60_1-AthetaR60_0)/100*(AD1542-450),AthetaR60_1+(AthetaR60_2-AthetaR60_1)/100*(AD1542-450)))))</f>
        <v>0.5</v>
      </c>
      <c r="AJ1542" s="3">
        <f>IF(AE1542&lt;=450,AthetaR90_0,IF(AE1542&gt;=650,AthetaR90_2,(IF(AE1542&lt;=550,AthetaR90_0+(AthetaR90_1-AthetaR90_0)/100*(AE1542-450),AthetaR90_1+(AthetaR90_2-AthetaR90_1)/100*(AE1542-450)))))</f>
        <v>1.3</v>
      </c>
      <c r="AK1542" s="3">
        <f>IF(AF1542&lt;=450,AthetaR120_0,IF(AF1542&gt;=650,AthetaR120_2,(IF(AF1542&lt;=550,AthetaR120_0+(AthetaR120_1-AthetaR120_0)/100*(AF1542-450),AthetaR120_1+(AthetaR120_2-AthetaR120_1)/100*(AF1542-450)))))</f>
        <v>1.9</v>
      </c>
      <c r="AL1542" s="24">
        <f t="shared" si="743"/>
        <v>658.93100034881843</v>
      </c>
      <c r="AM1542" s="14">
        <f t="shared" si="744"/>
        <v>502.72028877996064</v>
      </c>
    </row>
    <row r="1543" spans="2:39" x14ac:dyDescent="0.25">
      <c r="B1543" s="3">
        <f t="shared" si="727"/>
        <v>7625</v>
      </c>
      <c r="C1543" s="14">
        <f t="shared" si="728"/>
        <v>127.08333333333333</v>
      </c>
      <c r="D1543" s="11">
        <f t="shared" si="729"/>
        <v>1057.6239146047546</v>
      </c>
      <c r="E1543" s="11">
        <f t="shared" si="715"/>
        <v>772.27415328940197</v>
      </c>
      <c r="F1543" s="11">
        <f t="shared" si="730"/>
        <v>362.3388612958409</v>
      </c>
      <c r="G1543" s="11">
        <f t="shared" si="716"/>
        <v>659.18050999853733</v>
      </c>
      <c r="H1543" s="11">
        <f t="shared" si="717"/>
        <v>511.47662790198876</v>
      </c>
      <c r="I1543" s="24">
        <f t="shared" si="731"/>
        <v>362.3388612958409</v>
      </c>
      <c r="J1543" s="12">
        <f t="shared" si="718"/>
        <v>0.19633451125810461</v>
      </c>
      <c r="K1543" s="24">
        <f t="shared" si="719"/>
        <v>588.81698790807536</v>
      </c>
      <c r="L1543" s="12">
        <f t="shared" si="732"/>
        <v>0.20135652458338574</v>
      </c>
      <c r="M1543" s="24">
        <f t="shared" si="733"/>
        <v>659.18050999853733</v>
      </c>
      <c r="N1543" s="12">
        <f t="shared" si="720"/>
        <v>0.46374156343642553</v>
      </c>
      <c r="O1543" s="24">
        <f t="shared" si="721"/>
        <v>830.95919980906649</v>
      </c>
      <c r="P1543" s="12">
        <f t="shared" si="734"/>
        <v>0.24928134574775621</v>
      </c>
      <c r="Q1543" s="24">
        <f t="shared" si="735"/>
        <v>511.47662790198876</v>
      </c>
      <c r="R1543" s="12">
        <f t="shared" si="722"/>
        <v>0.3138478551167605</v>
      </c>
      <c r="S1543" s="24">
        <f t="shared" si="723"/>
        <v>675.30388276952488</v>
      </c>
      <c r="T1543" s="12">
        <f t="shared" si="736"/>
        <v>0.24309535534668736</v>
      </c>
      <c r="W1543" s="24">
        <f t="shared" si="737"/>
        <v>597.45556574314173</v>
      </c>
      <c r="X1543" s="24">
        <f t="shared" si="738"/>
        <v>757.02762222792467</v>
      </c>
      <c r="Y1543" s="13">
        <f t="shared" si="724"/>
        <v>0.31756627825131478</v>
      </c>
      <c r="Z1543" s="24">
        <f t="shared" si="725"/>
        <v>4370.464688656506</v>
      </c>
      <c r="AA1543" s="24">
        <f t="shared" si="726"/>
        <v>17216.346966862817</v>
      </c>
      <c r="AB1543" s="24">
        <f t="shared" si="739"/>
        <v>659.18050999853733</v>
      </c>
      <c r="AC1543" s="24">
        <f t="shared" si="740"/>
        <v>511.47662790198876</v>
      </c>
      <c r="AE1543" s="14">
        <f t="shared" si="741"/>
        <v>127.08333333333333</v>
      </c>
      <c r="AF1543" s="24">
        <f t="shared" si="745"/>
        <v>430.73831395099438</v>
      </c>
      <c r="AG1543" s="3">
        <f t="shared" si="742"/>
        <v>-1</v>
      </c>
      <c r="AH1543" s="3">
        <f>IF(AC1543&lt;=450,AthetaR30_0,IF(AC1543&gt;=650,AthetaR30_2,(IF(AC1543&lt;=550,AthetaR30_0+(AthetaR30_1-AthetaR30_0)/100*(AC1543-450),AthetaR30_1+(AthetaR30_2-AthetaR30_1)/100*(AC1543-450)))))</f>
        <v>0</v>
      </c>
      <c r="AI1543" s="3">
        <f>IF(AD1543&lt;=450,AthetaR60_0,IF(AD1543&gt;=650,AthetaR60_2,(IF(AD1543&lt;=550,AthetaR60_0+(AthetaR60_1-AthetaR60_0)/100*(AD1543-450),AthetaR60_1+(AthetaR60_2-AthetaR60_1)/100*(AD1543-450)))))</f>
        <v>0.5</v>
      </c>
      <c r="AJ1543" s="3">
        <f>IF(AE1543&lt;=450,AthetaR90_0,IF(AE1543&gt;=650,AthetaR90_2,(IF(AE1543&lt;=550,AthetaR90_0+(AthetaR90_1-AthetaR90_0)/100*(AE1543-450),AthetaR90_1+(AthetaR90_2-AthetaR90_1)/100*(AE1543-450)))))</f>
        <v>1.3</v>
      </c>
      <c r="AK1543" s="3">
        <f>IF(AF1543&lt;=450,AthetaR120_0,IF(AF1543&gt;=650,AthetaR120_2,(IF(AF1543&lt;=550,AthetaR120_0+(AthetaR120_1-AthetaR120_0)/100*(AF1543-450),AthetaR120_1+(AthetaR120_2-AthetaR120_1)/100*(AF1543-450)))))</f>
        <v>1.9</v>
      </c>
      <c r="AL1543" s="24">
        <f t="shared" si="743"/>
        <v>659.18050999853733</v>
      </c>
      <c r="AM1543" s="14">
        <f t="shared" si="744"/>
        <v>502.94943012601533</v>
      </c>
    </row>
    <row r="1544" spans="2:39" x14ac:dyDescent="0.25">
      <c r="B1544" s="3">
        <f t="shared" si="727"/>
        <v>7630</v>
      </c>
      <c r="C1544" s="14">
        <f t="shared" si="728"/>
        <v>127.16666666666667</v>
      </c>
      <c r="D1544" s="11">
        <f t="shared" si="729"/>
        <v>1057.7220361513241</v>
      </c>
      <c r="E1544" s="11">
        <f t="shared" si="715"/>
        <v>772.48795163805414</v>
      </c>
      <c r="F1544" s="11">
        <f t="shared" si="730"/>
        <v>362.54021782042429</v>
      </c>
      <c r="G1544" s="11">
        <f t="shared" si="716"/>
        <v>659.42979134428504</v>
      </c>
      <c r="H1544" s="11">
        <f t="shared" si="717"/>
        <v>511.71972325733543</v>
      </c>
      <c r="I1544" s="24">
        <f t="shared" si="731"/>
        <v>362.54021782042429</v>
      </c>
      <c r="J1544" s="12">
        <f t="shared" si="718"/>
        <v>0.1963061266393295</v>
      </c>
      <c r="K1544" s="24">
        <f t="shared" si="719"/>
        <v>588.90212710376022</v>
      </c>
      <c r="L1544" s="12">
        <f t="shared" si="732"/>
        <v>0.20130031446748356</v>
      </c>
      <c r="M1544" s="24">
        <f t="shared" si="733"/>
        <v>659.42979134428504</v>
      </c>
      <c r="N1544" s="12">
        <f t="shared" si="720"/>
        <v>0.46344966532321241</v>
      </c>
      <c r="O1544" s="24">
        <f t="shared" si="721"/>
        <v>831.48256931546621</v>
      </c>
      <c r="P1544" s="12">
        <f t="shared" si="734"/>
        <v>0.24905265813516667</v>
      </c>
      <c r="Q1544" s="24">
        <f t="shared" si="735"/>
        <v>511.71972325733543</v>
      </c>
      <c r="R1544" s="12">
        <f t="shared" si="722"/>
        <v>0.3137589730690804</v>
      </c>
      <c r="S1544" s="24">
        <f t="shared" si="723"/>
        <v>675.49518372681621</v>
      </c>
      <c r="T1544" s="12">
        <f t="shared" si="736"/>
        <v>0.24296983291303878</v>
      </c>
      <c r="W1544" s="24">
        <f t="shared" si="737"/>
        <v>597.77313202139305</v>
      </c>
      <c r="X1544" s="24">
        <f t="shared" si="738"/>
        <v>757.38699145032297</v>
      </c>
      <c r="Y1544" s="13">
        <f t="shared" si="724"/>
        <v>0.31743413055468778</v>
      </c>
      <c r="Z1544" s="24">
        <f t="shared" si="725"/>
        <v>4367.870490416527</v>
      </c>
      <c r="AA1544" s="24">
        <f t="shared" si="726"/>
        <v>17220.201553289291</v>
      </c>
      <c r="AB1544" s="24">
        <f t="shared" si="739"/>
        <v>659.42979134428504</v>
      </c>
      <c r="AC1544" s="24">
        <f t="shared" si="740"/>
        <v>511.71972325733543</v>
      </c>
      <c r="AE1544" s="14">
        <f t="shared" si="741"/>
        <v>127.16666666666667</v>
      </c>
      <c r="AF1544" s="24">
        <f t="shared" si="745"/>
        <v>430.85986162866772</v>
      </c>
      <c r="AG1544" s="3">
        <f t="shared" si="742"/>
        <v>-1</v>
      </c>
      <c r="AH1544" s="3">
        <f>IF(AC1544&lt;=450,AthetaR30_0,IF(AC1544&gt;=650,AthetaR30_2,(IF(AC1544&lt;=550,AthetaR30_0+(AthetaR30_1-AthetaR30_0)/100*(AC1544-450),AthetaR30_1+(AthetaR30_2-AthetaR30_1)/100*(AC1544-450)))))</f>
        <v>0</v>
      </c>
      <c r="AI1544" s="3">
        <f>IF(AD1544&lt;=450,AthetaR60_0,IF(AD1544&gt;=650,AthetaR60_2,(IF(AD1544&lt;=550,AthetaR60_0+(AthetaR60_1-AthetaR60_0)/100*(AD1544-450),AthetaR60_1+(AthetaR60_2-AthetaR60_1)/100*(AD1544-450)))))</f>
        <v>0.5</v>
      </c>
      <c r="AJ1544" s="3">
        <f>IF(AE1544&lt;=450,AthetaR90_0,IF(AE1544&gt;=650,AthetaR90_2,(IF(AE1544&lt;=550,AthetaR90_0+(AthetaR90_1-AthetaR90_0)/100*(AE1544-450),AthetaR90_1+(AthetaR90_2-AthetaR90_1)/100*(AE1544-450)))))</f>
        <v>1.3</v>
      </c>
      <c r="AK1544" s="3">
        <f>IF(AF1544&lt;=450,AthetaR120_0,IF(AF1544&gt;=650,AthetaR120_2,(IF(AF1544&lt;=550,AthetaR120_0+(AthetaR120_1-AthetaR120_0)/100*(AF1544-450),AthetaR120_1+(AthetaR120_2-AthetaR120_1)/100*(AF1544-450)))))</f>
        <v>1.9</v>
      </c>
      <c r="AL1544" s="24">
        <f t="shared" si="743"/>
        <v>659.42979134428504</v>
      </c>
      <c r="AM1544" s="14">
        <f t="shared" si="744"/>
        <v>503.17844200400117</v>
      </c>
    </row>
    <row r="1545" spans="2:39" x14ac:dyDescent="0.25">
      <c r="B1545" s="3">
        <f t="shared" si="727"/>
        <v>7635</v>
      </c>
      <c r="C1545" s="14">
        <f t="shared" si="728"/>
        <v>127.25</v>
      </c>
      <c r="D1545" s="11">
        <f t="shared" si="729"/>
        <v>1057.8200934822169</v>
      </c>
      <c r="E1545" s="11">
        <f t="shared" si="715"/>
        <v>772.7017499867062</v>
      </c>
      <c r="F1545" s="11">
        <f t="shared" si="730"/>
        <v>362.74151813489175</v>
      </c>
      <c r="G1545" s="11">
        <f t="shared" si="716"/>
        <v>659.67884400242019</v>
      </c>
      <c r="H1545" s="11">
        <f t="shared" si="717"/>
        <v>511.96269309024848</v>
      </c>
      <c r="I1545" s="24">
        <f t="shared" si="731"/>
        <v>362.74151813489175</v>
      </c>
      <c r="J1545" s="12">
        <f t="shared" si="718"/>
        <v>0.19627773857685668</v>
      </c>
      <c r="K1545" s="24">
        <f t="shared" si="719"/>
        <v>588.98730125797556</v>
      </c>
      <c r="L1545" s="12">
        <f t="shared" si="732"/>
        <v>0.20124410436081369</v>
      </c>
      <c r="M1545" s="24">
        <f t="shared" si="733"/>
        <v>659.67884400242019</v>
      </c>
      <c r="N1545" s="12">
        <f t="shared" si="720"/>
        <v>0.46315654967230324</v>
      </c>
      <c r="O1545" s="24">
        <f t="shared" si="721"/>
        <v>832.00878567729228</v>
      </c>
      <c r="P1545" s="12">
        <f t="shared" si="734"/>
        <v>0.24882358424760589</v>
      </c>
      <c r="Q1545" s="24">
        <f t="shared" si="735"/>
        <v>511.96269309024848</v>
      </c>
      <c r="R1545" s="12">
        <f t="shared" si="722"/>
        <v>0.31367009301403009</v>
      </c>
      <c r="S1545" s="24">
        <f t="shared" si="723"/>
        <v>675.68658880639828</v>
      </c>
      <c r="T1545" s="12">
        <f t="shared" si="736"/>
        <v>0.24284436576026694</v>
      </c>
      <c r="W1545" s="24">
        <f t="shared" si="737"/>
        <v>598.09056615194777</v>
      </c>
      <c r="X1545" s="24">
        <f t="shared" si="738"/>
        <v>757.74667296244536</v>
      </c>
      <c r="Y1545" s="13">
        <f t="shared" si="724"/>
        <v>0.31730203878086294</v>
      </c>
      <c r="Z1545" s="24">
        <f t="shared" si="725"/>
        <v>4365.2795958689612</v>
      </c>
      <c r="AA1545" s="24">
        <f t="shared" si="726"/>
        <v>17224.057010125209</v>
      </c>
      <c r="AB1545" s="24">
        <f t="shared" si="739"/>
        <v>659.67884400242019</v>
      </c>
      <c r="AC1545" s="24">
        <f t="shared" si="740"/>
        <v>511.96269309024848</v>
      </c>
      <c r="AE1545" s="14">
        <f t="shared" si="741"/>
        <v>127.25</v>
      </c>
      <c r="AF1545" s="24">
        <f t="shared" si="745"/>
        <v>430.98134654512421</v>
      </c>
      <c r="AG1545" s="3">
        <f t="shared" si="742"/>
        <v>-1</v>
      </c>
      <c r="AH1545" s="3">
        <f>IF(AC1545&lt;=450,AthetaR30_0,IF(AC1545&gt;=650,AthetaR30_2,(IF(AC1545&lt;=550,AthetaR30_0+(AthetaR30_1-AthetaR30_0)/100*(AC1545-450),AthetaR30_1+(AthetaR30_2-AthetaR30_1)/100*(AC1545-450)))))</f>
        <v>0</v>
      </c>
      <c r="AI1545" s="3">
        <f>IF(AD1545&lt;=450,AthetaR60_0,IF(AD1545&gt;=650,AthetaR60_2,(IF(AD1545&lt;=550,AthetaR60_0+(AthetaR60_1-AthetaR60_0)/100*(AD1545-450),AthetaR60_1+(AthetaR60_2-AthetaR60_1)/100*(AD1545-450)))))</f>
        <v>0.5</v>
      </c>
      <c r="AJ1545" s="3">
        <f>IF(AE1545&lt;=450,AthetaR90_0,IF(AE1545&gt;=650,AthetaR90_2,(IF(AE1545&lt;=550,AthetaR90_0+(AthetaR90_1-AthetaR90_0)/100*(AE1545-450),AthetaR90_1+(AthetaR90_2-AthetaR90_1)/100*(AE1545-450)))))</f>
        <v>1.3</v>
      </c>
      <c r="AK1545" s="3">
        <f>IF(AF1545&lt;=450,AthetaR120_0,IF(AF1545&gt;=650,AthetaR120_2,(IF(AF1545&lt;=550,AthetaR120_0+(AthetaR120_1-AthetaR120_0)/100*(AF1545-450),AthetaR120_1+(AthetaR120_2-AthetaR120_1)/100*(AF1545-450)))))</f>
        <v>1.9</v>
      </c>
      <c r="AL1545" s="24">
        <f t="shared" si="743"/>
        <v>659.67884400242019</v>
      </c>
      <c r="AM1545" s="14">
        <f t="shared" si="744"/>
        <v>503.40732447923654</v>
      </c>
    </row>
    <row r="1546" spans="2:39" x14ac:dyDescent="0.25">
      <c r="B1546" s="3">
        <f t="shared" si="727"/>
        <v>7640</v>
      </c>
      <c r="C1546" s="14">
        <f t="shared" si="728"/>
        <v>127.33333333333333</v>
      </c>
      <c r="D1546" s="11">
        <f t="shared" si="729"/>
        <v>1057.9180866814304</v>
      </c>
      <c r="E1546" s="11">
        <f t="shared" si="715"/>
        <v>772.91554833535827</v>
      </c>
      <c r="F1546" s="11">
        <f t="shared" si="730"/>
        <v>362.94276223925254</v>
      </c>
      <c r="G1546" s="11">
        <f t="shared" si="716"/>
        <v>659.92766758666778</v>
      </c>
      <c r="H1546" s="11">
        <f t="shared" si="717"/>
        <v>512.20553745600876</v>
      </c>
      <c r="I1546" s="24">
        <f t="shared" si="731"/>
        <v>362.94276223925254</v>
      </c>
      <c r="J1546" s="12">
        <f t="shared" si="718"/>
        <v>0.19624934705743749</v>
      </c>
      <c r="K1546" s="24">
        <f t="shared" si="719"/>
        <v>589.07251043014389</v>
      </c>
      <c r="L1546" s="12">
        <f t="shared" si="732"/>
        <v>0.20118789428157474</v>
      </c>
      <c r="M1546" s="24">
        <f t="shared" si="733"/>
        <v>659.92766758666778</v>
      </c>
      <c r="N1546" s="12">
        <f t="shared" si="720"/>
        <v>0.46286220968119784</v>
      </c>
      <c r="O1546" s="24">
        <f t="shared" si="721"/>
        <v>832.5378706910476</v>
      </c>
      <c r="P1546" s="12">
        <f t="shared" si="734"/>
        <v>0.2485941214320157</v>
      </c>
      <c r="Q1546" s="24">
        <f t="shared" si="735"/>
        <v>512.20553745600876</v>
      </c>
      <c r="R1546" s="12">
        <f t="shared" si="722"/>
        <v>0.31358121502804515</v>
      </c>
      <c r="S1546" s="24">
        <f t="shared" si="723"/>
        <v>675.87809792841244</v>
      </c>
      <c r="T1546" s="12">
        <f t="shared" si="736"/>
        <v>0.24271895394265405</v>
      </c>
      <c r="W1546" s="24">
        <f t="shared" si="737"/>
        <v>598.40786819072866</v>
      </c>
      <c r="X1546" s="24">
        <f t="shared" si="738"/>
        <v>758.10666667690543</v>
      </c>
      <c r="Y1546" s="13">
        <f t="shared" si="724"/>
        <v>0.31717000326382044</v>
      </c>
      <c r="Z1546" s="24">
        <f t="shared" si="725"/>
        <v>4362.6920036157398</v>
      </c>
      <c r="AA1546" s="24">
        <f t="shared" si="726"/>
        <v>17227.913353321095</v>
      </c>
      <c r="AB1546" s="24">
        <f t="shared" si="739"/>
        <v>659.92766758666778</v>
      </c>
      <c r="AC1546" s="24">
        <f t="shared" si="740"/>
        <v>512.20553745600876</v>
      </c>
      <c r="AE1546" s="14">
        <f t="shared" si="741"/>
        <v>127.33333333333333</v>
      </c>
      <c r="AF1546" s="24">
        <f t="shared" si="745"/>
        <v>431.10276872800438</v>
      </c>
      <c r="AG1546" s="3">
        <f t="shared" si="742"/>
        <v>-1</v>
      </c>
      <c r="AH1546" s="3">
        <f>IF(AC1546&lt;=450,AthetaR30_0,IF(AC1546&gt;=650,AthetaR30_2,(IF(AC1546&lt;=550,AthetaR30_0+(AthetaR30_1-AthetaR30_0)/100*(AC1546-450),AthetaR30_1+(AthetaR30_2-AthetaR30_1)/100*(AC1546-450)))))</f>
        <v>0</v>
      </c>
      <c r="AI1546" s="3">
        <f>IF(AD1546&lt;=450,AthetaR60_0,IF(AD1546&gt;=650,AthetaR60_2,(IF(AD1546&lt;=550,AthetaR60_0+(AthetaR60_1-AthetaR60_0)/100*(AD1546-450),AthetaR60_1+(AthetaR60_2-AthetaR60_1)/100*(AD1546-450)))))</f>
        <v>0.5</v>
      </c>
      <c r="AJ1546" s="3">
        <f>IF(AE1546&lt;=450,AthetaR90_0,IF(AE1546&gt;=650,AthetaR90_2,(IF(AE1546&lt;=550,AthetaR90_0+(AthetaR90_1-AthetaR90_0)/100*(AE1546-450),AthetaR90_1+(AthetaR90_2-AthetaR90_1)/100*(AE1546-450)))))</f>
        <v>1.3</v>
      </c>
      <c r="AK1546" s="3">
        <f>IF(AF1546&lt;=450,AthetaR120_0,IF(AF1546&gt;=650,AthetaR120_2,(IF(AF1546&lt;=550,AthetaR120_0+(AthetaR120_1-AthetaR120_0)/100*(AF1546-450),AthetaR120_1+(AthetaR120_2-AthetaR120_1)/100*(AF1546-450)))))</f>
        <v>1.9</v>
      </c>
      <c r="AL1546" s="24">
        <f t="shared" si="743"/>
        <v>659.92766758666778</v>
      </c>
      <c r="AM1546" s="14">
        <f t="shared" si="744"/>
        <v>503.63607761706515</v>
      </c>
    </row>
    <row r="1547" spans="2:39" x14ac:dyDescent="0.25">
      <c r="B1547" s="3">
        <f t="shared" si="727"/>
        <v>7645</v>
      </c>
      <c r="C1547" s="14">
        <f t="shared" si="728"/>
        <v>127.41666666666667</v>
      </c>
      <c r="D1547" s="11">
        <f t="shared" si="729"/>
        <v>1058.0160158327967</v>
      </c>
      <c r="E1547" s="11">
        <f t="shared" si="715"/>
        <v>773.12934668401033</v>
      </c>
      <c r="F1547" s="11">
        <f t="shared" si="730"/>
        <v>363.14395013353413</v>
      </c>
      <c r="G1547" s="11">
        <f t="shared" si="716"/>
        <v>660.17626170809979</v>
      </c>
      <c r="H1547" s="11">
        <f t="shared" si="717"/>
        <v>512.44825640995145</v>
      </c>
      <c r="I1547" s="24">
        <f t="shared" si="731"/>
        <v>363.14395013353413</v>
      </c>
      <c r="J1547" s="12">
        <f t="shared" si="718"/>
        <v>0.19622095206789694</v>
      </c>
      <c r="K1547" s="24">
        <f t="shared" si="719"/>
        <v>589.1577546795271</v>
      </c>
      <c r="L1547" s="12">
        <f t="shared" si="732"/>
        <v>0.20113168424800143</v>
      </c>
      <c r="M1547" s="24">
        <f t="shared" si="733"/>
        <v>660.17626170809979</v>
      </c>
      <c r="N1547" s="12">
        <f t="shared" si="720"/>
        <v>0.46256663850292373</v>
      </c>
      <c r="O1547" s="24">
        <f t="shared" si="721"/>
        <v>833.06984636528614</v>
      </c>
      <c r="P1547" s="12">
        <f t="shared" si="734"/>
        <v>0.24836426701583292</v>
      </c>
      <c r="Q1547" s="24">
        <f t="shared" si="735"/>
        <v>512.44825640995145</v>
      </c>
      <c r="R1547" s="12">
        <f t="shared" si="722"/>
        <v>0.31349233918752395</v>
      </c>
      <c r="S1547" s="24">
        <f t="shared" si="723"/>
        <v>676.06971101279885</v>
      </c>
      <c r="T1547" s="12">
        <f t="shared" si="736"/>
        <v>0.24259359751433596</v>
      </c>
      <c r="W1547" s="24">
        <f t="shared" si="737"/>
        <v>598.72503819399253</v>
      </c>
      <c r="X1547" s="24">
        <f t="shared" si="738"/>
        <v>758.46697250619923</v>
      </c>
      <c r="Y1547" s="13">
        <f t="shared" si="724"/>
        <v>0.31703802433641315</v>
      </c>
      <c r="Z1547" s="24">
        <f t="shared" si="725"/>
        <v>4360.1077122504448</v>
      </c>
      <c r="AA1547" s="24">
        <f t="shared" si="726"/>
        <v>17231.770598812469</v>
      </c>
      <c r="AB1547" s="24">
        <f t="shared" si="739"/>
        <v>660.17626170809979</v>
      </c>
      <c r="AC1547" s="24">
        <f t="shared" si="740"/>
        <v>512.44825640995145</v>
      </c>
      <c r="AE1547" s="14">
        <f t="shared" si="741"/>
        <v>127.41666666666667</v>
      </c>
      <c r="AF1547" s="24">
        <f t="shared" si="745"/>
        <v>431.22412820497573</v>
      </c>
      <c r="AG1547" s="3">
        <f t="shared" si="742"/>
        <v>-1</v>
      </c>
      <c r="AH1547" s="3">
        <f>IF(AC1547&lt;=450,AthetaR30_0,IF(AC1547&gt;=650,AthetaR30_2,(IF(AC1547&lt;=550,AthetaR30_0+(AthetaR30_1-AthetaR30_0)/100*(AC1547-450),AthetaR30_1+(AthetaR30_2-AthetaR30_1)/100*(AC1547-450)))))</f>
        <v>0</v>
      </c>
      <c r="AI1547" s="3">
        <f>IF(AD1547&lt;=450,AthetaR60_0,IF(AD1547&gt;=650,AthetaR60_2,(IF(AD1547&lt;=550,AthetaR60_0+(AthetaR60_1-AthetaR60_0)/100*(AD1547-450),AthetaR60_1+(AthetaR60_2-AthetaR60_1)/100*(AD1547-450)))))</f>
        <v>0.5</v>
      </c>
      <c r="AJ1547" s="3">
        <f>IF(AE1547&lt;=450,AthetaR90_0,IF(AE1547&gt;=650,AthetaR90_2,(IF(AE1547&lt;=550,AthetaR90_0+(AthetaR90_1-AthetaR90_0)/100*(AE1547-450),AthetaR90_1+(AthetaR90_2-AthetaR90_1)/100*(AE1547-450)))))</f>
        <v>1.3</v>
      </c>
      <c r="AK1547" s="3">
        <f>IF(AF1547&lt;=450,AthetaR120_0,IF(AF1547&gt;=650,AthetaR120_2,(IF(AF1547&lt;=550,AthetaR120_0+(AthetaR120_1-AthetaR120_0)/100*(AF1547-450),AthetaR120_1+(AthetaR120_2-AthetaR120_1)/100*(AF1547-450)))))</f>
        <v>1.9</v>
      </c>
      <c r="AL1547" s="24">
        <f t="shared" si="743"/>
        <v>660.17626170809979</v>
      </c>
      <c r="AM1547" s="14">
        <f t="shared" si="744"/>
        <v>503.86470148285628</v>
      </c>
    </row>
    <row r="1548" spans="2:39" x14ac:dyDescent="0.25">
      <c r="B1548" s="3">
        <f t="shared" si="727"/>
        <v>7650</v>
      </c>
      <c r="C1548" s="14">
        <f t="shared" si="728"/>
        <v>127.5</v>
      </c>
      <c r="D1548" s="11">
        <f t="shared" si="729"/>
        <v>1058.1138810199839</v>
      </c>
      <c r="E1548" s="11">
        <f t="shared" si="715"/>
        <v>773.34314503266239</v>
      </c>
      <c r="F1548" s="11">
        <f t="shared" si="730"/>
        <v>363.34508181778216</v>
      </c>
      <c r="G1548" s="11">
        <f t="shared" si="716"/>
        <v>660.42462597511565</v>
      </c>
      <c r="H1548" s="11">
        <f t="shared" si="717"/>
        <v>512.69085000746577</v>
      </c>
      <c r="I1548" s="24">
        <f t="shared" si="731"/>
        <v>363.34508181778216</v>
      </c>
      <c r="J1548" s="12">
        <f t="shared" si="718"/>
        <v>0.19619255359513382</v>
      </c>
      <c r="K1548" s="24">
        <f t="shared" si="719"/>
        <v>589.24303406522677</v>
      </c>
      <c r="L1548" s="12">
        <f t="shared" si="732"/>
        <v>0.20107547427830602</v>
      </c>
      <c r="M1548" s="24">
        <f t="shared" si="733"/>
        <v>660.42462597511565</v>
      </c>
      <c r="N1548" s="12">
        <f t="shared" si="720"/>
        <v>0.46226982924574261</v>
      </c>
      <c r="O1548" s="24">
        <f t="shared" si="721"/>
        <v>833.60473492308608</v>
      </c>
      <c r="P1548" s="12">
        <f t="shared" si="734"/>
        <v>0.24813401830670079</v>
      </c>
      <c r="Q1548" s="24">
        <f t="shared" si="735"/>
        <v>512.69085000746577</v>
      </c>
      <c r="R1548" s="12">
        <f t="shared" si="722"/>
        <v>0.31340346556882759</v>
      </c>
      <c r="S1548" s="24">
        <f t="shared" si="723"/>
        <v>676.26142797929663</v>
      </c>
      <c r="T1548" s="12">
        <f t="shared" si="736"/>
        <v>0.24246829652920912</v>
      </c>
      <c r="W1548" s="24">
        <f t="shared" si="737"/>
        <v>599.04207621832893</v>
      </c>
      <c r="X1548" s="24">
        <f t="shared" si="738"/>
        <v>758.82759036270704</v>
      </c>
      <c r="Y1548" s="13">
        <f t="shared" si="724"/>
        <v>0.31690610233037186</v>
      </c>
      <c r="Z1548" s="24">
        <f t="shared" si="725"/>
        <v>4357.5267203583362</v>
      </c>
      <c r="AA1548" s="24">
        <f t="shared" si="726"/>
        <v>17235.628762520158</v>
      </c>
      <c r="AB1548" s="24">
        <f t="shared" si="739"/>
        <v>660.42462597511565</v>
      </c>
      <c r="AC1548" s="24">
        <f t="shared" si="740"/>
        <v>512.69085000746577</v>
      </c>
      <c r="AE1548" s="14">
        <f t="shared" si="741"/>
        <v>127.5</v>
      </c>
      <c r="AF1548" s="24">
        <f t="shared" si="745"/>
        <v>431.34542500373288</v>
      </c>
      <c r="AG1548" s="3">
        <f t="shared" si="742"/>
        <v>-1</v>
      </c>
      <c r="AH1548" s="3">
        <f>IF(AC1548&lt;=450,AthetaR30_0,IF(AC1548&gt;=650,AthetaR30_2,(IF(AC1548&lt;=550,AthetaR30_0+(AthetaR30_1-AthetaR30_0)/100*(AC1548-450),AthetaR30_1+(AthetaR30_2-AthetaR30_1)/100*(AC1548-450)))))</f>
        <v>0</v>
      </c>
      <c r="AI1548" s="3">
        <f>IF(AD1548&lt;=450,AthetaR60_0,IF(AD1548&gt;=650,AthetaR60_2,(IF(AD1548&lt;=550,AthetaR60_0+(AthetaR60_1-AthetaR60_0)/100*(AD1548-450),AthetaR60_1+(AthetaR60_2-AthetaR60_1)/100*(AD1548-450)))))</f>
        <v>0.5</v>
      </c>
      <c r="AJ1548" s="3">
        <f>IF(AE1548&lt;=450,AthetaR90_0,IF(AE1548&gt;=650,AthetaR90_2,(IF(AE1548&lt;=550,AthetaR90_0+(AthetaR90_1-AthetaR90_0)/100*(AE1548-450),AthetaR90_1+(AthetaR90_2-AthetaR90_1)/100*(AE1548-450)))))</f>
        <v>1.3</v>
      </c>
      <c r="AK1548" s="3">
        <f>IF(AF1548&lt;=450,AthetaR120_0,IF(AF1548&gt;=650,AthetaR120_2,(IF(AF1548&lt;=550,AthetaR120_0+(AthetaR120_1-AthetaR120_0)/100*(AF1548-450),AthetaR120_1+(AthetaR120_2-AthetaR120_1)/100*(AF1548-450)))))</f>
        <v>1.9</v>
      </c>
      <c r="AL1548" s="24">
        <f t="shared" si="743"/>
        <v>660.42462597511565</v>
      </c>
      <c r="AM1548" s="14">
        <f t="shared" si="744"/>
        <v>504.0931961420041</v>
      </c>
    </row>
    <row r="1549" spans="2:39" x14ac:dyDescent="0.25">
      <c r="B1549" s="3">
        <f t="shared" si="727"/>
        <v>7655</v>
      </c>
      <c r="C1549" s="14">
        <f t="shared" si="728"/>
        <v>127.58333333333333</v>
      </c>
      <c r="D1549" s="11">
        <f t="shared" si="729"/>
        <v>1058.211682326496</v>
      </c>
      <c r="E1549" s="11">
        <f t="shared" si="715"/>
        <v>773.55694338131445</v>
      </c>
      <c r="F1549" s="11">
        <f t="shared" si="730"/>
        <v>363.54615729206046</v>
      </c>
      <c r="G1549" s="11">
        <f t="shared" si="716"/>
        <v>660.67275999342235</v>
      </c>
      <c r="H1549" s="11">
        <f t="shared" si="717"/>
        <v>512.93331830399495</v>
      </c>
      <c r="I1549" s="24">
        <f t="shared" si="731"/>
        <v>363.54615729206046</v>
      </c>
      <c r="J1549" s="12">
        <f t="shared" si="718"/>
        <v>0.1961641516261205</v>
      </c>
      <c r="K1549" s="24">
        <f t="shared" si="719"/>
        <v>589.32834864618405</v>
      </c>
      <c r="L1549" s="12">
        <f t="shared" si="732"/>
        <v>0.20101926439071016</v>
      </c>
      <c r="M1549" s="24">
        <f t="shared" si="733"/>
        <v>660.67275999342235</v>
      </c>
      <c r="N1549" s="12">
        <f t="shared" si="720"/>
        <v>0.46197177497285219</v>
      </c>
      <c r="O1549" s="24">
        <f t="shared" si="721"/>
        <v>834.14255880455607</v>
      </c>
      <c r="P1549" s="12">
        <f t="shared" si="734"/>
        <v>0.24790337259239473</v>
      </c>
      <c r="Q1549" s="24">
        <f t="shared" si="735"/>
        <v>512.93331830399495</v>
      </c>
      <c r="R1549" s="12">
        <f t="shared" si="722"/>
        <v>0.31331459424827846</v>
      </c>
      <c r="S1549" s="24">
        <f t="shared" si="723"/>
        <v>676.45324874744551</v>
      </c>
      <c r="T1549" s="12">
        <f t="shared" si="736"/>
        <v>0.24234305104098075</v>
      </c>
      <c r="W1549" s="24">
        <f t="shared" si="737"/>
        <v>599.35898232065927</v>
      </c>
      <c r="X1549" s="24">
        <f t="shared" si="738"/>
        <v>759.1885201586972</v>
      </c>
      <c r="Y1549" s="13">
        <f t="shared" si="724"/>
        <v>0.31677423757629958</v>
      </c>
      <c r="Z1549" s="24">
        <f t="shared" si="725"/>
        <v>4354.9490265163795</v>
      </c>
      <c r="AA1549" s="24">
        <f t="shared" si="726"/>
        <v>17239.487860349869</v>
      </c>
      <c r="AB1549" s="24">
        <f t="shared" si="739"/>
        <v>660.67275999342235</v>
      </c>
      <c r="AC1549" s="24">
        <f t="shared" si="740"/>
        <v>512.93331830399495</v>
      </c>
      <c r="AE1549" s="14">
        <f t="shared" si="741"/>
        <v>127.58333333333333</v>
      </c>
      <c r="AF1549" s="24">
        <f t="shared" si="745"/>
        <v>431.46665915199748</v>
      </c>
      <c r="AG1549" s="3">
        <f t="shared" si="742"/>
        <v>-1</v>
      </c>
      <c r="AH1549" s="3">
        <f>IF(AC1549&lt;=450,AthetaR30_0,IF(AC1549&gt;=650,AthetaR30_2,(IF(AC1549&lt;=550,AthetaR30_0+(AthetaR30_1-AthetaR30_0)/100*(AC1549-450),AthetaR30_1+(AthetaR30_2-AthetaR30_1)/100*(AC1549-450)))))</f>
        <v>0</v>
      </c>
      <c r="AI1549" s="3">
        <f>IF(AD1549&lt;=450,AthetaR60_0,IF(AD1549&gt;=650,AthetaR60_2,(IF(AD1549&lt;=550,AthetaR60_0+(AthetaR60_1-AthetaR60_0)/100*(AD1549-450),AthetaR60_1+(AthetaR60_2-AthetaR60_1)/100*(AD1549-450)))))</f>
        <v>0.5</v>
      </c>
      <c r="AJ1549" s="3">
        <f>IF(AE1549&lt;=450,AthetaR90_0,IF(AE1549&gt;=650,AthetaR90_2,(IF(AE1549&lt;=550,AthetaR90_0+(AthetaR90_1-AthetaR90_0)/100*(AE1549-450),AthetaR90_1+(AthetaR90_2-AthetaR90_1)/100*(AE1549-450)))))</f>
        <v>1.3</v>
      </c>
      <c r="AK1549" s="3">
        <f>IF(AF1549&lt;=450,AthetaR120_0,IF(AF1549&gt;=650,AthetaR120_2,(IF(AF1549&lt;=550,AthetaR120_0+(AthetaR120_1-AthetaR120_0)/100*(AF1549-450),AthetaR120_1+(AthetaR120_2-AthetaR120_1)/100*(AF1549-450)))))</f>
        <v>1.9</v>
      </c>
      <c r="AL1549" s="24">
        <f t="shared" si="743"/>
        <v>660.67275999342235</v>
      </c>
      <c r="AM1549" s="14">
        <f t="shared" si="744"/>
        <v>504.32156165992814</v>
      </c>
    </row>
    <row r="1550" spans="2:39" x14ac:dyDescent="0.25">
      <c r="B1550" s="3">
        <f t="shared" si="727"/>
        <v>7660</v>
      </c>
      <c r="C1550" s="14">
        <f t="shared" si="728"/>
        <v>127.66666666666667</v>
      </c>
      <c r="D1550" s="11">
        <f t="shared" si="729"/>
        <v>1058.3094198356739</v>
      </c>
      <c r="E1550" s="11">
        <f t="shared" si="715"/>
        <v>773.77074172996663</v>
      </c>
      <c r="F1550" s="11">
        <f t="shared" si="730"/>
        <v>363.74717655645117</v>
      </c>
      <c r="G1550" s="11">
        <f t="shared" si="716"/>
        <v>660.92066336601476</v>
      </c>
      <c r="H1550" s="11">
        <f t="shared" si="717"/>
        <v>513.17566135503591</v>
      </c>
      <c r="I1550" s="24">
        <f t="shared" si="731"/>
        <v>363.74717655645117</v>
      </c>
      <c r="J1550" s="12">
        <f t="shared" si="718"/>
        <v>0.19613574614790269</v>
      </c>
      <c r="K1550" s="24">
        <f t="shared" si="719"/>
        <v>589.41369848118052</v>
      </c>
      <c r="L1550" s="12">
        <f t="shared" si="732"/>
        <v>0.20096305460343078</v>
      </c>
      <c r="M1550" s="24">
        <f t="shared" si="733"/>
        <v>660.92066336601476</v>
      </c>
      <c r="N1550" s="12">
        <f t="shared" si="720"/>
        <v>0.46167246870208933</v>
      </c>
      <c r="O1550" s="24">
        <f t="shared" si="721"/>
        <v>834.68334066937541</v>
      </c>
      <c r="P1550" s="12">
        <f t="shared" si="734"/>
        <v>0.24767232714063903</v>
      </c>
      <c r="Q1550" s="24">
        <f t="shared" si="735"/>
        <v>513.17566135503591</v>
      </c>
      <c r="R1550" s="12">
        <f t="shared" si="722"/>
        <v>0.31322572530215997</v>
      </c>
      <c r="S1550" s="24">
        <f t="shared" si="723"/>
        <v>676.64517323658697</v>
      </c>
      <c r="T1550" s="12">
        <f t="shared" si="736"/>
        <v>0.24221786110314705</v>
      </c>
      <c r="W1550" s="24">
        <f t="shared" si="737"/>
        <v>599.67575655823555</v>
      </c>
      <c r="X1550" s="24">
        <f t="shared" si="738"/>
        <v>759.5497618063273</v>
      </c>
      <c r="Y1550" s="13">
        <f t="shared" si="724"/>
        <v>0.3166424304036749</v>
      </c>
      <c r="Z1550" s="24">
        <f t="shared" si="725"/>
        <v>4352.3746292932774</v>
      </c>
      <c r="AA1550" s="24">
        <f t="shared" si="726"/>
        <v>17243.347908192376</v>
      </c>
      <c r="AB1550" s="24">
        <f t="shared" si="739"/>
        <v>660.92066336601476</v>
      </c>
      <c r="AC1550" s="24">
        <f t="shared" si="740"/>
        <v>513.17566135503591</v>
      </c>
      <c r="AE1550" s="14">
        <f t="shared" si="741"/>
        <v>127.66666666666667</v>
      </c>
      <c r="AF1550" s="24">
        <f t="shared" si="745"/>
        <v>431.58783067751796</v>
      </c>
      <c r="AG1550" s="3">
        <f t="shared" si="742"/>
        <v>-1</v>
      </c>
      <c r="AH1550" s="3">
        <f>IF(AC1550&lt;=450,AthetaR30_0,IF(AC1550&gt;=650,AthetaR30_2,(IF(AC1550&lt;=550,AthetaR30_0+(AthetaR30_1-AthetaR30_0)/100*(AC1550-450),AthetaR30_1+(AthetaR30_2-AthetaR30_1)/100*(AC1550-450)))))</f>
        <v>0</v>
      </c>
      <c r="AI1550" s="3">
        <f>IF(AD1550&lt;=450,AthetaR60_0,IF(AD1550&gt;=650,AthetaR60_2,(IF(AD1550&lt;=550,AthetaR60_0+(AthetaR60_1-AthetaR60_0)/100*(AD1550-450),AthetaR60_1+(AthetaR60_2-AthetaR60_1)/100*(AD1550-450)))))</f>
        <v>0.5</v>
      </c>
      <c r="AJ1550" s="3">
        <f>IF(AE1550&lt;=450,AthetaR90_0,IF(AE1550&gt;=650,AthetaR90_2,(IF(AE1550&lt;=550,AthetaR90_0+(AthetaR90_1-AthetaR90_0)/100*(AE1550-450),AthetaR90_1+(AthetaR90_2-AthetaR90_1)/100*(AE1550-450)))))</f>
        <v>1.3</v>
      </c>
      <c r="AK1550" s="3">
        <f>IF(AF1550&lt;=450,AthetaR120_0,IF(AF1550&gt;=650,AthetaR120_2,(IF(AF1550&lt;=550,AthetaR120_0+(AthetaR120_1-AthetaR120_0)/100*(AF1550-450),AthetaR120_1+(AthetaR120_2-AthetaR120_1)/100*(AF1550-450)))))</f>
        <v>1.9</v>
      </c>
      <c r="AL1550" s="24">
        <f t="shared" si="743"/>
        <v>660.92066336601476</v>
      </c>
      <c r="AM1550" s="14">
        <f t="shared" si="744"/>
        <v>504.54979810207254</v>
      </c>
    </row>
    <row r="1551" spans="2:39" x14ac:dyDescent="0.25">
      <c r="B1551" s="3">
        <f t="shared" si="727"/>
        <v>7665</v>
      </c>
      <c r="C1551" s="14">
        <f t="shared" si="728"/>
        <v>127.75</v>
      </c>
      <c r="D1551" s="11">
        <f t="shared" si="729"/>
        <v>1058.407093630695</v>
      </c>
      <c r="E1551" s="11">
        <f t="shared" si="715"/>
        <v>773.98454007861869</v>
      </c>
      <c r="F1551" s="11">
        <f t="shared" si="730"/>
        <v>363.94813961105461</v>
      </c>
      <c r="G1551" s="11">
        <f t="shared" si="716"/>
        <v>661.16833569315543</v>
      </c>
      <c r="H1551" s="11">
        <f t="shared" si="717"/>
        <v>513.41787921613911</v>
      </c>
      <c r="I1551" s="24">
        <f t="shared" si="731"/>
        <v>363.94813961105461</v>
      </c>
      <c r="J1551" s="12">
        <f t="shared" si="718"/>
        <v>0.19610733714759943</v>
      </c>
      <c r="K1551" s="24">
        <f t="shared" si="719"/>
        <v>589.49908362883718</v>
      </c>
      <c r="L1551" s="12">
        <f t="shared" si="732"/>
        <v>0.20090684493469882</v>
      </c>
      <c r="M1551" s="24">
        <f t="shared" si="733"/>
        <v>661.16833569315543</v>
      </c>
      <c r="N1551" s="12">
        <f t="shared" si="720"/>
        <v>0.46137190340562972</v>
      </c>
      <c r="O1551" s="24">
        <f t="shared" si="721"/>
        <v>835.22710339936907</v>
      </c>
      <c r="P1551" s="12">
        <f t="shared" si="734"/>
        <v>0.24744087919899771</v>
      </c>
      <c r="Q1551" s="24">
        <f t="shared" si="735"/>
        <v>513.41787921613911</v>
      </c>
      <c r="R1551" s="12">
        <f t="shared" si="722"/>
        <v>0.3131368588067161</v>
      </c>
      <c r="S1551" s="24">
        <f t="shared" si="723"/>
        <v>676.83720136586487</v>
      </c>
      <c r="T1551" s="12">
        <f t="shared" si="736"/>
        <v>0.24209272676902241</v>
      </c>
      <c r="W1551" s="24">
        <f t="shared" si="737"/>
        <v>599.99239898863925</v>
      </c>
      <c r="X1551" s="24">
        <f t="shared" si="738"/>
        <v>759.91131521764839</v>
      </c>
      <c r="Y1551" s="13">
        <f t="shared" si="724"/>
        <v>0.31651068114084846</v>
      </c>
      <c r="Z1551" s="24">
        <f t="shared" si="725"/>
        <v>4349.8035272494863</v>
      </c>
      <c r="AA1551" s="24">
        <f t="shared" si="726"/>
        <v>17247.208921923237</v>
      </c>
      <c r="AB1551" s="24">
        <f t="shared" si="739"/>
        <v>661.16833569315543</v>
      </c>
      <c r="AC1551" s="24">
        <f t="shared" si="740"/>
        <v>513.41787921613911</v>
      </c>
      <c r="AE1551" s="14">
        <f t="shared" si="741"/>
        <v>127.75</v>
      </c>
      <c r="AF1551" s="24">
        <f t="shared" si="745"/>
        <v>431.70893960806956</v>
      </c>
      <c r="AG1551" s="3">
        <f t="shared" si="742"/>
        <v>-1</v>
      </c>
      <c r="AH1551" s="3">
        <f>IF(AC1551&lt;=450,AthetaR30_0,IF(AC1551&gt;=650,AthetaR30_2,(IF(AC1551&lt;=550,AthetaR30_0+(AthetaR30_1-AthetaR30_0)/100*(AC1551-450),AthetaR30_1+(AthetaR30_2-AthetaR30_1)/100*(AC1551-450)))))</f>
        <v>0</v>
      </c>
      <c r="AI1551" s="3">
        <f>IF(AD1551&lt;=450,AthetaR60_0,IF(AD1551&gt;=650,AthetaR60_2,(IF(AD1551&lt;=550,AthetaR60_0+(AthetaR60_1-AthetaR60_0)/100*(AD1551-450),AthetaR60_1+(AthetaR60_2-AthetaR60_1)/100*(AD1551-450)))))</f>
        <v>0.5</v>
      </c>
      <c r="AJ1551" s="3">
        <f>IF(AE1551&lt;=450,AthetaR90_0,IF(AE1551&gt;=650,AthetaR90_2,(IF(AE1551&lt;=550,AthetaR90_0+(AthetaR90_1-AthetaR90_0)/100*(AE1551-450),AthetaR90_1+(AthetaR90_2-AthetaR90_1)/100*(AE1551-450)))))</f>
        <v>1.3</v>
      </c>
      <c r="AK1551" s="3">
        <f>IF(AF1551&lt;=450,AthetaR120_0,IF(AF1551&gt;=650,AthetaR120_2,(IF(AF1551&lt;=550,AthetaR120_0+(AthetaR120_1-AthetaR120_0)/100*(AF1551-450),AthetaR120_1+(AthetaR120_2-AthetaR120_1)/100*(AF1551-450)))))</f>
        <v>1.9</v>
      </c>
      <c r="AL1551" s="24">
        <f t="shared" si="743"/>
        <v>661.16833569315543</v>
      </c>
      <c r="AM1551" s="14">
        <f t="shared" si="744"/>
        <v>504.77790553390639</v>
      </c>
    </row>
    <row r="1552" spans="2:39" x14ac:dyDescent="0.25">
      <c r="B1552" s="3">
        <f t="shared" si="727"/>
        <v>7670</v>
      </c>
      <c r="C1552" s="14">
        <f t="shared" si="728"/>
        <v>127.83333333333333</v>
      </c>
      <c r="D1552" s="11">
        <f t="shared" si="729"/>
        <v>1058.5047037945751</v>
      </c>
      <c r="E1552" s="11">
        <f t="shared" si="715"/>
        <v>774.19833842727076</v>
      </c>
      <c r="F1552" s="11">
        <f t="shared" si="730"/>
        <v>364.14904645598932</v>
      </c>
      <c r="G1552" s="11">
        <f t="shared" si="716"/>
        <v>661.41577657235439</v>
      </c>
      <c r="H1552" s="11">
        <f t="shared" si="717"/>
        <v>513.6599719429081</v>
      </c>
      <c r="I1552" s="24">
        <f t="shared" si="731"/>
        <v>364.14904645598932</v>
      </c>
      <c r="J1552" s="12">
        <f t="shared" si="718"/>
        <v>0.1960789246124027</v>
      </c>
      <c r="K1552" s="24">
        <f t="shared" si="719"/>
        <v>589.58450414761626</v>
      </c>
      <c r="L1552" s="12">
        <f t="shared" si="732"/>
        <v>0.200850635402718</v>
      </c>
      <c r="M1552" s="24">
        <f t="shared" si="733"/>
        <v>661.41577657235439</v>
      </c>
      <c r="N1552" s="12">
        <f t="shared" si="720"/>
        <v>0.46107007200968814</v>
      </c>
      <c r="O1552" s="24">
        <f t="shared" si="721"/>
        <v>835.7738701011167</v>
      </c>
      <c r="P1552" s="12">
        <f t="shared" si="734"/>
        <v>0.24720902599462596</v>
      </c>
      <c r="Q1552" s="24">
        <f t="shared" si="735"/>
        <v>513.6599719429081</v>
      </c>
      <c r="R1552" s="12">
        <f t="shared" si="722"/>
        <v>0.31304799483815021</v>
      </c>
      <c r="S1552" s="24">
        <f t="shared" si="723"/>
        <v>677.02933305422619</v>
      </c>
      <c r="T1552" s="12">
        <f t="shared" si="736"/>
        <v>0.24196764809167481</v>
      </c>
      <c r="W1552" s="24">
        <f t="shared" si="737"/>
        <v>600.30890966978006</v>
      </c>
      <c r="X1552" s="24">
        <f t="shared" si="738"/>
        <v>760.42876782236044</v>
      </c>
      <c r="Y1552" s="13">
        <f t="shared" si="724"/>
        <v>0.31631425739605101</v>
      </c>
      <c r="Z1552" s="24">
        <f t="shared" si="725"/>
        <v>4347.2357189372669</v>
      </c>
      <c r="AA1552" s="24">
        <f t="shared" si="726"/>
        <v>17251.070917402831</v>
      </c>
      <c r="AB1552" s="24">
        <f t="shared" si="739"/>
        <v>661.41577657235439</v>
      </c>
      <c r="AC1552" s="24">
        <f t="shared" si="740"/>
        <v>513.6599719429081</v>
      </c>
      <c r="AE1552" s="14">
        <f t="shared" si="741"/>
        <v>127.83333333333333</v>
      </c>
      <c r="AF1552" s="24">
        <f t="shared" si="745"/>
        <v>431.82998597145405</v>
      </c>
      <c r="AG1552" s="3">
        <f t="shared" si="742"/>
        <v>-1</v>
      </c>
      <c r="AH1552" s="3">
        <f>IF(AC1552&lt;=450,AthetaR30_0,IF(AC1552&gt;=650,AthetaR30_2,(IF(AC1552&lt;=550,AthetaR30_0+(AthetaR30_1-AthetaR30_0)/100*(AC1552-450),AthetaR30_1+(AthetaR30_2-AthetaR30_1)/100*(AC1552-450)))))</f>
        <v>0</v>
      </c>
      <c r="AI1552" s="3">
        <f>IF(AD1552&lt;=450,AthetaR60_0,IF(AD1552&gt;=650,AthetaR60_2,(IF(AD1552&lt;=550,AthetaR60_0+(AthetaR60_1-AthetaR60_0)/100*(AD1552-450),AthetaR60_1+(AthetaR60_2-AthetaR60_1)/100*(AD1552-450)))))</f>
        <v>0.5</v>
      </c>
      <c r="AJ1552" s="3">
        <f>IF(AE1552&lt;=450,AthetaR90_0,IF(AE1552&gt;=650,AthetaR90_2,(IF(AE1552&lt;=550,AthetaR90_0+(AthetaR90_1-AthetaR90_0)/100*(AE1552-450),AthetaR90_1+(AthetaR90_2-AthetaR90_1)/100*(AE1552-450)))))</f>
        <v>1.3</v>
      </c>
      <c r="AK1552" s="3">
        <f>IF(AF1552&lt;=450,AthetaR120_0,IF(AF1552&gt;=650,AthetaR120_2,(IF(AF1552&lt;=550,AthetaR120_0+(AthetaR120_1-AthetaR120_0)/100*(AF1552-450),AthetaR120_1+(AthetaR120_2-AthetaR120_1)/100*(AF1552-450)))))</f>
        <v>1.9</v>
      </c>
      <c r="AL1552" s="24">
        <f t="shared" si="743"/>
        <v>661.41577657235439</v>
      </c>
      <c r="AM1552" s="14">
        <f t="shared" si="744"/>
        <v>505.00588402092274</v>
      </c>
    </row>
    <row r="1553" spans="2:39" x14ac:dyDescent="0.25">
      <c r="B1553" s="3">
        <f t="shared" si="727"/>
        <v>7675</v>
      </c>
      <c r="C1553" s="14">
        <f t="shared" si="728"/>
        <v>127.91666666666667</v>
      </c>
      <c r="D1553" s="11">
        <f t="shared" si="729"/>
        <v>1058.6022504101668</v>
      </c>
      <c r="E1553" s="11">
        <f t="shared" si="715"/>
        <v>774.41213677592282</v>
      </c>
      <c r="F1553" s="11">
        <f t="shared" si="730"/>
        <v>364.34989709139205</v>
      </c>
      <c r="G1553" s="11">
        <f t="shared" si="716"/>
        <v>661.662985598349</v>
      </c>
      <c r="H1553" s="11">
        <f t="shared" si="717"/>
        <v>513.90193959099975</v>
      </c>
      <c r="I1553" s="24">
        <f t="shared" si="731"/>
        <v>364.34989709139205</v>
      </c>
      <c r="J1553" s="12">
        <f t="shared" si="718"/>
        <v>0.19605050852957778</v>
      </c>
      <c r="K1553" s="24">
        <f t="shared" si="719"/>
        <v>589.66996009581965</v>
      </c>
      <c r="L1553" s="12">
        <f t="shared" si="732"/>
        <v>0.20079442602572825</v>
      </c>
      <c r="M1553" s="24">
        <f t="shared" si="733"/>
        <v>661.662985598349</v>
      </c>
      <c r="N1553" s="12">
        <f t="shared" si="720"/>
        <v>0.46076696739421596</v>
      </c>
      <c r="O1553" s="24">
        <f t="shared" si="721"/>
        <v>836.32366410859777</v>
      </c>
      <c r="P1553" s="12">
        <f t="shared" si="734"/>
        <v>0.24697676473426472</v>
      </c>
      <c r="Q1553" s="24">
        <f t="shared" si="735"/>
        <v>513.90193959099975</v>
      </c>
      <c r="R1553" s="12">
        <f t="shared" si="722"/>
        <v>0.31295913347262483</v>
      </c>
      <c r="S1553" s="24">
        <f t="shared" si="723"/>
        <v>677.22156822042291</v>
      </c>
      <c r="T1553" s="12">
        <f t="shared" si="736"/>
        <v>0.24184262512402599</v>
      </c>
      <c r="W1553" s="24">
        <f t="shared" si="737"/>
        <v>600.62522392717608</v>
      </c>
      <c r="X1553" s="24">
        <f t="shared" si="738"/>
        <v>760.64619613361549</v>
      </c>
      <c r="Y1553" s="13">
        <f t="shared" si="724"/>
        <v>0.31624294507237383</v>
      </c>
      <c r="Z1553" s="24">
        <f t="shared" si="725"/>
        <v>4344.6728212186681</v>
      </c>
      <c r="AA1553" s="24">
        <f t="shared" si="726"/>
        <v>17254.938707131689</v>
      </c>
      <c r="AB1553" s="24">
        <f t="shared" si="739"/>
        <v>661.662985598349</v>
      </c>
      <c r="AC1553" s="24">
        <f t="shared" si="740"/>
        <v>513.90193959099975</v>
      </c>
      <c r="AE1553" s="14">
        <f t="shared" si="741"/>
        <v>127.91666666666667</v>
      </c>
      <c r="AF1553" s="24">
        <f t="shared" si="745"/>
        <v>431.95096979549987</v>
      </c>
      <c r="AG1553" s="3">
        <f t="shared" si="742"/>
        <v>-1</v>
      </c>
      <c r="AH1553" s="3">
        <f>IF(AC1553&lt;=450,AthetaR30_0,IF(AC1553&gt;=650,AthetaR30_2,(IF(AC1553&lt;=550,AthetaR30_0+(AthetaR30_1-AthetaR30_0)/100*(AC1553-450),AthetaR30_1+(AthetaR30_2-AthetaR30_1)/100*(AC1553-450)))))</f>
        <v>0</v>
      </c>
      <c r="AI1553" s="3">
        <f>IF(AD1553&lt;=450,AthetaR60_0,IF(AD1553&gt;=650,AthetaR60_2,(IF(AD1553&lt;=550,AthetaR60_0+(AthetaR60_1-AthetaR60_0)/100*(AD1553-450),AthetaR60_1+(AthetaR60_2-AthetaR60_1)/100*(AD1553-450)))))</f>
        <v>0.5</v>
      </c>
      <c r="AJ1553" s="3">
        <f>IF(AE1553&lt;=450,AthetaR90_0,IF(AE1553&gt;=650,AthetaR90_2,(IF(AE1553&lt;=550,AthetaR90_0+(AthetaR90_1-AthetaR90_0)/100*(AE1553-450),AthetaR90_1+(AthetaR90_2-AthetaR90_1)/100*(AE1553-450)))))</f>
        <v>1.3</v>
      </c>
      <c r="AK1553" s="3">
        <f>IF(AF1553&lt;=450,AthetaR120_0,IF(AF1553&gt;=650,AthetaR120_2,(IF(AF1553&lt;=550,AthetaR120_0+(AthetaR120_1-AthetaR120_0)/100*(AF1553-450),AthetaR120_1+(AthetaR120_2-AthetaR120_1)/100*(AF1553-450)))))</f>
        <v>1.9</v>
      </c>
      <c r="AL1553" s="24">
        <f t="shared" si="743"/>
        <v>661.662985598349</v>
      </c>
      <c r="AM1553" s="14">
        <f t="shared" si="744"/>
        <v>505.23373695526635</v>
      </c>
    </row>
    <row r="1554" spans="2:39" x14ac:dyDescent="0.25">
      <c r="B1554" s="3">
        <f t="shared" si="727"/>
        <v>7680</v>
      </c>
      <c r="C1554" s="14">
        <f t="shared" si="728"/>
        <v>128</v>
      </c>
      <c r="D1554" s="11">
        <f t="shared" si="729"/>
        <v>1058.6997335601616</v>
      </c>
      <c r="E1554" s="11">
        <f t="shared" ref="E1554:E1617" si="746">IF(B1554&lt;=40*60,20+345*CRed_1*LOG(8*C1554+1,10),ThetaG40+(ThetaG120-ThetaG40)/80*(C1554-40))</f>
        <v>774.62593512457488</v>
      </c>
      <c r="F1554" s="11">
        <f t="shared" si="730"/>
        <v>364.55069151741776</v>
      </c>
      <c r="G1554" s="11">
        <f t="shared" ref="G1554:G1617" si="747">M1554</f>
        <v>661.90996236308331</v>
      </c>
      <c r="H1554" s="11">
        <f t="shared" ref="H1554:H1617" si="748">Q1554</f>
        <v>514.14378221612378</v>
      </c>
      <c r="I1554" s="24">
        <f t="shared" si="731"/>
        <v>364.55069151741776</v>
      </c>
      <c r="J1554" s="12">
        <f t="shared" ref="J1554:J1617" si="749">Cp*RhoP/(K1554*RhoA)*dP/1000*MassivSS</f>
        <v>0.19602208888646266</v>
      </c>
      <c r="K1554" s="24">
        <f t="shared" ref="K1554:K1617" si="750">IF(I1554&lt;600,425+0.773*I1554-1.69/1000*I1554^2+2.22/1000^2*I1554^3,IF(I1554&lt;735,666+13002/(738-I1554),IF(I1554&lt;900,545+17820/(I1554-731),650)))</f>
        <v>589.7554515315901</v>
      </c>
      <c r="L1554" s="12">
        <f t="shared" si="732"/>
        <v>0.20073821682194279</v>
      </c>
      <c r="M1554" s="24">
        <f t="shared" si="733"/>
        <v>661.90996236308331</v>
      </c>
      <c r="N1554" s="12">
        <f t="shared" ref="N1554:N1617" si="751">Cp*RhoP/(O1554*RhoA)*dP/1000*MassivW</f>
        <v>0.4604625823925983</v>
      </c>
      <c r="O1554" s="24">
        <f t="shared" ref="O1554:O1617" si="752">IF(M1554&lt;600,425+0.773*M1554-1.69/1000*M1554^2+2.22/1000^2*M1554^3,IF(M1554&lt;735,666+13002/(738-M1554),IF(M1554&lt;900,545+17820/(M1554-731),650)))</f>
        <v>836.87650898587287</v>
      </c>
      <c r="P1554" s="12">
        <f t="shared" si="734"/>
        <v>0.2467440926039367</v>
      </c>
      <c r="Q1554" s="24">
        <f t="shared" si="735"/>
        <v>514.14378221612378</v>
      </c>
      <c r="R1554" s="12">
        <f t="shared" ref="R1554:R1617" si="753">Cp*RhoP/(S1554*RhoA)*dP/1000*MassivSI</f>
        <v>0.31287027478626084</v>
      </c>
      <c r="S1554" s="24">
        <f t="shared" ref="S1554:S1617" si="754">IF(Q1554&lt;600,425+0.773*Q1554-1.69/1000*Q1554^2+2.22/1000^2*Q1554^3,IF(Q1554&lt;735,666+13002/(738-Q1554),IF(Q1554&lt;900,545+17820/(Q1554-731),650)))</f>
        <v>677.41390678301264</v>
      </c>
      <c r="T1554" s="12">
        <f t="shared" si="736"/>
        <v>0.24171765791875105</v>
      </c>
      <c r="W1554" s="24">
        <f t="shared" si="737"/>
        <v>600.9414668722485</v>
      </c>
      <c r="X1554" s="24">
        <f t="shared" si="738"/>
        <v>760.86457868245907</v>
      </c>
      <c r="Y1554" s="13">
        <f t="shared" ref="Y1554:Y1617" si="755">MAX(MassivSSCO/(X1554*RhoA)*DeltaT*(Z1554+AA1554),L1554)</f>
        <v>0.31617125256667133</v>
      </c>
      <c r="Z1554" s="24">
        <f t="shared" ref="Z1554:Z1617" si="756">AlphaC*(E1554-W1554)</f>
        <v>4342.1117063081592</v>
      </c>
      <c r="AA1554" s="24">
        <f t="shared" ref="AA1554:AA1617" si="757">Phi*EpsilonF*0.7*Botzman/10^8*EpsilonA*((E1554+273)^4-(W1554+273)^4)</f>
        <v>17258.803046164296</v>
      </c>
      <c r="AB1554" s="24">
        <f t="shared" si="739"/>
        <v>661.90996236308331</v>
      </c>
      <c r="AC1554" s="24">
        <f t="shared" si="740"/>
        <v>514.14378221612378</v>
      </c>
      <c r="AE1554" s="14">
        <f t="shared" si="741"/>
        <v>128</v>
      </c>
      <c r="AF1554" s="24">
        <f t="shared" si="745"/>
        <v>432.07189110806189</v>
      </c>
      <c r="AG1554" s="3">
        <f t="shared" si="742"/>
        <v>-1</v>
      </c>
      <c r="AH1554" s="3">
        <f>IF(AC1554&lt;=450,AthetaR30_0,IF(AC1554&gt;=650,AthetaR30_2,(IF(AC1554&lt;=550,AthetaR30_0+(AthetaR30_1-AthetaR30_0)/100*(AC1554-450),AthetaR30_1+(AthetaR30_2-AthetaR30_1)/100*(AC1554-450)))))</f>
        <v>0</v>
      </c>
      <c r="AI1554" s="3">
        <f>IF(AD1554&lt;=450,AthetaR60_0,IF(AD1554&gt;=650,AthetaR60_2,(IF(AD1554&lt;=550,AthetaR60_0+(AthetaR60_1-AthetaR60_0)/100*(AD1554-450),AthetaR60_1+(AthetaR60_2-AthetaR60_1)/100*(AD1554-450)))))</f>
        <v>0.5</v>
      </c>
      <c r="AJ1554" s="3">
        <f>IF(AE1554&lt;=450,AthetaR90_0,IF(AE1554&gt;=650,AthetaR90_2,(IF(AE1554&lt;=550,AthetaR90_0+(AthetaR90_1-AthetaR90_0)/100*(AE1554-450),AthetaR90_1+(AthetaR90_2-AthetaR90_1)/100*(AE1554-450)))))</f>
        <v>1.3</v>
      </c>
      <c r="AK1554" s="3">
        <f>IF(AF1554&lt;=450,AthetaR120_0,IF(AF1554&gt;=650,AthetaR120_2,(IF(AF1554&lt;=550,AthetaR120_0+(AthetaR120_1-AthetaR120_0)/100*(AF1554-450),AthetaR120_1+(AthetaR120_2-AthetaR120_1)/100*(AF1554-450)))))</f>
        <v>1.9</v>
      </c>
      <c r="AL1554" s="24">
        <f t="shared" si="743"/>
        <v>661.90996236308331</v>
      </c>
      <c r="AM1554" s="14">
        <f t="shared" si="744"/>
        <v>505.46145797766064</v>
      </c>
    </row>
    <row r="1555" spans="2:39" x14ac:dyDescent="0.25">
      <c r="B1555" s="3">
        <f t="shared" ref="B1555:B1618" si="758">B1554+DeltaT</f>
        <v>7685</v>
      </c>
      <c r="C1555" s="14">
        <f t="shared" ref="C1555:C1618" si="759">B1555/60</f>
        <v>128.08333333333334</v>
      </c>
      <c r="D1555" s="11">
        <f t="shared" ref="D1555:D1618" si="760">20+345*LOG(8*C1555+1,10)</f>
        <v>1058.7971533270895</v>
      </c>
      <c r="E1555" s="11">
        <f t="shared" si="746"/>
        <v>774.83973347322694</v>
      </c>
      <c r="F1555" s="11">
        <f t="shared" ref="F1555:F1618" si="761">I1555</f>
        <v>364.75142973423971</v>
      </c>
      <c r="G1555" s="11">
        <f t="shared" si="747"/>
        <v>662.1567064556873</v>
      </c>
      <c r="H1555" s="11">
        <f t="shared" si="748"/>
        <v>514.38549987404258</v>
      </c>
      <c r="I1555" s="24">
        <f t="shared" ref="I1555:I1618" si="762">I1554+IF(Limit=Oui,MAX(0,L1554),L1554)</f>
        <v>364.75142973423971</v>
      </c>
      <c r="J1555" s="12">
        <f t="shared" si="749"/>
        <v>0.19599366567046811</v>
      </c>
      <c r="K1555" s="24">
        <f t="shared" si="750"/>
        <v>589.84097851291108</v>
      </c>
      <c r="L1555" s="12">
        <f t="shared" ref="L1555:L1618" si="763">LambdaP*MassivSS/(dP/1000)/(K1555*RhoA)/(1+J1555/3)*(D1555-I1555)*DeltaT-(EXP(J1555/10)-1)*(D1555-D1554)</f>
        <v>0.20068200780958823</v>
      </c>
      <c r="M1555" s="24">
        <f t="shared" ref="M1555:M1618" si="764">M1554+IF(Limit=Oui,MAX(0,P1554),P1554)</f>
        <v>662.1567064556873</v>
      </c>
      <c r="N1555" s="12">
        <f t="shared" si="751"/>
        <v>0.46015690979134932</v>
      </c>
      <c r="O1555" s="24">
        <f t="shared" si="752"/>
        <v>837.43242852979961</v>
      </c>
      <c r="P1555" s="12">
        <f t="shared" ref="P1555:P1618" si="765">LambdaP*MassivW/(dP/1000)/(O1555*RhoA)/(1+N1555/3)*(D1555-M1555)*DeltaT-(EXP(N1555/10)-1)*(D1555-D1554)</f>
        <v>0.24651100676888715</v>
      </c>
      <c r="Q1555" s="24">
        <f t="shared" ref="Q1555:Q1618" si="766">Q1554+IF(Limit=Oui,MAX(0,T1554),T1554)</f>
        <v>514.38549987404258</v>
      </c>
      <c r="R1555" s="12">
        <f t="shared" si="753"/>
        <v>0.31278141885513688</v>
      </c>
      <c r="S1555" s="24">
        <f t="shared" si="754"/>
        <v>677.60634866035889</v>
      </c>
      <c r="T1555" s="12">
        <f t="shared" ref="T1555:T1618" si="767">LambdaP*MassivSI/(dP/1000)/(S1555*RhoA)/(1+R1555/3)*(D1555-Q1555)*DeltaT-(EXP(R1555/10)-1)*(D1555-D1554)</f>
        <v>0.24159274652834387</v>
      </c>
      <c r="W1555" s="24">
        <f t="shared" ref="W1555:W1618" si="768">W1554+IF(Limit=Oui,MAX(0,Y1554),Y1554)</f>
        <v>601.25763812481512</v>
      </c>
      <c r="X1555" s="24">
        <f t="shared" ref="X1555:X1618" si="769">IF(W1555&lt;600,425+0.773*W1555-1.69/1000*W1555^2+2.22/1000^2*W1555^3,IF(W1555&lt;735,666+13002/(738-W1555),IF(W1555&lt;900,545+17820/(W1555-731),650)))</f>
        <v>761.08392148343842</v>
      </c>
      <c r="Y1555" s="13">
        <f t="shared" si="755"/>
        <v>0.31609917861230058</v>
      </c>
      <c r="Z1555" s="24">
        <f t="shared" si="756"/>
        <v>4339.5523837102955</v>
      </c>
      <c r="AA1555" s="24">
        <f t="shared" si="757"/>
        <v>17262.66396835367</v>
      </c>
      <c r="AB1555" s="24">
        <f t="shared" ref="AB1555:AB1618" si="770">MAX(M1555,AVERAGE(W1555,AC1555))</f>
        <v>662.1567064556873</v>
      </c>
      <c r="AC1555" s="24">
        <f t="shared" ref="AC1555:AC1618" si="771">Q1555</f>
        <v>514.38549987404258</v>
      </c>
      <c r="AE1555" s="14">
        <f t="shared" ref="AE1555:AE1618" si="772">C1555</f>
        <v>128.08333333333334</v>
      </c>
      <c r="AF1555" s="24">
        <f t="shared" si="745"/>
        <v>432.19274993702129</v>
      </c>
      <c r="AG1555" s="3">
        <f t="shared" ref="AG1555:AG1618" si="773">IF(C1555&lt;=30,AH1555,IF(C1555&lt;=60,AI1555,IF(C1555&lt;=90,AJ1555,IF(C1555&lt;=120,AK1555,-1))))</f>
        <v>-1</v>
      </c>
      <c r="AH1555" s="3">
        <f>IF(AC1555&lt;=450,AthetaR30_0,IF(AC1555&gt;=650,AthetaR30_2,(IF(AC1555&lt;=550,AthetaR30_0+(AthetaR30_1-AthetaR30_0)/100*(AC1555-450),AthetaR30_1+(AthetaR30_2-AthetaR30_1)/100*(AC1555-450)))))</f>
        <v>0</v>
      </c>
      <c r="AI1555" s="3">
        <f>IF(AD1555&lt;=450,AthetaR60_0,IF(AD1555&gt;=650,AthetaR60_2,(IF(AD1555&lt;=550,AthetaR60_0+(AthetaR60_1-AthetaR60_0)/100*(AD1555-450),AthetaR60_1+(AthetaR60_2-AthetaR60_1)/100*(AD1555-450)))))</f>
        <v>0.5</v>
      </c>
      <c r="AJ1555" s="3">
        <f>IF(AE1555&lt;=450,AthetaR90_0,IF(AE1555&gt;=650,AthetaR90_2,(IF(AE1555&lt;=550,AthetaR90_0+(AthetaR90_1-AthetaR90_0)/100*(AE1555-450),AthetaR90_1+(AthetaR90_2-AthetaR90_1)/100*(AE1555-450)))))</f>
        <v>1.3</v>
      </c>
      <c r="AK1555" s="3">
        <f>IF(AF1555&lt;=450,AthetaR120_0,IF(AF1555&gt;=650,AthetaR120_2,(IF(AF1555&lt;=550,AthetaR120_0+(AthetaR120_1-AthetaR120_0)/100*(AF1555-450),AthetaR120_1+(AthetaR120_2-AthetaR120_1)/100*(AF1555-450)))))</f>
        <v>1.9</v>
      </c>
      <c r="AL1555" s="24">
        <f t="shared" ref="AL1555:AL1618" si="774">MAX(M1555,AVERAGE(W1555,AM1555))</f>
        <v>662.1567064556873</v>
      </c>
      <c r="AM1555" s="14">
        <f t="shared" ref="AM1555:AM1618" si="775">IF(W1555&gt;=AF1555,(1+(W1555-AF1555)*AG1555/10000)*AC1555,AC1555)</f>
        <v>505.68904717187979</v>
      </c>
    </row>
    <row r="1556" spans="2:39" x14ac:dyDescent="0.25">
      <c r="B1556" s="3">
        <f t="shared" si="758"/>
        <v>7690</v>
      </c>
      <c r="C1556" s="14">
        <f t="shared" si="759"/>
        <v>128.16666666666666</v>
      </c>
      <c r="D1556" s="11">
        <f t="shared" si="760"/>
        <v>1058.8945097933197</v>
      </c>
      <c r="E1556" s="11">
        <f t="shared" si="746"/>
        <v>775.05353182187901</v>
      </c>
      <c r="F1556" s="11">
        <f t="shared" si="761"/>
        <v>364.95211174204928</v>
      </c>
      <c r="G1556" s="11">
        <f t="shared" si="747"/>
        <v>662.40321746245615</v>
      </c>
      <c r="H1556" s="11">
        <f t="shared" si="748"/>
        <v>514.62709262057092</v>
      </c>
      <c r="I1556" s="24">
        <f t="shared" si="762"/>
        <v>364.95211174204928</v>
      </c>
      <c r="J1556" s="12">
        <f t="shared" si="749"/>
        <v>0.19596523886907752</v>
      </c>
      <c r="K1556" s="24">
        <f t="shared" si="750"/>
        <v>589.92654109760713</v>
      </c>
      <c r="L1556" s="12">
        <f t="shared" si="763"/>
        <v>0.20062579900689118</v>
      </c>
      <c r="M1556" s="24">
        <f t="shared" si="764"/>
        <v>662.40321746245615</v>
      </c>
      <c r="N1556" s="12">
        <f t="shared" si="751"/>
        <v>0.45984994232980647</v>
      </c>
      <c r="O1556" s="24">
        <f t="shared" si="752"/>
        <v>837.99144677278798</v>
      </c>
      <c r="P1556" s="12">
        <f t="shared" si="765"/>
        <v>0.24627750437339374</v>
      </c>
      <c r="Q1556" s="24">
        <f t="shared" si="766"/>
        <v>514.62709262057092</v>
      </c>
      <c r="R1556" s="12">
        <f t="shared" si="753"/>
        <v>0.31269256575528859</v>
      </c>
      <c r="S1556" s="24">
        <f t="shared" si="754"/>
        <v>677.79889377063341</v>
      </c>
      <c r="T1556" s="12">
        <f t="shared" si="767"/>
        <v>0.24146789100509439</v>
      </c>
      <c r="W1556" s="24">
        <f t="shared" si="768"/>
        <v>601.57373730342738</v>
      </c>
      <c r="X1556" s="24">
        <f t="shared" si="769"/>
        <v>761.30423060051066</v>
      </c>
      <c r="Y1556" s="13">
        <f t="shared" si="755"/>
        <v>0.31602672193258691</v>
      </c>
      <c r="Z1556" s="24">
        <f t="shared" si="756"/>
        <v>4336.9948629612909</v>
      </c>
      <c r="AA1556" s="24">
        <f t="shared" si="757"/>
        <v>17266.521507785314</v>
      </c>
      <c r="AB1556" s="24">
        <f t="shared" si="770"/>
        <v>662.40321746245615</v>
      </c>
      <c r="AC1556" s="24">
        <f t="shared" si="771"/>
        <v>514.62709262057092</v>
      </c>
      <c r="AE1556" s="14">
        <f t="shared" si="772"/>
        <v>128.16666666666666</v>
      </c>
      <c r="AF1556" s="24">
        <f t="shared" si="745"/>
        <v>432.31354631028546</v>
      </c>
      <c r="AG1556" s="3">
        <f t="shared" si="773"/>
        <v>-1</v>
      </c>
      <c r="AH1556" s="3">
        <f>IF(AC1556&lt;=450,AthetaR30_0,IF(AC1556&gt;=650,AthetaR30_2,(IF(AC1556&lt;=550,AthetaR30_0+(AthetaR30_1-AthetaR30_0)/100*(AC1556-450),AthetaR30_1+(AthetaR30_2-AthetaR30_1)/100*(AC1556-450)))))</f>
        <v>0</v>
      </c>
      <c r="AI1556" s="3">
        <f>IF(AD1556&lt;=450,AthetaR60_0,IF(AD1556&gt;=650,AthetaR60_2,(IF(AD1556&lt;=550,AthetaR60_0+(AthetaR60_1-AthetaR60_0)/100*(AD1556-450),AthetaR60_1+(AthetaR60_2-AthetaR60_1)/100*(AD1556-450)))))</f>
        <v>0.5</v>
      </c>
      <c r="AJ1556" s="3">
        <f>IF(AE1556&lt;=450,AthetaR90_0,IF(AE1556&gt;=650,AthetaR90_2,(IF(AE1556&lt;=550,AthetaR90_0+(AthetaR90_1-AthetaR90_0)/100*(AE1556-450),AthetaR90_1+(AthetaR90_2-AthetaR90_1)/100*(AE1556-450)))))</f>
        <v>1.3</v>
      </c>
      <c r="AK1556" s="3">
        <f>IF(AF1556&lt;=450,AthetaR120_0,IF(AF1556&gt;=650,AthetaR120_2,(IF(AF1556&lt;=550,AthetaR120_0+(AthetaR120_1-AthetaR120_0)/100*(AF1556-450),AthetaR120_1+(AthetaR120_2-AthetaR120_1)/100*(AF1556-450)))))</f>
        <v>1.9</v>
      </c>
      <c r="AL1556" s="24">
        <f t="shared" si="774"/>
        <v>662.40321746245615</v>
      </c>
      <c r="AM1556" s="14">
        <f t="shared" si="775"/>
        <v>505.91650462185061</v>
      </c>
    </row>
    <row r="1557" spans="2:39" x14ac:dyDescent="0.25">
      <c r="B1557" s="3">
        <f t="shared" si="758"/>
        <v>7695</v>
      </c>
      <c r="C1557" s="14">
        <f t="shared" si="759"/>
        <v>128.25</v>
      </c>
      <c r="D1557" s="11">
        <f t="shared" si="760"/>
        <v>1058.9918030410608</v>
      </c>
      <c r="E1557" s="11">
        <f t="shared" si="746"/>
        <v>775.26733017053107</v>
      </c>
      <c r="F1557" s="11">
        <f t="shared" si="761"/>
        <v>365.15273754105618</v>
      </c>
      <c r="G1557" s="11">
        <f t="shared" si="747"/>
        <v>662.64949496682959</v>
      </c>
      <c r="H1557" s="11">
        <f t="shared" si="748"/>
        <v>514.86856051157599</v>
      </c>
      <c r="I1557" s="24">
        <f t="shared" si="762"/>
        <v>365.15273754105618</v>
      </c>
      <c r="J1557" s="12">
        <f t="shared" si="749"/>
        <v>0.19593680846984685</v>
      </c>
      <c r="K1557" s="24">
        <f t="shared" si="750"/>
        <v>590.01213934334339</v>
      </c>
      <c r="L1557" s="12">
        <f t="shared" si="763"/>
        <v>0.20056959043207409</v>
      </c>
      <c r="M1557" s="24">
        <f t="shared" si="764"/>
        <v>662.64949496682959</v>
      </c>
      <c r="N1557" s="12">
        <f t="shared" si="751"/>
        <v>0.45954167269982321</v>
      </c>
      <c r="O1557" s="24">
        <f t="shared" si="752"/>
        <v>838.55358798559246</v>
      </c>
      <c r="P1557" s="12">
        <f t="shared" si="765"/>
        <v>0.24604358254059788</v>
      </c>
      <c r="Q1557" s="24">
        <f t="shared" si="766"/>
        <v>514.86856051157599</v>
      </c>
      <c r="R1557" s="12">
        <f t="shared" si="753"/>
        <v>0.312603715562708</v>
      </c>
      <c r="S1557" s="24">
        <f t="shared" si="754"/>
        <v>677.99154203181638</v>
      </c>
      <c r="T1557" s="12">
        <f t="shared" si="767"/>
        <v>0.24134309140108226</v>
      </c>
      <c r="W1557" s="24">
        <f t="shared" si="768"/>
        <v>601.88976402535991</v>
      </c>
      <c r="X1557" s="24">
        <f t="shared" si="769"/>
        <v>761.52551214753987</v>
      </c>
      <c r="Y1557" s="13">
        <f t="shared" si="755"/>
        <v>0.3159538812407266</v>
      </c>
      <c r="Z1557" s="24">
        <f t="shared" si="756"/>
        <v>4334.4391536292787</v>
      </c>
      <c r="AA1557" s="24">
        <f t="shared" si="757"/>
        <v>17270.375698778615</v>
      </c>
      <c r="AB1557" s="24">
        <f t="shared" si="770"/>
        <v>662.64949496682959</v>
      </c>
      <c r="AC1557" s="24">
        <f t="shared" si="771"/>
        <v>514.86856051157599</v>
      </c>
      <c r="AE1557" s="14">
        <f t="shared" si="772"/>
        <v>128.25</v>
      </c>
      <c r="AF1557" s="24">
        <f t="shared" si="745"/>
        <v>432.434280255788</v>
      </c>
      <c r="AG1557" s="3">
        <f t="shared" si="773"/>
        <v>-1</v>
      </c>
      <c r="AH1557" s="3">
        <f>IF(AC1557&lt;=450,AthetaR30_0,IF(AC1557&gt;=650,AthetaR30_2,(IF(AC1557&lt;=550,AthetaR30_0+(AthetaR30_1-AthetaR30_0)/100*(AC1557-450),AthetaR30_1+(AthetaR30_2-AthetaR30_1)/100*(AC1557-450)))))</f>
        <v>0</v>
      </c>
      <c r="AI1557" s="3">
        <f>IF(AD1557&lt;=450,AthetaR60_0,IF(AD1557&gt;=650,AthetaR60_2,(IF(AD1557&lt;=550,AthetaR60_0+(AthetaR60_1-AthetaR60_0)/100*(AD1557-450),AthetaR60_1+(AthetaR60_2-AthetaR60_1)/100*(AD1557-450)))))</f>
        <v>0.5</v>
      </c>
      <c r="AJ1557" s="3">
        <f>IF(AE1557&lt;=450,AthetaR90_0,IF(AE1557&gt;=650,AthetaR90_2,(IF(AE1557&lt;=550,AthetaR90_0+(AthetaR90_1-AthetaR90_0)/100*(AE1557-450),AthetaR90_1+(AthetaR90_2-AthetaR90_1)/100*(AE1557-450)))))</f>
        <v>1.3</v>
      </c>
      <c r="AK1557" s="3">
        <f>IF(AF1557&lt;=450,AthetaR120_0,IF(AF1557&gt;=650,AthetaR120_2,(IF(AF1557&lt;=550,AthetaR120_0+(AthetaR120_1-AthetaR120_0)/100*(AF1557-450),AthetaR120_1+(AthetaR120_2-AthetaR120_1)/100*(AF1557-450)))))</f>
        <v>1.9</v>
      </c>
      <c r="AL1557" s="24">
        <f t="shared" si="774"/>
        <v>662.64949496682959</v>
      </c>
      <c r="AM1557" s="14">
        <f t="shared" si="775"/>
        <v>506.1438304116528</v>
      </c>
    </row>
    <row r="1558" spans="2:39" x14ac:dyDescent="0.25">
      <c r="B1558" s="3">
        <f t="shared" si="758"/>
        <v>7700</v>
      </c>
      <c r="C1558" s="14">
        <f t="shared" si="759"/>
        <v>128.33333333333334</v>
      </c>
      <c r="D1558" s="11">
        <f t="shared" si="760"/>
        <v>1059.0890331523617</v>
      </c>
      <c r="E1558" s="11">
        <f t="shared" si="746"/>
        <v>775.48112851918324</v>
      </c>
      <c r="F1558" s="11">
        <f t="shared" si="761"/>
        <v>365.35330713148824</v>
      </c>
      <c r="G1558" s="11">
        <f t="shared" si="747"/>
        <v>662.89553854937014</v>
      </c>
      <c r="H1558" s="11">
        <f t="shared" si="748"/>
        <v>515.10990360297706</v>
      </c>
      <c r="I1558" s="24">
        <f t="shared" si="762"/>
        <v>365.35330713148824</v>
      </c>
      <c r="J1558" s="12">
        <f t="shared" si="749"/>
        <v>0.19590837446040421</v>
      </c>
      <c r="K1558" s="24">
        <f t="shared" si="750"/>
        <v>590.09777330762677</v>
      </c>
      <c r="L1558" s="12">
        <f t="shared" si="763"/>
        <v>0.20051338210336384</v>
      </c>
      <c r="M1558" s="24">
        <f t="shared" si="764"/>
        <v>662.89553854937014</v>
      </c>
      <c r="N1558" s="12">
        <f t="shared" si="751"/>
        <v>0.45923209354546202</v>
      </c>
      <c r="O1558" s="24">
        <f t="shared" si="752"/>
        <v>839.11887668014106</v>
      </c>
      <c r="P1558" s="12">
        <f t="shared" si="765"/>
        <v>0.24580923837236793</v>
      </c>
      <c r="Q1558" s="24">
        <f t="shared" si="766"/>
        <v>515.10990360297706</v>
      </c>
      <c r="R1558" s="12">
        <f t="shared" si="753"/>
        <v>0.31251486835334286</v>
      </c>
      <c r="S1558" s="24">
        <f t="shared" si="754"/>
        <v>678.1842933616972</v>
      </c>
      <c r="T1558" s="12">
        <f t="shared" si="767"/>
        <v>0.24121834776819118</v>
      </c>
      <c r="W1558" s="24">
        <f t="shared" si="768"/>
        <v>602.20571790660063</v>
      </c>
      <c r="X1558" s="24">
        <f t="shared" si="769"/>
        <v>761.74777228880089</v>
      </c>
      <c r="Y1558" s="13">
        <f t="shared" si="755"/>
        <v>0.31588065523968745</v>
      </c>
      <c r="Z1558" s="24">
        <f t="shared" si="756"/>
        <v>4331.8852653145659</v>
      </c>
      <c r="AA1558" s="24">
        <f t="shared" si="757"/>
        <v>17274.226575888239</v>
      </c>
      <c r="AB1558" s="24">
        <f t="shared" si="770"/>
        <v>662.89553854937014</v>
      </c>
      <c r="AC1558" s="24">
        <f t="shared" si="771"/>
        <v>515.10990360297706</v>
      </c>
      <c r="AE1558" s="14">
        <f t="shared" si="772"/>
        <v>128.33333333333334</v>
      </c>
      <c r="AF1558" s="24">
        <f t="shared" si="745"/>
        <v>432.55495180148853</v>
      </c>
      <c r="AG1558" s="3">
        <f t="shared" si="773"/>
        <v>-1</v>
      </c>
      <c r="AH1558" s="3">
        <f>IF(AC1558&lt;=450,AthetaR30_0,IF(AC1558&gt;=650,AthetaR30_2,(IF(AC1558&lt;=550,AthetaR30_0+(AthetaR30_1-AthetaR30_0)/100*(AC1558-450),AthetaR30_1+(AthetaR30_2-AthetaR30_1)/100*(AC1558-450)))))</f>
        <v>0</v>
      </c>
      <c r="AI1558" s="3">
        <f>IF(AD1558&lt;=450,AthetaR60_0,IF(AD1558&gt;=650,AthetaR60_2,(IF(AD1558&lt;=550,AthetaR60_0+(AthetaR60_1-AthetaR60_0)/100*(AD1558-450),AthetaR60_1+(AthetaR60_2-AthetaR60_1)/100*(AD1558-450)))))</f>
        <v>0.5</v>
      </c>
      <c r="AJ1558" s="3">
        <f>IF(AE1558&lt;=450,AthetaR90_0,IF(AE1558&gt;=650,AthetaR90_2,(IF(AE1558&lt;=550,AthetaR90_0+(AthetaR90_1-AthetaR90_0)/100*(AE1558-450),AthetaR90_1+(AthetaR90_2-AthetaR90_1)/100*(AE1558-450)))))</f>
        <v>1.3</v>
      </c>
      <c r="AK1558" s="3">
        <f>IF(AF1558&lt;=450,AthetaR120_0,IF(AF1558&gt;=650,AthetaR120_2,(IF(AF1558&lt;=550,AthetaR120_0+(AthetaR120_1-AthetaR120_0)/100*(AF1558-450),AthetaR120_1+(AthetaR120_2-AthetaR120_1)/100*(AF1558-450)))))</f>
        <v>1.9</v>
      </c>
      <c r="AL1558" s="24">
        <f t="shared" si="774"/>
        <v>662.89553854937014</v>
      </c>
      <c r="AM1558" s="14">
        <f t="shared" si="775"/>
        <v>506.37102462551951</v>
      </c>
    </row>
    <row r="1559" spans="2:39" x14ac:dyDescent="0.25">
      <c r="B1559" s="3">
        <f t="shared" si="758"/>
        <v>7705</v>
      </c>
      <c r="C1559" s="14">
        <f t="shared" si="759"/>
        <v>128.41666666666666</v>
      </c>
      <c r="D1559" s="11">
        <f t="shared" si="760"/>
        <v>1059.1862002091111</v>
      </c>
      <c r="E1559" s="11">
        <f t="shared" si="746"/>
        <v>775.69492686783519</v>
      </c>
      <c r="F1559" s="11">
        <f t="shared" si="761"/>
        <v>365.55382051359157</v>
      </c>
      <c r="G1559" s="11">
        <f t="shared" si="747"/>
        <v>663.14134778774246</v>
      </c>
      <c r="H1559" s="11">
        <f t="shared" si="748"/>
        <v>515.35112195074521</v>
      </c>
      <c r="I1559" s="24">
        <f t="shared" si="762"/>
        <v>365.55382051359157</v>
      </c>
      <c r="J1559" s="12">
        <f t="shared" si="749"/>
        <v>0.19587993682845015</v>
      </c>
      <c r="K1559" s="24">
        <f t="shared" si="750"/>
        <v>590.1834430478051</v>
      </c>
      <c r="L1559" s="12">
        <f t="shared" si="763"/>
        <v>0.20045717403899169</v>
      </c>
      <c r="M1559" s="24">
        <f t="shared" si="764"/>
        <v>663.14134778774246</v>
      </c>
      <c r="N1559" s="12">
        <f t="shared" si="751"/>
        <v>0.45892119746268351</v>
      </c>
      <c r="O1559" s="24">
        <f t="shared" si="752"/>
        <v>839.68733761240526</v>
      </c>
      <c r="P1559" s="12">
        <f t="shared" si="765"/>
        <v>0.24557446894913781</v>
      </c>
      <c r="Q1559" s="24">
        <f t="shared" si="766"/>
        <v>515.35112195074521</v>
      </c>
      <c r="R1559" s="12">
        <f t="shared" si="753"/>
        <v>0.31242602420309656</v>
      </c>
      <c r="S1559" s="24">
        <f t="shared" si="754"/>
        <v>678.37714767787588</v>
      </c>
      <c r="T1559" s="12">
        <f t="shared" si="767"/>
        <v>0.24109366015810887</v>
      </c>
      <c r="W1559" s="24">
        <f t="shared" si="768"/>
        <v>602.52159856184028</v>
      </c>
      <c r="X1559" s="24">
        <f t="shared" si="769"/>
        <v>761.97101723948867</v>
      </c>
      <c r="Y1559" s="13">
        <f t="shared" si="755"/>
        <v>0.31580704262210951</v>
      </c>
      <c r="Z1559" s="24">
        <f t="shared" si="756"/>
        <v>4329.3332076498727</v>
      </c>
      <c r="AA1559" s="24">
        <f t="shared" si="757"/>
        <v>17278.074173905628</v>
      </c>
      <c r="AB1559" s="24">
        <f t="shared" si="770"/>
        <v>663.14134778774246</v>
      </c>
      <c r="AC1559" s="24">
        <f t="shared" si="771"/>
        <v>515.35112195074521</v>
      </c>
      <c r="AE1559" s="14">
        <f t="shared" si="772"/>
        <v>128.41666666666666</v>
      </c>
      <c r="AF1559" s="24">
        <f t="shared" si="745"/>
        <v>432.6755609753726</v>
      </c>
      <c r="AG1559" s="3">
        <f t="shared" si="773"/>
        <v>-1</v>
      </c>
      <c r="AH1559" s="3">
        <f>IF(AC1559&lt;=450,AthetaR30_0,IF(AC1559&gt;=650,AthetaR30_2,(IF(AC1559&lt;=550,AthetaR30_0+(AthetaR30_1-AthetaR30_0)/100*(AC1559-450),AthetaR30_1+(AthetaR30_2-AthetaR30_1)/100*(AC1559-450)))))</f>
        <v>0</v>
      </c>
      <c r="AI1559" s="3">
        <f>IF(AD1559&lt;=450,AthetaR60_0,IF(AD1559&gt;=650,AthetaR60_2,(IF(AD1559&lt;=550,AthetaR60_0+(AthetaR60_1-AthetaR60_0)/100*(AD1559-450),AthetaR60_1+(AthetaR60_2-AthetaR60_1)/100*(AD1559-450)))))</f>
        <v>0.5</v>
      </c>
      <c r="AJ1559" s="3">
        <f>IF(AE1559&lt;=450,AthetaR90_0,IF(AE1559&gt;=650,AthetaR90_2,(IF(AE1559&lt;=550,AthetaR90_0+(AthetaR90_1-AthetaR90_0)/100*(AE1559-450),AthetaR90_1+(AthetaR90_2-AthetaR90_1)/100*(AE1559-450)))))</f>
        <v>1.3</v>
      </c>
      <c r="AK1559" s="3">
        <f>IF(AF1559&lt;=450,AthetaR120_0,IF(AF1559&gt;=650,AthetaR120_2,(IF(AF1559&lt;=550,AthetaR120_0+(AthetaR120_1-AthetaR120_0)/100*(AF1559-450),AthetaR120_1+(AthetaR120_2-AthetaR120_1)/100*(AF1559-450)))))</f>
        <v>1.9</v>
      </c>
      <c r="AL1559" s="24">
        <f t="shared" si="774"/>
        <v>663.14134778774246</v>
      </c>
      <c r="AM1559" s="14">
        <f t="shared" si="775"/>
        <v>506.59808734783775</v>
      </c>
    </row>
    <row r="1560" spans="2:39" x14ac:dyDescent="0.25">
      <c r="B1560" s="3">
        <f t="shared" si="758"/>
        <v>7710</v>
      </c>
      <c r="C1560" s="14">
        <f t="shared" si="759"/>
        <v>128.5</v>
      </c>
      <c r="D1560" s="11">
        <f t="shared" si="760"/>
        <v>1059.2833042930392</v>
      </c>
      <c r="E1560" s="11">
        <f t="shared" si="746"/>
        <v>775.90872521648737</v>
      </c>
      <c r="F1560" s="11">
        <f t="shared" si="761"/>
        <v>365.75427768763058</v>
      </c>
      <c r="G1560" s="11">
        <f t="shared" si="747"/>
        <v>663.38692225669161</v>
      </c>
      <c r="H1560" s="11">
        <f t="shared" si="748"/>
        <v>515.59221561090328</v>
      </c>
      <c r="I1560" s="24">
        <f t="shared" si="762"/>
        <v>365.75427768763058</v>
      </c>
      <c r="J1560" s="12">
        <f t="shared" si="749"/>
        <v>0.19585149556175718</v>
      </c>
      <c r="K1560" s="24">
        <f t="shared" si="750"/>
        <v>590.26914862106787</v>
      </c>
      <c r="L1560" s="12">
        <f t="shared" si="763"/>
        <v>0.20040096625717582</v>
      </c>
      <c r="M1560" s="24">
        <f t="shared" si="764"/>
        <v>663.38692225669161</v>
      </c>
      <c r="N1560" s="12">
        <f t="shared" si="751"/>
        <v>0.45860897699903636</v>
      </c>
      <c r="O1560" s="24">
        <f t="shared" si="752"/>
        <v>840.25899578530755</v>
      </c>
      <c r="P1560" s="12">
        <f t="shared" si="765"/>
        <v>0.24533927132970446</v>
      </c>
      <c r="Q1560" s="24">
        <f t="shared" si="766"/>
        <v>515.59221561090328</v>
      </c>
      <c r="R1560" s="12">
        <f t="shared" si="753"/>
        <v>0.31233718318782649</v>
      </c>
      <c r="S1560" s="24">
        <f t="shared" si="754"/>
        <v>678.57010489776439</v>
      </c>
      <c r="T1560" s="12">
        <f t="shared" si="767"/>
        <v>0.24096902862229827</v>
      </c>
      <c r="W1560" s="24">
        <f t="shared" si="768"/>
        <v>602.83740560446233</v>
      </c>
      <c r="X1560" s="24">
        <f t="shared" si="769"/>
        <v>762.19525326623398</v>
      </c>
      <c r="Y1560" s="13">
        <f t="shared" si="755"/>
        <v>0.31573304207020453</v>
      </c>
      <c r="Z1560" s="24">
        <f t="shared" si="756"/>
        <v>4326.7829903006259</v>
      </c>
      <c r="AA1560" s="24">
        <f t="shared" si="757"/>
        <v>17281.918527860409</v>
      </c>
      <c r="AB1560" s="24">
        <f t="shared" si="770"/>
        <v>663.38692225669161</v>
      </c>
      <c r="AC1560" s="24">
        <f t="shared" si="771"/>
        <v>515.59221561090328</v>
      </c>
      <c r="AE1560" s="14">
        <f t="shared" si="772"/>
        <v>128.5</v>
      </c>
      <c r="AF1560" s="24">
        <f t="shared" si="745"/>
        <v>432.79610780545164</v>
      </c>
      <c r="AG1560" s="3">
        <f t="shared" si="773"/>
        <v>-1</v>
      </c>
      <c r="AH1560" s="3">
        <f>IF(AC1560&lt;=450,AthetaR30_0,IF(AC1560&gt;=650,AthetaR30_2,(IF(AC1560&lt;=550,AthetaR30_0+(AthetaR30_1-AthetaR30_0)/100*(AC1560-450),AthetaR30_1+(AthetaR30_2-AthetaR30_1)/100*(AC1560-450)))))</f>
        <v>0</v>
      </c>
      <c r="AI1560" s="3">
        <f>IF(AD1560&lt;=450,AthetaR60_0,IF(AD1560&gt;=650,AthetaR60_2,(IF(AD1560&lt;=550,AthetaR60_0+(AthetaR60_1-AthetaR60_0)/100*(AD1560-450),AthetaR60_1+(AthetaR60_2-AthetaR60_1)/100*(AD1560-450)))))</f>
        <v>0.5</v>
      </c>
      <c r="AJ1560" s="3">
        <f>IF(AE1560&lt;=450,AthetaR90_0,IF(AE1560&gt;=650,AthetaR90_2,(IF(AE1560&lt;=550,AthetaR90_0+(AthetaR90_1-AthetaR90_0)/100*(AE1560-450),AthetaR90_1+(AthetaR90_2-AthetaR90_1)/100*(AE1560-450)))))</f>
        <v>1.3</v>
      </c>
      <c r="AK1560" s="3">
        <f>IF(AF1560&lt;=450,AthetaR120_0,IF(AF1560&gt;=650,AthetaR120_2,(IF(AF1560&lt;=550,AthetaR120_0+(AthetaR120_1-AthetaR120_0)/100*(AF1560-450),AthetaR120_1+(AthetaR120_2-AthetaR120_1)/100*(AF1560-450)))))</f>
        <v>1.9</v>
      </c>
      <c r="AL1560" s="24">
        <f t="shared" si="774"/>
        <v>663.38692225669161</v>
      </c>
      <c r="AM1560" s="14">
        <f t="shared" si="775"/>
        <v>506.82501866314874</v>
      </c>
    </row>
    <row r="1561" spans="2:39" x14ac:dyDescent="0.25">
      <c r="B1561" s="3">
        <f t="shared" si="758"/>
        <v>7715</v>
      </c>
      <c r="C1561" s="14">
        <f t="shared" si="759"/>
        <v>128.58333333333334</v>
      </c>
      <c r="D1561" s="11">
        <f t="shared" si="760"/>
        <v>1059.3803454857168</v>
      </c>
      <c r="E1561" s="11">
        <f t="shared" si="746"/>
        <v>776.12252356513943</v>
      </c>
      <c r="F1561" s="11">
        <f t="shared" si="761"/>
        <v>365.95467865388775</v>
      </c>
      <c r="G1561" s="11">
        <f t="shared" si="747"/>
        <v>663.63226152802133</v>
      </c>
      <c r="H1561" s="11">
        <f t="shared" si="748"/>
        <v>515.8331846395256</v>
      </c>
      <c r="I1561" s="24">
        <f t="shared" si="762"/>
        <v>365.95467865388775</v>
      </c>
      <c r="J1561" s="12">
        <f t="shared" si="749"/>
        <v>0.19582305064816982</v>
      </c>
      <c r="K1561" s="24">
        <f t="shared" si="750"/>
        <v>590.35489008444642</v>
      </c>
      <c r="L1561" s="12">
        <f t="shared" si="763"/>
        <v>0.20034475877615662</v>
      </c>
      <c r="M1561" s="24">
        <f t="shared" si="764"/>
        <v>663.63226152802133</v>
      </c>
      <c r="N1561" s="12">
        <f t="shared" si="751"/>
        <v>0.45829542465334666</v>
      </c>
      <c r="O1561" s="24">
        <f t="shared" si="752"/>
        <v>840.83387645166965</v>
      </c>
      <c r="P1561" s="12">
        <f t="shared" si="765"/>
        <v>0.24510364255114958</v>
      </c>
      <c r="Q1561" s="24">
        <f t="shared" si="766"/>
        <v>515.8331846395256</v>
      </c>
      <c r="R1561" s="12">
        <f t="shared" si="753"/>
        <v>0.31224834538334423</v>
      </c>
      <c r="S1561" s="24">
        <f t="shared" si="754"/>
        <v>678.7631649385869</v>
      </c>
      <c r="T1561" s="12">
        <f t="shared" si="767"/>
        <v>0.24084445321205505</v>
      </c>
      <c r="W1561" s="24">
        <f t="shared" si="768"/>
        <v>603.15313864653251</v>
      </c>
      <c r="X1561" s="24">
        <f t="shared" si="769"/>
        <v>762.42048668762482</v>
      </c>
      <c r="Y1561" s="13">
        <f t="shared" si="755"/>
        <v>0.3156586522556532</v>
      </c>
      <c r="Z1561" s="24">
        <f t="shared" si="756"/>
        <v>4324.234622965173</v>
      </c>
      <c r="AA1561" s="24">
        <f t="shared" si="757"/>
        <v>17285.759673021843</v>
      </c>
      <c r="AB1561" s="24">
        <f t="shared" si="770"/>
        <v>663.63226152802133</v>
      </c>
      <c r="AC1561" s="24">
        <f t="shared" si="771"/>
        <v>515.8331846395256</v>
      </c>
      <c r="AE1561" s="14">
        <f t="shared" si="772"/>
        <v>128.58333333333334</v>
      </c>
      <c r="AF1561" s="24">
        <f t="shared" si="745"/>
        <v>432.9165923197628</v>
      </c>
      <c r="AG1561" s="3">
        <f t="shared" si="773"/>
        <v>-1</v>
      </c>
      <c r="AH1561" s="3">
        <f>IF(AC1561&lt;=450,AthetaR30_0,IF(AC1561&gt;=650,AthetaR30_2,(IF(AC1561&lt;=550,AthetaR30_0+(AthetaR30_1-AthetaR30_0)/100*(AC1561-450),AthetaR30_1+(AthetaR30_2-AthetaR30_1)/100*(AC1561-450)))))</f>
        <v>0</v>
      </c>
      <c r="AI1561" s="3">
        <f>IF(AD1561&lt;=450,AthetaR60_0,IF(AD1561&gt;=650,AthetaR60_2,(IF(AD1561&lt;=550,AthetaR60_0+(AthetaR60_1-AthetaR60_0)/100*(AD1561-450),AthetaR60_1+(AthetaR60_2-AthetaR60_1)/100*(AD1561-450)))))</f>
        <v>0.5</v>
      </c>
      <c r="AJ1561" s="3">
        <f>IF(AE1561&lt;=450,AthetaR90_0,IF(AE1561&gt;=650,AthetaR90_2,(IF(AE1561&lt;=550,AthetaR90_0+(AthetaR90_1-AthetaR90_0)/100*(AE1561-450),AthetaR90_1+(AthetaR90_2-AthetaR90_1)/100*(AE1561-450)))))</f>
        <v>1.3</v>
      </c>
      <c r="AK1561" s="3">
        <f>IF(AF1561&lt;=450,AthetaR120_0,IF(AF1561&gt;=650,AthetaR120_2,(IF(AF1561&lt;=550,AthetaR120_0+(AthetaR120_1-AthetaR120_0)/100*(AF1561-450),AthetaR120_1+(AthetaR120_2-AthetaR120_1)/100*(AF1561-450)))))</f>
        <v>1.9</v>
      </c>
      <c r="AL1561" s="24">
        <f t="shared" si="774"/>
        <v>663.63226152802133</v>
      </c>
      <c r="AM1561" s="14">
        <f t="shared" si="775"/>
        <v>507.05181865614844</v>
      </c>
    </row>
    <row r="1562" spans="2:39" x14ac:dyDescent="0.25">
      <c r="B1562" s="3">
        <f t="shared" si="758"/>
        <v>7720</v>
      </c>
      <c r="C1562" s="14">
        <f t="shared" si="759"/>
        <v>128.66666666666666</v>
      </c>
      <c r="D1562" s="11">
        <f t="shared" si="760"/>
        <v>1059.4773238685566</v>
      </c>
      <c r="E1562" s="11">
        <f t="shared" si="746"/>
        <v>776.33632191379149</v>
      </c>
      <c r="F1562" s="11">
        <f t="shared" si="761"/>
        <v>366.15502341266392</v>
      </c>
      <c r="G1562" s="11">
        <f t="shared" si="747"/>
        <v>663.87736517057249</v>
      </c>
      <c r="H1562" s="11">
        <f t="shared" si="748"/>
        <v>516.07402909273765</v>
      </c>
      <c r="I1562" s="24">
        <f t="shared" si="762"/>
        <v>366.15502341266392</v>
      </c>
      <c r="J1562" s="12">
        <f t="shared" si="749"/>
        <v>0.19579460207560428</v>
      </c>
      <c r="K1562" s="24">
        <f t="shared" si="750"/>
        <v>590.44066749481385</v>
      </c>
      <c r="L1562" s="12">
        <f t="shared" si="763"/>
        <v>0.20028855161415657</v>
      </c>
      <c r="M1562" s="24">
        <f t="shared" si="764"/>
        <v>663.87736517057249</v>
      </c>
      <c r="N1562" s="12">
        <f t="shared" si="751"/>
        <v>0.45798053287540336</v>
      </c>
      <c r="O1562" s="24">
        <f t="shared" si="752"/>
        <v>841.41200511720149</v>
      </c>
      <c r="P1562" s="12">
        <f t="shared" si="765"/>
        <v>0.24486757962858174</v>
      </c>
      <c r="Q1562" s="24">
        <f t="shared" si="766"/>
        <v>516.07402909273765</v>
      </c>
      <c r="R1562" s="12">
        <f t="shared" si="753"/>
        <v>0.31215951086541421</v>
      </c>
      <c r="S1562" s="24">
        <f t="shared" si="754"/>
        <v>678.95632771738144</v>
      </c>
      <c r="T1562" s="12">
        <f t="shared" si="767"/>
        <v>0.24071993397844324</v>
      </c>
      <c r="W1562" s="24">
        <f t="shared" si="768"/>
        <v>603.46879729878822</v>
      </c>
      <c r="X1562" s="24">
        <f t="shared" si="769"/>
        <v>762.6467238747349</v>
      </c>
      <c r="Y1562" s="13">
        <f t="shared" si="755"/>
        <v>0.31558387183950204</v>
      </c>
      <c r="Z1562" s="24">
        <f t="shared" si="756"/>
        <v>4321.6881153750819</v>
      </c>
      <c r="AA1562" s="24">
        <f t="shared" si="757"/>
        <v>17289.597644900266</v>
      </c>
      <c r="AB1562" s="24">
        <f t="shared" si="770"/>
        <v>663.87736517057249</v>
      </c>
      <c r="AC1562" s="24">
        <f t="shared" si="771"/>
        <v>516.07402909273765</v>
      </c>
      <c r="AE1562" s="14">
        <f t="shared" si="772"/>
        <v>128.66666666666666</v>
      </c>
      <c r="AF1562" s="24">
        <f t="shared" si="745"/>
        <v>433.03701454636882</v>
      </c>
      <c r="AG1562" s="3">
        <f t="shared" si="773"/>
        <v>-1</v>
      </c>
      <c r="AH1562" s="3">
        <f>IF(AC1562&lt;=450,AthetaR30_0,IF(AC1562&gt;=650,AthetaR30_2,(IF(AC1562&lt;=550,AthetaR30_0+(AthetaR30_1-AthetaR30_0)/100*(AC1562-450),AthetaR30_1+(AthetaR30_2-AthetaR30_1)/100*(AC1562-450)))))</f>
        <v>0</v>
      </c>
      <c r="AI1562" s="3">
        <f>IF(AD1562&lt;=450,AthetaR60_0,IF(AD1562&gt;=650,AthetaR60_2,(IF(AD1562&lt;=550,AthetaR60_0+(AthetaR60_1-AthetaR60_0)/100*(AD1562-450),AthetaR60_1+(AthetaR60_2-AthetaR60_1)/100*(AD1562-450)))))</f>
        <v>0.5</v>
      </c>
      <c r="AJ1562" s="3">
        <f>IF(AE1562&lt;=450,AthetaR90_0,IF(AE1562&gt;=650,AthetaR90_2,(IF(AE1562&lt;=550,AthetaR90_0+(AthetaR90_1-AthetaR90_0)/100*(AE1562-450),AthetaR90_1+(AthetaR90_2-AthetaR90_1)/100*(AE1562-450)))))</f>
        <v>1.3</v>
      </c>
      <c r="AK1562" s="3">
        <f>IF(AF1562&lt;=450,AthetaR120_0,IF(AF1562&gt;=650,AthetaR120_2,(IF(AF1562&lt;=550,AthetaR120_0+(AthetaR120_1-AthetaR120_0)/100*(AF1562-450),AthetaR120_1+(AthetaR120_2-AthetaR120_1)/100*(AF1562-450)))))</f>
        <v>1.9</v>
      </c>
      <c r="AL1562" s="24">
        <f t="shared" si="774"/>
        <v>663.87736517057249</v>
      </c>
      <c r="AM1562" s="14">
        <f t="shared" si="775"/>
        <v>507.27848741168771</v>
      </c>
    </row>
    <row r="1563" spans="2:39" x14ac:dyDescent="0.25">
      <c r="B1563" s="3">
        <f t="shared" si="758"/>
        <v>7725</v>
      </c>
      <c r="C1563" s="14">
        <f t="shared" si="759"/>
        <v>128.75</v>
      </c>
      <c r="D1563" s="11">
        <f t="shared" si="760"/>
        <v>1059.5742395228131</v>
      </c>
      <c r="E1563" s="11">
        <f t="shared" si="746"/>
        <v>776.55012026244356</v>
      </c>
      <c r="F1563" s="11">
        <f t="shared" si="761"/>
        <v>366.35531196427809</v>
      </c>
      <c r="G1563" s="11">
        <f t="shared" si="747"/>
        <v>664.12223275020108</v>
      </c>
      <c r="H1563" s="11">
        <f t="shared" si="748"/>
        <v>516.31474902671607</v>
      </c>
      <c r="I1563" s="24">
        <f t="shared" si="762"/>
        <v>366.35531196427809</v>
      </c>
      <c r="J1563" s="12">
        <f t="shared" si="749"/>
        <v>0.19576614983204879</v>
      </c>
      <c r="K1563" s="24">
        <f t="shared" si="750"/>
        <v>590.52648090888488</v>
      </c>
      <c r="L1563" s="12">
        <f t="shared" si="763"/>
        <v>0.20023234478941168</v>
      </c>
      <c r="M1563" s="24">
        <f t="shared" si="764"/>
        <v>664.12223275020108</v>
      </c>
      <c r="N1563" s="12">
        <f t="shared" si="751"/>
        <v>0.45766429406564552</v>
      </c>
      <c r="O1563" s="24">
        <f t="shared" si="752"/>
        <v>841.99340754353113</v>
      </c>
      <c r="P1563" s="12">
        <f t="shared" si="765"/>
        <v>0.24463107955504587</v>
      </c>
      <c r="Q1563" s="24">
        <f t="shared" si="766"/>
        <v>516.31474902671607</v>
      </c>
      <c r="R1563" s="12">
        <f t="shared" si="753"/>
        <v>0.31207067970975405</v>
      </c>
      <c r="S1563" s="24">
        <f t="shared" si="754"/>
        <v>679.14959315100054</v>
      </c>
      <c r="T1563" s="12">
        <f t="shared" si="767"/>
        <v>0.24059547097234532</v>
      </c>
      <c r="W1563" s="24">
        <f t="shared" si="768"/>
        <v>603.78438117062774</v>
      </c>
      <c r="X1563" s="24">
        <f t="shared" si="769"/>
        <v>762.87397125165728</v>
      </c>
      <c r="Y1563" s="13">
        <f t="shared" si="755"/>
        <v>0.3155086994720625</v>
      </c>
      <c r="Z1563" s="24">
        <f t="shared" si="756"/>
        <v>4319.1434772953953</v>
      </c>
      <c r="AA1563" s="24">
        <f t="shared" si="757"/>
        <v>17293.43247924879</v>
      </c>
      <c r="AB1563" s="24">
        <f t="shared" si="770"/>
        <v>664.12223275020108</v>
      </c>
      <c r="AC1563" s="24">
        <f t="shared" si="771"/>
        <v>516.31474902671607</v>
      </c>
      <c r="AE1563" s="14">
        <f t="shared" si="772"/>
        <v>128.75</v>
      </c>
      <c r="AF1563" s="24">
        <f t="shared" si="745"/>
        <v>433.15737451335804</v>
      </c>
      <c r="AG1563" s="3">
        <f t="shared" si="773"/>
        <v>-1</v>
      </c>
      <c r="AH1563" s="3">
        <f>IF(AC1563&lt;=450,AthetaR30_0,IF(AC1563&gt;=650,AthetaR30_2,(IF(AC1563&lt;=550,AthetaR30_0+(AthetaR30_1-AthetaR30_0)/100*(AC1563-450),AthetaR30_1+(AthetaR30_2-AthetaR30_1)/100*(AC1563-450)))))</f>
        <v>0</v>
      </c>
      <c r="AI1563" s="3">
        <f>IF(AD1563&lt;=450,AthetaR60_0,IF(AD1563&gt;=650,AthetaR60_2,(IF(AD1563&lt;=550,AthetaR60_0+(AthetaR60_1-AthetaR60_0)/100*(AD1563-450),AthetaR60_1+(AthetaR60_2-AthetaR60_1)/100*(AD1563-450)))))</f>
        <v>0.5</v>
      </c>
      <c r="AJ1563" s="3">
        <f>IF(AE1563&lt;=450,AthetaR90_0,IF(AE1563&gt;=650,AthetaR90_2,(IF(AE1563&lt;=550,AthetaR90_0+(AthetaR90_1-AthetaR90_0)/100*(AE1563-450),AthetaR90_1+(AthetaR90_2-AthetaR90_1)/100*(AE1563-450)))))</f>
        <v>1.3</v>
      </c>
      <c r="AK1563" s="3">
        <f>IF(AF1563&lt;=450,AthetaR120_0,IF(AF1563&gt;=650,AthetaR120_2,(IF(AF1563&lt;=550,AthetaR120_0+(AthetaR120_1-AthetaR120_0)/100*(AF1563-450),AthetaR120_1+(AthetaR120_2-AthetaR120_1)/100*(AF1563-450)))))</f>
        <v>1.9</v>
      </c>
      <c r="AL1563" s="24">
        <f t="shared" si="774"/>
        <v>664.12223275020108</v>
      </c>
      <c r="AM1563" s="14">
        <f t="shared" si="775"/>
        <v>507.50502501477325</v>
      </c>
    </row>
    <row r="1564" spans="2:39" x14ac:dyDescent="0.25">
      <c r="B1564" s="3">
        <f t="shared" si="758"/>
        <v>7730</v>
      </c>
      <c r="C1564" s="14">
        <f t="shared" si="759"/>
        <v>128.83333333333334</v>
      </c>
      <c r="D1564" s="11">
        <f t="shared" si="760"/>
        <v>1059.6710925295833</v>
      </c>
      <c r="E1564" s="11">
        <f t="shared" si="746"/>
        <v>776.76391861109573</v>
      </c>
      <c r="F1564" s="11">
        <f t="shared" si="761"/>
        <v>366.5555443090675</v>
      </c>
      <c r="G1564" s="11">
        <f t="shared" si="747"/>
        <v>664.36686382975608</v>
      </c>
      <c r="H1564" s="11">
        <f t="shared" si="748"/>
        <v>516.55534449768845</v>
      </c>
      <c r="I1564" s="24">
        <f t="shared" si="762"/>
        <v>366.5555443090675</v>
      </c>
      <c r="J1564" s="12">
        <f t="shared" si="749"/>
        <v>0.19573769390556292</v>
      </c>
      <c r="K1564" s="24">
        <f t="shared" si="750"/>
        <v>590.61233038321677</v>
      </c>
      <c r="L1564" s="12">
        <f t="shared" si="763"/>
        <v>0.20017613832014916</v>
      </c>
      <c r="M1564" s="24">
        <f t="shared" si="764"/>
        <v>664.36686382975608</v>
      </c>
      <c r="N1564" s="12">
        <f t="shared" si="751"/>
        <v>0.457346700574847</v>
      </c>
      <c r="O1564" s="24">
        <f t="shared" si="752"/>
        <v>842.57810975127632</v>
      </c>
      <c r="P1564" s="12">
        <f t="shared" si="765"/>
        <v>0.24439413930130516</v>
      </c>
      <c r="Q1564" s="24">
        <f t="shared" si="766"/>
        <v>516.55534449768845</v>
      </c>
      <c r="R1564" s="12">
        <f t="shared" si="753"/>
        <v>0.31198185199203321</v>
      </c>
      <c r="S1564" s="24">
        <f t="shared" si="754"/>
        <v>679.34296115611187</v>
      </c>
      <c r="T1564" s="12">
        <f t="shared" si="767"/>
        <v>0.2404710642444266</v>
      </c>
      <c r="W1564" s="24">
        <f t="shared" si="768"/>
        <v>604.09988987009979</v>
      </c>
      <c r="X1564" s="24">
        <f t="shared" si="769"/>
        <v>763.10223529604571</v>
      </c>
      <c r="Y1564" s="13">
        <f t="shared" si="755"/>
        <v>0.31543313379280086</v>
      </c>
      <c r="Z1564" s="24">
        <f t="shared" si="756"/>
        <v>4316.6007185248982</v>
      </c>
      <c r="AA1564" s="24">
        <f t="shared" si="757"/>
        <v>17297.264212064416</v>
      </c>
      <c r="AB1564" s="24">
        <f t="shared" si="770"/>
        <v>664.36686382975608</v>
      </c>
      <c r="AC1564" s="24">
        <f t="shared" si="771"/>
        <v>516.55534449768845</v>
      </c>
      <c r="AE1564" s="14">
        <f t="shared" si="772"/>
        <v>128.83333333333334</v>
      </c>
      <c r="AF1564" s="24">
        <f t="shared" si="745"/>
        <v>433.27767224884423</v>
      </c>
      <c r="AG1564" s="3">
        <f t="shared" si="773"/>
        <v>-1</v>
      </c>
      <c r="AH1564" s="3">
        <f>IF(AC1564&lt;=450,AthetaR30_0,IF(AC1564&gt;=650,AthetaR30_2,(IF(AC1564&lt;=550,AthetaR30_0+(AthetaR30_1-AthetaR30_0)/100*(AC1564-450),AthetaR30_1+(AthetaR30_2-AthetaR30_1)/100*(AC1564-450)))))</f>
        <v>0</v>
      </c>
      <c r="AI1564" s="3">
        <f>IF(AD1564&lt;=450,AthetaR60_0,IF(AD1564&gt;=650,AthetaR60_2,(IF(AD1564&lt;=550,AthetaR60_0+(AthetaR60_1-AthetaR60_0)/100*(AD1564-450),AthetaR60_1+(AthetaR60_2-AthetaR60_1)/100*(AD1564-450)))))</f>
        <v>0.5</v>
      </c>
      <c r="AJ1564" s="3">
        <f>IF(AE1564&lt;=450,AthetaR90_0,IF(AE1564&gt;=650,AthetaR90_2,(IF(AE1564&lt;=550,AthetaR90_0+(AthetaR90_1-AthetaR90_0)/100*(AE1564-450),AthetaR90_1+(AthetaR90_2-AthetaR90_1)/100*(AE1564-450)))))</f>
        <v>1.3</v>
      </c>
      <c r="AK1564" s="3">
        <f>IF(AF1564&lt;=450,AthetaR120_0,IF(AF1564&gt;=650,AthetaR120_2,(IF(AF1564&lt;=550,AthetaR120_0+(AthetaR120_1-AthetaR120_0)/100*(AF1564-450),AthetaR120_1+(AthetaR120_2-AthetaR120_1)/100*(AF1564-450)))))</f>
        <v>1.9</v>
      </c>
      <c r="AL1564" s="24">
        <f t="shared" si="774"/>
        <v>664.36686382975608</v>
      </c>
      <c r="AM1564" s="14">
        <f t="shared" si="775"/>
        <v>507.73143155056778</v>
      </c>
    </row>
    <row r="1565" spans="2:39" x14ac:dyDescent="0.25">
      <c r="B1565" s="3">
        <f t="shared" si="758"/>
        <v>7735</v>
      </c>
      <c r="C1565" s="14">
        <f t="shared" si="759"/>
        <v>128.91666666666666</v>
      </c>
      <c r="D1565" s="11">
        <f t="shared" si="760"/>
        <v>1059.7678829698077</v>
      </c>
      <c r="E1565" s="11">
        <f t="shared" si="746"/>
        <v>776.97771695974768</v>
      </c>
      <c r="F1565" s="11">
        <f t="shared" si="761"/>
        <v>366.75572044738766</v>
      </c>
      <c r="G1565" s="11">
        <f t="shared" si="747"/>
        <v>664.61125796905742</v>
      </c>
      <c r="H1565" s="11">
        <f t="shared" si="748"/>
        <v>516.79581556193284</v>
      </c>
      <c r="I1565" s="24">
        <f t="shared" si="762"/>
        <v>366.75572044738766</v>
      </c>
      <c r="J1565" s="12">
        <f t="shared" si="749"/>
        <v>0.19570923428427761</v>
      </c>
      <c r="K1565" s="24">
        <f t="shared" si="750"/>
        <v>590.69821597420901</v>
      </c>
      <c r="L1565" s="12">
        <f t="shared" si="763"/>
        <v>0.2001199322245959</v>
      </c>
      <c r="M1565" s="24">
        <f t="shared" si="764"/>
        <v>664.61125796905742</v>
      </c>
      <c r="N1565" s="12">
        <f t="shared" si="751"/>
        <v>0.45702774470380025</v>
      </c>
      <c r="O1565" s="24">
        <f t="shared" si="752"/>
        <v>843.16613802315919</v>
      </c>
      <c r="P1565" s="12">
        <f t="shared" si="765"/>
        <v>0.24415675581569615</v>
      </c>
      <c r="Q1565" s="24">
        <f t="shared" si="766"/>
        <v>516.79581556193284</v>
      </c>
      <c r="R1565" s="12">
        <f t="shared" si="753"/>
        <v>0.31189302778787248</v>
      </c>
      <c r="S1565" s="24">
        <f t="shared" si="754"/>
        <v>679.53643164920004</v>
      </c>
      <c r="T1565" s="12">
        <f t="shared" si="767"/>
        <v>0.24034671384514972</v>
      </c>
      <c r="W1565" s="24">
        <f t="shared" si="768"/>
        <v>604.41532300389258</v>
      </c>
      <c r="X1565" s="24">
        <f t="shared" si="769"/>
        <v>763.33152253966125</v>
      </c>
      <c r="Y1565" s="13">
        <f t="shared" si="755"/>
        <v>0.31535717343023606</v>
      </c>
      <c r="Z1565" s="24">
        <f t="shared" si="756"/>
        <v>4314.0598488963778</v>
      </c>
      <c r="AA1565" s="24">
        <f t="shared" si="757"/>
        <v>17301.092879589905</v>
      </c>
      <c r="AB1565" s="24">
        <f t="shared" si="770"/>
        <v>664.61125796905742</v>
      </c>
      <c r="AC1565" s="24">
        <f t="shared" si="771"/>
        <v>516.79581556193284</v>
      </c>
      <c r="AE1565" s="14">
        <f t="shared" si="772"/>
        <v>128.91666666666666</v>
      </c>
      <c r="AF1565" s="24">
        <f t="shared" si="745"/>
        <v>433.39790778096642</v>
      </c>
      <c r="AG1565" s="3">
        <f t="shared" si="773"/>
        <v>-1</v>
      </c>
      <c r="AH1565" s="3">
        <f>IF(AC1565&lt;=450,AthetaR30_0,IF(AC1565&gt;=650,AthetaR30_2,(IF(AC1565&lt;=550,AthetaR30_0+(AthetaR30_1-AthetaR30_0)/100*(AC1565-450),AthetaR30_1+(AthetaR30_2-AthetaR30_1)/100*(AC1565-450)))))</f>
        <v>0</v>
      </c>
      <c r="AI1565" s="3">
        <f>IF(AD1565&lt;=450,AthetaR60_0,IF(AD1565&gt;=650,AthetaR60_2,(IF(AD1565&lt;=550,AthetaR60_0+(AthetaR60_1-AthetaR60_0)/100*(AD1565-450),AthetaR60_1+(AthetaR60_2-AthetaR60_1)/100*(AD1565-450)))))</f>
        <v>0.5</v>
      </c>
      <c r="AJ1565" s="3">
        <f>IF(AE1565&lt;=450,AthetaR90_0,IF(AE1565&gt;=650,AthetaR90_2,(IF(AE1565&lt;=550,AthetaR90_0+(AthetaR90_1-AthetaR90_0)/100*(AE1565-450),AthetaR90_1+(AthetaR90_2-AthetaR90_1)/100*(AE1565-450)))))</f>
        <v>1.3</v>
      </c>
      <c r="AK1565" s="3">
        <f>IF(AF1565&lt;=450,AthetaR120_0,IF(AF1565&gt;=650,AthetaR120_2,(IF(AF1565&lt;=550,AthetaR120_0+(AthetaR120_1-AthetaR120_0)/100*(AF1565-450),AthetaR120_1+(AthetaR120_2-AthetaR120_1)/100*(AF1565-450)))))</f>
        <v>1.9</v>
      </c>
      <c r="AL1565" s="24">
        <f t="shared" si="774"/>
        <v>664.61125796905742</v>
      </c>
      <c r="AM1565" s="14">
        <f t="shared" si="775"/>
        <v>507.95770710439024</v>
      </c>
    </row>
    <row r="1566" spans="2:39" x14ac:dyDescent="0.25">
      <c r="B1566" s="3">
        <f t="shared" si="758"/>
        <v>7740</v>
      </c>
      <c r="C1566" s="14">
        <f t="shared" si="759"/>
        <v>129</v>
      </c>
      <c r="D1566" s="11">
        <f t="shared" si="760"/>
        <v>1059.8646109242691</v>
      </c>
      <c r="E1566" s="11">
        <f t="shared" si="746"/>
        <v>777.19151530839986</v>
      </c>
      <c r="F1566" s="11">
        <f t="shared" si="761"/>
        <v>366.95584037961225</v>
      </c>
      <c r="G1566" s="11">
        <f t="shared" si="747"/>
        <v>664.85541472487307</v>
      </c>
      <c r="H1566" s="11">
        <f t="shared" si="748"/>
        <v>517.036162275778</v>
      </c>
      <c r="I1566" s="24">
        <f t="shared" si="762"/>
        <v>366.95584037961225</v>
      </c>
      <c r="J1566" s="12">
        <f t="shared" si="749"/>
        <v>0.19568077095639524</v>
      </c>
      <c r="K1566" s="24">
        <f t="shared" si="750"/>
        <v>590.78413773810348</v>
      </c>
      <c r="L1566" s="12">
        <f t="shared" si="763"/>
        <v>0.20006372652099697</v>
      </c>
      <c r="M1566" s="24">
        <f t="shared" si="764"/>
        <v>664.85541472487307</v>
      </c>
      <c r="N1566" s="12">
        <f t="shared" si="751"/>
        <v>0.45670741870299914</v>
      </c>
      <c r="O1566" s="24">
        <f t="shared" si="752"/>
        <v>843.75751890716333</v>
      </c>
      <c r="P1566" s="12">
        <f t="shared" si="765"/>
        <v>0.24391892602400367</v>
      </c>
      <c r="Q1566" s="24">
        <f t="shared" si="766"/>
        <v>517.036162275778</v>
      </c>
      <c r="R1566" s="12">
        <f t="shared" si="753"/>
        <v>0.31180420717284368</v>
      </c>
      <c r="S1566" s="24">
        <f t="shared" si="754"/>
        <v>679.73000454656676</v>
      </c>
      <c r="T1566" s="12">
        <f t="shared" si="767"/>
        <v>0.24022241982480308</v>
      </c>
      <c r="W1566" s="24">
        <f t="shared" si="768"/>
        <v>604.73068017732282</v>
      </c>
      <c r="X1566" s="24">
        <f t="shared" si="769"/>
        <v>763.56183956892664</v>
      </c>
      <c r="Y1566" s="13">
        <f t="shared" si="755"/>
        <v>0.31528081700183092</v>
      </c>
      <c r="Z1566" s="24">
        <f t="shared" si="756"/>
        <v>4311.5208782769259</v>
      </c>
      <c r="AA1566" s="24">
        <f t="shared" si="757"/>
        <v>17304.918518315124</v>
      </c>
      <c r="AB1566" s="24">
        <f t="shared" si="770"/>
        <v>664.85541472487307</v>
      </c>
      <c r="AC1566" s="24">
        <f t="shared" si="771"/>
        <v>517.036162275778</v>
      </c>
      <c r="AE1566" s="14">
        <f t="shared" si="772"/>
        <v>129</v>
      </c>
      <c r="AF1566" s="24">
        <f t="shared" si="745"/>
        <v>433.518081137889</v>
      </c>
      <c r="AG1566" s="3">
        <f t="shared" si="773"/>
        <v>-1</v>
      </c>
      <c r="AH1566" s="3">
        <f>IF(AC1566&lt;=450,AthetaR30_0,IF(AC1566&gt;=650,AthetaR30_2,(IF(AC1566&lt;=550,AthetaR30_0+(AthetaR30_1-AthetaR30_0)/100*(AC1566-450),AthetaR30_1+(AthetaR30_2-AthetaR30_1)/100*(AC1566-450)))))</f>
        <v>0</v>
      </c>
      <c r="AI1566" s="3">
        <f>IF(AD1566&lt;=450,AthetaR60_0,IF(AD1566&gt;=650,AthetaR60_2,(IF(AD1566&lt;=550,AthetaR60_0+(AthetaR60_1-AthetaR60_0)/100*(AD1566-450),AthetaR60_1+(AthetaR60_2-AthetaR60_1)/100*(AD1566-450)))))</f>
        <v>0.5</v>
      </c>
      <c r="AJ1566" s="3">
        <f>IF(AE1566&lt;=450,AthetaR90_0,IF(AE1566&gt;=650,AthetaR90_2,(IF(AE1566&lt;=550,AthetaR90_0+(AthetaR90_1-AthetaR90_0)/100*(AE1566-450),AthetaR90_1+(AthetaR90_2-AthetaR90_1)/100*(AE1566-450)))))</f>
        <v>1.3</v>
      </c>
      <c r="AK1566" s="3">
        <f>IF(AF1566&lt;=450,AthetaR120_0,IF(AF1566&gt;=650,AthetaR120_2,(IF(AF1566&lt;=550,AthetaR120_0+(AthetaR120_1-AthetaR120_0)/100*(AF1566-450),AthetaR120_1+(AthetaR120_2-AthetaR120_1)/100*(AF1566-450)))))</f>
        <v>1.9</v>
      </c>
      <c r="AL1566" s="24">
        <f t="shared" si="774"/>
        <v>664.85541472487307</v>
      </c>
      <c r="AM1566" s="14">
        <f t="shared" si="775"/>
        <v>508.18385176171694</v>
      </c>
    </row>
    <row r="1567" spans="2:39" x14ac:dyDescent="0.25">
      <c r="B1567" s="3">
        <f t="shared" si="758"/>
        <v>7745</v>
      </c>
      <c r="C1567" s="14">
        <f t="shared" si="759"/>
        <v>129.08333333333334</v>
      </c>
      <c r="D1567" s="11">
        <f t="shared" si="760"/>
        <v>1059.9612764735939</v>
      </c>
      <c r="E1567" s="11">
        <f t="shared" si="746"/>
        <v>777.40531365705192</v>
      </c>
      <c r="F1567" s="11">
        <f t="shared" si="761"/>
        <v>367.15590410613328</v>
      </c>
      <c r="G1567" s="11">
        <f t="shared" si="747"/>
        <v>665.09933365089705</v>
      </c>
      <c r="H1567" s="11">
        <f t="shared" si="748"/>
        <v>517.27638469560281</v>
      </c>
      <c r="I1567" s="24">
        <f t="shared" si="762"/>
        <v>367.15590410613328</v>
      </c>
      <c r="J1567" s="12">
        <f t="shared" si="749"/>
        <v>0.1956523039101894</v>
      </c>
      <c r="K1567" s="24">
        <f t="shared" si="750"/>
        <v>590.87009573098453</v>
      </c>
      <c r="L1567" s="12">
        <f t="shared" si="763"/>
        <v>0.20000752122758814</v>
      </c>
      <c r="M1567" s="24">
        <f t="shared" si="764"/>
        <v>665.09933365089705</v>
      </c>
      <c r="N1567" s="12">
        <f t="shared" si="751"/>
        <v>0.4563857147723212</v>
      </c>
      <c r="O1567" s="24">
        <f t="shared" si="752"/>
        <v>844.35227921973569</v>
      </c>
      <c r="P1567" s="12">
        <f t="shared" si="765"/>
        <v>0.24368064682922838</v>
      </c>
      <c r="Q1567" s="24">
        <f t="shared" si="766"/>
        <v>517.27638469560281</v>
      </c>
      <c r="R1567" s="12">
        <f t="shared" si="753"/>
        <v>0.31171539022246847</v>
      </c>
      <c r="S1567" s="24">
        <f t="shared" si="754"/>
        <v>679.92367976433275</v>
      </c>
      <c r="T1567" s="12">
        <f t="shared" si="767"/>
        <v>0.24009818223345755</v>
      </c>
      <c r="W1567" s="24">
        <f t="shared" si="768"/>
        <v>605.04596099432467</v>
      </c>
      <c r="X1567" s="24">
        <f t="shared" si="769"/>
        <v>763.79319302548595</v>
      </c>
      <c r="Y1567" s="13">
        <f t="shared" si="755"/>
        <v>0.31520406311388416</v>
      </c>
      <c r="Z1567" s="24">
        <f t="shared" si="756"/>
        <v>4308.9838165681813</v>
      </c>
      <c r="AA1567" s="24">
        <f t="shared" si="757"/>
        <v>17308.74116497863</v>
      </c>
      <c r="AB1567" s="24">
        <f t="shared" si="770"/>
        <v>665.09933365089705</v>
      </c>
      <c r="AC1567" s="24">
        <f t="shared" si="771"/>
        <v>517.27638469560281</v>
      </c>
      <c r="AE1567" s="14">
        <f t="shared" si="772"/>
        <v>129.08333333333334</v>
      </c>
      <c r="AF1567" s="24">
        <f t="shared" si="745"/>
        <v>433.63819234780141</v>
      </c>
      <c r="AG1567" s="3">
        <f t="shared" si="773"/>
        <v>-1</v>
      </c>
      <c r="AH1567" s="3">
        <f>IF(AC1567&lt;=450,AthetaR30_0,IF(AC1567&gt;=650,AthetaR30_2,(IF(AC1567&lt;=550,AthetaR30_0+(AthetaR30_1-AthetaR30_0)/100*(AC1567-450),AthetaR30_1+(AthetaR30_2-AthetaR30_1)/100*(AC1567-450)))))</f>
        <v>0</v>
      </c>
      <c r="AI1567" s="3">
        <f>IF(AD1567&lt;=450,AthetaR60_0,IF(AD1567&gt;=650,AthetaR60_2,(IF(AD1567&lt;=550,AthetaR60_0+(AthetaR60_1-AthetaR60_0)/100*(AD1567-450),AthetaR60_1+(AthetaR60_2-AthetaR60_1)/100*(AD1567-450)))))</f>
        <v>0.5</v>
      </c>
      <c r="AJ1567" s="3">
        <f>IF(AE1567&lt;=450,AthetaR90_0,IF(AE1567&gt;=650,AthetaR90_2,(IF(AE1567&lt;=550,AthetaR90_0+(AthetaR90_1-AthetaR90_0)/100*(AE1567-450),AthetaR90_1+(AthetaR90_2-AthetaR90_1)/100*(AE1567-450)))))</f>
        <v>1.3</v>
      </c>
      <c r="AK1567" s="3">
        <f>IF(AF1567&lt;=450,AthetaR120_0,IF(AF1567&gt;=650,AthetaR120_2,(IF(AF1567&lt;=550,AthetaR120_0+(AthetaR120_1-AthetaR120_0)/100*(AF1567-450),AthetaR120_1+(AthetaR120_2-AthetaR120_1)/100*(AF1567-450)))))</f>
        <v>1.9</v>
      </c>
      <c r="AL1567" s="24">
        <f t="shared" si="774"/>
        <v>665.09933365089705</v>
      </c>
      <c r="AM1567" s="14">
        <f t="shared" si="775"/>
        <v>508.40986560818141</v>
      </c>
    </row>
    <row r="1568" spans="2:39" x14ac:dyDescent="0.25">
      <c r="B1568" s="3">
        <f t="shared" si="758"/>
        <v>7750</v>
      </c>
      <c r="C1568" s="14">
        <f t="shared" si="759"/>
        <v>129.16666666666666</v>
      </c>
      <c r="D1568" s="11">
        <f t="shared" si="760"/>
        <v>1060.0578796982534</v>
      </c>
      <c r="E1568" s="11">
        <f t="shared" si="746"/>
        <v>777.61911200570398</v>
      </c>
      <c r="F1568" s="11">
        <f t="shared" si="761"/>
        <v>367.35591162736085</v>
      </c>
      <c r="G1568" s="11">
        <f t="shared" si="747"/>
        <v>665.34301429772631</v>
      </c>
      <c r="H1568" s="11">
        <f t="shared" si="748"/>
        <v>517.51648287783632</v>
      </c>
      <c r="I1568" s="24">
        <f t="shared" si="762"/>
        <v>367.35591162736085</v>
      </c>
      <c r="J1568" s="12">
        <f t="shared" si="749"/>
        <v>0.19562383313400461</v>
      </c>
      <c r="K1568" s="24">
        <f t="shared" si="750"/>
        <v>590.95609000877948</v>
      </c>
      <c r="L1568" s="12">
        <f t="shared" si="763"/>
        <v>0.19995131636259195</v>
      </c>
      <c r="M1568" s="24">
        <f t="shared" si="764"/>
        <v>665.34301429772631</v>
      </c>
      <c r="N1568" s="12">
        <f t="shared" si="751"/>
        <v>0.45606262506070799</v>
      </c>
      <c r="O1568" s="24">
        <f t="shared" si="752"/>
        <v>844.95044604903183</v>
      </c>
      <c r="P1568" s="12">
        <f t="shared" si="765"/>
        <v>0.24344191511140784</v>
      </c>
      <c r="Q1568" s="24">
        <f t="shared" si="766"/>
        <v>517.51648287783632</v>
      </c>
      <c r="R1568" s="12">
        <f t="shared" si="753"/>
        <v>0.31162657701221835</v>
      </c>
      <c r="S1568" s="24">
        <f t="shared" si="754"/>
        <v>680.11745721843795</v>
      </c>
      <c r="T1568" s="12">
        <f t="shared" si="767"/>
        <v>0.23997400112096023</v>
      </c>
      <c r="W1568" s="24">
        <f t="shared" si="768"/>
        <v>605.3611650574386</v>
      </c>
      <c r="X1568" s="24">
        <f t="shared" si="769"/>
        <v>764.02558960677277</v>
      </c>
      <c r="Y1568" s="13">
        <f t="shared" si="755"/>
        <v>0.31512691036142043</v>
      </c>
      <c r="Z1568" s="24">
        <f t="shared" si="756"/>
        <v>4306.4486737066345</v>
      </c>
      <c r="AA1568" s="24">
        <f t="shared" si="757"/>
        <v>17312.560856569224</v>
      </c>
      <c r="AB1568" s="24">
        <f t="shared" si="770"/>
        <v>665.34301429772631</v>
      </c>
      <c r="AC1568" s="24">
        <f t="shared" si="771"/>
        <v>517.51648287783632</v>
      </c>
      <c r="AE1568" s="14">
        <f t="shared" si="772"/>
        <v>129.16666666666666</v>
      </c>
      <c r="AF1568" s="24">
        <f t="shared" si="745"/>
        <v>433.75824143891816</v>
      </c>
      <c r="AG1568" s="3">
        <f t="shared" si="773"/>
        <v>-1</v>
      </c>
      <c r="AH1568" s="3">
        <f>IF(AC1568&lt;=450,AthetaR30_0,IF(AC1568&gt;=650,AthetaR30_2,(IF(AC1568&lt;=550,AthetaR30_0+(AthetaR30_1-AthetaR30_0)/100*(AC1568-450),AthetaR30_1+(AthetaR30_2-AthetaR30_1)/100*(AC1568-450)))))</f>
        <v>0</v>
      </c>
      <c r="AI1568" s="3">
        <f>IF(AD1568&lt;=450,AthetaR60_0,IF(AD1568&gt;=650,AthetaR60_2,(IF(AD1568&lt;=550,AthetaR60_0+(AthetaR60_1-AthetaR60_0)/100*(AD1568-450),AthetaR60_1+(AthetaR60_2-AthetaR60_1)/100*(AD1568-450)))))</f>
        <v>0.5</v>
      </c>
      <c r="AJ1568" s="3">
        <f>IF(AE1568&lt;=450,AthetaR90_0,IF(AE1568&gt;=650,AthetaR90_2,(IF(AE1568&lt;=550,AthetaR90_0+(AthetaR90_1-AthetaR90_0)/100*(AE1568-450),AthetaR90_1+(AthetaR90_2-AthetaR90_1)/100*(AE1568-450)))))</f>
        <v>1.3</v>
      </c>
      <c r="AK1568" s="3">
        <f>IF(AF1568&lt;=450,AthetaR120_0,IF(AF1568&gt;=650,AthetaR120_2,(IF(AF1568&lt;=550,AthetaR120_0+(AthetaR120_1-AthetaR120_0)/100*(AF1568-450),AthetaR120_1+(AthetaR120_2-AthetaR120_1)/100*(AF1568-450)))))</f>
        <v>1.9</v>
      </c>
      <c r="AL1568" s="24">
        <f t="shared" si="774"/>
        <v>665.34301429772631</v>
      </c>
      <c r="AM1568" s="14">
        <f t="shared" si="775"/>
        <v>508.63574872957525</v>
      </c>
    </row>
    <row r="1569" spans="2:39" x14ac:dyDescent="0.25">
      <c r="B1569" s="3">
        <f t="shared" si="758"/>
        <v>7755</v>
      </c>
      <c r="C1569" s="14">
        <f t="shared" si="759"/>
        <v>129.25</v>
      </c>
      <c r="D1569" s="11">
        <f t="shared" si="760"/>
        <v>1060.1544206785629</v>
      </c>
      <c r="E1569" s="11">
        <f t="shared" si="746"/>
        <v>777.83291035435604</v>
      </c>
      <c r="F1569" s="11">
        <f t="shared" si="761"/>
        <v>367.55586294372347</v>
      </c>
      <c r="G1569" s="11">
        <f t="shared" si="747"/>
        <v>665.58645621283767</v>
      </c>
      <c r="H1569" s="11">
        <f t="shared" si="748"/>
        <v>517.75645687895724</v>
      </c>
      <c r="I1569" s="24">
        <f t="shared" si="762"/>
        <v>367.55586294372347</v>
      </c>
      <c r="J1569" s="12">
        <f t="shared" si="749"/>
        <v>0.19559535861625629</v>
      </c>
      <c r="K1569" s="24">
        <f t="shared" si="750"/>
        <v>591.04212062725867</v>
      </c>
      <c r="L1569" s="12">
        <f t="shared" si="763"/>
        <v>0.19989511194424867</v>
      </c>
      <c r="M1569" s="24">
        <f t="shared" si="764"/>
        <v>665.58645621283767</v>
      </c>
      <c r="N1569" s="12">
        <f t="shared" si="751"/>
        <v>0.45573814166584614</v>
      </c>
      <c r="O1569" s="24">
        <f t="shared" si="752"/>
        <v>845.55204675820642</v>
      </c>
      <c r="P1569" s="12">
        <f t="shared" si="765"/>
        <v>0.24320272772752036</v>
      </c>
      <c r="Q1569" s="24">
        <f t="shared" si="766"/>
        <v>517.75645687895724</v>
      </c>
      <c r="R1569" s="12">
        <f t="shared" si="753"/>
        <v>0.31153776761751384</v>
      </c>
      <c r="S1569" s="24">
        <f t="shared" si="754"/>
        <v>680.31133682464247</v>
      </c>
      <c r="T1569" s="12">
        <f t="shared" si="767"/>
        <v>0.23984987653698467</v>
      </c>
      <c r="W1569" s="24">
        <f t="shared" si="768"/>
        <v>605.67629196780001</v>
      </c>
      <c r="X1569" s="24">
        <f t="shared" si="769"/>
        <v>764.25903606658346</v>
      </c>
      <c r="Y1569" s="13">
        <f t="shared" si="755"/>
        <v>0.31504935732808059</v>
      </c>
      <c r="Z1569" s="24">
        <f t="shared" si="756"/>
        <v>4303.9154596639009</v>
      </c>
      <c r="AA1569" s="24">
        <f t="shared" si="757"/>
        <v>17316.377630327523</v>
      </c>
      <c r="AB1569" s="24">
        <f t="shared" si="770"/>
        <v>665.58645621283767</v>
      </c>
      <c r="AC1569" s="24">
        <f t="shared" si="771"/>
        <v>517.75645687895724</v>
      </c>
      <c r="AE1569" s="14">
        <f t="shared" si="772"/>
        <v>129.25</v>
      </c>
      <c r="AF1569" s="24">
        <f t="shared" si="745"/>
        <v>433.87822843947862</v>
      </c>
      <c r="AG1569" s="3">
        <f t="shared" si="773"/>
        <v>-1</v>
      </c>
      <c r="AH1569" s="3">
        <f>IF(AC1569&lt;=450,AthetaR30_0,IF(AC1569&gt;=650,AthetaR30_2,(IF(AC1569&lt;=550,AthetaR30_0+(AthetaR30_1-AthetaR30_0)/100*(AC1569-450),AthetaR30_1+(AthetaR30_2-AthetaR30_1)/100*(AC1569-450)))))</f>
        <v>0</v>
      </c>
      <c r="AI1569" s="3">
        <f>IF(AD1569&lt;=450,AthetaR60_0,IF(AD1569&gt;=650,AthetaR60_2,(IF(AD1569&lt;=550,AthetaR60_0+(AthetaR60_1-AthetaR60_0)/100*(AD1569-450),AthetaR60_1+(AthetaR60_2-AthetaR60_1)/100*(AD1569-450)))))</f>
        <v>0.5</v>
      </c>
      <c r="AJ1569" s="3">
        <f>IF(AE1569&lt;=450,AthetaR90_0,IF(AE1569&gt;=650,AthetaR90_2,(IF(AE1569&lt;=550,AthetaR90_0+(AthetaR90_1-AthetaR90_0)/100*(AE1569-450),AthetaR90_1+(AthetaR90_2-AthetaR90_1)/100*(AE1569-450)))))</f>
        <v>1.3</v>
      </c>
      <c r="AK1569" s="3">
        <f>IF(AF1569&lt;=450,AthetaR120_0,IF(AF1569&gt;=650,AthetaR120_2,(IF(AF1569&lt;=550,AthetaR120_0+(AthetaR120_1-AthetaR120_0)/100*(AF1569-450),AthetaR120_1+(AthetaR120_2-AthetaR120_1)/100*(AF1569-450)))))</f>
        <v>1.9</v>
      </c>
      <c r="AL1569" s="24">
        <f t="shared" si="774"/>
        <v>665.58645621283767</v>
      </c>
      <c r="AM1569" s="14">
        <f t="shared" si="775"/>
        <v>508.86150121184829</v>
      </c>
    </row>
    <row r="1570" spans="2:39" x14ac:dyDescent="0.25">
      <c r="B1570" s="3">
        <f t="shared" si="758"/>
        <v>7760</v>
      </c>
      <c r="C1570" s="14">
        <f t="shared" si="759"/>
        <v>129.33333333333334</v>
      </c>
      <c r="D1570" s="11">
        <f t="shared" si="760"/>
        <v>1060.2508994946827</v>
      </c>
      <c r="E1570" s="11">
        <f t="shared" si="746"/>
        <v>778.04670870300811</v>
      </c>
      <c r="F1570" s="11">
        <f t="shared" si="761"/>
        <v>367.75575805566774</v>
      </c>
      <c r="G1570" s="11">
        <f t="shared" si="747"/>
        <v>665.8296589405652</v>
      </c>
      <c r="H1570" s="11">
        <f t="shared" si="748"/>
        <v>517.99630675549417</v>
      </c>
      <c r="I1570" s="24">
        <f t="shared" si="762"/>
        <v>367.75575805566774</v>
      </c>
      <c r="J1570" s="12">
        <f t="shared" si="749"/>
        <v>0.19556688034543085</v>
      </c>
      <c r="K1570" s="24">
        <f t="shared" si="750"/>
        <v>591.12818764203507</v>
      </c>
      <c r="L1570" s="12">
        <f t="shared" si="763"/>
        <v>0.1998389079907987</v>
      </c>
      <c r="M1570" s="24">
        <f t="shared" si="764"/>
        <v>665.8296589405652</v>
      </c>
      <c r="N1570" s="12">
        <f t="shared" si="751"/>
        <v>0.45541225663384455</v>
      </c>
      <c r="O1570" s="24">
        <f t="shared" si="752"/>
        <v>846.15710898875204</v>
      </c>
      <c r="P1570" s="12">
        <f t="shared" si="765"/>
        <v>0.24296308151126997</v>
      </c>
      <c r="Q1570" s="24">
        <f t="shared" si="766"/>
        <v>517.99630675549417</v>
      </c>
      <c r="R1570" s="12">
        <f t="shared" si="753"/>
        <v>0.31144896211372392</v>
      </c>
      <c r="S1570" s="24">
        <f t="shared" si="754"/>
        <v>680.50531849852803</v>
      </c>
      <c r="T1570" s="12">
        <f t="shared" si="767"/>
        <v>0.23972580853100126</v>
      </c>
      <c r="W1570" s="24">
        <f t="shared" si="768"/>
        <v>605.99134132512813</v>
      </c>
      <c r="X1570" s="24">
        <f t="shared" si="769"/>
        <v>764.49353921565876</v>
      </c>
      <c r="Y1570" s="13">
        <f t="shared" si="755"/>
        <v>0.31497140258600853</v>
      </c>
      <c r="Z1570" s="24">
        <f t="shared" si="756"/>
        <v>4301.3841844469989</v>
      </c>
      <c r="AA1570" s="24">
        <f t="shared" si="757"/>
        <v>17320.19152374749</v>
      </c>
      <c r="AB1570" s="24">
        <f t="shared" si="770"/>
        <v>665.8296589405652</v>
      </c>
      <c r="AC1570" s="24">
        <f t="shared" si="771"/>
        <v>517.99630675549417</v>
      </c>
      <c r="AE1570" s="14">
        <f t="shared" si="772"/>
        <v>129.33333333333334</v>
      </c>
      <c r="AF1570" s="24">
        <f t="shared" si="745"/>
        <v>433.99815337774709</v>
      </c>
      <c r="AG1570" s="3">
        <f t="shared" si="773"/>
        <v>-1</v>
      </c>
      <c r="AH1570" s="3">
        <f>IF(AC1570&lt;=450,AthetaR30_0,IF(AC1570&gt;=650,AthetaR30_2,(IF(AC1570&lt;=550,AthetaR30_0+(AthetaR30_1-AthetaR30_0)/100*(AC1570-450),AthetaR30_1+(AthetaR30_2-AthetaR30_1)/100*(AC1570-450)))))</f>
        <v>0</v>
      </c>
      <c r="AI1570" s="3">
        <f>IF(AD1570&lt;=450,AthetaR60_0,IF(AD1570&gt;=650,AthetaR60_2,(IF(AD1570&lt;=550,AthetaR60_0+(AthetaR60_1-AthetaR60_0)/100*(AD1570-450),AthetaR60_1+(AthetaR60_2-AthetaR60_1)/100*(AD1570-450)))))</f>
        <v>0.5</v>
      </c>
      <c r="AJ1570" s="3">
        <f>IF(AE1570&lt;=450,AthetaR90_0,IF(AE1570&gt;=650,AthetaR90_2,(IF(AE1570&lt;=550,AthetaR90_0+(AthetaR90_1-AthetaR90_0)/100*(AE1570-450),AthetaR90_1+(AthetaR90_2-AthetaR90_1)/100*(AE1570-450)))))</f>
        <v>1.3</v>
      </c>
      <c r="AK1570" s="3">
        <f>IF(AF1570&lt;=450,AthetaR120_0,IF(AF1570&gt;=650,AthetaR120_2,(IF(AF1570&lt;=550,AthetaR120_0+(AthetaR120_1-AthetaR120_0)/100*(AF1570-450),AthetaR120_1+(AthetaR120_2-AthetaR120_1)/100*(AF1570-450)))))</f>
        <v>1.9</v>
      </c>
      <c r="AL1570" s="24">
        <f t="shared" si="774"/>
        <v>665.8296589405652</v>
      </c>
      <c r="AM1570" s="14">
        <f t="shared" si="775"/>
        <v>509.08712314110949</v>
      </c>
    </row>
    <row r="1571" spans="2:39" x14ac:dyDescent="0.25">
      <c r="B1571" s="3">
        <f t="shared" si="758"/>
        <v>7765</v>
      </c>
      <c r="C1571" s="14">
        <f t="shared" si="759"/>
        <v>129.41666666666666</v>
      </c>
      <c r="D1571" s="11">
        <f t="shared" si="760"/>
        <v>1060.3473162266175</v>
      </c>
      <c r="E1571" s="11">
        <f t="shared" si="746"/>
        <v>778.26050705166017</v>
      </c>
      <c r="F1571" s="11">
        <f t="shared" si="761"/>
        <v>367.95559696365854</v>
      </c>
      <c r="G1571" s="11">
        <f t="shared" si="747"/>
        <v>666.07262202207642</v>
      </c>
      <c r="H1571" s="11">
        <f t="shared" si="748"/>
        <v>518.23603256402521</v>
      </c>
      <c r="I1571" s="24">
        <f t="shared" si="762"/>
        <v>367.95559696365854</v>
      </c>
      <c r="J1571" s="12">
        <f t="shared" si="749"/>
        <v>0.19553839831008507</v>
      </c>
      <c r="K1571" s="24">
        <f t="shared" si="750"/>
        <v>591.21429110856559</v>
      </c>
      <c r="L1571" s="12">
        <f t="shared" si="763"/>
        <v>0.19978270452049077</v>
      </c>
      <c r="M1571" s="24">
        <f t="shared" si="764"/>
        <v>666.07262202207642</v>
      </c>
      <c r="N1571" s="12">
        <f t="shared" si="751"/>
        <v>0.45508496195891507</v>
      </c>
      <c r="O1571" s="24">
        <f t="shared" si="752"/>
        <v>846.76566066388045</v>
      </c>
      <c r="P1571" s="12">
        <f t="shared" si="765"/>
        <v>0.24272297327293638</v>
      </c>
      <c r="Q1571" s="24">
        <f t="shared" si="766"/>
        <v>518.23603256402521</v>
      </c>
      <c r="R1571" s="12">
        <f t="shared" si="753"/>
        <v>0.31136016057616478</v>
      </c>
      <c r="S1571" s="24">
        <f t="shared" si="754"/>
        <v>680.69940215549934</v>
      </c>
      <c r="T1571" s="12">
        <f t="shared" si="767"/>
        <v>0.23960179715229213</v>
      </c>
      <c r="W1571" s="24">
        <f t="shared" si="768"/>
        <v>606.30631272771416</v>
      </c>
      <c r="X1571" s="24">
        <f t="shared" si="769"/>
        <v>764.7291059222714</v>
      </c>
      <c r="Y1571" s="13">
        <f t="shared" si="755"/>
        <v>0.31489304469573959</v>
      </c>
      <c r="Z1571" s="24">
        <f t="shared" si="756"/>
        <v>4298.8548580986499</v>
      </c>
      <c r="AA1571" s="24">
        <f t="shared" si="757"/>
        <v>17324.002574578109</v>
      </c>
      <c r="AB1571" s="24">
        <f t="shared" si="770"/>
        <v>666.07262202207642</v>
      </c>
      <c r="AC1571" s="24">
        <f t="shared" si="771"/>
        <v>518.23603256402521</v>
      </c>
      <c r="AE1571" s="14">
        <f t="shared" si="772"/>
        <v>129.41666666666666</v>
      </c>
      <c r="AF1571" s="24">
        <f t="shared" si="745"/>
        <v>434.1180162820126</v>
      </c>
      <c r="AG1571" s="3">
        <f t="shared" si="773"/>
        <v>-1</v>
      </c>
      <c r="AH1571" s="3">
        <f>IF(AC1571&lt;=450,AthetaR30_0,IF(AC1571&gt;=650,AthetaR30_2,(IF(AC1571&lt;=550,AthetaR30_0+(AthetaR30_1-AthetaR30_0)/100*(AC1571-450),AthetaR30_1+(AthetaR30_2-AthetaR30_1)/100*(AC1571-450)))))</f>
        <v>0</v>
      </c>
      <c r="AI1571" s="3">
        <f>IF(AD1571&lt;=450,AthetaR60_0,IF(AD1571&gt;=650,AthetaR60_2,(IF(AD1571&lt;=550,AthetaR60_0+(AthetaR60_1-AthetaR60_0)/100*(AD1571-450),AthetaR60_1+(AthetaR60_2-AthetaR60_1)/100*(AD1571-450)))))</f>
        <v>0.5</v>
      </c>
      <c r="AJ1571" s="3">
        <f>IF(AE1571&lt;=450,AthetaR90_0,IF(AE1571&gt;=650,AthetaR90_2,(IF(AE1571&lt;=550,AthetaR90_0+(AthetaR90_1-AthetaR90_0)/100*(AE1571-450),AthetaR90_1+(AthetaR90_2-AthetaR90_1)/100*(AE1571-450)))))</f>
        <v>1.3</v>
      </c>
      <c r="AK1571" s="3">
        <f>IF(AF1571&lt;=450,AthetaR120_0,IF(AF1571&gt;=650,AthetaR120_2,(IF(AF1571&lt;=550,AthetaR120_0+(AthetaR120_1-AthetaR120_0)/100*(AF1571-450),AthetaR120_1+(AthetaR120_2-AthetaR120_1)/100*(AF1571-450)))))</f>
        <v>1.9</v>
      </c>
      <c r="AL1571" s="24">
        <f t="shared" si="774"/>
        <v>666.07262202207642</v>
      </c>
      <c r="AM1571" s="14">
        <f t="shared" si="775"/>
        <v>509.31261460362737</v>
      </c>
    </row>
    <row r="1572" spans="2:39" x14ac:dyDescent="0.25">
      <c r="B1572" s="3">
        <f t="shared" si="758"/>
        <v>7770</v>
      </c>
      <c r="C1572" s="14">
        <f t="shared" si="759"/>
        <v>129.5</v>
      </c>
      <c r="D1572" s="11">
        <f t="shared" si="760"/>
        <v>1060.443670954219</v>
      </c>
      <c r="E1572" s="11">
        <f t="shared" si="746"/>
        <v>778.47430540031223</v>
      </c>
      <c r="F1572" s="11">
        <f t="shared" si="761"/>
        <v>368.15537966817902</v>
      </c>
      <c r="G1572" s="11">
        <f t="shared" si="747"/>
        <v>666.31534499534939</v>
      </c>
      <c r="H1572" s="11">
        <f t="shared" si="748"/>
        <v>518.47563436117753</v>
      </c>
      <c r="I1572" s="24">
        <f t="shared" si="762"/>
        <v>368.15537966817902</v>
      </c>
      <c r="J1572" s="12">
        <f t="shared" si="749"/>
        <v>0.19550991249884653</v>
      </c>
      <c r="K1572" s="24">
        <f t="shared" si="750"/>
        <v>591.30043108214954</v>
      </c>
      <c r="L1572" s="12">
        <f t="shared" si="763"/>
        <v>0.19972650155154295</v>
      </c>
      <c r="M1572" s="24">
        <f t="shared" si="764"/>
        <v>666.31534499534939</v>
      </c>
      <c r="N1572" s="12">
        <f t="shared" si="751"/>
        <v>0.45475624958304711</v>
      </c>
      <c r="O1572" s="24">
        <f t="shared" si="752"/>
        <v>847.37772999195545</v>
      </c>
      <c r="P1572" s="12">
        <f t="shared" si="765"/>
        <v>0.24248239979910599</v>
      </c>
      <c r="Q1572" s="24">
        <f t="shared" si="766"/>
        <v>518.47563436117753</v>
      </c>
      <c r="R1572" s="12">
        <f t="shared" si="753"/>
        <v>0.31127136308010056</v>
      </c>
      <c r="S1572" s="24">
        <f t="shared" si="754"/>
        <v>680.89358771078355</v>
      </c>
      <c r="T1572" s="12">
        <f t="shared" si="767"/>
        <v>0.23947784244988743</v>
      </c>
      <c r="W1572" s="24">
        <f t="shared" si="768"/>
        <v>606.62120577240989</v>
      </c>
      <c r="X1572" s="24">
        <f t="shared" si="769"/>
        <v>764.96574311282211</v>
      </c>
      <c r="Y1572" s="13">
        <f t="shared" si="755"/>
        <v>0.31481428220608587</v>
      </c>
      <c r="Z1572" s="24">
        <f t="shared" si="756"/>
        <v>4296.3274906975585</v>
      </c>
      <c r="AA1572" s="24">
        <f t="shared" si="757"/>
        <v>17327.810820824954</v>
      </c>
      <c r="AB1572" s="24">
        <f t="shared" si="770"/>
        <v>666.31534499534939</v>
      </c>
      <c r="AC1572" s="24">
        <f t="shared" si="771"/>
        <v>518.47563436117753</v>
      </c>
      <c r="AE1572" s="14">
        <f t="shared" si="772"/>
        <v>129.5</v>
      </c>
      <c r="AF1572" s="24">
        <f t="shared" si="745"/>
        <v>434.23781718058876</v>
      </c>
      <c r="AG1572" s="3">
        <f t="shared" si="773"/>
        <v>-1</v>
      </c>
      <c r="AH1572" s="3">
        <f>IF(AC1572&lt;=450,AthetaR30_0,IF(AC1572&gt;=650,AthetaR30_2,(IF(AC1572&lt;=550,AthetaR30_0+(AthetaR30_1-AthetaR30_0)/100*(AC1572-450),AthetaR30_1+(AthetaR30_2-AthetaR30_1)/100*(AC1572-450)))))</f>
        <v>0</v>
      </c>
      <c r="AI1572" s="3">
        <f>IF(AD1572&lt;=450,AthetaR60_0,IF(AD1572&gt;=650,AthetaR60_2,(IF(AD1572&lt;=550,AthetaR60_0+(AthetaR60_1-AthetaR60_0)/100*(AD1572-450),AthetaR60_1+(AthetaR60_2-AthetaR60_1)/100*(AD1572-450)))))</f>
        <v>0.5</v>
      </c>
      <c r="AJ1572" s="3">
        <f>IF(AE1572&lt;=450,AthetaR90_0,IF(AE1572&gt;=650,AthetaR90_2,(IF(AE1572&lt;=550,AthetaR90_0+(AthetaR90_1-AthetaR90_0)/100*(AE1572-450),AthetaR90_1+(AthetaR90_2-AthetaR90_1)/100*(AE1572-450)))))</f>
        <v>1.3</v>
      </c>
      <c r="AK1572" s="3">
        <f>IF(AF1572&lt;=450,AthetaR120_0,IF(AF1572&gt;=650,AthetaR120_2,(IF(AF1572&lt;=550,AthetaR120_0+(AthetaR120_1-AthetaR120_0)/100*(AF1572-450),AthetaR120_1+(AthetaR120_2-AthetaR120_1)/100*(AF1572-450)))))</f>
        <v>1.9</v>
      </c>
      <c r="AL1572" s="24">
        <f t="shared" si="774"/>
        <v>666.31534499534939</v>
      </c>
      <c r="AM1572" s="14">
        <f t="shared" si="775"/>
        <v>509.53797568583013</v>
      </c>
    </row>
    <row r="1573" spans="2:39" x14ac:dyDescent="0.25">
      <c r="B1573" s="3">
        <f t="shared" si="758"/>
        <v>7775</v>
      </c>
      <c r="C1573" s="14">
        <f t="shared" si="759"/>
        <v>129.58333333333334</v>
      </c>
      <c r="D1573" s="11">
        <f t="shared" si="760"/>
        <v>1060.5399637571841</v>
      </c>
      <c r="E1573" s="11">
        <f t="shared" si="746"/>
        <v>778.68810374896429</v>
      </c>
      <c r="F1573" s="11">
        <f t="shared" si="761"/>
        <v>368.35510616973056</v>
      </c>
      <c r="G1573" s="11">
        <f t="shared" si="747"/>
        <v>666.55782739514848</v>
      </c>
      <c r="H1573" s="11">
        <f t="shared" si="748"/>
        <v>518.71511220362743</v>
      </c>
      <c r="I1573" s="24">
        <f t="shared" si="762"/>
        <v>368.35510616973056</v>
      </c>
      <c r="J1573" s="12">
        <f t="shared" si="749"/>
        <v>0.19548142290041293</v>
      </c>
      <c r="K1573" s="24">
        <f t="shared" si="750"/>
        <v>591.38660761793074</v>
      </c>
      <c r="L1573" s="12">
        <f t="shared" si="763"/>
        <v>0.19967029910220813</v>
      </c>
      <c r="M1573" s="24">
        <f t="shared" si="764"/>
        <v>666.55782739514848</v>
      </c>
      <c r="N1573" s="12">
        <f t="shared" si="751"/>
        <v>0.45442611139568639</v>
      </c>
      <c r="O1573" s="24">
        <f t="shared" si="752"/>
        <v>847.99334546997045</v>
      </c>
      <c r="P1573" s="12">
        <f t="shared" si="765"/>
        <v>0.24224135785265694</v>
      </c>
      <c r="Q1573" s="24">
        <f t="shared" si="766"/>
        <v>518.71511220362743</v>
      </c>
      <c r="R1573" s="12">
        <f t="shared" si="753"/>
        <v>0.31118256970074182</v>
      </c>
      <c r="S1573" s="24">
        <f t="shared" si="754"/>
        <v>681.08787507943248</v>
      </c>
      <c r="T1573" s="12">
        <f t="shared" si="767"/>
        <v>0.23935394447267194</v>
      </c>
      <c r="W1573" s="24">
        <f t="shared" si="768"/>
        <v>606.93602005461594</v>
      </c>
      <c r="X1573" s="24">
        <f t="shared" si="769"/>
        <v>765.20345777244131</v>
      </c>
      <c r="Y1573" s="13">
        <f t="shared" si="755"/>
        <v>0.3147351136540209</v>
      </c>
      <c r="Z1573" s="24">
        <f t="shared" si="756"/>
        <v>4293.8020923587092</v>
      </c>
      <c r="AA1573" s="24">
        <f t="shared" si="757"/>
        <v>17331.616300751812</v>
      </c>
      <c r="AB1573" s="24">
        <f t="shared" si="770"/>
        <v>666.55782739514848</v>
      </c>
      <c r="AC1573" s="24">
        <f t="shared" si="771"/>
        <v>518.71511220362743</v>
      </c>
      <c r="AE1573" s="14">
        <f t="shared" si="772"/>
        <v>129.58333333333334</v>
      </c>
      <c r="AF1573" s="24">
        <f t="shared" ref="AF1573:AF1636" si="776">IF(AC1573&lt;=450,Thetha0_0,IF(AC1573&gt;=650,Thetha0_2,(IF(AC1573&lt;=550,Thetha0_0+(Thetha0_1-Thetha0_0)/100*(AC1573-450),Thetha0_1+(Thetha0_2-Thetha0_1)/100*(AC1573-450)))))</f>
        <v>434.35755610181371</v>
      </c>
      <c r="AG1573" s="3">
        <f t="shared" si="773"/>
        <v>-1</v>
      </c>
      <c r="AH1573" s="3">
        <f>IF(AC1573&lt;=450,AthetaR30_0,IF(AC1573&gt;=650,AthetaR30_2,(IF(AC1573&lt;=550,AthetaR30_0+(AthetaR30_1-AthetaR30_0)/100*(AC1573-450),AthetaR30_1+(AthetaR30_2-AthetaR30_1)/100*(AC1573-450)))))</f>
        <v>0</v>
      </c>
      <c r="AI1573" s="3">
        <f>IF(AD1573&lt;=450,AthetaR60_0,IF(AD1573&gt;=650,AthetaR60_2,(IF(AD1573&lt;=550,AthetaR60_0+(AthetaR60_1-AthetaR60_0)/100*(AD1573-450),AthetaR60_1+(AthetaR60_2-AthetaR60_1)/100*(AD1573-450)))))</f>
        <v>0.5</v>
      </c>
      <c r="AJ1573" s="3">
        <f>IF(AE1573&lt;=450,AthetaR90_0,IF(AE1573&gt;=650,AthetaR90_2,(IF(AE1573&lt;=550,AthetaR90_0+(AthetaR90_1-AthetaR90_0)/100*(AE1573-450),AthetaR90_1+(AthetaR90_2-AthetaR90_1)/100*(AE1573-450)))))</f>
        <v>1.3</v>
      </c>
      <c r="AK1573" s="3">
        <f>IF(AF1573&lt;=450,AthetaR120_0,IF(AF1573&gt;=650,AthetaR120_2,(IF(AF1573&lt;=550,AthetaR120_0+(AthetaR120_1-AthetaR120_0)/100*(AF1573-450),AthetaR120_1+(AthetaR120_2-AthetaR120_1)/100*(AF1573-450)))))</f>
        <v>1.9</v>
      </c>
      <c r="AL1573" s="24">
        <f t="shared" si="774"/>
        <v>666.55782739514848</v>
      </c>
      <c r="AM1573" s="14">
        <f t="shared" si="775"/>
        <v>509.76320647430663</v>
      </c>
    </row>
    <row r="1574" spans="2:39" x14ac:dyDescent="0.25">
      <c r="B1574" s="3">
        <f t="shared" si="758"/>
        <v>7780</v>
      </c>
      <c r="C1574" s="14">
        <f t="shared" si="759"/>
        <v>129.66666666666666</v>
      </c>
      <c r="D1574" s="11">
        <f t="shared" si="760"/>
        <v>1060.6361947150563</v>
      </c>
      <c r="E1574" s="11">
        <f t="shared" si="746"/>
        <v>778.90190209761636</v>
      </c>
      <c r="F1574" s="11">
        <f t="shared" si="761"/>
        <v>368.55477646883276</v>
      </c>
      <c r="G1574" s="11">
        <f t="shared" si="747"/>
        <v>666.80006875300114</v>
      </c>
      <c r="H1574" s="11">
        <f t="shared" si="748"/>
        <v>518.9544661481001</v>
      </c>
      <c r="I1574" s="24">
        <f t="shared" si="762"/>
        <v>368.55477646883276</v>
      </c>
      <c r="J1574" s="12">
        <f t="shared" si="749"/>
        <v>0.19545292950355247</v>
      </c>
      <c r="K1574" s="24">
        <f t="shared" si="750"/>
        <v>591.47282077089608</v>
      </c>
      <c r="L1574" s="12">
        <f t="shared" si="763"/>
        <v>0.19961409719072651</v>
      </c>
      <c r="M1574" s="24">
        <f t="shared" si="764"/>
        <v>666.80006875300114</v>
      </c>
      <c r="N1574" s="12">
        <f t="shared" si="751"/>
        <v>0.4540945392334097</v>
      </c>
      <c r="O1574" s="24">
        <f t="shared" si="752"/>
        <v>848.61253588707712</v>
      </c>
      <c r="P1574" s="12">
        <f t="shared" si="765"/>
        <v>0.24199984417246603</v>
      </c>
      <c r="Q1574" s="24">
        <f t="shared" si="766"/>
        <v>518.9544661481001</v>
      </c>
      <c r="R1574" s="12">
        <f t="shared" si="753"/>
        <v>0.31109378051324488</v>
      </c>
      <c r="S1574" s="24">
        <f t="shared" si="754"/>
        <v>681.28226417632345</v>
      </c>
      <c r="T1574" s="12">
        <f t="shared" si="767"/>
        <v>0.23923010326930685</v>
      </c>
      <c r="W1574" s="24">
        <f t="shared" si="768"/>
        <v>607.25075516826996</v>
      </c>
      <c r="X1574" s="24">
        <f t="shared" si="769"/>
        <v>765.44225694559952</v>
      </c>
      <c r="Y1574" s="13">
        <f t="shared" si="755"/>
        <v>0.31465553756456288</v>
      </c>
      <c r="Z1574" s="24">
        <f t="shared" si="756"/>
        <v>4291.2786732336599</v>
      </c>
      <c r="AA1574" s="24">
        <f t="shared" si="757"/>
        <v>17335.419052882313</v>
      </c>
      <c r="AB1574" s="24">
        <f t="shared" si="770"/>
        <v>666.80006875300114</v>
      </c>
      <c r="AC1574" s="24">
        <f t="shared" si="771"/>
        <v>518.9544661481001</v>
      </c>
      <c r="AE1574" s="14">
        <f t="shared" si="772"/>
        <v>129.66666666666666</v>
      </c>
      <c r="AF1574" s="24">
        <f t="shared" si="776"/>
        <v>434.47723307405005</v>
      </c>
      <c r="AG1574" s="3">
        <f t="shared" si="773"/>
        <v>-1</v>
      </c>
      <c r="AH1574" s="3">
        <f>IF(AC1574&lt;=450,AthetaR30_0,IF(AC1574&gt;=650,AthetaR30_2,(IF(AC1574&lt;=550,AthetaR30_0+(AthetaR30_1-AthetaR30_0)/100*(AC1574-450),AthetaR30_1+(AthetaR30_2-AthetaR30_1)/100*(AC1574-450)))))</f>
        <v>0</v>
      </c>
      <c r="AI1574" s="3">
        <f>IF(AD1574&lt;=450,AthetaR60_0,IF(AD1574&gt;=650,AthetaR60_2,(IF(AD1574&lt;=550,AthetaR60_0+(AthetaR60_1-AthetaR60_0)/100*(AD1574-450),AthetaR60_1+(AthetaR60_2-AthetaR60_1)/100*(AD1574-450)))))</f>
        <v>0.5</v>
      </c>
      <c r="AJ1574" s="3">
        <f>IF(AE1574&lt;=450,AthetaR90_0,IF(AE1574&gt;=650,AthetaR90_2,(IF(AE1574&lt;=550,AthetaR90_0+(AthetaR90_1-AthetaR90_0)/100*(AE1574-450),AthetaR90_1+(AthetaR90_2-AthetaR90_1)/100*(AE1574-450)))))</f>
        <v>1.3</v>
      </c>
      <c r="AK1574" s="3">
        <f>IF(AF1574&lt;=450,AthetaR120_0,IF(AF1574&gt;=650,AthetaR120_2,(IF(AF1574&lt;=550,AthetaR120_0+(AthetaR120_1-AthetaR120_0)/100*(AF1574-450),AthetaR120_1+(AthetaR120_2-AthetaR120_1)/100*(AF1574-450)))))</f>
        <v>1.9</v>
      </c>
      <c r="AL1574" s="24">
        <f t="shared" si="774"/>
        <v>666.80006875300114</v>
      </c>
      <c r="AM1574" s="14">
        <f t="shared" si="775"/>
        <v>509.98830705580684</v>
      </c>
    </row>
    <row r="1575" spans="2:39" x14ac:dyDescent="0.25">
      <c r="B1575" s="3">
        <f t="shared" si="758"/>
        <v>7785</v>
      </c>
      <c r="C1575" s="14">
        <f t="shared" si="759"/>
        <v>129.75</v>
      </c>
      <c r="D1575" s="11">
        <f t="shared" si="760"/>
        <v>1060.732363907226</v>
      </c>
      <c r="E1575" s="11">
        <f t="shared" si="746"/>
        <v>779.11570044626842</v>
      </c>
      <c r="F1575" s="11">
        <f t="shared" si="761"/>
        <v>368.75439056602346</v>
      </c>
      <c r="G1575" s="11">
        <f t="shared" si="747"/>
        <v>667.04206859717362</v>
      </c>
      <c r="H1575" s="11">
        <f t="shared" si="748"/>
        <v>519.19369625136937</v>
      </c>
      <c r="I1575" s="24">
        <f t="shared" si="762"/>
        <v>368.75439056602346</v>
      </c>
      <c r="J1575" s="12">
        <f t="shared" si="749"/>
        <v>0.19542443229710335</v>
      </c>
      <c r="K1575" s="24">
        <f t="shared" si="750"/>
        <v>591.55907059587662</v>
      </c>
      <c r="L1575" s="12">
        <f t="shared" si="763"/>
        <v>0.19955789583533756</v>
      </c>
      <c r="M1575" s="24">
        <f t="shared" si="764"/>
        <v>667.04206859717362</v>
      </c>
      <c r="N1575" s="12">
        <f t="shared" si="751"/>
        <v>0.45376152487959959</v>
      </c>
      <c r="O1575" s="24">
        <f t="shared" si="752"/>
        <v>849.23533032816272</v>
      </c>
      <c r="P1575" s="12">
        <f t="shared" si="765"/>
        <v>0.24175785547326589</v>
      </c>
      <c r="Q1575" s="24">
        <f t="shared" si="766"/>
        <v>519.19369625136937</v>
      </c>
      <c r="R1575" s="12">
        <f t="shared" si="753"/>
        <v>0.3110049955927115</v>
      </c>
      <c r="S1575" s="24">
        <f t="shared" si="754"/>
        <v>681.47675491615996</v>
      </c>
      <c r="T1575" s="12">
        <f t="shared" si="767"/>
        <v>0.23910631888825112</v>
      </c>
      <c r="W1575" s="24">
        <f t="shared" si="768"/>
        <v>607.56541070583455</v>
      </c>
      <c r="X1575" s="24">
        <f t="shared" si="769"/>
        <v>765.68214773672457</v>
      </c>
      <c r="Y1575" s="13">
        <f t="shared" si="755"/>
        <v>0.31457555245065777</v>
      </c>
      <c r="Z1575" s="24">
        <f t="shared" si="756"/>
        <v>4288.7572435108468</v>
      </c>
      <c r="AA1575" s="24">
        <f t="shared" si="757"/>
        <v>17339.219116001626</v>
      </c>
      <c r="AB1575" s="24">
        <f t="shared" si="770"/>
        <v>667.04206859717362</v>
      </c>
      <c r="AC1575" s="24">
        <f t="shared" si="771"/>
        <v>519.19369625136937</v>
      </c>
      <c r="AE1575" s="14">
        <f t="shared" si="772"/>
        <v>129.75</v>
      </c>
      <c r="AF1575" s="24">
        <f t="shared" si="776"/>
        <v>434.59684812568469</v>
      </c>
      <c r="AG1575" s="3">
        <f t="shared" si="773"/>
        <v>-1</v>
      </c>
      <c r="AH1575" s="3">
        <f>IF(AC1575&lt;=450,AthetaR30_0,IF(AC1575&gt;=650,AthetaR30_2,(IF(AC1575&lt;=550,AthetaR30_0+(AthetaR30_1-AthetaR30_0)/100*(AC1575-450),AthetaR30_1+(AthetaR30_2-AthetaR30_1)/100*(AC1575-450)))))</f>
        <v>0</v>
      </c>
      <c r="AI1575" s="3">
        <f>IF(AD1575&lt;=450,AthetaR60_0,IF(AD1575&gt;=650,AthetaR60_2,(IF(AD1575&lt;=550,AthetaR60_0+(AthetaR60_1-AthetaR60_0)/100*(AD1575-450),AthetaR60_1+(AthetaR60_2-AthetaR60_1)/100*(AD1575-450)))))</f>
        <v>0.5</v>
      </c>
      <c r="AJ1575" s="3">
        <f>IF(AE1575&lt;=450,AthetaR90_0,IF(AE1575&gt;=650,AthetaR90_2,(IF(AE1575&lt;=550,AthetaR90_0+(AthetaR90_1-AthetaR90_0)/100*(AE1575-450),AthetaR90_1+(AthetaR90_2-AthetaR90_1)/100*(AE1575-450)))))</f>
        <v>1.3</v>
      </c>
      <c r="AK1575" s="3">
        <f>IF(AF1575&lt;=450,AthetaR120_0,IF(AF1575&gt;=650,AthetaR120_2,(IF(AF1575&lt;=550,AthetaR120_0+(AthetaR120_1-AthetaR120_0)/100*(AF1575-450),AthetaR120_1+(AthetaR120_2-AthetaR120_1)/100*(AF1575-450)))))</f>
        <v>1.9</v>
      </c>
      <c r="AL1575" s="24">
        <f t="shared" si="774"/>
        <v>667.04206859717362</v>
      </c>
      <c r="AM1575" s="14">
        <f t="shared" si="775"/>
        <v>510.21327751724192</v>
      </c>
    </row>
    <row r="1576" spans="2:39" x14ac:dyDescent="0.25">
      <c r="B1576" s="3">
        <f t="shared" si="758"/>
        <v>7790</v>
      </c>
      <c r="C1576" s="14">
        <f t="shared" si="759"/>
        <v>129.83333333333334</v>
      </c>
      <c r="D1576" s="11">
        <f t="shared" si="760"/>
        <v>1060.8284714129309</v>
      </c>
      <c r="E1576" s="11">
        <f t="shared" si="746"/>
        <v>779.3294987949206</v>
      </c>
      <c r="F1576" s="11">
        <f t="shared" si="761"/>
        <v>368.95394846185877</v>
      </c>
      <c r="G1576" s="11">
        <f t="shared" si="747"/>
        <v>667.28382645264685</v>
      </c>
      <c r="H1576" s="11">
        <f t="shared" si="748"/>
        <v>519.43280257025765</v>
      </c>
      <c r="I1576" s="24">
        <f t="shared" si="762"/>
        <v>368.95394846185877</v>
      </c>
      <c r="J1576" s="12">
        <f t="shared" si="749"/>
        <v>0.19539593126997382</v>
      </c>
      <c r="K1576" s="24">
        <f t="shared" si="750"/>
        <v>591.64535714754743</v>
      </c>
      <c r="L1576" s="12">
        <f t="shared" si="763"/>
        <v>0.19950169505428955</v>
      </c>
      <c r="M1576" s="24">
        <f t="shared" si="764"/>
        <v>667.28382645264685</v>
      </c>
      <c r="N1576" s="12">
        <f t="shared" si="751"/>
        <v>0.45342706006411965</v>
      </c>
      <c r="O1576" s="24">
        <f t="shared" si="752"/>
        <v>849.8617581774779</v>
      </c>
      <c r="P1576" s="12">
        <f t="shared" si="765"/>
        <v>0.24151538844548709</v>
      </c>
      <c r="Q1576" s="24">
        <f t="shared" si="766"/>
        <v>519.43280257025765</v>
      </c>
      <c r="R1576" s="12">
        <f t="shared" si="753"/>
        <v>0.31091621501418876</v>
      </c>
      <c r="S1576" s="24">
        <f t="shared" si="754"/>
        <v>681.67134721347225</v>
      </c>
      <c r="T1576" s="12">
        <f t="shared" si="767"/>
        <v>0.23898259137777592</v>
      </c>
      <c r="W1576" s="24">
        <f t="shared" si="768"/>
        <v>607.87998625828516</v>
      </c>
      <c r="X1576" s="24">
        <f t="shared" si="769"/>
        <v>765.92313731082652</v>
      </c>
      <c r="Y1576" s="13">
        <f t="shared" si="755"/>
        <v>0.31449515681305973</v>
      </c>
      <c r="Z1576" s="24">
        <f t="shared" si="756"/>
        <v>4286.2378134158862</v>
      </c>
      <c r="AA1576" s="24">
        <f t="shared" si="757"/>
        <v>17343.016529158114</v>
      </c>
      <c r="AB1576" s="24">
        <f t="shared" si="770"/>
        <v>667.28382645264685</v>
      </c>
      <c r="AC1576" s="24">
        <f t="shared" si="771"/>
        <v>519.43280257025765</v>
      </c>
      <c r="AE1576" s="14">
        <f t="shared" si="772"/>
        <v>129.83333333333334</v>
      </c>
      <c r="AF1576" s="24">
        <f t="shared" si="776"/>
        <v>434.71640128512882</v>
      </c>
      <c r="AG1576" s="3">
        <f t="shared" si="773"/>
        <v>-1</v>
      </c>
      <c r="AH1576" s="3">
        <f>IF(AC1576&lt;=450,AthetaR30_0,IF(AC1576&gt;=650,AthetaR30_2,(IF(AC1576&lt;=550,AthetaR30_0+(AthetaR30_1-AthetaR30_0)/100*(AC1576-450),AthetaR30_1+(AthetaR30_2-AthetaR30_1)/100*(AC1576-450)))))</f>
        <v>0</v>
      </c>
      <c r="AI1576" s="3">
        <f>IF(AD1576&lt;=450,AthetaR60_0,IF(AD1576&gt;=650,AthetaR60_2,(IF(AD1576&lt;=550,AthetaR60_0+(AthetaR60_1-AthetaR60_0)/100*(AD1576-450),AthetaR60_1+(AthetaR60_2-AthetaR60_1)/100*(AD1576-450)))))</f>
        <v>0.5</v>
      </c>
      <c r="AJ1576" s="3">
        <f>IF(AE1576&lt;=450,AthetaR90_0,IF(AE1576&gt;=650,AthetaR90_2,(IF(AE1576&lt;=550,AthetaR90_0+(AthetaR90_1-AthetaR90_0)/100*(AE1576-450),AthetaR90_1+(AthetaR90_2-AthetaR90_1)/100*(AE1576-450)))))</f>
        <v>1.3</v>
      </c>
      <c r="AK1576" s="3">
        <f>IF(AF1576&lt;=450,AthetaR120_0,IF(AF1576&gt;=650,AthetaR120_2,(IF(AF1576&lt;=550,AthetaR120_0+(AthetaR120_1-AthetaR120_0)/100*(AF1576-450),AthetaR120_1+(AthetaR120_2-AthetaR120_1)/100*(AF1576-450)))))</f>
        <v>1.9</v>
      </c>
      <c r="AL1576" s="24">
        <f t="shared" si="774"/>
        <v>667.28382645264685</v>
      </c>
      <c r="AM1576" s="14">
        <f t="shared" si="775"/>
        <v>510.43811794568569</v>
      </c>
    </row>
    <row r="1577" spans="2:39" x14ac:dyDescent="0.25">
      <c r="B1577" s="3">
        <f t="shared" si="758"/>
        <v>7795</v>
      </c>
      <c r="C1577" s="14">
        <f t="shared" si="759"/>
        <v>129.91666666666666</v>
      </c>
      <c r="D1577" s="11">
        <f t="shared" si="760"/>
        <v>1060.9245173112561</v>
      </c>
      <c r="E1577" s="11">
        <f t="shared" si="746"/>
        <v>779.54329714357254</v>
      </c>
      <c r="F1577" s="11">
        <f t="shared" si="761"/>
        <v>369.15345015691304</v>
      </c>
      <c r="G1577" s="11">
        <f t="shared" si="747"/>
        <v>667.52534184109231</v>
      </c>
      <c r="H1577" s="11">
        <f t="shared" si="748"/>
        <v>519.6717851616354</v>
      </c>
      <c r="I1577" s="24">
        <f t="shared" si="762"/>
        <v>369.15345015691304</v>
      </c>
      <c r="J1577" s="12">
        <f t="shared" si="749"/>
        <v>0.19536742641114194</v>
      </c>
      <c r="K1577" s="24">
        <f t="shared" si="750"/>
        <v>591.73168048042749</v>
      </c>
      <c r="L1577" s="12">
        <f t="shared" si="763"/>
        <v>0.19944549486582186</v>
      </c>
      <c r="M1577" s="24">
        <f t="shared" si="764"/>
        <v>667.52534184109231</v>
      </c>
      <c r="N1577" s="12">
        <f t="shared" si="751"/>
        <v>0.4530911364629871</v>
      </c>
      <c r="O1577" s="24">
        <f t="shared" si="752"/>
        <v>850.49184912231613</v>
      </c>
      <c r="P1577" s="12">
        <f t="shared" si="765"/>
        <v>0.24127243975503887</v>
      </c>
      <c r="Q1577" s="24">
        <f t="shared" si="766"/>
        <v>519.6717851616354</v>
      </c>
      <c r="R1577" s="12">
        <f t="shared" si="753"/>
        <v>0.3108274388526675</v>
      </c>
      <c r="S1577" s="24">
        <f t="shared" si="754"/>
        <v>681.86604098261955</v>
      </c>
      <c r="T1577" s="12">
        <f t="shared" si="767"/>
        <v>0.23885892078593582</v>
      </c>
      <c r="W1577" s="24">
        <f t="shared" si="768"/>
        <v>608.19448141509827</v>
      </c>
      <c r="X1577" s="24">
        <f t="shared" si="769"/>
        <v>766.16523289412999</v>
      </c>
      <c r="Y1577" s="13">
        <f t="shared" si="755"/>
        <v>0.31441434914020888</v>
      </c>
      <c r="Z1577" s="24">
        <f t="shared" si="756"/>
        <v>4283.7203932118573</v>
      </c>
      <c r="AA1577" s="24">
        <f t="shared" si="757"/>
        <v>17346.811331664849</v>
      </c>
      <c r="AB1577" s="24">
        <f t="shared" si="770"/>
        <v>667.52534184109231</v>
      </c>
      <c r="AC1577" s="24">
        <f t="shared" si="771"/>
        <v>519.6717851616354</v>
      </c>
      <c r="AE1577" s="14">
        <f t="shared" si="772"/>
        <v>129.91666666666666</v>
      </c>
      <c r="AF1577" s="24">
        <f t="shared" si="776"/>
        <v>434.8358925808177</v>
      </c>
      <c r="AG1577" s="3">
        <f t="shared" si="773"/>
        <v>-1</v>
      </c>
      <c r="AH1577" s="3">
        <f>IF(AC1577&lt;=450,AthetaR30_0,IF(AC1577&gt;=650,AthetaR30_2,(IF(AC1577&lt;=550,AthetaR30_0+(AthetaR30_1-AthetaR30_0)/100*(AC1577-450),AthetaR30_1+(AthetaR30_2-AthetaR30_1)/100*(AC1577-450)))))</f>
        <v>0</v>
      </c>
      <c r="AI1577" s="3">
        <f>IF(AD1577&lt;=450,AthetaR60_0,IF(AD1577&gt;=650,AthetaR60_2,(IF(AD1577&lt;=550,AthetaR60_0+(AthetaR60_1-AthetaR60_0)/100*(AD1577-450),AthetaR60_1+(AthetaR60_2-AthetaR60_1)/100*(AD1577-450)))))</f>
        <v>0.5</v>
      </c>
      <c r="AJ1577" s="3">
        <f>IF(AE1577&lt;=450,AthetaR90_0,IF(AE1577&gt;=650,AthetaR90_2,(IF(AE1577&lt;=550,AthetaR90_0+(AthetaR90_1-AthetaR90_0)/100*(AE1577-450),AthetaR90_1+(AthetaR90_2-AthetaR90_1)/100*(AE1577-450)))))</f>
        <v>1.3</v>
      </c>
      <c r="AK1577" s="3">
        <f>IF(AF1577&lt;=450,AthetaR120_0,IF(AF1577&gt;=650,AthetaR120_2,(IF(AF1577&lt;=550,AthetaR120_0+(AthetaR120_1-AthetaR120_0)/100*(AF1577-450),AthetaR120_1+(AthetaR120_2-AthetaR120_1)/100*(AF1577-450)))))</f>
        <v>1.9</v>
      </c>
      <c r="AL1577" s="24">
        <f t="shared" si="774"/>
        <v>667.52534184109231</v>
      </c>
      <c r="AM1577" s="14">
        <f t="shared" si="775"/>
        <v>510.66282842837416</v>
      </c>
    </row>
    <row r="1578" spans="2:39" x14ac:dyDescent="0.25">
      <c r="B1578" s="3">
        <f t="shared" si="758"/>
        <v>7800</v>
      </c>
      <c r="C1578" s="14">
        <f t="shared" si="759"/>
        <v>130</v>
      </c>
      <c r="D1578" s="11">
        <f t="shared" si="760"/>
        <v>1061.0205016811349</v>
      </c>
      <c r="E1578" s="11">
        <f t="shared" si="746"/>
        <v>779.75709549222472</v>
      </c>
      <c r="F1578" s="11">
        <f t="shared" si="761"/>
        <v>369.35289565177885</v>
      </c>
      <c r="G1578" s="11">
        <f t="shared" si="747"/>
        <v>667.76661428084731</v>
      </c>
      <c r="H1578" s="11">
        <f t="shared" si="748"/>
        <v>519.9106440824213</v>
      </c>
      <c r="I1578" s="24">
        <f t="shared" si="762"/>
        <v>369.35289565177885</v>
      </c>
      <c r="J1578" s="12">
        <f t="shared" si="749"/>
        <v>0.19533891770965561</v>
      </c>
      <c r="K1578" s="24">
        <f t="shared" si="750"/>
        <v>591.81804064888036</v>
      </c>
      <c r="L1578" s="12">
        <f t="shared" si="763"/>
        <v>0.19938929528818258</v>
      </c>
      <c r="M1578" s="24">
        <f t="shared" si="764"/>
        <v>667.76661428084731</v>
      </c>
      <c r="N1578" s="12">
        <f t="shared" si="751"/>
        <v>0.45275374569804655</v>
      </c>
      <c r="O1578" s="24">
        <f t="shared" si="752"/>
        <v>851.12563315674447</v>
      </c>
      <c r="P1578" s="12">
        <f t="shared" si="765"/>
        <v>0.24102900604317182</v>
      </c>
      <c r="Q1578" s="24">
        <f t="shared" si="766"/>
        <v>519.9106440824213</v>
      </c>
      <c r="R1578" s="12">
        <f t="shared" si="753"/>
        <v>0.31073866718308263</v>
      </c>
      <c r="S1578" s="24">
        <f t="shared" si="754"/>
        <v>682.06083613778969</v>
      </c>
      <c r="T1578" s="12">
        <f t="shared" si="767"/>
        <v>0.23873530716059821</v>
      </c>
      <c r="W1578" s="24">
        <f t="shared" si="768"/>
        <v>608.50889576423845</v>
      </c>
      <c r="X1578" s="24">
        <f t="shared" si="769"/>
        <v>766.4084417747149</v>
      </c>
      <c r="Y1578" s="13">
        <f t="shared" si="755"/>
        <v>0.31433312790811635</v>
      </c>
      <c r="Z1578" s="24">
        <f t="shared" si="756"/>
        <v>4281.2049931996571</v>
      </c>
      <c r="AA1578" s="24">
        <f t="shared" si="757"/>
        <v>17350.603563101758</v>
      </c>
      <c r="AB1578" s="24">
        <f t="shared" si="770"/>
        <v>667.76661428084731</v>
      </c>
      <c r="AC1578" s="24">
        <f t="shared" si="771"/>
        <v>519.9106440824213</v>
      </c>
      <c r="AE1578" s="14">
        <f t="shared" si="772"/>
        <v>130</v>
      </c>
      <c r="AF1578" s="24">
        <f t="shared" si="776"/>
        <v>434.95532204121065</v>
      </c>
      <c r="AG1578" s="3">
        <f t="shared" si="773"/>
        <v>-1</v>
      </c>
      <c r="AH1578" s="3">
        <f>IF(AC1578&lt;=450,AthetaR30_0,IF(AC1578&gt;=650,AthetaR30_2,(IF(AC1578&lt;=550,AthetaR30_0+(AthetaR30_1-AthetaR30_0)/100*(AC1578-450),AthetaR30_1+(AthetaR30_2-AthetaR30_1)/100*(AC1578-450)))))</f>
        <v>0</v>
      </c>
      <c r="AI1578" s="3">
        <f>IF(AD1578&lt;=450,AthetaR60_0,IF(AD1578&gt;=650,AthetaR60_2,(IF(AD1578&lt;=550,AthetaR60_0+(AthetaR60_1-AthetaR60_0)/100*(AD1578-450),AthetaR60_1+(AthetaR60_2-AthetaR60_1)/100*(AD1578-450)))))</f>
        <v>0.5</v>
      </c>
      <c r="AJ1578" s="3">
        <f>IF(AE1578&lt;=450,AthetaR90_0,IF(AE1578&gt;=650,AthetaR90_2,(IF(AE1578&lt;=550,AthetaR90_0+(AthetaR90_1-AthetaR90_0)/100*(AE1578-450),AthetaR90_1+(AthetaR90_2-AthetaR90_1)/100*(AE1578-450)))))</f>
        <v>1.3</v>
      </c>
      <c r="AK1578" s="3">
        <f>IF(AF1578&lt;=450,AthetaR120_0,IF(AF1578&gt;=650,AthetaR120_2,(IF(AF1578&lt;=550,AthetaR120_0+(AthetaR120_1-AthetaR120_0)/100*(AF1578-450),AthetaR120_1+(AthetaR120_2-AthetaR120_1)/100*(AF1578-450)))))</f>
        <v>1.9</v>
      </c>
      <c r="AL1578" s="24">
        <f t="shared" si="774"/>
        <v>667.76661428084731</v>
      </c>
      <c r="AM1578" s="14">
        <f t="shared" si="775"/>
        <v>510.8874090527068</v>
      </c>
    </row>
    <row r="1579" spans="2:39" x14ac:dyDescent="0.25">
      <c r="B1579" s="3">
        <f t="shared" si="758"/>
        <v>7805</v>
      </c>
      <c r="C1579" s="14">
        <f t="shared" si="759"/>
        <v>130.08333333333334</v>
      </c>
      <c r="D1579" s="11">
        <f t="shared" si="760"/>
        <v>1061.1164246013489</v>
      </c>
      <c r="E1579" s="11">
        <f t="shared" si="746"/>
        <v>779.97089384087678</v>
      </c>
      <c r="F1579" s="11">
        <f t="shared" si="761"/>
        <v>369.55228494706705</v>
      </c>
      <c r="G1579" s="11">
        <f t="shared" si="747"/>
        <v>668.00764328689047</v>
      </c>
      <c r="H1579" s="11">
        <f t="shared" si="748"/>
        <v>520.1493793895819</v>
      </c>
      <c r="I1579" s="24">
        <f t="shared" si="762"/>
        <v>369.55228494706705</v>
      </c>
      <c r="J1579" s="12">
        <f t="shared" si="749"/>
        <v>0.19531040515463224</v>
      </c>
      <c r="K1579" s="24">
        <f t="shared" si="750"/>
        <v>591.9044377071142</v>
      </c>
      <c r="L1579" s="12">
        <f t="shared" si="763"/>
        <v>0.19933309633961929</v>
      </c>
      <c r="M1579" s="24">
        <f t="shared" si="764"/>
        <v>668.00764328689047</v>
      </c>
      <c r="N1579" s="12">
        <f t="shared" si="751"/>
        <v>0.45241487933664198</v>
      </c>
      <c r="O1579" s="24">
        <f t="shared" si="752"/>
        <v>851.7631405853881</v>
      </c>
      <c r="P1579" s="12">
        <f t="shared" si="765"/>
        <v>0.24078508392627626</v>
      </c>
      <c r="Q1579" s="24">
        <f t="shared" si="766"/>
        <v>520.1493793895819</v>
      </c>
      <c r="R1579" s="12">
        <f t="shared" si="753"/>
        <v>0.3106499000803119</v>
      </c>
      <c r="S1579" s="24">
        <f t="shared" si="754"/>
        <v>682.25573259300063</v>
      </c>
      <c r="T1579" s="12">
        <f t="shared" si="767"/>
        <v>0.23861175054942835</v>
      </c>
      <c r="W1579" s="24">
        <f t="shared" si="768"/>
        <v>608.82322889214652</v>
      </c>
      <c r="X1579" s="24">
        <f t="shared" si="769"/>
        <v>766.65277130316451</v>
      </c>
      <c r="Y1579" s="13">
        <f t="shared" si="755"/>
        <v>0.31425149158023191</v>
      </c>
      <c r="Z1579" s="24">
        <f t="shared" si="756"/>
        <v>4278.6916237182568</v>
      </c>
      <c r="AA1579" s="24">
        <f t="shared" si="757"/>
        <v>17354.393263316742</v>
      </c>
      <c r="AB1579" s="24">
        <f t="shared" si="770"/>
        <v>668.00764328689047</v>
      </c>
      <c r="AC1579" s="24">
        <f t="shared" si="771"/>
        <v>520.1493793895819</v>
      </c>
      <c r="AE1579" s="14">
        <f t="shared" si="772"/>
        <v>130.08333333333334</v>
      </c>
      <c r="AF1579" s="24">
        <f t="shared" si="776"/>
        <v>435.07468969479095</v>
      </c>
      <c r="AG1579" s="3">
        <f t="shared" si="773"/>
        <v>-1</v>
      </c>
      <c r="AH1579" s="3">
        <f>IF(AC1579&lt;=450,AthetaR30_0,IF(AC1579&gt;=650,AthetaR30_2,(IF(AC1579&lt;=550,AthetaR30_0+(AthetaR30_1-AthetaR30_0)/100*(AC1579-450),AthetaR30_1+(AthetaR30_2-AthetaR30_1)/100*(AC1579-450)))))</f>
        <v>0</v>
      </c>
      <c r="AI1579" s="3">
        <f>IF(AD1579&lt;=450,AthetaR60_0,IF(AD1579&gt;=650,AthetaR60_2,(IF(AD1579&lt;=550,AthetaR60_0+(AthetaR60_1-AthetaR60_0)/100*(AD1579-450),AthetaR60_1+(AthetaR60_2-AthetaR60_1)/100*(AD1579-450)))))</f>
        <v>0.5</v>
      </c>
      <c r="AJ1579" s="3">
        <f>IF(AE1579&lt;=450,AthetaR90_0,IF(AE1579&gt;=650,AthetaR90_2,(IF(AE1579&lt;=550,AthetaR90_0+(AthetaR90_1-AthetaR90_0)/100*(AE1579-450),AthetaR90_1+(AthetaR90_2-AthetaR90_1)/100*(AE1579-450)))))</f>
        <v>1.3</v>
      </c>
      <c r="AK1579" s="3">
        <f>IF(AF1579&lt;=450,AthetaR120_0,IF(AF1579&gt;=650,AthetaR120_2,(IF(AF1579&lt;=550,AthetaR120_0+(AthetaR120_1-AthetaR120_0)/100*(AF1579-450),AthetaR120_1+(AthetaR120_2-AthetaR120_1)/100*(AF1579-450)))))</f>
        <v>1.9</v>
      </c>
      <c r="AL1579" s="24">
        <f t="shared" si="774"/>
        <v>668.00764328689047</v>
      </c>
      <c r="AM1579" s="14">
        <f t="shared" si="775"/>
        <v>511.11185990624676</v>
      </c>
    </row>
    <row r="1580" spans="2:39" x14ac:dyDescent="0.25">
      <c r="B1580" s="3">
        <f t="shared" si="758"/>
        <v>7810</v>
      </c>
      <c r="C1580" s="14">
        <f t="shared" si="759"/>
        <v>130.16666666666666</v>
      </c>
      <c r="D1580" s="11">
        <f t="shared" si="760"/>
        <v>1061.2122861505284</v>
      </c>
      <c r="E1580" s="11">
        <f t="shared" si="746"/>
        <v>780.18469218952885</v>
      </c>
      <c r="F1580" s="11">
        <f t="shared" si="761"/>
        <v>369.75161804340667</v>
      </c>
      <c r="G1580" s="11">
        <f t="shared" si="747"/>
        <v>668.24842837081678</v>
      </c>
      <c r="H1580" s="11">
        <f t="shared" si="748"/>
        <v>520.38799114013136</v>
      </c>
      <c r="I1580" s="24">
        <f t="shared" si="762"/>
        <v>369.75161804340667</v>
      </c>
      <c r="J1580" s="12">
        <f t="shared" si="749"/>
        <v>0.19528188873525898</v>
      </c>
      <c r="K1580" s="24">
        <f t="shared" si="750"/>
        <v>591.99087170918119</v>
      </c>
      <c r="L1580" s="12">
        <f t="shared" si="763"/>
        <v>0.19927689803837981</v>
      </c>
      <c r="M1580" s="24">
        <f t="shared" si="764"/>
        <v>668.24842837081678</v>
      </c>
      <c r="N1580" s="12">
        <f t="shared" si="751"/>
        <v>0.4520745288912888</v>
      </c>
      <c r="O1580" s="24">
        <f t="shared" si="752"/>
        <v>852.40440202726722</v>
      </c>
      <c r="P1580" s="12">
        <f t="shared" si="765"/>
        <v>0.24054066999570167</v>
      </c>
      <c r="Q1580" s="24">
        <f t="shared" si="766"/>
        <v>520.38799114013136</v>
      </c>
      <c r="R1580" s="12">
        <f t="shared" si="753"/>
        <v>0.31056113761917586</v>
      </c>
      <c r="S1580" s="24">
        <f t="shared" si="754"/>
        <v>682.45073026210173</v>
      </c>
      <c r="T1580" s="12">
        <f t="shared" si="767"/>
        <v>0.2384882509998896</v>
      </c>
      <c r="W1580" s="24">
        <f t="shared" si="768"/>
        <v>609.13748038372671</v>
      </c>
      <c r="X1580" s="24">
        <f t="shared" si="769"/>
        <v>766.89822889322159</v>
      </c>
      <c r="Y1580" s="13">
        <f t="shared" si="755"/>
        <v>0.31416943860732977</v>
      </c>
      <c r="Z1580" s="24">
        <f t="shared" si="756"/>
        <v>4276.1802951450536</v>
      </c>
      <c r="AA1580" s="24">
        <f t="shared" si="757"/>
        <v>17358.180472427968</v>
      </c>
      <c r="AB1580" s="24">
        <f t="shared" si="770"/>
        <v>668.24842837081678</v>
      </c>
      <c r="AC1580" s="24">
        <f t="shared" si="771"/>
        <v>520.38799114013136</v>
      </c>
      <c r="AE1580" s="14">
        <f t="shared" si="772"/>
        <v>130.16666666666666</v>
      </c>
      <c r="AF1580" s="24">
        <f t="shared" si="776"/>
        <v>435.19399557006568</v>
      </c>
      <c r="AG1580" s="3">
        <f t="shared" si="773"/>
        <v>-1</v>
      </c>
      <c r="AH1580" s="3">
        <f>IF(AC1580&lt;=450,AthetaR30_0,IF(AC1580&gt;=650,AthetaR30_2,(IF(AC1580&lt;=550,AthetaR30_0+(AthetaR30_1-AthetaR30_0)/100*(AC1580-450),AthetaR30_1+(AthetaR30_2-AthetaR30_1)/100*(AC1580-450)))))</f>
        <v>0</v>
      </c>
      <c r="AI1580" s="3">
        <f>IF(AD1580&lt;=450,AthetaR60_0,IF(AD1580&gt;=650,AthetaR60_2,(IF(AD1580&lt;=550,AthetaR60_0+(AthetaR60_1-AthetaR60_0)/100*(AD1580-450),AthetaR60_1+(AthetaR60_2-AthetaR60_1)/100*(AD1580-450)))))</f>
        <v>0.5</v>
      </c>
      <c r="AJ1580" s="3">
        <f>IF(AE1580&lt;=450,AthetaR90_0,IF(AE1580&gt;=650,AthetaR90_2,(IF(AE1580&lt;=550,AthetaR90_0+(AthetaR90_1-AthetaR90_0)/100*(AE1580-450),AthetaR90_1+(AthetaR90_2-AthetaR90_1)/100*(AE1580-450)))))</f>
        <v>1.3</v>
      </c>
      <c r="AK1580" s="3">
        <f>IF(AF1580&lt;=450,AthetaR120_0,IF(AF1580&gt;=650,AthetaR120_2,(IF(AF1580&lt;=550,AthetaR120_0+(AthetaR120_1-AthetaR120_0)/100*(AF1580-450),AthetaR120_1+(AthetaR120_2-AthetaR120_1)/100*(AF1580-450)))))</f>
        <v>1.9</v>
      </c>
      <c r="AL1580" s="24">
        <f t="shared" si="774"/>
        <v>668.24842837081678</v>
      </c>
      <c r="AM1580" s="14">
        <f t="shared" si="775"/>
        <v>511.33618107672186</v>
      </c>
    </row>
    <row r="1581" spans="2:39" x14ac:dyDescent="0.25">
      <c r="B1581" s="3">
        <f t="shared" si="758"/>
        <v>7815</v>
      </c>
      <c r="C1581" s="14">
        <f t="shared" si="759"/>
        <v>130.25</v>
      </c>
      <c r="D1581" s="11">
        <f t="shared" si="760"/>
        <v>1061.308086407153</v>
      </c>
      <c r="E1581" s="11">
        <f t="shared" si="746"/>
        <v>780.39849053818091</v>
      </c>
      <c r="F1581" s="11">
        <f t="shared" si="761"/>
        <v>369.95089494144503</v>
      </c>
      <c r="G1581" s="11">
        <f t="shared" si="747"/>
        <v>668.48896904081244</v>
      </c>
      <c r="H1581" s="11">
        <f t="shared" si="748"/>
        <v>520.62647939113128</v>
      </c>
      <c r="I1581" s="24">
        <f t="shared" si="762"/>
        <v>369.95089494144503</v>
      </c>
      <c r="J1581" s="12">
        <f t="shared" si="749"/>
        <v>0.19525336844079186</v>
      </c>
      <c r="K1581" s="24">
        <f t="shared" si="750"/>
        <v>592.07734270897902</v>
      </c>
      <c r="L1581" s="12">
        <f t="shared" si="763"/>
        <v>0.19922070040271128</v>
      </c>
      <c r="M1581" s="24">
        <f t="shared" si="764"/>
        <v>668.48896904081244</v>
      </c>
      <c r="N1581" s="12">
        <f t="shared" si="751"/>
        <v>0.4517326858193455</v>
      </c>
      <c r="O1581" s="24">
        <f t="shared" si="752"/>
        <v>853.04944841968961</v>
      </c>
      <c r="P1581" s="12">
        <f t="shared" si="765"/>
        <v>0.24029576081757426</v>
      </c>
      <c r="Q1581" s="24">
        <f t="shared" si="766"/>
        <v>520.62647939113128</v>
      </c>
      <c r="R1581" s="12">
        <f t="shared" si="753"/>
        <v>0.31047237987443704</v>
      </c>
      <c r="S1581" s="24">
        <f t="shared" si="754"/>
        <v>682.64582905877387</v>
      </c>
      <c r="T1581" s="12">
        <f t="shared" si="767"/>
        <v>0.23836480855924391</v>
      </c>
      <c r="W1581" s="24">
        <f t="shared" si="768"/>
        <v>609.45164982233405</v>
      </c>
      <c r="X1581" s="24">
        <f t="shared" si="769"/>
        <v>767.14482202245313</v>
      </c>
      <c r="Y1581" s="13">
        <f t="shared" si="755"/>
        <v>0.31408696742737391</v>
      </c>
      <c r="Z1581" s="24">
        <f t="shared" si="756"/>
        <v>4273.6710178961712</v>
      </c>
      <c r="AA1581" s="24">
        <f t="shared" si="757"/>
        <v>17361.965230825113</v>
      </c>
      <c r="AB1581" s="24">
        <f t="shared" si="770"/>
        <v>668.48896904081244</v>
      </c>
      <c r="AC1581" s="24">
        <f t="shared" si="771"/>
        <v>520.62647939113128</v>
      </c>
      <c r="AE1581" s="14">
        <f t="shared" si="772"/>
        <v>130.25</v>
      </c>
      <c r="AF1581" s="24">
        <f t="shared" si="776"/>
        <v>435.31323969556564</v>
      </c>
      <c r="AG1581" s="3">
        <f t="shared" si="773"/>
        <v>-1</v>
      </c>
      <c r="AH1581" s="3">
        <f>IF(AC1581&lt;=450,AthetaR30_0,IF(AC1581&gt;=650,AthetaR30_2,(IF(AC1581&lt;=550,AthetaR30_0+(AthetaR30_1-AthetaR30_0)/100*(AC1581-450),AthetaR30_1+(AthetaR30_2-AthetaR30_1)/100*(AC1581-450)))))</f>
        <v>0</v>
      </c>
      <c r="AI1581" s="3">
        <f>IF(AD1581&lt;=450,AthetaR60_0,IF(AD1581&gt;=650,AthetaR60_2,(IF(AD1581&lt;=550,AthetaR60_0+(AthetaR60_1-AthetaR60_0)/100*(AD1581-450),AthetaR60_1+(AthetaR60_2-AthetaR60_1)/100*(AD1581-450)))))</f>
        <v>0.5</v>
      </c>
      <c r="AJ1581" s="3">
        <f>IF(AE1581&lt;=450,AthetaR90_0,IF(AE1581&gt;=650,AthetaR90_2,(IF(AE1581&lt;=550,AthetaR90_0+(AthetaR90_1-AthetaR90_0)/100*(AE1581-450),AthetaR90_1+(AthetaR90_2-AthetaR90_1)/100*(AE1581-450)))))</f>
        <v>1.3</v>
      </c>
      <c r="AK1581" s="3">
        <f>IF(AF1581&lt;=450,AthetaR120_0,IF(AF1581&gt;=650,AthetaR120_2,(IF(AF1581&lt;=550,AthetaR120_0+(AthetaR120_1-AthetaR120_0)/100*(AF1581-450),AthetaR120_1+(AthetaR120_2-AthetaR120_1)/100*(AF1581-450)))))</f>
        <v>1.9</v>
      </c>
      <c r="AL1581" s="24">
        <f t="shared" si="774"/>
        <v>668.48896904081244</v>
      </c>
      <c r="AM1581" s="14">
        <f t="shared" si="775"/>
        <v>511.56037265202445</v>
      </c>
    </row>
    <row r="1582" spans="2:39" x14ac:dyDescent="0.25">
      <c r="B1582" s="3">
        <f t="shared" si="758"/>
        <v>7820</v>
      </c>
      <c r="C1582" s="14">
        <f t="shared" si="759"/>
        <v>130.33333333333334</v>
      </c>
      <c r="D1582" s="11">
        <f t="shared" si="760"/>
        <v>1061.4038254495522</v>
      </c>
      <c r="E1582" s="11">
        <f t="shared" si="746"/>
        <v>780.61228888683308</v>
      </c>
      <c r="F1582" s="11">
        <f t="shared" si="761"/>
        <v>370.15011564184772</v>
      </c>
      <c r="G1582" s="11">
        <f t="shared" si="747"/>
        <v>668.72926480163005</v>
      </c>
      <c r="H1582" s="11">
        <f t="shared" si="748"/>
        <v>520.86484419969054</v>
      </c>
      <c r="I1582" s="24">
        <f t="shared" si="762"/>
        <v>370.15011564184772</v>
      </c>
      <c r="J1582" s="12">
        <f t="shared" si="749"/>
        <v>0.19522484426055658</v>
      </c>
      <c r="K1582" s="24">
        <f t="shared" si="750"/>
        <v>592.16385076024994</v>
      </c>
      <c r="L1582" s="12">
        <f t="shared" si="763"/>
        <v>0.19916450345086092</v>
      </c>
      <c r="M1582" s="24">
        <f t="shared" si="764"/>
        <v>668.72926480163005</v>
      </c>
      <c r="N1582" s="12">
        <f t="shared" si="751"/>
        <v>0.45138934152268378</v>
      </c>
      <c r="O1582" s="24">
        <f t="shared" si="752"/>
        <v>853.6983110221986</v>
      </c>
      <c r="P1582" s="12">
        <f t="shared" si="765"/>
        <v>0.2400503529326142</v>
      </c>
      <c r="Q1582" s="24">
        <f t="shared" si="766"/>
        <v>520.86484419969054</v>
      </c>
      <c r="R1582" s="12">
        <f t="shared" si="753"/>
        <v>0.31038362692079946</v>
      </c>
      <c r="S1582" s="24">
        <f t="shared" si="754"/>
        <v>682.84102889653082</v>
      </c>
      <c r="T1582" s="12">
        <f t="shared" si="767"/>
        <v>0.23824142327455158</v>
      </c>
      <c r="W1582" s="24">
        <f t="shared" si="768"/>
        <v>609.76573678976138</v>
      </c>
      <c r="X1582" s="24">
        <f t="shared" si="769"/>
        <v>767.39255823292228</v>
      </c>
      <c r="Y1582" s="13">
        <f t="shared" si="755"/>
        <v>0.31400407646540046</v>
      </c>
      <c r="Z1582" s="24">
        <f t="shared" si="756"/>
        <v>4271.1638024267922</v>
      </c>
      <c r="AA1582" s="24">
        <f t="shared" si="757"/>
        <v>17365.747579171613</v>
      </c>
      <c r="AB1582" s="24">
        <f t="shared" si="770"/>
        <v>668.72926480163005</v>
      </c>
      <c r="AC1582" s="24">
        <f t="shared" si="771"/>
        <v>520.86484419969054</v>
      </c>
      <c r="AE1582" s="14">
        <f t="shared" si="772"/>
        <v>130.33333333333334</v>
      </c>
      <c r="AF1582" s="24">
        <f t="shared" si="776"/>
        <v>435.43242209984527</v>
      </c>
      <c r="AG1582" s="3">
        <f t="shared" si="773"/>
        <v>-1</v>
      </c>
      <c r="AH1582" s="3">
        <f>IF(AC1582&lt;=450,AthetaR30_0,IF(AC1582&gt;=650,AthetaR30_2,(IF(AC1582&lt;=550,AthetaR30_0+(AthetaR30_1-AthetaR30_0)/100*(AC1582-450),AthetaR30_1+(AthetaR30_2-AthetaR30_1)/100*(AC1582-450)))))</f>
        <v>0</v>
      </c>
      <c r="AI1582" s="3">
        <f>IF(AD1582&lt;=450,AthetaR60_0,IF(AD1582&gt;=650,AthetaR60_2,(IF(AD1582&lt;=550,AthetaR60_0+(AthetaR60_1-AthetaR60_0)/100*(AD1582-450),AthetaR60_1+(AthetaR60_2-AthetaR60_1)/100*(AD1582-450)))))</f>
        <v>0.5</v>
      </c>
      <c r="AJ1582" s="3">
        <f>IF(AE1582&lt;=450,AthetaR90_0,IF(AE1582&gt;=650,AthetaR90_2,(IF(AE1582&lt;=550,AthetaR90_0+(AthetaR90_1-AthetaR90_0)/100*(AE1582-450),AthetaR90_1+(AthetaR90_2-AthetaR90_1)/100*(AE1582-450)))))</f>
        <v>1.3</v>
      </c>
      <c r="AK1582" s="3">
        <f>IF(AF1582&lt;=450,AthetaR120_0,IF(AF1582&gt;=650,AthetaR120_2,(IF(AF1582&lt;=550,AthetaR120_0+(AthetaR120_1-AthetaR120_0)/100*(AF1582-450),AthetaR120_1+(AthetaR120_2-AthetaR120_1)/100*(AF1582-450)))))</f>
        <v>1.9</v>
      </c>
      <c r="AL1582" s="24">
        <f t="shared" si="774"/>
        <v>668.72926480163005</v>
      </c>
      <c r="AM1582" s="14">
        <f t="shared" si="775"/>
        <v>511.78443472021263</v>
      </c>
    </row>
    <row r="1583" spans="2:39" x14ac:dyDescent="0.25">
      <c r="B1583" s="3">
        <f t="shared" si="758"/>
        <v>7825</v>
      </c>
      <c r="C1583" s="14">
        <f t="shared" si="759"/>
        <v>130.41666666666666</v>
      </c>
      <c r="D1583" s="11">
        <f t="shared" si="760"/>
        <v>1061.4995033559046</v>
      </c>
      <c r="E1583" s="11">
        <f t="shared" si="746"/>
        <v>780.82608723548503</v>
      </c>
      <c r="F1583" s="11">
        <f t="shared" si="761"/>
        <v>370.34928014529856</v>
      </c>
      <c r="G1583" s="11">
        <f t="shared" si="747"/>
        <v>668.96931515456265</v>
      </c>
      <c r="H1583" s="11">
        <f t="shared" si="748"/>
        <v>521.10308562296507</v>
      </c>
      <c r="I1583" s="24">
        <f t="shared" si="762"/>
        <v>370.34928014529856</v>
      </c>
      <c r="J1583" s="12">
        <f t="shared" si="749"/>
        <v>0.19519631618394775</v>
      </c>
      <c r="K1583" s="24">
        <f t="shared" si="750"/>
        <v>592.25039591658151</v>
      </c>
      <c r="L1583" s="12">
        <f t="shared" si="763"/>
        <v>0.19910830720108869</v>
      </c>
      <c r="M1583" s="24">
        <f t="shared" si="764"/>
        <v>668.96931515456265</v>
      </c>
      <c r="N1583" s="12">
        <f t="shared" si="751"/>
        <v>0.45104448734736047</v>
      </c>
      <c r="O1583" s="24">
        <f t="shared" si="752"/>
        <v>854.35102142057599</v>
      </c>
      <c r="P1583" s="12">
        <f t="shared" si="765"/>
        <v>0.23980444285598304</v>
      </c>
      <c r="Q1583" s="24">
        <f t="shared" si="766"/>
        <v>521.10308562296507</v>
      </c>
      <c r="R1583" s="12">
        <f t="shared" si="753"/>
        <v>0.31029487883290774</v>
      </c>
      <c r="S1583" s="24">
        <f t="shared" si="754"/>
        <v>683.03632968872103</v>
      </c>
      <c r="T1583" s="12">
        <f t="shared" si="767"/>
        <v>0.23811809519269247</v>
      </c>
      <c r="W1583" s="24">
        <f t="shared" si="768"/>
        <v>610.07974086622676</v>
      </c>
      <c r="X1583" s="24">
        <f t="shared" si="769"/>
        <v>767.64144513187</v>
      </c>
      <c r="Y1583" s="13">
        <f t="shared" si="755"/>
        <v>0.3139207641333811</v>
      </c>
      <c r="Z1583" s="24">
        <f t="shared" si="756"/>
        <v>4268.658659231457</v>
      </c>
      <c r="AA1583" s="24">
        <f t="shared" si="757"/>
        <v>17369.52755840596</v>
      </c>
      <c r="AB1583" s="24">
        <f t="shared" si="770"/>
        <v>668.96931515456265</v>
      </c>
      <c r="AC1583" s="24">
        <f t="shared" si="771"/>
        <v>521.10308562296507</v>
      </c>
      <c r="AE1583" s="14">
        <f t="shared" si="772"/>
        <v>130.41666666666666</v>
      </c>
      <c r="AF1583" s="24">
        <f t="shared" si="776"/>
        <v>435.55154281148253</v>
      </c>
      <c r="AG1583" s="3">
        <f t="shared" si="773"/>
        <v>-1</v>
      </c>
      <c r="AH1583" s="3">
        <f>IF(AC1583&lt;=450,AthetaR30_0,IF(AC1583&gt;=650,AthetaR30_2,(IF(AC1583&lt;=550,AthetaR30_0+(AthetaR30_1-AthetaR30_0)/100*(AC1583-450),AthetaR30_1+(AthetaR30_2-AthetaR30_1)/100*(AC1583-450)))))</f>
        <v>0</v>
      </c>
      <c r="AI1583" s="3">
        <f>IF(AD1583&lt;=450,AthetaR60_0,IF(AD1583&gt;=650,AthetaR60_2,(IF(AD1583&lt;=550,AthetaR60_0+(AthetaR60_1-AthetaR60_0)/100*(AD1583-450),AthetaR60_1+(AthetaR60_2-AthetaR60_1)/100*(AD1583-450)))))</f>
        <v>0.5</v>
      </c>
      <c r="AJ1583" s="3">
        <f>IF(AE1583&lt;=450,AthetaR90_0,IF(AE1583&gt;=650,AthetaR90_2,(IF(AE1583&lt;=550,AthetaR90_0+(AthetaR90_1-AthetaR90_0)/100*(AE1583-450),AthetaR90_1+(AthetaR90_2-AthetaR90_1)/100*(AE1583-450)))))</f>
        <v>1.3</v>
      </c>
      <c r="AK1583" s="3">
        <f>IF(AF1583&lt;=450,AthetaR120_0,IF(AF1583&gt;=650,AthetaR120_2,(IF(AF1583&lt;=550,AthetaR120_0+(AthetaR120_1-AthetaR120_0)/100*(AF1583-450),AthetaR120_1+(AthetaR120_2-AthetaR120_1)/100*(AF1583-450)))))</f>
        <v>1.9</v>
      </c>
      <c r="AL1583" s="24">
        <f t="shared" si="774"/>
        <v>668.96931515456265</v>
      </c>
      <c r="AM1583" s="14">
        <f t="shared" si="775"/>
        <v>512.00836736951078</v>
      </c>
    </row>
    <row r="1584" spans="2:39" x14ac:dyDescent="0.25">
      <c r="B1584" s="3">
        <f t="shared" si="758"/>
        <v>7830</v>
      </c>
      <c r="C1584" s="14">
        <f t="shared" si="759"/>
        <v>130.5</v>
      </c>
      <c r="D1584" s="11">
        <f t="shared" si="760"/>
        <v>1061.5951202042399</v>
      </c>
      <c r="E1584" s="11">
        <f t="shared" si="746"/>
        <v>781.03988558413721</v>
      </c>
      <c r="F1584" s="11">
        <f t="shared" si="761"/>
        <v>370.54838845249964</v>
      </c>
      <c r="G1584" s="11">
        <f t="shared" si="747"/>
        <v>669.20911959741863</v>
      </c>
      <c r="H1584" s="11">
        <f t="shared" si="748"/>
        <v>521.34120371815777</v>
      </c>
      <c r="I1584" s="24">
        <f t="shared" si="762"/>
        <v>370.54838845249964</v>
      </c>
      <c r="J1584" s="12">
        <f t="shared" si="749"/>
        <v>0.19516778420042888</v>
      </c>
      <c r="K1584" s="24">
        <f t="shared" si="750"/>
        <v>592.33697823140642</v>
      </c>
      <c r="L1584" s="12">
        <f t="shared" si="763"/>
        <v>0.19905211167163658</v>
      </c>
      <c r="M1584" s="24">
        <f t="shared" si="764"/>
        <v>669.20911959741863</v>
      </c>
      <c r="N1584" s="12">
        <f t="shared" si="751"/>
        <v>0.45069811458328635</v>
      </c>
      <c r="O1584" s="24">
        <f t="shared" si="752"/>
        <v>855.00761153090434</v>
      </c>
      <c r="P1584" s="12">
        <f t="shared" si="765"/>
        <v>0.23955802707702561</v>
      </c>
      <c r="Q1584" s="24">
        <f t="shared" si="766"/>
        <v>521.34120371815777</v>
      </c>
      <c r="R1584" s="12">
        <f t="shared" si="753"/>
        <v>0.31020613568534694</v>
      </c>
      <c r="S1584" s="24">
        <f t="shared" si="754"/>
        <v>683.23173134852686</v>
      </c>
      <c r="T1584" s="12">
        <f t="shared" si="767"/>
        <v>0.23799482436031694</v>
      </c>
      <c r="W1584" s="24">
        <f t="shared" si="768"/>
        <v>610.39366163036016</v>
      </c>
      <c r="X1584" s="24">
        <f t="shared" si="769"/>
        <v>767.89149039240397</v>
      </c>
      <c r="Y1584" s="13">
        <f t="shared" si="755"/>
        <v>0.31383702883010212</v>
      </c>
      <c r="Z1584" s="24">
        <f t="shared" si="756"/>
        <v>4266.1555988444261</v>
      </c>
      <c r="AA1584" s="24">
        <f t="shared" si="757"/>
        <v>17373.30520974399</v>
      </c>
      <c r="AB1584" s="24">
        <f t="shared" si="770"/>
        <v>669.20911959741863</v>
      </c>
      <c r="AC1584" s="24">
        <f t="shared" si="771"/>
        <v>521.34120371815777</v>
      </c>
      <c r="AE1584" s="14">
        <f t="shared" si="772"/>
        <v>130.5</v>
      </c>
      <c r="AF1584" s="24">
        <f t="shared" si="776"/>
        <v>435.67060185907889</v>
      </c>
      <c r="AG1584" s="3">
        <f t="shared" si="773"/>
        <v>-1</v>
      </c>
      <c r="AH1584" s="3">
        <f>IF(AC1584&lt;=450,AthetaR30_0,IF(AC1584&gt;=650,AthetaR30_2,(IF(AC1584&lt;=550,AthetaR30_0+(AthetaR30_1-AthetaR30_0)/100*(AC1584-450),AthetaR30_1+(AthetaR30_2-AthetaR30_1)/100*(AC1584-450)))))</f>
        <v>0</v>
      </c>
      <c r="AI1584" s="3">
        <f>IF(AD1584&lt;=450,AthetaR60_0,IF(AD1584&gt;=650,AthetaR60_2,(IF(AD1584&lt;=550,AthetaR60_0+(AthetaR60_1-AthetaR60_0)/100*(AD1584-450),AthetaR60_1+(AthetaR60_2-AthetaR60_1)/100*(AD1584-450)))))</f>
        <v>0.5</v>
      </c>
      <c r="AJ1584" s="3">
        <f>IF(AE1584&lt;=450,AthetaR90_0,IF(AE1584&gt;=650,AthetaR90_2,(IF(AE1584&lt;=550,AthetaR90_0+(AthetaR90_1-AthetaR90_0)/100*(AE1584-450),AthetaR90_1+(AthetaR90_2-AthetaR90_1)/100*(AE1584-450)))))</f>
        <v>1.3</v>
      </c>
      <c r="AK1584" s="3">
        <f>IF(AF1584&lt;=450,AthetaR120_0,IF(AF1584&gt;=650,AthetaR120_2,(IF(AF1584&lt;=550,AthetaR120_0+(AthetaR120_1-AthetaR120_0)/100*(AF1584-450),AthetaR120_1+(AthetaR120_2-AthetaR120_1)/100*(AF1584-450)))))</f>
        <v>1.9</v>
      </c>
      <c r="AL1584" s="24">
        <f t="shared" si="774"/>
        <v>669.20911959741863</v>
      </c>
      <c r="AM1584" s="14">
        <f t="shared" si="775"/>
        <v>512.23217068830979</v>
      </c>
    </row>
    <row r="1585" spans="2:39" x14ac:dyDescent="0.25">
      <c r="B1585" s="3">
        <f t="shared" si="758"/>
        <v>7835</v>
      </c>
      <c r="C1585" s="14">
        <f t="shared" si="759"/>
        <v>130.58333333333334</v>
      </c>
      <c r="D1585" s="11">
        <f t="shared" si="760"/>
        <v>1061.6906760724385</v>
      </c>
      <c r="E1585" s="11">
        <f t="shared" si="746"/>
        <v>781.25368393278927</v>
      </c>
      <c r="F1585" s="11">
        <f t="shared" si="761"/>
        <v>370.74744056417126</v>
      </c>
      <c r="G1585" s="11">
        <f t="shared" si="747"/>
        <v>669.44867762449564</v>
      </c>
      <c r="H1585" s="11">
        <f t="shared" si="748"/>
        <v>521.57919854251804</v>
      </c>
      <c r="I1585" s="24">
        <f t="shared" si="762"/>
        <v>370.74744056417126</v>
      </c>
      <c r="J1585" s="12">
        <f t="shared" si="749"/>
        <v>0.19513924829953253</v>
      </c>
      <c r="K1585" s="24">
        <f t="shared" si="750"/>
        <v>592.42359775800287</v>
      </c>
      <c r="L1585" s="12">
        <f t="shared" si="763"/>
        <v>0.19899591688075985</v>
      </c>
      <c r="M1585" s="24">
        <f t="shared" si="764"/>
        <v>669.44867762449564</v>
      </c>
      <c r="N1585" s="12">
        <f t="shared" si="751"/>
        <v>0.45035021446389678</v>
      </c>
      <c r="O1585" s="24">
        <f t="shared" si="752"/>
        <v>855.66811360368513</v>
      </c>
      <c r="P1585" s="12">
        <f t="shared" si="765"/>
        <v>0.23931110205915779</v>
      </c>
      <c r="Q1585" s="24">
        <f t="shared" si="766"/>
        <v>521.57919854251804</v>
      </c>
      <c r="R1585" s="12">
        <f t="shared" si="753"/>
        <v>0.31011739755264223</v>
      </c>
      <c r="S1585" s="24">
        <f t="shared" si="754"/>
        <v>683.42723378896699</v>
      </c>
      <c r="T1585" s="12">
        <f t="shared" si="767"/>
        <v>0.23787161082389516</v>
      </c>
      <c r="W1585" s="24">
        <f t="shared" si="768"/>
        <v>610.70749865919026</v>
      </c>
      <c r="X1585" s="24">
        <f t="shared" si="769"/>
        <v>768.14270175419665</v>
      </c>
      <c r="Y1585" s="13">
        <f t="shared" si="755"/>
        <v>0.31375286894102539</v>
      </c>
      <c r="Z1585" s="24">
        <f t="shared" si="756"/>
        <v>4263.6546318399751</v>
      </c>
      <c r="AA1585" s="24">
        <f t="shared" si="757"/>
        <v>17377.0805746802</v>
      </c>
      <c r="AB1585" s="24">
        <f t="shared" si="770"/>
        <v>669.44867762449564</v>
      </c>
      <c r="AC1585" s="24">
        <f t="shared" si="771"/>
        <v>521.57919854251804</v>
      </c>
      <c r="AE1585" s="14">
        <f t="shared" si="772"/>
        <v>130.58333333333334</v>
      </c>
      <c r="AF1585" s="24">
        <f t="shared" si="776"/>
        <v>435.78959927125902</v>
      </c>
      <c r="AG1585" s="3">
        <f t="shared" si="773"/>
        <v>-1</v>
      </c>
      <c r="AH1585" s="3">
        <f>IF(AC1585&lt;=450,AthetaR30_0,IF(AC1585&gt;=650,AthetaR30_2,(IF(AC1585&lt;=550,AthetaR30_0+(AthetaR30_1-AthetaR30_0)/100*(AC1585-450),AthetaR30_1+(AthetaR30_2-AthetaR30_1)/100*(AC1585-450)))))</f>
        <v>0</v>
      </c>
      <c r="AI1585" s="3">
        <f>IF(AD1585&lt;=450,AthetaR60_0,IF(AD1585&gt;=650,AthetaR60_2,(IF(AD1585&lt;=550,AthetaR60_0+(AthetaR60_1-AthetaR60_0)/100*(AD1585-450),AthetaR60_1+(AthetaR60_2-AthetaR60_1)/100*(AD1585-450)))))</f>
        <v>0.5</v>
      </c>
      <c r="AJ1585" s="3">
        <f>IF(AE1585&lt;=450,AthetaR90_0,IF(AE1585&gt;=650,AthetaR90_2,(IF(AE1585&lt;=550,AthetaR90_0+(AthetaR90_1-AthetaR90_0)/100*(AE1585-450),AthetaR90_1+(AthetaR90_2-AthetaR90_1)/100*(AE1585-450)))))</f>
        <v>1.3</v>
      </c>
      <c r="AK1585" s="3">
        <f>IF(AF1585&lt;=450,AthetaR120_0,IF(AF1585&gt;=650,AthetaR120_2,(IF(AF1585&lt;=550,AthetaR120_0+(AthetaR120_1-AthetaR120_0)/100*(AF1585-450),AthetaR120_1+(AthetaR120_2-AthetaR120_1)/100*(AF1585-450)))))</f>
        <v>1.9</v>
      </c>
      <c r="AL1585" s="24">
        <f t="shared" si="774"/>
        <v>669.44867762449564</v>
      </c>
      <c r="AM1585" s="14">
        <f t="shared" si="775"/>
        <v>512.45584476516831</v>
      </c>
    </row>
    <row r="1586" spans="2:39" x14ac:dyDescent="0.25">
      <c r="B1586" s="3">
        <f t="shared" si="758"/>
        <v>7840</v>
      </c>
      <c r="C1586" s="14">
        <f t="shared" si="759"/>
        <v>130.66666666666666</v>
      </c>
      <c r="D1586" s="11">
        <f t="shared" si="760"/>
        <v>1061.786171038231</v>
      </c>
      <c r="E1586" s="11">
        <f t="shared" si="746"/>
        <v>781.46748228144133</v>
      </c>
      <c r="F1586" s="11">
        <f t="shared" si="761"/>
        <v>370.94643648105199</v>
      </c>
      <c r="G1586" s="11">
        <f t="shared" si="747"/>
        <v>669.68798872655475</v>
      </c>
      <c r="H1586" s="11">
        <f t="shared" si="748"/>
        <v>521.81707015334189</v>
      </c>
      <c r="I1586" s="24">
        <f t="shared" si="762"/>
        <v>370.94643648105199</v>
      </c>
      <c r="J1586" s="12">
        <f t="shared" si="749"/>
        <v>0.19511070847085962</v>
      </c>
      <c r="K1586" s="24">
        <f t="shared" si="750"/>
        <v>592.51025454949456</v>
      </c>
      <c r="L1586" s="12">
        <f t="shared" si="763"/>
        <v>0.19893972284672187</v>
      </c>
      <c r="M1586" s="24">
        <f t="shared" si="764"/>
        <v>669.68798872655475</v>
      </c>
      <c r="N1586" s="12">
        <f t="shared" si="751"/>
        <v>0.45000077816582118</v>
      </c>
      <c r="O1586" s="24">
        <f t="shared" si="752"/>
        <v>856.33256022801709</v>
      </c>
      <c r="P1586" s="12">
        <f t="shared" si="765"/>
        <v>0.23906366423966885</v>
      </c>
      <c r="Q1586" s="24">
        <f t="shared" si="766"/>
        <v>521.81707015334189</v>
      </c>
      <c r="R1586" s="12">
        <f t="shared" si="753"/>
        <v>0.3100286645092577</v>
      </c>
      <c r="S1586" s="24">
        <f t="shared" si="754"/>
        <v>683.62283692289657</v>
      </c>
      <c r="T1586" s="12">
        <f t="shared" si="767"/>
        <v>0.23774845462971028</v>
      </c>
      <c r="W1586" s="24">
        <f t="shared" si="768"/>
        <v>611.0212515281313</v>
      </c>
      <c r="X1586" s="24">
        <f t="shared" si="769"/>
        <v>768.39508702419209</v>
      </c>
      <c r="Y1586" s="13">
        <f t="shared" si="755"/>
        <v>0.31366828283816267</v>
      </c>
      <c r="Z1586" s="24">
        <f t="shared" si="756"/>
        <v>4261.1557688327512</v>
      </c>
      <c r="AA1586" s="24">
        <f t="shared" si="757"/>
        <v>17380.853694989964</v>
      </c>
      <c r="AB1586" s="24">
        <f t="shared" si="770"/>
        <v>669.68798872655475</v>
      </c>
      <c r="AC1586" s="24">
        <f t="shared" si="771"/>
        <v>521.81707015334189</v>
      </c>
      <c r="AE1586" s="14">
        <f t="shared" si="772"/>
        <v>130.66666666666666</v>
      </c>
      <c r="AF1586" s="24">
        <f t="shared" si="776"/>
        <v>435.90853507667094</v>
      </c>
      <c r="AG1586" s="3">
        <f t="shared" si="773"/>
        <v>-1</v>
      </c>
      <c r="AH1586" s="3">
        <f>IF(AC1586&lt;=450,AthetaR30_0,IF(AC1586&gt;=650,AthetaR30_2,(IF(AC1586&lt;=550,AthetaR30_0+(AthetaR30_1-AthetaR30_0)/100*(AC1586-450),AthetaR30_1+(AthetaR30_2-AthetaR30_1)/100*(AC1586-450)))))</f>
        <v>0</v>
      </c>
      <c r="AI1586" s="3">
        <f>IF(AD1586&lt;=450,AthetaR60_0,IF(AD1586&gt;=650,AthetaR60_2,(IF(AD1586&lt;=550,AthetaR60_0+(AthetaR60_1-AthetaR60_0)/100*(AD1586-450),AthetaR60_1+(AthetaR60_2-AthetaR60_1)/100*(AD1586-450)))))</f>
        <v>0.5</v>
      </c>
      <c r="AJ1586" s="3">
        <f>IF(AE1586&lt;=450,AthetaR90_0,IF(AE1586&gt;=650,AthetaR90_2,(IF(AE1586&lt;=550,AthetaR90_0+(AthetaR90_1-AthetaR90_0)/100*(AE1586-450),AthetaR90_1+(AthetaR90_2-AthetaR90_1)/100*(AE1586-450)))))</f>
        <v>1.3</v>
      </c>
      <c r="AK1586" s="3">
        <f>IF(AF1586&lt;=450,AthetaR120_0,IF(AF1586&gt;=650,AthetaR120_2,(IF(AF1586&lt;=550,AthetaR120_0+(AthetaR120_1-AthetaR120_0)/100*(AF1586-450),AthetaR120_1+(AthetaR120_2-AthetaR120_1)/100*(AF1586-450)))))</f>
        <v>1.9</v>
      </c>
      <c r="AL1586" s="24">
        <f t="shared" si="774"/>
        <v>669.68798872655475</v>
      </c>
      <c r="AM1586" s="14">
        <f t="shared" si="775"/>
        <v>512.67938968881253</v>
      </c>
    </row>
    <row r="1587" spans="2:39" x14ac:dyDescent="0.25">
      <c r="B1587" s="3">
        <f t="shared" si="758"/>
        <v>7845</v>
      </c>
      <c r="C1587" s="14">
        <f t="shared" si="759"/>
        <v>130.75</v>
      </c>
      <c r="D1587" s="11">
        <f t="shared" si="760"/>
        <v>1061.8816051792005</v>
      </c>
      <c r="E1587" s="11">
        <f t="shared" si="746"/>
        <v>781.6812806300934</v>
      </c>
      <c r="F1587" s="11">
        <f t="shared" si="761"/>
        <v>371.14537620389871</v>
      </c>
      <c r="G1587" s="11">
        <f t="shared" si="747"/>
        <v>669.92705239079442</v>
      </c>
      <c r="H1587" s="11">
        <f t="shared" si="748"/>
        <v>522.05481860797158</v>
      </c>
      <c r="I1587" s="24">
        <f t="shared" si="762"/>
        <v>371.14537620389871</v>
      </c>
      <c r="J1587" s="12">
        <f t="shared" si="749"/>
        <v>0.1950821647040801</v>
      </c>
      <c r="K1587" s="24">
        <f t="shared" si="750"/>
        <v>592.59694865885103</v>
      </c>
      <c r="L1587" s="12">
        <f t="shared" si="763"/>
        <v>0.19888352958776823</v>
      </c>
      <c r="M1587" s="24">
        <f t="shared" si="764"/>
        <v>669.92705239079442</v>
      </c>
      <c r="N1587" s="12">
        <f t="shared" si="751"/>
        <v>0.44964979680855227</v>
      </c>
      <c r="O1587" s="24">
        <f t="shared" si="752"/>
        <v>857.00098433583514</v>
      </c>
      <c r="P1587" s="12">
        <f t="shared" si="765"/>
        <v>0.23881571002947163</v>
      </c>
      <c r="Q1587" s="24">
        <f t="shared" si="766"/>
        <v>522.05481860797158</v>
      </c>
      <c r="R1587" s="12">
        <f t="shared" si="753"/>
        <v>0.3099399366295959</v>
      </c>
      <c r="S1587" s="24">
        <f t="shared" si="754"/>
        <v>683.81854066300866</v>
      </c>
      <c r="T1587" s="12">
        <f t="shared" si="767"/>
        <v>0.23762535582381569</v>
      </c>
      <c r="W1587" s="24">
        <f t="shared" si="768"/>
        <v>611.3349198109695</v>
      </c>
      <c r="X1587" s="24">
        <f t="shared" si="769"/>
        <v>768.64865407732168</v>
      </c>
      <c r="Y1587" s="13">
        <f t="shared" si="755"/>
        <v>0.31358326887993904</v>
      </c>
      <c r="Z1587" s="24">
        <f t="shared" si="756"/>
        <v>4258.6590204780978</v>
      </c>
      <c r="AA1587" s="24">
        <f t="shared" si="757"/>
        <v>17384.62461273119</v>
      </c>
      <c r="AB1587" s="24">
        <f t="shared" si="770"/>
        <v>669.92705239079442</v>
      </c>
      <c r="AC1587" s="24">
        <f t="shared" si="771"/>
        <v>522.05481860797158</v>
      </c>
      <c r="AE1587" s="14">
        <f t="shared" si="772"/>
        <v>130.75</v>
      </c>
      <c r="AF1587" s="24">
        <f t="shared" si="776"/>
        <v>436.02740930398579</v>
      </c>
      <c r="AG1587" s="3">
        <f t="shared" si="773"/>
        <v>-1</v>
      </c>
      <c r="AH1587" s="3">
        <f>IF(AC1587&lt;=450,AthetaR30_0,IF(AC1587&gt;=650,AthetaR30_2,(IF(AC1587&lt;=550,AthetaR30_0+(AthetaR30_1-AthetaR30_0)/100*(AC1587-450),AthetaR30_1+(AthetaR30_2-AthetaR30_1)/100*(AC1587-450)))))</f>
        <v>0</v>
      </c>
      <c r="AI1587" s="3">
        <f>IF(AD1587&lt;=450,AthetaR60_0,IF(AD1587&gt;=650,AthetaR60_2,(IF(AD1587&lt;=550,AthetaR60_0+(AthetaR60_1-AthetaR60_0)/100*(AD1587-450),AthetaR60_1+(AthetaR60_2-AthetaR60_1)/100*(AD1587-450)))))</f>
        <v>0.5</v>
      </c>
      <c r="AJ1587" s="3">
        <f>IF(AE1587&lt;=450,AthetaR90_0,IF(AE1587&gt;=650,AthetaR90_2,(IF(AE1587&lt;=550,AthetaR90_0+(AthetaR90_1-AthetaR90_0)/100*(AE1587-450),AthetaR90_1+(AthetaR90_2-AthetaR90_1)/100*(AE1587-450)))))</f>
        <v>1.3</v>
      </c>
      <c r="AK1587" s="3">
        <f>IF(AF1587&lt;=450,AthetaR120_0,IF(AF1587&gt;=650,AthetaR120_2,(IF(AF1587&lt;=550,AthetaR120_0+(AthetaR120_1-AthetaR120_0)/100*(AF1587-450),AthetaR120_1+(AthetaR120_2-AthetaR120_1)/100*(AF1587-450)))))</f>
        <v>1.9</v>
      </c>
      <c r="AL1587" s="24">
        <f t="shared" si="774"/>
        <v>669.92705239079442</v>
      </c>
      <c r="AM1587" s="14">
        <f t="shared" si="775"/>
        <v>512.90280554813774</v>
      </c>
    </row>
    <row r="1588" spans="2:39" x14ac:dyDescent="0.25">
      <c r="B1588" s="3">
        <f t="shared" si="758"/>
        <v>7850</v>
      </c>
      <c r="C1588" s="14">
        <f t="shared" si="759"/>
        <v>130.83333333333334</v>
      </c>
      <c r="D1588" s="11">
        <f t="shared" si="760"/>
        <v>1061.9769785727815</v>
      </c>
      <c r="E1588" s="11">
        <f t="shared" si="746"/>
        <v>781.89507897874546</v>
      </c>
      <c r="F1588" s="11">
        <f t="shared" si="761"/>
        <v>371.34425973348647</v>
      </c>
      <c r="G1588" s="11">
        <f t="shared" si="747"/>
        <v>670.1658681008239</v>
      </c>
      <c r="H1588" s="11">
        <f t="shared" si="748"/>
        <v>522.29244396379545</v>
      </c>
      <c r="I1588" s="24">
        <f t="shared" si="762"/>
        <v>371.34425973348647</v>
      </c>
      <c r="J1588" s="12">
        <f t="shared" si="749"/>
        <v>0.19505361698893198</v>
      </c>
      <c r="K1588" s="24">
        <f t="shared" si="750"/>
        <v>592.68368013888767</v>
      </c>
      <c r="L1588" s="12">
        <f t="shared" si="763"/>
        <v>0.19882733712215733</v>
      </c>
      <c r="M1588" s="24">
        <f t="shared" si="764"/>
        <v>670.1658681008239</v>
      </c>
      <c r="N1588" s="12">
        <f t="shared" si="751"/>
        <v>0.44929726145411625</v>
      </c>
      <c r="O1588" s="24">
        <f t="shared" si="752"/>
        <v>857.67341920620822</v>
      </c>
      <c r="P1588" s="12">
        <f t="shared" si="765"/>
        <v>0.23856723581298769</v>
      </c>
      <c r="Q1588" s="24">
        <f t="shared" si="766"/>
        <v>522.29244396379545</v>
      </c>
      <c r="R1588" s="12">
        <f t="shared" si="753"/>
        <v>0.30985121398799809</v>
      </c>
      <c r="S1588" s="24">
        <f t="shared" si="754"/>
        <v>684.01434492183444</v>
      </c>
      <c r="T1588" s="12">
        <f t="shared" si="767"/>
        <v>0.23750231445208536</v>
      </c>
      <c r="W1588" s="24">
        <f t="shared" si="768"/>
        <v>611.64850307984943</v>
      </c>
      <c r="X1588" s="24">
        <f t="shared" si="769"/>
        <v>768.90341085722775</v>
      </c>
      <c r="Y1588" s="13">
        <f t="shared" si="755"/>
        <v>0.31349782541105869</v>
      </c>
      <c r="Z1588" s="24">
        <f t="shared" si="756"/>
        <v>4256.1643974724011</v>
      </c>
      <c r="AA1588" s="24">
        <f t="shared" si="757"/>
        <v>17388.393370246213</v>
      </c>
      <c r="AB1588" s="24">
        <f t="shared" si="770"/>
        <v>670.1658681008239</v>
      </c>
      <c r="AC1588" s="24">
        <f t="shared" si="771"/>
        <v>522.29244396379545</v>
      </c>
      <c r="AE1588" s="14">
        <f t="shared" si="772"/>
        <v>130.83333333333334</v>
      </c>
      <c r="AF1588" s="24">
        <f t="shared" si="776"/>
        <v>436.14622198189772</v>
      </c>
      <c r="AG1588" s="3">
        <f t="shared" si="773"/>
        <v>-1</v>
      </c>
      <c r="AH1588" s="3">
        <f>IF(AC1588&lt;=450,AthetaR30_0,IF(AC1588&gt;=650,AthetaR30_2,(IF(AC1588&lt;=550,AthetaR30_0+(AthetaR30_1-AthetaR30_0)/100*(AC1588-450),AthetaR30_1+(AthetaR30_2-AthetaR30_1)/100*(AC1588-450)))))</f>
        <v>0</v>
      </c>
      <c r="AI1588" s="3">
        <f>IF(AD1588&lt;=450,AthetaR60_0,IF(AD1588&gt;=650,AthetaR60_2,(IF(AD1588&lt;=550,AthetaR60_0+(AthetaR60_1-AthetaR60_0)/100*(AD1588-450),AthetaR60_1+(AthetaR60_2-AthetaR60_1)/100*(AD1588-450)))))</f>
        <v>0.5</v>
      </c>
      <c r="AJ1588" s="3">
        <f>IF(AE1588&lt;=450,AthetaR90_0,IF(AE1588&gt;=650,AthetaR90_2,(IF(AE1588&lt;=550,AthetaR90_0+(AthetaR90_1-AthetaR90_0)/100*(AE1588-450),AthetaR90_1+(AthetaR90_2-AthetaR90_1)/100*(AE1588-450)))))</f>
        <v>1.3</v>
      </c>
      <c r="AK1588" s="3">
        <f>IF(AF1588&lt;=450,AthetaR120_0,IF(AF1588&gt;=650,AthetaR120_2,(IF(AF1588&lt;=550,AthetaR120_0+(AthetaR120_1-AthetaR120_0)/100*(AF1588-450),AthetaR120_1+(AthetaR120_2-AthetaR120_1)/100*(AF1588-450)))))</f>
        <v>1.9</v>
      </c>
      <c r="AL1588" s="24">
        <f t="shared" si="774"/>
        <v>670.1658681008239</v>
      </c>
      <c r="AM1588" s="14">
        <f t="shared" si="775"/>
        <v>513.12609243220845</v>
      </c>
    </row>
    <row r="1589" spans="2:39" x14ac:dyDescent="0.25">
      <c r="B1589" s="3">
        <f t="shared" si="758"/>
        <v>7855</v>
      </c>
      <c r="C1589" s="14">
        <f t="shared" si="759"/>
        <v>130.91666666666666</v>
      </c>
      <c r="D1589" s="11">
        <f t="shared" si="760"/>
        <v>1062.0722912962608</v>
      </c>
      <c r="E1589" s="11">
        <f t="shared" si="746"/>
        <v>782.10887732739752</v>
      </c>
      <c r="F1589" s="11">
        <f t="shared" si="761"/>
        <v>371.54308707060864</v>
      </c>
      <c r="G1589" s="11">
        <f t="shared" si="747"/>
        <v>670.40443533663688</v>
      </c>
      <c r="H1589" s="11">
        <f t="shared" si="748"/>
        <v>522.52994627824751</v>
      </c>
      <c r="I1589" s="24">
        <f t="shared" si="762"/>
        <v>371.54308707060864</v>
      </c>
      <c r="J1589" s="12">
        <f t="shared" si="749"/>
        <v>0.19502506531522182</v>
      </c>
      <c r="K1589" s="24">
        <f t="shared" si="750"/>
        <v>592.77044904226591</v>
      </c>
      <c r="L1589" s="12">
        <f t="shared" si="763"/>
        <v>0.19877114546814717</v>
      </c>
      <c r="M1589" s="24">
        <f t="shared" si="764"/>
        <v>670.40443533663688</v>
      </c>
      <c r="N1589" s="12">
        <f t="shared" si="751"/>
        <v>0.44894316310674104</v>
      </c>
      <c r="O1589" s="24">
        <f t="shared" si="752"/>
        <v>858.34989846970097</v>
      </c>
      <c r="P1589" s="12">
        <f t="shared" si="765"/>
        <v>0.23831823794792617</v>
      </c>
      <c r="Q1589" s="24">
        <f t="shared" si="766"/>
        <v>522.52994627824751</v>
      </c>
      <c r="R1589" s="12">
        <f t="shared" si="753"/>
        <v>0.30976249665874278</v>
      </c>
      <c r="S1589" s="24">
        <f t="shared" si="754"/>
        <v>684.21024961174487</v>
      </c>
      <c r="T1589" s="12">
        <f t="shared" si="767"/>
        <v>0.23737933056019242</v>
      </c>
      <c r="W1589" s="24">
        <f t="shared" si="768"/>
        <v>611.96200090526054</v>
      </c>
      <c r="X1589" s="24">
        <f t="shared" si="769"/>
        <v>769.15936537699827</v>
      </c>
      <c r="Y1589" s="13">
        <f t="shared" si="755"/>
        <v>0.31341195076236822</v>
      </c>
      <c r="Z1589" s="24">
        <f t="shared" si="756"/>
        <v>4253.6719105534248</v>
      </c>
      <c r="AA1589" s="24">
        <f t="shared" si="757"/>
        <v>17392.16001016368</v>
      </c>
      <c r="AB1589" s="24">
        <f t="shared" si="770"/>
        <v>670.40443533663688</v>
      </c>
      <c r="AC1589" s="24">
        <f t="shared" si="771"/>
        <v>522.52994627824751</v>
      </c>
      <c r="AE1589" s="14">
        <f t="shared" si="772"/>
        <v>130.91666666666666</v>
      </c>
      <c r="AF1589" s="24">
        <f t="shared" si="776"/>
        <v>436.26497313912375</v>
      </c>
      <c r="AG1589" s="3">
        <f t="shared" si="773"/>
        <v>-1</v>
      </c>
      <c r="AH1589" s="3">
        <f>IF(AC1589&lt;=450,AthetaR30_0,IF(AC1589&gt;=650,AthetaR30_2,(IF(AC1589&lt;=550,AthetaR30_0+(AthetaR30_1-AthetaR30_0)/100*(AC1589-450),AthetaR30_1+(AthetaR30_2-AthetaR30_1)/100*(AC1589-450)))))</f>
        <v>0</v>
      </c>
      <c r="AI1589" s="3">
        <f>IF(AD1589&lt;=450,AthetaR60_0,IF(AD1589&gt;=650,AthetaR60_2,(IF(AD1589&lt;=550,AthetaR60_0+(AthetaR60_1-AthetaR60_0)/100*(AD1589-450),AthetaR60_1+(AthetaR60_2-AthetaR60_1)/100*(AD1589-450)))))</f>
        <v>0.5</v>
      </c>
      <c r="AJ1589" s="3">
        <f>IF(AE1589&lt;=450,AthetaR90_0,IF(AE1589&gt;=650,AthetaR90_2,(IF(AE1589&lt;=550,AthetaR90_0+(AthetaR90_1-AthetaR90_0)/100*(AE1589-450),AthetaR90_1+(AthetaR90_2-AthetaR90_1)/100*(AE1589-450)))))</f>
        <v>1.3</v>
      </c>
      <c r="AK1589" s="3">
        <f>IF(AF1589&lt;=450,AthetaR120_0,IF(AF1589&gt;=650,AthetaR120_2,(IF(AF1589&lt;=550,AthetaR120_0+(AthetaR120_1-AthetaR120_0)/100*(AF1589-450),AthetaR120_1+(AthetaR120_2-AthetaR120_1)/100*(AF1589-450)))))</f>
        <v>1.9</v>
      </c>
      <c r="AL1589" s="24">
        <f t="shared" si="774"/>
        <v>670.40443533663688</v>
      </c>
      <c r="AM1589" s="14">
        <f t="shared" si="775"/>
        <v>513.34925043025885</v>
      </c>
    </row>
    <row r="1590" spans="2:39" x14ac:dyDescent="0.25">
      <c r="B1590" s="3">
        <f t="shared" si="758"/>
        <v>7860</v>
      </c>
      <c r="C1590" s="14">
        <f t="shared" si="759"/>
        <v>131</v>
      </c>
      <c r="D1590" s="11">
        <f t="shared" si="760"/>
        <v>1062.1675434267775</v>
      </c>
      <c r="E1590" s="11">
        <f t="shared" si="746"/>
        <v>782.32267567604958</v>
      </c>
      <c r="F1590" s="11">
        <f t="shared" si="761"/>
        <v>371.74185821607676</v>
      </c>
      <c r="G1590" s="11">
        <f t="shared" si="747"/>
        <v>670.64275357458484</v>
      </c>
      <c r="H1590" s="11">
        <f t="shared" si="748"/>
        <v>522.76732560880771</v>
      </c>
      <c r="I1590" s="24">
        <f t="shared" si="762"/>
        <v>371.74185821607676</v>
      </c>
      <c r="J1590" s="12">
        <f t="shared" si="749"/>
        <v>0.19499650967282428</v>
      </c>
      <c r="K1590" s="24">
        <f t="shared" si="750"/>
        <v>592.85725542149339</v>
      </c>
      <c r="L1590" s="12">
        <f t="shared" si="763"/>
        <v>0.19871495464400427</v>
      </c>
      <c r="M1590" s="24">
        <f t="shared" si="764"/>
        <v>670.64275357458484</v>
      </c>
      <c r="N1590" s="12">
        <f t="shared" si="751"/>
        <v>0.44858749271252613</v>
      </c>
      <c r="O1590" s="24">
        <f t="shared" si="752"/>
        <v>859.03045611279776</v>
      </c>
      <c r="P1590" s="12">
        <f t="shared" si="765"/>
        <v>0.23806871276511468</v>
      </c>
      <c r="Q1590" s="24">
        <f t="shared" si="766"/>
        <v>522.76732560880771</v>
      </c>
      <c r="R1590" s="12">
        <f t="shared" si="753"/>
        <v>0.3096737847160454</v>
      </c>
      <c r="S1590" s="24">
        <f t="shared" si="754"/>
        <v>684.40625464495156</v>
      </c>
      <c r="T1590" s="12">
        <f t="shared" si="767"/>
        <v>0.23725640419362276</v>
      </c>
      <c r="W1590" s="24">
        <f t="shared" si="768"/>
        <v>612.27541285602285</v>
      </c>
      <c r="X1590" s="24">
        <f t="shared" si="769"/>
        <v>769.41652571990858</v>
      </c>
      <c r="Y1590" s="13">
        <f t="shared" si="755"/>
        <v>0.31332564325071999</v>
      </c>
      <c r="Z1590" s="24">
        <f t="shared" si="756"/>
        <v>4251.1815705006684</v>
      </c>
      <c r="AA1590" s="24">
        <f t="shared" si="757"/>
        <v>17395.924575400481</v>
      </c>
      <c r="AB1590" s="24">
        <f t="shared" si="770"/>
        <v>670.64275357458484</v>
      </c>
      <c r="AC1590" s="24">
        <f t="shared" si="771"/>
        <v>522.76732560880771</v>
      </c>
      <c r="AE1590" s="14">
        <f t="shared" si="772"/>
        <v>131</v>
      </c>
      <c r="AF1590" s="24">
        <f t="shared" si="776"/>
        <v>436.38366280440385</v>
      </c>
      <c r="AG1590" s="3">
        <f t="shared" si="773"/>
        <v>-1</v>
      </c>
      <c r="AH1590" s="3">
        <f>IF(AC1590&lt;=450,AthetaR30_0,IF(AC1590&gt;=650,AthetaR30_2,(IF(AC1590&lt;=550,AthetaR30_0+(AthetaR30_1-AthetaR30_0)/100*(AC1590-450),AthetaR30_1+(AthetaR30_2-AthetaR30_1)/100*(AC1590-450)))))</f>
        <v>0</v>
      </c>
      <c r="AI1590" s="3">
        <f>IF(AD1590&lt;=450,AthetaR60_0,IF(AD1590&gt;=650,AthetaR60_2,(IF(AD1590&lt;=550,AthetaR60_0+(AthetaR60_1-AthetaR60_0)/100*(AD1590-450),AthetaR60_1+(AthetaR60_2-AthetaR60_1)/100*(AD1590-450)))))</f>
        <v>0.5</v>
      </c>
      <c r="AJ1590" s="3">
        <f>IF(AE1590&lt;=450,AthetaR90_0,IF(AE1590&gt;=650,AthetaR90_2,(IF(AE1590&lt;=550,AthetaR90_0+(AthetaR90_1-AthetaR90_0)/100*(AE1590-450),AthetaR90_1+(AthetaR90_2-AthetaR90_1)/100*(AE1590-450)))))</f>
        <v>1.3</v>
      </c>
      <c r="AK1590" s="3">
        <f>IF(AF1590&lt;=450,AthetaR120_0,IF(AF1590&gt;=650,AthetaR120_2,(IF(AF1590&lt;=550,AthetaR120_0+(AthetaR120_1-AthetaR120_0)/100*(AF1590-450),AthetaR120_1+(AthetaR120_2-AthetaR120_1)/100*(AF1590-450)))))</f>
        <v>1.9</v>
      </c>
      <c r="AL1590" s="24">
        <f t="shared" si="774"/>
        <v>670.64275357458484</v>
      </c>
      <c r="AM1590" s="14">
        <f t="shared" si="775"/>
        <v>513.57227963169396</v>
      </c>
    </row>
    <row r="1591" spans="2:39" x14ac:dyDescent="0.25">
      <c r="B1591" s="3">
        <f t="shared" si="758"/>
        <v>7865</v>
      </c>
      <c r="C1591" s="14">
        <f t="shared" si="759"/>
        <v>131.08333333333334</v>
      </c>
      <c r="D1591" s="11">
        <f t="shared" si="760"/>
        <v>1062.262735041324</v>
      </c>
      <c r="E1591" s="11">
        <f t="shared" si="746"/>
        <v>782.53647402470176</v>
      </c>
      <c r="F1591" s="11">
        <f t="shared" si="761"/>
        <v>371.94057317072077</v>
      </c>
      <c r="G1591" s="11">
        <f t="shared" si="747"/>
        <v>670.88082228734993</v>
      </c>
      <c r="H1591" s="11">
        <f t="shared" si="748"/>
        <v>523.00458201300137</v>
      </c>
      <c r="I1591" s="24">
        <f t="shared" si="762"/>
        <v>371.94057317072077</v>
      </c>
      <c r="J1591" s="12">
        <f t="shared" si="749"/>
        <v>0.19496795005168197</v>
      </c>
      <c r="K1591" s="24">
        <f t="shared" si="750"/>
        <v>592.94409932892438</v>
      </c>
      <c r="L1591" s="12">
        <f t="shared" si="763"/>
        <v>0.19865876466797674</v>
      </c>
      <c r="M1591" s="24">
        <f t="shared" si="764"/>
        <v>670.88082228734993</v>
      </c>
      <c r="N1591" s="12">
        <f t="shared" si="751"/>
        <v>0.44823024115911148</v>
      </c>
      <c r="O1591" s="24">
        <f t="shared" si="752"/>
        <v>859.71512648238968</v>
      </c>
      <c r="P1591" s="12">
        <f t="shared" si="765"/>
        <v>0.23781865656824624</v>
      </c>
      <c r="Q1591" s="24">
        <f t="shared" si="766"/>
        <v>523.00458201300137</v>
      </c>
      <c r="R1591" s="12">
        <f t="shared" si="753"/>
        <v>0.30958507823405818</v>
      </c>
      <c r="S1591" s="24">
        <f t="shared" si="754"/>
        <v>684.60235993350716</v>
      </c>
      <c r="T1591" s="12">
        <f t="shared" si="767"/>
        <v>0.23713353539763357</v>
      </c>
      <c r="W1591" s="24">
        <f t="shared" si="768"/>
        <v>612.58873849927352</v>
      </c>
      <c r="X1591" s="24">
        <f t="shared" si="769"/>
        <v>769.67490004017452</v>
      </c>
      <c r="Y1591" s="13">
        <f t="shared" si="755"/>
        <v>0.31323890117883169</v>
      </c>
      <c r="Z1591" s="24">
        <f t="shared" si="756"/>
        <v>4248.6933881357063</v>
      </c>
      <c r="AA1591" s="24">
        <f t="shared" si="757"/>
        <v>17399.687109163624</v>
      </c>
      <c r="AB1591" s="24">
        <f t="shared" si="770"/>
        <v>670.88082228734993</v>
      </c>
      <c r="AC1591" s="24">
        <f t="shared" si="771"/>
        <v>523.00458201300137</v>
      </c>
      <c r="AE1591" s="14">
        <f t="shared" si="772"/>
        <v>131.08333333333334</v>
      </c>
      <c r="AF1591" s="24">
        <f t="shared" si="776"/>
        <v>436.50229100650068</v>
      </c>
      <c r="AG1591" s="3">
        <f t="shared" si="773"/>
        <v>-1</v>
      </c>
      <c r="AH1591" s="3">
        <f>IF(AC1591&lt;=450,AthetaR30_0,IF(AC1591&gt;=650,AthetaR30_2,(IF(AC1591&lt;=550,AthetaR30_0+(AthetaR30_1-AthetaR30_0)/100*(AC1591-450),AthetaR30_1+(AthetaR30_2-AthetaR30_1)/100*(AC1591-450)))))</f>
        <v>0</v>
      </c>
      <c r="AI1591" s="3">
        <f>IF(AD1591&lt;=450,AthetaR60_0,IF(AD1591&gt;=650,AthetaR60_2,(IF(AD1591&lt;=550,AthetaR60_0+(AthetaR60_1-AthetaR60_0)/100*(AD1591-450),AthetaR60_1+(AthetaR60_2-AthetaR60_1)/100*(AD1591-450)))))</f>
        <v>0.5</v>
      </c>
      <c r="AJ1591" s="3">
        <f>IF(AE1591&lt;=450,AthetaR90_0,IF(AE1591&gt;=650,AthetaR90_2,(IF(AE1591&lt;=550,AthetaR90_0+(AthetaR90_1-AthetaR90_0)/100*(AE1591-450),AthetaR90_1+(AthetaR90_2-AthetaR90_1)/100*(AE1591-450)))))</f>
        <v>1.3</v>
      </c>
      <c r="AK1591" s="3">
        <f>IF(AF1591&lt;=450,AthetaR120_0,IF(AF1591&gt;=650,AthetaR120_2,(IF(AF1591&lt;=550,AthetaR120_0+(AthetaR120_1-AthetaR120_0)/100*(AF1591-450),AthetaR120_1+(AthetaR120_2-AthetaR120_1)/100*(AF1591-450)))))</f>
        <v>1.9</v>
      </c>
      <c r="AL1591" s="24">
        <f t="shared" si="774"/>
        <v>670.88082228734993</v>
      </c>
      <c r="AM1591" s="14">
        <f t="shared" si="775"/>
        <v>513.79518012609014</v>
      </c>
    </row>
    <row r="1592" spans="2:39" x14ac:dyDescent="0.25">
      <c r="B1592" s="3">
        <f t="shared" si="758"/>
        <v>7870</v>
      </c>
      <c r="C1592" s="14">
        <f t="shared" si="759"/>
        <v>131.16666666666666</v>
      </c>
      <c r="D1592" s="11">
        <f t="shared" si="760"/>
        <v>1062.3578662167461</v>
      </c>
      <c r="E1592" s="11">
        <f t="shared" si="746"/>
        <v>782.75027237335371</v>
      </c>
      <c r="F1592" s="11">
        <f t="shared" si="761"/>
        <v>372.13923193538875</v>
      </c>
      <c r="G1592" s="11">
        <f t="shared" si="747"/>
        <v>671.11864094391819</v>
      </c>
      <c r="H1592" s="11">
        <f t="shared" si="748"/>
        <v>523.24171554839904</v>
      </c>
      <c r="I1592" s="24">
        <f t="shared" si="762"/>
        <v>372.13923193538875</v>
      </c>
      <c r="J1592" s="12">
        <f t="shared" si="749"/>
        <v>0.19493938644180572</v>
      </c>
      <c r="K1592" s="24">
        <f t="shared" si="750"/>
        <v>593.03098081675898</v>
      </c>
      <c r="L1592" s="12">
        <f t="shared" si="763"/>
        <v>0.19860257555833477</v>
      </c>
      <c r="M1592" s="24">
        <f t="shared" si="764"/>
        <v>671.11864094391819</v>
      </c>
      <c r="N1592" s="12">
        <f t="shared" si="751"/>
        <v>0.44787139927534736</v>
      </c>
      <c r="O1592" s="24">
        <f t="shared" si="752"/>
        <v>860.4039442903287</v>
      </c>
      <c r="P1592" s="12">
        <f t="shared" si="765"/>
        <v>0.23756806563378091</v>
      </c>
      <c r="Q1592" s="24">
        <f t="shared" si="766"/>
        <v>523.24171554839904</v>
      </c>
      <c r="R1592" s="12">
        <f t="shared" si="753"/>
        <v>0.30949637728686941</v>
      </c>
      <c r="S1592" s="24">
        <f t="shared" si="754"/>
        <v>684.7985653893063</v>
      </c>
      <c r="T1592" s="12">
        <f t="shared" si="767"/>
        <v>0.237010724217317</v>
      </c>
      <c r="W1592" s="24">
        <f t="shared" si="768"/>
        <v>612.90197740045232</v>
      </c>
      <c r="X1592" s="24">
        <f t="shared" si="769"/>
        <v>769.9344965637132</v>
      </c>
      <c r="Y1592" s="13">
        <f t="shared" si="755"/>
        <v>0.31315172283514392</v>
      </c>
      <c r="Z1592" s="24">
        <f t="shared" si="756"/>
        <v>4246.2073743225346</v>
      </c>
      <c r="AA1592" s="24">
        <f t="shared" si="757"/>
        <v>17403.447654952059</v>
      </c>
      <c r="AB1592" s="24">
        <f t="shared" si="770"/>
        <v>671.11864094391819</v>
      </c>
      <c r="AC1592" s="24">
        <f t="shared" si="771"/>
        <v>523.24171554839904</v>
      </c>
      <c r="AE1592" s="14">
        <f t="shared" si="772"/>
        <v>131.16666666666666</v>
      </c>
      <c r="AF1592" s="24">
        <f t="shared" si="776"/>
        <v>436.62085777419952</v>
      </c>
      <c r="AG1592" s="3">
        <f t="shared" si="773"/>
        <v>-1</v>
      </c>
      <c r="AH1592" s="3">
        <f>IF(AC1592&lt;=450,AthetaR30_0,IF(AC1592&gt;=650,AthetaR30_2,(IF(AC1592&lt;=550,AthetaR30_0+(AthetaR30_1-AthetaR30_0)/100*(AC1592-450),AthetaR30_1+(AthetaR30_2-AthetaR30_1)/100*(AC1592-450)))))</f>
        <v>0</v>
      </c>
      <c r="AI1592" s="3">
        <f>IF(AD1592&lt;=450,AthetaR60_0,IF(AD1592&gt;=650,AthetaR60_2,(IF(AD1592&lt;=550,AthetaR60_0+(AthetaR60_1-AthetaR60_0)/100*(AD1592-450),AthetaR60_1+(AthetaR60_2-AthetaR60_1)/100*(AD1592-450)))))</f>
        <v>0.5</v>
      </c>
      <c r="AJ1592" s="3">
        <f>IF(AE1592&lt;=450,AthetaR90_0,IF(AE1592&gt;=650,AthetaR90_2,(IF(AE1592&lt;=550,AthetaR90_0+(AthetaR90_1-AthetaR90_0)/100*(AE1592-450),AthetaR90_1+(AthetaR90_2-AthetaR90_1)/100*(AE1592-450)))))</f>
        <v>1.3</v>
      </c>
      <c r="AK1592" s="3">
        <f>IF(AF1592&lt;=450,AthetaR120_0,IF(AF1592&gt;=650,AthetaR120_2,(IF(AF1592&lt;=550,AthetaR120_0+(AthetaR120_1-AthetaR120_0)/100*(AF1592-450),AthetaR120_1+(AthetaR120_2-AthetaR120_1)/100*(AF1592-450)))))</f>
        <v>1.9</v>
      </c>
      <c r="AL1592" s="24">
        <f t="shared" si="774"/>
        <v>671.11864094391819</v>
      </c>
      <c r="AM1592" s="14">
        <f t="shared" si="775"/>
        <v>514.01795200319577</v>
      </c>
    </row>
    <row r="1593" spans="2:39" x14ac:dyDescent="0.25">
      <c r="B1593" s="3">
        <f t="shared" si="758"/>
        <v>7875</v>
      </c>
      <c r="C1593" s="14">
        <f t="shared" si="759"/>
        <v>131.25</v>
      </c>
      <c r="D1593" s="11">
        <f t="shared" si="760"/>
        <v>1062.4529370297435</v>
      </c>
      <c r="E1593" s="11">
        <f t="shared" si="746"/>
        <v>782.96407072200589</v>
      </c>
      <c r="F1593" s="11">
        <f t="shared" si="761"/>
        <v>372.33783451094706</v>
      </c>
      <c r="G1593" s="11">
        <f t="shared" si="747"/>
        <v>671.356209009552</v>
      </c>
      <c r="H1593" s="11">
        <f t="shared" si="748"/>
        <v>523.47872627261631</v>
      </c>
      <c r="I1593" s="24">
        <f t="shared" si="762"/>
        <v>372.33783451094706</v>
      </c>
      <c r="J1593" s="12">
        <f t="shared" si="749"/>
        <v>0.19491081883327399</v>
      </c>
      <c r="K1593" s="24">
        <f t="shared" si="750"/>
        <v>593.11789993704497</v>
      </c>
      <c r="L1593" s="12">
        <f t="shared" si="763"/>
        <v>0.19854638733332572</v>
      </c>
      <c r="M1593" s="24">
        <f t="shared" si="764"/>
        <v>671.356209009552</v>
      </c>
      <c r="N1593" s="12">
        <f t="shared" si="751"/>
        <v>0.44751095783096362</v>
      </c>
      <c r="O1593" s="24">
        <f t="shared" si="752"/>
        <v>861.09694461804497</v>
      </c>
      <c r="P1593" s="12">
        <f t="shared" si="765"/>
        <v>0.23731693621065006</v>
      </c>
      <c r="Q1593" s="24">
        <f t="shared" si="766"/>
        <v>523.47872627261631</v>
      </c>
      <c r="R1593" s="12">
        <f t="shared" si="753"/>
        <v>0.30940768194850243</v>
      </c>
      <c r="S1593" s="24">
        <f t="shared" si="754"/>
        <v>684.99487092408799</v>
      </c>
      <c r="T1593" s="12">
        <f t="shared" si="767"/>
        <v>0.23688797069752873</v>
      </c>
      <c r="W1593" s="24">
        <f t="shared" si="768"/>
        <v>613.21512912328751</v>
      </c>
      <c r="X1593" s="24">
        <f t="shared" si="769"/>
        <v>770.19532358891479</v>
      </c>
      <c r="Y1593" s="13">
        <f t="shared" si="755"/>
        <v>0.31306410649368327</v>
      </c>
      <c r="Z1593" s="24">
        <f t="shared" si="756"/>
        <v>4243.7235399679594</v>
      </c>
      <c r="AA1593" s="24">
        <f t="shared" si="757"/>
        <v>17407.206256558929</v>
      </c>
      <c r="AB1593" s="24">
        <f t="shared" si="770"/>
        <v>671.356209009552</v>
      </c>
      <c r="AC1593" s="24">
        <f t="shared" si="771"/>
        <v>523.47872627261631</v>
      </c>
      <c r="AE1593" s="14">
        <f t="shared" si="772"/>
        <v>131.25</v>
      </c>
      <c r="AF1593" s="24">
        <f t="shared" si="776"/>
        <v>436.73936313630816</v>
      </c>
      <c r="AG1593" s="3">
        <f t="shared" si="773"/>
        <v>-1</v>
      </c>
      <c r="AH1593" s="3">
        <f>IF(AC1593&lt;=450,AthetaR30_0,IF(AC1593&gt;=650,AthetaR30_2,(IF(AC1593&lt;=550,AthetaR30_0+(AthetaR30_1-AthetaR30_0)/100*(AC1593-450),AthetaR30_1+(AthetaR30_2-AthetaR30_1)/100*(AC1593-450)))))</f>
        <v>0</v>
      </c>
      <c r="AI1593" s="3">
        <f>IF(AD1593&lt;=450,AthetaR60_0,IF(AD1593&gt;=650,AthetaR60_2,(IF(AD1593&lt;=550,AthetaR60_0+(AthetaR60_1-AthetaR60_0)/100*(AD1593-450),AthetaR60_1+(AthetaR60_2-AthetaR60_1)/100*(AD1593-450)))))</f>
        <v>0.5</v>
      </c>
      <c r="AJ1593" s="3">
        <f>IF(AE1593&lt;=450,AthetaR90_0,IF(AE1593&gt;=650,AthetaR90_2,(IF(AE1593&lt;=550,AthetaR90_0+(AthetaR90_1-AthetaR90_0)/100*(AE1593-450),AthetaR90_1+(AthetaR90_2-AthetaR90_1)/100*(AE1593-450)))))</f>
        <v>1.3</v>
      </c>
      <c r="AK1593" s="3">
        <f>IF(AF1593&lt;=450,AthetaR120_0,IF(AF1593&gt;=650,AthetaR120_2,(IF(AF1593&lt;=550,AthetaR120_0+(AthetaR120_1-AthetaR120_0)/100*(AF1593-450),AthetaR120_1+(AthetaR120_2-AthetaR120_1)/100*(AF1593-450)))))</f>
        <v>1.9</v>
      </c>
      <c r="AL1593" s="24">
        <f t="shared" si="774"/>
        <v>671.356209009552</v>
      </c>
      <c r="AM1593" s="14">
        <f t="shared" si="775"/>
        <v>514.24059535293145</v>
      </c>
    </row>
    <row r="1594" spans="2:39" x14ac:dyDescent="0.25">
      <c r="B1594" s="3">
        <f t="shared" si="758"/>
        <v>7880</v>
      </c>
      <c r="C1594" s="14">
        <f t="shared" si="759"/>
        <v>131.33333333333334</v>
      </c>
      <c r="D1594" s="11">
        <f t="shared" si="760"/>
        <v>1062.5479475568693</v>
      </c>
      <c r="E1594" s="11">
        <f t="shared" si="746"/>
        <v>783.17786907065795</v>
      </c>
      <c r="F1594" s="11">
        <f t="shared" si="761"/>
        <v>372.53638089828041</v>
      </c>
      <c r="G1594" s="11">
        <f t="shared" si="747"/>
        <v>671.59352594576262</v>
      </c>
      <c r="H1594" s="11">
        <f t="shared" si="748"/>
        <v>523.71561424331389</v>
      </c>
      <c r="I1594" s="24">
        <f t="shared" si="762"/>
        <v>372.53638089828041</v>
      </c>
      <c r="J1594" s="12">
        <f t="shared" si="749"/>
        <v>0.19488224721623273</v>
      </c>
      <c r="K1594" s="24">
        <f t="shared" si="750"/>
        <v>593.20485674167617</v>
      </c>
      <c r="L1594" s="12">
        <f t="shared" si="763"/>
        <v>0.19849020001123177</v>
      </c>
      <c r="M1594" s="24">
        <f t="shared" si="764"/>
        <v>671.59352594576262</v>
      </c>
      <c r="N1594" s="12">
        <f t="shared" si="751"/>
        <v>0.4471489075362397</v>
      </c>
      <c r="O1594" s="24">
        <f t="shared" si="752"/>
        <v>861.79416292123324</v>
      </c>
      <c r="P1594" s="12">
        <f t="shared" si="765"/>
        <v>0.23706526452019705</v>
      </c>
      <c r="Q1594" s="24">
        <f t="shared" si="766"/>
        <v>523.71561424331389</v>
      </c>
      <c r="R1594" s="12">
        <f t="shared" si="753"/>
        <v>0.30931899229291576</v>
      </c>
      <c r="S1594" s="24">
        <f t="shared" si="754"/>
        <v>685.19127644943421</v>
      </c>
      <c r="T1594" s="12">
        <f t="shared" si="767"/>
        <v>0.23676527488298113</v>
      </c>
      <c r="W1594" s="24">
        <f t="shared" si="768"/>
        <v>613.52819322978121</v>
      </c>
      <c r="X1594" s="24">
        <f t="shared" si="769"/>
        <v>770.45738948742303</v>
      </c>
      <c r="Y1594" s="13">
        <f t="shared" si="755"/>
        <v>0.3129760504139128</v>
      </c>
      <c r="Z1594" s="24">
        <f t="shared" si="756"/>
        <v>4241.2418960219184</v>
      </c>
      <c r="AA1594" s="24">
        <f t="shared" si="757"/>
        <v>17410.962958073207</v>
      </c>
      <c r="AB1594" s="24">
        <f t="shared" si="770"/>
        <v>671.59352594576262</v>
      </c>
      <c r="AC1594" s="24">
        <f t="shared" si="771"/>
        <v>523.71561424331389</v>
      </c>
      <c r="AE1594" s="14">
        <f t="shared" si="772"/>
        <v>131.33333333333334</v>
      </c>
      <c r="AF1594" s="24">
        <f t="shared" si="776"/>
        <v>436.85780712165695</v>
      </c>
      <c r="AG1594" s="3">
        <f t="shared" si="773"/>
        <v>-1</v>
      </c>
      <c r="AH1594" s="3">
        <f>IF(AC1594&lt;=450,AthetaR30_0,IF(AC1594&gt;=650,AthetaR30_2,(IF(AC1594&lt;=550,AthetaR30_0+(AthetaR30_1-AthetaR30_0)/100*(AC1594-450),AthetaR30_1+(AthetaR30_2-AthetaR30_1)/100*(AC1594-450)))))</f>
        <v>0</v>
      </c>
      <c r="AI1594" s="3">
        <f>IF(AD1594&lt;=450,AthetaR60_0,IF(AD1594&gt;=650,AthetaR60_2,(IF(AD1594&lt;=550,AthetaR60_0+(AthetaR60_1-AthetaR60_0)/100*(AD1594-450),AthetaR60_1+(AthetaR60_2-AthetaR60_1)/100*(AD1594-450)))))</f>
        <v>0.5</v>
      </c>
      <c r="AJ1594" s="3">
        <f>IF(AE1594&lt;=450,AthetaR90_0,IF(AE1594&gt;=650,AthetaR90_2,(IF(AE1594&lt;=550,AthetaR90_0+(AthetaR90_1-AthetaR90_0)/100*(AE1594-450),AthetaR90_1+(AthetaR90_2-AthetaR90_1)/100*(AE1594-450)))))</f>
        <v>1.3</v>
      </c>
      <c r="AK1594" s="3">
        <f>IF(AF1594&lt;=450,AthetaR120_0,IF(AF1594&gt;=650,AthetaR120_2,(IF(AF1594&lt;=550,AthetaR120_0+(AthetaR120_1-AthetaR120_0)/100*(AF1594-450),AthetaR120_1+(AthetaR120_2-AthetaR120_1)/100*(AF1594-450)))))</f>
        <v>1.9</v>
      </c>
      <c r="AL1594" s="24">
        <f t="shared" si="774"/>
        <v>671.59352594576262</v>
      </c>
      <c r="AM1594" s="14">
        <f t="shared" si="775"/>
        <v>514.46311026539195</v>
      </c>
    </row>
    <row r="1595" spans="2:39" x14ac:dyDescent="0.25">
      <c r="B1595" s="3">
        <f t="shared" si="758"/>
        <v>7885</v>
      </c>
      <c r="C1595" s="14">
        <f t="shared" si="759"/>
        <v>131.41666666666666</v>
      </c>
      <c r="D1595" s="11">
        <f t="shared" si="760"/>
        <v>1062.6428978745314</v>
      </c>
      <c r="E1595" s="11">
        <f t="shared" si="746"/>
        <v>783.39166741931001</v>
      </c>
      <c r="F1595" s="11">
        <f t="shared" si="761"/>
        <v>372.73487109829165</v>
      </c>
      <c r="G1595" s="11">
        <f t="shared" si="747"/>
        <v>671.83059121028282</v>
      </c>
      <c r="H1595" s="11">
        <f t="shared" si="748"/>
        <v>523.95237951819684</v>
      </c>
      <c r="I1595" s="24">
        <f t="shared" si="762"/>
        <v>372.73487109829165</v>
      </c>
      <c r="J1595" s="12">
        <f t="shared" si="749"/>
        <v>0.19485367158089587</v>
      </c>
      <c r="K1595" s="24">
        <f t="shared" si="750"/>
        <v>593.29185128239385</v>
      </c>
      <c r="L1595" s="12">
        <f t="shared" si="763"/>
        <v>0.19843401361031265</v>
      </c>
      <c r="M1595" s="24">
        <f t="shared" si="764"/>
        <v>671.83059121028282</v>
      </c>
      <c r="N1595" s="12">
        <f t="shared" si="751"/>
        <v>0.44678523904167422</v>
      </c>
      <c r="O1595" s="24">
        <f t="shared" si="752"/>
        <v>862.49563503460718</v>
      </c>
      <c r="P1595" s="12">
        <f t="shared" si="765"/>
        <v>0.23681304675584866</v>
      </c>
      <c r="Q1595" s="24">
        <f t="shared" si="766"/>
        <v>523.95237951819684</v>
      </c>
      <c r="R1595" s="12">
        <f t="shared" si="753"/>
        <v>0.30923030839400267</v>
      </c>
      <c r="S1595" s="24">
        <f t="shared" si="754"/>
        <v>685.38778187677212</v>
      </c>
      <c r="T1595" s="12">
        <f t="shared" si="767"/>
        <v>0.23664263681815062</v>
      </c>
      <c r="W1595" s="24">
        <f t="shared" si="768"/>
        <v>613.84116928019512</v>
      </c>
      <c r="X1595" s="24">
        <f t="shared" si="769"/>
        <v>770.72070270492668</v>
      </c>
      <c r="Y1595" s="13">
        <f t="shared" si="755"/>
        <v>0.31288755284059117</v>
      </c>
      <c r="Z1595" s="24">
        <f t="shared" si="756"/>
        <v>4238.7624534778724</v>
      </c>
      <c r="AA1595" s="24">
        <f t="shared" si="757"/>
        <v>17414.717803881955</v>
      </c>
      <c r="AB1595" s="24">
        <f t="shared" si="770"/>
        <v>671.83059121028282</v>
      </c>
      <c r="AC1595" s="24">
        <f t="shared" si="771"/>
        <v>523.95237951819684</v>
      </c>
      <c r="AE1595" s="14">
        <f t="shared" si="772"/>
        <v>131.41666666666666</v>
      </c>
      <c r="AF1595" s="24">
        <f t="shared" si="776"/>
        <v>436.97618975909842</v>
      </c>
      <c r="AG1595" s="3">
        <f t="shared" si="773"/>
        <v>-1</v>
      </c>
      <c r="AH1595" s="3">
        <f>IF(AC1595&lt;=450,AthetaR30_0,IF(AC1595&gt;=650,AthetaR30_2,(IF(AC1595&lt;=550,AthetaR30_0+(AthetaR30_1-AthetaR30_0)/100*(AC1595-450),AthetaR30_1+(AthetaR30_2-AthetaR30_1)/100*(AC1595-450)))))</f>
        <v>0</v>
      </c>
      <c r="AI1595" s="3">
        <f>IF(AD1595&lt;=450,AthetaR60_0,IF(AD1595&gt;=650,AthetaR60_2,(IF(AD1595&lt;=550,AthetaR60_0+(AthetaR60_1-AthetaR60_0)/100*(AD1595-450),AthetaR60_1+(AthetaR60_2-AthetaR60_1)/100*(AD1595-450)))))</f>
        <v>0.5</v>
      </c>
      <c r="AJ1595" s="3">
        <f>IF(AE1595&lt;=450,AthetaR90_0,IF(AE1595&gt;=650,AthetaR90_2,(IF(AE1595&lt;=550,AthetaR90_0+(AthetaR90_1-AthetaR90_0)/100*(AE1595-450),AthetaR90_1+(AthetaR90_2-AthetaR90_1)/100*(AE1595-450)))))</f>
        <v>1.3</v>
      </c>
      <c r="AK1595" s="3">
        <f>IF(AF1595&lt;=450,AthetaR120_0,IF(AF1595&gt;=650,AthetaR120_2,(IF(AF1595&lt;=550,AthetaR120_0+(AthetaR120_1-AthetaR120_0)/100*(AF1595-450),AthetaR120_1+(AthetaR120_2-AthetaR120_1)/100*(AF1595-450)))))</f>
        <v>1.9</v>
      </c>
      <c r="AL1595" s="24">
        <f t="shared" si="774"/>
        <v>671.83059121028282</v>
      </c>
      <c r="AM1595" s="14">
        <f t="shared" si="775"/>
        <v>514.6854968308453</v>
      </c>
    </row>
    <row r="1596" spans="2:39" x14ac:dyDescent="0.25">
      <c r="B1596" s="3">
        <f t="shared" si="758"/>
        <v>7890</v>
      </c>
      <c r="C1596" s="14">
        <f t="shared" si="759"/>
        <v>131.5</v>
      </c>
      <c r="D1596" s="11">
        <f t="shared" si="760"/>
        <v>1062.7377880589927</v>
      </c>
      <c r="E1596" s="11">
        <f t="shared" si="746"/>
        <v>783.60546576796207</v>
      </c>
      <c r="F1596" s="11">
        <f t="shared" si="761"/>
        <v>372.93330511190197</v>
      </c>
      <c r="G1596" s="11">
        <f t="shared" si="747"/>
        <v>672.06740425703867</v>
      </c>
      <c r="H1596" s="11">
        <f t="shared" si="748"/>
        <v>524.18902215501498</v>
      </c>
      <c r="I1596" s="24">
        <f t="shared" si="762"/>
        <v>372.93330511190197</v>
      </c>
      <c r="J1596" s="12">
        <f t="shared" si="749"/>
        <v>0.19482509191754441</v>
      </c>
      <c r="K1596" s="24">
        <f t="shared" si="750"/>
        <v>593.37888361078615</v>
      </c>
      <c r="L1596" s="12">
        <f t="shared" si="763"/>
        <v>0.1983778281488274</v>
      </c>
      <c r="M1596" s="24">
        <f t="shared" si="764"/>
        <v>672.06740425703867</v>
      </c>
      <c r="N1596" s="12">
        <f t="shared" si="751"/>
        <v>0.44641994293765624</v>
      </c>
      <c r="O1596" s="24">
        <f t="shared" si="752"/>
        <v>863.20139717672248</v>
      </c>
      <c r="P1596" s="12">
        <f t="shared" si="765"/>
        <v>0.23656027908297284</v>
      </c>
      <c r="Q1596" s="24">
        <f t="shared" si="766"/>
        <v>524.18902215501498</v>
      </c>
      <c r="R1596" s="12">
        <f t="shared" si="753"/>
        <v>0.3091416303255895</v>
      </c>
      <c r="S1596" s="24">
        <f t="shared" si="754"/>
        <v>685.58438711737585</v>
      </c>
      <c r="T1596" s="12">
        <f t="shared" si="767"/>
        <v>0.23652005654731306</v>
      </c>
      <c r="W1596" s="24">
        <f t="shared" si="768"/>
        <v>614.15405683303572</v>
      </c>
      <c r="X1596" s="24">
        <f t="shared" si="769"/>
        <v>770.98527176196001</v>
      </c>
      <c r="Y1596" s="13">
        <f t="shared" si="755"/>
        <v>0.31279861200362113</v>
      </c>
      <c r="Z1596" s="24">
        <f t="shared" si="756"/>
        <v>4236.2852233731592</v>
      </c>
      <c r="AA1596" s="24">
        <f t="shared" si="757"/>
        <v>17418.470838672023</v>
      </c>
      <c r="AB1596" s="24">
        <f t="shared" si="770"/>
        <v>672.06740425703867</v>
      </c>
      <c r="AC1596" s="24">
        <f t="shared" si="771"/>
        <v>524.18902215501498</v>
      </c>
      <c r="AE1596" s="14">
        <f t="shared" si="772"/>
        <v>131.5</v>
      </c>
      <c r="AF1596" s="24">
        <f t="shared" si="776"/>
        <v>437.09451107750749</v>
      </c>
      <c r="AG1596" s="3">
        <f t="shared" si="773"/>
        <v>-1</v>
      </c>
      <c r="AH1596" s="3">
        <f>IF(AC1596&lt;=450,AthetaR30_0,IF(AC1596&gt;=650,AthetaR30_2,(IF(AC1596&lt;=550,AthetaR30_0+(AthetaR30_1-AthetaR30_0)/100*(AC1596-450),AthetaR30_1+(AthetaR30_2-AthetaR30_1)/100*(AC1596-450)))))</f>
        <v>0</v>
      </c>
      <c r="AI1596" s="3">
        <f>IF(AD1596&lt;=450,AthetaR60_0,IF(AD1596&gt;=650,AthetaR60_2,(IF(AD1596&lt;=550,AthetaR60_0+(AthetaR60_1-AthetaR60_0)/100*(AD1596-450),AthetaR60_1+(AthetaR60_2-AthetaR60_1)/100*(AD1596-450)))))</f>
        <v>0.5</v>
      </c>
      <c r="AJ1596" s="3">
        <f>IF(AE1596&lt;=450,AthetaR90_0,IF(AE1596&gt;=650,AthetaR90_2,(IF(AE1596&lt;=550,AthetaR90_0+(AthetaR90_1-AthetaR90_0)/100*(AE1596-450),AthetaR90_1+(AthetaR90_2-AthetaR90_1)/100*(AE1596-450)))))</f>
        <v>1.3</v>
      </c>
      <c r="AK1596" s="3">
        <f>IF(AF1596&lt;=450,AthetaR120_0,IF(AF1596&gt;=650,AthetaR120_2,(IF(AF1596&lt;=550,AthetaR120_0+(AthetaR120_1-AthetaR120_0)/100*(AF1596-450),AthetaR120_1+(AthetaR120_2-AthetaR120_1)/100*(AF1596-450)))))</f>
        <v>1.9</v>
      </c>
      <c r="AL1596" s="24">
        <f t="shared" si="774"/>
        <v>672.06740425703867</v>
      </c>
      <c r="AM1596" s="14">
        <f t="shared" si="775"/>
        <v>514.90775513973483</v>
      </c>
    </row>
    <row r="1597" spans="2:39" x14ac:dyDescent="0.25">
      <c r="B1597" s="3">
        <f t="shared" si="758"/>
        <v>7895</v>
      </c>
      <c r="C1597" s="14">
        <f t="shared" si="759"/>
        <v>131.58333333333334</v>
      </c>
      <c r="D1597" s="11">
        <f t="shared" si="760"/>
        <v>1062.8326181863713</v>
      </c>
      <c r="E1597" s="11">
        <f t="shared" si="746"/>
        <v>783.81926411661425</v>
      </c>
      <c r="F1597" s="11">
        <f t="shared" si="761"/>
        <v>373.13168294005078</v>
      </c>
      <c r="G1597" s="11">
        <f t="shared" si="747"/>
        <v>672.30396453612161</v>
      </c>
      <c r="H1597" s="11">
        <f t="shared" si="748"/>
        <v>524.42554221156229</v>
      </c>
      <c r="I1597" s="24">
        <f t="shared" si="762"/>
        <v>373.13168294005078</v>
      </c>
      <c r="J1597" s="12">
        <f t="shared" si="749"/>
        <v>0.19479650821652669</v>
      </c>
      <c r="K1597" s="24">
        <f t="shared" si="750"/>
        <v>593.46595377828874</v>
      </c>
      <c r="L1597" s="12">
        <f t="shared" si="763"/>
        <v>0.19832164364504343</v>
      </c>
      <c r="M1597" s="24">
        <f t="shared" si="764"/>
        <v>672.30396453612161</v>
      </c>
      <c r="N1597" s="12">
        <f t="shared" si="751"/>
        <v>0.44605300975413587</v>
      </c>
      <c r="O1597" s="24">
        <f t="shared" si="752"/>
        <v>863.91148595486993</v>
      </c>
      <c r="P1597" s="12">
        <f t="shared" si="765"/>
        <v>0.2363069576387031</v>
      </c>
      <c r="Q1597" s="24">
        <f t="shared" si="766"/>
        <v>524.42554221156229</v>
      </c>
      <c r="R1597" s="12">
        <f t="shared" si="753"/>
        <v>0.30905295816143691</v>
      </c>
      <c r="S1597" s="24">
        <f t="shared" si="754"/>
        <v>685.78109208236515</v>
      </c>
      <c r="T1597" s="12">
        <f t="shared" si="767"/>
        <v>0.2363975341145591</v>
      </c>
      <c r="W1597" s="24">
        <f t="shared" si="768"/>
        <v>614.4668554450393</v>
      </c>
      <c r="X1597" s="24">
        <f t="shared" si="769"/>
        <v>771.25110525471428</v>
      </c>
      <c r="Y1597" s="13">
        <f t="shared" si="755"/>
        <v>0.31270922611790719</v>
      </c>
      <c r="Z1597" s="24">
        <f t="shared" si="756"/>
        <v>4233.810216789374</v>
      </c>
      <c r="AA1597" s="24">
        <f t="shared" si="757"/>
        <v>17422.22210743247</v>
      </c>
      <c r="AB1597" s="24">
        <f t="shared" si="770"/>
        <v>672.30396453612161</v>
      </c>
      <c r="AC1597" s="24">
        <f t="shared" si="771"/>
        <v>524.42554221156229</v>
      </c>
      <c r="AE1597" s="14">
        <f t="shared" si="772"/>
        <v>131.58333333333334</v>
      </c>
      <c r="AF1597" s="24">
        <f t="shared" si="776"/>
        <v>437.21277110578114</v>
      </c>
      <c r="AG1597" s="3">
        <f t="shared" si="773"/>
        <v>-1</v>
      </c>
      <c r="AH1597" s="3">
        <f>IF(AC1597&lt;=450,AthetaR30_0,IF(AC1597&gt;=650,AthetaR30_2,(IF(AC1597&lt;=550,AthetaR30_0+(AthetaR30_1-AthetaR30_0)/100*(AC1597-450),AthetaR30_1+(AthetaR30_2-AthetaR30_1)/100*(AC1597-450)))))</f>
        <v>0</v>
      </c>
      <c r="AI1597" s="3">
        <f>IF(AD1597&lt;=450,AthetaR60_0,IF(AD1597&gt;=650,AthetaR60_2,(IF(AD1597&lt;=550,AthetaR60_0+(AthetaR60_1-AthetaR60_0)/100*(AD1597-450),AthetaR60_1+(AthetaR60_2-AthetaR60_1)/100*(AD1597-450)))))</f>
        <v>0.5</v>
      </c>
      <c r="AJ1597" s="3">
        <f>IF(AE1597&lt;=450,AthetaR90_0,IF(AE1597&gt;=650,AthetaR90_2,(IF(AE1597&lt;=550,AthetaR90_0+(AthetaR90_1-AthetaR90_0)/100*(AE1597-450),AthetaR90_1+(AthetaR90_2-AthetaR90_1)/100*(AE1597-450)))))</f>
        <v>1.3</v>
      </c>
      <c r="AK1597" s="3">
        <f>IF(AF1597&lt;=450,AthetaR120_0,IF(AF1597&gt;=650,AthetaR120_2,(IF(AF1597&lt;=550,AthetaR120_0+(AthetaR120_1-AthetaR120_0)/100*(AF1597-450),AthetaR120_1+(AthetaR120_2-AthetaR120_1)/100*(AF1597-450)))))</f>
        <v>1.9</v>
      </c>
      <c r="AL1597" s="24">
        <f t="shared" si="774"/>
        <v>672.30396453612161</v>
      </c>
      <c r="AM1597" s="14">
        <f t="shared" si="775"/>
        <v>515.12988528267931</v>
      </c>
    </row>
    <row r="1598" spans="2:39" x14ac:dyDescent="0.25">
      <c r="B1598" s="3">
        <f t="shared" si="758"/>
        <v>7900</v>
      </c>
      <c r="C1598" s="14">
        <f t="shared" si="759"/>
        <v>131.66666666666666</v>
      </c>
      <c r="D1598" s="11">
        <f t="shared" si="760"/>
        <v>1062.9273883326409</v>
      </c>
      <c r="E1598" s="11">
        <f t="shared" si="746"/>
        <v>784.0330624652662</v>
      </c>
      <c r="F1598" s="11">
        <f t="shared" si="761"/>
        <v>373.33000458369582</v>
      </c>
      <c r="G1598" s="11">
        <f t="shared" si="747"/>
        <v>672.54027149376032</v>
      </c>
      <c r="H1598" s="11">
        <f t="shared" si="748"/>
        <v>524.66193974567682</v>
      </c>
      <c r="I1598" s="24">
        <f t="shared" si="762"/>
        <v>373.33000458369582</v>
      </c>
      <c r="J1598" s="12">
        <f t="shared" si="749"/>
        <v>0.19476792046825828</v>
      </c>
      <c r="K1598" s="24">
        <f t="shared" si="750"/>
        <v>593.55306183618495</v>
      </c>
      <c r="L1598" s="12">
        <f t="shared" si="763"/>
        <v>0.1982654601172274</v>
      </c>
      <c r="M1598" s="24">
        <f t="shared" si="764"/>
        <v>672.54027149376032</v>
      </c>
      <c r="N1598" s="12">
        <f t="shared" si="751"/>
        <v>0.44568442996029567</v>
      </c>
      <c r="O1598" s="24">
        <f t="shared" si="752"/>
        <v>864.62593837004124</v>
      </c>
      <c r="P1598" s="12">
        <f t="shared" si="765"/>
        <v>0.2360530785317223</v>
      </c>
      <c r="Q1598" s="24">
        <f t="shared" si="766"/>
        <v>524.66193974567682</v>
      </c>
      <c r="R1598" s="12">
        <f t="shared" si="753"/>
        <v>0.30896429197523778</v>
      </c>
      <c r="S1598" s="24">
        <f t="shared" si="754"/>
        <v>685.97789668270798</v>
      </c>
      <c r="T1598" s="12">
        <f t="shared" si="767"/>
        <v>0.236275069563779</v>
      </c>
      <c r="W1598" s="24">
        <f t="shared" si="768"/>
        <v>614.77956467115723</v>
      </c>
      <c r="X1598" s="24">
        <f t="shared" si="769"/>
        <v>771.51821185585891</v>
      </c>
      <c r="Y1598" s="13">
        <f t="shared" si="755"/>
        <v>0.31261939338319839</v>
      </c>
      <c r="Z1598" s="24">
        <f t="shared" si="756"/>
        <v>4231.3374448527238</v>
      </c>
      <c r="AA1598" s="24">
        <f t="shared" si="757"/>
        <v>17425.971655456131</v>
      </c>
      <c r="AB1598" s="24">
        <f t="shared" si="770"/>
        <v>672.54027149376032</v>
      </c>
      <c r="AC1598" s="24">
        <f t="shared" si="771"/>
        <v>524.66193974567682</v>
      </c>
      <c r="AE1598" s="14">
        <f t="shared" si="772"/>
        <v>131.66666666666666</v>
      </c>
      <c r="AF1598" s="24">
        <f t="shared" si="776"/>
        <v>437.33096987283841</v>
      </c>
      <c r="AG1598" s="3">
        <f t="shared" si="773"/>
        <v>-1</v>
      </c>
      <c r="AH1598" s="3">
        <f>IF(AC1598&lt;=450,AthetaR30_0,IF(AC1598&gt;=650,AthetaR30_2,(IF(AC1598&lt;=550,AthetaR30_0+(AthetaR30_1-AthetaR30_0)/100*(AC1598-450),AthetaR30_1+(AthetaR30_2-AthetaR30_1)/100*(AC1598-450)))))</f>
        <v>0</v>
      </c>
      <c r="AI1598" s="3">
        <f>IF(AD1598&lt;=450,AthetaR60_0,IF(AD1598&gt;=650,AthetaR60_2,(IF(AD1598&lt;=550,AthetaR60_0+(AthetaR60_1-AthetaR60_0)/100*(AD1598-450),AthetaR60_1+(AthetaR60_2-AthetaR60_1)/100*(AD1598-450)))))</f>
        <v>0.5</v>
      </c>
      <c r="AJ1598" s="3">
        <f>IF(AE1598&lt;=450,AthetaR90_0,IF(AE1598&gt;=650,AthetaR90_2,(IF(AE1598&lt;=550,AthetaR90_0+(AthetaR90_1-AthetaR90_0)/100*(AE1598-450),AthetaR90_1+(AthetaR90_2-AthetaR90_1)/100*(AE1598-450)))))</f>
        <v>1.3</v>
      </c>
      <c r="AK1598" s="3">
        <f>IF(AF1598&lt;=450,AthetaR120_0,IF(AF1598&gt;=650,AthetaR120_2,(IF(AF1598&lt;=550,AthetaR120_0+(AthetaR120_1-AthetaR120_0)/100*(AF1598-450),AthetaR120_1+(AthetaR120_2-AthetaR120_1)/100*(AF1598-450)))))</f>
        <v>1.9</v>
      </c>
      <c r="AL1598" s="24">
        <f t="shared" si="774"/>
        <v>672.54027149376032</v>
      </c>
      <c r="AM1598" s="14">
        <f t="shared" si="775"/>
        <v>515.35188735047382</v>
      </c>
    </row>
    <row r="1599" spans="2:39" x14ac:dyDescent="0.25">
      <c r="B1599" s="3">
        <f t="shared" si="758"/>
        <v>7905</v>
      </c>
      <c r="C1599" s="14">
        <f t="shared" si="759"/>
        <v>131.75</v>
      </c>
      <c r="D1599" s="11">
        <f t="shared" si="760"/>
        <v>1063.0220985736305</v>
      </c>
      <c r="E1599" s="11">
        <f t="shared" si="746"/>
        <v>784.24686081391837</v>
      </c>
      <c r="F1599" s="11">
        <f t="shared" si="761"/>
        <v>373.52827004381305</v>
      </c>
      <c r="G1599" s="11">
        <f t="shared" si="747"/>
        <v>672.77632457229208</v>
      </c>
      <c r="H1599" s="11">
        <f t="shared" si="748"/>
        <v>524.89821481524064</v>
      </c>
      <c r="I1599" s="24">
        <f t="shared" si="762"/>
        <v>373.52827004381305</v>
      </c>
      <c r="J1599" s="12">
        <f t="shared" si="749"/>
        <v>0.19473932866322191</v>
      </c>
      <c r="K1599" s="24">
        <f t="shared" si="750"/>
        <v>593.64020783560511</v>
      </c>
      <c r="L1599" s="12">
        <f t="shared" si="763"/>
        <v>0.19820927758366341</v>
      </c>
      <c r="M1599" s="24">
        <f t="shared" si="764"/>
        <v>672.77632457229208</v>
      </c>
      <c r="N1599" s="12">
        <f t="shared" si="751"/>
        <v>0.44531419396422278</v>
      </c>
      <c r="O1599" s="24">
        <f t="shared" si="752"/>
        <v>865.34479182196731</v>
      </c>
      <c r="P1599" s="12">
        <f t="shared" si="765"/>
        <v>0.23579863784210603</v>
      </c>
      <c r="Q1599" s="24">
        <f t="shared" si="766"/>
        <v>524.89821481524064</v>
      </c>
      <c r="R1599" s="12">
        <f t="shared" si="753"/>
        <v>0.30887563184061739</v>
      </c>
      <c r="S1599" s="24">
        <f t="shared" si="754"/>
        <v>686.17480082922168</v>
      </c>
      <c r="T1599" s="12">
        <f t="shared" si="767"/>
        <v>0.23615266293869103</v>
      </c>
      <c r="W1599" s="24">
        <f t="shared" si="768"/>
        <v>615.09218406454045</v>
      </c>
      <c r="X1599" s="24">
        <f t="shared" si="769"/>
        <v>771.7866003153739</v>
      </c>
      <c r="Y1599" s="13">
        <f t="shared" si="755"/>
        <v>0.3125291119839444</v>
      </c>
      <c r="Z1599" s="24">
        <f t="shared" si="756"/>
        <v>4228.8669187344485</v>
      </c>
      <c r="AA1599" s="24">
        <f t="shared" si="757"/>
        <v>17429.719528342197</v>
      </c>
      <c r="AB1599" s="24">
        <f t="shared" si="770"/>
        <v>672.77632457229208</v>
      </c>
      <c r="AC1599" s="24">
        <f t="shared" si="771"/>
        <v>524.89821481524064</v>
      </c>
      <c r="AE1599" s="14">
        <f t="shared" si="772"/>
        <v>131.75</v>
      </c>
      <c r="AF1599" s="24">
        <f t="shared" si="776"/>
        <v>437.44910740762032</v>
      </c>
      <c r="AG1599" s="3">
        <f t="shared" si="773"/>
        <v>-1</v>
      </c>
      <c r="AH1599" s="3">
        <f>IF(AC1599&lt;=450,AthetaR30_0,IF(AC1599&gt;=650,AthetaR30_2,(IF(AC1599&lt;=550,AthetaR30_0+(AthetaR30_1-AthetaR30_0)/100*(AC1599-450),AthetaR30_1+(AthetaR30_2-AthetaR30_1)/100*(AC1599-450)))))</f>
        <v>0</v>
      </c>
      <c r="AI1599" s="3">
        <f>IF(AD1599&lt;=450,AthetaR60_0,IF(AD1599&gt;=650,AthetaR60_2,(IF(AD1599&lt;=550,AthetaR60_0+(AthetaR60_1-AthetaR60_0)/100*(AD1599-450),AthetaR60_1+(AthetaR60_2-AthetaR60_1)/100*(AD1599-450)))))</f>
        <v>0.5</v>
      </c>
      <c r="AJ1599" s="3">
        <f>IF(AE1599&lt;=450,AthetaR90_0,IF(AE1599&gt;=650,AthetaR90_2,(IF(AE1599&lt;=550,AthetaR90_0+(AthetaR90_1-AthetaR90_0)/100*(AE1599-450),AthetaR90_1+(AthetaR90_2-AthetaR90_1)/100*(AE1599-450)))))</f>
        <v>1.3</v>
      </c>
      <c r="AK1599" s="3">
        <f>IF(AF1599&lt;=450,AthetaR120_0,IF(AF1599&gt;=650,AthetaR120_2,(IF(AF1599&lt;=550,AthetaR120_0+(AthetaR120_1-AthetaR120_0)/100*(AF1599-450),AthetaR120_1+(AthetaR120_2-AthetaR120_1)/100*(AF1599-450)))))</f>
        <v>1.9</v>
      </c>
      <c r="AL1599" s="24">
        <f t="shared" si="774"/>
        <v>672.77632457229208</v>
      </c>
      <c r="AM1599" s="14">
        <f t="shared" si="775"/>
        <v>515.57376143409022</v>
      </c>
    </row>
    <row r="1600" spans="2:39" x14ac:dyDescent="0.25">
      <c r="B1600" s="3">
        <f t="shared" si="758"/>
        <v>7910</v>
      </c>
      <c r="C1600" s="14">
        <f t="shared" si="759"/>
        <v>131.83333333333334</v>
      </c>
      <c r="D1600" s="11">
        <f t="shared" si="760"/>
        <v>1063.1167489850259</v>
      </c>
      <c r="E1600" s="11">
        <f t="shared" si="746"/>
        <v>784.46065916257044</v>
      </c>
      <c r="F1600" s="11">
        <f t="shared" si="761"/>
        <v>373.72647932139671</v>
      </c>
      <c r="G1600" s="11">
        <f t="shared" si="747"/>
        <v>673.01212321013418</v>
      </c>
      <c r="H1600" s="11">
        <f t="shared" si="748"/>
        <v>525.13436747817934</v>
      </c>
      <c r="I1600" s="24">
        <f t="shared" si="762"/>
        <v>373.72647932139671</v>
      </c>
      <c r="J1600" s="12">
        <f t="shared" si="749"/>
        <v>0.19471073279196696</v>
      </c>
      <c r="K1600" s="24">
        <f t="shared" si="750"/>
        <v>593.72739182752798</v>
      </c>
      <c r="L1600" s="12">
        <f t="shared" si="763"/>
        <v>0.198153096062608</v>
      </c>
      <c r="M1600" s="24">
        <f t="shared" si="764"/>
        <v>673.01212321013418</v>
      </c>
      <c r="N1600" s="12">
        <f t="shared" si="751"/>
        <v>0.44494229211258218</v>
      </c>
      <c r="O1600" s="24">
        <f t="shared" si="752"/>
        <v>866.06808411422867</v>
      </c>
      <c r="P1600" s="12">
        <f t="shared" si="765"/>
        <v>0.23554363162102285</v>
      </c>
      <c r="Q1600" s="24">
        <f t="shared" si="766"/>
        <v>525.13436747817934</v>
      </c>
      <c r="R1600" s="12">
        <f t="shared" si="753"/>
        <v>0.3087869778311334</v>
      </c>
      <c r="S1600" s="24">
        <f t="shared" si="754"/>
        <v>686.37180443257205</v>
      </c>
      <c r="T1600" s="12">
        <f t="shared" si="767"/>
        <v>0.23603031428277194</v>
      </c>
      <c r="W1600" s="24">
        <f t="shared" si="768"/>
        <v>615.40471317652441</v>
      </c>
      <c r="X1600" s="24">
        <f t="shared" si="769"/>
        <v>772.05627946139168</v>
      </c>
      <c r="Y1600" s="13">
        <f t="shared" si="755"/>
        <v>0.31243838008913571</v>
      </c>
      <c r="Z1600" s="24">
        <f t="shared" si="756"/>
        <v>4226.3986496511507</v>
      </c>
      <c r="AA1600" s="24">
        <f t="shared" si="757"/>
        <v>17433.465771997835</v>
      </c>
      <c r="AB1600" s="24">
        <f t="shared" si="770"/>
        <v>673.01212321013418</v>
      </c>
      <c r="AC1600" s="24">
        <f t="shared" si="771"/>
        <v>525.13436747817934</v>
      </c>
      <c r="AE1600" s="14">
        <f t="shared" si="772"/>
        <v>131.83333333333334</v>
      </c>
      <c r="AF1600" s="24">
        <f t="shared" si="776"/>
        <v>437.56718373908967</v>
      </c>
      <c r="AG1600" s="3">
        <f t="shared" si="773"/>
        <v>-1</v>
      </c>
      <c r="AH1600" s="3">
        <f>IF(AC1600&lt;=450,AthetaR30_0,IF(AC1600&gt;=650,AthetaR30_2,(IF(AC1600&lt;=550,AthetaR30_0+(AthetaR30_1-AthetaR30_0)/100*(AC1600-450),AthetaR30_1+(AthetaR30_2-AthetaR30_1)/100*(AC1600-450)))))</f>
        <v>0</v>
      </c>
      <c r="AI1600" s="3">
        <f>IF(AD1600&lt;=450,AthetaR60_0,IF(AD1600&gt;=650,AthetaR60_2,(IF(AD1600&lt;=550,AthetaR60_0+(AthetaR60_1-AthetaR60_0)/100*(AD1600-450),AthetaR60_1+(AthetaR60_2-AthetaR60_1)/100*(AD1600-450)))))</f>
        <v>0.5</v>
      </c>
      <c r="AJ1600" s="3">
        <f>IF(AE1600&lt;=450,AthetaR90_0,IF(AE1600&gt;=650,AthetaR90_2,(IF(AE1600&lt;=550,AthetaR90_0+(AthetaR90_1-AthetaR90_0)/100*(AE1600-450),AthetaR90_1+(AthetaR90_2-AthetaR90_1)/100*(AE1600-450)))))</f>
        <v>1.3</v>
      </c>
      <c r="AK1600" s="3">
        <f>IF(AF1600&lt;=450,AthetaR120_0,IF(AF1600&gt;=650,AthetaR120_2,(IF(AF1600&lt;=550,AthetaR120_0+(AthetaR120_1-AthetaR120_0)/100*(AF1600-450),AthetaR120_1+(AthetaR120_2-AthetaR120_1)/100*(AF1600-450)))))</f>
        <v>1.9</v>
      </c>
      <c r="AL1600" s="24">
        <f t="shared" si="774"/>
        <v>673.01212321013418</v>
      </c>
      <c r="AM1600" s="14">
        <f t="shared" si="775"/>
        <v>515.79550762467841</v>
      </c>
    </row>
    <row r="1601" spans="2:39" x14ac:dyDescent="0.25">
      <c r="B1601" s="3">
        <f t="shared" si="758"/>
        <v>7915</v>
      </c>
      <c r="C1601" s="14">
        <f t="shared" si="759"/>
        <v>131.91666666666666</v>
      </c>
      <c r="D1601" s="11">
        <f t="shared" si="760"/>
        <v>1063.2113396423701</v>
      </c>
      <c r="E1601" s="11">
        <f t="shared" si="746"/>
        <v>784.6744575112225</v>
      </c>
      <c r="F1601" s="11">
        <f t="shared" si="761"/>
        <v>373.92463241745929</v>
      </c>
      <c r="G1601" s="11">
        <f t="shared" si="747"/>
        <v>673.24766684175518</v>
      </c>
      <c r="H1601" s="11">
        <f t="shared" si="748"/>
        <v>525.37039779246209</v>
      </c>
      <c r="I1601" s="24">
        <f t="shared" si="762"/>
        <v>373.92463241745929</v>
      </c>
      <c r="J1601" s="12">
        <f t="shared" si="749"/>
        <v>0.19468213284510974</v>
      </c>
      <c r="K1601" s="24">
        <f t="shared" si="750"/>
        <v>593.81461386277999</v>
      </c>
      <c r="L1601" s="12">
        <f t="shared" si="763"/>
        <v>0.19809691557232167</v>
      </c>
      <c r="M1601" s="24">
        <f t="shared" si="764"/>
        <v>673.24766684175518</v>
      </c>
      <c r="N1601" s="12">
        <f t="shared" si="751"/>
        <v>0.44456871469028975</v>
      </c>
      <c r="O1601" s="24">
        <f t="shared" si="752"/>
        <v>866.79585345944361</v>
      </c>
      <c r="P1601" s="12">
        <f t="shared" si="765"/>
        <v>0.23528805589060822</v>
      </c>
      <c r="Q1601" s="24">
        <f t="shared" si="766"/>
        <v>525.37039779246209</v>
      </c>
      <c r="R1601" s="12">
        <f t="shared" si="753"/>
        <v>0.30869833002027414</v>
      </c>
      <c r="S1601" s="24">
        <f t="shared" si="754"/>
        <v>686.5689074032764</v>
      </c>
      <c r="T1601" s="12">
        <f t="shared" si="767"/>
        <v>0.23590802363930541</v>
      </c>
      <c r="W1601" s="24">
        <f t="shared" si="768"/>
        <v>615.71715155661354</v>
      </c>
      <c r="X1601" s="24">
        <f t="shared" si="769"/>
        <v>772.32725820105145</v>
      </c>
      <c r="Y1601" s="13">
        <f t="shared" si="755"/>
        <v>0.3123471958521527</v>
      </c>
      <c r="Z1601" s="24">
        <f t="shared" si="756"/>
        <v>4223.9326488652241</v>
      </c>
      <c r="AA1601" s="24">
        <f t="shared" si="757"/>
        <v>17437.210432640575</v>
      </c>
      <c r="AB1601" s="24">
        <f t="shared" si="770"/>
        <v>673.24766684175518</v>
      </c>
      <c r="AC1601" s="24">
        <f t="shared" si="771"/>
        <v>525.37039779246209</v>
      </c>
      <c r="AE1601" s="14">
        <f t="shared" si="772"/>
        <v>131.91666666666666</v>
      </c>
      <c r="AF1601" s="24">
        <f t="shared" si="776"/>
        <v>437.68519889623104</v>
      </c>
      <c r="AG1601" s="3">
        <f t="shared" si="773"/>
        <v>-1</v>
      </c>
      <c r="AH1601" s="3">
        <f>IF(AC1601&lt;=450,AthetaR30_0,IF(AC1601&gt;=650,AthetaR30_2,(IF(AC1601&lt;=550,AthetaR30_0+(AthetaR30_1-AthetaR30_0)/100*(AC1601-450),AthetaR30_1+(AthetaR30_2-AthetaR30_1)/100*(AC1601-450)))))</f>
        <v>0</v>
      </c>
      <c r="AI1601" s="3">
        <f>IF(AD1601&lt;=450,AthetaR60_0,IF(AD1601&gt;=650,AthetaR60_2,(IF(AD1601&lt;=550,AthetaR60_0+(AthetaR60_1-AthetaR60_0)/100*(AD1601-450),AthetaR60_1+(AthetaR60_2-AthetaR60_1)/100*(AD1601-450)))))</f>
        <v>0.5</v>
      </c>
      <c r="AJ1601" s="3">
        <f>IF(AE1601&lt;=450,AthetaR90_0,IF(AE1601&gt;=650,AthetaR90_2,(IF(AE1601&lt;=550,AthetaR90_0+(AthetaR90_1-AthetaR90_0)/100*(AE1601-450),AthetaR90_1+(AthetaR90_2-AthetaR90_1)/100*(AE1601-450)))))</f>
        <v>1.3</v>
      </c>
      <c r="AK1601" s="3">
        <f>IF(AF1601&lt;=450,AthetaR120_0,IF(AF1601&gt;=650,AthetaR120_2,(IF(AF1601&lt;=550,AthetaR120_0+(AthetaR120_1-AthetaR120_0)/100*(AF1601-450),AthetaR120_1+(AthetaR120_2-AthetaR120_1)/100*(AF1601-450)))))</f>
        <v>1.9</v>
      </c>
      <c r="AL1601" s="24">
        <f t="shared" si="774"/>
        <v>673.24766684175518</v>
      </c>
      <c r="AM1601" s="14">
        <f t="shared" si="775"/>
        <v>516.01712601356667</v>
      </c>
    </row>
    <row r="1602" spans="2:39" x14ac:dyDescent="0.25">
      <c r="B1602" s="3">
        <f t="shared" si="758"/>
        <v>7920</v>
      </c>
      <c r="C1602" s="14">
        <f t="shared" si="759"/>
        <v>132</v>
      </c>
      <c r="D1602" s="11">
        <f t="shared" si="760"/>
        <v>1063.305870621062</v>
      </c>
      <c r="E1602" s="11">
        <f t="shared" si="746"/>
        <v>784.88825585987456</v>
      </c>
      <c r="F1602" s="11">
        <f t="shared" si="761"/>
        <v>374.1227293330316</v>
      </c>
      <c r="G1602" s="11">
        <f t="shared" si="747"/>
        <v>673.48295489764575</v>
      </c>
      <c r="H1602" s="11">
        <f t="shared" si="748"/>
        <v>525.60630581610144</v>
      </c>
      <c r="I1602" s="24">
        <f t="shared" si="762"/>
        <v>374.1227293330316</v>
      </c>
      <c r="J1602" s="12">
        <f t="shared" si="749"/>
        <v>0.19465352881333314</v>
      </c>
      <c r="K1602" s="24">
        <f t="shared" si="750"/>
        <v>593.90187399203569</v>
      </c>
      <c r="L1602" s="12">
        <f t="shared" si="763"/>
        <v>0.19804073613110396</v>
      </c>
      <c r="M1602" s="24">
        <f t="shared" si="764"/>
        <v>673.48295489764575</v>
      </c>
      <c r="N1602" s="12">
        <f t="shared" si="751"/>
        <v>0.44419345192018655</v>
      </c>
      <c r="O1602" s="24">
        <f t="shared" si="752"/>
        <v>867.52813848453138</v>
      </c>
      <c r="P1602" s="12">
        <f t="shared" si="765"/>
        <v>0.23503190664384713</v>
      </c>
      <c r="Q1602" s="24">
        <f t="shared" si="766"/>
        <v>525.60630581610144</v>
      </c>
      <c r="R1602" s="12">
        <f t="shared" si="753"/>
        <v>0.30860968848145931</v>
      </c>
      <c r="S1602" s="24">
        <f t="shared" si="754"/>
        <v>686.76610965170266</v>
      </c>
      <c r="T1602" s="12">
        <f t="shared" si="767"/>
        <v>0.2357857910514396</v>
      </c>
      <c r="W1602" s="24">
        <f t="shared" si="768"/>
        <v>616.02949875246566</v>
      </c>
      <c r="X1602" s="24">
        <f t="shared" si="769"/>
        <v>772.59954552136298</v>
      </c>
      <c r="Y1602" s="13">
        <f t="shared" si="755"/>
        <v>0.31225555741060795</v>
      </c>
      <c r="Z1602" s="24">
        <f t="shared" si="756"/>
        <v>4221.4689276852223</v>
      </c>
      <c r="AA1602" s="24">
        <f t="shared" si="757"/>
        <v>17440.953556800341</v>
      </c>
      <c r="AB1602" s="24">
        <f t="shared" si="770"/>
        <v>673.48295489764575</v>
      </c>
      <c r="AC1602" s="24">
        <f t="shared" si="771"/>
        <v>525.60630581610144</v>
      </c>
      <c r="AE1602" s="14">
        <f t="shared" si="772"/>
        <v>132</v>
      </c>
      <c r="AF1602" s="24">
        <f t="shared" si="776"/>
        <v>437.80315290805072</v>
      </c>
      <c r="AG1602" s="3">
        <f t="shared" si="773"/>
        <v>-1</v>
      </c>
      <c r="AH1602" s="3">
        <f>IF(AC1602&lt;=450,AthetaR30_0,IF(AC1602&gt;=650,AthetaR30_2,(IF(AC1602&lt;=550,AthetaR30_0+(AthetaR30_1-AthetaR30_0)/100*(AC1602-450),AthetaR30_1+(AthetaR30_2-AthetaR30_1)/100*(AC1602-450)))))</f>
        <v>0</v>
      </c>
      <c r="AI1602" s="3">
        <f>IF(AD1602&lt;=450,AthetaR60_0,IF(AD1602&gt;=650,AthetaR60_2,(IF(AD1602&lt;=550,AthetaR60_0+(AthetaR60_1-AthetaR60_0)/100*(AD1602-450),AthetaR60_1+(AthetaR60_2-AthetaR60_1)/100*(AD1602-450)))))</f>
        <v>0.5</v>
      </c>
      <c r="AJ1602" s="3">
        <f>IF(AE1602&lt;=450,AthetaR90_0,IF(AE1602&gt;=650,AthetaR90_2,(IF(AE1602&lt;=550,AthetaR90_0+(AthetaR90_1-AthetaR90_0)/100*(AE1602-450),AthetaR90_1+(AthetaR90_2-AthetaR90_1)/100*(AE1602-450)))))</f>
        <v>1.3</v>
      </c>
      <c r="AK1602" s="3">
        <f>IF(AF1602&lt;=450,AthetaR120_0,IF(AF1602&gt;=650,AthetaR120_2,(IF(AF1602&lt;=550,AthetaR120_0+(AthetaR120_1-AthetaR120_0)/100*(AF1602-450),AthetaR120_1+(AthetaR120_2-AthetaR120_1)/100*(AF1602-450)))))</f>
        <v>1.9</v>
      </c>
      <c r="AL1602" s="24">
        <f t="shared" si="774"/>
        <v>673.48295489764575</v>
      </c>
      <c r="AM1602" s="14">
        <f t="shared" si="775"/>
        <v>516.23861669226289</v>
      </c>
    </row>
    <row r="1603" spans="2:39" x14ac:dyDescent="0.25">
      <c r="B1603" s="3">
        <f t="shared" si="758"/>
        <v>7925</v>
      </c>
      <c r="C1603" s="14">
        <f t="shared" si="759"/>
        <v>132.08333333333334</v>
      </c>
      <c r="D1603" s="11">
        <f t="shared" si="760"/>
        <v>1063.4003419963585</v>
      </c>
      <c r="E1603" s="11">
        <f t="shared" si="746"/>
        <v>785.10205420852662</v>
      </c>
      <c r="F1603" s="11">
        <f t="shared" si="761"/>
        <v>374.32077006916268</v>
      </c>
      <c r="G1603" s="11">
        <f t="shared" si="747"/>
        <v>673.71798680428958</v>
      </c>
      <c r="H1603" s="11">
        <f t="shared" si="748"/>
        <v>525.84209160715284</v>
      </c>
      <c r="I1603" s="24">
        <f t="shared" si="762"/>
        <v>374.32077006916268</v>
      </c>
      <c r="J1603" s="12">
        <f t="shared" si="749"/>
        <v>0.19462492068738665</v>
      </c>
      <c r="K1603" s="24">
        <f t="shared" si="750"/>
        <v>593.98917226581796</v>
      </c>
      <c r="L1603" s="12">
        <f t="shared" si="763"/>
        <v>0.19798455775720955</v>
      </c>
      <c r="M1603" s="24">
        <f t="shared" si="764"/>
        <v>673.71798680428958</v>
      </c>
      <c r="N1603" s="12">
        <f t="shared" si="751"/>
        <v>0.44381649396271472</v>
      </c>
      <c r="O1603" s="24">
        <f t="shared" si="752"/>
        <v>868.26497823605234</v>
      </c>
      <c r="P1603" s="12">
        <f t="shared" si="765"/>
        <v>0.23477517984417995</v>
      </c>
      <c r="Q1603" s="24">
        <f t="shared" si="766"/>
        <v>525.84209160715284</v>
      </c>
      <c r="R1603" s="12">
        <f t="shared" si="753"/>
        <v>0.30852105328803853</v>
      </c>
      <c r="S1603" s="24">
        <f t="shared" si="754"/>
        <v>686.96341108807167</v>
      </c>
      <c r="T1603" s="12">
        <f t="shared" si="767"/>
        <v>0.23566361656205201</v>
      </c>
      <c r="W1603" s="24">
        <f t="shared" si="768"/>
        <v>616.34175430987625</v>
      </c>
      <c r="X1603" s="24">
        <f t="shared" si="769"/>
        <v>772.87315049008225</v>
      </c>
      <c r="Y1603" s="13">
        <f t="shared" si="755"/>
        <v>0.31216346288618751</v>
      </c>
      <c r="Z1603" s="24">
        <f t="shared" si="756"/>
        <v>4219.0074974662593</v>
      </c>
      <c r="AA1603" s="24">
        <f t="shared" si="757"/>
        <v>17444.695191321553</v>
      </c>
      <c r="AB1603" s="24">
        <f t="shared" si="770"/>
        <v>673.71798680428958</v>
      </c>
      <c r="AC1603" s="24">
        <f t="shared" si="771"/>
        <v>525.84209160715284</v>
      </c>
      <c r="AE1603" s="14">
        <f t="shared" si="772"/>
        <v>132.08333333333334</v>
      </c>
      <c r="AF1603" s="24">
        <f t="shared" si="776"/>
        <v>437.92104580357642</v>
      </c>
      <c r="AG1603" s="3">
        <f t="shared" si="773"/>
        <v>-1</v>
      </c>
      <c r="AH1603" s="3">
        <f>IF(AC1603&lt;=450,AthetaR30_0,IF(AC1603&gt;=650,AthetaR30_2,(IF(AC1603&lt;=550,AthetaR30_0+(AthetaR30_1-AthetaR30_0)/100*(AC1603-450),AthetaR30_1+(AthetaR30_2-AthetaR30_1)/100*(AC1603-450)))))</f>
        <v>0</v>
      </c>
      <c r="AI1603" s="3">
        <f>IF(AD1603&lt;=450,AthetaR60_0,IF(AD1603&gt;=650,AthetaR60_2,(IF(AD1603&lt;=550,AthetaR60_0+(AthetaR60_1-AthetaR60_0)/100*(AD1603-450),AthetaR60_1+(AthetaR60_2-AthetaR60_1)/100*(AD1603-450)))))</f>
        <v>0.5</v>
      </c>
      <c r="AJ1603" s="3">
        <f>IF(AE1603&lt;=450,AthetaR90_0,IF(AE1603&gt;=650,AthetaR90_2,(IF(AE1603&lt;=550,AthetaR90_0+(AthetaR90_1-AthetaR90_0)/100*(AE1603-450),AthetaR90_1+(AthetaR90_2-AthetaR90_1)/100*(AE1603-450)))))</f>
        <v>1.3</v>
      </c>
      <c r="AK1603" s="3">
        <f>IF(AF1603&lt;=450,AthetaR120_0,IF(AF1603&gt;=650,AthetaR120_2,(IF(AF1603&lt;=550,AthetaR120_0+(AthetaR120_1-AthetaR120_0)/100*(AF1603-450),AthetaR120_1+(AthetaR120_2-AthetaR120_1)/100*(AF1603-450)))))</f>
        <v>1.9</v>
      </c>
      <c r="AL1603" s="24">
        <f t="shared" si="774"/>
        <v>673.71798680428958</v>
      </c>
      <c r="AM1603" s="14">
        <f t="shared" si="775"/>
        <v>516.45997975245461</v>
      </c>
    </row>
    <row r="1604" spans="2:39" x14ac:dyDescent="0.25">
      <c r="B1604" s="3">
        <f t="shared" si="758"/>
        <v>7930</v>
      </c>
      <c r="C1604" s="14">
        <f t="shared" si="759"/>
        <v>132.16666666666666</v>
      </c>
      <c r="D1604" s="11">
        <f t="shared" si="760"/>
        <v>1063.4947538433744</v>
      </c>
      <c r="E1604" s="11">
        <f t="shared" si="746"/>
        <v>785.31585255717869</v>
      </c>
      <c r="F1604" s="11">
        <f t="shared" si="761"/>
        <v>374.51875462691987</v>
      </c>
      <c r="G1604" s="11">
        <f t="shared" si="747"/>
        <v>673.95276198413376</v>
      </c>
      <c r="H1604" s="11">
        <f t="shared" si="748"/>
        <v>526.07775522371492</v>
      </c>
      <c r="I1604" s="24">
        <f t="shared" si="762"/>
        <v>374.51875462691987</v>
      </c>
      <c r="J1604" s="12">
        <f t="shared" si="749"/>
        <v>0.19459630845808606</v>
      </c>
      <c r="K1604" s="24">
        <f t="shared" si="750"/>
        <v>594.07650873449825</v>
      </c>
      <c r="L1604" s="12">
        <f t="shared" si="763"/>
        <v>0.19792838046891439</v>
      </c>
      <c r="M1604" s="24">
        <f t="shared" si="764"/>
        <v>673.95276198413376</v>
      </c>
      <c r="N1604" s="12">
        <f t="shared" si="751"/>
        <v>0.4434378309155938</v>
      </c>
      <c r="O1604" s="24">
        <f t="shared" si="752"/>
        <v>869.00641218562851</v>
      </c>
      <c r="P1604" s="12">
        <f t="shared" si="765"/>
        <v>0.23451787142545635</v>
      </c>
      <c r="Q1604" s="24">
        <f t="shared" si="766"/>
        <v>526.07775522371492</v>
      </c>
      <c r="R1604" s="12">
        <f t="shared" si="753"/>
        <v>0.30843242451329156</v>
      </c>
      <c r="S1604" s="24">
        <f t="shared" si="754"/>
        <v>687.16081162245723</v>
      </c>
      <c r="T1604" s="12">
        <f t="shared" si="767"/>
        <v>0.23554150021385664</v>
      </c>
      <c r="W1604" s="24">
        <f t="shared" si="768"/>
        <v>616.65391777276238</v>
      </c>
      <c r="X1604" s="24">
        <f t="shared" si="769"/>
        <v>773.14808225659829</v>
      </c>
      <c r="Y1604" s="13">
        <f t="shared" si="755"/>
        <v>0.31207091038449236</v>
      </c>
      <c r="Z1604" s="24">
        <f t="shared" si="756"/>
        <v>4216.5483696104075</v>
      </c>
      <c r="AA1604" s="24">
        <f t="shared" si="757"/>
        <v>17448.435383365391</v>
      </c>
      <c r="AB1604" s="24">
        <f t="shared" si="770"/>
        <v>673.95276198413376</v>
      </c>
      <c r="AC1604" s="24">
        <f t="shared" si="771"/>
        <v>526.07775522371492</v>
      </c>
      <c r="AE1604" s="14">
        <f t="shared" si="772"/>
        <v>132.16666666666666</v>
      </c>
      <c r="AF1604" s="24">
        <f t="shared" si="776"/>
        <v>438.03887761185746</v>
      </c>
      <c r="AG1604" s="3">
        <f t="shared" si="773"/>
        <v>-1</v>
      </c>
      <c r="AH1604" s="3">
        <f>IF(AC1604&lt;=450,AthetaR30_0,IF(AC1604&gt;=650,AthetaR30_2,(IF(AC1604&lt;=550,AthetaR30_0+(AthetaR30_1-AthetaR30_0)/100*(AC1604-450),AthetaR30_1+(AthetaR30_2-AthetaR30_1)/100*(AC1604-450)))))</f>
        <v>0</v>
      </c>
      <c r="AI1604" s="3">
        <f>IF(AD1604&lt;=450,AthetaR60_0,IF(AD1604&gt;=650,AthetaR60_2,(IF(AD1604&lt;=550,AthetaR60_0+(AthetaR60_1-AthetaR60_0)/100*(AD1604-450),AthetaR60_1+(AthetaR60_2-AthetaR60_1)/100*(AD1604-450)))))</f>
        <v>0.5</v>
      </c>
      <c r="AJ1604" s="3">
        <f>IF(AE1604&lt;=450,AthetaR90_0,IF(AE1604&gt;=650,AthetaR90_2,(IF(AE1604&lt;=550,AthetaR90_0+(AthetaR90_1-AthetaR90_0)/100*(AE1604-450),AthetaR90_1+(AthetaR90_2-AthetaR90_1)/100*(AE1604-450)))))</f>
        <v>1.3</v>
      </c>
      <c r="AK1604" s="3">
        <f>IF(AF1604&lt;=450,AthetaR120_0,IF(AF1604&gt;=650,AthetaR120_2,(IF(AF1604&lt;=550,AthetaR120_0+(AthetaR120_1-AthetaR120_0)/100*(AF1604-450),AthetaR120_1+(AthetaR120_2-AthetaR120_1)/100*(AF1604-450)))))</f>
        <v>1.9</v>
      </c>
      <c r="AL1604" s="24">
        <f t="shared" si="774"/>
        <v>673.95276198413376</v>
      </c>
      <c r="AM1604" s="14">
        <f t="shared" si="775"/>
        <v>516.68121528601068</v>
      </c>
    </row>
    <row r="1605" spans="2:39" x14ac:dyDescent="0.25">
      <c r="B1605" s="3">
        <f t="shared" si="758"/>
        <v>7935</v>
      </c>
      <c r="C1605" s="14">
        <f t="shared" si="759"/>
        <v>132.25</v>
      </c>
      <c r="D1605" s="11">
        <f t="shared" si="760"/>
        <v>1063.5891062370822</v>
      </c>
      <c r="E1605" s="11">
        <f t="shared" si="746"/>
        <v>785.52965090583075</v>
      </c>
      <c r="F1605" s="11">
        <f t="shared" si="761"/>
        <v>374.71668300738878</v>
      </c>
      <c r="G1605" s="11">
        <f t="shared" si="747"/>
        <v>674.18727985555927</v>
      </c>
      <c r="H1605" s="11">
        <f t="shared" si="748"/>
        <v>526.31329672392883</v>
      </c>
      <c r="I1605" s="24">
        <f t="shared" si="762"/>
        <v>374.71668300738878</v>
      </c>
      <c r="J1605" s="12">
        <f t="shared" si="749"/>
        <v>0.19456769211631345</v>
      </c>
      <c r="K1605" s="24">
        <f t="shared" si="750"/>
        <v>594.16388344829636</v>
      </c>
      <c r="L1605" s="12">
        <f t="shared" si="763"/>
        <v>0.19787220428449817</v>
      </c>
      <c r="M1605" s="24">
        <f t="shared" si="764"/>
        <v>674.18727985555927</v>
      </c>
      <c r="N1605" s="12">
        <f t="shared" si="751"/>
        <v>0.44305745281349795</v>
      </c>
      <c r="O1605" s="24">
        <f t="shared" si="752"/>
        <v>869.75248023544282</v>
      </c>
      <c r="P1605" s="12">
        <f t="shared" si="765"/>
        <v>0.23425997729169382</v>
      </c>
      <c r="Q1605" s="24">
        <f t="shared" si="766"/>
        <v>526.31329672392883</v>
      </c>
      <c r="R1605" s="12">
        <f t="shared" si="753"/>
        <v>0.30834380223042723</v>
      </c>
      <c r="S1605" s="24">
        <f t="shared" si="754"/>
        <v>687.35831116478732</v>
      </c>
      <c r="T1605" s="12">
        <f t="shared" si="767"/>
        <v>0.2354194420493752</v>
      </c>
      <c r="W1605" s="24">
        <f t="shared" si="768"/>
        <v>616.96598868314686</v>
      </c>
      <c r="X1605" s="24">
        <f t="shared" si="769"/>
        <v>773.42435005283153</v>
      </c>
      <c r="Y1605" s="13">
        <f t="shared" si="755"/>
        <v>0.31197789799487513</v>
      </c>
      <c r="Z1605" s="24">
        <f t="shared" si="756"/>
        <v>4214.0915555670972</v>
      </c>
      <c r="AA1605" s="24">
        <f t="shared" si="757"/>
        <v>17452.174180411865</v>
      </c>
      <c r="AB1605" s="24">
        <f t="shared" si="770"/>
        <v>674.18727985555927</v>
      </c>
      <c r="AC1605" s="24">
        <f t="shared" si="771"/>
        <v>526.31329672392883</v>
      </c>
      <c r="AE1605" s="14">
        <f t="shared" si="772"/>
        <v>132.25</v>
      </c>
      <c r="AF1605" s="24">
        <f t="shared" si="776"/>
        <v>438.15664836196441</v>
      </c>
      <c r="AG1605" s="3">
        <f t="shared" si="773"/>
        <v>-1</v>
      </c>
      <c r="AH1605" s="3">
        <f>IF(AC1605&lt;=450,AthetaR30_0,IF(AC1605&gt;=650,AthetaR30_2,(IF(AC1605&lt;=550,AthetaR30_0+(AthetaR30_1-AthetaR30_0)/100*(AC1605-450),AthetaR30_1+(AthetaR30_2-AthetaR30_1)/100*(AC1605-450)))))</f>
        <v>0</v>
      </c>
      <c r="AI1605" s="3">
        <f>IF(AD1605&lt;=450,AthetaR60_0,IF(AD1605&gt;=650,AthetaR60_2,(IF(AD1605&lt;=550,AthetaR60_0+(AthetaR60_1-AthetaR60_0)/100*(AD1605-450),AthetaR60_1+(AthetaR60_2-AthetaR60_1)/100*(AD1605-450)))))</f>
        <v>0.5</v>
      </c>
      <c r="AJ1605" s="3">
        <f>IF(AE1605&lt;=450,AthetaR90_0,IF(AE1605&gt;=650,AthetaR90_2,(IF(AE1605&lt;=550,AthetaR90_0+(AthetaR90_1-AthetaR90_0)/100*(AE1605-450),AthetaR90_1+(AthetaR90_2-AthetaR90_1)/100*(AE1605-450)))))</f>
        <v>1.3</v>
      </c>
      <c r="AK1605" s="3">
        <f>IF(AF1605&lt;=450,AthetaR120_0,IF(AF1605&gt;=650,AthetaR120_2,(IF(AF1605&lt;=550,AthetaR120_0+(AthetaR120_1-AthetaR120_0)/100*(AF1605-450),AthetaR120_1+(AthetaR120_2-AthetaR120_1)/100*(AF1605-450)))))</f>
        <v>1.9</v>
      </c>
      <c r="AL1605" s="24">
        <f t="shared" si="774"/>
        <v>674.18727985555927</v>
      </c>
      <c r="AM1605" s="14">
        <f t="shared" si="775"/>
        <v>516.90232338498163</v>
      </c>
    </row>
    <row r="1606" spans="2:39" x14ac:dyDescent="0.25">
      <c r="B1606" s="3">
        <f t="shared" si="758"/>
        <v>7940</v>
      </c>
      <c r="C1606" s="14">
        <f t="shared" si="759"/>
        <v>132.33333333333334</v>
      </c>
      <c r="D1606" s="11">
        <f t="shared" si="760"/>
        <v>1063.6833992523129</v>
      </c>
      <c r="E1606" s="11">
        <f t="shared" si="746"/>
        <v>785.74344925448293</v>
      </c>
      <c r="F1606" s="11">
        <f t="shared" si="761"/>
        <v>374.9145552116733</v>
      </c>
      <c r="G1606" s="11">
        <f t="shared" si="747"/>
        <v>674.42153983285095</v>
      </c>
      <c r="H1606" s="11">
        <f t="shared" si="748"/>
        <v>526.54871616597825</v>
      </c>
      <c r="I1606" s="24">
        <f t="shared" si="762"/>
        <v>374.9145552116733</v>
      </c>
      <c r="J1606" s="12">
        <f t="shared" si="749"/>
        <v>0.19453907165301704</v>
      </c>
      <c r="K1606" s="24">
        <f t="shared" si="750"/>
        <v>594.25129645728111</v>
      </c>
      <c r="L1606" s="12">
        <f t="shared" si="763"/>
        <v>0.1978160292222399</v>
      </c>
      <c r="M1606" s="24">
        <f t="shared" si="764"/>
        <v>674.42153983285095</v>
      </c>
      <c r="N1606" s="12">
        <f t="shared" si="751"/>
        <v>0.44267534962773553</v>
      </c>
      <c r="O1606" s="24">
        <f t="shared" si="752"/>
        <v>870.50322272382004</v>
      </c>
      <c r="P1606" s="12">
        <f t="shared" si="765"/>
        <v>0.23400149331686609</v>
      </c>
      <c r="Q1606" s="24">
        <f t="shared" si="766"/>
        <v>526.54871616597825</v>
      </c>
      <c r="R1606" s="12">
        <f t="shared" si="753"/>
        <v>0.30825518651258371</v>
      </c>
      <c r="S1606" s="24">
        <f t="shared" si="754"/>
        <v>687.55590962484473</v>
      </c>
      <c r="T1606" s="12">
        <f t="shared" si="767"/>
        <v>0.23529744211093043</v>
      </c>
      <c r="W1606" s="24">
        <f t="shared" si="768"/>
        <v>617.27796658114175</v>
      </c>
      <c r="X1606" s="24">
        <f t="shared" si="769"/>
        <v>773.70196319414322</v>
      </c>
      <c r="Y1606" s="13">
        <f t="shared" si="755"/>
        <v>0.31188442379027848</v>
      </c>
      <c r="Z1606" s="24">
        <f t="shared" si="756"/>
        <v>4211.6370668335294</v>
      </c>
      <c r="AA1606" s="24">
        <f t="shared" si="757"/>
        <v>17455.911630262108</v>
      </c>
      <c r="AB1606" s="24">
        <f t="shared" si="770"/>
        <v>674.42153983285095</v>
      </c>
      <c r="AC1606" s="24">
        <f t="shared" si="771"/>
        <v>526.54871616597825</v>
      </c>
      <c r="AE1606" s="14">
        <f t="shared" si="772"/>
        <v>132.33333333333334</v>
      </c>
      <c r="AF1606" s="24">
        <f t="shared" si="776"/>
        <v>438.27435808298912</v>
      </c>
      <c r="AG1606" s="3">
        <f t="shared" si="773"/>
        <v>-1</v>
      </c>
      <c r="AH1606" s="3">
        <f>IF(AC1606&lt;=450,AthetaR30_0,IF(AC1606&gt;=650,AthetaR30_2,(IF(AC1606&lt;=550,AthetaR30_0+(AthetaR30_1-AthetaR30_0)/100*(AC1606-450),AthetaR30_1+(AthetaR30_2-AthetaR30_1)/100*(AC1606-450)))))</f>
        <v>0</v>
      </c>
      <c r="AI1606" s="3">
        <f>IF(AD1606&lt;=450,AthetaR60_0,IF(AD1606&gt;=650,AthetaR60_2,(IF(AD1606&lt;=550,AthetaR60_0+(AthetaR60_1-AthetaR60_0)/100*(AD1606-450),AthetaR60_1+(AthetaR60_2-AthetaR60_1)/100*(AD1606-450)))))</f>
        <v>0.5</v>
      </c>
      <c r="AJ1606" s="3">
        <f>IF(AE1606&lt;=450,AthetaR90_0,IF(AE1606&gt;=650,AthetaR90_2,(IF(AE1606&lt;=550,AthetaR90_0+(AthetaR90_1-AthetaR90_0)/100*(AE1606-450),AthetaR90_1+(AthetaR90_2-AthetaR90_1)/100*(AE1606-450)))))</f>
        <v>1.3</v>
      </c>
      <c r="AK1606" s="3">
        <f>IF(AF1606&lt;=450,AthetaR120_0,IF(AF1606&gt;=650,AthetaR120_2,(IF(AF1606&lt;=550,AthetaR120_0+(AthetaR120_1-AthetaR120_0)/100*(AF1606-450),AthetaR120_1+(AthetaR120_2-AthetaR120_1)/100*(AF1606-450)))))</f>
        <v>1.9</v>
      </c>
      <c r="AL1606" s="24">
        <f t="shared" si="774"/>
        <v>674.42153983285095</v>
      </c>
      <c r="AM1606" s="14">
        <f t="shared" si="775"/>
        <v>517.12330414160033</v>
      </c>
    </row>
    <row r="1607" spans="2:39" x14ac:dyDescent="0.25">
      <c r="B1607" s="3">
        <f t="shared" si="758"/>
        <v>7945</v>
      </c>
      <c r="C1607" s="14">
        <f t="shared" si="759"/>
        <v>132.41666666666666</v>
      </c>
      <c r="D1607" s="11">
        <f t="shared" si="760"/>
        <v>1063.7776329637568</v>
      </c>
      <c r="E1607" s="11">
        <f t="shared" si="746"/>
        <v>785.95724760313487</v>
      </c>
      <c r="F1607" s="11">
        <f t="shared" si="761"/>
        <v>375.11237124089553</v>
      </c>
      <c r="G1607" s="11">
        <f t="shared" si="747"/>
        <v>674.65554132616785</v>
      </c>
      <c r="H1607" s="11">
        <f t="shared" si="748"/>
        <v>526.78401360808914</v>
      </c>
      <c r="I1607" s="24">
        <f t="shared" si="762"/>
        <v>375.11237124089553</v>
      </c>
      <c r="J1607" s="12">
        <f t="shared" si="749"/>
        <v>0.19451044705921108</v>
      </c>
      <c r="K1607" s="24">
        <f t="shared" si="750"/>
        <v>594.33874781136979</v>
      </c>
      <c r="L1607" s="12">
        <f t="shared" si="763"/>
        <v>0.19775985530040871</v>
      </c>
      <c r="M1607" s="24">
        <f t="shared" si="764"/>
        <v>674.65554132616785</v>
      </c>
      <c r="N1607" s="12">
        <f t="shared" si="751"/>
        <v>0.44229151126592781</v>
      </c>
      <c r="O1607" s="24">
        <f t="shared" si="752"/>
        <v>871.2586804308927</v>
      </c>
      <c r="P1607" s="12">
        <f t="shared" si="765"/>
        <v>0.23374241534468104</v>
      </c>
      <c r="Q1607" s="24">
        <f t="shared" si="766"/>
        <v>526.78401360808914</v>
      </c>
      <c r="R1607" s="12">
        <f t="shared" si="753"/>
        <v>0.30816657743282716</v>
      </c>
      <c r="S1607" s="24">
        <f t="shared" si="754"/>
        <v>687.7536069122682</v>
      </c>
      <c r="T1607" s="12">
        <f t="shared" si="767"/>
        <v>0.23517550044063187</v>
      </c>
      <c r="W1607" s="24">
        <f t="shared" si="768"/>
        <v>617.58985100493203</v>
      </c>
      <c r="X1607" s="24">
        <f t="shared" si="769"/>
        <v>773.98093108025773</v>
      </c>
      <c r="Y1607" s="13">
        <f t="shared" si="755"/>
        <v>0.31179048582706748</v>
      </c>
      <c r="Z1607" s="24">
        <f t="shared" si="756"/>
        <v>4209.1849149550708</v>
      </c>
      <c r="AA1607" s="24">
        <f t="shared" si="757"/>
        <v>17459.647781040465</v>
      </c>
      <c r="AB1607" s="24">
        <f t="shared" si="770"/>
        <v>674.65554132616785</v>
      </c>
      <c r="AC1607" s="24">
        <f t="shared" si="771"/>
        <v>526.78401360808914</v>
      </c>
      <c r="AE1607" s="14">
        <f t="shared" si="772"/>
        <v>132.41666666666666</v>
      </c>
      <c r="AF1607" s="24">
        <f t="shared" si="776"/>
        <v>438.39200680404457</v>
      </c>
      <c r="AG1607" s="3">
        <f t="shared" si="773"/>
        <v>-1</v>
      </c>
      <c r="AH1607" s="3">
        <f>IF(AC1607&lt;=450,AthetaR30_0,IF(AC1607&gt;=650,AthetaR30_2,(IF(AC1607&lt;=550,AthetaR30_0+(AthetaR30_1-AthetaR30_0)/100*(AC1607-450),AthetaR30_1+(AthetaR30_2-AthetaR30_1)/100*(AC1607-450)))))</f>
        <v>0</v>
      </c>
      <c r="AI1607" s="3">
        <f>IF(AD1607&lt;=450,AthetaR60_0,IF(AD1607&gt;=650,AthetaR60_2,(IF(AD1607&lt;=550,AthetaR60_0+(AthetaR60_1-AthetaR60_0)/100*(AD1607-450),AthetaR60_1+(AthetaR60_2-AthetaR60_1)/100*(AD1607-450)))))</f>
        <v>0.5</v>
      </c>
      <c r="AJ1607" s="3">
        <f>IF(AE1607&lt;=450,AthetaR90_0,IF(AE1607&gt;=650,AthetaR90_2,(IF(AE1607&lt;=550,AthetaR90_0+(AthetaR90_1-AthetaR90_0)/100*(AE1607-450),AthetaR90_1+(AthetaR90_2-AthetaR90_1)/100*(AE1607-450)))))</f>
        <v>1.3</v>
      </c>
      <c r="AK1607" s="3">
        <f>IF(AF1607&lt;=450,AthetaR120_0,IF(AF1607&gt;=650,AthetaR120_2,(IF(AF1607&lt;=550,AthetaR120_0+(AthetaR120_1-AthetaR120_0)/100*(AF1607-450),AthetaR120_1+(AthetaR120_2-AthetaR120_1)/100*(AF1607-450)))))</f>
        <v>1.9</v>
      </c>
      <c r="AL1607" s="24">
        <f t="shared" si="774"/>
        <v>674.65554132616785</v>
      </c>
      <c r="AM1607" s="14">
        <f t="shared" si="775"/>
        <v>517.34415764828304</v>
      </c>
    </row>
    <row r="1608" spans="2:39" x14ac:dyDescent="0.25">
      <c r="B1608" s="3">
        <f t="shared" si="758"/>
        <v>7950</v>
      </c>
      <c r="C1608" s="14">
        <f t="shared" si="759"/>
        <v>132.5</v>
      </c>
      <c r="D1608" s="11">
        <f t="shared" si="760"/>
        <v>1063.8718074459625</v>
      </c>
      <c r="E1608" s="11">
        <f t="shared" si="746"/>
        <v>786.17104595178705</v>
      </c>
      <c r="F1608" s="11">
        <f t="shared" si="761"/>
        <v>375.31013109619596</v>
      </c>
      <c r="G1608" s="11">
        <f t="shared" si="747"/>
        <v>674.88928374151249</v>
      </c>
      <c r="H1608" s="11">
        <f t="shared" si="748"/>
        <v>527.01918910852976</v>
      </c>
      <c r="I1608" s="24">
        <f t="shared" si="762"/>
        <v>375.31013109619596</v>
      </c>
      <c r="J1608" s="12">
        <f t="shared" si="749"/>
        <v>0.19448181832597577</v>
      </c>
      <c r="K1608" s="24">
        <f t="shared" si="750"/>
        <v>594.42623756032924</v>
      </c>
      <c r="L1608" s="12">
        <f t="shared" si="763"/>
        <v>0.19770368253729514</v>
      </c>
      <c r="M1608" s="24">
        <f t="shared" si="764"/>
        <v>674.88928374151249</v>
      </c>
      <c r="N1608" s="12">
        <f t="shared" si="751"/>
        <v>0.441905927571692</v>
      </c>
      <c r="O1608" s="24">
        <f t="shared" si="752"/>
        <v>872.01889458434744</v>
      </c>
      <c r="P1608" s="12">
        <f t="shared" si="765"/>
        <v>0.23348273918845044</v>
      </c>
      <c r="Q1608" s="24">
        <f t="shared" si="766"/>
        <v>527.01918910852976</v>
      </c>
      <c r="R1608" s="12">
        <f t="shared" si="753"/>
        <v>0.30807797506415174</v>
      </c>
      <c r="S1608" s="24">
        <f t="shared" si="754"/>
        <v>687.95140293655334</v>
      </c>
      <c r="T1608" s="12">
        <f t="shared" si="767"/>
        <v>0.2350536170804256</v>
      </c>
      <c r="W1608" s="24">
        <f t="shared" si="768"/>
        <v>617.90164149075906</v>
      </c>
      <c r="X1608" s="24">
        <f t="shared" si="769"/>
        <v>774.26126319619561</v>
      </c>
      <c r="Y1608" s="13">
        <f t="shared" si="755"/>
        <v>0.31169608214486716</v>
      </c>
      <c r="Z1608" s="24">
        <f t="shared" si="756"/>
        <v>4206.7351115256997</v>
      </c>
      <c r="AA1608" s="24">
        <f t="shared" si="757"/>
        <v>17463.382681197003</v>
      </c>
      <c r="AB1608" s="24">
        <f t="shared" si="770"/>
        <v>674.88928374151249</v>
      </c>
      <c r="AC1608" s="24">
        <f t="shared" si="771"/>
        <v>527.01918910852976</v>
      </c>
      <c r="AE1608" s="14">
        <f t="shared" si="772"/>
        <v>132.5</v>
      </c>
      <c r="AF1608" s="24">
        <f t="shared" si="776"/>
        <v>438.50959455426488</v>
      </c>
      <c r="AG1608" s="3">
        <f t="shared" si="773"/>
        <v>-1</v>
      </c>
      <c r="AH1608" s="3">
        <f>IF(AC1608&lt;=450,AthetaR30_0,IF(AC1608&gt;=650,AthetaR30_2,(IF(AC1608&lt;=550,AthetaR30_0+(AthetaR30_1-AthetaR30_0)/100*(AC1608-450),AthetaR30_1+(AthetaR30_2-AthetaR30_1)/100*(AC1608-450)))))</f>
        <v>0</v>
      </c>
      <c r="AI1608" s="3">
        <f>IF(AD1608&lt;=450,AthetaR60_0,IF(AD1608&gt;=650,AthetaR60_2,(IF(AD1608&lt;=550,AthetaR60_0+(AthetaR60_1-AthetaR60_0)/100*(AD1608-450),AthetaR60_1+(AthetaR60_2-AthetaR60_1)/100*(AD1608-450)))))</f>
        <v>0.5</v>
      </c>
      <c r="AJ1608" s="3">
        <f>IF(AE1608&lt;=450,AthetaR90_0,IF(AE1608&gt;=650,AthetaR90_2,(IF(AE1608&lt;=550,AthetaR90_0+(AthetaR90_1-AthetaR90_0)/100*(AE1608-450),AthetaR90_1+(AthetaR90_2-AthetaR90_1)/100*(AE1608-450)))))</f>
        <v>1.3</v>
      </c>
      <c r="AK1608" s="3">
        <f>IF(AF1608&lt;=450,AthetaR120_0,IF(AF1608&gt;=650,AthetaR120_2,(IF(AF1608&lt;=550,AthetaR120_0+(AthetaR120_1-AthetaR120_0)/100*(AF1608-450),AthetaR120_1+(AthetaR120_2-AthetaR120_1)/100*(AF1608-450)))))</f>
        <v>1.9</v>
      </c>
      <c r="AL1608" s="24">
        <f t="shared" si="774"/>
        <v>674.88928374151249</v>
      </c>
      <c r="AM1608" s="14">
        <f t="shared" si="775"/>
        <v>517.56488399763077</v>
      </c>
    </row>
    <row r="1609" spans="2:39" x14ac:dyDescent="0.25">
      <c r="B1609" s="3">
        <f t="shared" si="758"/>
        <v>7955</v>
      </c>
      <c r="C1609" s="14">
        <f t="shared" si="759"/>
        <v>132.58333333333334</v>
      </c>
      <c r="D1609" s="11">
        <f t="shared" si="760"/>
        <v>1063.9659227733387</v>
      </c>
      <c r="E1609" s="11">
        <f t="shared" si="746"/>
        <v>786.38484430043911</v>
      </c>
      <c r="F1609" s="11">
        <f t="shared" si="761"/>
        <v>375.50783477873324</v>
      </c>
      <c r="G1609" s="11">
        <f t="shared" si="747"/>
        <v>675.12276648070099</v>
      </c>
      <c r="H1609" s="11">
        <f t="shared" si="748"/>
        <v>527.2542427256102</v>
      </c>
      <c r="I1609" s="24">
        <f t="shared" si="762"/>
        <v>375.50783477873324</v>
      </c>
      <c r="J1609" s="12">
        <f t="shared" si="749"/>
        <v>0.19445318544445681</v>
      </c>
      <c r="K1609" s="24">
        <f t="shared" si="750"/>
        <v>594.51376575377549</v>
      </c>
      <c r="L1609" s="12">
        <f t="shared" si="763"/>
        <v>0.19764751095117533</v>
      </c>
      <c r="M1609" s="24">
        <f t="shared" si="764"/>
        <v>675.12276648070099</v>
      </c>
      <c r="N1609" s="12">
        <f t="shared" si="751"/>
        <v>0.44151858832432317</v>
      </c>
      <c r="O1609" s="24">
        <f t="shared" si="752"/>
        <v>872.78390686526109</v>
      </c>
      <c r="P1609" s="12">
        <f t="shared" si="765"/>
        <v>0.23322246063080498</v>
      </c>
      <c r="Q1609" s="24">
        <f t="shared" si="766"/>
        <v>527.2542427256102</v>
      </c>
      <c r="R1609" s="12">
        <f t="shared" si="753"/>
        <v>0.30798937947947885</v>
      </c>
      <c r="S1609" s="24">
        <f t="shared" si="754"/>
        <v>688.14929760705354</v>
      </c>
      <c r="T1609" s="12">
        <f t="shared" si="767"/>
        <v>0.23493179207203763</v>
      </c>
      <c r="W1609" s="24">
        <f t="shared" si="768"/>
        <v>618.21333757290392</v>
      </c>
      <c r="X1609" s="24">
        <f t="shared" si="769"/>
        <v>774.54296911322001</v>
      </c>
      <c r="Y1609" s="13">
        <f t="shared" si="755"/>
        <v>0.31160121076638708</v>
      </c>
      <c r="Z1609" s="24">
        <f t="shared" si="756"/>
        <v>4204.2876681883799</v>
      </c>
      <c r="AA1609" s="24">
        <f t="shared" si="757"/>
        <v>17467.116379509371</v>
      </c>
      <c r="AB1609" s="24">
        <f t="shared" si="770"/>
        <v>675.12276648070099</v>
      </c>
      <c r="AC1609" s="24">
        <f t="shared" si="771"/>
        <v>527.2542427256102</v>
      </c>
      <c r="AE1609" s="14">
        <f t="shared" si="772"/>
        <v>132.58333333333334</v>
      </c>
      <c r="AF1609" s="24">
        <f t="shared" si="776"/>
        <v>438.6271213628051</v>
      </c>
      <c r="AG1609" s="3">
        <f t="shared" si="773"/>
        <v>-1</v>
      </c>
      <c r="AH1609" s="3">
        <f>IF(AC1609&lt;=450,AthetaR30_0,IF(AC1609&gt;=650,AthetaR30_2,(IF(AC1609&lt;=550,AthetaR30_0+(AthetaR30_1-AthetaR30_0)/100*(AC1609-450),AthetaR30_1+(AthetaR30_2-AthetaR30_1)/100*(AC1609-450)))))</f>
        <v>0</v>
      </c>
      <c r="AI1609" s="3">
        <f>IF(AD1609&lt;=450,AthetaR60_0,IF(AD1609&gt;=650,AthetaR60_2,(IF(AD1609&lt;=550,AthetaR60_0+(AthetaR60_1-AthetaR60_0)/100*(AD1609-450),AthetaR60_1+(AthetaR60_2-AthetaR60_1)/100*(AD1609-450)))))</f>
        <v>0.5</v>
      </c>
      <c r="AJ1609" s="3">
        <f>IF(AE1609&lt;=450,AthetaR90_0,IF(AE1609&gt;=650,AthetaR90_2,(IF(AE1609&lt;=550,AthetaR90_0+(AthetaR90_1-AthetaR90_0)/100*(AE1609-450),AthetaR90_1+(AthetaR90_2-AthetaR90_1)/100*(AE1609-450)))))</f>
        <v>1.3</v>
      </c>
      <c r="AK1609" s="3">
        <f>IF(AF1609&lt;=450,AthetaR120_0,IF(AF1609&gt;=650,AthetaR120_2,(IF(AF1609&lt;=550,AthetaR120_0+(AthetaR120_1-AthetaR120_0)/100*(AF1609-450),AthetaR120_1+(AthetaR120_2-AthetaR120_1)/100*(AF1609-450)))))</f>
        <v>1.9</v>
      </c>
      <c r="AL1609" s="24">
        <f t="shared" si="774"/>
        <v>675.12276648070099</v>
      </c>
      <c r="AM1609" s="14">
        <f t="shared" si="775"/>
        <v>517.7854832824288</v>
      </c>
    </row>
    <row r="1610" spans="2:39" x14ac:dyDescent="0.25">
      <c r="B1610" s="3">
        <f t="shared" si="758"/>
        <v>7960</v>
      </c>
      <c r="C1610" s="14">
        <f t="shared" si="759"/>
        <v>132.66666666666666</v>
      </c>
      <c r="D1610" s="11">
        <f t="shared" si="760"/>
        <v>1064.0599790201543</v>
      </c>
      <c r="E1610" s="11">
        <f t="shared" si="746"/>
        <v>786.59864264909118</v>
      </c>
      <c r="F1610" s="11">
        <f t="shared" si="761"/>
        <v>375.70548228968443</v>
      </c>
      <c r="G1610" s="11">
        <f t="shared" si="747"/>
        <v>675.35598894133182</v>
      </c>
      <c r="H1610" s="11">
        <f t="shared" si="748"/>
        <v>527.48917451768227</v>
      </c>
      <c r="I1610" s="24">
        <f t="shared" si="762"/>
        <v>375.70548228968443</v>
      </c>
      <c r="J1610" s="12">
        <f t="shared" si="749"/>
        <v>0.19442454840586593</v>
      </c>
      <c r="K1610" s="24">
        <f t="shared" si="750"/>
        <v>594.60133244117333</v>
      </c>
      <c r="L1610" s="12">
        <f t="shared" si="763"/>
        <v>0.19759134056031641</v>
      </c>
      <c r="M1610" s="24">
        <f t="shared" si="764"/>
        <v>675.35598894133182</v>
      </c>
      <c r="N1610" s="12">
        <f t="shared" si="751"/>
        <v>0.4411294832384795</v>
      </c>
      <c r="O1610" s="24">
        <f t="shared" si="752"/>
        <v>873.55375941401962</v>
      </c>
      <c r="P1610" s="12">
        <f t="shared" si="765"/>
        <v>0.23296157542350321</v>
      </c>
      <c r="Q1610" s="24">
        <f t="shared" si="766"/>
        <v>527.48917451768227</v>
      </c>
      <c r="R1610" s="12">
        <f t="shared" si="753"/>
        <v>0.30790079075165711</v>
      </c>
      <c r="S1610" s="24">
        <f t="shared" si="754"/>
        <v>688.34729083298066</v>
      </c>
      <c r="T1610" s="12">
        <f t="shared" si="767"/>
        <v>0.23481002545698157</v>
      </c>
      <c r="W1610" s="24">
        <f t="shared" si="768"/>
        <v>618.52493878367034</v>
      </c>
      <c r="X1610" s="24">
        <f t="shared" si="769"/>
        <v>774.82605848979392</v>
      </c>
      <c r="Y1610" s="13">
        <f t="shared" si="755"/>
        <v>0.31150586969725907</v>
      </c>
      <c r="Z1610" s="24">
        <f t="shared" si="756"/>
        <v>4201.8425966355207</v>
      </c>
      <c r="AA1610" s="24">
        <f t="shared" si="757"/>
        <v>17470.848925085589</v>
      </c>
      <c r="AB1610" s="24">
        <f t="shared" si="770"/>
        <v>675.35598894133182</v>
      </c>
      <c r="AC1610" s="24">
        <f t="shared" si="771"/>
        <v>527.48917451768227</v>
      </c>
      <c r="AE1610" s="14">
        <f t="shared" si="772"/>
        <v>132.66666666666666</v>
      </c>
      <c r="AF1610" s="24">
        <f t="shared" si="776"/>
        <v>438.74458725884114</v>
      </c>
      <c r="AG1610" s="3">
        <f t="shared" si="773"/>
        <v>-1</v>
      </c>
      <c r="AH1610" s="3">
        <f>IF(AC1610&lt;=450,AthetaR30_0,IF(AC1610&gt;=650,AthetaR30_2,(IF(AC1610&lt;=550,AthetaR30_0+(AthetaR30_1-AthetaR30_0)/100*(AC1610-450),AthetaR30_1+(AthetaR30_2-AthetaR30_1)/100*(AC1610-450)))))</f>
        <v>0</v>
      </c>
      <c r="AI1610" s="3">
        <f>IF(AD1610&lt;=450,AthetaR60_0,IF(AD1610&gt;=650,AthetaR60_2,(IF(AD1610&lt;=550,AthetaR60_0+(AthetaR60_1-AthetaR60_0)/100*(AD1610-450),AthetaR60_1+(AthetaR60_2-AthetaR60_1)/100*(AD1610-450)))))</f>
        <v>0.5</v>
      </c>
      <c r="AJ1610" s="3">
        <f>IF(AE1610&lt;=450,AthetaR90_0,IF(AE1610&gt;=650,AthetaR90_2,(IF(AE1610&lt;=550,AthetaR90_0+(AthetaR90_1-AthetaR90_0)/100*(AE1610-450),AthetaR90_1+(AthetaR90_2-AthetaR90_1)/100*(AE1610-450)))))</f>
        <v>1.3</v>
      </c>
      <c r="AK1610" s="3">
        <f>IF(AF1610&lt;=450,AthetaR120_0,IF(AF1610&gt;=650,AthetaR120_2,(IF(AF1610&lt;=550,AthetaR120_0+(AthetaR120_1-AthetaR120_0)/100*(AF1610-450),AthetaR120_1+(AthetaR120_2-AthetaR120_1)/100*(AF1610-450)))))</f>
        <v>1.9</v>
      </c>
      <c r="AL1610" s="24">
        <f t="shared" si="774"/>
        <v>675.35598894133182</v>
      </c>
      <c r="AM1610" s="14">
        <f t="shared" si="775"/>
        <v>518.0059555956492</v>
      </c>
    </row>
    <row r="1611" spans="2:39" x14ac:dyDescent="0.25">
      <c r="B1611" s="3">
        <f t="shared" si="758"/>
        <v>7965</v>
      </c>
      <c r="C1611" s="14">
        <f t="shared" si="759"/>
        <v>132.75</v>
      </c>
      <c r="D1611" s="11">
        <f t="shared" si="760"/>
        <v>1064.1539762605373</v>
      </c>
      <c r="E1611" s="11">
        <f t="shared" si="746"/>
        <v>786.81244099774324</v>
      </c>
      <c r="F1611" s="11">
        <f t="shared" si="761"/>
        <v>375.90307363024476</v>
      </c>
      <c r="G1611" s="11">
        <f t="shared" si="747"/>
        <v>675.58895051675529</v>
      </c>
      <c r="H1611" s="11">
        <f t="shared" si="748"/>
        <v>527.7239845431393</v>
      </c>
      <c r="I1611" s="24">
        <f t="shared" si="762"/>
        <v>375.90307363024476</v>
      </c>
      <c r="J1611" s="12">
        <f t="shared" si="749"/>
        <v>0.19439590720147989</v>
      </c>
      <c r="K1611" s="24">
        <f t="shared" si="750"/>
        <v>594.68893767183806</v>
      </c>
      <c r="L1611" s="12">
        <f t="shared" si="763"/>
        <v>0.19753517138302806</v>
      </c>
      <c r="M1611" s="24">
        <f t="shared" si="764"/>
        <v>675.58895051675529</v>
      </c>
      <c r="N1611" s="12">
        <f t="shared" si="751"/>
        <v>0.44073860196386938</v>
      </c>
      <c r="O1611" s="24">
        <f t="shared" si="752"/>
        <v>874.32849483632867</v>
      </c>
      <c r="P1611" s="12">
        <f t="shared" si="765"/>
        <v>0.23270007928734859</v>
      </c>
      <c r="Q1611" s="24">
        <f t="shared" si="766"/>
        <v>527.7239845431393</v>
      </c>
      <c r="R1611" s="12">
        <f t="shared" si="753"/>
        <v>0.30781220895346162</v>
      </c>
      <c r="S1611" s="24">
        <f t="shared" si="754"/>
        <v>688.54538252340558</v>
      </c>
      <c r="T1611" s="12">
        <f t="shared" si="767"/>
        <v>0.2346883172766433</v>
      </c>
      <c r="W1611" s="24">
        <f t="shared" si="768"/>
        <v>618.83644465336761</v>
      </c>
      <c r="X1611" s="24">
        <f t="shared" si="769"/>
        <v>775.11054107255154</v>
      </c>
      <c r="Y1611" s="13">
        <f t="shared" si="755"/>
        <v>0.31141005692585644</v>
      </c>
      <c r="Z1611" s="24">
        <f t="shared" si="756"/>
        <v>4199.3999086093909</v>
      </c>
      <c r="AA1611" s="24">
        <f t="shared" si="757"/>
        <v>17474.580367365816</v>
      </c>
      <c r="AB1611" s="24">
        <f t="shared" si="770"/>
        <v>675.58895051675529</v>
      </c>
      <c r="AC1611" s="24">
        <f t="shared" si="771"/>
        <v>527.7239845431393</v>
      </c>
      <c r="AE1611" s="14">
        <f t="shared" si="772"/>
        <v>132.75</v>
      </c>
      <c r="AF1611" s="24">
        <f t="shared" si="776"/>
        <v>438.86199227156965</v>
      </c>
      <c r="AG1611" s="3">
        <f t="shared" si="773"/>
        <v>-1</v>
      </c>
      <c r="AH1611" s="3">
        <f>IF(AC1611&lt;=450,AthetaR30_0,IF(AC1611&gt;=650,AthetaR30_2,(IF(AC1611&lt;=550,AthetaR30_0+(AthetaR30_1-AthetaR30_0)/100*(AC1611-450),AthetaR30_1+(AthetaR30_2-AthetaR30_1)/100*(AC1611-450)))))</f>
        <v>0</v>
      </c>
      <c r="AI1611" s="3">
        <f>IF(AD1611&lt;=450,AthetaR60_0,IF(AD1611&gt;=650,AthetaR60_2,(IF(AD1611&lt;=550,AthetaR60_0+(AthetaR60_1-AthetaR60_0)/100*(AD1611-450),AthetaR60_1+(AthetaR60_2-AthetaR60_1)/100*(AD1611-450)))))</f>
        <v>0.5</v>
      </c>
      <c r="AJ1611" s="3">
        <f>IF(AE1611&lt;=450,AthetaR90_0,IF(AE1611&gt;=650,AthetaR90_2,(IF(AE1611&lt;=550,AthetaR90_0+(AthetaR90_1-AthetaR90_0)/100*(AE1611-450),AthetaR90_1+(AthetaR90_2-AthetaR90_1)/100*(AE1611-450)))))</f>
        <v>1.3</v>
      </c>
      <c r="AK1611" s="3">
        <f>IF(AF1611&lt;=450,AthetaR120_0,IF(AF1611&gt;=650,AthetaR120_2,(IF(AF1611&lt;=550,AthetaR120_0+(AthetaR120_1-AthetaR120_0)/100*(AF1611-450),AthetaR120_1+(AthetaR120_2-AthetaR120_1)/100*(AF1611-450)))))</f>
        <v>1.9</v>
      </c>
      <c r="AL1611" s="24">
        <f t="shared" si="774"/>
        <v>675.58895051675529</v>
      </c>
      <c r="AM1611" s="14">
        <f t="shared" si="775"/>
        <v>518.22630103045014</v>
      </c>
    </row>
    <row r="1612" spans="2:39" x14ac:dyDescent="0.25">
      <c r="B1612" s="3">
        <f t="shared" si="758"/>
        <v>7970</v>
      </c>
      <c r="C1612" s="14">
        <f t="shared" si="759"/>
        <v>132.83333333333334</v>
      </c>
      <c r="D1612" s="11">
        <f t="shared" si="760"/>
        <v>1064.2479145684774</v>
      </c>
      <c r="E1612" s="11">
        <f t="shared" si="746"/>
        <v>787.02623934639541</v>
      </c>
      <c r="F1612" s="11">
        <f t="shared" si="761"/>
        <v>376.1006088016278</v>
      </c>
      <c r="G1612" s="11">
        <f t="shared" si="747"/>
        <v>675.82165059604267</v>
      </c>
      <c r="H1612" s="11">
        <f t="shared" si="748"/>
        <v>527.95867286041596</v>
      </c>
      <c r="I1612" s="24">
        <f t="shared" si="762"/>
        <v>376.1006088016278</v>
      </c>
      <c r="J1612" s="12">
        <f t="shared" si="749"/>
        <v>0.19436726182264114</v>
      </c>
      <c r="K1612" s="24">
        <f t="shared" si="750"/>
        <v>594.77658149493379</v>
      </c>
      <c r="L1612" s="12">
        <f t="shared" si="763"/>
        <v>0.19747900343757052</v>
      </c>
      <c r="M1612" s="24">
        <f t="shared" si="764"/>
        <v>675.82165059604267</v>
      </c>
      <c r="N1612" s="12">
        <f t="shared" si="751"/>
        <v>0.44034593408493738</v>
      </c>
      <c r="O1612" s="24">
        <f t="shared" si="752"/>
        <v>875.10815620931373</v>
      </c>
      <c r="P1612" s="12">
        <f t="shared" si="765"/>
        <v>0.23243796791177299</v>
      </c>
      <c r="Q1612" s="24">
        <f t="shared" si="766"/>
        <v>527.95867286041596</v>
      </c>
      <c r="R1612" s="12">
        <f t="shared" si="753"/>
        <v>0.30772363415759318</v>
      </c>
      <c r="S1612" s="24">
        <f t="shared" si="754"/>
        <v>688.74357258725991</v>
      </c>
      <c r="T1612" s="12">
        <f t="shared" si="767"/>
        <v>0.23456666757213232</v>
      </c>
      <c r="W1612" s="24">
        <f t="shared" si="768"/>
        <v>619.14785471029347</v>
      </c>
      <c r="X1612" s="24">
        <f t="shared" si="769"/>
        <v>775.39642669728119</v>
      </c>
      <c r="Y1612" s="13">
        <f t="shared" si="755"/>
        <v>0.31131377042312763</v>
      </c>
      <c r="Z1612" s="24">
        <f t="shared" si="756"/>
        <v>4196.9596159025486</v>
      </c>
      <c r="AA1612" s="24">
        <f t="shared" si="757"/>
        <v>17478.310756125215</v>
      </c>
      <c r="AB1612" s="24">
        <f t="shared" si="770"/>
        <v>675.82165059604267</v>
      </c>
      <c r="AC1612" s="24">
        <f t="shared" si="771"/>
        <v>527.95867286041596</v>
      </c>
      <c r="AE1612" s="14">
        <f t="shared" si="772"/>
        <v>132.83333333333334</v>
      </c>
      <c r="AF1612" s="24">
        <f t="shared" si="776"/>
        <v>438.97933643020798</v>
      </c>
      <c r="AG1612" s="3">
        <f t="shared" si="773"/>
        <v>-1</v>
      </c>
      <c r="AH1612" s="3">
        <f>IF(AC1612&lt;=450,AthetaR30_0,IF(AC1612&gt;=650,AthetaR30_2,(IF(AC1612&lt;=550,AthetaR30_0+(AthetaR30_1-AthetaR30_0)/100*(AC1612-450),AthetaR30_1+(AthetaR30_2-AthetaR30_1)/100*(AC1612-450)))))</f>
        <v>0</v>
      </c>
      <c r="AI1612" s="3">
        <f>IF(AD1612&lt;=450,AthetaR60_0,IF(AD1612&gt;=650,AthetaR60_2,(IF(AD1612&lt;=550,AthetaR60_0+(AthetaR60_1-AthetaR60_0)/100*(AD1612-450),AthetaR60_1+(AthetaR60_2-AthetaR60_1)/100*(AD1612-450)))))</f>
        <v>0.5</v>
      </c>
      <c r="AJ1612" s="3">
        <f>IF(AE1612&lt;=450,AthetaR90_0,IF(AE1612&gt;=650,AthetaR90_2,(IF(AE1612&lt;=550,AthetaR90_0+(AthetaR90_1-AthetaR90_0)/100*(AE1612-450),AthetaR90_1+(AthetaR90_2-AthetaR90_1)/100*(AE1612-450)))))</f>
        <v>1.3</v>
      </c>
      <c r="AK1612" s="3">
        <f>IF(AF1612&lt;=450,AthetaR120_0,IF(AF1612&gt;=650,AthetaR120_2,(IF(AF1612&lt;=550,AthetaR120_0+(AthetaR120_1-AthetaR120_0)/100*(AF1612-450),AthetaR120_1+(AthetaR120_2-AthetaR120_1)/100*(AF1612-450)))))</f>
        <v>1.9</v>
      </c>
      <c r="AL1612" s="24">
        <f t="shared" si="774"/>
        <v>675.82165059604267</v>
      </c>
      <c r="AM1612" s="14">
        <f t="shared" si="775"/>
        <v>518.44651968017774</v>
      </c>
    </row>
    <row r="1613" spans="2:39" x14ac:dyDescent="0.25">
      <c r="B1613" s="3">
        <f t="shared" si="758"/>
        <v>7975</v>
      </c>
      <c r="C1613" s="14">
        <f t="shared" si="759"/>
        <v>132.91666666666666</v>
      </c>
      <c r="D1613" s="11">
        <f t="shared" si="760"/>
        <v>1064.3417940178249</v>
      </c>
      <c r="E1613" s="11">
        <f t="shared" si="746"/>
        <v>787.24003769504736</v>
      </c>
      <c r="F1613" s="11">
        <f t="shared" si="761"/>
        <v>376.29808780506539</v>
      </c>
      <c r="G1613" s="11">
        <f t="shared" si="747"/>
        <v>676.05408856395445</v>
      </c>
      <c r="H1613" s="11">
        <f t="shared" si="748"/>
        <v>528.19323952798811</v>
      </c>
      <c r="I1613" s="24">
        <f t="shared" si="762"/>
        <v>376.29808780506539</v>
      </c>
      <c r="J1613" s="12">
        <f t="shared" si="749"/>
        <v>0.19433861226075733</v>
      </c>
      <c r="K1613" s="24">
        <f t="shared" si="750"/>
        <v>594.86426395947524</v>
      </c>
      <c r="L1613" s="12">
        <f t="shared" si="763"/>
        <v>0.19742283674223424</v>
      </c>
      <c r="M1613" s="24">
        <f t="shared" si="764"/>
        <v>676.05408856395445</v>
      </c>
      <c r="N1613" s="12">
        <f t="shared" si="751"/>
        <v>0.43995146912055783</v>
      </c>
      <c r="O1613" s="24">
        <f t="shared" si="752"/>
        <v>875.89278708770917</v>
      </c>
      <c r="P1613" s="12">
        <f t="shared" si="765"/>
        <v>0.23217523695481604</v>
      </c>
      <c r="Q1613" s="24">
        <f t="shared" si="766"/>
        <v>528.19323952798811</v>
      </c>
      <c r="R1613" s="12">
        <f t="shared" si="753"/>
        <v>0.30763506643667815</v>
      </c>
      <c r="S1613" s="24">
        <f t="shared" si="754"/>
        <v>688.94186093333656</v>
      </c>
      <c r="T1613" s="12">
        <f t="shared" si="767"/>
        <v>0.23444507638440976</v>
      </c>
      <c r="W1613" s="24">
        <f t="shared" si="768"/>
        <v>619.45916848071658</v>
      </c>
      <c r="X1613" s="24">
        <f t="shared" si="769"/>
        <v>775.68372528992188</v>
      </c>
      <c r="Y1613" s="13">
        <f t="shared" si="755"/>
        <v>0.31121700814241227</v>
      </c>
      <c r="Z1613" s="24">
        <f t="shared" si="756"/>
        <v>4194.5217303582695</v>
      </c>
      <c r="AA1613" s="24">
        <f t="shared" si="757"/>
        <v>17482.040141475791</v>
      </c>
      <c r="AB1613" s="24">
        <f t="shared" si="770"/>
        <v>676.05408856395445</v>
      </c>
      <c r="AC1613" s="24">
        <f t="shared" si="771"/>
        <v>528.19323952798811</v>
      </c>
      <c r="AE1613" s="14">
        <f t="shared" si="772"/>
        <v>132.91666666666666</v>
      </c>
      <c r="AF1613" s="24">
        <f t="shared" si="776"/>
        <v>439.09661976399406</v>
      </c>
      <c r="AG1613" s="3">
        <f t="shared" si="773"/>
        <v>-1</v>
      </c>
      <c r="AH1613" s="3">
        <f>IF(AC1613&lt;=450,AthetaR30_0,IF(AC1613&gt;=650,AthetaR30_2,(IF(AC1613&lt;=550,AthetaR30_0+(AthetaR30_1-AthetaR30_0)/100*(AC1613-450),AthetaR30_1+(AthetaR30_2-AthetaR30_1)/100*(AC1613-450)))))</f>
        <v>0</v>
      </c>
      <c r="AI1613" s="3">
        <f>IF(AD1613&lt;=450,AthetaR60_0,IF(AD1613&gt;=650,AthetaR60_2,(IF(AD1613&lt;=550,AthetaR60_0+(AthetaR60_1-AthetaR60_0)/100*(AD1613-450),AthetaR60_1+(AthetaR60_2-AthetaR60_1)/100*(AD1613-450)))))</f>
        <v>0.5</v>
      </c>
      <c r="AJ1613" s="3">
        <f>IF(AE1613&lt;=450,AthetaR90_0,IF(AE1613&gt;=650,AthetaR90_2,(IF(AE1613&lt;=550,AthetaR90_0+(AthetaR90_1-AthetaR90_0)/100*(AE1613-450),AthetaR90_1+(AthetaR90_2-AthetaR90_1)/100*(AE1613-450)))))</f>
        <v>1.3</v>
      </c>
      <c r="AK1613" s="3">
        <f>IF(AF1613&lt;=450,AthetaR120_0,IF(AF1613&gt;=650,AthetaR120_2,(IF(AF1613&lt;=550,AthetaR120_0+(AthetaR120_1-AthetaR120_0)/100*(AF1613-450),AthetaR120_1+(AthetaR120_2-AthetaR120_1)/100*(AF1613-450)))))</f>
        <v>1.9</v>
      </c>
      <c r="AL1613" s="24">
        <f t="shared" si="774"/>
        <v>676.05408856395445</v>
      </c>
      <c r="AM1613" s="14">
        <f t="shared" si="775"/>
        <v>518.66661163836704</v>
      </c>
    </row>
    <row r="1614" spans="2:39" x14ac:dyDescent="0.25">
      <c r="B1614" s="3">
        <f t="shared" si="758"/>
        <v>7980</v>
      </c>
      <c r="C1614" s="14">
        <f t="shared" si="759"/>
        <v>133</v>
      </c>
      <c r="D1614" s="11">
        <f t="shared" si="760"/>
        <v>1064.4356146822909</v>
      </c>
      <c r="E1614" s="11">
        <f t="shared" si="746"/>
        <v>787.45383604369954</v>
      </c>
      <c r="F1614" s="11">
        <f t="shared" si="761"/>
        <v>376.49551064180764</v>
      </c>
      <c r="G1614" s="11">
        <f t="shared" si="747"/>
        <v>676.2862638009093</v>
      </c>
      <c r="H1614" s="11">
        <f t="shared" si="748"/>
        <v>528.42768460437253</v>
      </c>
      <c r="I1614" s="24">
        <f t="shared" si="762"/>
        <v>376.49551064180764</v>
      </c>
      <c r="J1614" s="12">
        <f t="shared" si="749"/>
        <v>0.19430995850730118</v>
      </c>
      <c r="K1614" s="24">
        <f t="shared" si="750"/>
        <v>594.9519851143267</v>
      </c>
      <c r="L1614" s="12">
        <f t="shared" si="763"/>
        <v>0.19736667131531307</v>
      </c>
      <c r="M1614" s="24">
        <f t="shared" si="764"/>
        <v>676.2862638009093</v>
      </c>
      <c r="N1614" s="12">
        <f t="shared" si="751"/>
        <v>0.43955519652372421</v>
      </c>
      <c r="O1614" s="24">
        <f t="shared" si="752"/>
        <v>876.68243151014372</v>
      </c>
      <c r="P1614" s="12">
        <f t="shared" si="765"/>
        <v>0.2319118820428592</v>
      </c>
      <c r="Q1614" s="24">
        <f t="shared" si="766"/>
        <v>528.42768460437253</v>
      </c>
      <c r="R1614" s="12">
        <f t="shared" si="753"/>
        <v>0.30754650586326826</v>
      </c>
      <c r="S1614" s="24">
        <f t="shared" si="754"/>
        <v>689.14024747028998</v>
      </c>
      <c r="T1614" s="12">
        <f t="shared" si="767"/>
        <v>0.23432354375424544</v>
      </c>
      <c r="W1614" s="24">
        <f t="shared" si="768"/>
        <v>619.77038548885901</v>
      </c>
      <c r="X1614" s="24">
        <f t="shared" si="769"/>
        <v>775.97244686757222</v>
      </c>
      <c r="Y1614" s="13">
        <f t="shared" si="755"/>
        <v>0.31111976801927183</v>
      </c>
      <c r="Z1614" s="24">
        <f t="shared" si="756"/>
        <v>4192.0862638710132</v>
      </c>
      <c r="AA1614" s="24">
        <f t="shared" si="757"/>
        <v>17485.768573869293</v>
      </c>
      <c r="AB1614" s="24">
        <f t="shared" si="770"/>
        <v>676.2862638009093</v>
      </c>
      <c r="AC1614" s="24">
        <f t="shared" si="771"/>
        <v>528.42768460437253</v>
      </c>
      <c r="AE1614" s="14">
        <f t="shared" si="772"/>
        <v>133</v>
      </c>
      <c r="AF1614" s="24">
        <f t="shared" si="776"/>
        <v>439.21384230218626</v>
      </c>
      <c r="AG1614" s="3">
        <f t="shared" si="773"/>
        <v>-1</v>
      </c>
      <c r="AH1614" s="3">
        <f>IF(AC1614&lt;=450,AthetaR30_0,IF(AC1614&gt;=650,AthetaR30_2,(IF(AC1614&lt;=550,AthetaR30_0+(AthetaR30_1-AthetaR30_0)/100*(AC1614-450),AthetaR30_1+(AthetaR30_2-AthetaR30_1)/100*(AC1614-450)))))</f>
        <v>0</v>
      </c>
      <c r="AI1614" s="3">
        <f>IF(AD1614&lt;=450,AthetaR60_0,IF(AD1614&gt;=650,AthetaR60_2,(IF(AD1614&lt;=550,AthetaR60_0+(AthetaR60_1-AthetaR60_0)/100*(AD1614-450),AthetaR60_1+(AthetaR60_2-AthetaR60_1)/100*(AD1614-450)))))</f>
        <v>0.5</v>
      </c>
      <c r="AJ1614" s="3">
        <f>IF(AE1614&lt;=450,AthetaR90_0,IF(AE1614&gt;=650,AthetaR90_2,(IF(AE1614&lt;=550,AthetaR90_0+(AthetaR90_1-AthetaR90_0)/100*(AE1614-450),AthetaR90_1+(AthetaR90_2-AthetaR90_1)/100*(AE1614-450)))))</f>
        <v>1.3</v>
      </c>
      <c r="AK1614" s="3">
        <f>IF(AF1614&lt;=450,AthetaR120_0,IF(AF1614&gt;=650,AthetaR120_2,(IF(AF1614&lt;=550,AthetaR120_0+(AthetaR120_1-AthetaR120_0)/100*(AF1614-450),AthetaR120_1+(AthetaR120_2-AthetaR120_1)/100*(AF1614-450)))))</f>
        <v>1.9</v>
      </c>
      <c r="AL1614" s="24">
        <f t="shared" si="774"/>
        <v>676.2862638009093</v>
      </c>
      <c r="AM1614" s="14">
        <f t="shared" si="775"/>
        <v>518.88657699874227</v>
      </c>
    </row>
    <row r="1615" spans="2:39" x14ac:dyDescent="0.25">
      <c r="B1615" s="3">
        <f t="shared" si="758"/>
        <v>7985</v>
      </c>
      <c r="C1615" s="14">
        <f t="shared" si="759"/>
        <v>133.08333333333334</v>
      </c>
      <c r="D1615" s="11">
        <f t="shared" si="760"/>
        <v>1064.5293766354487</v>
      </c>
      <c r="E1615" s="11">
        <f t="shared" si="746"/>
        <v>787.6676343923516</v>
      </c>
      <c r="F1615" s="11">
        <f t="shared" si="761"/>
        <v>376.69287731312295</v>
      </c>
      <c r="G1615" s="11">
        <f t="shared" si="747"/>
        <v>676.51817568295212</v>
      </c>
      <c r="H1615" s="11">
        <f t="shared" si="748"/>
        <v>528.6620081481268</v>
      </c>
      <c r="I1615" s="24">
        <f t="shared" si="762"/>
        <v>376.69287731312295</v>
      </c>
      <c r="J1615" s="12">
        <f t="shared" si="749"/>
        <v>0.19428130055381029</v>
      </c>
      <c r="K1615" s="24">
        <f t="shared" si="750"/>
        <v>595.03974500820266</v>
      </c>
      <c r="L1615" s="12">
        <f t="shared" si="763"/>
        <v>0.19731050717508206</v>
      </c>
      <c r="M1615" s="24">
        <f t="shared" si="764"/>
        <v>676.51817568295212</v>
      </c>
      <c r="N1615" s="12">
        <f t="shared" si="751"/>
        <v>0.43915710568124577</v>
      </c>
      <c r="O1615" s="24">
        <f t="shared" si="752"/>
        <v>877.4771340055172</v>
      </c>
      <c r="P1615" s="12">
        <f t="shared" si="765"/>
        <v>0.23164789877037106</v>
      </c>
      <c r="Q1615" s="24">
        <f t="shared" si="766"/>
        <v>528.6620081481268</v>
      </c>
      <c r="R1615" s="12">
        <f t="shared" si="753"/>
        <v>0.30745795250983943</v>
      </c>
      <c r="S1615" s="24">
        <f t="shared" si="754"/>
        <v>689.33873210663819</v>
      </c>
      <c r="T1615" s="12">
        <f t="shared" si="767"/>
        <v>0.23420206972218321</v>
      </c>
      <c r="W1615" s="24">
        <f t="shared" si="768"/>
        <v>620.08150525687824</v>
      </c>
      <c r="X1615" s="24">
        <f t="shared" si="769"/>
        <v>776.26260153951307</v>
      </c>
      <c r="Y1615" s="13">
        <f t="shared" si="755"/>
        <v>0.31102204797130079</v>
      </c>
      <c r="Z1615" s="24">
        <f t="shared" si="756"/>
        <v>4189.6532283868337</v>
      </c>
      <c r="AA1615" s="24">
        <f t="shared" si="757"/>
        <v>17489.496104099093</v>
      </c>
      <c r="AB1615" s="24">
        <f t="shared" si="770"/>
        <v>676.51817568295212</v>
      </c>
      <c r="AC1615" s="24">
        <f t="shared" si="771"/>
        <v>528.6620081481268</v>
      </c>
      <c r="AE1615" s="14">
        <f t="shared" si="772"/>
        <v>133.08333333333334</v>
      </c>
      <c r="AF1615" s="24">
        <f t="shared" si="776"/>
        <v>439.3310040740634</v>
      </c>
      <c r="AG1615" s="3">
        <f t="shared" si="773"/>
        <v>-1</v>
      </c>
      <c r="AH1615" s="3">
        <f>IF(AC1615&lt;=450,AthetaR30_0,IF(AC1615&gt;=650,AthetaR30_2,(IF(AC1615&lt;=550,AthetaR30_0+(AthetaR30_1-AthetaR30_0)/100*(AC1615-450),AthetaR30_1+(AthetaR30_2-AthetaR30_1)/100*(AC1615-450)))))</f>
        <v>0</v>
      </c>
      <c r="AI1615" s="3">
        <f>IF(AD1615&lt;=450,AthetaR60_0,IF(AD1615&gt;=650,AthetaR60_2,(IF(AD1615&lt;=550,AthetaR60_0+(AthetaR60_1-AthetaR60_0)/100*(AD1615-450),AthetaR60_1+(AthetaR60_2-AthetaR60_1)/100*(AD1615-450)))))</f>
        <v>0.5</v>
      </c>
      <c r="AJ1615" s="3">
        <f>IF(AE1615&lt;=450,AthetaR90_0,IF(AE1615&gt;=650,AthetaR90_2,(IF(AE1615&lt;=550,AthetaR90_0+(AthetaR90_1-AthetaR90_0)/100*(AE1615-450),AthetaR90_1+(AthetaR90_2-AthetaR90_1)/100*(AE1615-450)))))</f>
        <v>1.3</v>
      </c>
      <c r="AK1615" s="3">
        <f>IF(AF1615&lt;=450,AthetaR120_0,IF(AF1615&gt;=650,AthetaR120_2,(IF(AF1615&lt;=550,AthetaR120_0+(AthetaR120_1-AthetaR120_0)/100*(AF1615-450),AthetaR120_1+(AthetaR120_2-AthetaR120_1)/100*(AF1615-450)))))</f>
        <v>1.9</v>
      </c>
      <c r="AL1615" s="24">
        <f t="shared" si="774"/>
        <v>676.51817568295212</v>
      </c>
      <c r="AM1615" s="14">
        <f t="shared" si="775"/>
        <v>519.10641585521807</v>
      </c>
    </row>
    <row r="1616" spans="2:39" x14ac:dyDescent="0.25">
      <c r="B1616" s="3">
        <f t="shared" si="758"/>
        <v>7990</v>
      </c>
      <c r="C1616" s="14">
        <f t="shared" si="759"/>
        <v>133.16666666666666</v>
      </c>
      <c r="D1616" s="11">
        <f t="shared" si="760"/>
        <v>1064.6230799507332</v>
      </c>
      <c r="E1616" s="11">
        <f t="shared" si="746"/>
        <v>787.88143274100366</v>
      </c>
      <c r="F1616" s="11">
        <f t="shared" si="761"/>
        <v>376.89018782029802</v>
      </c>
      <c r="G1616" s="11">
        <f t="shared" si="747"/>
        <v>676.74982358172247</v>
      </c>
      <c r="H1616" s="11">
        <f t="shared" si="748"/>
        <v>528.89621021784899</v>
      </c>
      <c r="I1616" s="24">
        <f t="shared" si="762"/>
        <v>376.89018782029802</v>
      </c>
      <c r="J1616" s="12">
        <f t="shared" si="749"/>
        <v>0.19425263839188736</v>
      </c>
      <c r="K1616" s="24">
        <f t="shared" si="750"/>
        <v>595.1275436896683</v>
      </c>
      <c r="L1616" s="12">
        <f t="shared" si="763"/>
        <v>0.19725434433983721</v>
      </c>
      <c r="M1616" s="24">
        <f t="shared" si="764"/>
        <v>676.74982358172247</v>
      </c>
      <c r="N1616" s="12">
        <f t="shared" si="751"/>
        <v>0.43875718591344326</v>
      </c>
      <c r="O1616" s="24">
        <f t="shared" si="752"/>
        <v>878.2769395994768</v>
      </c>
      <c r="P1616" s="12">
        <f t="shared" si="765"/>
        <v>0.23138328269979358</v>
      </c>
      <c r="Q1616" s="24">
        <f t="shared" si="766"/>
        <v>528.89621021784899</v>
      </c>
      <c r="R1616" s="12">
        <f t="shared" si="753"/>
        <v>0.30736940644879202</v>
      </c>
      <c r="S1616" s="24">
        <f t="shared" si="754"/>
        <v>689.53731475076233</v>
      </c>
      <c r="T1616" s="12">
        <f t="shared" si="767"/>
        <v>0.23408065432860473</v>
      </c>
      <c r="W1616" s="24">
        <f t="shared" si="768"/>
        <v>620.39252730484952</v>
      </c>
      <c r="X1616" s="24">
        <f t="shared" si="769"/>
        <v>776.55419950824376</v>
      </c>
      <c r="Y1616" s="13">
        <f t="shared" si="755"/>
        <v>0.31092384589795152</v>
      </c>
      <c r="Z1616" s="24">
        <f t="shared" si="756"/>
        <v>4187.2226359038532</v>
      </c>
      <c r="AA1616" s="24">
        <f t="shared" si="757"/>
        <v>17493.222783303016</v>
      </c>
      <c r="AB1616" s="24">
        <f t="shared" si="770"/>
        <v>676.74982358172247</v>
      </c>
      <c r="AC1616" s="24">
        <f t="shared" si="771"/>
        <v>528.89621021784899</v>
      </c>
      <c r="AE1616" s="14">
        <f t="shared" si="772"/>
        <v>133.16666666666666</v>
      </c>
      <c r="AF1616" s="24">
        <f t="shared" si="776"/>
        <v>439.44810510892449</v>
      </c>
      <c r="AG1616" s="3">
        <f t="shared" si="773"/>
        <v>-1</v>
      </c>
      <c r="AH1616" s="3">
        <f>IF(AC1616&lt;=450,AthetaR30_0,IF(AC1616&gt;=650,AthetaR30_2,(IF(AC1616&lt;=550,AthetaR30_0+(AthetaR30_1-AthetaR30_0)/100*(AC1616-450),AthetaR30_1+(AthetaR30_2-AthetaR30_1)/100*(AC1616-450)))))</f>
        <v>0</v>
      </c>
      <c r="AI1616" s="3">
        <f>IF(AD1616&lt;=450,AthetaR60_0,IF(AD1616&gt;=650,AthetaR60_2,(IF(AD1616&lt;=550,AthetaR60_0+(AthetaR60_1-AthetaR60_0)/100*(AD1616-450),AthetaR60_1+(AthetaR60_2-AthetaR60_1)/100*(AD1616-450)))))</f>
        <v>0.5</v>
      </c>
      <c r="AJ1616" s="3">
        <f>IF(AE1616&lt;=450,AthetaR90_0,IF(AE1616&gt;=650,AthetaR90_2,(IF(AE1616&lt;=550,AthetaR90_0+(AthetaR90_1-AthetaR90_0)/100*(AE1616-450),AthetaR90_1+(AthetaR90_2-AthetaR90_1)/100*(AE1616-450)))))</f>
        <v>1.3</v>
      </c>
      <c r="AK1616" s="3">
        <f>IF(AF1616&lt;=450,AthetaR120_0,IF(AF1616&gt;=650,AthetaR120_2,(IF(AF1616&lt;=550,AthetaR120_0+(AthetaR120_1-AthetaR120_0)/100*(AF1616-450),AthetaR120_1+(AthetaR120_2-AthetaR120_1)/100*(AF1616-450)))))</f>
        <v>1.9</v>
      </c>
      <c r="AL1616" s="24">
        <f t="shared" si="774"/>
        <v>676.74982358172247</v>
      </c>
      <c r="AM1616" s="14">
        <f t="shared" si="775"/>
        <v>519.32612830190067</v>
      </c>
    </row>
    <row r="1617" spans="2:39" x14ac:dyDescent="0.25">
      <c r="B1617" s="3">
        <f t="shared" si="758"/>
        <v>7995</v>
      </c>
      <c r="C1617" s="14">
        <f t="shared" si="759"/>
        <v>133.25</v>
      </c>
      <c r="D1617" s="11">
        <f t="shared" si="760"/>
        <v>1064.716724701442</v>
      </c>
      <c r="E1617" s="11">
        <f t="shared" si="746"/>
        <v>788.09523108965573</v>
      </c>
      <c r="F1617" s="11">
        <f t="shared" si="761"/>
        <v>377.08744216463788</v>
      </c>
      <c r="G1617" s="11">
        <f t="shared" si="747"/>
        <v>676.98120686442223</v>
      </c>
      <c r="H1617" s="11">
        <f t="shared" si="748"/>
        <v>529.13029087217762</v>
      </c>
      <c r="I1617" s="24">
        <f t="shared" si="762"/>
        <v>377.08744216463788</v>
      </c>
      <c r="J1617" s="12">
        <f t="shared" si="749"/>
        <v>0.19422397201319963</v>
      </c>
      <c r="K1617" s="24">
        <f t="shared" si="750"/>
        <v>595.21538120713876</v>
      </c>
      <c r="L1617" s="12">
        <f t="shared" si="763"/>
        <v>0.19719818282786034</v>
      </c>
      <c r="M1617" s="24">
        <f t="shared" si="764"/>
        <v>676.98120686442223</v>
      </c>
      <c r="N1617" s="12">
        <f t="shared" si="751"/>
        <v>0.43835542647384867</v>
      </c>
      <c r="O1617" s="24">
        <f t="shared" si="752"/>
        <v>879.08189382098772</v>
      </c>
      <c r="P1617" s="12">
        <f t="shared" si="765"/>
        <v>0.23111802936125631</v>
      </c>
      <c r="Q1617" s="24">
        <f t="shared" si="766"/>
        <v>529.13029087217762</v>
      </c>
      <c r="R1617" s="12">
        <f t="shared" si="753"/>
        <v>0.30728086775244978</v>
      </c>
      <c r="S1617" s="24">
        <f t="shared" si="754"/>
        <v>689.73599531090872</v>
      </c>
      <c r="T1617" s="12">
        <f t="shared" si="767"/>
        <v>0.23395929761367221</v>
      </c>
      <c r="W1617" s="24">
        <f t="shared" si="768"/>
        <v>620.70345115074747</v>
      </c>
      <c r="X1617" s="24">
        <f t="shared" si="769"/>
        <v>776.84725107053191</v>
      </c>
      <c r="Y1617" s="13">
        <f t="shared" si="755"/>
        <v>0.3108251596803468</v>
      </c>
      <c r="Z1617" s="24">
        <f t="shared" si="756"/>
        <v>4184.7944984727064</v>
      </c>
      <c r="AA1617" s="24">
        <f t="shared" si="757"/>
        <v>17496.948662965551</v>
      </c>
      <c r="AB1617" s="24">
        <f t="shared" si="770"/>
        <v>676.98120686442223</v>
      </c>
      <c r="AC1617" s="24">
        <f t="shared" si="771"/>
        <v>529.13029087217762</v>
      </c>
      <c r="AE1617" s="14">
        <f t="shared" si="772"/>
        <v>133.25</v>
      </c>
      <c r="AF1617" s="24">
        <f t="shared" si="776"/>
        <v>439.56514543608881</v>
      </c>
      <c r="AG1617" s="3">
        <f t="shared" si="773"/>
        <v>-1</v>
      </c>
      <c r="AH1617" s="3">
        <f>IF(AC1617&lt;=450,AthetaR30_0,IF(AC1617&gt;=650,AthetaR30_2,(IF(AC1617&lt;=550,AthetaR30_0+(AthetaR30_1-AthetaR30_0)/100*(AC1617-450),AthetaR30_1+(AthetaR30_2-AthetaR30_1)/100*(AC1617-450)))))</f>
        <v>0</v>
      </c>
      <c r="AI1617" s="3">
        <f>IF(AD1617&lt;=450,AthetaR60_0,IF(AD1617&gt;=650,AthetaR60_2,(IF(AD1617&lt;=550,AthetaR60_0+(AthetaR60_1-AthetaR60_0)/100*(AD1617-450),AthetaR60_1+(AthetaR60_2-AthetaR60_1)/100*(AD1617-450)))))</f>
        <v>0.5</v>
      </c>
      <c r="AJ1617" s="3">
        <f>IF(AE1617&lt;=450,AthetaR90_0,IF(AE1617&gt;=650,AthetaR90_2,(IF(AE1617&lt;=550,AthetaR90_0+(AthetaR90_1-AthetaR90_0)/100*(AE1617-450),AthetaR90_1+(AthetaR90_2-AthetaR90_1)/100*(AE1617-450)))))</f>
        <v>1.3</v>
      </c>
      <c r="AK1617" s="3">
        <f>IF(AF1617&lt;=450,AthetaR120_0,IF(AF1617&gt;=650,AthetaR120_2,(IF(AF1617&lt;=550,AthetaR120_0+(AthetaR120_1-AthetaR120_0)/100*(AF1617-450),AthetaR120_1+(AthetaR120_2-AthetaR120_1)/100*(AF1617-450)))))</f>
        <v>1.9</v>
      </c>
      <c r="AL1617" s="24">
        <f t="shared" si="774"/>
        <v>676.98120686442223</v>
      </c>
      <c r="AM1617" s="14">
        <f t="shared" si="775"/>
        <v>519.54571443308851</v>
      </c>
    </row>
    <row r="1618" spans="2:39" x14ac:dyDescent="0.25">
      <c r="B1618" s="3">
        <f t="shared" si="758"/>
        <v>8000</v>
      </c>
      <c r="C1618" s="14">
        <f t="shared" si="759"/>
        <v>133.33333333333334</v>
      </c>
      <c r="D1618" s="11">
        <f t="shared" si="760"/>
        <v>1064.8103109607348</v>
      </c>
      <c r="E1618" s="11">
        <f t="shared" ref="E1618:E1681" si="777">IF(B1618&lt;=40*60,20+345*CRed_1*LOG(8*C1618+1,10),ThetaG40+(ThetaG120-ThetaG40)/80*(C1618-40))</f>
        <v>788.30902943830779</v>
      </c>
      <c r="F1618" s="11">
        <f t="shared" si="761"/>
        <v>377.28464034746571</v>
      </c>
      <c r="G1618" s="11">
        <f t="shared" ref="G1618:G1681" si="778">M1618</f>
        <v>677.21232489378349</v>
      </c>
      <c r="H1618" s="11">
        <f t="shared" ref="H1618:H1681" si="779">Q1618</f>
        <v>529.36425016979126</v>
      </c>
      <c r="I1618" s="24">
        <f t="shared" si="762"/>
        <v>377.28464034746571</v>
      </c>
      <c r="J1618" s="12">
        <f t="shared" ref="J1618:J1681" si="780">Cp*RhoP/(K1618*RhoA)*dP/1000*MassivSS</f>
        <v>0.19419530140947902</v>
      </c>
      <c r="K1618" s="24">
        <f t="shared" ref="K1618:K1681" si="781">IF(I1618&lt;600,425+0.773*I1618-1.69/1000*I1618^2+2.22/1000^2*I1618^3,IF(I1618&lt;735,666+13002/(738-I1618),IF(I1618&lt;900,545+17820/(I1618-731),650)))</f>
        <v>595.30325760888047</v>
      </c>
      <c r="L1618" s="12">
        <f t="shared" si="763"/>
        <v>0.19714202265744973</v>
      </c>
      <c r="M1618" s="24">
        <f t="shared" si="764"/>
        <v>677.21232489378349</v>
      </c>
      <c r="N1618" s="12">
        <f t="shared" ref="N1618:N1681" si="782">Cp*RhoP/(O1618*RhoA)*dP/1000*MassivW</f>
        <v>0.43795181654890725</v>
      </c>
      <c r="O1618" s="24">
        <f t="shared" ref="O1618:O1681" si="783">IF(M1618&lt;600,425+0.773*M1618-1.69/1000*M1618^2+2.22/1000^2*M1618^3,IF(M1618&lt;735,666+13002/(738-M1618),IF(M1618&lt;900,545+17820/(M1618-731),650)))</f>
        <v>879.8920427090053</v>
      </c>
      <c r="P1618" s="12">
        <f t="shared" si="765"/>
        <v>0.23085213425244219</v>
      </c>
      <c r="Q1618" s="24">
        <f t="shared" si="766"/>
        <v>529.36425016979126</v>
      </c>
      <c r="R1618" s="12">
        <f t="shared" ref="R1618:R1681" si="784">Cp*RhoP/(S1618*RhoA)*dP/1000*MassivSI</f>
        <v>0.30719233649305988</v>
      </c>
      <c r="S1618" s="24">
        <f t="shared" ref="S1618:S1681" si="785">IF(Q1618&lt;600,425+0.773*Q1618-1.69/1000*Q1618^2+2.22/1000^2*Q1618^3,IF(Q1618&lt;735,666+13002/(738-Q1618),IF(Q1618&lt;900,545+17820/(Q1618-731),650)))</f>
        <v>689.93477369518916</v>
      </c>
      <c r="T1618" s="12">
        <f t="shared" si="767"/>
        <v>0.233837999617379</v>
      </c>
      <c r="W1618" s="24">
        <f t="shared" si="768"/>
        <v>621.01427631042782</v>
      </c>
      <c r="X1618" s="24">
        <f t="shared" si="769"/>
        <v>777.14176661847637</v>
      </c>
      <c r="Y1618" s="13">
        <f t="shared" ref="Y1618:Y1681" si="786">MAX(MassivSSCO/(X1618*RhoA)*DeltaT*(Z1618+AA1618),L1618)</f>
        <v>0.31072598718109584</v>
      </c>
      <c r="Z1618" s="24">
        <f t="shared" ref="Z1618:Z1681" si="787">AlphaC*(E1618-W1618)</f>
        <v>4182.3688281969989</v>
      </c>
      <c r="AA1618" s="24">
        <f t="shared" ref="AA1618:AA1681" si="788">Phi*EpsilonF*0.7*Botzman/10^8*EpsilonA*((E1618+273)^4-(W1618+273)^4)</f>
        <v>17500.673794920454</v>
      </c>
      <c r="AB1618" s="24">
        <f t="shared" si="770"/>
        <v>677.21232489378349</v>
      </c>
      <c r="AC1618" s="24">
        <f t="shared" si="771"/>
        <v>529.36425016979126</v>
      </c>
      <c r="AE1618" s="14">
        <f t="shared" si="772"/>
        <v>133.33333333333334</v>
      </c>
      <c r="AF1618" s="24">
        <f t="shared" si="776"/>
        <v>439.68212508489563</v>
      </c>
      <c r="AG1618" s="3">
        <f t="shared" si="773"/>
        <v>-1</v>
      </c>
      <c r="AH1618" s="3">
        <f>IF(AC1618&lt;=450,AthetaR30_0,IF(AC1618&gt;=650,AthetaR30_2,(IF(AC1618&lt;=550,AthetaR30_0+(AthetaR30_1-AthetaR30_0)/100*(AC1618-450),AthetaR30_1+(AthetaR30_2-AthetaR30_1)/100*(AC1618-450)))))</f>
        <v>0</v>
      </c>
      <c r="AI1618" s="3">
        <f>IF(AD1618&lt;=450,AthetaR60_0,IF(AD1618&gt;=650,AthetaR60_2,(IF(AD1618&lt;=550,AthetaR60_0+(AthetaR60_1-AthetaR60_0)/100*(AD1618-450),AthetaR60_1+(AthetaR60_2-AthetaR60_1)/100*(AD1618-450)))))</f>
        <v>0.5</v>
      </c>
      <c r="AJ1618" s="3">
        <f>IF(AE1618&lt;=450,AthetaR90_0,IF(AE1618&gt;=650,AthetaR90_2,(IF(AE1618&lt;=550,AthetaR90_0+(AthetaR90_1-AthetaR90_0)/100*(AE1618-450),AthetaR90_1+(AthetaR90_2-AthetaR90_1)/100*(AE1618-450)))))</f>
        <v>1.3</v>
      </c>
      <c r="AK1618" s="3">
        <f>IF(AF1618&lt;=450,AthetaR120_0,IF(AF1618&gt;=650,AthetaR120_2,(IF(AF1618&lt;=550,AthetaR120_0+(AthetaR120_1-AthetaR120_0)/100*(AF1618-450),AthetaR120_1+(AthetaR120_2-AthetaR120_1)/100*(AF1618-450)))))</f>
        <v>1.9</v>
      </c>
      <c r="AL1618" s="24">
        <f t="shared" si="774"/>
        <v>677.21232489378349</v>
      </c>
      <c r="AM1618" s="14">
        <f t="shared" si="775"/>
        <v>519.76517434327343</v>
      </c>
    </row>
    <row r="1619" spans="2:39" x14ac:dyDescent="0.25">
      <c r="B1619" s="3">
        <f t="shared" ref="B1619:B1682" si="789">B1618+DeltaT</f>
        <v>8005</v>
      </c>
      <c r="C1619" s="14">
        <f t="shared" ref="C1619:C1682" si="790">B1619/60</f>
        <v>133.41666666666666</v>
      </c>
      <c r="D1619" s="11">
        <f t="shared" ref="D1619:D1682" si="791">20+345*LOG(8*C1619+1,10)</f>
        <v>1064.9038388016347</v>
      </c>
      <c r="E1619" s="11">
        <f t="shared" si="777"/>
        <v>788.52282778695985</v>
      </c>
      <c r="F1619" s="11">
        <f t="shared" ref="F1619:F1682" si="792">I1619</f>
        <v>377.48178237012314</v>
      </c>
      <c r="G1619" s="11">
        <f t="shared" si="778"/>
        <v>677.44317702803596</v>
      </c>
      <c r="H1619" s="11">
        <f t="shared" si="779"/>
        <v>529.5980881694087</v>
      </c>
      <c r="I1619" s="24">
        <f t="shared" ref="I1619:I1682" si="793">I1618+IF(Limit=Oui,MAX(0,L1618),L1618)</f>
        <v>377.48178237012314</v>
      </c>
      <c r="J1619" s="12">
        <f t="shared" si="780"/>
        <v>0.19416662657252193</v>
      </c>
      <c r="K1619" s="24">
        <f t="shared" si="781"/>
        <v>595.39117294301025</v>
      </c>
      <c r="L1619" s="12">
        <f t="shared" ref="L1619:L1682" si="794">LambdaP*MassivSS/(dP/1000)/(K1619*RhoA)/(1+J1619/3)*(D1619-I1619)*DeltaT-(EXP(J1619/10)-1)*(D1619-D1618)</f>
        <v>0.19708586384688936</v>
      </c>
      <c r="M1619" s="24">
        <f t="shared" ref="M1619:M1682" si="795">M1618+IF(Limit=Oui,MAX(0,P1618),P1618)</f>
        <v>677.44317702803596</v>
      </c>
      <c r="N1619" s="12">
        <f t="shared" si="782"/>
        <v>0.43754634525768266</v>
      </c>
      <c r="O1619" s="24">
        <f t="shared" si="783"/>
        <v>880.70743281924695</v>
      </c>
      <c r="P1619" s="12">
        <f t="shared" ref="P1619:P1682" si="796">LambdaP*MassivW/(dP/1000)/(O1619*RhoA)/(1+N1619/3)*(D1619-M1619)*DeltaT-(EXP(N1619/10)-1)*(D1619-D1618)</f>
        <v>0.23058559283831156</v>
      </c>
      <c r="Q1619" s="24">
        <f t="shared" ref="Q1619:Q1682" si="797">Q1618+IF(Limit=Oui,MAX(0,T1618),T1618)</f>
        <v>529.5980881694087</v>
      </c>
      <c r="R1619" s="12">
        <f t="shared" si="784"/>
        <v>0.3071038127427923</v>
      </c>
      <c r="S1619" s="24">
        <f t="shared" si="785"/>
        <v>690.13364981158134</v>
      </c>
      <c r="T1619" s="12">
        <f t="shared" ref="T1619:T1682" si="798">LambdaP*MassivSI/(dP/1000)/(S1619*RhoA)/(1+R1619/3)*(D1619-Q1619)*DeltaT-(EXP(R1619/10)-1)*(D1619-D1618)</f>
        <v>0.23371676037949998</v>
      </c>
      <c r="W1619" s="24">
        <f t="shared" ref="W1619:W1682" si="799">W1618+IF(Limit=Oui,MAX(0,Y1618),Y1618)</f>
        <v>621.32500229760888</v>
      </c>
      <c r="X1619" s="24">
        <f t="shared" ref="X1619:X1682" si="800">IF(W1619&lt;600,425+0.773*W1619-1.69/1000*W1619^2+2.22/1000^2*W1619^3,IF(W1619&lt;735,666+13002/(738-W1619),IF(W1619&lt;900,545+17820/(W1619-731),650)))</f>
        <v>777.43775664058603</v>
      </c>
      <c r="Y1619" s="13">
        <f t="shared" si="786"/>
        <v>0.31062632624410536</v>
      </c>
      <c r="Z1619" s="24">
        <f t="shared" si="787"/>
        <v>4179.9456372337745</v>
      </c>
      <c r="AA1619" s="24">
        <f t="shared" si="788"/>
        <v>17504.398231353163</v>
      </c>
      <c r="AB1619" s="24">
        <f t="shared" ref="AB1619:AB1682" si="801">MAX(M1619,AVERAGE(W1619,AC1619))</f>
        <v>677.44317702803596</v>
      </c>
      <c r="AC1619" s="24">
        <f t="shared" ref="AC1619:AC1682" si="802">Q1619</f>
        <v>529.5980881694087</v>
      </c>
      <c r="AE1619" s="14">
        <f t="shared" ref="AE1619:AE1682" si="803">C1619</f>
        <v>133.41666666666666</v>
      </c>
      <c r="AF1619" s="24">
        <f t="shared" si="776"/>
        <v>439.79904408470435</v>
      </c>
      <c r="AG1619" s="3">
        <f t="shared" ref="AG1619:AG1682" si="804">IF(C1619&lt;=30,AH1619,IF(C1619&lt;=60,AI1619,IF(C1619&lt;=90,AJ1619,IF(C1619&lt;=120,AK1619,-1))))</f>
        <v>-1</v>
      </c>
      <c r="AH1619" s="3">
        <f>IF(AC1619&lt;=450,AthetaR30_0,IF(AC1619&gt;=650,AthetaR30_2,(IF(AC1619&lt;=550,AthetaR30_0+(AthetaR30_1-AthetaR30_0)/100*(AC1619-450),AthetaR30_1+(AthetaR30_2-AthetaR30_1)/100*(AC1619-450)))))</f>
        <v>0</v>
      </c>
      <c r="AI1619" s="3">
        <f>IF(AD1619&lt;=450,AthetaR60_0,IF(AD1619&gt;=650,AthetaR60_2,(IF(AD1619&lt;=550,AthetaR60_0+(AthetaR60_1-AthetaR60_0)/100*(AD1619-450),AthetaR60_1+(AthetaR60_2-AthetaR60_1)/100*(AD1619-450)))))</f>
        <v>0.5</v>
      </c>
      <c r="AJ1619" s="3">
        <f>IF(AE1619&lt;=450,AthetaR90_0,IF(AE1619&gt;=650,AthetaR90_2,(IF(AE1619&lt;=550,AthetaR90_0+(AthetaR90_1-AthetaR90_0)/100*(AE1619-450),AthetaR90_1+(AthetaR90_2-AthetaR90_1)/100*(AE1619-450)))))</f>
        <v>1.3</v>
      </c>
      <c r="AK1619" s="3">
        <f>IF(AF1619&lt;=450,AthetaR120_0,IF(AF1619&gt;=650,AthetaR120_2,(IF(AF1619&lt;=550,AthetaR120_0+(AthetaR120_1-AthetaR120_0)/100*(AF1619-450),AthetaR120_1+(AthetaR120_2-AthetaR120_1)/100*(AF1619-450)))))</f>
        <v>1.9</v>
      </c>
      <c r="AL1619" s="24">
        <f t="shared" ref="AL1619:AL1682" si="805">MAX(M1619,AVERAGE(W1619,AM1619))</f>
        <v>677.44317702803596</v>
      </c>
      <c r="AM1619" s="14">
        <f t="shared" ref="AM1619:AM1682" si="806">IF(W1619&gt;=AF1619,(1+(W1619-AF1619)*AG1619/10000)*AC1619,AC1619)</f>
        <v>519.98450812714123</v>
      </c>
    </row>
    <row r="1620" spans="2:39" x14ac:dyDescent="0.25">
      <c r="B1620" s="3">
        <f t="shared" si="789"/>
        <v>8010</v>
      </c>
      <c r="C1620" s="14">
        <f t="shared" si="790"/>
        <v>133.5</v>
      </c>
      <c r="D1620" s="11">
        <f t="shared" si="791"/>
        <v>1064.9973082970284</v>
      </c>
      <c r="E1620" s="11">
        <f t="shared" si="777"/>
        <v>788.73662613561191</v>
      </c>
      <c r="F1620" s="11">
        <f t="shared" si="792"/>
        <v>377.67886823397004</v>
      </c>
      <c r="G1620" s="11">
        <f t="shared" si="778"/>
        <v>677.6737626208743</v>
      </c>
      <c r="H1620" s="11">
        <f t="shared" si="779"/>
        <v>529.83180492978818</v>
      </c>
      <c r="I1620" s="24">
        <f t="shared" si="793"/>
        <v>377.67886823397004</v>
      </c>
      <c r="J1620" s="12">
        <f t="shared" si="780"/>
        <v>0.19413794749418903</v>
      </c>
      <c r="K1620" s="24">
        <f t="shared" si="781"/>
        <v>595.47912725749609</v>
      </c>
      <c r="L1620" s="12">
        <f t="shared" si="794"/>
        <v>0.19702970641446635</v>
      </c>
      <c r="M1620" s="24">
        <f t="shared" si="795"/>
        <v>677.6737626208743</v>
      </c>
      <c r="N1620" s="12">
        <f t="shared" si="782"/>
        <v>0.43713900165156377</v>
      </c>
      <c r="O1620" s="24">
        <f t="shared" si="783"/>
        <v>881.52811123106767</v>
      </c>
      <c r="P1620" s="12">
        <f t="shared" si="796"/>
        <v>0.23031840055093797</v>
      </c>
      <c r="Q1620" s="24">
        <f t="shared" si="797"/>
        <v>529.83180492978818</v>
      </c>
      <c r="R1620" s="12">
        <f t="shared" si="784"/>
        <v>0.30701529657373894</v>
      </c>
      <c r="S1620" s="24">
        <f t="shared" si="785"/>
        <v>690.33262356793102</v>
      </c>
      <c r="T1620" s="12">
        <f t="shared" si="798"/>
        <v>0.23359557993961974</v>
      </c>
      <c r="W1620" s="24">
        <f t="shared" si="799"/>
        <v>621.63562862385299</v>
      </c>
      <c r="X1620" s="24">
        <f t="shared" si="800"/>
        <v>777.73523172287094</v>
      </c>
      <c r="Y1620" s="13">
        <f t="shared" si="786"/>
        <v>0.31052617469438903</v>
      </c>
      <c r="Z1620" s="24">
        <f t="shared" si="787"/>
        <v>4177.5249377939726</v>
      </c>
      <c r="AA1620" s="24">
        <f t="shared" si="788"/>
        <v>17508.122024803295</v>
      </c>
      <c r="AB1620" s="24">
        <f t="shared" si="801"/>
        <v>677.6737626208743</v>
      </c>
      <c r="AC1620" s="24">
        <f t="shared" si="802"/>
        <v>529.83180492978818</v>
      </c>
      <c r="AE1620" s="14">
        <f t="shared" si="803"/>
        <v>133.5</v>
      </c>
      <c r="AF1620" s="24">
        <f t="shared" si="776"/>
        <v>439.91590246489409</v>
      </c>
      <c r="AG1620" s="3">
        <f t="shared" si="804"/>
        <v>-1</v>
      </c>
      <c r="AH1620" s="3">
        <f>IF(AC1620&lt;=450,AthetaR30_0,IF(AC1620&gt;=650,AthetaR30_2,(IF(AC1620&lt;=550,AthetaR30_0+(AthetaR30_1-AthetaR30_0)/100*(AC1620-450),AthetaR30_1+(AthetaR30_2-AthetaR30_1)/100*(AC1620-450)))))</f>
        <v>0</v>
      </c>
      <c r="AI1620" s="3">
        <f>IF(AD1620&lt;=450,AthetaR60_0,IF(AD1620&gt;=650,AthetaR60_2,(IF(AD1620&lt;=550,AthetaR60_0+(AthetaR60_1-AthetaR60_0)/100*(AD1620-450),AthetaR60_1+(AthetaR60_2-AthetaR60_1)/100*(AD1620-450)))))</f>
        <v>0.5</v>
      </c>
      <c r="AJ1620" s="3">
        <f>IF(AE1620&lt;=450,AthetaR90_0,IF(AE1620&gt;=650,AthetaR90_2,(IF(AE1620&lt;=550,AthetaR90_0+(AthetaR90_1-AthetaR90_0)/100*(AE1620-450),AthetaR90_1+(AthetaR90_2-AthetaR90_1)/100*(AE1620-450)))))</f>
        <v>1.3</v>
      </c>
      <c r="AK1620" s="3">
        <f>IF(AF1620&lt;=450,AthetaR120_0,IF(AF1620&gt;=650,AthetaR120_2,(IF(AF1620&lt;=550,AthetaR120_0+(AthetaR120_1-AthetaR120_0)/100*(AF1620-450),AthetaR120_1+(AthetaR120_2-AthetaR120_1)/100*(AF1620-450)))))</f>
        <v>1.9</v>
      </c>
      <c r="AL1620" s="24">
        <f t="shared" si="805"/>
        <v>677.6737626208743</v>
      </c>
      <c r="AM1620" s="14">
        <f t="shared" si="806"/>
        <v>520.20371587957334</v>
      </c>
    </row>
    <row r="1621" spans="2:39" x14ac:dyDescent="0.25">
      <c r="B1621" s="3">
        <f t="shared" si="789"/>
        <v>8015</v>
      </c>
      <c r="C1621" s="14">
        <f t="shared" si="790"/>
        <v>133.58333333333334</v>
      </c>
      <c r="D1621" s="11">
        <f t="shared" si="791"/>
        <v>1065.0907195196653</v>
      </c>
      <c r="E1621" s="11">
        <f t="shared" si="777"/>
        <v>788.95042448426398</v>
      </c>
      <c r="F1621" s="11">
        <f t="shared" si="792"/>
        <v>377.8758979403845</v>
      </c>
      <c r="G1621" s="11">
        <f t="shared" si="778"/>
        <v>677.90408102142521</v>
      </c>
      <c r="H1621" s="11">
        <f t="shared" si="779"/>
        <v>530.06540050972785</v>
      </c>
      <c r="I1621" s="24">
        <f t="shared" si="793"/>
        <v>377.8758979403845</v>
      </c>
      <c r="J1621" s="12">
        <f t="shared" si="780"/>
        <v>0.19410926416640534</v>
      </c>
      <c r="K1621" s="24">
        <f t="shared" si="781"/>
        <v>595.56712060015707</v>
      </c>
      <c r="L1621" s="12">
        <f t="shared" si="794"/>
        <v>0.19697355037849318</v>
      </c>
      <c r="M1621" s="24">
        <f t="shared" si="795"/>
        <v>677.90408102142521</v>
      </c>
      <c r="N1621" s="12">
        <f t="shared" si="782"/>
        <v>0.43672977471397578</v>
      </c>
      <c r="O1621" s="24">
        <f t="shared" si="783"/>
        <v>882.35412555443963</v>
      </c>
      <c r="P1621" s="12">
        <f t="shared" si="796"/>
        <v>0.23005055278935274</v>
      </c>
      <c r="Q1621" s="24">
        <f t="shared" si="797"/>
        <v>530.06540050972785</v>
      </c>
      <c r="R1621" s="12">
        <f t="shared" si="784"/>
        <v>0.30692678805791396</v>
      </c>
      <c r="S1621" s="24">
        <f t="shared" si="785"/>
        <v>690.53169487195169</v>
      </c>
      <c r="T1621" s="12">
        <f t="shared" si="798"/>
        <v>0.23347445833716796</v>
      </c>
      <c r="W1621" s="24">
        <f t="shared" si="799"/>
        <v>621.94615479854735</v>
      </c>
      <c r="X1621" s="24">
        <f t="shared" si="800"/>
        <v>778.03420254994921</v>
      </c>
      <c r="Y1621" s="13">
        <f t="shared" si="786"/>
        <v>0.31042553033787795</v>
      </c>
      <c r="Z1621" s="24">
        <f t="shared" si="787"/>
        <v>4175.1067421429152</v>
      </c>
      <c r="AA1621" s="24">
        <f t="shared" si="788"/>
        <v>17511.845228167313</v>
      </c>
      <c r="AB1621" s="24">
        <f t="shared" si="801"/>
        <v>677.90408102142521</v>
      </c>
      <c r="AC1621" s="24">
        <f t="shared" si="802"/>
        <v>530.06540050972785</v>
      </c>
      <c r="AE1621" s="14">
        <f t="shared" si="803"/>
        <v>133.58333333333334</v>
      </c>
      <c r="AF1621" s="24">
        <f t="shared" si="776"/>
        <v>440.03270025486393</v>
      </c>
      <c r="AG1621" s="3">
        <f t="shared" si="804"/>
        <v>-1</v>
      </c>
      <c r="AH1621" s="3">
        <f>IF(AC1621&lt;=450,AthetaR30_0,IF(AC1621&gt;=650,AthetaR30_2,(IF(AC1621&lt;=550,AthetaR30_0+(AthetaR30_1-AthetaR30_0)/100*(AC1621-450),AthetaR30_1+(AthetaR30_2-AthetaR30_1)/100*(AC1621-450)))))</f>
        <v>0</v>
      </c>
      <c r="AI1621" s="3">
        <f>IF(AD1621&lt;=450,AthetaR60_0,IF(AD1621&gt;=650,AthetaR60_2,(IF(AD1621&lt;=550,AthetaR60_0+(AthetaR60_1-AthetaR60_0)/100*(AD1621-450),AthetaR60_1+(AthetaR60_2-AthetaR60_1)/100*(AD1621-450)))))</f>
        <v>0.5</v>
      </c>
      <c r="AJ1621" s="3">
        <f>IF(AE1621&lt;=450,AthetaR90_0,IF(AE1621&gt;=650,AthetaR90_2,(IF(AE1621&lt;=550,AthetaR90_0+(AthetaR90_1-AthetaR90_0)/100*(AE1621-450),AthetaR90_1+(AthetaR90_2-AthetaR90_1)/100*(AE1621-450)))))</f>
        <v>1.3</v>
      </c>
      <c r="AK1621" s="3">
        <f>IF(AF1621&lt;=450,AthetaR120_0,IF(AF1621&gt;=650,AthetaR120_2,(IF(AF1621&lt;=550,AthetaR120_0+(AthetaR120_1-AthetaR120_0)/100*(AF1621-450),AthetaR120_1+(AthetaR120_2-AthetaR120_1)/100*(AF1621-450)))))</f>
        <v>1.9</v>
      </c>
      <c r="AL1621" s="24">
        <f t="shared" si="805"/>
        <v>677.90408102142521</v>
      </c>
      <c r="AM1621" s="14">
        <f t="shared" si="806"/>
        <v>520.42279769564732</v>
      </c>
    </row>
    <row r="1622" spans="2:39" x14ac:dyDescent="0.25">
      <c r="B1622" s="3">
        <f t="shared" si="789"/>
        <v>8020</v>
      </c>
      <c r="C1622" s="14">
        <f t="shared" si="790"/>
        <v>133.66666666666666</v>
      </c>
      <c r="D1622" s="11">
        <f t="shared" si="791"/>
        <v>1065.1840725421596</v>
      </c>
      <c r="E1622" s="11">
        <f t="shared" si="777"/>
        <v>789.16422283291604</v>
      </c>
      <c r="F1622" s="11">
        <f t="shared" si="792"/>
        <v>378.07287149076302</v>
      </c>
      <c r="G1622" s="11">
        <f t="shared" si="778"/>
        <v>678.13413157421462</v>
      </c>
      <c r="H1622" s="11">
        <f t="shared" si="779"/>
        <v>530.29887496806498</v>
      </c>
      <c r="I1622" s="24">
        <f t="shared" si="793"/>
        <v>378.07287149076302</v>
      </c>
      <c r="J1622" s="12">
        <f t="shared" si="780"/>
        <v>0.19408057658115996</v>
      </c>
      <c r="K1622" s="24">
        <f t="shared" si="781"/>
        <v>595.65515301866355</v>
      </c>
      <c r="L1622" s="12">
        <f t="shared" si="794"/>
        <v>0.19691739575724576</v>
      </c>
      <c r="M1622" s="24">
        <f t="shared" si="795"/>
        <v>678.13413157421462</v>
      </c>
      <c r="N1622" s="12">
        <f t="shared" si="782"/>
        <v>0.4363186533600939</v>
      </c>
      <c r="O1622" s="24">
        <f t="shared" si="783"/>
        <v>883.1855239370384</v>
      </c>
      <c r="P1622" s="12">
        <f t="shared" si="796"/>
        <v>0.22978204491919876</v>
      </c>
      <c r="Q1622" s="24">
        <f t="shared" si="797"/>
        <v>530.29887496806498</v>
      </c>
      <c r="R1622" s="12">
        <f t="shared" si="784"/>
        <v>0.30683828726725293</v>
      </c>
      <c r="S1622" s="24">
        <f t="shared" si="785"/>
        <v>690.73086363122547</v>
      </c>
      <c r="T1622" s="12">
        <f t="shared" si="798"/>
        <v>0.23335339561132126</v>
      </c>
      <c r="W1622" s="24">
        <f t="shared" si="799"/>
        <v>622.25658032888521</v>
      </c>
      <c r="X1622" s="24">
        <f t="shared" si="800"/>
        <v>778.3346799061685</v>
      </c>
      <c r="Y1622" s="13">
        <f t="shared" si="786"/>
        <v>0.31032439096122355</v>
      </c>
      <c r="Z1622" s="24">
        <f t="shared" si="787"/>
        <v>4172.6910626007711</v>
      </c>
      <c r="AA1622" s="24">
        <f t="shared" si="788"/>
        <v>17515.567894700951</v>
      </c>
      <c r="AB1622" s="24">
        <f t="shared" si="801"/>
        <v>678.13413157421462</v>
      </c>
      <c r="AC1622" s="24">
        <f t="shared" si="802"/>
        <v>530.29887496806498</v>
      </c>
      <c r="AE1622" s="14">
        <f t="shared" si="803"/>
        <v>133.66666666666666</v>
      </c>
      <c r="AF1622" s="24">
        <f t="shared" si="776"/>
        <v>440.14943748403249</v>
      </c>
      <c r="AG1622" s="3">
        <f t="shared" si="804"/>
        <v>-1</v>
      </c>
      <c r="AH1622" s="3">
        <f>IF(AC1622&lt;=450,AthetaR30_0,IF(AC1622&gt;=650,AthetaR30_2,(IF(AC1622&lt;=550,AthetaR30_0+(AthetaR30_1-AthetaR30_0)/100*(AC1622-450),AthetaR30_1+(AthetaR30_2-AthetaR30_1)/100*(AC1622-450)))))</f>
        <v>0</v>
      </c>
      <c r="AI1622" s="3">
        <f>IF(AD1622&lt;=450,AthetaR60_0,IF(AD1622&gt;=650,AthetaR60_2,(IF(AD1622&lt;=550,AthetaR60_0+(AthetaR60_1-AthetaR60_0)/100*(AD1622-450),AthetaR60_1+(AthetaR60_2-AthetaR60_1)/100*(AD1622-450)))))</f>
        <v>0.5</v>
      </c>
      <c r="AJ1622" s="3">
        <f>IF(AE1622&lt;=450,AthetaR90_0,IF(AE1622&gt;=650,AthetaR90_2,(IF(AE1622&lt;=550,AthetaR90_0+(AthetaR90_1-AthetaR90_0)/100*(AE1622-450),AthetaR90_1+(AthetaR90_2-AthetaR90_1)/100*(AE1622-450)))))</f>
        <v>1.3</v>
      </c>
      <c r="AK1622" s="3">
        <f>IF(AF1622&lt;=450,AthetaR120_0,IF(AF1622&gt;=650,AthetaR120_2,(IF(AF1622&lt;=550,AthetaR120_0+(AthetaR120_1-AthetaR120_0)/100*(AF1622-450),AthetaR120_1+(AthetaR120_2-AthetaR120_1)/100*(AF1622-450)))))</f>
        <v>1.9</v>
      </c>
      <c r="AL1622" s="24">
        <f t="shared" si="805"/>
        <v>678.13413157421462</v>
      </c>
      <c r="AM1622" s="14">
        <f t="shared" si="806"/>
        <v>520.64175367063751</v>
      </c>
    </row>
    <row r="1623" spans="2:39" x14ac:dyDescent="0.25">
      <c r="B1623" s="3">
        <f t="shared" si="789"/>
        <v>8025</v>
      </c>
      <c r="C1623" s="14">
        <f t="shared" si="790"/>
        <v>133.75</v>
      </c>
      <c r="D1623" s="11">
        <f t="shared" si="791"/>
        <v>1065.2773674369901</v>
      </c>
      <c r="E1623" s="11">
        <f t="shared" si="777"/>
        <v>789.3780211815681</v>
      </c>
      <c r="F1623" s="11">
        <f t="shared" si="792"/>
        <v>378.26978888652025</v>
      </c>
      <c r="G1623" s="11">
        <f t="shared" si="778"/>
        <v>678.36391361913377</v>
      </c>
      <c r="H1623" s="11">
        <f t="shared" si="779"/>
        <v>530.53222836367627</v>
      </c>
      <c r="I1623" s="24">
        <f t="shared" si="793"/>
        <v>378.26978888652025</v>
      </c>
      <c r="J1623" s="12">
        <f t="shared" si="780"/>
        <v>0.19405188473050583</v>
      </c>
      <c r="K1623" s="24">
        <f t="shared" si="781"/>
        <v>595.74322456053744</v>
      </c>
      <c r="L1623" s="12">
        <f t="shared" si="794"/>
        <v>0.1968612425690163</v>
      </c>
      <c r="M1623" s="24">
        <f t="shared" si="795"/>
        <v>678.36391361913377</v>
      </c>
      <c r="N1623" s="12">
        <f t="shared" si="782"/>
        <v>0.43590562643656067</v>
      </c>
      <c r="O1623" s="24">
        <f t="shared" si="783"/>
        <v>884.02235507143519</v>
      </c>
      <c r="P1623" s="12">
        <f t="shared" si="796"/>
        <v>0.22951287227264749</v>
      </c>
      <c r="Q1623" s="24">
        <f t="shared" si="797"/>
        <v>530.53222836367627</v>
      </c>
      <c r="R1623" s="12">
        <f t="shared" si="784"/>
        <v>0.3067497942736121</v>
      </c>
      <c r="S1623" s="24">
        <f t="shared" si="785"/>
        <v>690.93012975320471</v>
      </c>
      <c r="T1623" s="12">
        <f t="shared" si="798"/>
        <v>0.23323239180108774</v>
      </c>
      <c r="W1623" s="24">
        <f t="shared" si="799"/>
        <v>622.56690471984643</v>
      </c>
      <c r="X1623" s="24">
        <f t="shared" si="800"/>
        <v>778.63667467674179</v>
      </c>
      <c r="Y1623" s="13">
        <f t="shared" si="786"/>
        <v>0.31022275433160362</v>
      </c>
      <c r="Z1623" s="24">
        <f t="shared" si="787"/>
        <v>4170.2779115430421</v>
      </c>
      <c r="AA1623" s="24">
        <f t="shared" si="788"/>
        <v>17519.290078021892</v>
      </c>
      <c r="AB1623" s="24">
        <f t="shared" si="801"/>
        <v>678.36391361913377</v>
      </c>
      <c r="AC1623" s="24">
        <f t="shared" si="802"/>
        <v>530.53222836367627</v>
      </c>
      <c r="AE1623" s="14">
        <f t="shared" si="803"/>
        <v>133.75</v>
      </c>
      <c r="AF1623" s="24">
        <f t="shared" si="776"/>
        <v>440.26611418183813</v>
      </c>
      <c r="AG1623" s="3">
        <f t="shared" si="804"/>
        <v>-1</v>
      </c>
      <c r="AH1623" s="3">
        <f>IF(AC1623&lt;=450,AthetaR30_0,IF(AC1623&gt;=650,AthetaR30_2,(IF(AC1623&lt;=550,AthetaR30_0+(AthetaR30_1-AthetaR30_0)/100*(AC1623-450),AthetaR30_1+(AthetaR30_2-AthetaR30_1)/100*(AC1623-450)))))</f>
        <v>0</v>
      </c>
      <c r="AI1623" s="3">
        <f>IF(AD1623&lt;=450,AthetaR60_0,IF(AD1623&gt;=650,AthetaR60_2,(IF(AD1623&lt;=550,AthetaR60_0+(AthetaR60_1-AthetaR60_0)/100*(AD1623-450),AthetaR60_1+(AthetaR60_2-AthetaR60_1)/100*(AD1623-450)))))</f>
        <v>0.5</v>
      </c>
      <c r="AJ1623" s="3">
        <f>IF(AE1623&lt;=450,AthetaR90_0,IF(AE1623&gt;=650,AthetaR90_2,(IF(AE1623&lt;=550,AthetaR90_0+(AthetaR90_1-AthetaR90_0)/100*(AE1623-450),AthetaR90_1+(AthetaR90_2-AthetaR90_1)/100*(AE1623-450)))))</f>
        <v>1.3</v>
      </c>
      <c r="AK1623" s="3">
        <f>IF(AF1623&lt;=450,AthetaR120_0,IF(AF1623&gt;=650,AthetaR120_2,(IF(AF1623&lt;=550,AthetaR120_0+(AthetaR120_1-AthetaR120_0)/100*(AF1623-450),AthetaR120_1+(AthetaR120_2-AthetaR120_1)/100*(AF1623-450)))))</f>
        <v>1.9</v>
      </c>
      <c r="AL1623" s="24">
        <f t="shared" si="805"/>
        <v>678.36391361913377</v>
      </c>
      <c r="AM1623" s="14">
        <f t="shared" si="806"/>
        <v>520.86058390001733</v>
      </c>
    </row>
    <row r="1624" spans="2:39" x14ac:dyDescent="0.25">
      <c r="B1624" s="3">
        <f t="shared" si="789"/>
        <v>8030</v>
      </c>
      <c r="C1624" s="14">
        <f t="shared" si="790"/>
        <v>133.83333333333334</v>
      </c>
      <c r="D1624" s="11">
        <f t="shared" si="791"/>
        <v>1065.3706042764995</v>
      </c>
      <c r="E1624" s="11">
        <f t="shared" si="777"/>
        <v>789.59181953022028</v>
      </c>
      <c r="F1624" s="11">
        <f t="shared" si="792"/>
        <v>378.46665012908926</v>
      </c>
      <c r="G1624" s="11">
        <f t="shared" si="778"/>
        <v>678.59342649140638</v>
      </c>
      <c r="H1624" s="11">
        <f t="shared" si="779"/>
        <v>530.76546075547731</v>
      </c>
      <c r="I1624" s="24">
        <f t="shared" si="793"/>
        <v>378.46665012908926</v>
      </c>
      <c r="J1624" s="12">
        <f t="shared" si="780"/>
        <v>0.19402318860655998</v>
      </c>
      <c r="K1624" s="24">
        <f t="shared" si="781"/>
        <v>595.83133527315215</v>
      </c>
      <c r="L1624" s="12">
        <f t="shared" si="794"/>
        <v>0.19680509083211378</v>
      </c>
      <c r="M1624" s="24">
        <f t="shared" si="795"/>
        <v>678.59342649140638</v>
      </c>
      <c r="N1624" s="12">
        <f t="shared" si="782"/>
        <v>0.43549068272120572</v>
      </c>
      <c r="O1624" s="24">
        <f t="shared" si="783"/>
        <v>884.86466820240287</v>
      </c>
      <c r="P1624" s="12">
        <f t="shared" si="796"/>
        <v>0.22924303014819289</v>
      </c>
      <c r="Q1624" s="24">
        <f t="shared" si="797"/>
        <v>530.76546075547731</v>
      </c>
      <c r="R1624" s="12">
        <f t="shared" si="784"/>
        <v>0.30666130914876855</v>
      </c>
      <c r="S1624" s="24">
        <f t="shared" si="785"/>
        <v>691.12949314521245</v>
      </c>
      <c r="T1624" s="12">
        <f t="shared" si="798"/>
        <v>0.23311144694530667</v>
      </c>
      <c r="W1624" s="24">
        <f t="shared" si="799"/>
        <v>622.877127474178</v>
      </c>
      <c r="X1624" s="24">
        <f t="shared" si="800"/>
        <v>778.94019784889974</v>
      </c>
      <c r="Y1624" s="13">
        <f t="shared" si="786"/>
        <v>0.31012061819652265</v>
      </c>
      <c r="Z1624" s="24">
        <f t="shared" si="787"/>
        <v>4167.8673014010574</v>
      </c>
      <c r="AA1624" s="24">
        <f t="shared" si="788"/>
        <v>17523.011832112341</v>
      </c>
      <c r="AB1624" s="24">
        <f t="shared" si="801"/>
        <v>678.59342649140638</v>
      </c>
      <c r="AC1624" s="24">
        <f t="shared" si="802"/>
        <v>530.76546075547731</v>
      </c>
      <c r="AE1624" s="14">
        <f t="shared" si="803"/>
        <v>133.83333333333334</v>
      </c>
      <c r="AF1624" s="24">
        <f t="shared" si="776"/>
        <v>440.38273037773865</v>
      </c>
      <c r="AG1624" s="3">
        <f t="shared" si="804"/>
        <v>-1</v>
      </c>
      <c r="AH1624" s="3">
        <f>IF(AC1624&lt;=450,AthetaR30_0,IF(AC1624&gt;=650,AthetaR30_2,(IF(AC1624&lt;=550,AthetaR30_0+(AthetaR30_1-AthetaR30_0)/100*(AC1624-450),AthetaR30_1+(AthetaR30_2-AthetaR30_1)/100*(AC1624-450)))))</f>
        <v>0</v>
      </c>
      <c r="AI1624" s="3">
        <f>IF(AD1624&lt;=450,AthetaR60_0,IF(AD1624&gt;=650,AthetaR60_2,(IF(AD1624&lt;=550,AthetaR60_0+(AthetaR60_1-AthetaR60_0)/100*(AD1624-450),AthetaR60_1+(AthetaR60_2-AthetaR60_1)/100*(AD1624-450)))))</f>
        <v>0.5</v>
      </c>
      <c r="AJ1624" s="3">
        <f>IF(AE1624&lt;=450,AthetaR90_0,IF(AE1624&gt;=650,AthetaR90_2,(IF(AE1624&lt;=550,AthetaR90_0+(AthetaR90_1-AthetaR90_0)/100*(AE1624-450),AthetaR90_1+(AthetaR90_2-AthetaR90_1)/100*(AE1624-450)))))</f>
        <v>1.3</v>
      </c>
      <c r="AK1624" s="3">
        <f>IF(AF1624&lt;=450,AthetaR120_0,IF(AF1624&gt;=650,AthetaR120_2,(IF(AF1624&lt;=550,AthetaR120_0+(AthetaR120_1-AthetaR120_0)/100*(AF1624-450),AthetaR120_1+(AthetaR120_2-AthetaR120_1)/100*(AF1624-450)))))</f>
        <v>1.9</v>
      </c>
      <c r="AL1624" s="24">
        <f t="shared" si="805"/>
        <v>678.59342649140638</v>
      </c>
      <c r="AM1624" s="14">
        <f t="shared" si="806"/>
        <v>521.0792884794588</v>
      </c>
    </row>
    <row r="1625" spans="2:39" x14ac:dyDescent="0.25">
      <c r="B1625" s="3">
        <f t="shared" si="789"/>
        <v>8035</v>
      </c>
      <c r="C1625" s="14">
        <f t="shared" si="790"/>
        <v>133.91666666666666</v>
      </c>
      <c r="D1625" s="11">
        <f t="shared" si="791"/>
        <v>1065.463783132896</v>
      </c>
      <c r="E1625" s="11">
        <f t="shared" si="777"/>
        <v>789.80561787887223</v>
      </c>
      <c r="F1625" s="11">
        <f t="shared" si="792"/>
        <v>378.66345521992139</v>
      </c>
      <c r="G1625" s="11">
        <f t="shared" si="778"/>
        <v>678.82266952155453</v>
      </c>
      <c r="H1625" s="11">
        <f t="shared" si="779"/>
        <v>530.99857220242257</v>
      </c>
      <c r="I1625" s="24">
        <f t="shared" si="793"/>
        <v>378.66345521992139</v>
      </c>
      <c r="J1625" s="12">
        <f t="shared" si="780"/>
        <v>0.19399448820150295</v>
      </c>
      <c r="K1625" s="24">
        <f t="shared" si="781"/>
        <v>595.91948520373296</v>
      </c>
      <c r="L1625" s="12">
        <f t="shared" si="794"/>
        <v>0.19674894056483214</v>
      </c>
      <c r="M1625" s="24">
        <f t="shared" si="795"/>
        <v>678.82266952155453</v>
      </c>
      <c r="N1625" s="12">
        <f t="shared" si="782"/>
        <v>0.43507381092277109</v>
      </c>
      <c r="O1625" s="24">
        <f t="shared" si="783"/>
        <v>885.71251313432936</v>
      </c>
      <c r="P1625" s="12">
        <f t="shared" si="796"/>
        <v>0.22897251381037639</v>
      </c>
      <c r="Q1625" s="24">
        <f t="shared" si="797"/>
        <v>530.99857220242257</v>
      </c>
      <c r="R1625" s="12">
        <f t="shared" si="784"/>
        <v>0.30657283196441915</v>
      </c>
      <c r="S1625" s="24">
        <f t="shared" si="785"/>
        <v>691.32895371444306</v>
      </c>
      <c r="T1625" s="12">
        <f t="shared" si="798"/>
        <v>0.23299056108259991</v>
      </c>
      <c r="W1625" s="24">
        <f t="shared" si="799"/>
        <v>623.18724809237449</v>
      </c>
      <c r="X1625" s="24">
        <f t="shared" si="800"/>
        <v>779.24526051305668</v>
      </c>
      <c r="Y1625" s="13">
        <f t="shared" si="786"/>
        <v>0.31001798028361149</v>
      </c>
      <c r="Z1625" s="24">
        <f t="shared" si="787"/>
        <v>4165.4592446624438</v>
      </c>
      <c r="AA1625" s="24">
        <f t="shared" si="788"/>
        <v>17526.73321132168</v>
      </c>
      <c r="AB1625" s="24">
        <f t="shared" si="801"/>
        <v>678.82266952155453</v>
      </c>
      <c r="AC1625" s="24">
        <f t="shared" si="802"/>
        <v>530.99857220242257</v>
      </c>
      <c r="AE1625" s="14">
        <f t="shared" si="803"/>
        <v>133.91666666666666</v>
      </c>
      <c r="AF1625" s="24">
        <f t="shared" si="776"/>
        <v>440.49928610121128</v>
      </c>
      <c r="AG1625" s="3">
        <f t="shared" si="804"/>
        <v>-1</v>
      </c>
      <c r="AH1625" s="3">
        <f>IF(AC1625&lt;=450,AthetaR30_0,IF(AC1625&gt;=650,AthetaR30_2,(IF(AC1625&lt;=550,AthetaR30_0+(AthetaR30_1-AthetaR30_0)/100*(AC1625-450),AthetaR30_1+(AthetaR30_2-AthetaR30_1)/100*(AC1625-450)))))</f>
        <v>0</v>
      </c>
      <c r="AI1625" s="3">
        <f>IF(AD1625&lt;=450,AthetaR60_0,IF(AD1625&gt;=650,AthetaR60_2,(IF(AD1625&lt;=550,AthetaR60_0+(AthetaR60_1-AthetaR60_0)/100*(AD1625-450),AthetaR60_1+(AthetaR60_2-AthetaR60_1)/100*(AD1625-450)))))</f>
        <v>0.5</v>
      </c>
      <c r="AJ1625" s="3">
        <f>IF(AE1625&lt;=450,AthetaR90_0,IF(AE1625&gt;=650,AthetaR90_2,(IF(AE1625&lt;=550,AthetaR90_0+(AthetaR90_1-AthetaR90_0)/100*(AE1625-450),AthetaR90_1+(AthetaR90_2-AthetaR90_1)/100*(AE1625-450)))))</f>
        <v>1.3</v>
      </c>
      <c r="AK1625" s="3">
        <f>IF(AF1625&lt;=450,AthetaR120_0,IF(AF1625&gt;=650,AthetaR120_2,(IF(AF1625&lt;=550,AthetaR120_0+(AthetaR120_1-AthetaR120_0)/100*(AF1625-450),AthetaR120_1+(AthetaR120_2-AthetaR120_1)/100*(AF1625-450)))))</f>
        <v>1.9</v>
      </c>
      <c r="AL1625" s="24">
        <f t="shared" si="805"/>
        <v>678.82266952155453</v>
      </c>
      <c r="AM1625" s="14">
        <f t="shared" si="806"/>
        <v>521.2978675048347</v>
      </c>
    </row>
    <row r="1626" spans="2:39" x14ac:dyDescent="0.25">
      <c r="B1626" s="3">
        <f t="shared" si="789"/>
        <v>8040</v>
      </c>
      <c r="C1626" s="14">
        <f t="shared" si="790"/>
        <v>134</v>
      </c>
      <c r="D1626" s="11">
        <f t="shared" si="791"/>
        <v>1065.556904078253</v>
      </c>
      <c r="E1626" s="11">
        <f t="shared" si="777"/>
        <v>790.0194162275244</v>
      </c>
      <c r="F1626" s="11">
        <f t="shared" si="792"/>
        <v>378.86020416048621</v>
      </c>
      <c r="G1626" s="11">
        <f t="shared" si="778"/>
        <v>679.05164203536492</v>
      </c>
      <c r="H1626" s="11">
        <f t="shared" si="779"/>
        <v>531.23156276350517</v>
      </c>
      <c r="I1626" s="24">
        <f t="shared" si="793"/>
        <v>378.86020416048621</v>
      </c>
      <c r="J1626" s="12">
        <f t="shared" si="780"/>
        <v>0.1939657835075789</v>
      </c>
      <c r="K1626" s="24">
        <f t="shared" si="781"/>
        <v>596.00767439935726</v>
      </c>
      <c r="L1626" s="12">
        <f t="shared" si="794"/>
        <v>0.19669279178546401</v>
      </c>
      <c r="M1626" s="24">
        <f t="shared" si="795"/>
        <v>679.05164203536492</v>
      </c>
      <c r="N1626" s="12">
        <f t="shared" si="782"/>
        <v>0.43465499968063831</v>
      </c>
      <c r="O1626" s="24">
        <f t="shared" si="783"/>
        <v>886.56594023874754</v>
      </c>
      <c r="P1626" s="12">
        <f t="shared" si="796"/>
        <v>0.22870131848961314</v>
      </c>
      <c r="Q1626" s="24">
        <f t="shared" si="797"/>
        <v>531.23156276350517</v>
      </c>
      <c r="R1626" s="12">
        <f t="shared" si="784"/>
        <v>0.30648436279218089</v>
      </c>
      <c r="S1626" s="24">
        <f t="shared" si="785"/>
        <v>691.52851136796346</v>
      </c>
      <c r="T1626" s="12">
        <f t="shared" si="798"/>
        <v>0.23286973425139307</v>
      </c>
      <c r="W1626" s="24">
        <f t="shared" si="799"/>
        <v>623.49726607265814</v>
      </c>
      <c r="X1626" s="24">
        <f t="shared" si="800"/>
        <v>779.55187386399405</v>
      </c>
      <c r="Y1626" s="13">
        <f t="shared" si="786"/>
        <v>0.30991483830042565</v>
      </c>
      <c r="Z1626" s="24">
        <f t="shared" si="787"/>
        <v>4163.0537538716562</v>
      </c>
      <c r="AA1626" s="24">
        <f t="shared" si="788"/>
        <v>17530.454270369159</v>
      </c>
      <c r="AB1626" s="24">
        <f t="shared" si="801"/>
        <v>679.05164203536492</v>
      </c>
      <c r="AC1626" s="24">
        <f t="shared" si="802"/>
        <v>531.23156276350517</v>
      </c>
      <c r="AE1626" s="14">
        <f t="shared" si="803"/>
        <v>134</v>
      </c>
      <c r="AF1626" s="24">
        <f t="shared" si="776"/>
        <v>440.61578138175258</v>
      </c>
      <c r="AG1626" s="3">
        <f t="shared" si="804"/>
        <v>-1</v>
      </c>
      <c r="AH1626" s="3">
        <f>IF(AC1626&lt;=450,AthetaR30_0,IF(AC1626&gt;=650,AthetaR30_2,(IF(AC1626&lt;=550,AthetaR30_0+(AthetaR30_1-AthetaR30_0)/100*(AC1626-450),AthetaR30_1+(AthetaR30_2-AthetaR30_1)/100*(AC1626-450)))))</f>
        <v>0</v>
      </c>
      <c r="AI1626" s="3">
        <f>IF(AD1626&lt;=450,AthetaR60_0,IF(AD1626&gt;=650,AthetaR60_2,(IF(AD1626&lt;=550,AthetaR60_0+(AthetaR60_1-AthetaR60_0)/100*(AD1626-450),AthetaR60_1+(AthetaR60_2-AthetaR60_1)/100*(AD1626-450)))))</f>
        <v>0.5</v>
      </c>
      <c r="AJ1626" s="3">
        <f>IF(AE1626&lt;=450,AthetaR90_0,IF(AE1626&gt;=650,AthetaR90_2,(IF(AE1626&lt;=550,AthetaR90_0+(AthetaR90_1-AthetaR90_0)/100*(AE1626-450),AthetaR90_1+(AthetaR90_2-AthetaR90_1)/100*(AE1626-450)))))</f>
        <v>1.3</v>
      </c>
      <c r="AK1626" s="3">
        <f>IF(AF1626&lt;=450,AthetaR120_0,IF(AF1626&gt;=650,AthetaR120_2,(IF(AF1626&lt;=550,AthetaR120_0+(AthetaR120_1-AthetaR120_0)/100*(AF1626-450),AthetaR120_1+(AthetaR120_2-AthetaR120_1)/100*(AF1626-450)))))</f>
        <v>1.9</v>
      </c>
      <c r="AL1626" s="24">
        <f t="shared" si="805"/>
        <v>679.05164203536492</v>
      </c>
      <c r="AM1626" s="14">
        <f t="shared" si="806"/>
        <v>521.51632107221917</v>
      </c>
    </row>
    <row r="1627" spans="2:39" x14ac:dyDescent="0.25">
      <c r="B1627" s="3">
        <f t="shared" si="789"/>
        <v>8045</v>
      </c>
      <c r="C1627" s="14">
        <f t="shared" si="790"/>
        <v>134.08333333333334</v>
      </c>
      <c r="D1627" s="11">
        <f t="shared" si="791"/>
        <v>1065.6499671845099</v>
      </c>
      <c r="E1627" s="11">
        <f t="shared" si="777"/>
        <v>790.23321457617647</v>
      </c>
      <c r="F1627" s="11">
        <f t="shared" si="792"/>
        <v>379.05689695227164</v>
      </c>
      <c r="G1627" s="11">
        <f t="shared" si="778"/>
        <v>679.28034335385451</v>
      </c>
      <c r="H1627" s="11">
        <f t="shared" si="779"/>
        <v>531.46443249775655</v>
      </c>
      <c r="I1627" s="24">
        <f t="shared" si="793"/>
        <v>379.05689695227164</v>
      </c>
      <c r="J1627" s="12">
        <f t="shared" si="780"/>
        <v>0.19393707451709546</v>
      </c>
      <c r="K1627" s="24">
        <f t="shared" si="781"/>
        <v>596.09590290695417</v>
      </c>
      <c r="L1627" s="12">
        <f t="shared" si="794"/>
        <v>0.19663664451230548</v>
      </c>
      <c r="M1627" s="24">
        <f t="shared" si="795"/>
        <v>679.28034335385451</v>
      </c>
      <c r="N1627" s="12">
        <f t="shared" si="782"/>
        <v>0.43423423756456109</v>
      </c>
      <c r="O1627" s="24">
        <f t="shared" si="783"/>
        <v>887.4250004619787</v>
      </c>
      <c r="P1627" s="12">
        <f t="shared" si="796"/>
        <v>0.22842943938199828</v>
      </c>
      <c r="Q1627" s="24">
        <f t="shared" si="797"/>
        <v>531.46443249775655</v>
      </c>
      <c r="R1627" s="12">
        <f t="shared" si="784"/>
        <v>0.30639590170358949</v>
      </c>
      <c r="S1627" s="24">
        <f t="shared" si="785"/>
        <v>691.7281660127137</v>
      </c>
      <c r="T1627" s="12">
        <f t="shared" si="798"/>
        <v>0.23274896648992247</v>
      </c>
      <c r="W1627" s="24">
        <f t="shared" si="799"/>
        <v>623.80718091095855</v>
      </c>
      <c r="X1627" s="24">
        <f t="shared" si="800"/>
        <v>779.86004920205824</v>
      </c>
      <c r="Y1627" s="13">
        <f t="shared" si="786"/>
        <v>0.30981118993424006</v>
      </c>
      <c r="Z1627" s="24">
        <f t="shared" si="787"/>
        <v>4160.6508416304478</v>
      </c>
      <c r="AA1627" s="24">
        <f t="shared" si="788"/>
        <v>17534.175064346626</v>
      </c>
      <c r="AB1627" s="24">
        <f t="shared" si="801"/>
        <v>679.28034335385451</v>
      </c>
      <c r="AC1627" s="24">
        <f t="shared" si="802"/>
        <v>531.46443249775655</v>
      </c>
      <c r="AE1627" s="14">
        <f t="shared" si="803"/>
        <v>134.08333333333334</v>
      </c>
      <c r="AF1627" s="24">
        <f t="shared" si="776"/>
        <v>440.73221624887827</v>
      </c>
      <c r="AG1627" s="3">
        <f t="shared" si="804"/>
        <v>-1</v>
      </c>
      <c r="AH1627" s="3">
        <f>IF(AC1627&lt;=450,AthetaR30_0,IF(AC1627&gt;=650,AthetaR30_2,(IF(AC1627&lt;=550,AthetaR30_0+(AthetaR30_1-AthetaR30_0)/100*(AC1627-450),AthetaR30_1+(AthetaR30_2-AthetaR30_1)/100*(AC1627-450)))))</f>
        <v>0</v>
      </c>
      <c r="AI1627" s="3">
        <f>IF(AD1627&lt;=450,AthetaR60_0,IF(AD1627&gt;=650,AthetaR60_2,(IF(AD1627&lt;=550,AthetaR60_0+(AthetaR60_1-AthetaR60_0)/100*(AD1627-450),AthetaR60_1+(AthetaR60_2-AthetaR60_1)/100*(AD1627-450)))))</f>
        <v>0.5</v>
      </c>
      <c r="AJ1627" s="3">
        <f>IF(AE1627&lt;=450,AthetaR90_0,IF(AE1627&gt;=650,AthetaR90_2,(IF(AE1627&lt;=550,AthetaR90_0+(AthetaR90_1-AthetaR90_0)/100*(AE1627-450),AthetaR90_1+(AthetaR90_2-AthetaR90_1)/100*(AE1627-450)))))</f>
        <v>1.3</v>
      </c>
      <c r="AK1627" s="3">
        <f>IF(AF1627&lt;=450,AthetaR120_0,IF(AF1627&gt;=650,AthetaR120_2,(IF(AF1627&lt;=550,AthetaR120_0+(AthetaR120_1-AthetaR120_0)/100*(AF1627-450),AthetaR120_1+(AthetaR120_2-AthetaR120_1)/100*(AF1627-450)))))</f>
        <v>1.9</v>
      </c>
      <c r="AL1627" s="24">
        <f t="shared" si="805"/>
        <v>679.28034335385451</v>
      </c>
      <c r="AM1627" s="14">
        <f t="shared" si="806"/>
        <v>521.73464927788859</v>
      </c>
    </row>
    <row r="1628" spans="2:39" x14ac:dyDescent="0.25">
      <c r="B1628" s="3">
        <f t="shared" si="789"/>
        <v>8050</v>
      </c>
      <c r="C1628" s="14">
        <f t="shared" si="790"/>
        <v>134.16666666666666</v>
      </c>
      <c r="D1628" s="11">
        <f t="shared" si="791"/>
        <v>1065.7429725234717</v>
      </c>
      <c r="E1628" s="11">
        <f t="shared" si="777"/>
        <v>790.44701292482853</v>
      </c>
      <c r="F1628" s="11">
        <f t="shared" si="792"/>
        <v>379.25353359678394</v>
      </c>
      <c r="G1628" s="11">
        <f t="shared" si="778"/>
        <v>679.50877279323652</v>
      </c>
      <c r="H1628" s="11">
        <f t="shared" si="779"/>
        <v>531.69718146424646</v>
      </c>
      <c r="I1628" s="24">
        <f t="shared" si="793"/>
        <v>379.25353359678394</v>
      </c>
      <c r="J1628" s="12">
        <f t="shared" si="780"/>
        <v>0.19390836122242378</v>
      </c>
      <c r="K1628" s="24">
        <f t="shared" si="781"/>
        <v>596.18417077330537</v>
      </c>
      <c r="L1628" s="12">
        <f t="shared" si="794"/>
        <v>0.19658049876366848</v>
      </c>
      <c r="M1628" s="24">
        <f t="shared" si="795"/>
        <v>679.50877279323652</v>
      </c>
      <c r="N1628" s="12">
        <f t="shared" si="782"/>
        <v>0.43381151307440069</v>
      </c>
      <c r="O1628" s="24">
        <f t="shared" si="783"/>
        <v>888.28974533289579</v>
      </c>
      <c r="P1628" s="12">
        <f t="shared" si="796"/>
        <v>0.22815687164913198</v>
      </c>
      <c r="Q1628" s="24">
        <f t="shared" si="797"/>
        <v>531.69718146424646</v>
      </c>
      <c r="R1628" s="12">
        <f t="shared" si="784"/>
        <v>0.30630744877009991</v>
      </c>
      <c r="S1628" s="24">
        <f t="shared" si="785"/>
        <v>691.92791755550797</v>
      </c>
      <c r="T1628" s="12">
        <f t="shared" si="798"/>
        <v>0.23262825783625662</v>
      </c>
      <c r="W1628" s="24">
        <f t="shared" si="799"/>
        <v>624.11699210089284</v>
      </c>
      <c r="X1628" s="24">
        <f t="shared" si="800"/>
        <v>780.16979793437588</v>
      </c>
      <c r="Y1628" s="13">
        <f t="shared" si="786"/>
        <v>0.30970703285183881</v>
      </c>
      <c r="Z1628" s="24">
        <f t="shared" si="787"/>
        <v>4158.2505205983925</v>
      </c>
      <c r="AA1628" s="24">
        <f t="shared" si="788"/>
        <v>17537.895648721005</v>
      </c>
      <c r="AB1628" s="24">
        <f t="shared" si="801"/>
        <v>679.50877279323652</v>
      </c>
      <c r="AC1628" s="24">
        <f t="shared" si="802"/>
        <v>531.69718146424646</v>
      </c>
      <c r="AE1628" s="14">
        <f t="shared" si="803"/>
        <v>134.16666666666666</v>
      </c>
      <c r="AF1628" s="24">
        <f t="shared" si="776"/>
        <v>440.84859073212323</v>
      </c>
      <c r="AG1628" s="3">
        <f t="shared" si="804"/>
        <v>-1</v>
      </c>
      <c r="AH1628" s="3">
        <f>IF(AC1628&lt;=450,AthetaR30_0,IF(AC1628&gt;=650,AthetaR30_2,(IF(AC1628&lt;=550,AthetaR30_0+(AthetaR30_1-AthetaR30_0)/100*(AC1628-450),AthetaR30_1+(AthetaR30_2-AthetaR30_1)/100*(AC1628-450)))))</f>
        <v>0</v>
      </c>
      <c r="AI1628" s="3">
        <f>IF(AD1628&lt;=450,AthetaR60_0,IF(AD1628&gt;=650,AthetaR60_2,(IF(AD1628&lt;=550,AthetaR60_0+(AthetaR60_1-AthetaR60_0)/100*(AD1628-450),AthetaR60_1+(AthetaR60_2-AthetaR60_1)/100*(AD1628-450)))))</f>
        <v>0.5</v>
      </c>
      <c r="AJ1628" s="3">
        <f>IF(AE1628&lt;=450,AthetaR90_0,IF(AE1628&gt;=650,AthetaR90_2,(IF(AE1628&lt;=550,AthetaR90_0+(AthetaR90_1-AthetaR90_0)/100*(AE1628-450),AthetaR90_1+(AthetaR90_2-AthetaR90_1)/100*(AE1628-450)))))</f>
        <v>1.3</v>
      </c>
      <c r="AK1628" s="3">
        <f>IF(AF1628&lt;=450,AthetaR120_0,IF(AF1628&gt;=650,AthetaR120_2,(IF(AF1628&lt;=550,AthetaR120_0+(AthetaR120_1-AthetaR120_0)/100*(AF1628-450),AthetaR120_1+(AthetaR120_2-AthetaR120_1)/100*(AF1628-450)))))</f>
        <v>1.9</v>
      </c>
      <c r="AL1628" s="24">
        <f t="shared" si="805"/>
        <v>679.50877279323652</v>
      </c>
      <c r="AM1628" s="14">
        <f t="shared" si="806"/>
        <v>521.95285221832319</v>
      </c>
    </row>
    <row r="1629" spans="2:39" x14ac:dyDescent="0.25">
      <c r="B1629" s="3">
        <f t="shared" si="789"/>
        <v>8055</v>
      </c>
      <c r="C1629" s="14">
        <f t="shared" si="790"/>
        <v>134.25</v>
      </c>
      <c r="D1629" s="11">
        <f t="shared" si="791"/>
        <v>1065.8359201668102</v>
      </c>
      <c r="E1629" s="11">
        <f t="shared" si="777"/>
        <v>790.66081127348059</v>
      </c>
      <c r="F1629" s="11">
        <f t="shared" si="792"/>
        <v>379.45011409554763</v>
      </c>
      <c r="G1629" s="11">
        <f t="shared" si="778"/>
        <v>679.73692966488568</v>
      </c>
      <c r="H1629" s="11">
        <f t="shared" si="779"/>
        <v>531.92980972208272</v>
      </c>
      <c r="I1629" s="24">
        <f t="shared" si="793"/>
        <v>379.45011409554763</v>
      </c>
      <c r="J1629" s="12">
        <f t="shared" si="780"/>
        <v>0.19387964361599791</v>
      </c>
      <c r="K1629" s="24">
        <f t="shared" si="781"/>
        <v>596.27247804504509</v>
      </c>
      <c r="L1629" s="12">
        <f t="shared" si="794"/>
        <v>0.1965243545578414</v>
      </c>
      <c r="M1629" s="24">
        <f t="shared" si="795"/>
        <v>679.73692966488568</v>
      </c>
      <c r="N1629" s="12">
        <f t="shared" si="782"/>
        <v>0.43338681463986684</v>
      </c>
      <c r="O1629" s="24">
        <f t="shared" si="783"/>
        <v>889.16022697080348</v>
      </c>
      <c r="P1629" s="12">
        <f t="shared" si="796"/>
        <v>0.22788361041782704</v>
      </c>
      <c r="Q1629" s="24">
        <f t="shared" si="797"/>
        <v>531.92980972208272</v>
      </c>
      <c r="R1629" s="12">
        <f t="shared" si="784"/>
        <v>0.30621900406308528</v>
      </c>
      <c r="S1629" s="24">
        <f t="shared" si="785"/>
        <v>692.1277659030352</v>
      </c>
      <c r="T1629" s="12">
        <f t="shared" si="798"/>
        <v>0.23250760832823292</v>
      </c>
      <c r="W1629" s="24">
        <f t="shared" si="799"/>
        <v>624.42669913374471</v>
      </c>
      <c r="X1629" s="24">
        <f t="shared" si="800"/>
        <v>780.48113157608441</v>
      </c>
      <c r="Y1629" s="13">
        <f t="shared" si="786"/>
        <v>0.30960236469931218</v>
      </c>
      <c r="Z1629" s="24">
        <f t="shared" si="787"/>
        <v>4155.852803493397</v>
      </c>
      <c r="AA1629" s="24">
        <f t="shared" si="788"/>
        <v>17541.616079337502</v>
      </c>
      <c r="AB1629" s="24">
        <f t="shared" si="801"/>
        <v>679.73692966488568</v>
      </c>
      <c r="AC1629" s="24">
        <f t="shared" si="802"/>
        <v>531.92980972208272</v>
      </c>
      <c r="AE1629" s="14">
        <f t="shared" si="803"/>
        <v>134.25</v>
      </c>
      <c r="AF1629" s="24">
        <f t="shared" si="776"/>
        <v>440.96490486104136</v>
      </c>
      <c r="AG1629" s="3">
        <f t="shared" si="804"/>
        <v>-1</v>
      </c>
      <c r="AH1629" s="3">
        <f>IF(AC1629&lt;=450,AthetaR30_0,IF(AC1629&gt;=650,AthetaR30_2,(IF(AC1629&lt;=550,AthetaR30_0+(AthetaR30_1-AthetaR30_0)/100*(AC1629-450),AthetaR30_1+(AthetaR30_2-AthetaR30_1)/100*(AC1629-450)))))</f>
        <v>0</v>
      </c>
      <c r="AI1629" s="3">
        <f>IF(AD1629&lt;=450,AthetaR60_0,IF(AD1629&gt;=650,AthetaR60_2,(IF(AD1629&lt;=550,AthetaR60_0+(AthetaR60_1-AthetaR60_0)/100*(AD1629-450),AthetaR60_1+(AthetaR60_2-AthetaR60_1)/100*(AD1629-450)))))</f>
        <v>0.5</v>
      </c>
      <c r="AJ1629" s="3">
        <f>IF(AE1629&lt;=450,AthetaR90_0,IF(AE1629&gt;=650,AthetaR90_2,(IF(AE1629&lt;=550,AthetaR90_0+(AthetaR90_1-AthetaR90_0)/100*(AE1629-450),AthetaR90_1+(AthetaR90_2-AthetaR90_1)/100*(AE1629-450)))))</f>
        <v>1.3</v>
      </c>
      <c r="AK1629" s="3">
        <f>IF(AF1629&lt;=450,AthetaR120_0,IF(AF1629&gt;=650,AthetaR120_2,(IF(AF1629&lt;=550,AthetaR120_0+(AthetaR120_1-AthetaR120_0)/100*(AF1629-450),AthetaR120_1+(AthetaR120_2-AthetaR120_1)/100*(AF1629-450)))))</f>
        <v>1.9</v>
      </c>
      <c r="AL1629" s="24">
        <f t="shared" si="805"/>
        <v>679.73692966488568</v>
      </c>
      <c r="AM1629" s="14">
        <f t="shared" si="806"/>
        <v>522.17092999020758</v>
      </c>
    </row>
    <row r="1630" spans="2:39" x14ac:dyDescent="0.25">
      <c r="B1630" s="3">
        <f t="shared" si="789"/>
        <v>8060</v>
      </c>
      <c r="C1630" s="14">
        <f t="shared" si="790"/>
        <v>134.33333333333334</v>
      </c>
      <c r="D1630" s="11">
        <f t="shared" si="791"/>
        <v>1065.9288101860636</v>
      </c>
      <c r="E1630" s="11">
        <f t="shared" si="777"/>
        <v>790.87460962213277</v>
      </c>
      <c r="F1630" s="11">
        <f t="shared" si="792"/>
        <v>379.64663845010546</v>
      </c>
      <c r="G1630" s="11">
        <f t="shared" si="778"/>
        <v>679.96481327530353</v>
      </c>
      <c r="H1630" s="11">
        <f t="shared" si="779"/>
        <v>532.16231733041093</v>
      </c>
      <c r="I1630" s="24">
        <f t="shared" si="793"/>
        <v>379.64663845010546</v>
      </c>
      <c r="J1630" s="12">
        <f t="shared" si="780"/>
        <v>0.19385092169031526</v>
      </c>
      <c r="K1630" s="24">
        <f t="shared" si="781"/>
        <v>596.36082476865965</v>
      </c>
      <c r="L1630" s="12">
        <f t="shared" si="794"/>
        <v>0.19646821191312924</v>
      </c>
      <c r="M1630" s="24">
        <f t="shared" si="795"/>
        <v>679.96481327530353</v>
      </c>
      <c r="N1630" s="12">
        <f t="shared" si="782"/>
        <v>0.43296013062026256</v>
      </c>
      <c r="O1630" s="24">
        <f t="shared" si="783"/>
        <v>890.03649809344176</v>
      </c>
      <c r="P1630" s="12">
        <f t="shared" si="796"/>
        <v>0.22760965077999565</v>
      </c>
      <c r="Q1630" s="24">
        <f t="shared" si="797"/>
        <v>532.16231733041093</v>
      </c>
      <c r="R1630" s="12">
        <f t="shared" si="784"/>
        <v>0.30613056765383662</v>
      </c>
      <c r="S1630" s="24">
        <f t="shared" si="785"/>
        <v>692.32771096186048</v>
      </c>
      <c r="T1630" s="12">
        <f t="shared" si="798"/>
        <v>0.23238701800352132</v>
      </c>
      <c r="W1630" s="24">
        <f t="shared" si="799"/>
        <v>624.73630149844405</v>
      </c>
      <c r="X1630" s="24">
        <f t="shared" si="800"/>
        <v>780.79406175158044</v>
      </c>
      <c r="Y1630" s="13">
        <f t="shared" si="786"/>
        <v>0.30949718310183821</v>
      </c>
      <c r="Z1630" s="24">
        <f t="shared" si="787"/>
        <v>4153.4577030922183</v>
      </c>
      <c r="AA1630" s="24">
        <f t="shared" si="788"/>
        <v>17545.336412421893</v>
      </c>
      <c r="AB1630" s="24">
        <f t="shared" si="801"/>
        <v>679.96481327530353</v>
      </c>
      <c r="AC1630" s="24">
        <f t="shared" si="802"/>
        <v>532.16231733041093</v>
      </c>
      <c r="AE1630" s="14">
        <f t="shared" si="803"/>
        <v>134.33333333333334</v>
      </c>
      <c r="AF1630" s="24">
        <f t="shared" si="776"/>
        <v>441.08115866520546</v>
      </c>
      <c r="AG1630" s="3">
        <f t="shared" si="804"/>
        <v>-1</v>
      </c>
      <c r="AH1630" s="3">
        <f>IF(AC1630&lt;=450,AthetaR30_0,IF(AC1630&gt;=650,AthetaR30_2,(IF(AC1630&lt;=550,AthetaR30_0+(AthetaR30_1-AthetaR30_0)/100*(AC1630-450),AthetaR30_1+(AthetaR30_2-AthetaR30_1)/100*(AC1630-450)))))</f>
        <v>0</v>
      </c>
      <c r="AI1630" s="3">
        <f>IF(AD1630&lt;=450,AthetaR60_0,IF(AD1630&gt;=650,AthetaR60_2,(IF(AD1630&lt;=550,AthetaR60_0+(AthetaR60_1-AthetaR60_0)/100*(AD1630-450),AthetaR60_1+(AthetaR60_2-AthetaR60_1)/100*(AD1630-450)))))</f>
        <v>0.5</v>
      </c>
      <c r="AJ1630" s="3">
        <f>IF(AE1630&lt;=450,AthetaR90_0,IF(AE1630&gt;=650,AthetaR90_2,(IF(AE1630&lt;=550,AthetaR90_0+(AthetaR90_1-AthetaR90_0)/100*(AE1630-450),AthetaR90_1+(AthetaR90_2-AthetaR90_1)/100*(AE1630-450)))))</f>
        <v>1.3</v>
      </c>
      <c r="AK1630" s="3">
        <f>IF(AF1630&lt;=450,AthetaR120_0,IF(AF1630&gt;=650,AthetaR120_2,(IF(AF1630&lt;=550,AthetaR120_0+(AthetaR120_1-AthetaR120_0)/100*(AF1630-450),AthetaR120_1+(AthetaR120_2-AthetaR120_1)/100*(AF1630-450)))))</f>
        <v>1.9</v>
      </c>
      <c r="AL1630" s="24">
        <f t="shared" si="805"/>
        <v>679.96481327530353</v>
      </c>
      <c r="AM1630" s="14">
        <f t="shared" si="806"/>
        <v>522.38888269043252</v>
      </c>
    </row>
    <row r="1631" spans="2:39" x14ac:dyDescent="0.25">
      <c r="B1631" s="3">
        <f t="shared" si="789"/>
        <v>8065</v>
      </c>
      <c r="C1631" s="14">
        <f t="shared" si="790"/>
        <v>134.41666666666666</v>
      </c>
      <c r="D1631" s="11">
        <f t="shared" si="791"/>
        <v>1066.0216426526372</v>
      </c>
      <c r="E1631" s="11">
        <f t="shared" si="777"/>
        <v>791.08840797078471</v>
      </c>
      <c r="F1631" s="11">
        <f t="shared" si="792"/>
        <v>379.84310666201861</v>
      </c>
      <c r="G1631" s="11">
        <f t="shared" si="778"/>
        <v>680.19242292608351</v>
      </c>
      <c r="H1631" s="11">
        <f t="shared" si="779"/>
        <v>532.39470434841439</v>
      </c>
      <c r="I1631" s="24">
        <f t="shared" si="793"/>
        <v>379.84310666201861</v>
      </c>
      <c r="J1631" s="12">
        <f t="shared" si="780"/>
        <v>0.19382219543793608</v>
      </c>
      <c r="K1631" s="24">
        <f t="shared" si="781"/>
        <v>596.44921099048872</v>
      </c>
      <c r="L1631" s="12">
        <f t="shared" si="794"/>
        <v>0.19641207084783938</v>
      </c>
      <c r="M1631" s="24">
        <f t="shared" si="795"/>
        <v>680.19242292608351</v>
      </c>
      <c r="N1631" s="12">
        <f t="shared" si="782"/>
        <v>0.4325314493042331</v>
      </c>
      <c r="O1631" s="24">
        <f t="shared" si="783"/>
        <v>890.91861202511234</v>
      </c>
      <c r="P1631" s="12">
        <f t="shared" si="796"/>
        <v>0.2273349877924169</v>
      </c>
      <c r="Q1631" s="24">
        <f t="shared" si="797"/>
        <v>532.39470434841439</v>
      </c>
      <c r="R1631" s="12">
        <f t="shared" si="784"/>
        <v>0.3060421396135628</v>
      </c>
      <c r="S1631" s="24">
        <f t="shared" si="785"/>
        <v>692.52775263842477</v>
      </c>
      <c r="T1631" s="12">
        <f t="shared" si="798"/>
        <v>0.23226648689960308</v>
      </c>
      <c r="W1631" s="24">
        <f t="shared" si="799"/>
        <v>625.04579868154588</v>
      </c>
      <c r="X1631" s="24">
        <f t="shared" si="800"/>
        <v>781.10860019578365</v>
      </c>
      <c r="Y1631" s="13">
        <f t="shared" si="786"/>
        <v>0.30939148566347269</v>
      </c>
      <c r="Z1631" s="24">
        <f t="shared" si="787"/>
        <v>4151.0652322309707</v>
      </c>
      <c r="AA1631" s="24">
        <f t="shared" si="788"/>
        <v>17549.056704583647</v>
      </c>
      <c r="AB1631" s="24">
        <f t="shared" si="801"/>
        <v>680.19242292608351</v>
      </c>
      <c r="AC1631" s="24">
        <f t="shared" si="802"/>
        <v>532.39470434841439</v>
      </c>
      <c r="AE1631" s="14">
        <f t="shared" si="803"/>
        <v>134.41666666666666</v>
      </c>
      <c r="AF1631" s="24">
        <f t="shared" si="776"/>
        <v>441.1973521742072</v>
      </c>
      <c r="AG1631" s="3">
        <f t="shared" si="804"/>
        <v>-1</v>
      </c>
      <c r="AH1631" s="3">
        <f>IF(AC1631&lt;=450,AthetaR30_0,IF(AC1631&gt;=650,AthetaR30_2,(IF(AC1631&lt;=550,AthetaR30_0+(AthetaR30_1-AthetaR30_0)/100*(AC1631-450),AthetaR30_1+(AthetaR30_2-AthetaR30_1)/100*(AC1631-450)))))</f>
        <v>0</v>
      </c>
      <c r="AI1631" s="3">
        <f>IF(AD1631&lt;=450,AthetaR60_0,IF(AD1631&gt;=650,AthetaR60_2,(IF(AD1631&lt;=550,AthetaR60_0+(AthetaR60_1-AthetaR60_0)/100*(AD1631-450),AthetaR60_1+(AthetaR60_2-AthetaR60_1)/100*(AD1631-450)))))</f>
        <v>0.5</v>
      </c>
      <c r="AJ1631" s="3">
        <f>IF(AE1631&lt;=450,AthetaR90_0,IF(AE1631&gt;=650,AthetaR90_2,(IF(AE1631&lt;=550,AthetaR90_0+(AthetaR90_1-AthetaR90_0)/100*(AE1631-450),AthetaR90_1+(AthetaR90_2-AthetaR90_1)/100*(AE1631-450)))))</f>
        <v>1.3</v>
      </c>
      <c r="AK1631" s="3">
        <f>IF(AF1631&lt;=450,AthetaR120_0,IF(AF1631&gt;=650,AthetaR120_2,(IF(AF1631&lt;=550,AthetaR120_0+(AthetaR120_1-AthetaR120_0)/100*(AF1631-450),AthetaR120_1+(AthetaR120_2-AthetaR120_1)/100*(AF1631-450)))))</f>
        <v>1.9</v>
      </c>
      <c r="AL1631" s="24">
        <f t="shared" si="805"/>
        <v>680.19242292608351</v>
      </c>
      <c r="AM1631" s="14">
        <f t="shared" si="806"/>
        <v>522.60671041609544</v>
      </c>
    </row>
    <row r="1632" spans="2:39" x14ac:dyDescent="0.25">
      <c r="B1632" s="3">
        <f t="shared" si="789"/>
        <v>8070</v>
      </c>
      <c r="C1632" s="14">
        <f t="shared" si="790"/>
        <v>134.5</v>
      </c>
      <c r="D1632" s="11">
        <f t="shared" si="791"/>
        <v>1066.1144176378036</v>
      </c>
      <c r="E1632" s="11">
        <f t="shared" si="777"/>
        <v>791.30220631943689</v>
      </c>
      <c r="F1632" s="11">
        <f t="shared" si="792"/>
        <v>380.03951873286644</v>
      </c>
      <c r="G1632" s="11">
        <f t="shared" si="778"/>
        <v>680.41975791387597</v>
      </c>
      <c r="H1632" s="11">
        <f t="shared" si="779"/>
        <v>532.62697083531395</v>
      </c>
      <c r="I1632" s="24">
        <f t="shared" si="793"/>
        <v>380.03951873286644</v>
      </c>
      <c r="J1632" s="12">
        <f t="shared" si="780"/>
        <v>0.19379346485148344</v>
      </c>
      <c r="K1632" s="24">
        <f t="shared" si="781"/>
        <v>596.53763675672451</v>
      </c>
      <c r="L1632" s="12">
        <f t="shared" si="794"/>
        <v>0.19635593138026911</v>
      </c>
      <c r="M1632" s="24">
        <f t="shared" si="795"/>
        <v>680.41975791387597</v>
      </c>
      <c r="N1632" s="12">
        <f t="shared" si="782"/>
        <v>0.4321007589095211</v>
      </c>
      <c r="O1632" s="24">
        <f t="shared" si="783"/>
        <v>891.80662270493099</v>
      </c>
      <c r="P1632" s="12">
        <f t="shared" si="796"/>
        <v>0.22705961647650499</v>
      </c>
      <c r="Q1632" s="24">
        <f t="shared" si="797"/>
        <v>532.62697083531395</v>
      </c>
      <c r="R1632" s="12">
        <f t="shared" si="784"/>
        <v>0.30595372001338939</v>
      </c>
      <c r="S1632" s="24">
        <f t="shared" si="785"/>
        <v>692.7278908390474</v>
      </c>
      <c r="T1632" s="12">
        <f t="shared" si="798"/>
        <v>0.23214601505374999</v>
      </c>
      <c r="W1632" s="24">
        <f t="shared" si="799"/>
        <v>625.35519016720934</v>
      </c>
      <c r="X1632" s="24">
        <f t="shared" si="800"/>
        <v>781.42475875541982</v>
      </c>
      <c r="Y1632" s="13">
        <f t="shared" si="786"/>
        <v>0.30928526996693118</v>
      </c>
      <c r="Z1632" s="24">
        <f t="shared" si="787"/>
        <v>4148.6754038056888</v>
      </c>
      <c r="AA1632" s="24">
        <f t="shared" si="788"/>
        <v>17552.777012818613</v>
      </c>
      <c r="AB1632" s="24">
        <f t="shared" si="801"/>
        <v>680.41975791387597</v>
      </c>
      <c r="AC1632" s="24">
        <f t="shared" si="802"/>
        <v>532.62697083531395</v>
      </c>
      <c r="AE1632" s="14">
        <f t="shared" si="803"/>
        <v>134.5</v>
      </c>
      <c r="AF1632" s="24">
        <f t="shared" si="776"/>
        <v>441.31348541765698</v>
      </c>
      <c r="AG1632" s="3">
        <f t="shared" si="804"/>
        <v>-1</v>
      </c>
      <c r="AH1632" s="3">
        <f>IF(AC1632&lt;=450,AthetaR30_0,IF(AC1632&gt;=650,AthetaR30_2,(IF(AC1632&lt;=550,AthetaR30_0+(AthetaR30_1-AthetaR30_0)/100*(AC1632-450),AthetaR30_1+(AthetaR30_2-AthetaR30_1)/100*(AC1632-450)))))</f>
        <v>0</v>
      </c>
      <c r="AI1632" s="3">
        <f>IF(AD1632&lt;=450,AthetaR60_0,IF(AD1632&gt;=650,AthetaR60_2,(IF(AD1632&lt;=550,AthetaR60_0+(AthetaR60_1-AthetaR60_0)/100*(AD1632-450),AthetaR60_1+(AthetaR60_2-AthetaR60_1)/100*(AD1632-450)))))</f>
        <v>0.5</v>
      </c>
      <c r="AJ1632" s="3">
        <f>IF(AE1632&lt;=450,AthetaR90_0,IF(AE1632&gt;=650,AthetaR90_2,(IF(AE1632&lt;=550,AthetaR90_0+(AthetaR90_1-AthetaR90_0)/100*(AE1632-450),AthetaR90_1+(AthetaR90_2-AthetaR90_1)/100*(AE1632-450)))))</f>
        <v>1.3</v>
      </c>
      <c r="AK1632" s="3">
        <f>IF(AF1632&lt;=450,AthetaR120_0,IF(AF1632&gt;=650,AthetaR120_2,(IF(AF1632&lt;=550,AthetaR120_0+(AthetaR120_1-AthetaR120_0)/100*(AF1632-450),AthetaR120_1+(AthetaR120_2-AthetaR120_1)/100*(AF1632-450)))))</f>
        <v>1.9</v>
      </c>
      <c r="AL1632" s="24">
        <f t="shared" si="805"/>
        <v>680.41975791387597</v>
      </c>
      <c r="AM1632" s="14">
        <f t="shared" si="806"/>
        <v>522.8244132645018</v>
      </c>
    </row>
    <row r="1633" spans="2:39" x14ac:dyDescent="0.25">
      <c r="B1633" s="3">
        <f t="shared" si="789"/>
        <v>8075</v>
      </c>
      <c r="C1633" s="14">
        <f t="shared" si="790"/>
        <v>134.58333333333334</v>
      </c>
      <c r="D1633" s="11">
        <f t="shared" si="791"/>
        <v>1066.2071352127034</v>
      </c>
      <c r="E1633" s="11">
        <f t="shared" si="777"/>
        <v>791.51600466808895</v>
      </c>
      <c r="F1633" s="11">
        <f t="shared" si="792"/>
        <v>380.23587466424669</v>
      </c>
      <c r="G1633" s="11">
        <f t="shared" si="778"/>
        <v>680.64681753035245</v>
      </c>
      <c r="H1633" s="11">
        <f t="shared" si="779"/>
        <v>532.85911685036774</v>
      </c>
      <c r="I1633" s="24">
        <f t="shared" si="793"/>
        <v>380.23587466424669</v>
      </c>
      <c r="J1633" s="12">
        <f t="shared" si="780"/>
        <v>0.19376472992364313</v>
      </c>
      <c r="K1633" s="24">
        <f t="shared" si="781"/>
        <v>596.62610211341234</v>
      </c>
      <c r="L1633" s="12">
        <f t="shared" si="794"/>
        <v>0.19629979352872307</v>
      </c>
      <c r="M1633" s="24">
        <f t="shared" si="795"/>
        <v>680.64681753035245</v>
      </c>
      <c r="N1633" s="12">
        <f t="shared" si="782"/>
        <v>0.43166804758272548</v>
      </c>
      <c r="O1633" s="24">
        <f t="shared" si="783"/>
        <v>892.70058469520711</v>
      </c>
      <c r="P1633" s="12">
        <f t="shared" si="796"/>
        <v>0.2267835318181485</v>
      </c>
      <c r="Q1633" s="24">
        <f t="shared" si="797"/>
        <v>532.85911685036774</v>
      </c>
      <c r="R1633" s="12">
        <f t="shared" si="784"/>
        <v>0.30586530892435909</v>
      </c>
      <c r="S1633" s="24">
        <f t="shared" si="785"/>
        <v>692.92812546992513</v>
      </c>
      <c r="T1633" s="12">
        <f t="shared" si="798"/>
        <v>0.2320256025030526</v>
      </c>
      <c r="W1633" s="24">
        <f t="shared" si="799"/>
        <v>625.66447543717629</v>
      </c>
      <c r="X1633" s="24">
        <f t="shared" si="800"/>
        <v>781.7425493903188</v>
      </c>
      <c r="Y1633" s="13">
        <f t="shared" si="786"/>
        <v>0.30917853357337094</v>
      </c>
      <c r="Z1633" s="24">
        <f t="shared" si="787"/>
        <v>4146.2882307728169</v>
      </c>
      <c r="AA1633" s="24">
        <f t="shared" si="788"/>
        <v>17556.497394511931</v>
      </c>
      <c r="AB1633" s="24">
        <f t="shared" si="801"/>
        <v>680.64681753035245</v>
      </c>
      <c r="AC1633" s="24">
        <f t="shared" si="802"/>
        <v>532.85911685036774</v>
      </c>
      <c r="AE1633" s="14">
        <f t="shared" si="803"/>
        <v>134.58333333333334</v>
      </c>
      <c r="AF1633" s="24">
        <f t="shared" si="776"/>
        <v>441.42955842518387</v>
      </c>
      <c r="AG1633" s="3">
        <f t="shared" si="804"/>
        <v>-1</v>
      </c>
      <c r="AH1633" s="3">
        <f>IF(AC1633&lt;=450,AthetaR30_0,IF(AC1633&gt;=650,AthetaR30_2,(IF(AC1633&lt;=550,AthetaR30_0+(AthetaR30_1-AthetaR30_0)/100*(AC1633-450),AthetaR30_1+(AthetaR30_2-AthetaR30_1)/100*(AC1633-450)))))</f>
        <v>0</v>
      </c>
      <c r="AI1633" s="3">
        <f>IF(AD1633&lt;=450,AthetaR60_0,IF(AD1633&gt;=650,AthetaR60_2,(IF(AD1633&lt;=550,AthetaR60_0+(AthetaR60_1-AthetaR60_0)/100*(AD1633-450),AthetaR60_1+(AthetaR60_2-AthetaR60_1)/100*(AD1633-450)))))</f>
        <v>0.5</v>
      </c>
      <c r="AJ1633" s="3">
        <f>IF(AE1633&lt;=450,AthetaR90_0,IF(AE1633&gt;=650,AthetaR90_2,(IF(AE1633&lt;=550,AthetaR90_0+(AthetaR90_1-AthetaR90_0)/100*(AE1633-450),AthetaR90_1+(AthetaR90_2-AthetaR90_1)/100*(AE1633-450)))))</f>
        <v>1.3</v>
      </c>
      <c r="AK1633" s="3">
        <f>IF(AF1633&lt;=450,AthetaR120_0,IF(AF1633&gt;=650,AthetaR120_2,(IF(AF1633&lt;=550,AthetaR120_0+(AthetaR120_1-AthetaR120_0)/100*(AF1633-450),AthetaR120_1+(AthetaR120_2-AthetaR120_1)/100*(AF1633-450)))))</f>
        <v>1.9</v>
      </c>
      <c r="AL1633" s="24">
        <f t="shared" si="805"/>
        <v>680.64681753035245</v>
      </c>
      <c r="AM1633" s="14">
        <f t="shared" si="806"/>
        <v>523.04199133316661</v>
      </c>
    </row>
    <row r="1634" spans="2:39" x14ac:dyDescent="0.25">
      <c r="B1634" s="3">
        <f t="shared" si="789"/>
        <v>8080</v>
      </c>
      <c r="C1634" s="14">
        <f t="shared" si="790"/>
        <v>134.66666666666666</v>
      </c>
      <c r="D1634" s="11">
        <f t="shared" si="791"/>
        <v>1066.2997954483446</v>
      </c>
      <c r="E1634" s="11">
        <f t="shared" si="777"/>
        <v>791.72980301674102</v>
      </c>
      <c r="F1634" s="11">
        <f t="shared" si="792"/>
        <v>380.43217445777543</v>
      </c>
      <c r="G1634" s="11">
        <f t="shared" si="778"/>
        <v>680.87360106217056</v>
      </c>
      <c r="H1634" s="11">
        <f t="shared" si="779"/>
        <v>533.09114245287083</v>
      </c>
      <c r="I1634" s="24">
        <f t="shared" si="793"/>
        <v>380.43217445777543</v>
      </c>
      <c r="J1634" s="12">
        <f t="shared" si="780"/>
        <v>0.19373599064716363</v>
      </c>
      <c r="K1634" s="24">
        <f t="shared" si="781"/>
        <v>596.71460710645079</v>
      </c>
      <c r="L1634" s="12">
        <f t="shared" si="794"/>
        <v>0.19624365731151278</v>
      </c>
      <c r="M1634" s="24">
        <f t="shared" si="795"/>
        <v>680.87360106217056</v>
      </c>
      <c r="N1634" s="12">
        <f t="shared" si="782"/>
        <v>0.43123330339906685</v>
      </c>
      <c r="O1634" s="24">
        <f t="shared" si="783"/>
        <v>893.60055318995433</v>
      </c>
      <c r="P1634" s="12">
        <f t="shared" si="796"/>
        <v>0.22650672876750944</v>
      </c>
      <c r="Q1634" s="24">
        <f t="shared" si="797"/>
        <v>533.09114245287083</v>
      </c>
      <c r="R1634" s="12">
        <f t="shared" si="784"/>
        <v>0.30577690641743072</v>
      </c>
      <c r="S1634" s="24">
        <f t="shared" si="785"/>
        <v>693.12845643713399</v>
      </c>
      <c r="T1634" s="12">
        <f t="shared" si="798"/>
        <v>0.23190524928442063</v>
      </c>
      <c r="W1634" s="24">
        <f t="shared" si="799"/>
        <v>625.97365397074964</v>
      </c>
      <c r="X1634" s="24">
        <f t="shared" si="800"/>
        <v>782.06198417473286</v>
      </c>
      <c r="Y1634" s="13">
        <f t="shared" si="786"/>
        <v>0.30907127402216933</v>
      </c>
      <c r="Z1634" s="24">
        <f t="shared" si="787"/>
        <v>4143.9037261497842</v>
      </c>
      <c r="AA1634" s="24">
        <f t="shared" si="788"/>
        <v>17560.217907440929</v>
      </c>
      <c r="AB1634" s="24">
        <f t="shared" si="801"/>
        <v>680.87360106217056</v>
      </c>
      <c r="AC1634" s="24">
        <f t="shared" si="802"/>
        <v>533.09114245287083</v>
      </c>
      <c r="AE1634" s="14">
        <f t="shared" si="803"/>
        <v>134.66666666666666</v>
      </c>
      <c r="AF1634" s="24">
        <f t="shared" si="776"/>
        <v>441.54557122643541</v>
      </c>
      <c r="AG1634" s="3">
        <f t="shared" si="804"/>
        <v>-1</v>
      </c>
      <c r="AH1634" s="3">
        <f>IF(AC1634&lt;=450,AthetaR30_0,IF(AC1634&gt;=650,AthetaR30_2,(IF(AC1634&lt;=550,AthetaR30_0+(AthetaR30_1-AthetaR30_0)/100*(AC1634-450),AthetaR30_1+(AthetaR30_2-AthetaR30_1)/100*(AC1634-450)))))</f>
        <v>0</v>
      </c>
      <c r="AI1634" s="3">
        <f>IF(AD1634&lt;=450,AthetaR60_0,IF(AD1634&gt;=650,AthetaR60_2,(IF(AD1634&lt;=550,AthetaR60_0+(AthetaR60_1-AthetaR60_0)/100*(AD1634-450),AthetaR60_1+(AthetaR60_2-AthetaR60_1)/100*(AD1634-450)))))</f>
        <v>0.5</v>
      </c>
      <c r="AJ1634" s="3">
        <f>IF(AE1634&lt;=450,AthetaR90_0,IF(AE1634&gt;=650,AthetaR90_2,(IF(AE1634&lt;=550,AthetaR90_0+(AthetaR90_1-AthetaR90_0)/100*(AE1634-450),AthetaR90_1+(AthetaR90_2-AthetaR90_1)/100*(AE1634-450)))))</f>
        <v>1.3</v>
      </c>
      <c r="AK1634" s="3">
        <f>IF(AF1634&lt;=450,AthetaR120_0,IF(AF1634&gt;=650,AthetaR120_2,(IF(AF1634&lt;=550,AthetaR120_0+(AthetaR120_1-AthetaR120_0)/100*(AF1634-450),AthetaR120_1+(AthetaR120_2-AthetaR120_1)/100*(AF1634-450)))))</f>
        <v>1.9</v>
      </c>
      <c r="AL1634" s="24">
        <f t="shared" si="805"/>
        <v>680.87360106217056</v>
      </c>
      <c r="AM1634" s="14">
        <f t="shared" si="806"/>
        <v>523.25944471981495</v>
      </c>
    </row>
    <row r="1635" spans="2:39" x14ac:dyDescent="0.25">
      <c r="B1635" s="3">
        <f t="shared" si="789"/>
        <v>8085</v>
      </c>
      <c r="C1635" s="14">
        <f t="shared" si="790"/>
        <v>134.75</v>
      </c>
      <c r="D1635" s="11">
        <f t="shared" si="791"/>
        <v>1066.392398415604</v>
      </c>
      <c r="E1635" s="11">
        <f t="shared" si="777"/>
        <v>791.94360136539308</v>
      </c>
      <c r="F1635" s="11">
        <f t="shared" si="792"/>
        <v>380.62841811508696</v>
      </c>
      <c r="G1635" s="11">
        <f t="shared" si="778"/>
        <v>681.10010779093807</v>
      </c>
      <c r="H1635" s="11">
        <f t="shared" si="779"/>
        <v>533.32304770215524</v>
      </c>
      <c r="I1635" s="24">
        <f t="shared" si="793"/>
        <v>380.62841811508696</v>
      </c>
      <c r="J1635" s="12">
        <f t="shared" si="780"/>
        <v>0.1937072470148557</v>
      </c>
      <c r="K1635" s="24">
        <f t="shared" si="781"/>
        <v>596.80315178159208</v>
      </c>
      <c r="L1635" s="12">
        <f t="shared" si="794"/>
        <v>0.1961875227469396</v>
      </c>
      <c r="M1635" s="24">
        <f t="shared" si="795"/>
        <v>681.10010779093807</v>
      </c>
      <c r="N1635" s="12">
        <f t="shared" si="782"/>
        <v>0.43079651436215649</v>
      </c>
      <c r="O1635" s="24">
        <f t="shared" si="783"/>
        <v>894.50658402353338</v>
      </c>
      <c r="P1635" s="12">
        <f t="shared" si="796"/>
        <v>0.22622920223878384</v>
      </c>
      <c r="Q1635" s="24">
        <f t="shared" si="797"/>
        <v>533.32304770215524</v>
      </c>
      <c r="R1635" s="12">
        <f t="shared" si="784"/>
        <v>0.30568851256347879</v>
      </c>
      <c r="S1635" s="24">
        <f t="shared" si="785"/>
        <v>693.32888364663017</v>
      </c>
      <c r="T1635" s="12">
        <f t="shared" si="798"/>
        <v>0.23178495543455457</v>
      </c>
      <c r="W1635" s="24">
        <f t="shared" si="799"/>
        <v>626.28272524477177</v>
      </c>
      <c r="X1635" s="24">
        <f t="shared" si="800"/>
        <v>782.38307529867063</v>
      </c>
      <c r="Y1635" s="13">
        <f t="shared" si="786"/>
        <v>0.30896348883070002</v>
      </c>
      <c r="Z1635" s="24">
        <f t="shared" si="787"/>
        <v>4141.5219030155331</v>
      </c>
      <c r="AA1635" s="24">
        <f t="shared" si="788"/>
        <v>17563.938609777953</v>
      </c>
      <c r="AB1635" s="24">
        <f t="shared" si="801"/>
        <v>681.10010779093807</v>
      </c>
      <c r="AC1635" s="24">
        <f t="shared" si="802"/>
        <v>533.32304770215524</v>
      </c>
      <c r="AE1635" s="14">
        <f t="shared" si="803"/>
        <v>134.75</v>
      </c>
      <c r="AF1635" s="24">
        <f t="shared" si="776"/>
        <v>441.66152385107762</v>
      </c>
      <c r="AG1635" s="3">
        <f t="shared" si="804"/>
        <v>-1</v>
      </c>
      <c r="AH1635" s="3">
        <f>IF(AC1635&lt;=450,AthetaR30_0,IF(AC1635&gt;=650,AthetaR30_2,(IF(AC1635&lt;=550,AthetaR30_0+(AthetaR30_1-AthetaR30_0)/100*(AC1635-450),AthetaR30_1+(AthetaR30_2-AthetaR30_1)/100*(AC1635-450)))))</f>
        <v>0</v>
      </c>
      <c r="AI1635" s="3">
        <f>IF(AD1635&lt;=450,AthetaR60_0,IF(AD1635&gt;=650,AthetaR60_2,(IF(AD1635&lt;=550,AthetaR60_0+(AthetaR60_1-AthetaR60_0)/100*(AD1635-450),AthetaR60_1+(AthetaR60_2-AthetaR60_1)/100*(AD1635-450)))))</f>
        <v>0.5</v>
      </c>
      <c r="AJ1635" s="3">
        <f>IF(AE1635&lt;=450,AthetaR90_0,IF(AE1635&gt;=650,AthetaR90_2,(IF(AE1635&lt;=550,AthetaR90_0+(AthetaR90_1-AthetaR90_0)/100*(AE1635-450),AthetaR90_1+(AthetaR90_2-AthetaR90_1)/100*(AE1635-450)))))</f>
        <v>1.3</v>
      </c>
      <c r="AK1635" s="3">
        <f>IF(AF1635&lt;=450,AthetaR120_0,IF(AF1635&gt;=650,AthetaR120_2,(IF(AF1635&lt;=550,AthetaR120_0+(AthetaR120_1-AthetaR120_0)/100*(AF1635-450),AthetaR120_1+(AthetaR120_2-AthetaR120_1)/100*(AF1635-450)))))</f>
        <v>1.9</v>
      </c>
      <c r="AL1635" s="24">
        <f t="shared" si="805"/>
        <v>681.10010779093807</v>
      </c>
      <c r="AM1635" s="14">
        <f t="shared" si="806"/>
        <v>523.47677352238338</v>
      </c>
    </row>
    <row r="1636" spans="2:39" x14ac:dyDescent="0.25">
      <c r="B1636" s="3">
        <f t="shared" si="789"/>
        <v>8090</v>
      </c>
      <c r="C1636" s="14">
        <f t="shared" si="790"/>
        <v>134.83333333333334</v>
      </c>
      <c r="D1636" s="11">
        <f t="shared" si="791"/>
        <v>1066.4849441852275</v>
      </c>
      <c r="E1636" s="11">
        <f t="shared" si="777"/>
        <v>792.15739971404514</v>
      </c>
      <c r="F1636" s="11">
        <f t="shared" si="792"/>
        <v>380.82460563783388</v>
      </c>
      <c r="G1636" s="11">
        <f t="shared" si="778"/>
        <v>681.32633699317682</v>
      </c>
      <c r="H1636" s="11">
        <f t="shared" si="779"/>
        <v>533.55483265758983</v>
      </c>
      <c r="I1636" s="24">
        <f t="shared" si="793"/>
        <v>380.82460563783388</v>
      </c>
      <c r="J1636" s="12">
        <f t="shared" si="780"/>
        <v>0.19367849901959261</v>
      </c>
      <c r="K1636" s="24">
        <f t="shared" si="781"/>
        <v>596.89173618444147</v>
      </c>
      <c r="L1636" s="12">
        <f t="shared" si="794"/>
        <v>0.19613138985329875</v>
      </c>
      <c r="M1636" s="24">
        <f t="shared" si="795"/>
        <v>681.32633699317682</v>
      </c>
      <c r="N1636" s="12">
        <f t="shared" si="782"/>
        <v>0.4303576684037731</v>
      </c>
      <c r="O1636" s="24">
        <f t="shared" si="783"/>
        <v>895.41873367942776</v>
      </c>
      <c r="P1636" s="12">
        <f t="shared" si="796"/>
        <v>0.22595094711001343</v>
      </c>
      <c r="Q1636" s="24">
        <f t="shared" si="797"/>
        <v>533.55483265758983</v>
      </c>
      <c r="R1636" s="12">
        <f t="shared" si="784"/>
        <v>0.30560012743329379</v>
      </c>
      <c r="S1636" s="24">
        <f t="shared" si="785"/>
        <v>693.52940700425063</v>
      </c>
      <c r="T1636" s="12">
        <f t="shared" si="798"/>
        <v>0.23166472098995333</v>
      </c>
      <c r="W1636" s="24">
        <f t="shared" si="799"/>
        <v>626.5916887336025</v>
      </c>
      <c r="X1636" s="24">
        <f t="shared" si="800"/>
        <v>782.70583506925129</v>
      </c>
      <c r="Y1636" s="13">
        <f t="shared" si="786"/>
        <v>0.30885517549410757</v>
      </c>
      <c r="Z1636" s="24">
        <f t="shared" si="787"/>
        <v>4139.1427745110659</v>
      </c>
      <c r="AA1636" s="24">
        <f t="shared" si="788"/>
        <v>17567.659560093423</v>
      </c>
      <c r="AB1636" s="24">
        <f t="shared" si="801"/>
        <v>681.32633699317682</v>
      </c>
      <c r="AC1636" s="24">
        <f t="shared" si="802"/>
        <v>533.55483265758983</v>
      </c>
      <c r="AE1636" s="14">
        <f t="shared" si="803"/>
        <v>134.83333333333334</v>
      </c>
      <c r="AF1636" s="24">
        <f t="shared" si="776"/>
        <v>441.77741632879491</v>
      </c>
      <c r="AG1636" s="3">
        <f t="shared" si="804"/>
        <v>-1</v>
      </c>
      <c r="AH1636" s="3">
        <f>IF(AC1636&lt;=450,AthetaR30_0,IF(AC1636&gt;=650,AthetaR30_2,(IF(AC1636&lt;=550,AthetaR30_0+(AthetaR30_1-AthetaR30_0)/100*(AC1636-450),AthetaR30_1+(AthetaR30_2-AthetaR30_1)/100*(AC1636-450)))))</f>
        <v>0</v>
      </c>
      <c r="AI1636" s="3">
        <f>IF(AD1636&lt;=450,AthetaR60_0,IF(AD1636&gt;=650,AthetaR60_2,(IF(AD1636&lt;=550,AthetaR60_0+(AthetaR60_1-AthetaR60_0)/100*(AD1636-450),AthetaR60_1+(AthetaR60_2-AthetaR60_1)/100*(AD1636-450)))))</f>
        <v>0.5</v>
      </c>
      <c r="AJ1636" s="3">
        <f>IF(AE1636&lt;=450,AthetaR90_0,IF(AE1636&gt;=650,AthetaR90_2,(IF(AE1636&lt;=550,AthetaR90_0+(AthetaR90_1-AthetaR90_0)/100*(AE1636-450),AthetaR90_1+(AthetaR90_2-AthetaR90_1)/100*(AE1636-450)))))</f>
        <v>1.3</v>
      </c>
      <c r="AK1636" s="3">
        <f>IF(AF1636&lt;=450,AthetaR120_0,IF(AF1636&gt;=650,AthetaR120_2,(IF(AF1636&lt;=550,AthetaR120_0+(AthetaR120_1-AthetaR120_0)/100*(AF1636-450),AthetaR120_1+(AthetaR120_2-AthetaR120_1)/100*(AF1636-450)))))</f>
        <v>1.9</v>
      </c>
      <c r="AL1636" s="24">
        <f t="shared" si="805"/>
        <v>681.32633699317682</v>
      </c>
      <c r="AM1636" s="14">
        <f t="shared" si="806"/>
        <v>523.69397783902173</v>
      </c>
    </row>
    <row r="1637" spans="2:39" x14ac:dyDescent="0.25">
      <c r="B1637" s="3">
        <f t="shared" si="789"/>
        <v>8095</v>
      </c>
      <c r="C1637" s="14">
        <f t="shared" si="790"/>
        <v>134.91666666666666</v>
      </c>
      <c r="D1637" s="11">
        <f t="shared" si="791"/>
        <v>1066.5774328278287</v>
      </c>
      <c r="E1637" s="11">
        <f t="shared" si="777"/>
        <v>792.3711980626972</v>
      </c>
      <c r="F1637" s="11">
        <f t="shared" si="792"/>
        <v>381.02073702768718</v>
      </c>
      <c r="G1637" s="11">
        <f t="shared" si="778"/>
        <v>681.55228794028687</v>
      </c>
      <c r="H1637" s="11">
        <f t="shared" si="779"/>
        <v>533.78649737857972</v>
      </c>
      <c r="I1637" s="24">
        <f t="shared" si="793"/>
        <v>381.02073702768718</v>
      </c>
      <c r="J1637" s="12">
        <f t="shared" si="780"/>
        <v>0.19364974665430981</v>
      </c>
      <c r="K1637" s="24">
        <f t="shared" si="781"/>
        <v>596.98036036045812</v>
      </c>
      <c r="L1637" s="12">
        <f t="shared" si="794"/>
        <v>0.19607525864892356</v>
      </c>
      <c r="M1637" s="24">
        <f t="shared" si="795"/>
        <v>681.55228794028687</v>
      </c>
      <c r="N1637" s="12">
        <f t="shared" si="782"/>
        <v>0.42991675338364432</v>
      </c>
      <c r="O1637" s="24">
        <f t="shared" si="783"/>
        <v>896.33705929915914</v>
      </c>
      <c r="P1637" s="12">
        <f t="shared" si="796"/>
        <v>0.22567195822298661</v>
      </c>
      <c r="Q1637" s="24">
        <f t="shared" si="797"/>
        <v>533.78649737857972</v>
      </c>
      <c r="R1637" s="12">
        <f t="shared" si="784"/>
        <v>0.30551175109758105</v>
      </c>
      <c r="S1637" s="24">
        <f t="shared" si="785"/>
        <v>693.73002641571316</v>
      </c>
      <c r="T1637" s="12">
        <f t="shared" si="798"/>
        <v>0.23154454598698432</v>
      </c>
      <c r="W1637" s="24">
        <f t="shared" si="799"/>
        <v>626.90054390909665</v>
      </c>
      <c r="X1637" s="24">
        <f t="shared" si="800"/>
        <v>783.03027591207604</v>
      </c>
      <c r="Y1637" s="13">
        <f t="shared" si="786"/>
        <v>0.30874633148507719</v>
      </c>
      <c r="Z1637" s="24">
        <f t="shared" si="787"/>
        <v>4136.7663538400138</v>
      </c>
      <c r="AA1637" s="24">
        <f t="shared" si="788"/>
        <v>17571.380817358677</v>
      </c>
      <c r="AB1637" s="24">
        <f t="shared" si="801"/>
        <v>681.55228794028687</v>
      </c>
      <c r="AC1637" s="24">
        <f t="shared" si="802"/>
        <v>533.78649737857972</v>
      </c>
      <c r="AE1637" s="14">
        <f t="shared" si="803"/>
        <v>134.91666666666666</v>
      </c>
      <c r="AF1637" s="24">
        <f t="shared" ref="AF1637:AF1700" si="807">IF(AC1637&lt;=450,Thetha0_0,IF(AC1637&gt;=650,Thetha0_2,(IF(AC1637&lt;=550,Thetha0_0+(Thetha0_1-Thetha0_0)/100*(AC1637-450),Thetha0_1+(Thetha0_2-Thetha0_1)/100*(AC1637-450)))))</f>
        <v>441.89324868928986</v>
      </c>
      <c r="AG1637" s="3">
        <f t="shared" si="804"/>
        <v>-1</v>
      </c>
      <c r="AH1637" s="3">
        <f>IF(AC1637&lt;=450,AthetaR30_0,IF(AC1637&gt;=650,AthetaR30_2,(IF(AC1637&lt;=550,AthetaR30_0+(AthetaR30_1-AthetaR30_0)/100*(AC1637-450),AthetaR30_1+(AthetaR30_2-AthetaR30_1)/100*(AC1637-450)))))</f>
        <v>0</v>
      </c>
      <c r="AI1637" s="3">
        <f>IF(AD1637&lt;=450,AthetaR60_0,IF(AD1637&gt;=650,AthetaR60_2,(IF(AD1637&lt;=550,AthetaR60_0+(AthetaR60_1-AthetaR60_0)/100*(AD1637-450),AthetaR60_1+(AthetaR60_2-AthetaR60_1)/100*(AD1637-450)))))</f>
        <v>0.5</v>
      </c>
      <c r="AJ1637" s="3">
        <f>IF(AE1637&lt;=450,AthetaR90_0,IF(AE1637&gt;=650,AthetaR90_2,(IF(AE1637&lt;=550,AthetaR90_0+(AthetaR90_1-AthetaR90_0)/100*(AE1637-450),AthetaR90_1+(AthetaR90_2-AthetaR90_1)/100*(AE1637-450)))))</f>
        <v>1.3</v>
      </c>
      <c r="AK1637" s="3">
        <f>IF(AF1637&lt;=450,AthetaR120_0,IF(AF1637&gt;=650,AthetaR120_2,(IF(AF1637&lt;=550,AthetaR120_0+(AthetaR120_1-AthetaR120_0)/100*(AF1637-450),AthetaR120_1+(AthetaR120_2-AthetaR120_1)/100*(AF1637-450)))))</f>
        <v>1.9</v>
      </c>
      <c r="AL1637" s="24">
        <f t="shared" si="805"/>
        <v>681.55228794028687</v>
      </c>
      <c r="AM1637" s="14">
        <f t="shared" si="806"/>
        <v>523.9110577680932</v>
      </c>
    </row>
    <row r="1638" spans="2:39" x14ac:dyDescent="0.25">
      <c r="B1638" s="3">
        <f t="shared" si="789"/>
        <v>8100</v>
      </c>
      <c r="C1638" s="14">
        <f t="shared" si="790"/>
        <v>135</v>
      </c>
      <c r="D1638" s="11">
        <f t="shared" si="791"/>
        <v>1066.6698644138919</v>
      </c>
      <c r="E1638" s="11">
        <f t="shared" si="777"/>
        <v>792.58499641134927</v>
      </c>
      <c r="F1638" s="11">
        <f t="shared" si="792"/>
        <v>381.21681228633611</v>
      </c>
      <c r="G1638" s="11">
        <f t="shared" si="778"/>
        <v>681.77795989850983</v>
      </c>
      <c r="H1638" s="11">
        <f t="shared" si="779"/>
        <v>534.01804192456666</v>
      </c>
      <c r="I1638" s="24">
        <f t="shared" si="793"/>
        <v>381.21681228633611</v>
      </c>
      <c r="J1638" s="12">
        <f t="shared" si="780"/>
        <v>0.19362098991200444</v>
      </c>
      <c r="K1638" s="24">
        <f t="shared" si="781"/>
        <v>597.0690243549559</v>
      </c>
      <c r="L1638" s="12">
        <f t="shared" si="794"/>
        <v>0.19601912915209646</v>
      </c>
      <c r="M1638" s="24">
        <f t="shared" si="795"/>
        <v>681.77795989850983</v>
      </c>
      <c r="N1638" s="12">
        <f t="shared" si="782"/>
        <v>0.42947375708923452</v>
      </c>
      <c r="O1638" s="24">
        <f t="shared" si="783"/>
        <v>897.26161869133921</v>
      </c>
      <c r="P1638" s="12">
        <f t="shared" si="796"/>
        <v>0.22539223038284339</v>
      </c>
      <c r="Q1638" s="24">
        <f t="shared" si="797"/>
        <v>534.01804192456666</v>
      </c>
      <c r="R1638" s="12">
        <f t="shared" si="784"/>
        <v>0.30542338362696031</v>
      </c>
      <c r="S1638" s="24">
        <f t="shared" si="785"/>
        <v>693.93074178661902</v>
      </c>
      <c r="T1638" s="12">
        <f t="shared" si="798"/>
        <v>0.23142443046174335</v>
      </c>
      <c r="W1638" s="24">
        <f t="shared" si="799"/>
        <v>627.20929024058171</v>
      </c>
      <c r="X1638" s="24">
        <f t="shared" si="800"/>
        <v>783.35641037261883</v>
      </c>
      <c r="Y1638" s="13">
        <f t="shared" si="786"/>
        <v>0.30863695425360688</v>
      </c>
      <c r="Z1638" s="24">
        <f t="shared" si="787"/>
        <v>4134.3926542691888</v>
      </c>
      <c r="AA1638" s="24">
        <f t="shared" si="788"/>
        <v>17575.102440949147</v>
      </c>
      <c r="AB1638" s="24">
        <f t="shared" si="801"/>
        <v>681.77795989850983</v>
      </c>
      <c r="AC1638" s="24">
        <f t="shared" si="802"/>
        <v>534.01804192456666</v>
      </c>
      <c r="AE1638" s="14">
        <f t="shared" si="803"/>
        <v>135</v>
      </c>
      <c r="AF1638" s="24">
        <f t="shared" si="807"/>
        <v>442.00902096228333</v>
      </c>
      <c r="AG1638" s="3">
        <f t="shared" si="804"/>
        <v>-1</v>
      </c>
      <c r="AH1638" s="3">
        <f>IF(AC1638&lt;=450,AthetaR30_0,IF(AC1638&gt;=650,AthetaR30_2,(IF(AC1638&lt;=550,AthetaR30_0+(AthetaR30_1-AthetaR30_0)/100*(AC1638-450),AthetaR30_1+(AthetaR30_2-AthetaR30_1)/100*(AC1638-450)))))</f>
        <v>0</v>
      </c>
      <c r="AI1638" s="3">
        <f>IF(AD1638&lt;=450,AthetaR60_0,IF(AD1638&gt;=650,AthetaR60_2,(IF(AD1638&lt;=550,AthetaR60_0+(AthetaR60_1-AthetaR60_0)/100*(AD1638-450),AthetaR60_1+(AthetaR60_2-AthetaR60_1)/100*(AD1638-450)))))</f>
        <v>0.5</v>
      </c>
      <c r="AJ1638" s="3">
        <f>IF(AE1638&lt;=450,AthetaR90_0,IF(AE1638&gt;=650,AthetaR90_2,(IF(AE1638&lt;=550,AthetaR90_0+(AthetaR90_1-AthetaR90_0)/100*(AE1638-450),AthetaR90_1+(AthetaR90_2-AthetaR90_1)/100*(AE1638-450)))))</f>
        <v>1.3</v>
      </c>
      <c r="AK1638" s="3">
        <f>IF(AF1638&lt;=450,AthetaR120_0,IF(AF1638&gt;=650,AthetaR120_2,(IF(AF1638&lt;=550,AthetaR120_0+(AthetaR120_1-AthetaR120_0)/100*(AF1638-450),AthetaR120_1+(AthetaR120_2-AthetaR120_1)/100*(AF1638-450)))))</f>
        <v>1.9</v>
      </c>
      <c r="AL1638" s="24">
        <f t="shared" si="805"/>
        <v>681.77795989850983</v>
      </c>
      <c r="AM1638" s="14">
        <f t="shared" si="806"/>
        <v>524.12801340817668</v>
      </c>
    </row>
    <row r="1639" spans="2:39" x14ac:dyDescent="0.25">
      <c r="B1639" s="3">
        <f t="shared" si="789"/>
        <v>8105</v>
      </c>
      <c r="C1639" s="14">
        <f t="shared" si="790"/>
        <v>135.08333333333334</v>
      </c>
      <c r="D1639" s="11">
        <f t="shared" si="791"/>
        <v>1066.7622390137701</v>
      </c>
      <c r="E1639" s="11">
        <f t="shared" si="777"/>
        <v>792.79879476000144</v>
      </c>
      <c r="F1639" s="11">
        <f t="shared" si="792"/>
        <v>381.4128314154882</v>
      </c>
      <c r="G1639" s="11">
        <f t="shared" si="778"/>
        <v>682.00335212889263</v>
      </c>
      <c r="H1639" s="11">
        <f t="shared" si="779"/>
        <v>534.2494663550284</v>
      </c>
      <c r="I1639" s="24">
        <f t="shared" si="793"/>
        <v>381.4128314154882</v>
      </c>
      <c r="J1639" s="12">
        <f t="shared" si="780"/>
        <v>0.19359222878573626</v>
      </c>
      <c r="K1639" s="24">
        <f t="shared" si="781"/>
        <v>597.15772821310145</v>
      </c>
      <c r="L1639" s="12">
        <f t="shared" si="794"/>
        <v>0.19596300138114311</v>
      </c>
      <c r="M1639" s="24">
        <f t="shared" si="795"/>
        <v>682.00335212889263</v>
      </c>
      <c r="N1639" s="12">
        <f t="shared" si="782"/>
        <v>0.42902866723553856</v>
      </c>
      <c r="O1639" s="24">
        <f t="shared" si="783"/>
        <v>898.19247034086573</v>
      </c>
      <c r="P1639" s="12">
        <f t="shared" si="796"/>
        <v>0.22511175835808769</v>
      </c>
      <c r="Q1639" s="24">
        <f t="shared" si="797"/>
        <v>534.2494663550284</v>
      </c>
      <c r="R1639" s="12">
        <f t="shared" si="784"/>
        <v>0.30533502509196586</v>
      </c>
      <c r="S1639" s="24">
        <f t="shared" si="785"/>
        <v>694.13155302245207</v>
      </c>
      <c r="T1639" s="12">
        <f t="shared" si="798"/>
        <v>0.2313043744502018</v>
      </c>
      <c r="W1639" s="24">
        <f t="shared" si="799"/>
        <v>627.51792719483535</v>
      </c>
      <c r="X1639" s="24">
        <f t="shared" si="800"/>
        <v>783.68425111763656</v>
      </c>
      <c r="Y1639" s="13">
        <f t="shared" si="786"/>
        <v>0.3085270412267701</v>
      </c>
      <c r="Z1639" s="24">
        <f t="shared" si="787"/>
        <v>4132.021689129152</v>
      </c>
      <c r="AA1639" s="24">
        <f t="shared" si="788"/>
        <v>17578.824490647206</v>
      </c>
      <c r="AB1639" s="24">
        <f t="shared" si="801"/>
        <v>682.00335212889263</v>
      </c>
      <c r="AC1639" s="24">
        <f t="shared" si="802"/>
        <v>534.2494663550284</v>
      </c>
      <c r="AE1639" s="14">
        <f t="shared" si="803"/>
        <v>135.08333333333334</v>
      </c>
      <c r="AF1639" s="24">
        <f t="shared" si="807"/>
        <v>442.1247331775142</v>
      </c>
      <c r="AG1639" s="3">
        <f t="shared" si="804"/>
        <v>-1</v>
      </c>
      <c r="AH1639" s="3">
        <f>IF(AC1639&lt;=450,AthetaR30_0,IF(AC1639&gt;=650,AthetaR30_2,(IF(AC1639&lt;=550,AthetaR30_0+(AthetaR30_1-AthetaR30_0)/100*(AC1639-450),AthetaR30_1+(AthetaR30_2-AthetaR30_1)/100*(AC1639-450)))))</f>
        <v>0</v>
      </c>
      <c r="AI1639" s="3">
        <f>IF(AD1639&lt;=450,AthetaR60_0,IF(AD1639&gt;=650,AthetaR60_2,(IF(AD1639&lt;=550,AthetaR60_0+(AthetaR60_1-AthetaR60_0)/100*(AD1639-450),AthetaR60_1+(AthetaR60_2-AthetaR60_1)/100*(AD1639-450)))))</f>
        <v>0.5</v>
      </c>
      <c r="AJ1639" s="3">
        <f>IF(AE1639&lt;=450,AthetaR90_0,IF(AE1639&gt;=650,AthetaR90_2,(IF(AE1639&lt;=550,AthetaR90_0+(AthetaR90_1-AthetaR90_0)/100*(AE1639-450),AthetaR90_1+(AthetaR90_2-AthetaR90_1)/100*(AE1639-450)))))</f>
        <v>1.3</v>
      </c>
      <c r="AK1639" s="3">
        <f>IF(AF1639&lt;=450,AthetaR120_0,IF(AF1639&gt;=650,AthetaR120_2,(IF(AF1639&lt;=550,AthetaR120_0+(AthetaR120_1-AthetaR120_0)/100*(AF1639-450),AthetaR120_1+(AthetaR120_2-AthetaR120_1)/100*(AF1639-450)))))</f>
        <v>1.9</v>
      </c>
      <c r="AL1639" s="24">
        <f t="shared" si="805"/>
        <v>682.00335212889263</v>
      </c>
      <c r="AM1639" s="14">
        <f t="shared" si="806"/>
        <v>524.34484485806763</v>
      </c>
    </row>
    <row r="1640" spans="2:39" x14ac:dyDescent="0.25">
      <c r="B1640" s="3">
        <f t="shared" si="789"/>
        <v>8110</v>
      </c>
      <c r="C1640" s="14">
        <f t="shared" si="790"/>
        <v>135.16666666666666</v>
      </c>
      <c r="D1640" s="11">
        <f t="shared" si="791"/>
        <v>1066.8545566976868</v>
      </c>
      <c r="E1640" s="11">
        <f t="shared" si="777"/>
        <v>793.01259310865339</v>
      </c>
      <c r="F1640" s="11">
        <f t="shared" si="792"/>
        <v>381.60879441686933</v>
      </c>
      <c r="G1640" s="11">
        <f t="shared" si="778"/>
        <v>682.22846388725077</v>
      </c>
      <c r="H1640" s="11">
        <f t="shared" si="779"/>
        <v>534.48077072947865</v>
      </c>
      <c r="I1640" s="24">
        <f t="shared" si="793"/>
        <v>381.60879441686933</v>
      </c>
      <c r="J1640" s="12">
        <f t="shared" si="780"/>
        <v>0.19356346326862653</v>
      </c>
      <c r="K1640" s="24">
        <f t="shared" si="781"/>
        <v>597.24647197991612</v>
      </c>
      <c r="L1640" s="12">
        <f t="shared" si="794"/>
        <v>0.19590687535436485</v>
      </c>
      <c r="M1640" s="24">
        <f t="shared" si="795"/>
        <v>682.22846388725077</v>
      </c>
      <c r="N1640" s="12">
        <f t="shared" si="782"/>
        <v>0.4285814714648824</v>
      </c>
      <c r="O1640" s="24">
        <f t="shared" si="783"/>
        <v>899.1296734182614</v>
      </c>
      <c r="P1640" s="12">
        <f t="shared" si="796"/>
        <v>0.22483053688024429</v>
      </c>
      <c r="Q1640" s="24">
        <f t="shared" si="797"/>
        <v>534.48077072947865</v>
      </c>
      <c r="R1640" s="12">
        <f t="shared" si="784"/>
        <v>0.30524667556304613</v>
      </c>
      <c r="S1640" s="24">
        <f t="shared" si="785"/>
        <v>694.33246002858004</v>
      </c>
      <c r="T1640" s="12">
        <f t="shared" si="798"/>
        <v>0.23118437798810215</v>
      </c>
      <c r="W1640" s="24">
        <f t="shared" si="799"/>
        <v>627.82645423606209</v>
      </c>
      <c r="X1640" s="24">
        <f t="shared" si="800"/>
        <v>784.01381093659802</v>
      </c>
      <c r="Y1640" s="13">
        <f t="shared" si="786"/>
        <v>0.30841658980848174</v>
      </c>
      <c r="Z1640" s="24">
        <f t="shared" si="787"/>
        <v>4129.6534718147823</v>
      </c>
      <c r="AA1640" s="24">
        <f t="shared" si="788"/>
        <v>17582.547026645345</v>
      </c>
      <c r="AB1640" s="24">
        <f t="shared" si="801"/>
        <v>682.22846388725077</v>
      </c>
      <c r="AC1640" s="24">
        <f t="shared" si="802"/>
        <v>534.48077072947865</v>
      </c>
      <c r="AE1640" s="14">
        <f t="shared" si="803"/>
        <v>135.16666666666666</v>
      </c>
      <c r="AF1640" s="24">
        <f t="shared" si="807"/>
        <v>442.24038536473932</v>
      </c>
      <c r="AG1640" s="3">
        <f t="shared" si="804"/>
        <v>-1</v>
      </c>
      <c r="AH1640" s="3">
        <f>IF(AC1640&lt;=450,AthetaR30_0,IF(AC1640&gt;=650,AthetaR30_2,(IF(AC1640&lt;=550,AthetaR30_0+(AthetaR30_1-AthetaR30_0)/100*(AC1640-450),AthetaR30_1+(AthetaR30_2-AthetaR30_1)/100*(AC1640-450)))))</f>
        <v>0</v>
      </c>
      <c r="AI1640" s="3">
        <f>IF(AD1640&lt;=450,AthetaR60_0,IF(AD1640&gt;=650,AthetaR60_2,(IF(AD1640&lt;=550,AthetaR60_0+(AthetaR60_1-AthetaR60_0)/100*(AD1640-450),AthetaR60_1+(AthetaR60_2-AthetaR60_1)/100*(AD1640-450)))))</f>
        <v>0.5</v>
      </c>
      <c r="AJ1640" s="3">
        <f>IF(AE1640&lt;=450,AthetaR90_0,IF(AE1640&gt;=650,AthetaR90_2,(IF(AE1640&lt;=550,AthetaR90_0+(AthetaR90_1-AthetaR90_0)/100*(AE1640-450),AthetaR90_1+(AthetaR90_2-AthetaR90_1)/100*(AE1640-450)))))</f>
        <v>1.3</v>
      </c>
      <c r="AK1640" s="3">
        <f>IF(AF1640&lt;=450,AthetaR120_0,IF(AF1640&gt;=650,AthetaR120_2,(IF(AF1640&lt;=550,AthetaR120_0+(AthetaR120_1-AthetaR120_0)/100*(AF1640-450),AthetaR120_1+(AthetaR120_2-AthetaR120_1)/100*(AF1640-450)))))</f>
        <v>1.9</v>
      </c>
      <c r="AL1640" s="24">
        <f t="shared" si="805"/>
        <v>682.22846388725077</v>
      </c>
      <c r="AM1640" s="14">
        <f t="shared" si="806"/>
        <v>524.56155221677875</v>
      </c>
    </row>
    <row r="1641" spans="2:39" x14ac:dyDescent="0.25">
      <c r="B1641" s="3">
        <f t="shared" si="789"/>
        <v>8115</v>
      </c>
      <c r="C1641" s="14">
        <f t="shared" si="790"/>
        <v>135.25</v>
      </c>
      <c r="D1641" s="11">
        <f t="shared" si="791"/>
        <v>1066.9468175357354</v>
      </c>
      <c r="E1641" s="11">
        <f t="shared" si="777"/>
        <v>793.22639145730557</v>
      </c>
      <c r="F1641" s="11">
        <f t="shared" si="792"/>
        <v>381.80470129222368</v>
      </c>
      <c r="G1641" s="11">
        <f t="shared" si="778"/>
        <v>682.45329442413106</v>
      </c>
      <c r="H1641" s="11">
        <f t="shared" si="779"/>
        <v>534.71195510746679</v>
      </c>
      <c r="I1641" s="24">
        <f t="shared" si="793"/>
        <v>381.80470129222368</v>
      </c>
      <c r="J1641" s="12">
        <f t="shared" si="780"/>
        <v>0.19353469335385801</v>
      </c>
      <c r="K1641" s="24">
        <f t="shared" si="781"/>
        <v>597.33525570027598</v>
      </c>
      <c r="L1641" s="12">
        <f t="shared" si="794"/>
        <v>0.19585075109007871</v>
      </c>
      <c r="M1641" s="24">
        <f t="shared" si="795"/>
        <v>682.45329442413106</v>
      </c>
      <c r="N1641" s="12">
        <f t="shared" si="782"/>
        <v>0.42813215734673127</v>
      </c>
      <c r="O1641" s="24">
        <f t="shared" si="783"/>
        <v>900.07328778915803</v>
      </c>
      <c r="P1641" s="12">
        <f t="shared" si="796"/>
        <v>0.22454856064375467</v>
      </c>
      <c r="Q1641" s="24">
        <f t="shared" si="797"/>
        <v>534.71195510746679</v>
      </c>
      <c r="R1641" s="12">
        <f t="shared" si="784"/>
        <v>0.30515833511056256</v>
      </c>
      <c r="S1641" s="24">
        <f t="shared" si="785"/>
        <v>694.53346271025589</v>
      </c>
      <c r="T1641" s="12">
        <f t="shared" si="798"/>
        <v>0.23106444111102117</v>
      </c>
      <c r="W1641" s="24">
        <f t="shared" si="799"/>
        <v>628.13487082587062</v>
      </c>
      <c r="X1641" s="24">
        <f t="shared" si="800"/>
        <v>784.34510274313368</v>
      </c>
      <c r="Y1641" s="13">
        <f t="shared" si="786"/>
        <v>0.30830559737925878</v>
      </c>
      <c r="Z1641" s="24">
        <f t="shared" si="787"/>
        <v>4127.2880157858735</v>
      </c>
      <c r="AA1641" s="24">
        <f t="shared" si="788"/>
        <v>17586.27010954923</v>
      </c>
      <c r="AB1641" s="24">
        <f t="shared" si="801"/>
        <v>682.45329442413106</v>
      </c>
      <c r="AC1641" s="24">
        <f t="shared" si="802"/>
        <v>534.71195510746679</v>
      </c>
      <c r="AE1641" s="14">
        <f t="shared" si="803"/>
        <v>135.25</v>
      </c>
      <c r="AF1641" s="24">
        <f t="shared" si="807"/>
        <v>442.3559775537334</v>
      </c>
      <c r="AG1641" s="3">
        <f t="shared" si="804"/>
        <v>-1</v>
      </c>
      <c r="AH1641" s="3">
        <f>IF(AC1641&lt;=450,AthetaR30_0,IF(AC1641&gt;=650,AthetaR30_2,(IF(AC1641&lt;=550,AthetaR30_0+(AthetaR30_1-AthetaR30_0)/100*(AC1641-450),AthetaR30_1+(AthetaR30_2-AthetaR30_1)/100*(AC1641-450)))))</f>
        <v>0</v>
      </c>
      <c r="AI1641" s="3">
        <f>IF(AD1641&lt;=450,AthetaR60_0,IF(AD1641&gt;=650,AthetaR60_2,(IF(AD1641&lt;=550,AthetaR60_0+(AthetaR60_1-AthetaR60_0)/100*(AD1641-450),AthetaR60_1+(AthetaR60_2-AthetaR60_1)/100*(AD1641-450)))))</f>
        <v>0.5</v>
      </c>
      <c r="AJ1641" s="3">
        <f>IF(AE1641&lt;=450,AthetaR90_0,IF(AE1641&gt;=650,AthetaR90_2,(IF(AE1641&lt;=550,AthetaR90_0+(AthetaR90_1-AthetaR90_0)/100*(AE1641-450),AthetaR90_1+(AthetaR90_2-AthetaR90_1)/100*(AE1641-450)))))</f>
        <v>1.3</v>
      </c>
      <c r="AK1641" s="3">
        <f>IF(AF1641&lt;=450,AthetaR120_0,IF(AF1641&gt;=650,AthetaR120_2,(IF(AF1641&lt;=550,AthetaR120_0+(AthetaR120_1-AthetaR120_0)/100*(AF1641-450),AthetaR120_1+(AthetaR120_2-AthetaR120_1)/100*(AF1641-450)))))</f>
        <v>1.9</v>
      </c>
      <c r="AL1641" s="24">
        <f t="shared" si="805"/>
        <v>682.45329442413106</v>
      </c>
      <c r="AM1641" s="14">
        <f t="shared" si="806"/>
        <v>524.77813558354217</v>
      </c>
    </row>
    <row r="1642" spans="2:39" x14ac:dyDescent="0.25">
      <c r="B1642" s="3">
        <f t="shared" si="789"/>
        <v>8120</v>
      </c>
      <c r="C1642" s="14">
        <f t="shared" si="790"/>
        <v>135.33333333333334</v>
      </c>
      <c r="D1642" s="11">
        <f t="shared" si="791"/>
        <v>1067.0390215978803</v>
      </c>
      <c r="E1642" s="11">
        <f t="shared" si="777"/>
        <v>793.44018980595763</v>
      </c>
      <c r="F1642" s="11">
        <f t="shared" si="792"/>
        <v>382.00055204331375</v>
      </c>
      <c r="G1642" s="11">
        <f t="shared" si="778"/>
        <v>682.67784298477477</v>
      </c>
      <c r="H1642" s="11">
        <f t="shared" si="779"/>
        <v>534.94301954857781</v>
      </c>
      <c r="I1642" s="24">
        <f t="shared" si="793"/>
        <v>382.00055204331375</v>
      </c>
      <c r="J1642" s="12">
        <f t="shared" si="780"/>
        <v>0.19350591903467537</v>
      </c>
      <c r="K1642" s="24">
        <f t="shared" si="781"/>
        <v>597.42407941891111</v>
      </c>
      <c r="L1642" s="12">
        <f t="shared" si="794"/>
        <v>0.19579462860658697</v>
      </c>
      <c r="M1642" s="24">
        <f t="shared" si="795"/>
        <v>682.67784298477477</v>
      </c>
      <c r="N1642" s="12">
        <f t="shared" si="782"/>
        <v>0.42768071237750382</v>
      </c>
      <c r="O1642" s="24">
        <f t="shared" si="783"/>
        <v>901.02337402393255</v>
      </c>
      <c r="P1642" s="12">
        <f t="shared" si="796"/>
        <v>0.22426582430571576</v>
      </c>
      <c r="Q1642" s="24">
        <f t="shared" si="797"/>
        <v>534.94301954857781</v>
      </c>
      <c r="R1642" s="12">
        <f t="shared" si="784"/>
        <v>0.3050700038047901</v>
      </c>
      <c r="S1642" s="24">
        <f t="shared" si="785"/>
        <v>694.73456097261771</v>
      </c>
      <c r="T1642" s="12">
        <f t="shared" si="798"/>
        <v>0.23094456385432049</v>
      </c>
      <c r="W1642" s="24">
        <f t="shared" si="799"/>
        <v>628.44317642324984</v>
      </c>
      <c r="X1642" s="24">
        <f t="shared" si="800"/>
        <v>784.67813957650424</v>
      </c>
      <c r="Y1642" s="13">
        <f t="shared" si="786"/>
        <v>0.30819406129597926</v>
      </c>
      <c r="Z1642" s="24">
        <f t="shared" si="787"/>
        <v>4124.9253345676952</v>
      </c>
      <c r="AA1642" s="24">
        <f t="shared" si="788"/>
        <v>17589.993800380867</v>
      </c>
      <c r="AB1642" s="24">
        <f t="shared" si="801"/>
        <v>682.67784298477477</v>
      </c>
      <c r="AC1642" s="24">
        <f t="shared" si="802"/>
        <v>534.94301954857781</v>
      </c>
      <c r="AE1642" s="14">
        <f t="shared" si="803"/>
        <v>135.33333333333334</v>
      </c>
      <c r="AF1642" s="24">
        <f t="shared" si="807"/>
        <v>442.4715097742889</v>
      </c>
      <c r="AG1642" s="3">
        <f t="shared" si="804"/>
        <v>-1</v>
      </c>
      <c r="AH1642" s="3">
        <f>IF(AC1642&lt;=450,AthetaR30_0,IF(AC1642&gt;=650,AthetaR30_2,(IF(AC1642&lt;=550,AthetaR30_0+(AthetaR30_1-AthetaR30_0)/100*(AC1642-450),AthetaR30_1+(AthetaR30_2-AthetaR30_1)/100*(AC1642-450)))))</f>
        <v>0</v>
      </c>
      <c r="AI1642" s="3">
        <f>IF(AD1642&lt;=450,AthetaR60_0,IF(AD1642&gt;=650,AthetaR60_2,(IF(AD1642&lt;=550,AthetaR60_0+(AthetaR60_1-AthetaR60_0)/100*(AD1642-450),AthetaR60_1+(AthetaR60_2-AthetaR60_1)/100*(AD1642-450)))))</f>
        <v>0.5</v>
      </c>
      <c r="AJ1642" s="3">
        <f>IF(AE1642&lt;=450,AthetaR90_0,IF(AE1642&gt;=650,AthetaR90_2,(IF(AE1642&lt;=550,AthetaR90_0+(AthetaR90_1-AthetaR90_0)/100*(AE1642-450),AthetaR90_1+(AthetaR90_2-AthetaR90_1)/100*(AE1642-450)))))</f>
        <v>1.3</v>
      </c>
      <c r="AK1642" s="3">
        <f>IF(AF1642&lt;=450,AthetaR120_0,IF(AF1642&gt;=650,AthetaR120_2,(IF(AF1642&lt;=550,AthetaR120_0+(AthetaR120_1-AthetaR120_0)/100*(AF1642-450),AthetaR120_1+(AthetaR120_2-AthetaR120_1)/100*(AF1642-450)))))</f>
        <v>1.9</v>
      </c>
      <c r="AL1642" s="24">
        <f t="shared" si="805"/>
        <v>682.67784298477477</v>
      </c>
      <c r="AM1642" s="14">
        <f t="shared" si="806"/>
        <v>524.9945950578101</v>
      </c>
    </row>
    <row r="1643" spans="2:39" x14ac:dyDescent="0.25">
      <c r="B1643" s="3">
        <f t="shared" si="789"/>
        <v>8125</v>
      </c>
      <c r="C1643" s="14">
        <f t="shared" si="790"/>
        <v>135.41666666666666</v>
      </c>
      <c r="D1643" s="11">
        <f t="shared" si="791"/>
        <v>1067.1311689539557</v>
      </c>
      <c r="E1643" s="11">
        <f t="shared" si="777"/>
        <v>793.65398815460969</v>
      </c>
      <c r="F1643" s="11">
        <f t="shared" si="792"/>
        <v>382.19634667192031</v>
      </c>
      <c r="G1643" s="11">
        <f t="shared" si="778"/>
        <v>682.90210880908046</v>
      </c>
      <c r="H1643" s="11">
        <f t="shared" si="779"/>
        <v>535.17396411243215</v>
      </c>
      <c r="I1643" s="24">
        <f t="shared" si="793"/>
        <v>382.19634667192031</v>
      </c>
      <c r="J1643" s="12">
        <f t="shared" si="780"/>
        <v>0.19347714030438448</v>
      </c>
      <c r="K1643" s="24">
        <f t="shared" si="781"/>
        <v>597.51294318040675</v>
      </c>
      <c r="L1643" s="12">
        <f t="shared" si="794"/>
        <v>0.1957385079222248</v>
      </c>
      <c r="M1643" s="24">
        <f t="shared" si="795"/>
        <v>682.90210880908046</v>
      </c>
      <c r="N1643" s="12">
        <f t="shared" si="782"/>
        <v>0.4272271239803932</v>
      </c>
      <c r="O1643" s="24">
        <f t="shared" si="783"/>
        <v>901.97999340749379</v>
      </c>
      <c r="P1643" s="12">
        <f t="shared" si="796"/>
        <v>0.22398232248579739</v>
      </c>
      <c r="Q1643" s="24">
        <f t="shared" si="797"/>
        <v>535.17396411243215</v>
      </c>
      <c r="R1643" s="12">
        <f t="shared" si="784"/>
        <v>0.30498168171591611</v>
      </c>
      <c r="S1643" s="24">
        <f t="shared" si="785"/>
        <v>694.93575472069074</v>
      </c>
      <c r="T1643" s="12">
        <f t="shared" si="798"/>
        <v>0.23082474625322413</v>
      </c>
      <c r="W1643" s="24">
        <f t="shared" si="799"/>
        <v>628.75137048454587</v>
      </c>
      <c r="X1643" s="24">
        <f t="shared" si="800"/>
        <v>785.01293460309046</v>
      </c>
      <c r="Y1643" s="13">
        <f t="shared" si="786"/>
        <v>0.30808197889163524</v>
      </c>
      <c r="Z1643" s="24">
        <f t="shared" si="787"/>
        <v>4122.5654417515952</v>
      </c>
      <c r="AA1643" s="24">
        <f t="shared" si="788"/>
        <v>17593.718160581549</v>
      </c>
      <c r="AB1643" s="24">
        <f t="shared" si="801"/>
        <v>682.90210880908046</v>
      </c>
      <c r="AC1643" s="24">
        <f t="shared" si="802"/>
        <v>535.17396411243215</v>
      </c>
      <c r="AE1643" s="14">
        <f t="shared" si="803"/>
        <v>135.41666666666666</v>
      </c>
      <c r="AF1643" s="24">
        <f t="shared" si="807"/>
        <v>442.58698205621607</v>
      </c>
      <c r="AG1643" s="3">
        <f t="shared" si="804"/>
        <v>-1</v>
      </c>
      <c r="AH1643" s="3">
        <f>IF(AC1643&lt;=450,AthetaR30_0,IF(AC1643&gt;=650,AthetaR30_2,(IF(AC1643&lt;=550,AthetaR30_0+(AthetaR30_1-AthetaR30_0)/100*(AC1643-450),AthetaR30_1+(AthetaR30_2-AthetaR30_1)/100*(AC1643-450)))))</f>
        <v>0</v>
      </c>
      <c r="AI1643" s="3">
        <f>IF(AD1643&lt;=450,AthetaR60_0,IF(AD1643&gt;=650,AthetaR60_2,(IF(AD1643&lt;=550,AthetaR60_0+(AthetaR60_1-AthetaR60_0)/100*(AD1643-450),AthetaR60_1+(AthetaR60_2-AthetaR60_1)/100*(AD1643-450)))))</f>
        <v>0.5</v>
      </c>
      <c r="AJ1643" s="3">
        <f>IF(AE1643&lt;=450,AthetaR90_0,IF(AE1643&gt;=650,AthetaR90_2,(IF(AE1643&lt;=550,AthetaR90_0+(AthetaR90_1-AthetaR90_0)/100*(AE1643-450),AthetaR90_1+(AthetaR90_2-AthetaR90_1)/100*(AE1643-450)))))</f>
        <v>1.3</v>
      </c>
      <c r="AK1643" s="3">
        <f>IF(AF1643&lt;=450,AthetaR120_0,IF(AF1643&gt;=650,AthetaR120_2,(IF(AF1643&lt;=550,AthetaR120_0+(AthetaR120_1-AthetaR120_0)/100*(AF1643-450),AthetaR120_1+(AthetaR120_2-AthetaR120_1)/100*(AF1643-450)))))</f>
        <v>1.9</v>
      </c>
      <c r="AL1643" s="24">
        <f t="shared" si="805"/>
        <v>682.90210880908046</v>
      </c>
      <c r="AM1643" s="14">
        <f t="shared" si="806"/>
        <v>525.21093073925658</v>
      </c>
    </row>
    <row r="1644" spans="2:39" x14ac:dyDescent="0.25">
      <c r="B1644" s="3">
        <f t="shared" si="789"/>
        <v>8130</v>
      </c>
      <c r="C1644" s="14">
        <f t="shared" si="790"/>
        <v>135.5</v>
      </c>
      <c r="D1644" s="11">
        <f t="shared" si="791"/>
        <v>1067.2232596736692</v>
      </c>
      <c r="E1644" s="11">
        <f t="shared" si="777"/>
        <v>793.86778650326175</v>
      </c>
      <c r="F1644" s="11">
        <f t="shared" si="792"/>
        <v>382.39208517984252</v>
      </c>
      <c r="G1644" s="11">
        <f t="shared" si="778"/>
        <v>683.12609113156623</v>
      </c>
      <c r="H1644" s="11">
        <f t="shared" si="779"/>
        <v>535.40478885868538</v>
      </c>
      <c r="I1644" s="24">
        <f t="shared" si="793"/>
        <v>382.39208517984252</v>
      </c>
      <c r="J1644" s="12">
        <f t="shared" si="780"/>
        <v>0.19344835715635281</v>
      </c>
      <c r="K1644" s="24">
        <f t="shared" si="781"/>
        <v>597.60184702920242</v>
      </c>
      <c r="L1644" s="12">
        <f t="shared" si="794"/>
        <v>0.19568238905526425</v>
      </c>
      <c r="M1644" s="24">
        <f t="shared" si="795"/>
        <v>683.12609113156623</v>
      </c>
      <c r="N1644" s="12">
        <f t="shared" si="782"/>
        <v>0.42677137950519684</v>
      </c>
      <c r="O1644" s="24">
        <f t="shared" si="783"/>
        <v>902.94320794922271</v>
      </c>
      <c r="P1644" s="12">
        <f t="shared" si="796"/>
        <v>0.2236980497658369</v>
      </c>
      <c r="Q1644" s="24">
        <f t="shared" si="797"/>
        <v>535.40478885868538</v>
      </c>
      <c r="R1644" s="12">
        <f t="shared" si="784"/>
        <v>0.30489336891404062</v>
      </c>
      <c r="S1644" s="24">
        <f t="shared" si="785"/>
        <v>695.13704385938684</v>
      </c>
      <c r="T1644" s="12">
        <f t="shared" si="798"/>
        <v>0.2307049883426649</v>
      </c>
      <c r="W1644" s="24">
        <f t="shared" si="799"/>
        <v>629.05945246343754</v>
      </c>
      <c r="X1644" s="24">
        <f t="shared" si="800"/>
        <v>785.34950111790363</v>
      </c>
      <c r="Y1644" s="13">
        <f t="shared" si="786"/>
        <v>0.30796934747509241</v>
      </c>
      <c r="Z1644" s="24">
        <f t="shared" si="787"/>
        <v>4120.2083509956055</v>
      </c>
      <c r="AA1644" s="24">
        <f t="shared" si="788"/>
        <v>17597.443252015491</v>
      </c>
      <c r="AB1644" s="24">
        <f t="shared" si="801"/>
        <v>683.12609113156623</v>
      </c>
      <c r="AC1644" s="24">
        <f t="shared" si="802"/>
        <v>535.40478885868538</v>
      </c>
      <c r="AE1644" s="14">
        <f t="shared" si="803"/>
        <v>135.5</v>
      </c>
      <c r="AF1644" s="24">
        <f t="shared" si="807"/>
        <v>442.70239442934269</v>
      </c>
      <c r="AG1644" s="3">
        <f t="shared" si="804"/>
        <v>-1</v>
      </c>
      <c r="AH1644" s="3">
        <f>IF(AC1644&lt;=450,AthetaR30_0,IF(AC1644&gt;=650,AthetaR30_2,(IF(AC1644&lt;=550,AthetaR30_0+(AthetaR30_1-AthetaR30_0)/100*(AC1644-450),AthetaR30_1+(AthetaR30_2-AthetaR30_1)/100*(AC1644-450)))))</f>
        <v>0</v>
      </c>
      <c r="AI1644" s="3">
        <f>IF(AD1644&lt;=450,AthetaR60_0,IF(AD1644&gt;=650,AthetaR60_2,(IF(AD1644&lt;=550,AthetaR60_0+(AthetaR60_1-AthetaR60_0)/100*(AD1644-450),AthetaR60_1+(AthetaR60_2-AthetaR60_1)/100*(AD1644-450)))))</f>
        <v>0.5</v>
      </c>
      <c r="AJ1644" s="3">
        <f>IF(AE1644&lt;=450,AthetaR90_0,IF(AE1644&gt;=650,AthetaR90_2,(IF(AE1644&lt;=550,AthetaR90_0+(AthetaR90_1-AthetaR90_0)/100*(AE1644-450),AthetaR90_1+(AthetaR90_2-AthetaR90_1)/100*(AE1644-450)))))</f>
        <v>1.3</v>
      </c>
      <c r="AK1644" s="3">
        <f>IF(AF1644&lt;=450,AthetaR120_0,IF(AF1644&gt;=650,AthetaR120_2,(IF(AF1644&lt;=550,AthetaR120_0+(AthetaR120_1-AthetaR120_0)/100*(AF1644-450),AthetaR120_1+(AthetaR120_2-AthetaR120_1)/100*(AF1644-450)))))</f>
        <v>1.9</v>
      </c>
      <c r="AL1644" s="24">
        <f t="shared" si="805"/>
        <v>683.12609113156623</v>
      </c>
      <c r="AM1644" s="14">
        <f t="shared" si="806"/>
        <v>525.42714272777835</v>
      </c>
    </row>
    <row r="1645" spans="2:39" x14ac:dyDescent="0.25">
      <c r="B1645" s="3">
        <f t="shared" si="789"/>
        <v>8135</v>
      </c>
      <c r="C1645" s="14">
        <f t="shared" si="790"/>
        <v>135.58333333333334</v>
      </c>
      <c r="D1645" s="11">
        <f t="shared" si="791"/>
        <v>1067.3152938265976</v>
      </c>
      <c r="E1645" s="11">
        <f t="shared" si="777"/>
        <v>794.08158485191393</v>
      </c>
      <c r="F1645" s="11">
        <f t="shared" si="792"/>
        <v>382.58776756889779</v>
      </c>
      <c r="G1645" s="11">
        <f t="shared" si="778"/>
        <v>683.34978918133208</v>
      </c>
      <c r="H1645" s="11">
        <f t="shared" si="779"/>
        <v>535.63549384702799</v>
      </c>
      <c r="I1645" s="24">
        <f t="shared" si="793"/>
        <v>382.58776756889779</v>
      </c>
      <c r="J1645" s="12">
        <f t="shared" si="780"/>
        <v>0.19341956958400877</v>
      </c>
      <c r="K1645" s="24">
        <f t="shared" si="781"/>
        <v>597.69079100959334</v>
      </c>
      <c r="L1645" s="12">
        <f t="shared" si="794"/>
        <v>0.19562627202406313</v>
      </c>
      <c r="M1645" s="24">
        <f t="shared" si="795"/>
        <v>683.34978918133208</v>
      </c>
      <c r="N1645" s="12">
        <f t="shared" si="782"/>
        <v>0.42631346622815353</v>
      </c>
      <c r="O1645" s="24">
        <f t="shared" si="783"/>
        <v>903.91308039307069</v>
      </c>
      <c r="P1645" s="12">
        <f t="shared" si="796"/>
        <v>0.22341300068998682</v>
      </c>
      <c r="Q1645" s="24">
        <f t="shared" si="797"/>
        <v>535.63549384702799</v>
      </c>
      <c r="R1645" s="12">
        <f t="shared" si="784"/>
        <v>0.30480506546917535</v>
      </c>
      <c r="S1645" s="24">
        <f t="shared" si="785"/>
        <v>695.33842829350624</v>
      </c>
      <c r="T1645" s="12">
        <f t="shared" si="798"/>
        <v>0.23058529015752244</v>
      </c>
      <c r="W1645" s="24">
        <f t="shared" si="799"/>
        <v>629.36742181091267</v>
      </c>
      <c r="X1645" s="24">
        <f t="shared" si="800"/>
        <v>785.68785254611691</v>
      </c>
      <c r="Y1645" s="13">
        <f t="shared" si="786"/>
        <v>0.30785616433083274</v>
      </c>
      <c r="Z1645" s="24">
        <f t="shared" si="787"/>
        <v>4117.8540760250316</v>
      </c>
      <c r="AA1645" s="24">
        <f t="shared" si="788"/>
        <v>17601.169136972512</v>
      </c>
      <c r="AB1645" s="24">
        <f t="shared" si="801"/>
        <v>683.34978918133208</v>
      </c>
      <c r="AC1645" s="24">
        <f t="shared" si="802"/>
        <v>535.63549384702799</v>
      </c>
      <c r="AE1645" s="14">
        <f t="shared" si="803"/>
        <v>135.58333333333334</v>
      </c>
      <c r="AF1645" s="24">
        <f t="shared" si="807"/>
        <v>442.81774692351399</v>
      </c>
      <c r="AG1645" s="3">
        <f t="shared" si="804"/>
        <v>-1</v>
      </c>
      <c r="AH1645" s="3">
        <f>IF(AC1645&lt;=450,AthetaR30_0,IF(AC1645&gt;=650,AthetaR30_2,(IF(AC1645&lt;=550,AthetaR30_0+(AthetaR30_1-AthetaR30_0)/100*(AC1645-450),AthetaR30_1+(AthetaR30_2-AthetaR30_1)/100*(AC1645-450)))))</f>
        <v>0</v>
      </c>
      <c r="AI1645" s="3">
        <f>IF(AD1645&lt;=450,AthetaR60_0,IF(AD1645&gt;=650,AthetaR60_2,(IF(AD1645&lt;=550,AthetaR60_0+(AthetaR60_1-AthetaR60_0)/100*(AD1645-450),AthetaR60_1+(AthetaR60_2-AthetaR60_1)/100*(AD1645-450)))))</f>
        <v>0.5</v>
      </c>
      <c r="AJ1645" s="3">
        <f>IF(AE1645&lt;=450,AthetaR90_0,IF(AE1645&gt;=650,AthetaR90_2,(IF(AE1645&lt;=550,AthetaR90_0+(AthetaR90_1-AthetaR90_0)/100*(AE1645-450),AthetaR90_1+(AthetaR90_2-AthetaR90_1)/100*(AE1645-450)))))</f>
        <v>1.3</v>
      </c>
      <c r="AK1645" s="3">
        <f>IF(AF1645&lt;=450,AthetaR120_0,IF(AF1645&gt;=650,AthetaR120_2,(IF(AF1645&lt;=550,AthetaR120_0+(AthetaR120_1-AthetaR120_0)/100*(AF1645-450),AthetaR120_1+(AthetaR120_2-AthetaR120_1)/100*(AF1645-450)))))</f>
        <v>1.9</v>
      </c>
      <c r="AL1645" s="24">
        <f t="shared" si="805"/>
        <v>683.34978918133208</v>
      </c>
      <c r="AM1645" s="14">
        <f t="shared" si="806"/>
        <v>525.64323112349655</v>
      </c>
    </row>
    <row r="1646" spans="2:39" x14ac:dyDescent="0.25">
      <c r="B1646" s="3">
        <f t="shared" si="789"/>
        <v>8140</v>
      </c>
      <c r="C1646" s="14">
        <f t="shared" si="790"/>
        <v>135.66666666666666</v>
      </c>
      <c r="D1646" s="11">
        <f t="shared" si="791"/>
        <v>1067.4072714821912</v>
      </c>
      <c r="E1646" s="11">
        <f t="shared" si="777"/>
        <v>794.29538320056588</v>
      </c>
      <c r="F1646" s="11">
        <f t="shared" si="792"/>
        <v>382.78339384092186</v>
      </c>
      <c r="G1646" s="11">
        <f t="shared" si="778"/>
        <v>683.5732021820221</v>
      </c>
      <c r="H1646" s="11">
        <f t="shared" si="779"/>
        <v>535.86607913718547</v>
      </c>
      <c r="I1646" s="24">
        <f t="shared" si="793"/>
        <v>382.78339384092186</v>
      </c>
      <c r="J1646" s="12">
        <f t="shared" si="780"/>
        <v>0.19339077758084203</v>
      </c>
      <c r="K1646" s="24">
        <f t="shared" si="781"/>
        <v>597.77977516572912</v>
      </c>
      <c r="L1646" s="12">
        <f t="shared" si="794"/>
        <v>0.19557015684690249</v>
      </c>
      <c r="M1646" s="24">
        <f t="shared" si="795"/>
        <v>683.5732021820221</v>
      </c>
      <c r="N1646" s="12">
        <f t="shared" si="782"/>
        <v>0.42585337135178863</v>
      </c>
      <c r="O1646" s="24">
        <f t="shared" si="783"/>
        <v>904.88967422781695</v>
      </c>
      <c r="P1646" s="12">
        <f t="shared" si="796"/>
        <v>0.22312716976416377</v>
      </c>
      <c r="Q1646" s="24">
        <f t="shared" si="797"/>
        <v>535.86607913718547</v>
      </c>
      <c r="R1646" s="12">
        <f t="shared" si="784"/>
        <v>0.30471677145124376</v>
      </c>
      <c r="S1646" s="24">
        <f t="shared" si="785"/>
        <v>695.539907927738</v>
      </c>
      <c r="T1646" s="12">
        <f t="shared" si="798"/>
        <v>0.230465651732364</v>
      </c>
      <c r="W1646" s="24">
        <f t="shared" si="799"/>
        <v>629.67527797524349</v>
      </c>
      <c r="X1646" s="24">
        <f t="shared" si="800"/>
        <v>786.02800244461764</v>
      </c>
      <c r="Y1646" s="13">
        <f t="shared" si="786"/>
        <v>0.30774242671870733</v>
      </c>
      <c r="Z1646" s="24">
        <f t="shared" si="787"/>
        <v>4115.5026306330601</v>
      </c>
      <c r="AA1646" s="24">
        <f t="shared" si="788"/>
        <v>17604.895878171657</v>
      </c>
      <c r="AB1646" s="24">
        <f t="shared" si="801"/>
        <v>683.5732021820221</v>
      </c>
      <c r="AC1646" s="24">
        <f t="shared" si="802"/>
        <v>535.86607913718547</v>
      </c>
      <c r="AE1646" s="14">
        <f t="shared" si="803"/>
        <v>135.66666666666666</v>
      </c>
      <c r="AF1646" s="24">
        <f t="shared" si="807"/>
        <v>442.93303956859273</v>
      </c>
      <c r="AG1646" s="3">
        <f t="shared" si="804"/>
        <v>-1</v>
      </c>
      <c r="AH1646" s="3">
        <f>IF(AC1646&lt;=450,AthetaR30_0,IF(AC1646&gt;=650,AthetaR30_2,(IF(AC1646&lt;=550,AthetaR30_0+(AthetaR30_1-AthetaR30_0)/100*(AC1646-450),AthetaR30_1+(AthetaR30_2-AthetaR30_1)/100*(AC1646-450)))))</f>
        <v>0</v>
      </c>
      <c r="AI1646" s="3">
        <f>IF(AD1646&lt;=450,AthetaR60_0,IF(AD1646&gt;=650,AthetaR60_2,(IF(AD1646&lt;=550,AthetaR60_0+(AthetaR60_1-AthetaR60_0)/100*(AD1646-450),AthetaR60_1+(AthetaR60_2-AthetaR60_1)/100*(AD1646-450)))))</f>
        <v>0.5</v>
      </c>
      <c r="AJ1646" s="3">
        <f>IF(AE1646&lt;=450,AthetaR90_0,IF(AE1646&gt;=650,AthetaR90_2,(IF(AE1646&lt;=550,AthetaR90_0+(AthetaR90_1-AthetaR90_0)/100*(AE1646-450),AthetaR90_1+(AthetaR90_2-AthetaR90_1)/100*(AE1646-450)))))</f>
        <v>1.3</v>
      </c>
      <c r="AK1646" s="3">
        <f>IF(AF1646&lt;=450,AthetaR120_0,IF(AF1646&gt;=650,AthetaR120_2,(IF(AF1646&lt;=550,AthetaR120_0+(AthetaR120_1-AthetaR120_0)/100*(AF1646-450),AthetaR120_1+(AthetaR120_2-AthetaR120_1)/100*(AF1646-450)))))</f>
        <v>1.9</v>
      </c>
      <c r="AL1646" s="24">
        <f t="shared" si="805"/>
        <v>683.5732021820221</v>
      </c>
      <c r="AM1646" s="14">
        <f t="shared" si="806"/>
        <v>525.85919602675813</v>
      </c>
    </row>
    <row r="1647" spans="2:39" x14ac:dyDescent="0.25">
      <c r="B1647" s="3">
        <f t="shared" si="789"/>
        <v>8145</v>
      </c>
      <c r="C1647" s="14">
        <f t="shared" si="790"/>
        <v>135.75</v>
      </c>
      <c r="D1647" s="11">
        <f t="shared" si="791"/>
        <v>1067.4991927097715</v>
      </c>
      <c r="E1647" s="11">
        <f t="shared" si="777"/>
        <v>794.50918154921806</v>
      </c>
      <c r="F1647" s="11">
        <f t="shared" si="792"/>
        <v>382.97896399776874</v>
      </c>
      <c r="G1647" s="11">
        <f t="shared" si="778"/>
        <v>683.79632935178631</v>
      </c>
      <c r="H1647" s="11">
        <f t="shared" si="779"/>
        <v>536.09654478891787</v>
      </c>
      <c r="I1647" s="24">
        <f t="shared" si="793"/>
        <v>382.97896399776874</v>
      </c>
      <c r="J1647" s="12">
        <f t="shared" si="780"/>
        <v>0.19336198114040315</v>
      </c>
      <c r="K1647" s="24">
        <f t="shared" si="781"/>
        <v>597.86879954161532</v>
      </c>
      <c r="L1647" s="12">
        <f t="shared" si="794"/>
        <v>0.19551404354211868</v>
      </c>
      <c r="M1647" s="24">
        <f t="shared" si="795"/>
        <v>683.79632935178631</v>
      </c>
      <c r="N1647" s="12">
        <f t="shared" si="782"/>
        <v>0.42539108200476711</v>
      </c>
      <c r="O1647" s="24">
        <f t="shared" si="783"/>
        <v>905.87305369748958</v>
      </c>
      <c r="P1647" s="12">
        <f t="shared" si="796"/>
        <v>0.22284055145616061</v>
      </c>
      <c r="Q1647" s="24">
        <f t="shared" si="797"/>
        <v>536.09654478891787</v>
      </c>
      <c r="R1647" s="12">
        <f t="shared" si="784"/>
        <v>0.30462848693008032</v>
      </c>
      <c r="S1647" s="24">
        <f t="shared" si="785"/>
        <v>695.74148266666111</v>
      </c>
      <c r="T1647" s="12">
        <f t="shared" si="798"/>
        <v>0.23034607310165481</v>
      </c>
      <c r="W1647" s="24">
        <f t="shared" si="799"/>
        <v>629.98302040196222</v>
      </c>
      <c r="X1647" s="24">
        <f t="shared" si="800"/>
        <v>786.36996450358242</v>
      </c>
      <c r="Y1647" s="13">
        <f t="shared" si="786"/>
        <v>0.30762813187368021</v>
      </c>
      <c r="Z1647" s="24">
        <f t="shared" si="787"/>
        <v>4113.1540286813961</v>
      </c>
      <c r="AA1647" s="24">
        <f t="shared" si="788"/>
        <v>17608.623538764361</v>
      </c>
      <c r="AB1647" s="24">
        <f t="shared" si="801"/>
        <v>683.79632935178631</v>
      </c>
      <c r="AC1647" s="24">
        <f t="shared" si="802"/>
        <v>536.09654478891787</v>
      </c>
      <c r="AE1647" s="14">
        <f t="shared" si="803"/>
        <v>135.75</v>
      </c>
      <c r="AF1647" s="24">
        <f t="shared" si="807"/>
        <v>443.04827239445893</v>
      </c>
      <c r="AG1647" s="3">
        <f t="shared" si="804"/>
        <v>-1</v>
      </c>
      <c r="AH1647" s="3">
        <f>IF(AC1647&lt;=450,AthetaR30_0,IF(AC1647&gt;=650,AthetaR30_2,(IF(AC1647&lt;=550,AthetaR30_0+(AthetaR30_1-AthetaR30_0)/100*(AC1647-450),AthetaR30_1+(AthetaR30_2-AthetaR30_1)/100*(AC1647-450)))))</f>
        <v>0</v>
      </c>
      <c r="AI1647" s="3">
        <f>IF(AD1647&lt;=450,AthetaR60_0,IF(AD1647&gt;=650,AthetaR60_2,(IF(AD1647&lt;=550,AthetaR60_0+(AthetaR60_1-AthetaR60_0)/100*(AD1647-450),AthetaR60_1+(AthetaR60_2-AthetaR60_1)/100*(AD1647-450)))))</f>
        <v>0.5</v>
      </c>
      <c r="AJ1647" s="3">
        <f>IF(AE1647&lt;=450,AthetaR90_0,IF(AE1647&gt;=650,AthetaR90_2,(IF(AE1647&lt;=550,AthetaR90_0+(AthetaR90_1-AthetaR90_0)/100*(AE1647-450),AthetaR90_1+(AthetaR90_2-AthetaR90_1)/100*(AE1647-450)))))</f>
        <v>1.3</v>
      </c>
      <c r="AK1647" s="3">
        <f>IF(AF1647&lt;=450,AthetaR120_0,IF(AF1647&gt;=650,AthetaR120_2,(IF(AF1647&lt;=550,AthetaR120_0+(AthetaR120_1-AthetaR120_0)/100*(AF1647-450),AthetaR120_1+(AthetaR120_2-AthetaR120_1)/100*(AF1647-450)))))</f>
        <v>1.9</v>
      </c>
      <c r="AL1647" s="24">
        <f t="shared" si="805"/>
        <v>683.79632935178631</v>
      </c>
      <c r="AM1647" s="14">
        <f t="shared" si="806"/>
        <v>526.07503753813694</v>
      </c>
    </row>
    <row r="1648" spans="2:39" x14ac:dyDescent="0.25">
      <c r="B1648" s="3">
        <f t="shared" si="789"/>
        <v>8150</v>
      </c>
      <c r="C1648" s="14">
        <f t="shared" si="790"/>
        <v>135.83333333333334</v>
      </c>
      <c r="D1648" s="11">
        <f t="shared" si="791"/>
        <v>1067.5910575785331</v>
      </c>
      <c r="E1648" s="11">
        <f t="shared" si="777"/>
        <v>794.72297989787012</v>
      </c>
      <c r="F1648" s="11">
        <f t="shared" si="792"/>
        <v>383.17447804131086</v>
      </c>
      <c r="G1648" s="11">
        <f t="shared" si="778"/>
        <v>684.01916990324253</v>
      </c>
      <c r="H1648" s="11">
        <f t="shared" si="779"/>
        <v>536.32689086201947</v>
      </c>
      <c r="I1648" s="24">
        <f t="shared" si="793"/>
        <v>383.17447804131086</v>
      </c>
      <c r="J1648" s="12">
        <f t="shared" si="780"/>
        <v>0.19333318025630342</v>
      </c>
      <c r="K1648" s="24">
        <f t="shared" si="781"/>
        <v>597.95786418111277</v>
      </c>
      <c r="L1648" s="12">
        <f t="shared" si="794"/>
        <v>0.19545793212801493</v>
      </c>
      <c r="M1648" s="24">
        <f t="shared" si="795"/>
        <v>684.01916990324253</v>
      </c>
      <c r="N1648" s="12">
        <f t="shared" si="782"/>
        <v>0.42492658524175581</v>
      </c>
      <c r="O1648" s="24">
        <f t="shared" si="783"/>
        <v>906.86328381195096</v>
      </c>
      <c r="P1648" s="12">
        <f t="shared" si="796"/>
        <v>0.22255314019526704</v>
      </c>
      <c r="Q1648" s="24">
        <f t="shared" si="797"/>
        <v>536.32689086201947</v>
      </c>
      <c r="R1648" s="12">
        <f t="shared" si="784"/>
        <v>0.30454021197543057</v>
      </c>
      <c r="S1648" s="24">
        <f t="shared" si="785"/>
        <v>695.9431524147443</v>
      </c>
      <c r="T1648" s="12">
        <f t="shared" si="798"/>
        <v>0.23022655429961897</v>
      </c>
      <c r="W1648" s="24">
        <f t="shared" si="799"/>
        <v>630.29064853383591</v>
      </c>
      <c r="X1648" s="24">
        <f t="shared" si="800"/>
        <v>786.71375254807344</v>
      </c>
      <c r="Y1648" s="13">
        <f t="shared" si="786"/>
        <v>0.30751327700556902</v>
      </c>
      <c r="Z1648" s="24">
        <f t="shared" si="787"/>
        <v>4110.8082841008554</v>
      </c>
      <c r="AA1648" s="24">
        <f t="shared" si="788"/>
        <v>17612.352182337745</v>
      </c>
      <c r="AB1648" s="24">
        <f t="shared" si="801"/>
        <v>684.01916990324253</v>
      </c>
      <c r="AC1648" s="24">
        <f t="shared" si="802"/>
        <v>536.32689086201947</v>
      </c>
      <c r="AE1648" s="14">
        <f t="shared" si="803"/>
        <v>135.83333333333334</v>
      </c>
      <c r="AF1648" s="24">
        <f t="shared" si="807"/>
        <v>443.16344543100973</v>
      </c>
      <c r="AG1648" s="3">
        <f t="shared" si="804"/>
        <v>-1</v>
      </c>
      <c r="AH1648" s="3">
        <f>IF(AC1648&lt;=450,AthetaR30_0,IF(AC1648&gt;=650,AthetaR30_2,(IF(AC1648&lt;=550,AthetaR30_0+(AthetaR30_1-AthetaR30_0)/100*(AC1648-450),AthetaR30_1+(AthetaR30_2-AthetaR30_1)/100*(AC1648-450)))))</f>
        <v>0</v>
      </c>
      <c r="AI1648" s="3">
        <f>IF(AD1648&lt;=450,AthetaR60_0,IF(AD1648&gt;=650,AthetaR60_2,(IF(AD1648&lt;=550,AthetaR60_0+(AthetaR60_1-AthetaR60_0)/100*(AD1648-450),AthetaR60_1+(AthetaR60_2-AthetaR60_1)/100*(AD1648-450)))))</f>
        <v>0.5</v>
      </c>
      <c r="AJ1648" s="3">
        <f>IF(AE1648&lt;=450,AthetaR90_0,IF(AE1648&gt;=650,AthetaR90_2,(IF(AE1648&lt;=550,AthetaR90_0+(AthetaR90_1-AthetaR90_0)/100*(AE1648-450),AthetaR90_1+(AthetaR90_2-AthetaR90_1)/100*(AE1648-450)))))</f>
        <v>1.3</v>
      </c>
      <c r="AK1648" s="3">
        <f>IF(AF1648&lt;=450,AthetaR120_0,IF(AF1648&gt;=650,AthetaR120_2,(IF(AF1648&lt;=550,AthetaR120_0+(AthetaR120_1-AthetaR120_0)/100*(AF1648-450),AthetaR120_1+(AthetaR120_2-AthetaR120_1)/100*(AF1648-450)))))</f>
        <v>1.9</v>
      </c>
      <c r="AL1648" s="24">
        <f t="shared" si="805"/>
        <v>684.01916990324253</v>
      </c>
      <c r="AM1648" s="14">
        <f t="shared" si="806"/>
        <v>526.29075575843501</v>
      </c>
    </row>
    <row r="1649" spans="2:39" x14ac:dyDescent="0.25">
      <c r="B1649" s="3">
        <f t="shared" si="789"/>
        <v>8155</v>
      </c>
      <c r="C1649" s="14">
        <f t="shared" si="790"/>
        <v>135.91666666666666</v>
      </c>
      <c r="D1649" s="11">
        <f t="shared" si="791"/>
        <v>1067.6828661575432</v>
      </c>
      <c r="E1649" s="11">
        <f t="shared" si="777"/>
        <v>794.93677824652218</v>
      </c>
      <c r="F1649" s="11">
        <f t="shared" si="792"/>
        <v>383.36993597343888</v>
      </c>
      <c r="G1649" s="11">
        <f t="shared" si="778"/>
        <v>684.24172304343779</v>
      </c>
      <c r="H1649" s="11">
        <f t="shared" si="779"/>
        <v>536.5571174163191</v>
      </c>
      <c r="I1649" s="24">
        <f t="shared" si="793"/>
        <v>383.36993597343888</v>
      </c>
      <c r="J1649" s="12">
        <f t="shared" si="780"/>
        <v>0.19330437492221503</v>
      </c>
      <c r="K1649" s="24">
        <f t="shared" si="781"/>
        <v>598.04696912793793</v>
      </c>
      <c r="L1649" s="12">
        <f t="shared" si="794"/>
        <v>0.19540182262291</v>
      </c>
      <c r="M1649" s="24">
        <f t="shared" si="795"/>
        <v>684.24172304343779</v>
      </c>
      <c r="N1649" s="12">
        <f t="shared" si="782"/>
        <v>0.4244598680432945</v>
      </c>
      <c r="O1649" s="24">
        <f t="shared" si="783"/>
        <v>907.86043035765238</v>
      </c>
      <c r="P1649" s="12">
        <f t="shared" si="796"/>
        <v>0.22226493037219811</v>
      </c>
      <c r="Q1649" s="24">
        <f t="shared" si="797"/>
        <v>536.5571174163191</v>
      </c>
      <c r="R1649" s="12">
        <f t="shared" si="784"/>
        <v>0.30445194665695058</v>
      </c>
      <c r="S1649" s="24">
        <f t="shared" si="785"/>
        <v>696.14491707634829</v>
      </c>
      <c r="T1649" s="12">
        <f t="shared" si="798"/>
        <v>0.23010709536031554</v>
      </c>
      <c r="W1649" s="24">
        <f t="shared" si="799"/>
        <v>630.59816181084148</v>
      </c>
      <c r="X1649" s="24">
        <f t="shared" si="800"/>
        <v>787.0593805396569</v>
      </c>
      <c r="Y1649" s="13">
        <f t="shared" si="786"/>
        <v>0.30739785929878566</v>
      </c>
      <c r="Z1649" s="24">
        <f t="shared" si="787"/>
        <v>4108.4654108920176</v>
      </c>
      <c r="AA1649" s="24">
        <f t="shared" si="788"/>
        <v>17616.081872917985</v>
      </c>
      <c r="AB1649" s="24">
        <f t="shared" si="801"/>
        <v>684.24172304343779</v>
      </c>
      <c r="AC1649" s="24">
        <f t="shared" si="802"/>
        <v>536.5571174163191</v>
      </c>
      <c r="AE1649" s="14">
        <f t="shared" si="803"/>
        <v>135.91666666666666</v>
      </c>
      <c r="AF1649" s="24">
        <f t="shared" si="807"/>
        <v>443.27855870815955</v>
      </c>
      <c r="AG1649" s="3">
        <f t="shared" si="804"/>
        <v>-1</v>
      </c>
      <c r="AH1649" s="3">
        <f>IF(AC1649&lt;=450,AthetaR30_0,IF(AC1649&gt;=650,AthetaR30_2,(IF(AC1649&lt;=550,AthetaR30_0+(AthetaR30_1-AthetaR30_0)/100*(AC1649-450),AthetaR30_1+(AthetaR30_2-AthetaR30_1)/100*(AC1649-450)))))</f>
        <v>0</v>
      </c>
      <c r="AI1649" s="3">
        <f>IF(AD1649&lt;=450,AthetaR60_0,IF(AD1649&gt;=650,AthetaR60_2,(IF(AD1649&lt;=550,AthetaR60_0+(AthetaR60_1-AthetaR60_0)/100*(AD1649-450),AthetaR60_1+(AthetaR60_2-AthetaR60_1)/100*(AD1649-450)))))</f>
        <v>0.5</v>
      </c>
      <c r="AJ1649" s="3">
        <f>IF(AE1649&lt;=450,AthetaR90_0,IF(AE1649&gt;=650,AthetaR90_2,(IF(AE1649&lt;=550,AthetaR90_0+(AthetaR90_1-AthetaR90_0)/100*(AE1649-450),AthetaR90_1+(AthetaR90_2-AthetaR90_1)/100*(AE1649-450)))))</f>
        <v>1.3</v>
      </c>
      <c r="AK1649" s="3">
        <f>IF(AF1649&lt;=450,AthetaR120_0,IF(AF1649&gt;=650,AthetaR120_2,(IF(AF1649&lt;=550,AthetaR120_0+(AthetaR120_1-AthetaR120_0)/100*(AF1649-450),AthetaR120_1+(AthetaR120_2-AthetaR120_1)/100*(AF1649-450)))))</f>
        <v>1.9</v>
      </c>
      <c r="AL1649" s="24">
        <f t="shared" si="805"/>
        <v>684.24172304343779</v>
      </c>
      <c r="AM1649" s="14">
        <f t="shared" si="806"/>
        <v>526.5063507886847</v>
      </c>
    </row>
    <row r="1650" spans="2:39" x14ac:dyDescent="0.25">
      <c r="B1650" s="3">
        <f t="shared" si="789"/>
        <v>8160</v>
      </c>
      <c r="C1650" s="14">
        <f t="shared" si="790"/>
        <v>136</v>
      </c>
      <c r="D1650" s="11">
        <f t="shared" si="791"/>
        <v>1067.7746185157423</v>
      </c>
      <c r="E1650" s="11">
        <f t="shared" si="777"/>
        <v>795.15057659517424</v>
      </c>
      <c r="F1650" s="11">
        <f t="shared" si="792"/>
        <v>383.56533779606178</v>
      </c>
      <c r="G1650" s="11">
        <f t="shared" si="778"/>
        <v>684.46398797380994</v>
      </c>
      <c r="H1650" s="11">
        <f t="shared" si="779"/>
        <v>536.78722451167937</v>
      </c>
      <c r="I1650" s="24">
        <f t="shared" si="793"/>
        <v>383.56533779606178</v>
      </c>
      <c r="J1650" s="12">
        <f t="shared" si="780"/>
        <v>0.19327556513187058</v>
      </c>
      <c r="K1650" s="24">
        <f t="shared" si="781"/>
        <v>598.13611442566321</v>
      </c>
      <c r="L1650" s="12">
        <f t="shared" si="794"/>
        <v>0.19534571504512083</v>
      </c>
      <c r="M1650" s="24">
        <f t="shared" si="795"/>
        <v>684.46398797380994</v>
      </c>
      <c r="N1650" s="12">
        <f t="shared" si="782"/>
        <v>0.42399091731567512</v>
      </c>
      <c r="O1650" s="24">
        <f t="shared" si="783"/>
        <v>908.8645599085595</v>
      </c>
      <c r="P1650" s="12">
        <f t="shared" si="796"/>
        <v>0.22197591633887628</v>
      </c>
      <c r="Q1650" s="24">
        <f t="shared" si="797"/>
        <v>536.78722451167937</v>
      </c>
      <c r="R1650" s="12">
        <f t="shared" si="784"/>
        <v>0.30436369104420613</v>
      </c>
      <c r="S1650" s="24">
        <f t="shared" si="785"/>
        <v>696.34677655572557</v>
      </c>
      <c r="T1650" s="12">
        <f t="shared" si="798"/>
        <v>0.22998769631761137</v>
      </c>
      <c r="W1650" s="24">
        <f t="shared" si="799"/>
        <v>630.90555967014029</v>
      </c>
      <c r="X1650" s="24">
        <f t="shared" si="800"/>
        <v>787.40686257804578</v>
      </c>
      <c r="Y1650" s="13">
        <f t="shared" si="786"/>
        <v>0.30728187591207107</v>
      </c>
      <c r="Z1650" s="24">
        <f t="shared" si="787"/>
        <v>4106.125423125849</v>
      </c>
      <c r="AA1650" s="24">
        <f t="shared" si="788"/>
        <v>17619.81267497368</v>
      </c>
      <c r="AB1650" s="24">
        <f t="shared" si="801"/>
        <v>684.46398797380994</v>
      </c>
      <c r="AC1650" s="24">
        <f t="shared" si="802"/>
        <v>536.78722451167937</v>
      </c>
      <c r="AE1650" s="14">
        <f t="shared" si="803"/>
        <v>136</v>
      </c>
      <c r="AF1650" s="24">
        <f t="shared" si="807"/>
        <v>443.39361225583968</v>
      </c>
      <c r="AG1650" s="3">
        <f t="shared" si="804"/>
        <v>-1</v>
      </c>
      <c r="AH1650" s="3">
        <f>IF(AC1650&lt;=450,AthetaR30_0,IF(AC1650&gt;=650,AthetaR30_2,(IF(AC1650&lt;=550,AthetaR30_0+(AthetaR30_1-AthetaR30_0)/100*(AC1650-450),AthetaR30_1+(AthetaR30_2-AthetaR30_1)/100*(AC1650-450)))))</f>
        <v>0</v>
      </c>
      <c r="AI1650" s="3">
        <f>IF(AD1650&lt;=450,AthetaR60_0,IF(AD1650&gt;=650,AthetaR60_2,(IF(AD1650&lt;=550,AthetaR60_0+(AthetaR60_1-AthetaR60_0)/100*(AD1650-450),AthetaR60_1+(AthetaR60_2-AthetaR60_1)/100*(AD1650-450)))))</f>
        <v>0.5</v>
      </c>
      <c r="AJ1650" s="3">
        <f>IF(AE1650&lt;=450,AthetaR90_0,IF(AE1650&gt;=650,AthetaR90_2,(IF(AE1650&lt;=550,AthetaR90_0+(AthetaR90_1-AthetaR90_0)/100*(AE1650-450),AthetaR90_1+(AthetaR90_2-AthetaR90_1)/100*(AE1650-450)))))</f>
        <v>1.3</v>
      </c>
      <c r="AK1650" s="3">
        <f>IF(AF1650&lt;=450,AthetaR120_0,IF(AF1650&gt;=650,AthetaR120_2,(IF(AF1650&lt;=550,AthetaR120_0+(AthetaR120_1-AthetaR120_0)/100*(AF1650-450),AthetaR120_1+(AthetaR120_2-AthetaR120_1)/100*(AF1650-450)))))</f>
        <v>1.9</v>
      </c>
      <c r="AL1650" s="24">
        <f t="shared" si="805"/>
        <v>684.46398797380994</v>
      </c>
      <c r="AM1650" s="14">
        <f t="shared" si="806"/>
        <v>526.72182273014914</v>
      </c>
    </row>
    <row r="1651" spans="2:39" x14ac:dyDescent="0.25">
      <c r="B1651" s="3">
        <f t="shared" si="789"/>
        <v>8165</v>
      </c>
      <c r="C1651" s="14">
        <f t="shared" si="790"/>
        <v>136.08333333333334</v>
      </c>
      <c r="D1651" s="11">
        <f t="shared" si="791"/>
        <v>1067.8663147219436</v>
      </c>
      <c r="E1651" s="11">
        <f t="shared" si="777"/>
        <v>795.36437494382631</v>
      </c>
      <c r="F1651" s="11">
        <f t="shared" si="792"/>
        <v>383.76068351110689</v>
      </c>
      <c r="G1651" s="11">
        <f t="shared" si="778"/>
        <v>684.68596389014886</v>
      </c>
      <c r="H1651" s="11">
        <f t="shared" si="779"/>
        <v>537.01721220799698</v>
      </c>
      <c r="I1651" s="24">
        <f t="shared" si="793"/>
        <v>383.76068351110689</v>
      </c>
      <c r="J1651" s="12">
        <f t="shared" si="780"/>
        <v>0.19324675087906332</v>
      </c>
      <c r="K1651" s="24">
        <f t="shared" si="781"/>
        <v>598.22530011771664</v>
      </c>
      <c r="L1651" s="12">
        <f t="shared" si="794"/>
        <v>0.19528960941297496</v>
      </c>
      <c r="M1651" s="24">
        <f t="shared" si="795"/>
        <v>684.68596389014886</v>
      </c>
      <c r="N1651" s="12">
        <f t="shared" si="782"/>
        <v>0.42351971989083242</v>
      </c>
      <c r="O1651" s="24">
        <f t="shared" si="783"/>
        <v>909.8757398372536</v>
      </c>
      <c r="P1651" s="12">
        <f t="shared" si="796"/>
        <v>0.22168609240828457</v>
      </c>
      <c r="Q1651" s="24">
        <f t="shared" si="797"/>
        <v>537.01721220799698</v>
      </c>
      <c r="R1651" s="12">
        <f t="shared" si="784"/>
        <v>0.30427544520667293</v>
      </c>
      <c r="S1651" s="24">
        <f t="shared" si="785"/>
        <v>696.54873075702153</v>
      </c>
      <c r="T1651" s="12">
        <f t="shared" si="798"/>
        <v>0.22986835720520188</v>
      </c>
      <c r="W1651" s="24">
        <f t="shared" si="799"/>
        <v>631.21284154605235</v>
      </c>
      <c r="X1651" s="24">
        <f t="shared" si="800"/>
        <v>787.75621290276354</v>
      </c>
      <c r="Y1651" s="13">
        <f t="shared" si="786"/>
        <v>0.30716532397823054</v>
      </c>
      <c r="Z1651" s="24">
        <f t="shared" si="787"/>
        <v>4103.7883349443491</v>
      </c>
      <c r="AA1651" s="24">
        <f t="shared" si="788"/>
        <v>17623.544653419329</v>
      </c>
      <c r="AB1651" s="24">
        <f t="shared" si="801"/>
        <v>684.68596389014886</v>
      </c>
      <c r="AC1651" s="24">
        <f t="shared" si="802"/>
        <v>537.01721220799698</v>
      </c>
      <c r="AE1651" s="14">
        <f t="shared" si="803"/>
        <v>136.08333333333334</v>
      </c>
      <c r="AF1651" s="24">
        <f t="shared" si="807"/>
        <v>443.50860610399849</v>
      </c>
      <c r="AG1651" s="3">
        <f t="shared" si="804"/>
        <v>-1</v>
      </c>
      <c r="AH1651" s="3">
        <f>IF(AC1651&lt;=450,AthetaR30_0,IF(AC1651&gt;=650,AthetaR30_2,(IF(AC1651&lt;=550,AthetaR30_0+(AthetaR30_1-AthetaR30_0)/100*(AC1651-450),AthetaR30_1+(AthetaR30_2-AthetaR30_1)/100*(AC1651-450)))))</f>
        <v>0</v>
      </c>
      <c r="AI1651" s="3">
        <f>IF(AD1651&lt;=450,AthetaR60_0,IF(AD1651&gt;=650,AthetaR60_2,(IF(AD1651&lt;=550,AthetaR60_0+(AthetaR60_1-AthetaR60_0)/100*(AD1651-450),AthetaR60_1+(AthetaR60_2-AthetaR60_1)/100*(AD1651-450)))))</f>
        <v>0.5</v>
      </c>
      <c r="AJ1651" s="3">
        <f>IF(AE1651&lt;=450,AthetaR90_0,IF(AE1651&gt;=650,AthetaR90_2,(IF(AE1651&lt;=550,AthetaR90_0+(AthetaR90_1-AthetaR90_0)/100*(AE1651-450),AthetaR90_1+(AthetaR90_2-AthetaR90_1)/100*(AE1651-450)))))</f>
        <v>1.3</v>
      </c>
      <c r="AK1651" s="3">
        <f>IF(AF1651&lt;=450,AthetaR120_0,IF(AF1651&gt;=650,AthetaR120_2,(IF(AF1651&lt;=550,AthetaR120_0+(AthetaR120_1-AthetaR120_0)/100*(AF1651-450),AthetaR120_1+(AthetaR120_2-AthetaR120_1)/100*(AF1651-450)))))</f>
        <v>1.9</v>
      </c>
      <c r="AL1651" s="24">
        <f t="shared" si="805"/>
        <v>684.68596389014886</v>
      </c>
      <c r="AM1651" s="14">
        <f t="shared" si="806"/>
        <v>526.93717168432443</v>
      </c>
    </row>
    <row r="1652" spans="2:39" x14ac:dyDescent="0.25">
      <c r="B1652" s="3">
        <f t="shared" si="789"/>
        <v>8170</v>
      </c>
      <c r="C1652" s="14">
        <f t="shared" si="790"/>
        <v>136.16666666666666</v>
      </c>
      <c r="D1652" s="11">
        <f t="shared" si="791"/>
        <v>1067.9579548448351</v>
      </c>
      <c r="E1652" s="11">
        <f t="shared" si="777"/>
        <v>795.57817329247837</v>
      </c>
      <c r="F1652" s="11">
        <f t="shared" si="792"/>
        <v>383.95597312051984</v>
      </c>
      <c r="G1652" s="11">
        <f t="shared" si="778"/>
        <v>684.90764998255713</v>
      </c>
      <c r="H1652" s="11">
        <f t="shared" si="779"/>
        <v>537.24708056520217</v>
      </c>
      <c r="I1652" s="24">
        <f t="shared" si="793"/>
        <v>383.95597312051984</v>
      </c>
      <c r="J1652" s="12">
        <f t="shared" si="780"/>
        <v>0.19321793215764654</v>
      </c>
      <c r="K1652" s="24">
        <f t="shared" si="781"/>
        <v>598.31452624738301</v>
      </c>
      <c r="L1652" s="12">
        <f t="shared" si="794"/>
        <v>0.19523350574477133</v>
      </c>
      <c r="M1652" s="24">
        <f t="shared" si="795"/>
        <v>684.90764998255713</v>
      </c>
      <c r="N1652" s="12">
        <f t="shared" si="782"/>
        <v>0.42304626252624267</v>
      </c>
      <c r="O1652" s="24">
        <f t="shared" si="783"/>
        <v>910.8940383262061</v>
      </c>
      <c r="P1652" s="12">
        <f t="shared" si="796"/>
        <v>0.22139545285420642</v>
      </c>
      <c r="Q1652" s="24">
        <f t="shared" si="797"/>
        <v>537.24708056520217</v>
      </c>
      <c r="R1652" s="12">
        <f t="shared" si="784"/>
        <v>0.30418720921373615</v>
      </c>
      <c r="S1652" s="24">
        <f t="shared" si="785"/>
        <v>696.75077958427516</v>
      </c>
      <c r="T1652" s="12">
        <f t="shared" si="798"/>
        <v>0.22974907805654879</v>
      </c>
      <c r="W1652" s="24">
        <f t="shared" si="799"/>
        <v>631.52000687003056</v>
      </c>
      <c r="X1652" s="24">
        <f t="shared" si="800"/>
        <v>788.10744589483363</v>
      </c>
      <c r="Y1652" s="13">
        <f t="shared" si="786"/>
        <v>0.30704820060386251</v>
      </c>
      <c r="Z1652" s="24">
        <f t="shared" si="787"/>
        <v>4101.4541605611957</v>
      </c>
      <c r="AA1652" s="24">
        <f t="shared" si="788"/>
        <v>17627.277873618707</v>
      </c>
      <c r="AB1652" s="24">
        <f t="shared" si="801"/>
        <v>684.90764998255713</v>
      </c>
      <c r="AC1652" s="24">
        <f t="shared" si="802"/>
        <v>537.24708056520217</v>
      </c>
      <c r="AE1652" s="14">
        <f t="shared" si="803"/>
        <v>136.16666666666666</v>
      </c>
      <c r="AF1652" s="24">
        <f t="shared" si="807"/>
        <v>443.62354028260108</v>
      </c>
      <c r="AG1652" s="3">
        <f t="shared" si="804"/>
        <v>-1</v>
      </c>
      <c r="AH1652" s="3">
        <f>IF(AC1652&lt;=450,AthetaR30_0,IF(AC1652&gt;=650,AthetaR30_2,(IF(AC1652&lt;=550,AthetaR30_0+(AthetaR30_1-AthetaR30_0)/100*(AC1652-450),AthetaR30_1+(AthetaR30_2-AthetaR30_1)/100*(AC1652-450)))))</f>
        <v>0</v>
      </c>
      <c r="AI1652" s="3">
        <f>IF(AD1652&lt;=450,AthetaR60_0,IF(AD1652&gt;=650,AthetaR60_2,(IF(AD1652&lt;=550,AthetaR60_0+(AthetaR60_1-AthetaR60_0)/100*(AD1652-450),AthetaR60_1+(AthetaR60_2-AthetaR60_1)/100*(AD1652-450)))))</f>
        <v>0.5</v>
      </c>
      <c r="AJ1652" s="3">
        <f>IF(AE1652&lt;=450,AthetaR90_0,IF(AE1652&gt;=650,AthetaR90_2,(IF(AE1652&lt;=550,AthetaR90_0+(AthetaR90_1-AthetaR90_0)/100*(AE1652-450),AthetaR90_1+(AthetaR90_2-AthetaR90_1)/100*(AE1652-450)))))</f>
        <v>1.3</v>
      </c>
      <c r="AK1652" s="3">
        <f>IF(AF1652&lt;=450,AthetaR120_0,IF(AF1652&gt;=650,AthetaR120_2,(IF(AF1652&lt;=550,AthetaR120_0+(AthetaR120_1-AthetaR120_0)/100*(AF1652-450),AthetaR120_1+(AthetaR120_2-AthetaR120_1)/100*(AF1652-450)))))</f>
        <v>1.9</v>
      </c>
      <c r="AL1652" s="24">
        <f t="shared" si="805"/>
        <v>684.90764998255713</v>
      </c>
      <c r="AM1652" s="14">
        <f t="shared" si="806"/>
        <v>527.15239775294083</v>
      </c>
    </row>
    <row r="1653" spans="2:39" x14ac:dyDescent="0.25">
      <c r="B1653" s="3">
        <f t="shared" si="789"/>
        <v>8175</v>
      </c>
      <c r="C1653" s="14">
        <f t="shared" si="790"/>
        <v>136.25</v>
      </c>
      <c r="D1653" s="11">
        <f t="shared" si="791"/>
        <v>1068.0495389529779</v>
      </c>
      <c r="E1653" s="11">
        <f t="shared" si="777"/>
        <v>795.79197164113043</v>
      </c>
      <c r="F1653" s="11">
        <f t="shared" si="792"/>
        <v>384.15120662626464</v>
      </c>
      <c r="G1653" s="11">
        <f t="shared" si="778"/>
        <v>685.12904543541129</v>
      </c>
      <c r="H1653" s="11">
        <f t="shared" si="779"/>
        <v>537.47682964325872</v>
      </c>
      <c r="I1653" s="24">
        <f t="shared" si="793"/>
        <v>384.15120662626464</v>
      </c>
      <c r="J1653" s="12">
        <f t="shared" si="780"/>
        <v>0.19318910896153391</v>
      </c>
      <c r="K1653" s="24">
        <f t="shared" si="781"/>
        <v>598.40379285780296</v>
      </c>
      <c r="L1653" s="12">
        <f t="shared" si="794"/>
        <v>0.19517740405884648</v>
      </c>
      <c r="M1653" s="24">
        <f t="shared" si="795"/>
        <v>685.12904543541129</v>
      </c>
      <c r="N1653" s="12">
        <f t="shared" si="782"/>
        <v>0.42257053190483335</v>
      </c>
      <c r="O1653" s="24">
        <f t="shared" si="783"/>
        <v>911.91952437923874</v>
      </c>
      <c r="P1653" s="12">
        <f t="shared" si="796"/>
        <v>0.22110399191119992</v>
      </c>
      <c r="Q1653" s="24">
        <f t="shared" si="797"/>
        <v>537.47682964325872</v>
      </c>
      <c r="R1653" s="12">
        <f t="shared" si="784"/>
        <v>0.30409898313468986</v>
      </c>
      <c r="S1653" s="24">
        <f t="shared" si="785"/>
        <v>696.95292294141996</v>
      </c>
      <c r="T1653" s="12">
        <f t="shared" si="798"/>
        <v>0.22962985890498475</v>
      </c>
      <c r="W1653" s="24">
        <f t="shared" si="799"/>
        <v>631.8270550706344</v>
      </c>
      <c r="X1653" s="24">
        <f t="shared" si="800"/>
        <v>788.46057607849093</v>
      </c>
      <c r="Y1653" s="13">
        <f t="shared" si="786"/>
        <v>0.30693050286908591</v>
      </c>
      <c r="Z1653" s="24">
        <f t="shared" si="787"/>
        <v>4099.1229142624006</v>
      </c>
      <c r="AA1653" s="24">
        <f t="shared" si="788"/>
        <v>17631.012401388369</v>
      </c>
      <c r="AB1653" s="24">
        <f t="shared" si="801"/>
        <v>685.12904543541129</v>
      </c>
      <c r="AC1653" s="24">
        <f t="shared" si="802"/>
        <v>537.47682964325872</v>
      </c>
      <c r="AE1653" s="14">
        <f t="shared" si="803"/>
        <v>136.25</v>
      </c>
      <c r="AF1653" s="24">
        <f t="shared" si="807"/>
        <v>443.73841482162936</v>
      </c>
      <c r="AG1653" s="3">
        <f t="shared" si="804"/>
        <v>-1</v>
      </c>
      <c r="AH1653" s="3">
        <f>IF(AC1653&lt;=450,AthetaR30_0,IF(AC1653&gt;=650,AthetaR30_2,(IF(AC1653&lt;=550,AthetaR30_0+(AthetaR30_1-AthetaR30_0)/100*(AC1653-450),AthetaR30_1+(AthetaR30_2-AthetaR30_1)/100*(AC1653-450)))))</f>
        <v>0</v>
      </c>
      <c r="AI1653" s="3">
        <f>IF(AD1653&lt;=450,AthetaR60_0,IF(AD1653&gt;=650,AthetaR60_2,(IF(AD1653&lt;=550,AthetaR60_0+(AthetaR60_1-AthetaR60_0)/100*(AD1653-450),AthetaR60_1+(AthetaR60_2-AthetaR60_1)/100*(AD1653-450)))))</f>
        <v>0.5</v>
      </c>
      <c r="AJ1653" s="3">
        <f>IF(AE1653&lt;=450,AthetaR90_0,IF(AE1653&gt;=650,AthetaR90_2,(IF(AE1653&lt;=550,AthetaR90_0+(AthetaR90_1-AthetaR90_0)/100*(AE1653-450),AthetaR90_1+(AthetaR90_2-AthetaR90_1)/100*(AE1653-450)))))</f>
        <v>1.3</v>
      </c>
      <c r="AK1653" s="3">
        <f>IF(AF1653&lt;=450,AthetaR120_0,IF(AF1653&gt;=650,AthetaR120_2,(IF(AF1653&lt;=550,AthetaR120_0+(AthetaR120_1-AthetaR120_0)/100*(AF1653-450),AthetaR120_1+(AthetaR120_2-AthetaR120_1)/100*(AF1653-450)))))</f>
        <v>1.9</v>
      </c>
      <c r="AL1653" s="24">
        <f t="shared" si="805"/>
        <v>685.12904543541129</v>
      </c>
      <c r="AM1653" s="14">
        <f t="shared" si="806"/>
        <v>527.36750103796408</v>
      </c>
    </row>
    <row r="1654" spans="2:39" x14ac:dyDescent="0.25">
      <c r="B1654" s="3">
        <f t="shared" si="789"/>
        <v>8180</v>
      </c>
      <c r="C1654" s="14">
        <f t="shared" si="790"/>
        <v>136.33333333333334</v>
      </c>
      <c r="D1654" s="11">
        <f t="shared" si="791"/>
        <v>1068.141067114808</v>
      </c>
      <c r="E1654" s="11">
        <f t="shared" si="777"/>
        <v>796.00576998978249</v>
      </c>
      <c r="F1654" s="11">
        <f t="shared" si="792"/>
        <v>384.34638403032346</v>
      </c>
      <c r="G1654" s="11">
        <f t="shared" si="778"/>
        <v>685.35014942732244</v>
      </c>
      <c r="H1654" s="11">
        <f t="shared" si="779"/>
        <v>537.70645950216374</v>
      </c>
      <c r="I1654" s="24">
        <f t="shared" si="793"/>
        <v>384.34638403032346</v>
      </c>
      <c r="J1654" s="12">
        <f t="shared" si="780"/>
        <v>0.19316028128469923</v>
      </c>
      <c r="K1654" s="24">
        <f t="shared" si="781"/>
        <v>598.49309999197374</v>
      </c>
      <c r="L1654" s="12">
        <f t="shared" si="794"/>
        <v>0.19512130437350789</v>
      </c>
      <c r="M1654" s="24">
        <f t="shared" si="795"/>
        <v>685.35014942732244</v>
      </c>
      <c r="N1654" s="12">
        <f t="shared" si="782"/>
        <v>0.42209251463490238</v>
      </c>
      <c r="O1654" s="24">
        <f t="shared" si="783"/>
        <v>912.95226783316525</v>
      </c>
      <c r="P1654" s="12">
        <f t="shared" si="796"/>
        <v>0.22081170377428297</v>
      </c>
      <c r="Q1654" s="24">
        <f t="shared" si="797"/>
        <v>537.70645950216374</v>
      </c>
      <c r="R1654" s="12">
        <f t="shared" si="784"/>
        <v>0.30401076703873686</v>
      </c>
      <c r="S1654" s="24">
        <f t="shared" si="785"/>
        <v>697.15516073228446</v>
      </c>
      <c r="T1654" s="12">
        <f t="shared" si="798"/>
        <v>0.2295106997836088</v>
      </c>
      <c r="W1654" s="24">
        <f t="shared" si="799"/>
        <v>632.13398557350354</v>
      </c>
      <c r="X1654" s="24">
        <f t="shared" si="800"/>
        <v>788.81561812291875</v>
      </c>
      <c r="Y1654" s="13">
        <f t="shared" si="786"/>
        <v>0.30681222782726597</v>
      </c>
      <c r="Z1654" s="24">
        <f t="shared" si="787"/>
        <v>4096.7946104069742</v>
      </c>
      <c r="AA1654" s="24">
        <f t="shared" si="788"/>
        <v>17634.748303001215</v>
      </c>
      <c r="AB1654" s="24">
        <f t="shared" si="801"/>
        <v>685.35014942732244</v>
      </c>
      <c r="AC1654" s="24">
        <f t="shared" si="802"/>
        <v>537.70645950216374</v>
      </c>
      <c r="AE1654" s="14">
        <f t="shared" si="803"/>
        <v>136.33333333333334</v>
      </c>
      <c r="AF1654" s="24">
        <f t="shared" si="807"/>
        <v>443.85322975108187</v>
      </c>
      <c r="AG1654" s="3">
        <f t="shared" si="804"/>
        <v>-1</v>
      </c>
      <c r="AH1654" s="3">
        <f>IF(AC1654&lt;=450,AthetaR30_0,IF(AC1654&gt;=650,AthetaR30_2,(IF(AC1654&lt;=550,AthetaR30_0+(AthetaR30_1-AthetaR30_0)/100*(AC1654-450),AthetaR30_1+(AthetaR30_2-AthetaR30_1)/100*(AC1654-450)))))</f>
        <v>0</v>
      </c>
      <c r="AI1654" s="3">
        <f>IF(AD1654&lt;=450,AthetaR60_0,IF(AD1654&gt;=650,AthetaR60_2,(IF(AD1654&lt;=550,AthetaR60_0+(AthetaR60_1-AthetaR60_0)/100*(AD1654-450),AthetaR60_1+(AthetaR60_2-AthetaR60_1)/100*(AD1654-450)))))</f>
        <v>0.5</v>
      </c>
      <c r="AJ1654" s="3">
        <f>IF(AE1654&lt;=450,AthetaR90_0,IF(AE1654&gt;=650,AthetaR90_2,(IF(AE1654&lt;=550,AthetaR90_0+(AthetaR90_1-AthetaR90_0)/100*(AE1654-450),AthetaR90_1+(AthetaR90_2-AthetaR90_1)/100*(AE1654-450)))))</f>
        <v>1.3</v>
      </c>
      <c r="AK1654" s="3">
        <f>IF(AF1654&lt;=450,AthetaR120_0,IF(AF1654&gt;=650,AthetaR120_2,(IF(AF1654&lt;=550,AthetaR120_0+(AthetaR120_1-AthetaR120_0)/100*(AF1654-450),AthetaR120_1+(AthetaR120_2-AthetaR120_1)/100*(AF1654-450)))))</f>
        <v>1.9</v>
      </c>
      <c r="AL1654" s="24">
        <f t="shared" si="805"/>
        <v>685.35014942732244</v>
      </c>
      <c r="AM1654" s="14">
        <f t="shared" si="806"/>
        <v>527.58248164159716</v>
      </c>
    </row>
    <row r="1655" spans="2:39" x14ac:dyDescent="0.25">
      <c r="B1655" s="3">
        <f t="shared" si="789"/>
        <v>8185</v>
      </c>
      <c r="C1655" s="14">
        <f t="shared" si="790"/>
        <v>136.41666666666666</v>
      </c>
      <c r="D1655" s="11">
        <f t="shared" si="791"/>
        <v>1068.2325393986359</v>
      </c>
      <c r="E1655" s="11">
        <f t="shared" si="777"/>
        <v>796.21956833843456</v>
      </c>
      <c r="F1655" s="11">
        <f t="shared" si="792"/>
        <v>384.54150533469698</v>
      </c>
      <c r="G1655" s="11">
        <f t="shared" si="778"/>
        <v>685.57096113109674</v>
      </c>
      <c r="H1655" s="11">
        <f t="shared" si="779"/>
        <v>537.93597020194738</v>
      </c>
      <c r="I1655" s="24">
        <f t="shared" si="793"/>
        <v>384.54150533469698</v>
      </c>
      <c r="J1655" s="12">
        <f t="shared" si="780"/>
        <v>0.19313144912117622</v>
      </c>
      <c r="K1655" s="24">
        <f t="shared" si="781"/>
        <v>598.58244769274904</v>
      </c>
      <c r="L1655" s="12">
        <f t="shared" si="794"/>
        <v>0.19506520670708324</v>
      </c>
      <c r="M1655" s="24">
        <f t="shared" si="795"/>
        <v>685.57096113109674</v>
      </c>
      <c r="N1655" s="12">
        <f t="shared" si="782"/>
        <v>0.42161219725004911</v>
      </c>
      <c r="O1655" s="24">
        <f t="shared" si="783"/>
        <v>913.992339369619</v>
      </c>
      <c r="P1655" s="12">
        <f t="shared" si="796"/>
        <v>0.22051858259887483</v>
      </c>
      <c r="Q1655" s="24">
        <f t="shared" si="797"/>
        <v>537.93597020194738</v>
      </c>
      <c r="R1655" s="12">
        <f t="shared" si="784"/>
        <v>0.3039225609949881</v>
      </c>
      <c r="S1655" s="24">
        <f t="shared" si="785"/>
        <v>697.35749286059342</v>
      </c>
      <c r="T1655" s="12">
        <f t="shared" si="798"/>
        <v>0.22939160072536358</v>
      </c>
      <c r="W1655" s="24">
        <f t="shared" si="799"/>
        <v>632.44079780133086</v>
      </c>
      <c r="X1655" s="24">
        <f t="shared" si="800"/>
        <v>789.17258684401008</v>
      </c>
      <c r="Y1655" s="13">
        <f t="shared" si="786"/>
        <v>0.30669337250473339</v>
      </c>
      <c r="Z1655" s="24">
        <f t="shared" si="787"/>
        <v>4094.4692634275925</v>
      </c>
      <c r="AA1655" s="24">
        <f t="shared" si="788"/>
        <v>17638.485645189976</v>
      </c>
      <c r="AB1655" s="24">
        <f t="shared" si="801"/>
        <v>685.57096113109674</v>
      </c>
      <c r="AC1655" s="24">
        <f t="shared" si="802"/>
        <v>537.93597020194738</v>
      </c>
      <c r="AE1655" s="14">
        <f t="shared" si="803"/>
        <v>136.41666666666666</v>
      </c>
      <c r="AF1655" s="24">
        <f t="shared" si="807"/>
        <v>443.96798510097369</v>
      </c>
      <c r="AG1655" s="3">
        <f t="shared" si="804"/>
        <v>-1</v>
      </c>
      <c r="AH1655" s="3">
        <f>IF(AC1655&lt;=450,AthetaR30_0,IF(AC1655&gt;=650,AthetaR30_2,(IF(AC1655&lt;=550,AthetaR30_0+(AthetaR30_1-AthetaR30_0)/100*(AC1655-450),AthetaR30_1+(AthetaR30_2-AthetaR30_1)/100*(AC1655-450)))))</f>
        <v>0</v>
      </c>
      <c r="AI1655" s="3">
        <f>IF(AD1655&lt;=450,AthetaR60_0,IF(AD1655&gt;=650,AthetaR60_2,(IF(AD1655&lt;=550,AthetaR60_0+(AthetaR60_1-AthetaR60_0)/100*(AD1655-450),AthetaR60_1+(AthetaR60_2-AthetaR60_1)/100*(AD1655-450)))))</f>
        <v>0.5</v>
      </c>
      <c r="AJ1655" s="3">
        <f>IF(AE1655&lt;=450,AthetaR90_0,IF(AE1655&gt;=650,AthetaR90_2,(IF(AE1655&lt;=550,AthetaR90_0+(AthetaR90_1-AthetaR90_0)/100*(AE1655-450),AthetaR90_1+(AthetaR90_2-AthetaR90_1)/100*(AE1655-450)))))</f>
        <v>1.3</v>
      </c>
      <c r="AK1655" s="3">
        <f>IF(AF1655&lt;=450,AthetaR120_0,IF(AF1655&gt;=650,AthetaR120_2,(IF(AF1655&lt;=550,AthetaR120_0+(AthetaR120_1-AthetaR120_0)/100*(AF1655-450),AthetaR120_1+(AthetaR120_2-AthetaR120_1)/100*(AF1655-450)))))</f>
        <v>1.9</v>
      </c>
      <c r="AL1655" s="24">
        <f t="shared" si="805"/>
        <v>685.57096113109674</v>
      </c>
      <c r="AM1655" s="14">
        <f t="shared" si="806"/>
        <v>527.79733966628169</v>
      </c>
    </row>
    <row r="1656" spans="2:39" x14ac:dyDescent="0.25">
      <c r="B1656" s="3">
        <f t="shared" si="789"/>
        <v>8190</v>
      </c>
      <c r="C1656" s="14">
        <f t="shared" si="790"/>
        <v>136.5</v>
      </c>
      <c r="D1656" s="11">
        <f t="shared" si="791"/>
        <v>1068.3239558726475</v>
      </c>
      <c r="E1656" s="11">
        <f t="shared" si="777"/>
        <v>796.43336668708662</v>
      </c>
      <c r="F1656" s="11">
        <f t="shared" si="792"/>
        <v>384.73657054140403</v>
      </c>
      <c r="G1656" s="11">
        <f t="shared" si="778"/>
        <v>685.79147971369559</v>
      </c>
      <c r="H1656" s="11">
        <f t="shared" si="779"/>
        <v>538.16536180267269</v>
      </c>
      <c r="I1656" s="24">
        <f t="shared" si="793"/>
        <v>384.73657054140403</v>
      </c>
      <c r="J1656" s="12">
        <f t="shared" si="780"/>
        <v>0.19310261246505828</v>
      </c>
      <c r="K1656" s="24">
        <f t="shared" si="781"/>
        <v>598.67183600283965</v>
      </c>
      <c r="L1656" s="12">
        <f t="shared" si="794"/>
        <v>0.19500911107787952</v>
      </c>
      <c r="M1656" s="24">
        <f t="shared" si="795"/>
        <v>685.79147971369559</v>
      </c>
      <c r="N1656" s="12">
        <f t="shared" si="782"/>
        <v>0.42112956620911651</v>
      </c>
      <c r="O1656" s="24">
        <f t="shared" si="783"/>
        <v>915.03981052707115</v>
      </c>
      <c r="P1656" s="12">
        <f t="shared" si="796"/>
        <v>0.22022462250054553</v>
      </c>
      <c r="Q1656" s="24">
        <f t="shared" si="797"/>
        <v>538.16536180267269</v>
      </c>
      <c r="R1656" s="12">
        <f t="shared" si="784"/>
        <v>0.30383436507246253</v>
      </c>
      <c r="S1656" s="24">
        <f t="shared" si="785"/>
        <v>697.55991922996827</v>
      </c>
      <c r="T1656" s="12">
        <f t="shared" si="798"/>
        <v>0.22927256176297245</v>
      </c>
      <c r="W1656" s="24">
        <f t="shared" si="799"/>
        <v>632.74749117383556</v>
      </c>
      <c r="X1656" s="24">
        <f t="shared" si="800"/>
        <v>789.53149720615374</v>
      </c>
      <c r="Y1656" s="13">
        <f t="shared" si="786"/>
        <v>0.30657393390050464</v>
      </c>
      <c r="Z1656" s="24">
        <f t="shared" si="787"/>
        <v>4092.1468878312767</v>
      </c>
      <c r="AA1656" s="24">
        <f t="shared" si="788"/>
        <v>17642.224495150902</v>
      </c>
      <c r="AB1656" s="24">
        <f t="shared" si="801"/>
        <v>685.79147971369559</v>
      </c>
      <c r="AC1656" s="24">
        <f t="shared" si="802"/>
        <v>538.16536180267269</v>
      </c>
      <c r="AE1656" s="14">
        <f t="shared" si="803"/>
        <v>136.5</v>
      </c>
      <c r="AF1656" s="24">
        <f t="shared" si="807"/>
        <v>444.08268090133635</v>
      </c>
      <c r="AG1656" s="3">
        <f t="shared" si="804"/>
        <v>-1</v>
      </c>
      <c r="AH1656" s="3">
        <f>IF(AC1656&lt;=450,AthetaR30_0,IF(AC1656&gt;=650,AthetaR30_2,(IF(AC1656&lt;=550,AthetaR30_0+(AthetaR30_1-AthetaR30_0)/100*(AC1656-450),AthetaR30_1+(AthetaR30_2-AthetaR30_1)/100*(AC1656-450)))))</f>
        <v>0</v>
      </c>
      <c r="AI1656" s="3">
        <f>IF(AD1656&lt;=450,AthetaR60_0,IF(AD1656&gt;=650,AthetaR60_2,(IF(AD1656&lt;=550,AthetaR60_0+(AthetaR60_1-AthetaR60_0)/100*(AD1656-450),AthetaR60_1+(AthetaR60_2-AthetaR60_1)/100*(AD1656-450)))))</f>
        <v>0.5</v>
      </c>
      <c r="AJ1656" s="3">
        <f>IF(AE1656&lt;=450,AthetaR90_0,IF(AE1656&gt;=650,AthetaR90_2,(IF(AE1656&lt;=550,AthetaR90_0+(AthetaR90_1-AthetaR90_0)/100*(AE1656-450),AthetaR90_1+(AthetaR90_2-AthetaR90_1)/100*(AE1656-450)))))</f>
        <v>1.3</v>
      </c>
      <c r="AK1656" s="3">
        <f>IF(AF1656&lt;=450,AthetaR120_0,IF(AF1656&gt;=650,AthetaR120_2,(IF(AF1656&lt;=550,AthetaR120_0+(AthetaR120_1-AthetaR120_0)/100*(AF1656-450),AthetaR120_1+(AthetaR120_2-AthetaR120_1)/100*(AF1656-450)))))</f>
        <v>1.9</v>
      </c>
      <c r="AL1656" s="24">
        <f t="shared" si="805"/>
        <v>685.79147971369559</v>
      </c>
      <c r="AM1656" s="14">
        <f t="shared" si="806"/>
        <v>528.01207521469951</v>
      </c>
    </row>
    <row r="1657" spans="2:39" x14ac:dyDescent="0.25">
      <c r="B1657" s="3">
        <f t="shared" si="789"/>
        <v>8195</v>
      </c>
      <c r="C1657" s="14">
        <f t="shared" si="790"/>
        <v>136.58333333333334</v>
      </c>
      <c r="D1657" s="11">
        <f t="shared" si="791"/>
        <v>1068.4153166049027</v>
      </c>
      <c r="E1657" s="11">
        <f t="shared" si="777"/>
        <v>796.64716503573879</v>
      </c>
      <c r="F1657" s="11">
        <f t="shared" si="792"/>
        <v>384.9315796524819</v>
      </c>
      <c r="G1657" s="11">
        <f t="shared" si="778"/>
        <v>686.01170433619609</v>
      </c>
      <c r="H1657" s="11">
        <f t="shared" si="779"/>
        <v>538.39463436443566</v>
      </c>
      <c r="I1657" s="24">
        <f t="shared" si="793"/>
        <v>384.9315796524819</v>
      </c>
      <c r="J1657" s="12">
        <f t="shared" si="780"/>
        <v>0.19307377131049877</v>
      </c>
      <c r="K1657" s="24">
        <f t="shared" si="781"/>
        <v>598.76126496481311</v>
      </c>
      <c r="L1657" s="12">
        <f t="shared" si="794"/>
        <v>0.19495301750424157</v>
      </c>
      <c r="M1657" s="24">
        <f t="shared" si="795"/>
        <v>686.01170433619609</v>
      </c>
      <c r="N1657" s="12">
        <f t="shared" si="782"/>
        <v>0.42064460789614311</v>
      </c>
      <c r="O1657" s="24">
        <f t="shared" si="783"/>
        <v>916.09475371304495</v>
      </c>
      <c r="P1657" s="12">
        <f t="shared" si="796"/>
        <v>0.21992981755498162</v>
      </c>
      <c r="Q1657" s="24">
        <f t="shared" si="797"/>
        <v>538.39463436443566</v>
      </c>
      <c r="R1657" s="12">
        <f t="shared" si="784"/>
        <v>0.3037461793400868</v>
      </c>
      <c r="S1657" s="24">
        <f t="shared" si="785"/>
        <v>697.7624397439281</v>
      </c>
      <c r="T1657" s="12">
        <f t="shared" si="798"/>
        <v>0.22915358292903032</v>
      </c>
      <c r="W1657" s="24">
        <f t="shared" si="799"/>
        <v>633.05406510773605</v>
      </c>
      <c r="X1657" s="24">
        <f t="shared" si="800"/>
        <v>789.89236432404618</v>
      </c>
      <c r="Y1657" s="13">
        <f t="shared" si="786"/>
        <v>0.306453908985996</v>
      </c>
      <c r="Z1657" s="24">
        <f t="shared" si="787"/>
        <v>4089.8274982000685</v>
      </c>
      <c r="AA1657" s="24">
        <f t="shared" si="788"/>
        <v>17645.964920547332</v>
      </c>
      <c r="AB1657" s="24">
        <f t="shared" si="801"/>
        <v>686.01170433619609</v>
      </c>
      <c r="AC1657" s="24">
        <f t="shared" si="802"/>
        <v>538.39463436443566</v>
      </c>
      <c r="AE1657" s="14">
        <f t="shared" si="803"/>
        <v>136.58333333333334</v>
      </c>
      <c r="AF1657" s="24">
        <f t="shared" si="807"/>
        <v>444.19731718221783</v>
      </c>
      <c r="AG1657" s="3">
        <f t="shared" si="804"/>
        <v>-1</v>
      </c>
      <c r="AH1657" s="3">
        <f>IF(AC1657&lt;=450,AthetaR30_0,IF(AC1657&gt;=650,AthetaR30_2,(IF(AC1657&lt;=550,AthetaR30_0+(AthetaR30_1-AthetaR30_0)/100*(AC1657-450),AthetaR30_1+(AthetaR30_2-AthetaR30_1)/100*(AC1657-450)))))</f>
        <v>0</v>
      </c>
      <c r="AI1657" s="3">
        <f>IF(AD1657&lt;=450,AthetaR60_0,IF(AD1657&gt;=650,AthetaR60_2,(IF(AD1657&lt;=550,AthetaR60_0+(AthetaR60_1-AthetaR60_0)/100*(AD1657-450),AthetaR60_1+(AthetaR60_2-AthetaR60_1)/100*(AD1657-450)))))</f>
        <v>0.5</v>
      </c>
      <c r="AJ1657" s="3">
        <f>IF(AE1657&lt;=450,AthetaR90_0,IF(AE1657&gt;=650,AthetaR90_2,(IF(AE1657&lt;=550,AthetaR90_0+(AthetaR90_1-AthetaR90_0)/100*(AE1657-450),AthetaR90_1+(AthetaR90_2-AthetaR90_1)/100*(AE1657-450)))))</f>
        <v>1.3</v>
      </c>
      <c r="AK1657" s="3">
        <f>IF(AF1657&lt;=450,AthetaR120_0,IF(AF1657&gt;=650,AthetaR120_2,(IF(AF1657&lt;=550,AthetaR120_0+(AthetaR120_1-AthetaR120_0)/100*(AF1657-450),AthetaR120_1+(AthetaR120_2-AthetaR120_1)/100*(AF1657-450)))))</f>
        <v>1.9</v>
      </c>
      <c r="AL1657" s="24">
        <f t="shared" si="805"/>
        <v>686.01170433619609</v>
      </c>
      <c r="AM1657" s="14">
        <f t="shared" si="806"/>
        <v>528.22668838977404</v>
      </c>
    </row>
    <row r="1658" spans="2:39" x14ac:dyDescent="0.25">
      <c r="B1658" s="3">
        <f t="shared" si="789"/>
        <v>8200</v>
      </c>
      <c r="C1658" s="14">
        <f t="shared" si="790"/>
        <v>136.66666666666666</v>
      </c>
      <c r="D1658" s="11">
        <f t="shared" si="791"/>
        <v>1068.5066216633386</v>
      </c>
      <c r="E1658" s="11">
        <f t="shared" si="777"/>
        <v>796.86096338439086</v>
      </c>
      <c r="F1658" s="11">
        <f t="shared" si="792"/>
        <v>385.12653266998615</v>
      </c>
      <c r="G1658" s="11">
        <f t="shared" si="778"/>
        <v>686.23163415375109</v>
      </c>
      <c r="H1658" s="11">
        <f t="shared" si="779"/>
        <v>538.62378794736469</v>
      </c>
      <c r="I1658" s="24">
        <f t="shared" si="793"/>
        <v>385.12653266998615</v>
      </c>
      <c r="J1658" s="12">
        <f t="shared" si="780"/>
        <v>0.19304492565171033</v>
      </c>
      <c r="K1658" s="24">
        <f t="shared" si="781"/>
        <v>598.85073462109426</v>
      </c>
      <c r="L1658" s="12">
        <f t="shared" si="794"/>
        <v>0.19489692600446298</v>
      </c>
      <c r="M1658" s="24">
        <f t="shared" si="795"/>
        <v>686.23163415375109</v>
      </c>
      <c r="N1658" s="12">
        <f t="shared" si="782"/>
        <v>0.42015730862032835</v>
      </c>
      <c r="O1658" s="24">
        <f t="shared" si="783"/>
        <v>917.15724221652465</v>
      </c>
      <c r="P1658" s="12">
        <f t="shared" si="796"/>
        <v>0.21963416179763476</v>
      </c>
      <c r="Q1658" s="24">
        <f t="shared" si="797"/>
        <v>538.62378794736469</v>
      </c>
      <c r="R1658" s="12">
        <f t="shared" si="784"/>
        <v>0.30365800386669461</v>
      </c>
      <c r="S1658" s="24">
        <f t="shared" si="785"/>
        <v>697.96505430589013</v>
      </c>
      <c r="T1658" s="12">
        <f t="shared" si="798"/>
        <v>0.22903466425586466</v>
      </c>
      <c r="W1658" s="24">
        <f t="shared" si="799"/>
        <v>633.36051901672204</v>
      </c>
      <c r="X1658" s="24">
        <f t="shared" si="800"/>
        <v>790.25520346452981</v>
      </c>
      <c r="Y1658" s="13">
        <f t="shared" si="786"/>
        <v>0.30633329470473342</v>
      </c>
      <c r="Z1658" s="24">
        <f t="shared" si="787"/>
        <v>4087.5111091917206</v>
      </c>
      <c r="AA1658" s="24">
        <f t="shared" si="788"/>
        <v>17649.706989513255</v>
      </c>
      <c r="AB1658" s="24">
        <f t="shared" si="801"/>
        <v>686.23163415375109</v>
      </c>
      <c r="AC1658" s="24">
        <f t="shared" si="802"/>
        <v>538.62378794736469</v>
      </c>
      <c r="AE1658" s="14">
        <f t="shared" si="803"/>
        <v>136.66666666666666</v>
      </c>
      <c r="AF1658" s="24">
        <f t="shared" si="807"/>
        <v>444.31189397368234</v>
      </c>
      <c r="AG1658" s="3">
        <f t="shared" si="804"/>
        <v>-1</v>
      </c>
      <c r="AH1658" s="3">
        <f>IF(AC1658&lt;=450,AthetaR30_0,IF(AC1658&gt;=650,AthetaR30_2,(IF(AC1658&lt;=550,AthetaR30_0+(AthetaR30_1-AthetaR30_0)/100*(AC1658-450),AthetaR30_1+(AthetaR30_2-AthetaR30_1)/100*(AC1658-450)))))</f>
        <v>0</v>
      </c>
      <c r="AI1658" s="3">
        <f>IF(AD1658&lt;=450,AthetaR60_0,IF(AD1658&gt;=650,AthetaR60_2,(IF(AD1658&lt;=550,AthetaR60_0+(AthetaR60_1-AthetaR60_0)/100*(AD1658-450),AthetaR60_1+(AthetaR60_2-AthetaR60_1)/100*(AD1658-450)))))</f>
        <v>0.5</v>
      </c>
      <c r="AJ1658" s="3">
        <f>IF(AE1658&lt;=450,AthetaR90_0,IF(AE1658&gt;=650,AthetaR90_2,(IF(AE1658&lt;=550,AthetaR90_0+(AthetaR90_1-AthetaR90_0)/100*(AE1658-450),AthetaR90_1+(AthetaR90_2-AthetaR90_1)/100*(AE1658-450)))))</f>
        <v>1.3</v>
      </c>
      <c r="AK1658" s="3">
        <f>IF(AF1658&lt;=450,AthetaR120_0,IF(AF1658&gt;=650,AthetaR120_2,(IF(AF1658&lt;=550,AthetaR120_0+(AthetaR120_1-AthetaR120_0)/100*(AF1658-450),AthetaR120_1+(AthetaR120_2-AthetaR120_1)/100*(AF1658-450)))))</f>
        <v>1.9</v>
      </c>
      <c r="AL1658" s="24">
        <f t="shared" si="805"/>
        <v>686.23163415375109</v>
      </c>
      <c r="AM1658" s="14">
        <f t="shared" si="806"/>
        <v>528.44117929467234</v>
      </c>
    </row>
    <row r="1659" spans="2:39" x14ac:dyDescent="0.25">
      <c r="B1659" s="3">
        <f t="shared" si="789"/>
        <v>8205</v>
      </c>
      <c r="C1659" s="14">
        <f t="shared" si="790"/>
        <v>136.75</v>
      </c>
      <c r="D1659" s="11">
        <f t="shared" si="791"/>
        <v>1068.5978711157672</v>
      </c>
      <c r="E1659" s="11">
        <f t="shared" si="777"/>
        <v>797.07476173304292</v>
      </c>
      <c r="F1659" s="11">
        <f t="shared" si="792"/>
        <v>385.32142959599059</v>
      </c>
      <c r="G1659" s="11">
        <f t="shared" si="778"/>
        <v>686.45126831554876</v>
      </c>
      <c r="H1659" s="11">
        <f t="shared" si="779"/>
        <v>538.85282261162058</v>
      </c>
      <c r="I1659" s="24">
        <f t="shared" si="793"/>
        <v>385.32142959599059</v>
      </c>
      <c r="J1659" s="12">
        <f t="shared" si="780"/>
        <v>0.19301607548296545</v>
      </c>
      <c r="K1659" s="24">
        <f t="shared" si="781"/>
        <v>598.94024501396484</v>
      </c>
      <c r="L1659" s="12">
        <f t="shared" si="794"/>
        <v>0.19484083659687901</v>
      </c>
      <c r="M1659" s="24">
        <f t="shared" si="795"/>
        <v>686.45126831554876</v>
      </c>
      <c r="N1659" s="12">
        <f t="shared" si="782"/>
        <v>0.41966765461600963</v>
      </c>
      <c r="O1659" s="24">
        <f t="shared" si="783"/>
        <v>918.22735022056463</v>
      </c>
      <c r="P1659" s="12">
        <f t="shared" si="796"/>
        <v>0.21933764922377191</v>
      </c>
      <c r="Q1659" s="24">
        <f t="shared" si="797"/>
        <v>538.85282261162058</v>
      </c>
      <c r="R1659" s="12">
        <f t="shared" si="784"/>
        <v>0.30356983872102661</v>
      </c>
      <c r="S1659" s="24">
        <f t="shared" si="785"/>
        <v>698.167762819171</v>
      </c>
      <c r="T1659" s="12">
        <f t="shared" si="798"/>
        <v>0.22891580577568202</v>
      </c>
      <c r="W1659" s="24">
        <f t="shared" si="799"/>
        <v>633.66685231142674</v>
      </c>
      <c r="X1659" s="24">
        <f t="shared" si="800"/>
        <v>790.62003004845599</v>
      </c>
      <c r="Y1659" s="13">
        <f t="shared" si="786"/>
        <v>0.30621208797206634</v>
      </c>
      <c r="Z1659" s="24">
        <f t="shared" si="787"/>
        <v>4085.1977355404047</v>
      </c>
      <c r="AA1659" s="24">
        <f t="shared" si="788"/>
        <v>17653.450770657317</v>
      </c>
      <c r="AB1659" s="24">
        <f t="shared" si="801"/>
        <v>686.45126831554876</v>
      </c>
      <c r="AC1659" s="24">
        <f t="shared" si="802"/>
        <v>538.85282261162058</v>
      </c>
      <c r="AE1659" s="14">
        <f t="shared" si="803"/>
        <v>136.75</v>
      </c>
      <c r="AF1659" s="24">
        <f t="shared" si="807"/>
        <v>444.42641130581029</v>
      </c>
      <c r="AG1659" s="3">
        <f t="shared" si="804"/>
        <v>-1</v>
      </c>
      <c r="AH1659" s="3">
        <f>IF(AC1659&lt;=450,AthetaR30_0,IF(AC1659&gt;=650,AthetaR30_2,(IF(AC1659&lt;=550,AthetaR30_0+(AthetaR30_1-AthetaR30_0)/100*(AC1659-450),AthetaR30_1+(AthetaR30_2-AthetaR30_1)/100*(AC1659-450)))))</f>
        <v>0</v>
      </c>
      <c r="AI1659" s="3">
        <f>IF(AD1659&lt;=450,AthetaR60_0,IF(AD1659&gt;=650,AthetaR60_2,(IF(AD1659&lt;=550,AthetaR60_0+(AthetaR60_1-AthetaR60_0)/100*(AD1659-450),AthetaR60_1+(AthetaR60_2-AthetaR60_1)/100*(AD1659-450)))))</f>
        <v>0.5</v>
      </c>
      <c r="AJ1659" s="3">
        <f>IF(AE1659&lt;=450,AthetaR90_0,IF(AE1659&gt;=650,AthetaR90_2,(IF(AE1659&lt;=550,AthetaR90_0+(AthetaR90_1-AthetaR90_0)/100*(AE1659-450),AthetaR90_1+(AthetaR90_2-AthetaR90_1)/100*(AE1659-450)))))</f>
        <v>1.3</v>
      </c>
      <c r="AK1659" s="3">
        <f>IF(AF1659&lt;=450,AthetaR120_0,IF(AF1659&gt;=650,AthetaR120_2,(IF(AF1659&lt;=550,AthetaR120_0+(AthetaR120_1-AthetaR120_0)/100*(AF1659-450),AthetaR120_1+(AthetaR120_2-AthetaR120_1)/100*(AF1659-450)))))</f>
        <v>1.9</v>
      </c>
      <c r="AL1659" s="24">
        <f t="shared" si="805"/>
        <v>686.45126831554876</v>
      </c>
      <c r="AM1659" s="14">
        <f t="shared" si="806"/>
        <v>528.65554803280622</v>
      </c>
    </row>
    <row r="1660" spans="2:39" x14ac:dyDescent="0.25">
      <c r="B1660" s="3">
        <f t="shared" si="789"/>
        <v>8210</v>
      </c>
      <c r="C1660" s="14">
        <f t="shared" si="790"/>
        <v>136.83333333333334</v>
      </c>
      <c r="D1660" s="11">
        <f t="shared" si="791"/>
        <v>1068.6890650298767</v>
      </c>
      <c r="E1660" s="11">
        <f t="shared" si="777"/>
        <v>797.28856008169498</v>
      </c>
      <c r="F1660" s="11">
        <f t="shared" si="792"/>
        <v>385.51627043258748</v>
      </c>
      <c r="G1660" s="11">
        <f t="shared" si="778"/>
        <v>686.67060596477256</v>
      </c>
      <c r="H1660" s="11">
        <f t="shared" si="779"/>
        <v>539.08173841739631</v>
      </c>
      <c r="I1660" s="24">
        <f t="shared" si="793"/>
        <v>385.51627043258748</v>
      </c>
      <c r="J1660" s="12">
        <f t="shared" si="780"/>
        <v>0.19298722079859565</v>
      </c>
      <c r="K1660" s="24">
        <f t="shared" si="781"/>
        <v>599.02979618556446</v>
      </c>
      <c r="L1660" s="12">
        <f t="shared" si="794"/>
        <v>0.1947847492998179</v>
      </c>
      <c r="M1660" s="24">
        <f t="shared" si="795"/>
        <v>686.67060596477256</v>
      </c>
      <c r="N1660" s="12">
        <f t="shared" si="782"/>
        <v>0.41917563204265129</v>
      </c>
      <c r="O1660" s="24">
        <f t="shared" si="783"/>
        <v>919.30515281510452</v>
      </c>
      <c r="P1660" s="12">
        <f t="shared" si="796"/>
        <v>0.21904027378821772</v>
      </c>
      <c r="Q1660" s="24">
        <f t="shared" si="797"/>
        <v>539.08173841739631</v>
      </c>
      <c r="R1660" s="12">
        <f t="shared" si="784"/>
        <v>0.30348168397173009</v>
      </c>
      <c r="S1660" s="24">
        <f t="shared" si="785"/>
        <v>698.37056518698682</v>
      </c>
      <c r="T1660" s="12">
        <f t="shared" si="798"/>
        <v>0.22879700752049117</v>
      </c>
      <c r="W1660" s="24">
        <f t="shared" si="799"/>
        <v>633.97306439939882</v>
      </c>
      <c r="X1660" s="24">
        <f t="shared" si="800"/>
        <v>790.98685965257698</v>
      </c>
      <c r="Y1660" s="13">
        <f t="shared" si="786"/>
        <v>0.30609028567486646</v>
      </c>
      <c r="Z1660" s="24">
        <f t="shared" si="787"/>
        <v>4082.8873920574042</v>
      </c>
      <c r="AA1660" s="24">
        <f t="shared" si="788"/>
        <v>17657.196333066167</v>
      </c>
      <c r="AB1660" s="24">
        <f t="shared" si="801"/>
        <v>686.67060596477256</v>
      </c>
      <c r="AC1660" s="24">
        <f t="shared" si="802"/>
        <v>539.08173841739631</v>
      </c>
      <c r="AE1660" s="14">
        <f t="shared" si="803"/>
        <v>136.83333333333334</v>
      </c>
      <c r="AF1660" s="24">
        <f t="shared" si="807"/>
        <v>444.54086920869815</v>
      </c>
      <c r="AG1660" s="3">
        <f t="shared" si="804"/>
        <v>-1</v>
      </c>
      <c r="AH1660" s="3">
        <f>IF(AC1660&lt;=450,AthetaR30_0,IF(AC1660&gt;=650,AthetaR30_2,(IF(AC1660&lt;=550,AthetaR30_0+(AthetaR30_1-AthetaR30_0)/100*(AC1660-450),AthetaR30_1+(AthetaR30_2-AthetaR30_1)/100*(AC1660-450)))))</f>
        <v>0</v>
      </c>
      <c r="AI1660" s="3">
        <f>IF(AD1660&lt;=450,AthetaR60_0,IF(AD1660&gt;=650,AthetaR60_2,(IF(AD1660&lt;=550,AthetaR60_0+(AthetaR60_1-AthetaR60_0)/100*(AD1660-450),AthetaR60_1+(AthetaR60_2-AthetaR60_1)/100*(AD1660-450)))))</f>
        <v>0.5</v>
      </c>
      <c r="AJ1660" s="3">
        <f>IF(AE1660&lt;=450,AthetaR90_0,IF(AE1660&gt;=650,AthetaR90_2,(IF(AE1660&lt;=550,AthetaR90_0+(AthetaR90_1-AthetaR90_0)/100*(AE1660-450),AthetaR90_1+(AthetaR90_2-AthetaR90_1)/100*(AE1660-450)))))</f>
        <v>1.3</v>
      </c>
      <c r="AK1660" s="3">
        <f>IF(AF1660&lt;=450,AthetaR120_0,IF(AF1660&gt;=650,AthetaR120_2,(IF(AF1660&lt;=550,AthetaR120_0+(AthetaR120_1-AthetaR120_0)/100*(AF1660-450),AthetaR120_1+(AthetaR120_2-AthetaR120_1)/100*(AF1660-450)))))</f>
        <v>1.9</v>
      </c>
      <c r="AL1660" s="24">
        <f t="shared" si="805"/>
        <v>686.67060596477256</v>
      </c>
      <c r="AM1660" s="14">
        <f t="shared" si="806"/>
        <v>528.86979470783365</v>
      </c>
    </row>
    <row r="1661" spans="2:39" x14ac:dyDescent="0.25">
      <c r="B1661" s="3">
        <f t="shared" si="789"/>
        <v>8215</v>
      </c>
      <c r="C1661" s="14">
        <f t="shared" si="790"/>
        <v>136.91666666666666</v>
      </c>
      <c r="D1661" s="11">
        <f t="shared" si="791"/>
        <v>1068.7802034732322</v>
      </c>
      <c r="E1661" s="11">
        <f t="shared" si="777"/>
        <v>797.50235843034704</v>
      </c>
      <c r="F1661" s="11">
        <f t="shared" si="792"/>
        <v>385.71105518188728</v>
      </c>
      <c r="G1661" s="11">
        <f t="shared" si="778"/>
        <v>686.88964623856077</v>
      </c>
      <c r="H1661" s="11">
        <f t="shared" si="779"/>
        <v>539.31053542491679</v>
      </c>
      <c r="I1661" s="24">
        <f t="shared" si="793"/>
        <v>385.71105518188728</v>
      </c>
      <c r="J1661" s="12">
        <f t="shared" si="780"/>
        <v>0.19295836159299165</v>
      </c>
      <c r="K1661" s="24">
        <f t="shared" si="781"/>
        <v>599.11938817789019</v>
      </c>
      <c r="L1661" s="12">
        <f t="shared" si="794"/>
        <v>0.19472866413158768</v>
      </c>
      <c r="M1661" s="24">
        <f t="shared" si="795"/>
        <v>686.88964623856077</v>
      </c>
      <c r="N1661" s="12">
        <f t="shared" si="782"/>
        <v>0.41868122698484739</v>
      </c>
      <c r="O1661" s="24">
        <f t="shared" si="783"/>
        <v>920.390726009991</v>
      </c>
      <c r="P1661" s="12">
        <f t="shared" si="796"/>
        <v>0.2187420294051779</v>
      </c>
      <c r="Q1661" s="24">
        <f t="shared" si="797"/>
        <v>539.31053542491679</v>
      </c>
      <c r="R1661" s="12">
        <f t="shared" si="784"/>
        <v>0.30339353968735849</v>
      </c>
      <c r="S1661" s="24">
        <f t="shared" si="785"/>
        <v>698.57346131245481</v>
      </c>
      <c r="T1661" s="12">
        <f t="shared" si="798"/>
        <v>0.22867826952208281</v>
      </c>
      <c r="W1661" s="24">
        <f t="shared" si="799"/>
        <v>634.27915468507365</v>
      </c>
      <c r="X1661" s="24">
        <f t="shared" si="800"/>
        <v>791.35570801146275</v>
      </c>
      <c r="Y1661" s="13">
        <f t="shared" si="786"/>
        <v>0.30596788467123642</v>
      </c>
      <c r="Z1661" s="24">
        <f t="shared" si="787"/>
        <v>4080.5800936318346</v>
      </c>
      <c r="AA1661" s="24">
        <f t="shared" si="788"/>
        <v>17660.943746308651</v>
      </c>
      <c r="AB1661" s="24">
        <f t="shared" si="801"/>
        <v>686.88964623856077</v>
      </c>
      <c r="AC1661" s="24">
        <f t="shared" si="802"/>
        <v>539.31053542491679</v>
      </c>
      <c r="AE1661" s="14">
        <f t="shared" si="803"/>
        <v>136.91666666666666</v>
      </c>
      <c r="AF1661" s="24">
        <f t="shared" si="807"/>
        <v>444.6552677124584</v>
      </c>
      <c r="AG1661" s="3">
        <f t="shared" si="804"/>
        <v>-1</v>
      </c>
      <c r="AH1661" s="3">
        <f>IF(AC1661&lt;=450,AthetaR30_0,IF(AC1661&gt;=650,AthetaR30_2,(IF(AC1661&lt;=550,AthetaR30_0+(AthetaR30_1-AthetaR30_0)/100*(AC1661-450),AthetaR30_1+(AthetaR30_2-AthetaR30_1)/100*(AC1661-450)))))</f>
        <v>0</v>
      </c>
      <c r="AI1661" s="3">
        <f>IF(AD1661&lt;=450,AthetaR60_0,IF(AD1661&gt;=650,AthetaR60_2,(IF(AD1661&lt;=550,AthetaR60_0+(AthetaR60_1-AthetaR60_0)/100*(AD1661-450),AthetaR60_1+(AthetaR60_2-AthetaR60_1)/100*(AD1661-450)))))</f>
        <v>0.5</v>
      </c>
      <c r="AJ1661" s="3">
        <f>IF(AE1661&lt;=450,AthetaR90_0,IF(AE1661&gt;=650,AthetaR90_2,(IF(AE1661&lt;=550,AthetaR90_0+(AthetaR90_1-AthetaR90_0)/100*(AE1661-450),AthetaR90_1+(AthetaR90_2-AthetaR90_1)/100*(AE1661-450)))))</f>
        <v>1.3</v>
      </c>
      <c r="AK1661" s="3">
        <f>IF(AF1661&lt;=450,AthetaR120_0,IF(AF1661&gt;=650,AthetaR120_2,(IF(AF1661&lt;=550,AthetaR120_0+(AthetaR120_1-AthetaR120_0)/100*(AF1661-450),AthetaR120_1+(AthetaR120_2-AthetaR120_1)/100*(AF1661-450)))))</f>
        <v>1.9</v>
      </c>
      <c r="AL1661" s="24">
        <f t="shared" si="805"/>
        <v>686.88964623856077</v>
      </c>
      <c r="AM1661" s="14">
        <f t="shared" si="806"/>
        <v>529.08391942366131</v>
      </c>
    </row>
    <row r="1662" spans="2:39" x14ac:dyDescent="0.25">
      <c r="B1662" s="3">
        <f t="shared" si="789"/>
        <v>8220</v>
      </c>
      <c r="C1662" s="14">
        <f t="shared" si="790"/>
        <v>137</v>
      </c>
      <c r="D1662" s="11">
        <f t="shared" si="791"/>
        <v>1068.8712865132752</v>
      </c>
      <c r="E1662" s="11">
        <f t="shared" si="777"/>
        <v>797.71615677899911</v>
      </c>
      <c r="F1662" s="11">
        <f t="shared" si="792"/>
        <v>385.90578384601883</v>
      </c>
      <c r="G1662" s="11">
        <f t="shared" si="778"/>
        <v>687.10838826796601</v>
      </c>
      <c r="H1662" s="11">
        <f t="shared" si="779"/>
        <v>539.5392136944389</v>
      </c>
      <c r="I1662" s="24">
        <f t="shared" si="793"/>
        <v>385.90578384601883</v>
      </c>
      <c r="J1662" s="12">
        <f t="shared" si="780"/>
        <v>0.19292949786060348</v>
      </c>
      <c r="K1662" s="24">
        <f t="shared" si="781"/>
        <v>599.20902103279673</v>
      </c>
      <c r="L1662" s="12">
        <f t="shared" si="794"/>
        <v>0.19467258111052041</v>
      </c>
      <c r="M1662" s="24">
        <f t="shared" si="795"/>
        <v>687.10838826796601</v>
      </c>
      <c r="N1662" s="12">
        <f t="shared" si="782"/>
        <v>0.41818442545233658</v>
      </c>
      <c r="O1662" s="24">
        <f t="shared" si="783"/>
        <v>921.48414674821197</v>
      </c>
      <c r="P1662" s="12">
        <f t="shared" si="796"/>
        <v>0.21844290994819299</v>
      </c>
      <c r="Q1662" s="24">
        <f t="shared" si="797"/>
        <v>539.5392136944389</v>
      </c>
      <c r="R1662" s="12">
        <f t="shared" si="784"/>
        <v>0.30330540593637123</v>
      </c>
      <c r="S1662" s="24">
        <f t="shared" si="785"/>
        <v>698.77645109859327</v>
      </c>
      <c r="T1662" s="12">
        <f t="shared" si="798"/>
        <v>0.22855959181209945</v>
      </c>
      <c r="W1662" s="24">
        <f t="shared" si="799"/>
        <v>634.58512256974484</v>
      </c>
      <c r="X1662" s="24">
        <f t="shared" si="800"/>
        <v>791.72659101944771</v>
      </c>
      <c r="Y1662" s="13">
        <f t="shared" si="786"/>
        <v>0.30584488179020219</v>
      </c>
      <c r="Z1662" s="24">
        <f t="shared" si="787"/>
        <v>4078.2758552313567</v>
      </c>
      <c r="AA1662" s="24">
        <f t="shared" si="788"/>
        <v>17664.693080439189</v>
      </c>
      <c r="AB1662" s="24">
        <f t="shared" si="801"/>
        <v>687.10838826796601</v>
      </c>
      <c r="AC1662" s="24">
        <f t="shared" si="802"/>
        <v>539.5392136944389</v>
      </c>
      <c r="AE1662" s="14">
        <f t="shared" si="803"/>
        <v>137</v>
      </c>
      <c r="AF1662" s="24">
        <f t="shared" si="807"/>
        <v>444.76960684721945</v>
      </c>
      <c r="AG1662" s="3">
        <f t="shared" si="804"/>
        <v>-1</v>
      </c>
      <c r="AH1662" s="3">
        <f>IF(AC1662&lt;=450,AthetaR30_0,IF(AC1662&gt;=650,AthetaR30_2,(IF(AC1662&lt;=550,AthetaR30_0+(AthetaR30_1-AthetaR30_0)/100*(AC1662-450),AthetaR30_1+(AthetaR30_2-AthetaR30_1)/100*(AC1662-450)))))</f>
        <v>0</v>
      </c>
      <c r="AI1662" s="3">
        <f>IF(AD1662&lt;=450,AthetaR60_0,IF(AD1662&gt;=650,AthetaR60_2,(IF(AD1662&lt;=550,AthetaR60_0+(AthetaR60_1-AthetaR60_0)/100*(AD1662-450),AthetaR60_1+(AthetaR60_2-AthetaR60_1)/100*(AD1662-450)))))</f>
        <v>0.5</v>
      </c>
      <c r="AJ1662" s="3">
        <f>IF(AE1662&lt;=450,AthetaR90_0,IF(AE1662&gt;=650,AthetaR90_2,(IF(AE1662&lt;=550,AthetaR90_0+(AthetaR90_1-AthetaR90_0)/100*(AE1662-450),AthetaR90_1+(AthetaR90_2-AthetaR90_1)/100*(AE1662-450)))))</f>
        <v>1.3</v>
      </c>
      <c r="AK1662" s="3">
        <f>IF(AF1662&lt;=450,AthetaR120_0,IF(AF1662&gt;=650,AthetaR120_2,(IF(AF1662&lt;=550,AthetaR120_0+(AthetaR120_1-AthetaR120_0)/100*(AF1662-450),AthetaR120_1+(AthetaR120_2-AthetaR120_1)/100*(AF1662-450)))))</f>
        <v>1.9</v>
      </c>
      <c r="AL1662" s="24">
        <f t="shared" si="805"/>
        <v>687.10838826796601</v>
      </c>
      <c r="AM1662" s="14">
        <f t="shared" si="806"/>
        <v>529.29792228444535</v>
      </c>
    </row>
    <row r="1663" spans="2:39" x14ac:dyDescent="0.25">
      <c r="B1663" s="3">
        <f t="shared" si="789"/>
        <v>8225</v>
      </c>
      <c r="C1663" s="14">
        <f t="shared" si="790"/>
        <v>137.08333333333334</v>
      </c>
      <c r="D1663" s="11">
        <f t="shared" si="791"/>
        <v>1068.9623142173245</v>
      </c>
      <c r="E1663" s="11">
        <f t="shared" si="777"/>
        <v>797.92995512765128</v>
      </c>
      <c r="F1663" s="11">
        <f t="shared" si="792"/>
        <v>386.10045642712936</v>
      </c>
      <c r="G1663" s="11">
        <f t="shared" si="778"/>
        <v>687.32683117791419</v>
      </c>
      <c r="H1663" s="11">
        <f t="shared" si="779"/>
        <v>539.76777328625099</v>
      </c>
      <c r="I1663" s="24">
        <f t="shared" si="793"/>
        <v>386.10045642712936</v>
      </c>
      <c r="J1663" s="12">
        <f t="shared" si="780"/>
        <v>0.19290062959593995</v>
      </c>
      <c r="K1663" s="24">
        <f t="shared" si="781"/>
        <v>599.29869479199692</v>
      </c>
      <c r="L1663" s="12">
        <f t="shared" si="794"/>
        <v>0.19461650025493654</v>
      </c>
      <c r="M1663" s="24">
        <f t="shared" si="795"/>
        <v>687.32683117791419</v>
      </c>
      <c r="N1663" s="12">
        <f t="shared" si="782"/>
        <v>0.41768521338003162</v>
      </c>
      <c r="O1663" s="24">
        <f t="shared" si="783"/>
        <v>922.58549291934355</v>
      </c>
      <c r="P1663" s="12">
        <f t="shared" si="796"/>
        <v>0.21814290924992075</v>
      </c>
      <c r="Q1663" s="24">
        <f t="shared" si="797"/>
        <v>539.76777328625099</v>
      </c>
      <c r="R1663" s="12">
        <f t="shared" si="784"/>
        <v>0.30321728278713284</v>
      </c>
      <c r="S1663" s="24">
        <f t="shared" si="785"/>
        <v>698.97953444832319</v>
      </c>
      <c r="T1663" s="12">
        <f t="shared" si="798"/>
        <v>0.22844097442197941</v>
      </c>
      <c r="W1663" s="24">
        <f t="shared" si="799"/>
        <v>634.89096745153506</v>
      </c>
      <c r="X1663" s="24">
        <f t="shared" si="800"/>
        <v>792.09952473260375</v>
      </c>
      <c r="Y1663" s="13">
        <f t="shared" si="786"/>
        <v>0.30572127383141501</v>
      </c>
      <c r="Z1663" s="24">
        <f t="shared" si="787"/>
        <v>4075.9746919029058</v>
      </c>
      <c r="AA1663" s="24">
        <f t="shared" si="788"/>
        <v>17668.444406002123</v>
      </c>
      <c r="AB1663" s="24">
        <f t="shared" si="801"/>
        <v>687.32683117791419</v>
      </c>
      <c r="AC1663" s="24">
        <f t="shared" si="802"/>
        <v>539.76777328625099</v>
      </c>
      <c r="AE1663" s="14">
        <f t="shared" si="803"/>
        <v>137.08333333333334</v>
      </c>
      <c r="AF1663" s="24">
        <f t="shared" si="807"/>
        <v>444.88388664312549</v>
      </c>
      <c r="AG1663" s="3">
        <f t="shared" si="804"/>
        <v>-1</v>
      </c>
      <c r="AH1663" s="3">
        <f>IF(AC1663&lt;=450,AthetaR30_0,IF(AC1663&gt;=650,AthetaR30_2,(IF(AC1663&lt;=550,AthetaR30_0+(AthetaR30_1-AthetaR30_0)/100*(AC1663-450),AthetaR30_1+(AthetaR30_2-AthetaR30_1)/100*(AC1663-450)))))</f>
        <v>0</v>
      </c>
      <c r="AI1663" s="3">
        <f>IF(AD1663&lt;=450,AthetaR60_0,IF(AD1663&gt;=650,AthetaR60_2,(IF(AD1663&lt;=550,AthetaR60_0+(AthetaR60_1-AthetaR60_0)/100*(AD1663-450),AthetaR60_1+(AthetaR60_2-AthetaR60_1)/100*(AD1663-450)))))</f>
        <v>0.5</v>
      </c>
      <c r="AJ1663" s="3">
        <f>IF(AE1663&lt;=450,AthetaR90_0,IF(AE1663&gt;=650,AthetaR90_2,(IF(AE1663&lt;=550,AthetaR90_0+(AthetaR90_1-AthetaR90_0)/100*(AE1663-450),AthetaR90_1+(AthetaR90_2-AthetaR90_1)/100*(AE1663-450)))))</f>
        <v>1.3</v>
      </c>
      <c r="AK1663" s="3">
        <f>IF(AF1663&lt;=450,AthetaR120_0,IF(AF1663&gt;=650,AthetaR120_2,(IF(AF1663&lt;=550,AthetaR120_0+(AthetaR120_1-AthetaR120_0)/100*(AF1663-450),AthetaR120_1+(AthetaR120_2-AthetaR120_1)/100*(AF1663-450)))))</f>
        <v>1.9</v>
      </c>
      <c r="AL1663" s="24">
        <f t="shared" si="805"/>
        <v>687.32683117791419</v>
      </c>
      <c r="AM1663" s="14">
        <f t="shared" si="806"/>
        <v>529.51180339459336</v>
      </c>
    </row>
    <row r="1664" spans="2:39" x14ac:dyDescent="0.25">
      <c r="B1664" s="3">
        <f t="shared" si="789"/>
        <v>8230</v>
      </c>
      <c r="C1664" s="14">
        <f t="shared" si="790"/>
        <v>137.16666666666666</v>
      </c>
      <c r="D1664" s="11">
        <f t="shared" si="791"/>
        <v>1069.0532866525762</v>
      </c>
      <c r="E1664" s="11">
        <f t="shared" si="777"/>
        <v>798.14375347630335</v>
      </c>
      <c r="F1664" s="11">
        <f t="shared" si="792"/>
        <v>386.2950729273843</v>
      </c>
      <c r="G1664" s="11">
        <f t="shared" si="778"/>
        <v>687.54497408716406</v>
      </c>
      <c r="H1664" s="11">
        <f t="shared" si="779"/>
        <v>539.99621426067301</v>
      </c>
      <c r="I1664" s="24">
        <f t="shared" si="793"/>
        <v>386.2950729273843</v>
      </c>
      <c r="J1664" s="12">
        <f t="shared" si="780"/>
        <v>0.1928717567935688</v>
      </c>
      <c r="K1664" s="24">
        <f t="shared" si="781"/>
        <v>599.3884094970615</v>
      </c>
      <c r="L1664" s="12">
        <f t="shared" si="794"/>
        <v>0.19456042158316247</v>
      </c>
      <c r="M1664" s="24">
        <f t="shared" si="795"/>
        <v>687.54497408716406</v>
      </c>
      <c r="N1664" s="12">
        <f t="shared" si="782"/>
        <v>0.41718357662806227</v>
      </c>
      <c r="O1664" s="24">
        <f t="shared" si="783"/>
        <v>923.69484337321978</v>
      </c>
      <c r="P1664" s="12">
        <f t="shared" si="796"/>
        <v>0.21784202110203876</v>
      </c>
      <c r="Q1664" s="24">
        <f t="shared" si="797"/>
        <v>539.99621426067301</v>
      </c>
      <c r="R1664" s="12">
        <f t="shared" si="784"/>
        <v>0.3031291703079137</v>
      </c>
      <c r="S1664" s="24">
        <f t="shared" si="785"/>
        <v>699.18271126446757</v>
      </c>
      <c r="T1664" s="12">
        <f t="shared" si="798"/>
        <v>0.22832241738298542</v>
      </c>
      <c r="W1664" s="24">
        <f t="shared" si="799"/>
        <v>635.19668872536647</v>
      </c>
      <c r="X1664" s="24">
        <f t="shared" si="800"/>
        <v>792.47452537074275</v>
      </c>
      <c r="Y1664" s="13">
        <f t="shared" si="786"/>
        <v>0.30559705756483657</v>
      </c>
      <c r="Z1664" s="24">
        <f t="shared" si="787"/>
        <v>4073.676618773422</v>
      </c>
      <c r="AA1664" s="24">
        <f t="shared" si="788"/>
        <v>17672.197794035113</v>
      </c>
      <c r="AB1664" s="24">
        <f t="shared" si="801"/>
        <v>687.54497408716406</v>
      </c>
      <c r="AC1664" s="24">
        <f t="shared" si="802"/>
        <v>539.99621426067301</v>
      </c>
      <c r="AE1664" s="14">
        <f t="shared" si="803"/>
        <v>137.16666666666666</v>
      </c>
      <c r="AF1664" s="24">
        <f t="shared" si="807"/>
        <v>444.99810713033651</v>
      </c>
      <c r="AG1664" s="3">
        <f t="shared" si="804"/>
        <v>-1</v>
      </c>
      <c r="AH1664" s="3">
        <f>IF(AC1664&lt;=450,AthetaR30_0,IF(AC1664&gt;=650,AthetaR30_2,(IF(AC1664&lt;=550,AthetaR30_0+(AthetaR30_1-AthetaR30_0)/100*(AC1664-450),AthetaR30_1+(AthetaR30_2-AthetaR30_1)/100*(AC1664-450)))))</f>
        <v>0</v>
      </c>
      <c r="AI1664" s="3">
        <f>IF(AD1664&lt;=450,AthetaR60_0,IF(AD1664&gt;=650,AthetaR60_2,(IF(AD1664&lt;=550,AthetaR60_0+(AthetaR60_1-AthetaR60_0)/100*(AD1664-450),AthetaR60_1+(AthetaR60_2-AthetaR60_1)/100*(AD1664-450)))))</f>
        <v>0.5</v>
      </c>
      <c r="AJ1664" s="3">
        <f>IF(AE1664&lt;=450,AthetaR90_0,IF(AE1664&gt;=650,AthetaR90_2,(IF(AE1664&lt;=550,AthetaR90_0+(AthetaR90_1-AthetaR90_0)/100*(AE1664-450),AthetaR90_1+(AthetaR90_2-AthetaR90_1)/100*(AE1664-450)))))</f>
        <v>1.3</v>
      </c>
      <c r="AK1664" s="3">
        <f>IF(AF1664&lt;=450,AthetaR120_0,IF(AF1664&gt;=650,AthetaR120_2,(IF(AF1664&lt;=550,AthetaR120_0+(AthetaR120_1-AthetaR120_0)/100*(AF1664-450),AthetaR120_1+(AthetaR120_2-AthetaR120_1)/100*(AF1664-450)))))</f>
        <v>1.9</v>
      </c>
      <c r="AL1664" s="24">
        <f t="shared" si="805"/>
        <v>687.54497408716406</v>
      </c>
      <c r="AM1664" s="14">
        <f t="shared" si="806"/>
        <v>529.72556285876647</v>
      </c>
    </row>
    <row r="1665" spans="2:39" x14ac:dyDescent="0.25">
      <c r="B1665" s="3">
        <f t="shared" si="789"/>
        <v>8235</v>
      </c>
      <c r="C1665" s="14">
        <f t="shared" si="790"/>
        <v>137.25</v>
      </c>
      <c r="D1665" s="11">
        <f t="shared" si="791"/>
        <v>1069.1442038861042</v>
      </c>
      <c r="E1665" s="11">
        <f t="shared" si="777"/>
        <v>798.35755182495541</v>
      </c>
      <c r="F1665" s="11">
        <f t="shared" si="792"/>
        <v>386.48963334896746</v>
      </c>
      <c r="G1665" s="11">
        <f t="shared" si="778"/>
        <v>687.76281610826607</v>
      </c>
      <c r="H1665" s="11">
        <f t="shared" si="779"/>
        <v>540.22453667805598</v>
      </c>
      <c r="I1665" s="24">
        <f t="shared" si="793"/>
        <v>386.48963334896746</v>
      </c>
      <c r="J1665" s="12">
        <f t="shared" si="780"/>
        <v>0.19284287944811651</v>
      </c>
      <c r="K1665" s="24">
        <f t="shared" si="781"/>
        <v>599.47816518941943</v>
      </c>
      <c r="L1665" s="12">
        <f t="shared" si="794"/>
        <v>0.1945043451135135</v>
      </c>
      <c r="M1665" s="24">
        <f t="shared" si="795"/>
        <v>687.76281610826607</v>
      </c>
      <c r="N1665" s="12">
        <f t="shared" si="782"/>
        <v>0.4166795009818331</v>
      </c>
      <c r="O1665" s="24">
        <f t="shared" si="783"/>
        <v>924.81227793382254</v>
      </c>
      <c r="P1665" s="12">
        <f t="shared" si="796"/>
        <v>0.21754023925507432</v>
      </c>
      <c r="Q1665" s="24">
        <f t="shared" si="797"/>
        <v>540.22453667805598</v>
      </c>
      <c r="R1665" s="12">
        <f t="shared" si="784"/>
        <v>0.30304106856688862</v>
      </c>
      <c r="S1665" s="24">
        <f t="shared" si="785"/>
        <v>699.38598144975424</v>
      </c>
      <c r="T1665" s="12">
        <f t="shared" si="798"/>
        <v>0.22820392072617657</v>
      </c>
      <c r="W1665" s="24">
        <f t="shared" si="799"/>
        <v>635.50228578293127</v>
      </c>
      <c r="X1665" s="24">
        <f t="shared" si="800"/>
        <v>792.85160931944768</v>
      </c>
      <c r="Y1665" s="13">
        <f t="shared" si="786"/>
        <v>0.30547222973043353</v>
      </c>
      <c r="Z1665" s="24">
        <f t="shared" si="787"/>
        <v>4071.3816510506035</v>
      </c>
      <c r="AA1665" s="24">
        <f t="shared" si="788"/>
        <v>17675.953316073475</v>
      </c>
      <c r="AB1665" s="24">
        <f t="shared" si="801"/>
        <v>687.76281610826607</v>
      </c>
      <c r="AC1665" s="24">
        <f t="shared" si="802"/>
        <v>540.22453667805598</v>
      </c>
      <c r="AE1665" s="14">
        <f t="shared" si="803"/>
        <v>137.25</v>
      </c>
      <c r="AF1665" s="24">
        <f t="shared" si="807"/>
        <v>445.11226833902799</v>
      </c>
      <c r="AG1665" s="3">
        <f t="shared" si="804"/>
        <v>-1</v>
      </c>
      <c r="AH1665" s="3">
        <f>IF(AC1665&lt;=450,AthetaR30_0,IF(AC1665&gt;=650,AthetaR30_2,(IF(AC1665&lt;=550,AthetaR30_0+(AthetaR30_1-AthetaR30_0)/100*(AC1665-450),AthetaR30_1+(AthetaR30_2-AthetaR30_1)/100*(AC1665-450)))))</f>
        <v>0</v>
      </c>
      <c r="AI1665" s="3">
        <f>IF(AD1665&lt;=450,AthetaR60_0,IF(AD1665&gt;=650,AthetaR60_2,(IF(AD1665&lt;=550,AthetaR60_0+(AthetaR60_1-AthetaR60_0)/100*(AD1665-450),AthetaR60_1+(AthetaR60_2-AthetaR60_1)/100*(AD1665-450)))))</f>
        <v>0.5</v>
      </c>
      <c r="AJ1665" s="3">
        <f>IF(AE1665&lt;=450,AthetaR90_0,IF(AE1665&gt;=650,AthetaR90_2,(IF(AE1665&lt;=550,AthetaR90_0+(AthetaR90_1-AthetaR90_0)/100*(AE1665-450),AthetaR90_1+(AthetaR90_2-AthetaR90_1)/100*(AE1665-450)))))</f>
        <v>1.3</v>
      </c>
      <c r="AK1665" s="3">
        <f>IF(AF1665&lt;=450,AthetaR120_0,IF(AF1665&gt;=650,AthetaR120_2,(IF(AF1665&lt;=550,AthetaR120_0+(AthetaR120_1-AthetaR120_0)/100*(AF1665-450),AthetaR120_1+(AthetaR120_2-AthetaR120_1)/100*(AF1665-450)))))</f>
        <v>1.9</v>
      </c>
      <c r="AL1665" s="24">
        <f t="shared" si="805"/>
        <v>687.76281610826607</v>
      </c>
      <c r="AM1665" s="14">
        <f t="shared" si="806"/>
        <v>529.93920078188</v>
      </c>
    </row>
    <row r="1666" spans="2:39" x14ac:dyDescent="0.25">
      <c r="B1666" s="3">
        <f t="shared" si="789"/>
        <v>8240</v>
      </c>
      <c r="C1666" s="14">
        <f t="shared" si="790"/>
        <v>137.33333333333334</v>
      </c>
      <c r="D1666" s="11">
        <f t="shared" si="791"/>
        <v>1069.2350659848601</v>
      </c>
      <c r="E1666" s="11">
        <f t="shared" si="777"/>
        <v>798.57135017360747</v>
      </c>
      <c r="F1666" s="11">
        <f t="shared" si="792"/>
        <v>386.68413769408096</v>
      </c>
      <c r="G1666" s="11">
        <f t="shared" si="778"/>
        <v>687.98035634752114</v>
      </c>
      <c r="H1666" s="11">
        <f t="shared" si="779"/>
        <v>540.45274059878216</v>
      </c>
      <c r="I1666" s="24">
        <f t="shared" si="793"/>
        <v>386.68413769408096</v>
      </c>
      <c r="J1666" s="12">
        <f t="shared" si="780"/>
        <v>0.19281399755426795</v>
      </c>
      <c r="K1666" s="24">
        <f t="shared" si="781"/>
        <v>599.56796191035835</v>
      </c>
      <c r="L1666" s="12">
        <f t="shared" si="794"/>
        <v>0.19444827086432376</v>
      </c>
      <c r="M1666" s="24">
        <f t="shared" si="795"/>
        <v>687.98035634752114</v>
      </c>
      <c r="N1666" s="12">
        <f t="shared" si="782"/>
        <v>0.41617297215209581</v>
      </c>
      <c r="O1666" s="24">
        <f t="shared" si="783"/>
        <v>925.93787741339997</v>
      </c>
      <c r="P1666" s="12">
        <f t="shared" si="796"/>
        <v>0.21723755741834347</v>
      </c>
      <c r="Q1666" s="24">
        <f t="shared" si="797"/>
        <v>540.45274059878216</v>
      </c>
      <c r="R1666" s="12">
        <f t="shared" si="784"/>
        <v>0.30295297763213708</v>
      </c>
      <c r="S1666" s="24">
        <f t="shared" si="785"/>
        <v>699.58934490681463</v>
      </c>
      <c r="T1666" s="12">
        <f t="shared" si="798"/>
        <v>0.2280854844824575</v>
      </c>
      <c r="W1666" s="24">
        <f t="shared" si="799"/>
        <v>635.80775801266168</v>
      </c>
      <c r="X1666" s="24">
        <f t="shared" si="800"/>
        <v>793.23079313213384</v>
      </c>
      <c r="Y1666" s="13">
        <f t="shared" si="786"/>
        <v>0.30534678703785867</v>
      </c>
      <c r="Z1666" s="24">
        <f t="shared" si="787"/>
        <v>4069.0898040236448</v>
      </c>
      <c r="AA1666" s="24">
        <f t="shared" si="788"/>
        <v>17679.711044153923</v>
      </c>
      <c r="AB1666" s="24">
        <f t="shared" si="801"/>
        <v>687.98035634752114</v>
      </c>
      <c r="AC1666" s="24">
        <f t="shared" si="802"/>
        <v>540.45274059878216</v>
      </c>
      <c r="AE1666" s="14">
        <f t="shared" si="803"/>
        <v>137.33333333333334</v>
      </c>
      <c r="AF1666" s="24">
        <f t="shared" si="807"/>
        <v>445.22637029939108</v>
      </c>
      <c r="AG1666" s="3">
        <f t="shared" si="804"/>
        <v>-1</v>
      </c>
      <c r="AH1666" s="3">
        <f>IF(AC1666&lt;=450,AthetaR30_0,IF(AC1666&gt;=650,AthetaR30_2,(IF(AC1666&lt;=550,AthetaR30_0+(AthetaR30_1-AthetaR30_0)/100*(AC1666-450),AthetaR30_1+(AthetaR30_2-AthetaR30_1)/100*(AC1666-450)))))</f>
        <v>0</v>
      </c>
      <c r="AI1666" s="3">
        <f>IF(AD1666&lt;=450,AthetaR60_0,IF(AD1666&gt;=650,AthetaR60_2,(IF(AD1666&lt;=550,AthetaR60_0+(AthetaR60_1-AthetaR60_0)/100*(AD1666-450),AthetaR60_1+(AthetaR60_2-AthetaR60_1)/100*(AD1666-450)))))</f>
        <v>0.5</v>
      </c>
      <c r="AJ1666" s="3">
        <f>IF(AE1666&lt;=450,AthetaR90_0,IF(AE1666&gt;=650,AthetaR90_2,(IF(AE1666&lt;=550,AthetaR90_0+(AthetaR90_1-AthetaR90_0)/100*(AE1666-450),AthetaR90_1+(AthetaR90_2-AthetaR90_1)/100*(AE1666-450)))))</f>
        <v>1.3</v>
      </c>
      <c r="AK1666" s="3">
        <f>IF(AF1666&lt;=450,AthetaR120_0,IF(AF1666&gt;=650,AthetaR120_2,(IF(AF1666&lt;=550,AthetaR120_0+(AthetaR120_1-AthetaR120_0)/100*(AF1666-450),AthetaR120_1+(AthetaR120_2-AthetaR120_1)/100*(AF1666-450)))))</f>
        <v>1.9</v>
      </c>
      <c r="AL1666" s="24">
        <f t="shared" si="805"/>
        <v>687.98035634752114</v>
      </c>
      <c r="AM1666" s="14">
        <f t="shared" si="806"/>
        <v>530.15271726910646</v>
      </c>
    </row>
    <row r="1667" spans="2:39" x14ac:dyDescent="0.25">
      <c r="B1667" s="3">
        <f t="shared" si="789"/>
        <v>8245</v>
      </c>
      <c r="C1667" s="14">
        <f t="shared" si="790"/>
        <v>137.41666666666666</v>
      </c>
      <c r="D1667" s="11">
        <f t="shared" si="791"/>
        <v>1069.3258730156738</v>
      </c>
      <c r="E1667" s="11">
        <f t="shared" si="777"/>
        <v>798.78514852225953</v>
      </c>
      <c r="F1667" s="11">
        <f t="shared" si="792"/>
        <v>386.87858596494527</v>
      </c>
      <c r="G1667" s="11">
        <f t="shared" si="778"/>
        <v>688.19759390493948</v>
      </c>
      <c r="H1667" s="11">
        <f t="shared" si="779"/>
        <v>540.68082608326461</v>
      </c>
      <c r="I1667" s="24">
        <f t="shared" si="793"/>
        <v>386.87858596494527</v>
      </c>
      <c r="J1667" s="12">
        <f t="shared" si="780"/>
        <v>0.19278511110676674</v>
      </c>
      <c r="K1667" s="24">
        <f t="shared" si="781"/>
        <v>599.65779970102449</v>
      </c>
      <c r="L1667" s="12">
        <f t="shared" si="794"/>
        <v>0.19439219885391593</v>
      </c>
      <c r="M1667" s="24">
        <f t="shared" si="795"/>
        <v>688.19759390493948</v>
      </c>
      <c r="N1667" s="12">
        <f t="shared" si="782"/>
        <v>0.41566397577503678</v>
      </c>
      <c r="O1667" s="24">
        <f t="shared" si="783"/>
        <v>927.07172362681399</v>
      </c>
      <c r="P1667" s="12">
        <f t="shared" si="796"/>
        <v>0.21693396925976097</v>
      </c>
      <c r="Q1667" s="24">
        <f t="shared" si="797"/>
        <v>540.68082608326461</v>
      </c>
      <c r="R1667" s="12">
        <f t="shared" si="784"/>
        <v>0.30286489757164275</v>
      </c>
      <c r="S1667" s="24">
        <f t="shared" si="785"/>
        <v>699.79280153818604</v>
      </c>
      <c r="T1667" s="12">
        <f t="shared" si="798"/>
        <v>0.2279671086825297</v>
      </c>
      <c r="W1667" s="24">
        <f t="shared" si="799"/>
        <v>636.1131047996995</v>
      </c>
      <c r="X1667" s="24">
        <f t="shared" si="800"/>
        <v>793.61209353213906</v>
      </c>
      <c r="Y1667" s="13">
        <f t="shared" si="786"/>
        <v>0.30522072616613488</v>
      </c>
      <c r="Z1667" s="24">
        <f t="shared" si="787"/>
        <v>4066.8010930640007</v>
      </c>
      <c r="AA1667" s="24">
        <f t="shared" si="788"/>
        <v>17683.47105081872</v>
      </c>
      <c r="AB1667" s="24">
        <f t="shared" si="801"/>
        <v>688.19759390493948</v>
      </c>
      <c r="AC1667" s="24">
        <f t="shared" si="802"/>
        <v>540.68082608326461</v>
      </c>
      <c r="AE1667" s="14">
        <f t="shared" si="803"/>
        <v>137.41666666666666</v>
      </c>
      <c r="AF1667" s="24">
        <f t="shared" si="807"/>
        <v>445.3404130416323</v>
      </c>
      <c r="AG1667" s="3">
        <f t="shared" si="804"/>
        <v>-1</v>
      </c>
      <c r="AH1667" s="3">
        <f>IF(AC1667&lt;=450,AthetaR30_0,IF(AC1667&gt;=650,AthetaR30_2,(IF(AC1667&lt;=550,AthetaR30_0+(AthetaR30_1-AthetaR30_0)/100*(AC1667-450),AthetaR30_1+(AthetaR30_2-AthetaR30_1)/100*(AC1667-450)))))</f>
        <v>0</v>
      </c>
      <c r="AI1667" s="3">
        <f>IF(AD1667&lt;=450,AthetaR60_0,IF(AD1667&gt;=650,AthetaR60_2,(IF(AD1667&lt;=550,AthetaR60_0+(AthetaR60_1-AthetaR60_0)/100*(AD1667-450),AthetaR60_1+(AthetaR60_2-AthetaR60_1)/100*(AD1667-450)))))</f>
        <v>0.5</v>
      </c>
      <c r="AJ1667" s="3">
        <f>IF(AE1667&lt;=450,AthetaR90_0,IF(AE1667&gt;=650,AthetaR90_2,(IF(AE1667&lt;=550,AthetaR90_0+(AthetaR90_1-AthetaR90_0)/100*(AE1667-450),AthetaR90_1+(AthetaR90_2-AthetaR90_1)/100*(AE1667-450)))))</f>
        <v>1.3</v>
      </c>
      <c r="AK1667" s="3">
        <f>IF(AF1667&lt;=450,AthetaR120_0,IF(AF1667&gt;=650,AthetaR120_2,(IF(AF1667&lt;=550,AthetaR120_0+(AthetaR120_1-AthetaR120_0)/100*(AF1667-450),AthetaR120_1+(AthetaR120_2-AthetaR120_1)/100*(AF1667-450)))))</f>
        <v>1.9</v>
      </c>
      <c r="AL1667" s="24">
        <f t="shared" si="805"/>
        <v>688.19759390493948</v>
      </c>
      <c r="AM1667" s="14">
        <f t="shared" si="806"/>
        <v>530.36611242587662</v>
      </c>
    </row>
    <row r="1668" spans="2:39" x14ac:dyDescent="0.25">
      <c r="B1668" s="3">
        <f t="shared" si="789"/>
        <v>8250</v>
      </c>
      <c r="C1668" s="14">
        <f t="shared" si="790"/>
        <v>137.5</v>
      </c>
      <c r="D1668" s="11">
        <f t="shared" si="791"/>
        <v>1069.4166250452542</v>
      </c>
      <c r="E1668" s="11">
        <f t="shared" si="777"/>
        <v>798.9989468709116</v>
      </c>
      <c r="F1668" s="11">
        <f t="shared" si="792"/>
        <v>387.07297816379918</v>
      </c>
      <c r="G1668" s="11">
        <f t="shared" si="778"/>
        <v>688.41452787419928</v>
      </c>
      <c r="H1668" s="11">
        <f t="shared" si="779"/>
        <v>540.9087931919471</v>
      </c>
      <c r="I1668" s="24">
        <f t="shared" si="793"/>
        <v>387.07297816379918</v>
      </c>
      <c r="J1668" s="12">
        <f t="shared" si="780"/>
        <v>0.19275622010041465</v>
      </c>
      <c r="K1668" s="24">
        <f t="shared" si="781"/>
        <v>599.74767860242241</v>
      </c>
      <c r="L1668" s="12">
        <f t="shared" si="794"/>
        <v>0.19433612910060538</v>
      </c>
      <c r="M1668" s="24">
        <f t="shared" si="795"/>
        <v>688.41452787419928</v>
      </c>
      <c r="N1668" s="12">
        <f t="shared" si="782"/>
        <v>0.41515249741238053</v>
      </c>
      <c r="O1668" s="24">
        <f t="shared" si="783"/>
        <v>928.21389940612653</v>
      </c>
      <c r="P1668" s="12">
        <f t="shared" si="796"/>
        <v>0.21662946840573094</v>
      </c>
      <c r="Q1668" s="24">
        <f t="shared" si="797"/>
        <v>540.9087931919471</v>
      </c>
      <c r="R1668" s="12">
        <f t="shared" si="784"/>
        <v>0.30277682845329329</v>
      </c>
      <c r="S1668" s="24">
        <f t="shared" si="785"/>
        <v>699.99635124631141</v>
      </c>
      <c r="T1668" s="12">
        <f t="shared" si="798"/>
        <v>0.22784879335689867</v>
      </c>
      <c r="W1668" s="24">
        <f t="shared" si="799"/>
        <v>636.41832552586561</v>
      </c>
      <c r="X1668" s="24">
        <f t="shared" si="800"/>
        <v>793.9955274148457</v>
      </c>
      <c r="Y1668" s="13">
        <f t="shared" si="786"/>
        <v>0.30509404376333132</v>
      </c>
      <c r="Z1668" s="24">
        <f t="shared" si="787"/>
        <v>4064.5155336261496</v>
      </c>
      <c r="AA1668" s="24">
        <f t="shared" si="788"/>
        <v>17687.23340911965</v>
      </c>
      <c r="AB1668" s="24">
        <f t="shared" si="801"/>
        <v>688.41452787419928</v>
      </c>
      <c r="AC1668" s="24">
        <f t="shared" si="802"/>
        <v>540.9087931919471</v>
      </c>
      <c r="AE1668" s="14">
        <f t="shared" si="803"/>
        <v>137.5</v>
      </c>
      <c r="AF1668" s="24">
        <f t="shared" si="807"/>
        <v>445.45439659597355</v>
      </c>
      <c r="AG1668" s="3">
        <f t="shared" si="804"/>
        <v>-1</v>
      </c>
      <c r="AH1668" s="3">
        <f>IF(AC1668&lt;=450,AthetaR30_0,IF(AC1668&gt;=650,AthetaR30_2,(IF(AC1668&lt;=550,AthetaR30_0+(AthetaR30_1-AthetaR30_0)/100*(AC1668-450),AthetaR30_1+(AthetaR30_2-AthetaR30_1)/100*(AC1668-450)))))</f>
        <v>0</v>
      </c>
      <c r="AI1668" s="3">
        <f>IF(AD1668&lt;=450,AthetaR60_0,IF(AD1668&gt;=650,AthetaR60_2,(IF(AD1668&lt;=550,AthetaR60_0+(AthetaR60_1-AthetaR60_0)/100*(AD1668-450),AthetaR60_1+(AthetaR60_2-AthetaR60_1)/100*(AD1668-450)))))</f>
        <v>0.5</v>
      </c>
      <c r="AJ1668" s="3">
        <f>IF(AE1668&lt;=450,AthetaR90_0,IF(AE1668&gt;=650,AthetaR90_2,(IF(AE1668&lt;=550,AthetaR90_0+(AthetaR90_1-AthetaR90_0)/100*(AE1668-450),AthetaR90_1+(AthetaR90_2-AthetaR90_1)/100*(AE1668-450)))))</f>
        <v>1.3</v>
      </c>
      <c r="AK1668" s="3">
        <f>IF(AF1668&lt;=450,AthetaR120_0,IF(AF1668&gt;=650,AthetaR120_2,(IF(AF1668&lt;=550,AthetaR120_0+(AthetaR120_1-AthetaR120_0)/100*(AF1668-450),AthetaR120_1+(AthetaR120_2-AthetaR120_1)/100*(AF1668-450)))))</f>
        <v>1.9</v>
      </c>
      <c r="AL1668" s="24">
        <f t="shared" si="805"/>
        <v>688.41452787419928</v>
      </c>
      <c r="AM1668" s="14">
        <f t="shared" si="806"/>
        <v>530.57938635788105</v>
      </c>
    </row>
    <row r="1669" spans="2:39" x14ac:dyDescent="0.25">
      <c r="B1669" s="3">
        <f t="shared" si="789"/>
        <v>8255</v>
      </c>
      <c r="C1669" s="14">
        <f t="shared" si="790"/>
        <v>137.58333333333334</v>
      </c>
      <c r="D1669" s="11">
        <f t="shared" si="791"/>
        <v>1069.5073221401888</v>
      </c>
      <c r="E1669" s="11">
        <f t="shared" si="777"/>
        <v>799.21274521956366</v>
      </c>
      <c r="F1669" s="11">
        <f t="shared" si="792"/>
        <v>387.26731429289975</v>
      </c>
      <c r="G1669" s="11">
        <f t="shared" si="778"/>
        <v>688.63115734260498</v>
      </c>
      <c r="H1669" s="11">
        <f t="shared" si="779"/>
        <v>541.13664198530398</v>
      </c>
      <c r="I1669" s="24">
        <f t="shared" si="793"/>
        <v>387.26731429289975</v>
      </c>
      <c r="J1669" s="12">
        <f t="shared" si="780"/>
        <v>0.19272732453007174</v>
      </c>
      <c r="K1669" s="24">
        <f t="shared" si="781"/>
        <v>599.83759865541606</v>
      </c>
      <c r="L1669" s="12">
        <f t="shared" si="794"/>
        <v>0.19428006162272687</v>
      </c>
      <c r="M1669" s="24">
        <f t="shared" si="795"/>
        <v>688.63115734260498</v>
      </c>
      <c r="N1669" s="12">
        <f t="shared" si="782"/>
        <v>0.41463852255150996</v>
      </c>
      <c r="O1669" s="24">
        <f t="shared" si="783"/>
        <v>929.36448861542056</v>
      </c>
      <c r="P1669" s="12">
        <f t="shared" si="796"/>
        <v>0.21632404844109088</v>
      </c>
      <c r="Q1669" s="24">
        <f t="shared" si="797"/>
        <v>541.13664198530398</v>
      </c>
      <c r="R1669" s="12">
        <f t="shared" si="784"/>
        <v>0.30268877034487973</v>
      </c>
      <c r="S1669" s="24">
        <f t="shared" si="785"/>
        <v>700.19999393354055</v>
      </c>
      <c r="T1669" s="12">
        <f t="shared" si="798"/>
        <v>0.22773053853591602</v>
      </c>
      <c r="W1669" s="24">
        <f t="shared" si="799"/>
        <v>636.72341956962896</v>
      </c>
      <c r="X1669" s="24">
        <f t="shared" si="800"/>
        <v>794.38111184983222</v>
      </c>
      <c r="Y1669" s="13">
        <f t="shared" si="786"/>
        <v>0.3049667364462389</v>
      </c>
      <c r="Z1669" s="24">
        <f t="shared" si="787"/>
        <v>4062.2331412483672</v>
      </c>
      <c r="AA1669" s="24">
        <f t="shared" si="788"/>
        <v>17690.998192622152</v>
      </c>
      <c r="AB1669" s="24">
        <f t="shared" si="801"/>
        <v>688.63115734260498</v>
      </c>
      <c r="AC1669" s="24">
        <f t="shared" si="802"/>
        <v>541.13664198530398</v>
      </c>
      <c r="AE1669" s="14">
        <f t="shared" si="803"/>
        <v>137.58333333333334</v>
      </c>
      <c r="AF1669" s="24">
        <f t="shared" si="807"/>
        <v>445.56832099265199</v>
      </c>
      <c r="AG1669" s="3">
        <f t="shared" si="804"/>
        <v>-1</v>
      </c>
      <c r="AH1669" s="3">
        <f>IF(AC1669&lt;=450,AthetaR30_0,IF(AC1669&gt;=650,AthetaR30_2,(IF(AC1669&lt;=550,AthetaR30_0+(AthetaR30_1-AthetaR30_0)/100*(AC1669-450),AthetaR30_1+(AthetaR30_2-AthetaR30_1)/100*(AC1669-450)))))</f>
        <v>0</v>
      </c>
      <c r="AI1669" s="3">
        <f>IF(AD1669&lt;=450,AthetaR60_0,IF(AD1669&gt;=650,AthetaR60_2,(IF(AD1669&lt;=550,AthetaR60_0+(AthetaR60_1-AthetaR60_0)/100*(AD1669-450),AthetaR60_1+(AthetaR60_2-AthetaR60_1)/100*(AD1669-450)))))</f>
        <v>0.5</v>
      </c>
      <c r="AJ1669" s="3">
        <f>IF(AE1669&lt;=450,AthetaR90_0,IF(AE1669&gt;=650,AthetaR90_2,(IF(AE1669&lt;=550,AthetaR90_0+(AthetaR90_1-AthetaR90_0)/100*(AE1669-450),AthetaR90_1+(AthetaR90_2-AthetaR90_1)/100*(AE1669-450)))))</f>
        <v>1.3</v>
      </c>
      <c r="AK1669" s="3">
        <f>IF(AF1669&lt;=450,AthetaR120_0,IF(AF1669&gt;=650,AthetaR120_2,(IF(AF1669&lt;=550,AthetaR120_0+(AthetaR120_1-AthetaR120_0)/100*(AF1669-450),AthetaR120_1+(AthetaR120_2-AthetaR120_1)/100*(AF1669-450)))))</f>
        <v>1.9</v>
      </c>
      <c r="AL1669" s="24">
        <f t="shared" si="805"/>
        <v>688.63115734260498</v>
      </c>
      <c r="AM1669" s="14">
        <f t="shared" si="806"/>
        <v>530.79253917107246</v>
      </c>
    </row>
    <row r="1670" spans="2:39" x14ac:dyDescent="0.25">
      <c r="B1670" s="3">
        <f t="shared" si="789"/>
        <v>8260</v>
      </c>
      <c r="C1670" s="14">
        <f t="shared" si="790"/>
        <v>137.66666666666666</v>
      </c>
      <c r="D1670" s="11">
        <f t="shared" si="791"/>
        <v>1069.5979643669436</v>
      </c>
      <c r="E1670" s="11">
        <f t="shared" si="777"/>
        <v>799.42654356821572</v>
      </c>
      <c r="F1670" s="11">
        <f t="shared" si="792"/>
        <v>387.4615943545225</v>
      </c>
      <c r="G1670" s="11">
        <f t="shared" si="778"/>
        <v>688.84748139104602</v>
      </c>
      <c r="H1670" s="11">
        <f t="shared" si="779"/>
        <v>541.36437252383985</v>
      </c>
      <c r="I1670" s="24">
        <f t="shared" si="793"/>
        <v>387.4615943545225</v>
      </c>
      <c r="J1670" s="12">
        <f t="shared" si="780"/>
        <v>0.19269842439065613</v>
      </c>
      <c r="K1670" s="24">
        <f t="shared" si="781"/>
        <v>599.92755990072806</v>
      </c>
      <c r="L1670" s="12">
        <f t="shared" si="794"/>
        <v>0.19422399643860752</v>
      </c>
      <c r="M1670" s="24">
        <f t="shared" si="795"/>
        <v>688.84748139104602</v>
      </c>
      <c r="N1670" s="12">
        <f t="shared" si="782"/>
        <v>0.41412203660560132</v>
      </c>
      <c r="O1670" s="24">
        <f t="shared" si="783"/>
        <v>930.5235761658704</v>
      </c>
      <c r="P1670" s="12">
        <f t="shared" si="796"/>
        <v>0.21601770290894351</v>
      </c>
      <c r="Q1670" s="24">
        <f t="shared" si="797"/>
        <v>541.36437252383985</v>
      </c>
      <c r="R1670" s="12">
        <f t="shared" si="784"/>
        <v>0.30260072331409676</v>
      </c>
      <c r="S1670" s="24">
        <f t="shared" si="785"/>
        <v>700.40372950213055</v>
      </c>
      <c r="T1670" s="12">
        <f t="shared" si="798"/>
        <v>0.2276123442497377</v>
      </c>
      <c r="W1670" s="24">
        <f t="shared" si="799"/>
        <v>637.02838630607516</v>
      </c>
      <c r="X1670" s="24">
        <f t="shared" si="800"/>
        <v>794.76886408305757</v>
      </c>
      <c r="Y1670" s="13">
        <f t="shared" si="786"/>
        <v>0.30483880080004067</v>
      </c>
      <c r="Z1670" s="24">
        <f t="shared" si="787"/>
        <v>4059.9539315535139</v>
      </c>
      <c r="AA1670" s="24">
        <f t="shared" si="788"/>
        <v>17694.765475409487</v>
      </c>
      <c r="AB1670" s="24">
        <f t="shared" si="801"/>
        <v>688.84748139104602</v>
      </c>
      <c r="AC1670" s="24">
        <f t="shared" si="802"/>
        <v>541.36437252383985</v>
      </c>
      <c r="AE1670" s="14">
        <f t="shared" si="803"/>
        <v>137.66666666666666</v>
      </c>
      <c r="AF1670" s="24">
        <f t="shared" si="807"/>
        <v>445.68218626191992</v>
      </c>
      <c r="AG1670" s="3">
        <f t="shared" si="804"/>
        <v>-1</v>
      </c>
      <c r="AH1670" s="3">
        <f>IF(AC1670&lt;=450,AthetaR30_0,IF(AC1670&gt;=650,AthetaR30_2,(IF(AC1670&lt;=550,AthetaR30_0+(AthetaR30_1-AthetaR30_0)/100*(AC1670-450),AthetaR30_1+(AthetaR30_2-AthetaR30_1)/100*(AC1670-450)))))</f>
        <v>0</v>
      </c>
      <c r="AI1670" s="3">
        <f>IF(AD1670&lt;=450,AthetaR60_0,IF(AD1670&gt;=650,AthetaR60_2,(IF(AD1670&lt;=550,AthetaR60_0+(AthetaR60_1-AthetaR60_0)/100*(AD1670-450),AthetaR60_1+(AthetaR60_2-AthetaR60_1)/100*(AD1670-450)))))</f>
        <v>0.5</v>
      </c>
      <c r="AJ1670" s="3">
        <f>IF(AE1670&lt;=450,AthetaR90_0,IF(AE1670&gt;=650,AthetaR90_2,(IF(AE1670&lt;=550,AthetaR90_0+(AthetaR90_1-AthetaR90_0)/100*(AE1670-450),AthetaR90_1+(AthetaR90_2-AthetaR90_1)/100*(AE1670-450)))))</f>
        <v>1.3</v>
      </c>
      <c r="AK1670" s="3">
        <f>IF(AF1670&lt;=450,AthetaR120_0,IF(AF1670&gt;=650,AthetaR120_2,(IF(AF1670&lt;=550,AthetaR120_0+(AthetaR120_1-AthetaR120_0)/100*(AF1670-450),AthetaR120_1+(AthetaR120_2-AthetaR120_1)/100*(AF1670-450)))))</f>
        <v>1.9</v>
      </c>
      <c r="AL1670" s="24">
        <f t="shared" si="805"/>
        <v>688.84748139104602</v>
      </c>
      <c r="AM1670" s="14">
        <f t="shared" si="806"/>
        <v>531.00557097166734</v>
      </c>
    </row>
    <row r="1671" spans="2:39" x14ac:dyDescent="0.25">
      <c r="B1671" s="3">
        <f t="shared" si="789"/>
        <v>8265</v>
      </c>
      <c r="C1671" s="14">
        <f t="shared" si="790"/>
        <v>137.75</v>
      </c>
      <c r="D1671" s="11">
        <f t="shared" si="791"/>
        <v>1069.6885517918656</v>
      </c>
      <c r="E1671" s="11">
        <f t="shared" si="777"/>
        <v>799.64034191686778</v>
      </c>
      <c r="F1671" s="11">
        <f t="shared" si="792"/>
        <v>387.65581835096111</v>
      </c>
      <c r="G1671" s="11">
        <f t="shared" si="778"/>
        <v>689.06349909395499</v>
      </c>
      <c r="H1671" s="11">
        <f t="shared" si="779"/>
        <v>541.59198486808964</v>
      </c>
      <c r="I1671" s="24">
        <f t="shared" si="793"/>
        <v>387.65581835096111</v>
      </c>
      <c r="J1671" s="12">
        <f t="shared" si="780"/>
        <v>0.19266951967714405</v>
      </c>
      <c r="K1671" s="24">
        <f t="shared" si="781"/>
        <v>600.01756237894051</v>
      </c>
      <c r="L1671" s="12">
        <f t="shared" si="794"/>
        <v>0.19416793356655401</v>
      </c>
      <c r="M1671" s="24">
        <f t="shared" si="795"/>
        <v>689.06349909395499</v>
      </c>
      <c r="N1671" s="12">
        <f t="shared" si="782"/>
        <v>0.41360302491377776</v>
      </c>
      <c r="O1671" s="24">
        <f t="shared" si="783"/>
        <v>931.69124803105592</v>
      </c>
      <c r="P1671" s="12">
        <f t="shared" si="796"/>
        <v>0.21571042531052589</v>
      </c>
      <c r="Q1671" s="24">
        <f t="shared" si="797"/>
        <v>541.59198486808964</v>
      </c>
      <c r="R1671" s="12">
        <f t="shared" si="784"/>
        <v>0.30251268742854143</v>
      </c>
      <c r="S1671" s="24">
        <f t="shared" si="785"/>
        <v>700.60755785424726</v>
      </c>
      <c r="T1671" s="12">
        <f t="shared" si="798"/>
        <v>0.22749421052830354</v>
      </c>
      <c r="W1671" s="24">
        <f t="shared" si="799"/>
        <v>637.33322510687515</v>
      </c>
      <c r="X1671" s="24">
        <f t="shared" si="800"/>
        <v>795.15880153907642</v>
      </c>
      <c r="Y1671" s="13">
        <f t="shared" si="786"/>
        <v>0.30471023337797898</v>
      </c>
      <c r="Z1671" s="24">
        <f t="shared" si="787"/>
        <v>4057.677920249816</v>
      </c>
      <c r="AA1671" s="24">
        <f t="shared" si="788"/>
        <v>17698.535332086889</v>
      </c>
      <c r="AB1671" s="24">
        <f t="shared" si="801"/>
        <v>689.06349909395499</v>
      </c>
      <c r="AC1671" s="24">
        <f t="shared" si="802"/>
        <v>541.59198486808964</v>
      </c>
      <c r="AE1671" s="14">
        <f t="shared" si="803"/>
        <v>137.75</v>
      </c>
      <c r="AF1671" s="24">
        <f t="shared" si="807"/>
        <v>445.79599243404482</v>
      </c>
      <c r="AG1671" s="3">
        <f t="shared" si="804"/>
        <v>-1</v>
      </c>
      <c r="AH1671" s="3">
        <f>IF(AC1671&lt;=450,AthetaR30_0,IF(AC1671&gt;=650,AthetaR30_2,(IF(AC1671&lt;=550,AthetaR30_0+(AthetaR30_1-AthetaR30_0)/100*(AC1671-450),AthetaR30_1+(AthetaR30_2-AthetaR30_1)/100*(AC1671-450)))))</f>
        <v>0</v>
      </c>
      <c r="AI1671" s="3">
        <f>IF(AD1671&lt;=450,AthetaR60_0,IF(AD1671&gt;=650,AthetaR60_2,(IF(AD1671&lt;=550,AthetaR60_0+(AthetaR60_1-AthetaR60_0)/100*(AD1671-450),AthetaR60_1+(AthetaR60_2-AthetaR60_1)/100*(AD1671-450)))))</f>
        <v>0.5</v>
      </c>
      <c r="AJ1671" s="3">
        <f>IF(AE1671&lt;=450,AthetaR90_0,IF(AE1671&gt;=650,AthetaR90_2,(IF(AE1671&lt;=550,AthetaR90_0+(AthetaR90_1-AthetaR90_0)/100*(AE1671-450),AthetaR90_1+(AthetaR90_2-AthetaR90_1)/100*(AE1671-450)))))</f>
        <v>1.3</v>
      </c>
      <c r="AK1671" s="3">
        <f>IF(AF1671&lt;=450,AthetaR120_0,IF(AF1671&gt;=650,AthetaR120_2,(IF(AF1671&lt;=550,AthetaR120_0+(AthetaR120_1-AthetaR120_0)/100*(AF1671-450),AthetaR120_1+(AthetaR120_2-AthetaR120_1)/100*(AF1671-450)))))</f>
        <v>1.9</v>
      </c>
      <c r="AL1671" s="24">
        <f t="shared" si="805"/>
        <v>689.06349909395499</v>
      </c>
      <c r="AM1671" s="14">
        <f t="shared" si="806"/>
        <v>531.21848186614773</v>
      </c>
    </row>
    <row r="1672" spans="2:39" x14ac:dyDescent="0.25">
      <c r="B1672" s="3">
        <f t="shared" si="789"/>
        <v>8270</v>
      </c>
      <c r="C1672" s="14">
        <f t="shared" si="790"/>
        <v>137.83333333333334</v>
      </c>
      <c r="D1672" s="11">
        <f t="shared" si="791"/>
        <v>1069.77908448118</v>
      </c>
      <c r="E1672" s="11">
        <f t="shared" si="777"/>
        <v>799.85414026551996</v>
      </c>
      <c r="F1672" s="11">
        <f t="shared" si="792"/>
        <v>387.84998628452769</v>
      </c>
      <c r="G1672" s="11">
        <f t="shared" si="778"/>
        <v>689.27920951926546</v>
      </c>
      <c r="H1672" s="11">
        <f t="shared" si="779"/>
        <v>541.81947907861797</v>
      </c>
      <c r="I1672" s="24">
        <f t="shared" si="793"/>
        <v>387.84998628452769</v>
      </c>
      <c r="J1672" s="12">
        <f t="shared" si="780"/>
        <v>0.19264061038456937</v>
      </c>
      <c r="K1672" s="24">
        <f t="shared" si="781"/>
        <v>600.10760613049479</v>
      </c>
      <c r="L1672" s="12">
        <f t="shared" si="794"/>
        <v>0.19411187302491406</v>
      </c>
      <c r="M1672" s="24">
        <f t="shared" si="795"/>
        <v>689.27920951926546</v>
      </c>
      <c r="N1672" s="12">
        <f t="shared" si="782"/>
        <v>0.41308147274128149</v>
      </c>
      <c r="O1672" s="24">
        <f t="shared" si="783"/>
        <v>932.86759126252946</v>
      </c>
      <c r="P1672" s="12">
        <f t="shared" si="796"/>
        <v>0.21540220910524363</v>
      </c>
      <c r="Q1672" s="24">
        <f t="shared" si="797"/>
        <v>541.81947907861797</v>
      </c>
      <c r="R1672" s="12">
        <f t="shared" si="784"/>
        <v>0.302424662755714</v>
      </c>
      <c r="S1672" s="24">
        <f t="shared" si="785"/>
        <v>700.81147889196495</v>
      </c>
      <c r="T1672" s="12">
        <f t="shared" si="798"/>
        <v>0.22737613740143489</v>
      </c>
      <c r="W1672" s="24">
        <f t="shared" si="799"/>
        <v>637.63793534025308</v>
      </c>
      <c r="X1672" s="24">
        <f t="shared" si="800"/>
        <v>795.55094182328855</v>
      </c>
      <c r="Y1672" s="13">
        <f t="shared" si="786"/>
        <v>0.30458103070101866</v>
      </c>
      <c r="Z1672" s="24">
        <f t="shared" si="787"/>
        <v>4055.4051231316721</v>
      </c>
      <c r="AA1672" s="24">
        <f t="shared" si="788"/>
        <v>17702.307837785815</v>
      </c>
      <c r="AB1672" s="24">
        <f t="shared" si="801"/>
        <v>689.27920951926546</v>
      </c>
      <c r="AC1672" s="24">
        <f t="shared" si="802"/>
        <v>541.81947907861797</v>
      </c>
      <c r="AE1672" s="14">
        <f t="shared" si="803"/>
        <v>137.83333333333334</v>
      </c>
      <c r="AF1672" s="24">
        <f t="shared" si="807"/>
        <v>445.90973953930899</v>
      </c>
      <c r="AG1672" s="3">
        <f t="shared" si="804"/>
        <v>-1</v>
      </c>
      <c r="AH1672" s="3">
        <f>IF(AC1672&lt;=450,AthetaR30_0,IF(AC1672&gt;=650,AthetaR30_2,(IF(AC1672&lt;=550,AthetaR30_0+(AthetaR30_1-AthetaR30_0)/100*(AC1672-450),AthetaR30_1+(AthetaR30_2-AthetaR30_1)/100*(AC1672-450)))))</f>
        <v>0</v>
      </c>
      <c r="AI1672" s="3">
        <f>IF(AD1672&lt;=450,AthetaR60_0,IF(AD1672&gt;=650,AthetaR60_2,(IF(AD1672&lt;=550,AthetaR60_0+(AthetaR60_1-AthetaR60_0)/100*(AD1672-450),AthetaR60_1+(AthetaR60_2-AthetaR60_1)/100*(AD1672-450)))))</f>
        <v>0.5</v>
      </c>
      <c r="AJ1672" s="3">
        <f>IF(AE1672&lt;=450,AthetaR90_0,IF(AE1672&gt;=650,AthetaR90_2,(IF(AE1672&lt;=550,AthetaR90_0+(AthetaR90_1-AthetaR90_0)/100*(AE1672-450),AthetaR90_1+(AthetaR90_2-AthetaR90_1)/100*(AE1672-450)))))</f>
        <v>1.3</v>
      </c>
      <c r="AK1672" s="3">
        <f>IF(AF1672&lt;=450,AthetaR120_0,IF(AF1672&gt;=650,AthetaR120_2,(IF(AF1672&lt;=550,AthetaR120_0+(AthetaR120_1-AthetaR120_0)/100*(AF1672-450),AthetaR120_1+(AthetaR120_2-AthetaR120_1)/100*(AF1672-450)))))</f>
        <v>1.9</v>
      </c>
      <c r="AL1672" s="24">
        <f t="shared" si="805"/>
        <v>689.27920951926546</v>
      </c>
      <c r="AM1672" s="14">
        <f t="shared" si="806"/>
        <v>531.43127196126284</v>
      </c>
    </row>
    <row r="1673" spans="2:39" x14ac:dyDescent="0.25">
      <c r="B1673" s="3">
        <f t="shared" si="789"/>
        <v>8275</v>
      </c>
      <c r="C1673" s="14">
        <f t="shared" si="790"/>
        <v>137.91666666666666</v>
      </c>
      <c r="D1673" s="11">
        <f t="shared" si="791"/>
        <v>1069.8695625009925</v>
      </c>
      <c r="E1673" s="11">
        <f t="shared" si="777"/>
        <v>800.06793861417191</v>
      </c>
      <c r="F1673" s="11">
        <f t="shared" si="792"/>
        <v>388.04409815755258</v>
      </c>
      <c r="G1673" s="11">
        <f t="shared" si="778"/>
        <v>689.49461172837073</v>
      </c>
      <c r="H1673" s="11">
        <f t="shared" si="779"/>
        <v>542.04685521601937</v>
      </c>
      <c r="I1673" s="24">
        <f t="shared" si="793"/>
        <v>388.04409815755258</v>
      </c>
      <c r="J1673" s="12">
        <f t="shared" si="780"/>
        <v>0.19261169650802387</v>
      </c>
      <c r="K1673" s="24">
        <f t="shared" si="781"/>
        <v>600.19769119569196</v>
      </c>
      <c r="L1673" s="12">
        <f t="shared" si="794"/>
        <v>0.19405581483200576</v>
      </c>
      <c r="M1673" s="24">
        <f t="shared" si="795"/>
        <v>689.49461172837073</v>
      </c>
      <c r="N1673" s="12">
        <f t="shared" si="782"/>
        <v>0.41255736527966064</v>
      </c>
      <c r="O1673" s="24">
        <f t="shared" si="783"/>
        <v>934.05269400564407</v>
      </c>
      <c r="P1673" s="12">
        <f t="shared" si="796"/>
        <v>0.21509304771042434</v>
      </c>
      <c r="Q1673" s="24">
        <f t="shared" si="797"/>
        <v>542.04685521601937</v>
      </c>
      <c r="R1673" s="12">
        <f t="shared" si="784"/>
        <v>0.30233664936301669</v>
      </c>
      <c r="S1673" s="24">
        <f t="shared" si="785"/>
        <v>701.01549251726783</v>
      </c>
      <c r="T1673" s="12">
        <f t="shared" si="798"/>
        <v>0.2272581248987231</v>
      </c>
      <c r="W1673" s="24">
        <f t="shared" si="799"/>
        <v>637.94251637095408</v>
      </c>
      <c r="X1673" s="24">
        <f t="shared" si="800"/>
        <v>795.94530272421935</v>
      </c>
      <c r="Y1673" s="13">
        <f t="shared" si="786"/>
        <v>0.30445118925750542</v>
      </c>
      <c r="Z1673" s="24">
        <f t="shared" si="787"/>
        <v>4053.1355560804459</v>
      </c>
      <c r="AA1673" s="24">
        <f t="shared" si="788"/>
        <v>17706.08306816814</v>
      </c>
      <c r="AB1673" s="24">
        <f t="shared" si="801"/>
        <v>689.49461172837073</v>
      </c>
      <c r="AC1673" s="24">
        <f t="shared" si="802"/>
        <v>542.04685521601937</v>
      </c>
      <c r="AE1673" s="14">
        <f t="shared" si="803"/>
        <v>137.91666666666666</v>
      </c>
      <c r="AF1673" s="24">
        <f t="shared" si="807"/>
        <v>446.02342760800968</v>
      </c>
      <c r="AG1673" s="3">
        <f t="shared" si="804"/>
        <v>-1</v>
      </c>
      <c r="AH1673" s="3">
        <f>IF(AC1673&lt;=450,AthetaR30_0,IF(AC1673&gt;=650,AthetaR30_2,(IF(AC1673&lt;=550,AthetaR30_0+(AthetaR30_1-AthetaR30_0)/100*(AC1673-450),AthetaR30_1+(AthetaR30_2-AthetaR30_1)/100*(AC1673-450)))))</f>
        <v>0</v>
      </c>
      <c r="AI1673" s="3">
        <f>IF(AD1673&lt;=450,AthetaR60_0,IF(AD1673&gt;=650,AthetaR60_2,(IF(AD1673&lt;=550,AthetaR60_0+(AthetaR60_1-AthetaR60_0)/100*(AD1673-450),AthetaR60_1+(AthetaR60_2-AthetaR60_1)/100*(AD1673-450)))))</f>
        <v>0.5</v>
      </c>
      <c r="AJ1673" s="3">
        <f>IF(AE1673&lt;=450,AthetaR90_0,IF(AE1673&gt;=650,AthetaR90_2,(IF(AE1673&lt;=550,AthetaR90_0+(AthetaR90_1-AthetaR90_0)/100*(AE1673-450),AthetaR90_1+(AthetaR90_2-AthetaR90_1)/100*(AE1673-450)))))</f>
        <v>1.3</v>
      </c>
      <c r="AK1673" s="3">
        <f>IF(AF1673&lt;=450,AthetaR120_0,IF(AF1673&gt;=650,AthetaR120_2,(IF(AF1673&lt;=550,AthetaR120_0+(AthetaR120_1-AthetaR120_0)/100*(AF1673-450),AthetaR120_1+(AthetaR120_2-AthetaR120_1)/100*(AF1673-450)))))</f>
        <v>1.9</v>
      </c>
      <c r="AL1673" s="24">
        <f t="shared" si="805"/>
        <v>689.49461172837073</v>
      </c>
      <c r="AM1673" s="14">
        <f t="shared" si="806"/>
        <v>531.64394136403155</v>
      </c>
    </row>
    <row r="1674" spans="2:39" x14ac:dyDescent="0.25">
      <c r="B1674" s="3">
        <f t="shared" si="789"/>
        <v>8280</v>
      </c>
      <c r="C1674" s="14">
        <f t="shared" si="790"/>
        <v>138</v>
      </c>
      <c r="D1674" s="11">
        <f t="shared" si="791"/>
        <v>1069.9599859172895</v>
      </c>
      <c r="E1674" s="11">
        <f t="shared" si="777"/>
        <v>800.28173696282408</v>
      </c>
      <c r="F1674" s="11">
        <f t="shared" si="792"/>
        <v>388.23815397238457</v>
      </c>
      <c r="G1674" s="11">
        <f t="shared" si="778"/>
        <v>689.70970477608114</v>
      </c>
      <c r="H1674" s="11">
        <f t="shared" si="779"/>
        <v>542.27411334091812</v>
      </c>
      <c r="I1674" s="24">
        <f t="shared" si="793"/>
        <v>388.23815397238457</v>
      </c>
      <c r="J1674" s="12">
        <f t="shared" si="780"/>
        <v>0.19258277804265686</v>
      </c>
      <c r="K1674" s="24">
        <f t="shared" si="781"/>
        <v>600.28781761469281</v>
      </c>
      <c r="L1674" s="12">
        <f t="shared" si="794"/>
        <v>0.19399975900614866</v>
      </c>
      <c r="M1674" s="24">
        <f t="shared" si="795"/>
        <v>689.70970477608114</v>
      </c>
      <c r="N1674" s="12">
        <f t="shared" si="782"/>
        <v>0.4120306876469777</v>
      </c>
      <c r="O1674" s="24">
        <f t="shared" si="783"/>
        <v>935.24664551563819</v>
      </c>
      <c r="P1674" s="12">
        <f t="shared" si="796"/>
        <v>0.21478293450129773</v>
      </c>
      <c r="Q1674" s="24">
        <f t="shared" si="797"/>
        <v>542.27411334091812</v>
      </c>
      <c r="R1674" s="12">
        <f t="shared" si="784"/>
        <v>0.30224864731775392</v>
      </c>
      <c r="S1674" s="24">
        <f t="shared" si="785"/>
        <v>701.21959863205075</v>
      </c>
      <c r="T1674" s="12">
        <f t="shared" si="798"/>
        <v>0.22714017304957881</v>
      </c>
      <c r="W1674" s="24">
        <f t="shared" si="799"/>
        <v>638.2469675602116</v>
      </c>
      <c r="X1674" s="24">
        <f t="shared" si="800"/>
        <v>796.34190221583583</v>
      </c>
      <c r="Y1674" s="13">
        <f t="shared" si="786"/>
        <v>0.30432070550282564</v>
      </c>
      <c r="Z1674" s="24">
        <f t="shared" si="787"/>
        <v>4050.8692350653118</v>
      </c>
      <c r="AA1674" s="24">
        <f t="shared" si="788"/>
        <v>17709.861099430724</v>
      </c>
      <c r="AB1674" s="24">
        <f t="shared" si="801"/>
        <v>689.70970477608114</v>
      </c>
      <c r="AC1674" s="24">
        <f t="shared" si="802"/>
        <v>542.27411334091812</v>
      </c>
      <c r="AE1674" s="14">
        <f t="shared" si="803"/>
        <v>138</v>
      </c>
      <c r="AF1674" s="24">
        <f t="shared" si="807"/>
        <v>446.13705667045906</v>
      </c>
      <c r="AG1674" s="3">
        <f t="shared" si="804"/>
        <v>-1</v>
      </c>
      <c r="AH1674" s="3">
        <f>IF(AC1674&lt;=450,AthetaR30_0,IF(AC1674&gt;=650,AthetaR30_2,(IF(AC1674&lt;=550,AthetaR30_0+(AthetaR30_1-AthetaR30_0)/100*(AC1674-450),AthetaR30_1+(AthetaR30_2-AthetaR30_1)/100*(AC1674-450)))))</f>
        <v>0</v>
      </c>
      <c r="AI1674" s="3">
        <f>IF(AD1674&lt;=450,AthetaR60_0,IF(AD1674&gt;=650,AthetaR60_2,(IF(AD1674&lt;=550,AthetaR60_0+(AthetaR60_1-AthetaR60_0)/100*(AD1674-450),AthetaR60_1+(AthetaR60_2-AthetaR60_1)/100*(AD1674-450)))))</f>
        <v>0.5</v>
      </c>
      <c r="AJ1674" s="3">
        <f>IF(AE1674&lt;=450,AthetaR90_0,IF(AE1674&gt;=650,AthetaR90_2,(IF(AE1674&lt;=550,AthetaR90_0+(AthetaR90_1-AthetaR90_0)/100*(AE1674-450),AthetaR90_1+(AthetaR90_2-AthetaR90_1)/100*(AE1674-450)))))</f>
        <v>1.3</v>
      </c>
      <c r="AK1674" s="3">
        <f>IF(AF1674&lt;=450,AthetaR120_0,IF(AF1674&gt;=650,AthetaR120_2,(IF(AF1674&lt;=550,AthetaR120_0+(AthetaR120_1-AthetaR120_0)/100*(AF1674-450),AthetaR120_1+(AthetaR120_2-AthetaR120_1)/100*(AF1674-450)))))</f>
        <v>1.9</v>
      </c>
      <c r="AL1674" s="24">
        <f t="shared" si="805"/>
        <v>689.70970477608114</v>
      </c>
      <c r="AM1674" s="14">
        <f t="shared" si="806"/>
        <v>531.85649018174377</v>
      </c>
    </row>
    <row r="1675" spans="2:39" x14ac:dyDescent="0.25">
      <c r="B1675" s="3">
        <f t="shared" si="789"/>
        <v>8285</v>
      </c>
      <c r="C1675" s="14">
        <f t="shared" si="790"/>
        <v>138.08333333333334</v>
      </c>
      <c r="D1675" s="11">
        <f t="shared" si="791"/>
        <v>1070.0503547959379</v>
      </c>
      <c r="E1675" s="11">
        <f t="shared" si="777"/>
        <v>800.49553531147615</v>
      </c>
      <c r="F1675" s="11">
        <f t="shared" si="792"/>
        <v>388.43215373139071</v>
      </c>
      <c r="G1675" s="11">
        <f t="shared" si="778"/>
        <v>689.92448771058241</v>
      </c>
      <c r="H1675" s="11">
        <f t="shared" si="779"/>
        <v>542.50125351396775</v>
      </c>
      <c r="I1675" s="24">
        <f t="shared" si="793"/>
        <v>388.43215373139071</v>
      </c>
      <c r="J1675" s="12">
        <f t="shared" si="780"/>
        <v>0.19255385498367517</v>
      </c>
      <c r="K1675" s="24">
        <f t="shared" si="781"/>
        <v>600.37798542751761</v>
      </c>
      <c r="L1675" s="12">
        <f t="shared" si="794"/>
        <v>0.19394370556566815</v>
      </c>
      <c r="M1675" s="24">
        <f t="shared" si="795"/>
        <v>689.92448771058241</v>
      </c>
      <c r="N1675" s="12">
        <f t="shared" si="782"/>
        <v>0.41150142488803576</v>
      </c>
      <c r="O1675" s="24">
        <f t="shared" si="783"/>
        <v>936.44953617399119</v>
      </c>
      <c r="P1675" s="12">
        <f t="shared" si="796"/>
        <v>0.21447186281092295</v>
      </c>
      <c r="Q1675" s="24">
        <f t="shared" si="797"/>
        <v>542.50125351396775</v>
      </c>
      <c r="R1675" s="12">
        <f t="shared" si="784"/>
        <v>0.30216065668713166</v>
      </c>
      <c r="S1675" s="24">
        <f t="shared" si="785"/>
        <v>701.42379713811977</v>
      </c>
      <c r="T1675" s="12">
        <f t="shared" si="798"/>
        <v>0.22702228188323914</v>
      </c>
      <c r="W1675" s="24">
        <f t="shared" si="799"/>
        <v>638.55128826571445</v>
      </c>
      <c r="X1675" s="24">
        <f t="shared" si="800"/>
        <v>796.74075845989546</v>
      </c>
      <c r="Y1675" s="13">
        <f t="shared" si="786"/>
        <v>0.30418957585905143</v>
      </c>
      <c r="Z1675" s="24">
        <f t="shared" si="787"/>
        <v>4048.6061761440424</v>
      </c>
      <c r="AA1675" s="24">
        <f t="shared" si="788"/>
        <v>17713.64200830934</v>
      </c>
      <c r="AB1675" s="24">
        <f t="shared" si="801"/>
        <v>689.92448771058241</v>
      </c>
      <c r="AC1675" s="24">
        <f t="shared" si="802"/>
        <v>542.50125351396775</v>
      </c>
      <c r="AE1675" s="14">
        <f t="shared" si="803"/>
        <v>138.08333333333334</v>
      </c>
      <c r="AF1675" s="24">
        <f t="shared" si="807"/>
        <v>446.25062675698388</v>
      </c>
      <c r="AG1675" s="3">
        <f t="shared" si="804"/>
        <v>-1</v>
      </c>
      <c r="AH1675" s="3">
        <f>IF(AC1675&lt;=450,AthetaR30_0,IF(AC1675&gt;=650,AthetaR30_2,(IF(AC1675&lt;=550,AthetaR30_0+(AthetaR30_1-AthetaR30_0)/100*(AC1675-450),AthetaR30_1+(AthetaR30_2-AthetaR30_1)/100*(AC1675-450)))))</f>
        <v>0</v>
      </c>
      <c r="AI1675" s="3">
        <f>IF(AD1675&lt;=450,AthetaR60_0,IF(AD1675&gt;=650,AthetaR60_2,(IF(AD1675&lt;=550,AthetaR60_0+(AthetaR60_1-AthetaR60_0)/100*(AD1675-450),AthetaR60_1+(AthetaR60_2-AthetaR60_1)/100*(AD1675-450)))))</f>
        <v>0.5</v>
      </c>
      <c r="AJ1675" s="3">
        <f>IF(AE1675&lt;=450,AthetaR90_0,IF(AE1675&gt;=650,AthetaR90_2,(IF(AE1675&lt;=550,AthetaR90_0+(AthetaR90_1-AthetaR90_0)/100*(AE1675-450),AthetaR90_1+(AthetaR90_2-AthetaR90_1)/100*(AE1675-450)))))</f>
        <v>1.3</v>
      </c>
      <c r="AK1675" s="3">
        <f>IF(AF1675&lt;=450,AthetaR120_0,IF(AF1675&gt;=650,AthetaR120_2,(IF(AF1675&lt;=550,AthetaR120_0+(AthetaR120_1-AthetaR120_0)/100*(AF1675-450),AthetaR120_1+(AthetaR120_2-AthetaR120_1)/100*(AF1675-450)))))</f>
        <v>1.9</v>
      </c>
      <c r="AL1675" s="24">
        <f t="shared" si="805"/>
        <v>689.92448771058241</v>
      </c>
      <c r="AM1675" s="14">
        <f t="shared" si="806"/>
        <v>532.06891852196259</v>
      </c>
    </row>
    <row r="1676" spans="2:39" x14ac:dyDescent="0.25">
      <c r="B1676" s="3">
        <f t="shared" si="789"/>
        <v>8290</v>
      </c>
      <c r="C1676" s="14">
        <f t="shared" si="790"/>
        <v>138.16666666666666</v>
      </c>
      <c r="D1676" s="11">
        <f t="shared" si="791"/>
        <v>1070.1406692026846</v>
      </c>
      <c r="E1676" s="11">
        <f t="shared" si="777"/>
        <v>800.70933366012821</v>
      </c>
      <c r="F1676" s="11">
        <f t="shared" si="792"/>
        <v>388.6260974369564</v>
      </c>
      <c r="G1676" s="11">
        <f t="shared" si="778"/>
        <v>690.13895957339332</v>
      </c>
      <c r="H1676" s="11">
        <f t="shared" si="779"/>
        <v>542.728275795851</v>
      </c>
      <c r="I1676" s="24">
        <f t="shared" si="793"/>
        <v>388.6260974369564</v>
      </c>
      <c r="J1676" s="12">
        <f t="shared" si="780"/>
        <v>0.19252492732634291</v>
      </c>
      <c r="K1676" s="24">
        <f t="shared" si="781"/>
        <v>600.46819467404725</v>
      </c>
      <c r="L1676" s="12">
        <f t="shared" si="794"/>
        <v>0.19388765452890808</v>
      </c>
      <c r="M1676" s="24">
        <f t="shared" si="795"/>
        <v>690.13895957339332</v>
      </c>
      <c r="N1676" s="12">
        <f t="shared" si="782"/>
        <v>0.41096956197462448</v>
      </c>
      <c r="O1676" s="24">
        <f t="shared" si="783"/>
        <v>937.66145750504813</v>
      </c>
      <c r="P1676" s="12">
        <f t="shared" si="796"/>
        <v>0.21415982593014113</v>
      </c>
      <c r="Q1676" s="24">
        <f t="shared" si="797"/>
        <v>542.728275795851</v>
      </c>
      <c r="R1676" s="12">
        <f t="shared" si="784"/>
        <v>0.30207267753825728</v>
      </c>
      <c r="S1676" s="24">
        <f t="shared" si="785"/>
        <v>701.62808793719273</v>
      </c>
      <c r="T1676" s="12">
        <f t="shared" si="798"/>
        <v>0.22690445142878837</v>
      </c>
      <c r="W1676" s="24">
        <f t="shared" si="799"/>
        <v>638.85547784157347</v>
      </c>
      <c r="X1676" s="24">
        <f t="shared" si="800"/>
        <v>797.14188980833092</v>
      </c>
      <c r="Y1676" s="13">
        <f t="shared" si="786"/>
        <v>0.30405779671459715</v>
      </c>
      <c r="Z1676" s="24">
        <f t="shared" si="787"/>
        <v>4046.3463954638682</v>
      </c>
      <c r="AA1676" s="24">
        <f t="shared" si="788"/>
        <v>17717.425872083655</v>
      </c>
      <c r="AB1676" s="24">
        <f t="shared" si="801"/>
        <v>690.13895957339332</v>
      </c>
      <c r="AC1676" s="24">
        <f t="shared" si="802"/>
        <v>542.728275795851</v>
      </c>
      <c r="AE1676" s="14">
        <f t="shared" si="803"/>
        <v>138.16666666666666</v>
      </c>
      <c r="AF1676" s="24">
        <f t="shared" si="807"/>
        <v>446.3641378979255</v>
      </c>
      <c r="AG1676" s="3">
        <f t="shared" si="804"/>
        <v>-1</v>
      </c>
      <c r="AH1676" s="3">
        <f>IF(AC1676&lt;=450,AthetaR30_0,IF(AC1676&gt;=650,AthetaR30_2,(IF(AC1676&lt;=550,AthetaR30_0+(AthetaR30_1-AthetaR30_0)/100*(AC1676-450),AthetaR30_1+(AthetaR30_2-AthetaR30_1)/100*(AC1676-450)))))</f>
        <v>0</v>
      </c>
      <c r="AI1676" s="3">
        <f>IF(AD1676&lt;=450,AthetaR60_0,IF(AD1676&gt;=650,AthetaR60_2,(IF(AD1676&lt;=550,AthetaR60_0+(AthetaR60_1-AthetaR60_0)/100*(AD1676-450),AthetaR60_1+(AthetaR60_2-AthetaR60_1)/100*(AD1676-450)))))</f>
        <v>0.5</v>
      </c>
      <c r="AJ1676" s="3">
        <f>IF(AE1676&lt;=450,AthetaR90_0,IF(AE1676&gt;=650,AthetaR90_2,(IF(AE1676&lt;=550,AthetaR90_0+(AthetaR90_1-AthetaR90_0)/100*(AE1676-450),AthetaR90_1+(AthetaR90_2-AthetaR90_1)/100*(AE1676-450)))))</f>
        <v>1.3</v>
      </c>
      <c r="AK1676" s="3">
        <f>IF(AF1676&lt;=450,AthetaR120_0,IF(AF1676&gt;=650,AthetaR120_2,(IF(AF1676&lt;=550,AthetaR120_0+(AthetaR120_1-AthetaR120_0)/100*(AF1676-450),AthetaR120_1+(AthetaR120_2-AthetaR120_1)/100*(AF1676-450)))))</f>
        <v>1.9</v>
      </c>
      <c r="AL1676" s="24">
        <f t="shared" si="805"/>
        <v>690.13895957339332</v>
      </c>
      <c r="AM1676" s="14">
        <f t="shared" si="806"/>
        <v>532.28122649252612</v>
      </c>
    </row>
    <row r="1677" spans="2:39" x14ac:dyDescent="0.25">
      <c r="B1677" s="3">
        <f t="shared" si="789"/>
        <v>8295</v>
      </c>
      <c r="C1677" s="14">
        <f t="shared" si="790"/>
        <v>138.25</v>
      </c>
      <c r="D1677" s="11">
        <f t="shared" si="791"/>
        <v>1070.2309292031593</v>
      </c>
      <c r="E1677" s="11">
        <f t="shared" si="777"/>
        <v>800.92313200878027</v>
      </c>
      <c r="F1677" s="11">
        <f t="shared" si="792"/>
        <v>388.81998509148531</v>
      </c>
      <c r="G1677" s="11">
        <f t="shared" si="778"/>
        <v>690.35311939932342</v>
      </c>
      <c r="H1677" s="11">
        <f t="shared" si="779"/>
        <v>542.95518024727983</v>
      </c>
      <c r="I1677" s="24">
        <f t="shared" si="793"/>
        <v>388.81998509148531</v>
      </c>
      <c r="J1677" s="12">
        <f t="shared" si="780"/>
        <v>0.19249599506598147</v>
      </c>
      <c r="K1677" s="24">
        <f t="shared" si="781"/>
        <v>600.55844539402256</v>
      </c>
      <c r="L1677" s="12">
        <f t="shared" si="794"/>
        <v>0.19383160591416537</v>
      </c>
      <c r="M1677" s="24">
        <f t="shared" si="795"/>
        <v>690.35311939932342</v>
      </c>
      <c r="N1677" s="12">
        <f t="shared" si="782"/>
        <v>0.41043508380578581</v>
      </c>
      <c r="O1677" s="24">
        <f t="shared" si="783"/>
        <v>938.88250219292161</v>
      </c>
      <c r="P1677" s="12">
        <f t="shared" si="796"/>
        <v>0.21384681710736417</v>
      </c>
      <c r="Q1677" s="24">
        <f t="shared" si="797"/>
        <v>542.95518024727983</v>
      </c>
      <c r="R1677" s="12">
        <f t="shared" si="784"/>
        <v>0.30198470993813964</v>
      </c>
      <c r="S1677" s="24">
        <f t="shared" si="785"/>
        <v>701.83247093089994</v>
      </c>
      <c r="T1677" s="12">
        <f t="shared" si="798"/>
        <v>0.22678668171505439</v>
      </c>
      <c r="W1677" s="24">
        <f t="shared" si="799"/>
        <v>639.15953563828805</v>
      </c>
      <c r="X1677" s="24">
        <f t="shared" si="800"/>
        <v>797.54531480566993</v>
      </c>
      <c r="Y1677" s="13">
        <f t="shared" si="786"/>
        <v>0.30392536442385376</v>
      </c>
      <c r="Z1677" s="24">
        <f t="shared" si="787"/>
        <v>4044.0899092623058</v>
      </c>
      <c r="AA1677" s="24">
        <f t="shared" si="788"/>
        <v>17721.212768581019</v>
      </c>
      <c r="AB1677" s="24">
        <f t="shared" si="801"/>
        <v>690.35311939932342</v>
      </c>
      <c r="AC1677" s="24">
        <f t="shared" si="802"/>
        <v>542.95518024727983</v>
      </c>
      <c r="AE1677" s="14">
        <f t="shared" si="803"/>
        <v>138.25</v>
      </c>
      <c r="AF1677" s="24">
        <f t="shared" si="807"/>
        <v>446.47759012363991</v>
      </c>
      <c r="AG1677" s="3">
        <f t="shared" si="804"/>
        <v>-1</v>
      </c>
      <c r="AH1677" s="3">
        <f>IF(AC1677&lt;=450,AthetaR30_0,IF(AC1677&gt;=650,AthetaR30_2,(IF(AC1677&lt;=550,AthetaR30_0+(AthetaR30_1-AthetaR30_0)/100*(AC1677-450),AthetaR30_1+(AthetaR30_2-AthetaR30_1)/100*(AC1677-450)))))</f>
        <v>0</v>
      </c>
      <c r="AI1677" s="3">
        <f>IF(AD1677&lt;=450,AthetaR60_0,IF(AD1677&gt;=650,AthetaR60_2,(IF(AD1677&lt;=550,AthetaR60_0+(AthetaR60_1-AthetaR60_0)/100*(AD1677-450),AthetaR60_1+(AthetaR60_2-AthetaR60_1)/100*(AD1677-450)))))</f>
        <v>0.5</v>
      </c>
      <c r="AJ1677" s="3">
        <f>IF(AE1677&lt;=450,AthetaR90_0,IF(AE1677&gt;=650,AthetaR90_2,(IF(AE1677&lt;=550,AthetaR90_0+(AthetaR90_1-AthetaR90_0)/100*(AE1677-450),AthetaR90_1+(AthetaR90_2-AthetaR90_1)/100*(AE1677-450)))))</f>
        <v>1.3</v>
      </c>
      <c r="AK1677" s="3">
        <f>IF(AF1677&lt;=450,AthetaR120_0,IF(AF1677&gt;=650,AthetaR120_2,(IF(AF1677&lt;=550,AthetaR120_0+(AthetaR120_1-AthetaR120_0)/100*(AF1677-450),AthetaR120_1+(AthetaR120_2-AthetaR120_1)/100*(AF1677-450)))))</f>
        <v>1.9</v>
      </c>
      <c r="AL1677" s="24">
        <f t="shared" si="805"/>
        <v>690.35311939932342</v>
      </c>
      <c r="AM1677" s="14">
        <f t="shared" si="806"/>
        <v>532.49341420154963</v>
      </c>
    </row>
    <row r="1678" spans="2:39" x14ac:dyDescent="0.25">
      <c r="B1678" s="3">
        <f t="shared" si="789"/>
        <v>8300</v>
      </c>
      <c r="C1678" s="14">
        <f t="shared" si="790"/>
        <v>138.33333333333334</v>
      </c>
      <c r="D1678" s="11">
        <f t="shared" si="791"/>
        <v>1070.3211348628718</v>
      </c>
      <c r="E1678" s="11">
        <f t="shared" si="777"/>
        <v>801.13693035743245</v>
      </c>
      <c r="F1678" s="11">
        <f t="shared" si="792"/>
        <v>389.01381669739948</v>
      </c>
      <c r="G1678" s="11">
        <f t="shared" si="778"/>
        <v>690.56696621643073</v>
      </c>
      <c r="H1678" s="11">
        <f t="shared" si="779"/>
        <v>543.18196692899483</v>
      </c>
      <c r="I1678" s="24">
        <f t="shared" si="793"/>
        <v>389.01381669739948</v>
      </c>
      <c r="J1678" s="12">
        <f t="shared" si="780"/>
        <v>0.19246705819796944</v>
      </c>
      <c r="K1678" s="24">
        <f t="shared" si="781"/>
        <v>600.64873762704462</v>
      </c>
      <c r="L1678" s="12">
        <f t="shared" si="794"/>
        <v>0.1937755597397908</v>
      </c>
      <c r="M1678" s="24">
        <f t="shared" si="795"/>
        <v>690.56696621643073</v>
      </c>
      <c r="N1678" s="12">
        <f t="shared" si="782"/>
        <v>0.40989797520810062</v>
      </c>
      <c r="O1678" s="24">
        <f t="shared" si="783"/>
        <v>940.11276409867492</v>
      </c>
      <c r="P1678" s="12">
        <f t="shared" si="796"/>
        <v>0.2135328295487294</v>
      </c>
      <c r="Q1678" s="24">
        <f t="shared" si="797"/>
        <v>543.18196692899483</v>
      </c>
      <c r="R1678" s="12">
        <f t="shared" si="784"/>
        <v>0.30189675395368781</v>
      </c>
      <c r="S1678" s="24">
        <f t="shared" si="785"/>
        <v>702.03694602078599</v>
      </c>
      <c r="T1678" s="12">
        <f t="shared" si="798"/>
        <v>0.22666897277076828</v>
      </c>
      <c r="W1678" s="24">
        <f t="shared" si="799"/>
        <v>639.46346100271194</v>
      </c>
      <c r="X1678" s="24">
        <f t="shared" si="800"/>
        <v>797.95105219149059</v>
      </c>
      <c r="Y1678" s="13">
        <f t="shared" si="786"/>
        <v>0.30379227530683833</v>
      </c>
      <c r="Z1678" s="24">
        <f t="shared" si="787"/>
        <v>4041.8367338680127</v>
      </c>
      <c r="AA1678" s="24">
        <f t="shared" si="788"/>
        <v>17725.002776181635</v>
      </c>
      <c r="AB1678" s="24">
        <f t="shared" si="801"/>
        <v>690.56696621643073</v>
      </c>
      <c r="AC1678" s="24">
        <f t="shared" si="802"/>
        <v>543.18196692899483</v>
      </c>
      <c r="AE1678" s="14">
        <f t="shared" si="803"/>
        <v>138.33333333333334</v>
      </c>
      <c r="AF1678" s="24">
        <f t="shared" si="807"/>
        <v>446.59098346449741</v>
      </c>
      <c r="AG1678" s="3">
        <f t="shared" si="804"/>
        <v>-1</v>
      </c>
      <c r="AH1678" s="3">
        <f>IF(AC1678&lt;=450,AthetaR30_0,IF(AC1678&gt;=650,AthetaR30_2,(IF(AC1678&lt;=550,AthetaR30_0+(AthetaR30_1-AthetaR30_0)/100*(AC1678-450),AthetaR30_1+(AthetaR30_2-AthetaR30_1)/100*(AC1678-450)))))</f>
        <v>0</v>
      </c>
      <c r="AI1678" s="3">
        <f>IF(AD1678&lt;=450,AthetaR60_0,IF(AD1678&gt;=650,AthetaR60_2,(IF(AD1678&lt;=550,AthetaR60_0+(AthetaR60_1-AthetaR60_0)/100*(AD1678-450),AthetaR60_1+(AthetaR60_2-AthetaR60_1)/100*(AD1678-450)))))</f>
        <v>0.5</v>
      </c>
      <c r="AJ1678" s="3">
        <f>IF(AE1678&lt;=450,AthetaR90_0,IF(AE1678&gt;=650,AthetaR90_2,(IF(AE1678&lt;=550,AthetaR90_0+(AthetaR90_1-AthetaR90_0)/100*(AE1678-450),AthetaR90_1+(AthetaR90_2-AthetaR90_1)/100*(AE1678-450)))))</f>
        <v>1.3</v>
      </c>
      <c r="AK1678" s="3">
        <f>IF(AF1678&lt;=450,AthetaR120_0,IF(AF1678&gt;=650,AthetaR120_2,(IF(AF1678&lt;=550,AthetaR120_0+(AthetaR120_1-AthetaR120_0)/100*(AF1678-450),AthetaR120_1+(AthetaR120_2-AthetaR120_1)/100*(AF1678-450)))))</f>
        <v>1.9</v>
      </c>
      <c r="AL1678" s="24">
        <f t="shared" si="805"/>
        <v>690.56696621643073</v>
      </c>
      <c r="AM1678" s="14">
        <f t="shared" si="806"/>
        <v>532.70548175742726</v>
      </c>
    </row>
    <row r="1679" spans="2:39" x14ac:dyDescent="0.25">
      <c r="B1679" s="3">
        <f t="shared" si="789"/>
        <v>8305</v>
      </c>
      <c r="C1679" s="14">
        <f t="shared" si="790"/>
        <v>138.41666666666666</v>
      </c>
      <c r="D1679" s="11">
        <f t="shared" si="791"/>
        <v>1070.4112862472139</v>
      </c>
      <c r="E1679" s="11">
        <f t="shared" si="777"/>
        <v>801.3507287060844</v>
      </c>
      <c r="F1679" s="11">
        <f t="shared" si="792"/>
        <v>389.20759225713925</v>
      </c>
      <c r="G1679" s="11">
        <f t="shared" si="778"/>
        <v>690.78049904597947</v>
      </c>
      <c r="H1679" s="11">
        <f t="shared" si="779"/>
        <v>543.40863590176559</v>
      </c>
      <c r="I1679" s="24">
        <f t="shared" si="793"/>
        <v>389.20759225713925</v>
      </c>
      <c r="J1679" s="12">
        <f t="shared" si="780"/>
        <v>0.19243811671774225</v>
      </c>
      <c r="K1679" s="24">
        <f t="shared" si="781"/>
        <v>600.73907141257541</v>
      </c>
      <c r="L1679" s="12">
        <f t="shared" si="794"/>
        <v>0.19371951602410092</v>
      </c>
      <c r="M1679" s="24">
        <f t="shared" si="795"/>
        <v>690.78049904597947</v>
      </c>
      <c r="N1679" s="12">
        <f t="shared" si="782"/>
        <v>0.40935822093599661</v>
      </c>
      <c r="O1679" s="24">
        <f t="shared" si="783"/>
        <v>941.35233827779234</v>
      </c>
      <c r="P1679" s="12">
        <f t="shared" si="796"/>
        <v>0.21321785641785387</v>
      </c>
      <c r="Q1679" s="24">
        <f t="shared" si="797"/>
        <v>543.40863590176559</v>
      </c>
      <c r="R1679" s="12">
        <f t="shared" si="784"/>
        <v>0.30180880965171186</v>
      </c>
      <c r="S1679" s="24">
        <f t="shared" si="785"/>
        <v>702.24151310830871</v>
      </c>
      <c r="T1679" s="12">
        <f t="shared" si="798"/>
        <v>0.22655132462442557</v>
      </c>
      <c r="W1679" s="24">
        <f t="shared" si="799"/>
        <v>639.76725327801876</v>
      </c>
      <c r="X1679" s="24">
        <f t="shared" si="800"/>
        <v>798.35912090291356</v>
      </c>
      <c r="Y1679" s="13">
        <f t="shared" si="786"/>
        <v>0.30365852564882251</v>
      </c>
      <c r="Z1679" s="24">
        <f t="shared" si="787"/>
        <v>4039.5868857016412</v>
      </c>
      <c r="AA1679" s="24">
        <f t="shared" si="788"/>
        <v>17728.795973822555</v>
      </c>
      <c r="AB1679" s="24">
        <f t="shared" si="801"/>
        <v>690.78049904597947</v>
      </c>
      <c r="AC1679" s="24">
        <f t="shared" si="802"/>
        <v>543.40863590176559</v>
      </c>
      <c r="AE1679" s="14">
        <f t="shared" si="803"/>
        <v>138.41666666666666</v>
      </c>
      <c r="AF1679" s="24">
        <f t="shared" si="807"/>
        <v>446.7043179508828</v>
      </c>
      <c r="AG1679" s="3">
        <f t="shared" si="804"/>
        <v>-1</v>
      </c>
      <c r="AH1679" s="3">
        <f>IF(AC1679&lt;=450,AthetaR30_0,IF(AC1679&gt;=650,AthetaR30_2,(IF(AC1679&lt;=550,AthetaR30_0+(AthetaR30_1-AthetaR30_0)/100*(AC1679-450),AthetaR30_1+(AthetaR30_2-AthetaR30_1)/100*(AC1679-450)))))</f>
        <v>0</v>
      </c>
      <c r="AI1679" s="3">
        <f>IF(AD1679&lt;=450,AthetaR60_0,IF(AD1679&gt;=650,AthetaR60_2,(IF(AD1679&lt;=550,AthetaR60_0+(AthetaR60_1-AthetaR60_0)/100*(AD1679-450),AthetaR60_1+(AthetaR60_2-AthetaR60_1)/100*(AD1679-450)))))</f>
        <v>0.5</v>
      </c>
      <c r="AJ1679" s="3">
        <f>IF(AE1679&lt;=450,AthetaR90_0,IF(AE1679&gt;=650,AthetaR90_2,(IF(AE1679&lt;=550,AthetaR90_0+(AthetaR90_1-AthetaR90_0)/100*(AE1679-450),AthetaR90_1+(AthetaR90_2-AthetaR90_1)/100*(AE1679-450)))))</f>
        <v>1.3</v>
      </c>
      <c r="AK1679" s="3">
        <f>IF(AF1679&lt;=450,AthetaR120_0,IF(AF1679&gt;=650,AthetaR120_2,(IF(AF1679&lt;=550,AthetaR120_0+(AthetaR120_1-AthetaR120_0)/100*(AF1679-450),AthetaR120_1+(AthetaR120_2-AthetaR120_1)/100*(AF1679-450)))))</f>
        <v>1.9</v>
      </c>
      <c r="AL1679" s="24">
        <f t="shared" si="805"/>
        <v>690.78049904597947</v>
      </c>
      <c r="AM1679" s="14">
        <f t="shared" si="806"/>
        <v>532.91742926883455</v>
      </c>
    </row>
    <row r="1680" spans="2:39" x14ac:dyDescent="0.25">
      <c r="B1680" s="3">
        <f t="shared" si="789"/>
        <v>8310</v>
      </c>
      <c r="C1680" s="14">
        <f t="shared" si="790"/>
        <v>138.5</v>
      </c>
      <c r="D1680" s="11">
        <f t="shared" si="791"/>
        <v>1070.5013834214601</v>
      </c>
      <c r="E1680" s="11">
        <f t="shared" si="777"/>
        <v>801.56452705473657</v>
      </c>
      <c r="F1680" s="11">
        <f t="shared" si="792"/>
        <v>389.40131177316334</v>
      </c>
      <c r="G1680" s="11">
        <f t="shared" si="778"/>
        <v>690.9937169023973</v>
      </c>
      <c r="H1680" s="11">
        <f t="shared" si="779"/>
        <v>543.63518722639003</v>
      </c>
      <c r="I1680" s="24">
        <f t="shared" si="793"/>
        <v>389.40131177316334</v>
      </c>
      <c r="J1680" s="12">
        <f t="shared" si="780"/>
        <v>0.1924091706207923</v>
      </c>
      <c r="K1680" s="24">
        <f t="shared" si="781"/>
        <v>600.82944678993715</v>
      </c>
      <c r="L1680" s="12">
        <f t="shared" si="794"/>
        <v>0.19366347478541365</v>
      </c>
      <c r="M1680" s="24">
        <f t="shared" si="795"/>
        <v>690.9937169023973</v>
      </c>
      <c r="N1680" s="12">
        <f t="shared" si="782"/>
        <v>0.40881580567207815</v>
      </c>
      <c r="O1680" s="24">
        <f t="shared" si="783"/>
        <v>942.60132099793896</v>
      </c>
      <c r="P1680" s="12">
        <f t="shared" si="796"/>
        <v>0.21290189083586172</v>
      </c>
      <c r="Q1680" s="24">
        <f t="shared" si="797"/>
        <v>543.63518722639003</v>
      </c>
      <c r="R1680" s="12">
        <f t="shared" si="784"/>
        <v>0.30172087709892176</v>
      </c>
      <c r="S1680" s="24">
        <f t="shared" si="785"/>
        <v>702.44617209484136</v>
      </c>
      <c r="T1680" s="12">
        <f t="shared" si="798"/>
        <v>0.22643373730434277</v>
      </c>
      <c r="W1680" s="24">
        <f t="shared" si="799"/>
        <v>640.07091180366763</v>
      </c>
      <c r="X1680" s="24">
        <f t="shared" si="800"/>
        <v>798.76954007713255</v>
      </c>
      <c r="Y1680" s="13">
        <f t="shared" si="786"/>
        <v>0.3035241116999694</v>
      </c>
      <c r="Z1680" s="24">
        <f t="shared" si="787"/>
        <v>4037.3403812767237</v>
      </c>
      <c r="AA1680" s="24">
        <f t="shared" si="788"/>
        <v>17732.592441002638</v>
      </c>
      <c r="AB1680" s="24">
        <f t="shared" si="801"/>
        <v>690.9937169023973</v>
      </c>
      <c r="AC1680" s="24">
        <f t="shared" si="802"/>
        <v>543.63518722639003</v>
      </c>
      <c r="AE1680" s="14">
        <f t="shared" si="803"/>
        <v>138.5</v>
      </c>
      <c r="AF1680" s="24">
        <f t="shared" si="807"/>
        <v>446.81759361319502</v>
      </c>
      <c r="AG1680" s="3">
        <f t="shared" si="804"/>
        <v>-1</v>
      </c>
      <c r="AH1680" s="3">
        <f>IF(AC1680&lt;=450,AthetaR30_0,IF(AC1680&gt;=650,AthetaR30_2,(IF(AC1680&lt;=550,AthetaR30_0+(AthetaR30_1-AthetaR30_0)/100*(AC1680-450),AthetaR30_1+(AthetaR30_2-AthetaR30_1)/100*(AC1680-450)))))</f>
        <v>0</v>
      </c>
      <c r="AI1680" s="3">
        <f>IF(AD1680&lt;=450,AthetaR60_0,IF(AD1680&gt;=650,AthetaR60_2,(IF(AD1680&lt;=550,AthetaR60_0+(AthetaR60_1-AthetaR60_0)/100*(AD1680-450),AthetaR60_1+(AthetaR60_2-AthetaR60_1)/100*(AD1680-450)))))</f>
        <v>0.5</v>
      </c>
      <c r="AJ1680" s="3">
        <f>IF(AE1680&lt;=450,AthetaR90_0,IF(AE1680&gt;=650,AthetaR90_2,(IF(AE1680&lt;=550,AthetaR90_0+(AthetaR90_1-AthetaR90_0)/100*(AE1680-450),AthetaR90_1+(AthetaR90_2-AthetaR90_1)/100*(AE1680-450)))))</f>
        <v>1.3</v>
      </c>
      <c r="AK1680" s="3">
        <f>IF(AF1680&lt;=450,AthetaR120_0,IF(AF1680&gt;=650,AthetaR120_2,(IF(AF1680&lt;=550,AthetaR120_0+(AthetaR120_1-AthetaR120_0)/100*(AF1680-450),AthetaR120_1+(AthetaR120_2-AthetaR120_1)/100*(AF1680-450)))))</f>
        <v>1.9</v>
      </c>
      <c r="AL1680" s="24">
        <f t="shared" si="805"/>
        <v>690.9937169023973</v>
      </c>
      <c r="AM1680" s="14">
        <f t="shared" si="806"/>
        <v>533.12925684473021</v>
      </c>
    </row>
    <row r="1681" spans="2:39" x14ac:dyDescent="0.25">
      <c r="B1681" s="3">
        <f t="shared" si="789"/>
        <v>8315</v>
      </c>
      <c r="C1681" s="14">
        <f t="shared" si="790"/>
        <v>138.58333333333334</v>
      </c>
      <c r="D1681" s="11">
        <f t="shared" si="791"/>
        <v>1070.5914264507667</v>
      </c>
      <c r="E1681" s="11">
        <f t="shared" si="777"/>
        <v>801.77832540338864</v>
      </c>
      <c r="F1681" s="11">
        <f t="shared" si="792"/>
        <v>389.59497524794875</v>
      </c>
      <c r="G1681" s="11">
        <f t="shared" si="778"/>
        <v>691.20661879323313</v>
      </c>
      <c r="H1681" s="11">
        <f t="shared" si="779"/>
        <v>543.86162096369435</v>
      </c>
      <c r="I1681" s="24">
        <f t="shared" si="793"/>
        <v>389.59497524794875</v>
      </c>
      <c r="J1681" s="12">
        <f t="shared" si="780"/>
        <v>0.19238021990266882</v>
      </c>
      <c r="K1681" s="24">
        <f t="shared" si="781"/>
        <v>600.91986379831314</v>
      </c>
      <c r="L1681" s="12">
        <f t="shared" si="794"/>
        <v>0.19360743604206546</v>
      </c>
      <c r="M1681" s="24">
        <f t="shared" si="795"/>
        <v>691.20661879323313</v>
      </c>
      <c r="N1681" s="12">
        <f t="shared" si="782"/>
        <v>0.40827071402747706</v>
      </c>
      <c r="O1681" s="24">
        <f t="shared" si="783"/>
        <v>943.85980975702091</v>
      </c>
      <c r="P1681" s="12">
        <f t="shared" si="796"/>
        <v>0.21258492588137903</v>
      </c>
      <c r="Q1681" s="24">
        <f t="shared" si="797"/>
        <v>543.86162096369435</v>
      </c>
      <c r="R1681" s="12">
        <f t="shared" si="784"/>
        <v>0.3016329563619275</v>
      </c>
      <c r="S1681" s="24">
        <f t="shared" si="785"/>
        <v>702.65092288167273</v>
      </c>
      <c r="T1681" s="12">
        <f t="shared" si="798"/>
        <v>0.22631621083868431</v>
      </c>
      <c r="W1681" s="24">
        <f t="shared" si="799"/>
        <v>640.3744359153676</v>
      </c>
      <c r="X1681" s="24">
        <f t="shared" si="800"/>
        <v>799.18232905398077</v>
      </c>
      <c r="Y1681" s="13">
        <f t="shared" si="786"/>
        <v>0.30338902967495801</v>
      </c>
      <c r="Z1681" s="24">
        <f t="shared" si="787"/>
        <v>4035.0972372005258</v>
      </c>
      <c r="AA1681" s="24">
        <f t="shared" si="788"/>
        <v>17736.392257786967</v>
      </c>
      <c r="AB1681" s="24">
        <f t="shared" si="801"/>
        <v>691.20661879323313</v>
      </c>
      <c r="AC1681" s="24">
        <f t="shared" si="802"/>
        <v>543.86162096369435</v>
      </c>
      <c r="AE1681" s="14">
        <f t="shared" si="803"/>
        <v>138.58333333333334</v>
      </c>
      <c r="AF1681" s="24">
        <f t="shared" si="807"/>
        <v>446.93081048184717</v>
      </c>
      <c r="AG1681" s="3">
        <f t="shared" si="804"/>
        <v>-1</v>
      </c>
      <c r="AH1681" s="3">
        <f>IF(AC1681&lt;=450,AthetaR30_0,IF(AC1681&gt;=650,AthetaR30_2,(IF(AC1681&lt;=550,AthetaR30_0+(AthetaR30_1-AthetaR30_0)/100*(AC1681-450),AthetaR30_1+(AthetaR30_2-AthetaR30_1)/100*(AC1681-450)))))</f>
        <v>0</v>
      </c>
      <c r="AI1681" s="3">
        <f>IF(AD1681&lt;=450,AthetaR60_0,IF(AD1681&gt;=650,AthetaR60_2,(IF(AD1681&lt;=550,AthetaR60_0+(AthetaR60_1-AthetaR60_0)/100*(AD1681-450),AthetaR60_1+(AthetaR60_2-AthetaR60_1)/100*(AD1681-450)))))</f>
        <v>0.5</v>
      </c>
      <c r="AJ1681" s="3">
        <f>IF(AE1681&lt;=450,AthetaR90_0,IF(AE1681&gt;=650,AthetaR90_2,(IF(AE1681&lt;=550,AthetaR90_0+(AthetaR90_1-AthetaR90_0)/100*(AE1681-450),AthetaR90_1+(AthetaR90_2-AthetaR90_1)/100*(AE1681-450)))))</f>
        <v>1.3</v>
      </c>
      <c r="AK1681" s="3">
        <f>IF(AF1681&lt;=450,AthetaR120_0,IF(AF1681&gt;=650,AthetaR120_2,(IF(AF1681&lt;=550,AthetaR120_0+(AthetaR120_1-AthetaR120_0)/100*(AF1681-450),AthetaR120_1+(AthetaR120_2-AthetaR120_1)/100*(AF1681-450)))))</f>
        <v>1.9</v>
      </c>
      <c r="AL1681" s="24">
        <f t="shared" si="805"/>
        <v>691.20661879323313</v>
      </c>
      <c r="AM1681" s="14">
        <f t="shared" si="806"/>
        <v>533.3409645943575</v>
      </c>
    </row>
    <row r="1682" spans="2:39" x14ac:dyDescent="0.25">
      <c r="B1682" s="3">
        <f t="shared" si="789"/>
        <v>8320</v>
      </c>
      <c r="C1682" s="14">
        <f t="shared" si="790"/>
        <v>138.66666666666666</v>
      </c>
      <c r="D1682" s="11">
        <f t="shared" si="791"/>
        <v>1070.6814154001722</v>
      </c>
      <c r="E1682" s="11">
        <f t="shared" ref="E1682:E1745" si="808">IF(B1682&lt;=40*60,20+345*CRed_1*LOG(8*C1682+1,10),ThetaG40+(ThetaG120-ThetaG40)/80*(C1682-40))</f>
        <v>801.9921237520407</v>
      </c>
      <c r="F1682" s="11">
        <f t="shared" si="792"/>
        <v>389.7885826839908</v>
      </c>
      <c r="G1682" s="11">
        <f t="shared" ref="G1682:G1745" si="809">M1682</f>
        <v>691.41920371911453</v>
      </c>
      <c r="H1682" s="11">
        <f t="shared" ref="H1682:H1745" si="810">Q1682</f>
        <v>544.08793717453307</v>
      </c>
      <c r="I1682" s="24">
        <f t="shared" si="793"/>
        <v>389.7885826839908</v>
      </c>
      <c r="J1682" s="12">
        <f t="shared" ref="J1682:J1745" si="811">Cp*RhoP/(K1682*RhoA)*dP/1000*MassivSS</f>
        <v>0.19235126455897739</v>
      </c>
      <c r="K1682" s="24">
        <f t="shared" ref="K1682:K1745" si="812">IF(I1682&lt;600,425+0.773*I1682-1.69/1000*I1682^2+2.22/1000^2*I1682^3,IF(I1682&lt;735,666+13002/(738-I1682),IF(I1682&lt;900,545+17820/(I1682-731),650)))</f>
        <v>601.01032247674812</v>
      </c>
      <c r="L1682" s="12">
        <f t="shared" si="794"/>
        <v>0.19355139981238448</v>
      </c>
      <c r="M1682" s="24">
        <f t="shared" si="795"/>
        <v>691.41920371911453</v>
      </c>
      <c r="N1682" s="12">
        <f t="shared" ref="N1682:N1745" si="813">Cp*RhoP/(O1682*RhoA)*dP/1000*MassivW</f>
        <v>0.40772293054222786</v>
      </c>
      <c r="O1682" s="24">
        <f t="shared" ref="O1682:O1745" si="814">IF(M1682&lt;600,425+0.773*M1682-1.69/1000*M1682^2+2.22/1000^2*M1682^3,IF(M1682&lt;735,666+13002/(738-M1682),IF(M1682&lt;900,545+17820/(M1682-731),650)))</f>
        <v>945.12790330154576</v>
      </c>
      <c r="P1682" s="12">
        <f t="shared" si="796"/>
        <v>0.21226695459044281</v>
      </c>
      <c r="Q1682" s="24">
        <f t="shared" si="797"/>
        <v>544.08793717453307</v>
      </c>
      <c r="R1682" s="12">
        <f t="shared" ref="R1682:R1745" si="815">Cp*RhoP/(S1682*RhoA)*dP/1000*MassivSI</f>
        <v>0.30154504750723865</v>
      </c>
      <c r="S1682" s="24">
        <f t="shared" ref="S1682:S1745" si="816">IF(Q1682&lt;600,425+0.773*Q1682-1.69/1000*Q1682^2+2.22/1000^2*Q1682^3,IF(Q1682&lt;735,666+13002/(738-Q1682),IF(Q1682&lt;900,545+17820/(Q1682-731),650)))</f>
        <v>702.85576537000793</v>
      </c>
      <c r="T1682" s="12">
        <f t="shared" si="798"/>
        <v>0.22619874525542141</v>
      </c>
      <c r="W1682" s="24">
        <f t="shared" si="799"/>
        <v>640.67782494504252</v>
      </c>
      <c r="X1682" s="24">
        <f t="shared" si="800"/>
        <v>799.59750737853756</v>
      </c>
      <c r="Y1682" s="13">
        <f t="shared" ref="Y1682:Y1745" si="817">MAX(MassivSSCO/(X1682*RhoA)*DeltaT*(Z1682+AA1682),L1682)</f>
        <v>0.30325327575260924</v>
      </c>
      <c r="Z1682" s="24">
        <f t="shared" ref="Z1682:Z1745" si="818">AlphaC*(E1682-W1682)</f>
        <v>4032.8574701749544</v>
      </c>
      <c r="AA1682" s="24">
        <f t="shared" ref="AA1682:AA1745" si="819">Phi*EpsilonF*0.7*Botzman/10^8*EpsilonA*((E1682+273)^4-(W1682+273)^4)</f>
        <v>17740.195504811705</v>
      </c>
      <c r="AB1682" s="24">
        <f t="shared" si="801"/>
        <v>691.41920371911453</v>
      </c>
      <c r="AC1682" s="24">
        <f t="shared" si="802"/>
        <v>544.08793717453307</v>
      </c>
      <c r="AE1682" s="14">
        <f t="shared" si="803"/>
        <v>138.66666666666666</v>
      </c>
      <c r="AF1682" s="24">
        <f t="shared" si="807"/>
        <v>447.04396858726653</v>
      </c>
      <c r="AG1682" s="3">
        <f t="shared" si="804"/>
        <v>-1</v>
      </c>
      <c r="AH1682" s="3">
        <f>IF(AC1682&lt;=450,AthetaR30_0,IF(AC1682&gt;=650,AthetaR30_2,(IF(AC1682&lt;=550,AthetaR30_0+(AthetaR30_1-AthetaR30_0)/100*(AC1682-450),AthetaR30_1+(AthetaR30_2-AthetaR30_1)/100*(AC1682-450)))))</f>
        <v>0</v>
      </c>
      <c r="AI1682" s="3">
        <f>IF(AD1682&lt;=450,AthetaR60_0,IF(AD1682&gt;=650,AthetaR60_2,(IF(AD1682&lt;=550,AthetaR60_0+(AthetaR60_1-AthetaR60_0)/100*(AD1682-450),AthetaR60_1+(AthetaR60_2-AthetaR60_1)/100*(AD1682-450)))))</f>
        <v>0.5</v>
      </c>
      <c r="AJ1682" s="3">
        <f>IF(AE1682&lt;=450,AthetaR90_0,IF(AE1682&gt;=650,AthetaR90_2,(IF(AE1682&lt;=550,AthetaR90_0+(AthetaR90_1-AthetaR90_0)/100*(AE1682-450),AthetaR90_1+(AthetaR90_2-AthetaR90_1)/100*(AE1682-450)))))</f>
        <v>1.3</v>
      </c>
      <c r="AK1682" s="3">
        <f>IF(AF1682&lt;=450,AthetaR120_0,IF(AF1682&gt;=650,AthetaR120_2,(IF(AF1682&lt;=550,AthetaR120_0+(AthetaR120_1-AthetaR120_0)/100*(AF1682-450),AthetaR120_1+(AthetaR120_2-AthetaR120_1)/100*(AF1682-450)))))</f>
        <v>1.9</v>
      </c>
      <c r="AL1682" s="24">
        <f t="shared" si="805"/>
        <v>691.41920371911453</v>
      </c>
      <c r="AM1682" s="14">
        <f t="shared" si="806"/>
        <v>533.55255262724791</v>
      </c>
    </row>
    <row r="1683" spans="2:39" x14ac:dyDescent="0.25">
      <c r="B1683" s="3">
        <f t="shared" ref="B1683:B1746" si="820">B1682+DeltaT</f>
        <v>8325</v>
      </c>
      <c r="C1683" s="14">
        <f t="shared" ref="C1683:C1746" si="821">B1683/60</f>
        <v>138.75</v>
      </c>
      <c r="D1683" s="11">
        <f t="shared" ref="D1683:D1746" si="822">20+345*LOG(8*C1683+1,10)</f>
        <v>1070.7713503345992</v>
      </c>
      <c r="E1683" s="11">
        <f t="shared" si="808"/>
        <v>802.20592210069276</v>
      </c>
      <c r="F1683" s="11">
        <f t="shared" ref="F1683:F1746" si="823">I1683</f>
        <v>389.9821340838032</v>
      </c>
      <c r="G1683" s="11">
        <f t="shared" si="809"/>
        <v>691.63147067370494</v>
      </c>
      <c r="H1683" s="11">
        <f t="shared" si="810"/>
        <v>544.31413591978844</v>
      </c>
      <c r="I1683" s="24">
        <f t="shared" ref="I1683:I1746" si="824">I1682+IF(Limit=Oui,MAX(0,L1682),L1682)</f>
        <v>389.9821340838032</v>
      </c>
      <c r="J1683" s="12">
        <f t="shared" si="811"/>
        <v>0.1923223045853803</v>
      </c>
      <c r="K1683" s="24">
        <f t="shared" si="812"/>
        <v>601.10082286414729</v>
      </c>
      <c r="L1683" s="12">
        <f t="shared" ref="L1683:L1746" si="825">LambdaP*MassivSS/(dP/1000)/(K1683*RhoA)/(1+J1683/3)*(D1683-I1683)*DeltaT-(EXP(J1683/10)-1)*(D1683-D1682)</f>
        <v>0.1934953661146786</v>
      </c>
      <c r="M1683" s="24">
        <f t="shared" ref="M1683:M1746" si="826">M1682+IF(Limit=Oui,MAX(0,P1682),P1682)</f>
        <v>691.63147067370494</v>
      </c>
      <c r="N1683" s="12">
        <f t="shared" si="813"/>
        <v>0.40717243968566608</v>
      </c>
      <c r="O1683" s="24">
        <f t="shared" si="814"/>
        <v>946.40570164529061</v>
      </c>
      <c r="P1683" s="12">
        <f t="shared" ref="P1683:P1746" si="827">LambdaP*MassivW/(dP/1000)/(O1683*RhoA)/(1+N1683/3)*(D1683-M1683)*DeltaT-(EXP(N1683/10)-1)*(D1683-D1682)</f>
        <v>0.21194796995644602</v>
      </c>
      <c r="Q1683" s="24">
        <f t="shared" ref="Q1683:Q1746" si="828">Q1682+IF(Limit=Oui,MAX(0,T1682),T1682)</f>
        <v>544.31413591978844</v>
      </c>
      <c r="R1683" s="12">
        <f t="shared" si="815"/>
        <v>0.30145715060126449</v>
      </c>
      <c r="S1683" s="24">
        <f t="shared" si="816"/>
        <v>703.06069946096886</v>
      </c>
      <c r="T1683" s="12">
        <f t="shared" ref="T1683:T1746" si="829">LambdaP*MassivSI/(dP/1000)/(S1683*RhoA)/(1+R1683/3)*(D1683-Q1683)*DeltaT-(EXP(R1683/10)-1)*(D1683-D1682)</f>
        <v>0.2260813405823125</v>
      </c>
      <c r="W1683" s="24">
        <f t="shared" ref="W1683:W1746" si="830">W1682+IF(Limit=Oui,MAX(0,Y1682),Y1682)</f>
        <v>640.9810782207951</v>
      </c>
      <c r="X1683" s="24">
        <f t="shared" ref="X1683:X1746" si="831">IF(W1683&lt;600,425+0.773*W1683-1.69/1000*W1683^2+2.22/1000^2*W1683^3,IF(W1683&lt;735,666+13002/(738-W1683),IF(W1683&lt;900,545+17820/(W1683-731),650)))</f>
        <v>800.0150948037732</v>
      </c>
      <c r="Y1683" s="13">
        <f t="shared" si="817"/>
        <v>0.30311684607550327</v>
      </c>
      <c r="Z1683" s="24">
        <f t="shared" si="818"/>
        <v>4030.6210969974418</v>
      </c>
      <c r="AA1683" s="24">
        <f t="shared" si="819"/>
        <v>17744.002263288672</v>
      </c>
      <c r="AB1683" s="24">
        <f t="shared" ref="AB1683:AB1746" si="832">MAX(M1683,AVERAGE(W1683,AC1683))</f>
        <v>691.63147067370494</v>
      </c>
      <c r="AC1683" s="24">
        <f t="shared" ref="AC1683:AC1746" si="833">Q1683</f>
        <v>544.31413591978844</v>
      </c>
      <c r="AE1683" s="14">
        <f t="shared" ref="AE1683:AE1746" si="834">C1683</f>
        <v>138.75</v>
      </c>
      <c r="AF1683" s="24">
        <f t="shared" si="807"/>
        <v>447.15706795989422</v>
      </c>
      <c r="AG1683" s="3">
        <f t="shared" ref="AG1683:AG1746" si="835">IF(C1683&lt;=30,AH1683,IF(C1683&lt;=60,AI1683,IF(C1683&lt;=90,AJ1683,IF(C1683&lt;=120,AK1683,-1))))</f>
        <v>-1</v>
      </c>
      <c r="AH1683" s="3">
        <f>IF(AC1683&lt;=450,AthetaR30_0,IF(AC1683&gt;=650,AthetaR30_2,(IF(AC1683&lt;=550,AthetaR30_0+(AthetaR30_1-AthetaR30_0)/100*(AC1683-450),AthetaR30_1+(AthetaR30_2-AthetaR30_1)/100*(AC1683-450)))))</f>
        <v>0</v>
      </c>
      <c r="AI1683" s="3">
        <f>IF(AD1683&lt;=450,AthetaR60_0,IF(AD1683&gt;=650,AthetaR60_2,(IF(AD1683&lt;=550,AthetaR60_0+(AthetaR60_1-AthetaR60_0)/100*(AD1683-450),AthetaR60_1+(AthetaR60_2-AthetaR60_1)/100*(AD1683-450)))))</f>
        <v>0.5</v>
      </c>
      <c r="AJ1683" s="3">
        <f>IF(AE1683&lt;=450,AthetaR90_0,IF(AE1683&gt;=650,AthetaR90_2,(IF(AE1683&lt;=550,AthetaR90_0+(AthetaR90_1-AthetaR90_0)/100*(AE1683-450),AthetaR90_1+(AthetaR90_2-AthetaR90_1)/100*(AE1683-450)))))</f>
        <v>1.3</v>
      </c>
      <c r="AK1683" s="3">
        <f>IF(AF1683&lt;=450,AthetaR120_0,IF(AF1683&gt;=650,AthetaR120_2,(IF(AF1683&lt;=550,AthetaR120_0+(AthetaR120_1-AthetaR120_0)/100*(AF1683-450),AthetaR120_1+(AthetaR120_2-AthetaR120_1)/100*(AF1683-450)))))</f>
        <v>1.9</v>
      </c>
      <c r="AL1683" s="24">
        <f t="shared" ref="AL1683:AL1746" si="836">MAX(M1683,AVERAGE(W1683,AM1683))</f>
        <v>691.63147067370494</v>
      </c>
      <c r="AM1683" s="14">
        <f t="shared" ref="AM1683:AM1746" si="837">IF(W1683&gt;=AF1683,(1+(W1683-AF1683)*AG1683/10000)*AC1683,AC1683)</f>
        <v>533.76402105322143</v>
      </c>
    </row>
    <row r="1684" spans="2:39" x14ac:dyDescent="0.25">
      <c r="B1684" s="3">
        <f t="shared" si="820"/>
        <v>8330</v>
      </c>
      <c r="C1684" s="14">
        <f t="shared" si="821"/>
        <v>138.83333333333334</v>
      </c>
      <c r="D1684" s="11">
        <f t="shared" si="822"/>
        <v>1070.8612313188523</v>
      </c>
      <c r="E1684" s="11">
        <f t="shared" si="808"/>
        <v>802.41972044934482</v>
      </c>
      <c r="F1684" s="11">
        <f t="shared" si="823"/>
        <v>390.17562944991789</v>
      </c>
      <c r="G1684" s="11">
        <f t="shared" si="809"/>
        <v>691.84341864366138</v>
      </c>
      <c r="H1684" s="11">
        <f t="shared" si="810"/>
        <v>544.54021726037081</v>
      </c>
      <c r="I1684" s="24">
        <f t="shared" si="824"/>
        <v>390.17562944991789</v>
      </c>
      <c r="J1684" s="12">
        <f t="shared" si="811"/>
        <v>0.19229333997759634</v>
      </c>
      <c r="K1684" s="24">
        <f t="shared" si="812"/>
        <v>601.19136499927743</v>
      </c>
      <c r="L1684" s="12">
        <f t="shared" si="825"/>
        <v>0.19343933496729132</v>
      </c>
      <c r="M1684" s="24">
        <f t="shared" si="826"/>
        <v>691.84341864366138</v>
      </c>
      <c r="N1684" s="12">
        <f t="shared" si="813"/>
        <v>0.40661922585684973</v>
      </c>
      <c r="O1684" s="24">
        <f t="shared" si="814"/>
        <v>947.69330608828659</v>
      </c>
      <c r="P1684" s="12">
        <f t="shared" si="827"/>
        <v>0.21162796493024083</v>
      </c>
      <c r="Q1684" s="24">
        <f t="shared" si="828"/>
        <v>544.54021726037081</v>
      </c>
      <c r="R1684" s="12">
        <f t="shared" si="815"/>
        <v>0.30136926571031292</v>
      </c>
      <c r="S1684" s="24">
        <f t="shared" si="816"/>
        <v>703.26572505559557</v>
      </c>
      <c r="T1684" s="12">
        <f t="shared" si="829"/>
        <v>0.22596399684699173</v>
      </c>
      <c r="W1684" s="24">
        <f t="shared" si="830"/>
        <v>641.28419506687055</v>
      </c>
      <c r="X1684" s="24">
        <f t="shared" si="831"/>
        <v>800.43511129323429</v>
      </c>
      <c r="Y1684" s="13">
        <f t="shared" si="817"/>
        <v>0.30297973674959677</v>
      </c>
      <c r="Z1684" s="24">
        <f t="shared" si="818"/>
        <v>4028.3881345618565</v>
      </c>
      <c r="AA1684" s="24">
        <f t="shared" si="819"/>
        <v>17747.812615010316</v>
      </c>
      <c r="AB1684" s="24">
        <f t="shared" si="832"/>
        <v>691.84341864366138</v>
      </c>
      <c r="AC1684" s="24">
        <f t="shared" si="833"/>
        <v>544.54021726037081</v>
      </c>
      <c r="AE1684" s="14">
        <f t="shared" si="834"/>
        <v>138.83333333333334</v>
      </c>
      <c r="AF1684" s="24">
        <f t="shared" si="807"/>
        <v>447.2701086301854</v>
      </c>
      <c r="AG1684" s="3">
        <f t="shared" si="835"/>
        <v>-1</v>
      </c>
      <c r="AH1684" s="3">
        <f>IF(AC1684&lt;=450,AthetaR30_0,IF(AC1684&gt;=650,AthetaR30_2,(IF(AC1684&lt;=550,AthetaR30_0+(AthetaR30_1-AthetaR30_0)/100*(AC1684-450),AthetaR30_1+(AthetaR30_2-AthetaR30_1)/100*(AC1684-450)))))</f>
        <v>0</v>
      </c>
      <c r="AI1684" s="3">
        <f>IF(AD1684&lt;=450,AthetaR60_0,IF(AD1684&gt;=650,AthetaR60_2,(IF(AD1684&lt;=550,AthetaR60_0+(AthetaR60_1-AthetaR60_0)/100*(AD1684-450),AthetaR60_1+(AthetaR60_2-AthetaR60_1)/100*(AD1684-450)))))</f>
        <v>0.5</v>
      </c>
      <c r="AJ1684" s="3">
        <f>IF(AE1684&lt;=450,AthetaR90_0,IF(AE1684&gt;=650,AthetaR90_2,(IF(AE1684&lt;=550,AthetaR90_0+(AthetaR90_1-AthetaR90_0)/100*(AE1684-450),AthetaR90_1+(AthetaR90_2-AthetaR90_1)/100*(AE1684-450)))))</f>
        <v>1.3</v>
      </c>
      <c r="AK1684" s="3">
        <f>IF(AF1684&lt;=450,AthetaR120_0,IF(AF1684&gt;=650,AthetaR120_2,(IF(AF1684&lt;=550,AthetaR120_0+(AthetaR120_1-AthetaR120_0)/100*(AF1684-450),AthetaR120_1+(AthetaR120_2-AthetaR120_1)/100*(AF1684-450)))))</f>
        <v>1.9</v>
      </c>
      <c r="AL1684" s="24">
        <f t="shared" si="836"/>
        <v>691.84341864366138</v>
      </c>
      <c r="AM1684" s="14">
        <f t="shared" si="837"/>
        <v>533.97536998239036</v>
      </c>
    </row>
    <row r="1685" spans="2:39" x14ac:dyDescent="0.25">
      <c r="B1685" s="3">
        <f t="shared" si="820"/>
        <v>8335</v>
      </c>
      <c r="C1685" s="14">
        <f t="shared" si="821"/>
        <v>138.91666666666666</v>
      </c>
      <c r="D1685" s="11">
        <f t="shared" si="822"/>
        <v>1070.9510584176198</v>
      </c>
      <c r="E1685" s="11">
        <f t="shared" si="808"/>
        <v>802.63351879799689</v>
      </c>
      <c r="F1685" s="11">
        <f t="shared" si="823"/>
        <v>390.3690687848852</v>
      </c>
      <c r="G1685" s="11">
        <f t="shared" si="809"/>
        <v>692.05504660859162</v>
      </c>
      <c r="H1685" s="11">
        <f t="shared" si="810"/>
        <v>544.7661812572178</v>
      </c>
      <c r="I1685" s="24">
        <f t="shared" si="824"/>
        <v>390.3690687848852</v>
      </c>
      <c r="J1685" s="12">
        <f t="shared" si="811"/>
        <v>0.19226437073140021</v>
      </c>
      <c r="K1685" s="24">
        <f t="shared" si="812"/>
        <v>601.28194892076738</v>
      </c>
      <c r="L1685" s="12">
        <f t="shared" si="825"/>
        <v>0.19338330638854492</v>
      </c>
      <c r="M1685" s="24">
        <f t="shared" si="826"/>
        <v>692.05504660859162</v>
      </c>
      <c r="N1685" s="12">
        <f t="shared" si="813"/>
        <v>0.4060632733850062</v>
      </c>
      <c r="O1685" s="24">
        <f t="shared" si="814"/>
        <v>948.99081923611993</v>
      </c>
      <c r="P1685" s="12">
        <f t="shared" si="827"/>
        <v>0.21130693242000492</v>
      </c>
      <c r="Q1685" s="24">
        <f t="shared" si="828"/>
        <v>544.7661812572178</v>
      </c>
      <c r="R1685" s="12">
        <f t="shared" si="815"/>
        <v>0.30128139290059075</v>
      </c>
      <c r="S1685" s="24">
        <f t="shared" si="816"/>
        <v>703.47084205484657</v>
      </c>
      <c r="T1685" s="12">
        <f t="shared" si="829"/>
        <v>0.2258467140768807</v>
      </c>
      <c r="W1685" s="24">
        <f t="shared" si="830"/>
        <v>641.5871748036202</v>
      </c>
      <c r="X1685" s="24">
        <f t="shared" si="831"/>
        <v>800.85757702376941</v>
      </c>
      <c r="Y1685" s="13">
        <f t="shared" si="817"/>
        <v>0.30284194384383128</v>
      </c>
      <c r="Z1685" s="24">
        <f t="shared" si="818"/>
        <v>4026.1585998594173</v>
      </c>
      <c r="AA1685" s="24">
        <f t="shared" si="819"/>
        <v>17751.626642354375</v>
      </c>
      <c r="AB1685" s="24">
        <f t="shared" si="832"/>
        <v>692.05504660859162</v>
      </c>
      <c r="AC1685" s="24">
        <f t="shared" si="833"/>
        <v>544.7661812572178</v>
      </c>
      <c r="AE1685" s="14">
        <f t="shared" si="834"/>
        <v>138.91666666666666</v>
      </c>
      <c r="AF1685" s="24">
        <f t="shared" si="807"/>
        <v>447.3830906286089</v>
      </c>
      <c r="AG1685" s="3">
        <f t="shared" si="835"/>
        <v>-1</v>
      </c>
      <c r="AH1685" s="3">
        <f>IF(AC1685&lt;=450,AthetaR30_0,IF(AC1685&gt;=650,AthetaR30_2,(IF(AC1685&lt;=550,AthetaR30_0+(AthetaR30_1-AthetaR30_0)/100*(AC1685-450),AthetaR30_1+(AthetaR30_2-AthetaR30_1)/100*(AC1685-450)))))</f>
        <v>0</v>
      </c>
      <c r="AI1685" s="3">
        <f>IF(AD1685&lt;=450,AthetaR60_0,IF(AD1685&gt;=650,AthetaR60_2,(IF(AD1685&lt;=550,AthetaR60_0+(AthetaR60_1-AthetaR60_0)/100*(AD1685-450),AthetaR60_1+(AthetaR60_2-AthetaR60_1)/100*(AD1685-450)))))</f>
        <v>0.5</v>
      </c>
      <c r="AJ1685" s="3">
        <f>IF(AE1685&lt;=450,AthetaR90_0,IF(AE1685&gt;=650,AthetaR90_2,(IF(AE1685&lt;=550,AthetaR90_0+(AthetaR90_1-AthetaR90_0)/100*(AE1685-450),AthetaR90_1+(AthetaR90_2-AthetaR90_1)/100*(AE1685-450)))))</f>
        <v>1.3</v>
      </c>
      <c r="AK1685" s="3">
        <f>IF(AF1685&lt;=450,AthetaR120_0,IF(AF1685&gt;=650,AthetaR120_2,(IF(AF1685&lt;=550,AthetaR120_0+(AthetaR120_1-AthetaR120_0)/100*(AF1685-450),AthetaR120_1+(AthetaR120_2-AthetaR120_1)/100*(AF1685-450)))))</f>
        <v>1.9</v>
      </c>
      <c r="AL1685" s="24">
        <f t="shared" si="836"/>
        <v>692.05504660859162</v>
      </c>
      <c r="AM1685" s="14">
        <f t="shared" si="837"/>
        <v>534.1865995251602</v>
      </c>
    </row>
    <row r="1686" spans="2:39" x14ac:dyDescent="0.25">
      <c r="B1686" s="3">
        <f t="shared" si="820"/>
        <v>8340</v>
      </c>
      <c r="C1686" s="14">
        <f t="shared" si="821"/>
        <v>139</v>
      </c>
      <c r="D1686" s="11">
        <f t="shared" si="822"/>
        <v>1071.0408316954743</v>
      </c>
      <c r="E1686" s="11">
        <f t="shared" si="808"/>
        <v>802.84731714664895</v>
      </c>
      <c r="F1686" s="11">
        <f t="shared" si="823"/>
        <v>390.56245209127377</v>
      </c>
      <c r="G1686" s="11">
        <f t="shared" si="809"/>
        <v>692.26635354101165</v>
      </c>
      <c r="H1686" s="11">
        <f t="shared" si="810"/>
        <v>544.99202797129465</v>
      </c>
      <c r="I1686" s="24">
        <f t="shared" si="824"/>
        <v>390.56245209127377</v>
      </c>
      <c r="J1686" s="12">
        <f t="shared" si="811"/>
        <v>0.19223539684262309</v>
      </c>
      <c r="K1686" s="24">
        <f t="shared" si="812"/>
        <v>601.37257466710685</v>
      </c>
      <c r="L1686" s="12">
        <f t="shared" si="825"/>
        <v>0.19332728039675404</v>
      </c>
      <c r="M1686" s="24">
        <f t="shared" si="826"/>
        <v>692.26635354101165</v>
      </c>
      <c r="N1686" s="12">
        <f t="shared" si="813"/>
        <v>0.40550456653000522</v>
      </c>
      <c r="O1686" s="24">
        <f t="shared" si="814"/>
        <v>950.29834501955895</v>
      </c>
      <c r="P1686" s="12">
        <f t="shared" si="827"/>
        <v>0.21098486529126828</v>
      </c>
      <c r="Q1686" s="24">
        <f t="shared" si="828"/>
        <v>544.99202797129465</v>
      </c>
      <c r="R1686" s="12">
        <f t="shared" si="815"/>
        <v>0.30119353223820328</v>
      </c>
      <c r="S1686" s="24">
        <f t="shared" si="816"/>
        <v>703.67605035959957</v>
      </c>
      <c r="T1686" s="12">
        <f t="shared" si="829"/>
        <v>0.22572949229920855</v>
      </c>
      <c r="W1686" s="24">
        <f t="shared" si="830"/>
        <v>641.89001674746407</v>
      </c>
      <c r="X1686" s="24">
        <f t="shared" si="831"/>
        <v>801.28251238829489</v>
      </c>
      <c r="Y1686" s="13">
        <f t="shared" si="817"/>
        <v>0.30270346338974219</v>
      </c>
      <c r="Z1686" s="24">
        <f t="shared" si="818"/>
        <v>4023.932509979622</v>
      </c>
      <c r="AA1686" s="24">
        <f t="shared" si="819"/>
        <v>17755.444428288909</v>
      </c>
      <c r="AB1686" s="24">
        <f t="shared" si="832"/>
        <v>692.26635354101165</v>
      </c>
      <c r="AC1686" s="24">
        <f t="shared" si="833"/>
        <v>544.99202797129465</v>
      </c>
      <c r="AE1686" s="14">
        <f t="shared" si="834"/>
        <v>139</v>
      </c>
      <c r="AF1686" s="24">
        <f t="shared" si="807"/>
        <v>447.49601398564732</v>
      </c>
      <c r="AG1686" s="3">
        <f t="shared" si="835"/>
        <v>-1</v>
      </c>
      <c r="AH1686" s="3">
        <f>IF(AC1686&lt;=450,AthetaR30_0,IF(AC1686&gt;=650,AthetaR30_2,(IF(AC1686&lt;=550,AthetaR30_0+(AthetaR30_1-AthetaR30_0)/100*(AC1686-450),AthetaR30_1+(AthetaR30_2-AthetaR30_1)/100*(AC1686-450)))))</f>
        <v>0</v>
      </c>
      <c r="AI1686" s="3">
        <f>IF(AD1686&lt;=450,AthetaR60_0,IF(AD1686&gt;=650,AthetaR60_2,(IF(AD1686&lt;=550,AthetaR60_0+(AthetaR60_1-AthetaR60_0)/100*(AD1686-450),AthetaR60_1+(AthetaR60_2-AthetaR60_1)/100*(AD1686-450)))))</f>
        <v>0.5</v>
      </c>
      <c r="AJ1686" s="3">
        <f>IF(AE1686&lt;=450,AthetaR90_0,IF(AE1686&gt;=650,AthetaR90_2,(IF(AE1686&lt;=550,AthetaR90_0+(AthetaR90_1-AthetaR90_0)/100*(AE1686-450),AthetaR90_1+(AthetaR90_2-AthetaR90_1)/100*(AE1686-450)))))</f>
        <v>1.3</v>
      </c>
      <c r="AK1686" s="3">
        <f>IF(AF1686&lt;=450,AthetaR120_0,IF(AF1686&gt;=650,AthetaR120_2,(IF(AF1686&lt;=550,AthetaR120_0+(AthetaR120_1-AthetaR120_0)/100*(AF1686-450),AthetaR120_1+(AthetaR120_2-AthetaR120_1)/100*(AF1686-450)))))</f>
        <v>1.9</v>
      </c>
      <c r="AL1686" s="24">
        <f t="shared" si="836"/>
        <v>692.26635354101165</v>
      </c>
      <c r="AM1686" s="14">
        <f t="shared" si="837"/>
        <v>534.39770979223272</v>
      </c>
    </row>
    <row r="1687" spans="2:39" x14ac:dyDescent="0.25">
      <c r="B1687" s="3">
        <f t="shared" si="820"/>
        <v>8345</v>
      </c>
      <c r="C1687" s="14">
        <f t="shared" si="821"/>
        <v>139.08333333333334</v>
      </c>
      <c r="D1687" s="11">
        <f t="shared" si="822"/>
        <v>1071.1305512168717</v>
      </c>
      <c r="E1687" s="11">
        <f t="shared" si="808"/>
        <v>803.06111549530112</v>
      </c>
      <c r="F1687" s="11">
        <f t="shared" si="823"/>
        <v>390.75577937167054</v>
      </c>
      <c r="G1687" s="11">
        <f t="shared" si="809"/>
        <v>692.47733840630292</v>
      </c>
      <c r="H1687" s="11">
        <f t="shared" si="810"/>
        <v>545.2177574635939</v>
      </c>
      <c r="I1687" s="24">
        <f t="shared" si="824"/>
        <v>390.75577937167054</v>
      </c>
      <c r="J1687" s="12">
        <f t="shared" si="811"/>
        <v>0.19220641830715191</v>
      </c>
      <c r="K1687" s="24">
        <f t="shared" si="812"/>
        <v>601.46324227664809</v>
      </c>
      <c r="L1687" s="12">
        <f t="shared" si="825"/>
        <v>0.19327125701025141</v>
      </c>
      <c r="M1687" s="24">
        <f t="shared" si="826"/>
        <v>692.47733840630292</v>
      </c>
      <c r="N1687" s="12">
        <f t="shared" si="813"/>
        <v>0.4049430894828559</v>
      </c>
      <c r="O1687" s="24">
        <f t="shared" si="814"/>
        <v>951.61598871451338</v>
      </c>
      <c r="P1687" s="12">
        <f t="shared" si="827"/>
        <v>0.21066175636697537</v>
      </c>
      <c r="Q1687" s="24">
        <f t="shared" si="828"/>
        <v>545.2177574635939</v>
      </c>
      <c r="R1687" s="12">
        <f t="shared" si="815"/>
        <v>0.30110568378915425</v>
      </c>
      <c r="S1687" s="24">
        <f t="shared" si="816"/>
        <v>703.88134987065223</v>
      </c>
      <c r="T1687" s="12">
        <f t="shared" si="829"/>
        <v>0.22561233154105417</v>
      </c>
      <c r="W1687" s="24">
        <f t="shared" si="830"/>
        <v>642.19272021085385</v>
      </c>
      <c r="X1687" s="24">
        <f t="shared" si="831"/>
        <v>801.70993799860469</v>
      </c>
      <c r="Y1687" s="13">
        <f t="shared" si="817"/>
        <v>0.30256429138105895</v>
      </c>
      <c r="Z1687" s="24">
        <f t="shared" si="818"/>
        <v>4021.7098821111817</v>
      </c>
      <c r="AA1687" s="24">
        <f t="shared" si="819"/>
        <v>17759.266056377168</v>
      </c>
      <c r="AB1687" s="24">
        <f t="shared" si="832"/>
        <v>692.47733840630292</v>
      </c>
      <c r="AC1687" s="24">
        <f t="shared" si="833"/>
        <v>545.2177574635939</v>
      </c>
      <c r="AE1687" s="14">
        <f t="shared" si="834"/>
        <v>139.08333333333334</v>
      </c>
      <c r="AF1687" s="24">
        <f t="shared" si="807"/>
        <v>447.60887873179695</v>
      </c>
      <c r="AG1687" s="3">
        <f t="shared" si="835"/>
        <v>-1</v>
      </c>
      <c r="AH1687" s="3">
        <f>IF(AC1687&lt;=450,AthetaR30_0,IF(AC1687&gt;=650,AthetaR30_2,(IF(AC1687&lt;=550,AthetaR30_0+(AthetaR30_1-AthetaR30_0)/100*(AC1687-450),AthetaR30_1+(AthetaR30_2-AthetaR30_1)/100*(AC1687-450)))))</f>
        <v>0</v>
      </c>
      <c r="AI1687" s="3">
        <f>IF(AD1687&lt;=450,AthetaR60_0,IF(AD1687&gt;=650,AthetaR60_2,(IF(AD1687&lt;=550,AthetaR60_0+(AthetaR60_1-AthetaR60_0)/100*(AD1687-450),AthetaR60_1+(AthetaR60_2-AthetaR60_1)/100*(AD1687-450)))))</f>
        <v>0.5</v>
      </c>
      <c r="AJ1687" s="3">
        <f>IF(AE1687&lt;=450,AthetaR90_0,IF(AE1687&gt;=650,AthetaR90_2,(IF(AE1687&lt;=550,AthetaR90_0+(AthetaR90_1-AthetaR90_0)/100*(AE1687-450),AthetaR90_1+(AthetaR90_2-AthetaR90_1)/100*(AE1687-450)))))</f>
        <v>1.3</v>
      </c>
      <c r="AK1687" s="3">
        <f>IF(AF1687&lt;=450,AthetaR120_0,IF(AF1687&gt;=650,AthetaR120_2,(IF(AF1687&lt;=550,AthetaR120_0+(AthetaR120_1-AthetaR120_0)/100*(AF1687-450),AthetaR120_1+(AthetaR120_2-AthetaR120_1)/100*(AF1687-450)))))</f>
        <v>1.9</v>
      </c>
      <c r="AL1687" s="24">
        <f t="shared" si="836"/>
        <v>692.47733840630292</v>
      </c>
      <c r="AM1687" s="14">
        <f t="shared" si="837"/>
        <v>534.60870089460764</v>
      </c>
    </row>
    <row r="1688" spans="2:39" x14ac:dyDescent="0.25">
      <c r="B1688" s="3">
        <f t="shared" si="820"/>
        <v>8350</v>
      </c>
      <c r="C1688" s="14">
        <f t="shared" si="821"/>
        <v>139.16666666666666</v>
      </c>
      <c r="D1688" s="11">
        <f t="shared" si="822"/>
        <v>1071.2202170461526</v>
      </c>
      <c r="E1688" s="11">
        <f t="shared" si="808"/>
        <v>803.27491384395307</v>
      </c>
      <c r="F1688" s="11">
        <f t="shared" si="823"/>
        <v>390.94905062868077</v>
      </c>
      <c r="G1688" s="11">
        <f t="shared" si="809"/>
        <v>692.68800016266994</v>
      </c>
      <c r="H1688" s="11">
        <f t="shared" si="810"/>
        <v>545.44336979513491</v>
      </c>
      <c r="I1688" s="24">
        <f t="shared" si="824"/>
        <v>390.94905062868077</v>
      </c>
      <c r="J1688" s="12">
        <f t="shared" si="811"/>
        <v>0.19217743512092966</v>
      </c>
      <c r="K1688" s="24">
        <f t="shared" si="812"/>
        <v>601.55395178760477</v>
      </c>
      <c r="L1688" s="12">
        <f t="shared" si="825"/>
        <v>0.19321523624736187</v>
      </c>
      <c r="M1688" s="24">
        <f t="shared" si="826"/>
        <v>692.68800016266994</v>
      </c>
      <c r="N1688" s="12">
        <f t="shared" si="813"/>
        <v>0.40437882636623163</v>
      </c>
      <c r="O1688" s="24">
        <f t="shared" si="814"/>
        <v>952.94385696233098</v>
      </c>
      <c r="P1688" s="12">
        <f t="shared" si="827"/>
        <v>0.21033759842744343</v>
      </c>
      <c r="Q1688" s="24">
        <f t="shared" si="828"/>
        <v>545.44336979513491</v>
      </c>
      <c r="R1688" s="12">
        <f t="shared" si="815"/>
        <v>0.30101784761934497</v>
      </c>
      <c r="S1688" s="24">
        <f t="shared" si="816"/>
        <v>704.08674048872274</v>
      </c>
      <c r="T1688" s="12">
        <f t="shared" si="829"/>
        <v>0.22549523182930464</v>
      </c>
      <c r="W1688" s="24">
        <f t="shared" si="830"/>
        <v>642.49528450223488</v>
      </c>
      <c r="X1688" s="24">
        <f t="shared" si="831"/>
        <v>802.13987468822165</v>
      </c>
      <c r="Y1688" s="13">
        <f t="shared" si="817"/>
        <v>0.30242442377330131</v>
      </c>
      <c r="Z1688" s="24">
        <f t="shared" si="818"/>
        <v>4019.4907335429548</v>
      </c>
      <c r="AA1688" s="24">
        <f t="shared" si="819"/>
        <v>17763.091610782481</v>
      </c>
      <c r="AB1688" s="24">
        <f t="shared" si="832"/>
        <v>692.68800016266994</v>
      </c>
      <c r="AC1688" s="24">
        <f t="shared" si="833"/>
        <v>545.44336979513491</v>
      </c>
      <c r="AE1688" s="14">
        <f t="shared" si="834"/>
        <v>139.16666666666666</v>
      </c>
      <c r="AF1688" s="24">
        <f t="shared" si="807"/>
        <v>447.72168489756746</v>
      </c>
      <c r="AG1688" s="3">
        <f t="shared" si="835"/>
        <v>-1</v>
      </c>
      <c r="AH1688" s="3">
        <f>IF(AC1688&lt;=450,AthetaR30_0,IF(AC1688&gt;=650,AthetaR30_2,(IF(AC1688&lt;=550,AthetaR30_0+(AthetaR30_1-AthetaR30_0)/100*(AC1688-450),AthetaR30_1+(AthetaR30_2-AthetaR30_1)/100*(AC1688-450)))))</f>
        <v>0</v>
      </c>
      <c r="AI1688" s="3">
        <f>IF(AD1688&lt;=450,AthetaR60_0,IF(AD1688&gt;=650,AthetaR60_2,(IF(AD1688&lt;=550,AthetaR60_0+(AthetaR60_1-AthetaR60_0)/100*(AD1688-450),AthetaR60_1+(AthetaR60_2-AthetaR60_1)/100*(AD1688-450)))))</f>
        <v>0.5</v>
      </c>
      <c r="AJ1688" s="3">
        <f>IF(AE1688&lt;=450,AthetaR90_0,IF(AE1688&gt;=650,AthetaR90_2,(IF(AE1688&lt;=550,AthetaR90_0+(AthetaR90_1-AthetaR90_0)/100*(AE1688-450),AthetaR90_1+(AthetaR90_2-AthetaR90_1)/100*(AE1688-450)))))</f>
        <v>1.3</v>
      </c>
      <c r="AK1688" s="3">
        <f>IF(AF1688&lt;=450,AthetaR120_0,IF(AF1688&gt;=650,AthetaR120_2,(IF(AF1688&lt;=550,AthetaR120_0+(AthetaR120_1-AthetaR120_0)/100*(AF1688-450),AthetaR120_1+(AthetaR120_2-AthetaR120_1)/100*(AF1688-450)))))</f>
        <v>1.9</v>
      </c>
      <c r="AL1688" s="24">
        <f t="shared" si="836"/>
        <v>692.68800016266994</v>
      </c>
      <c r="AM1688" s="14">
        <f t="shared" si="837"/>
        <v>534.81957294358506</v>
      </c>
    </row>
    <row r="1689" spans="2:39" x14ac:dyDescent="0.25">
      <c r="B1689" s="3">
        <f t="shared" si="820"/>
        <v>8355</v>
      </c>
      <c r="C1689" s="14">
        <f t="shared" si="821"/>
        <v>139.25</v>
      </c>
      <c r="D1689" s="11">
        <f t="shared" si="822"/>
        <v>1071.309829247542</v>
      </c>
      <c r="E1689" s="11">
        <f t="shared" si="808"/>
        <v>803.48871219260525</v>
      </c>
      <c r="F1689" s="11">
        <f t="shared" si="823"/>
        <v>391.14226586492811</v>
      </c>
      <c r="G1689" s="11">
        <f t="shared" si="809"/>
        <v>692.89833776109742</v>
      </c>
      <c r="H1689" s="11">
        <f t="shared" si="810"/>
        <v>545.66886502696423</v>
      </c>
      <c r="I1689" s="24">
        <f t="shared" si="824"/>
        <v>391.14226586492811</v>
      </c>
      <c r="J1689" s="12">
        <f t="shared" si="811"/>
        <v>0.19214844727995511</v>
      </c>
      <c r="K1689" s="24">
        <f t="shared" si="812"/>
        <v>601.64470323805301</v>
      </c>
      <c r="L1689" s="12">
        <f t="shared" si="825"/>
        <v>0.19315921812640638</v>
      </c>
      <c r="M1689" s="24">
        <f t="shared" si="826"/>
        <v>692.89833776109742</v>
      </c>
      <c r="N1689" s="12">
        <f t="shared" si="813"/>
        <v>0.40381176123502294</v>
      </c>
      <c r="O1689" s="24">
        <f t="shared" si="814"/>
        <v>954.28205779043515</v>
      </c>
      <c r="P1689" s="12">
        <f t="shared" si="827"/>
        <v>0.2100123842103977</v>
      </c>
      <c r="Q1689" s="24">
        <f t="shared" si="828"/>
        <v>545.66886502696423</v>
      </c>
      <c r="R1689" s="12">
        <f t="shared" si="815"/>
        <v>0.30093002379457479</v>
      </c>
      <c r="S1689" s="24">
        <f t="shared" si="816"/>
        <v>704.29222211445085</v>
      </c>
      <c r="T1689" s="12">
        <f t="shared" si="829"/>
        <v>0.22537819319066241</v>
      </c>
      <c r="W1689" s="24">
        <f t="shared" si="830"/>
        <v>642.79770892600823</v>
      </c>
      <c r="X1689" s="24">
        <f t="shared" si="831"/>
        <v>802.57234351529178</v>
      </c>
      <c r="Y1689" s="13">
        <f t="shared" si="817"/>
        <v>0.30228385648337747</v>
      </c>
      <c r="Z1689" s="24">
        <f t="shared" si="818"/>
        <v>4017.2750816649254</v>
      </c>
      <c r="AA1689" s="24">
        <f t="shared" si="819"/>
        <v>17766.921176273634</v>
      </c>
      <c r="AB1689" s="24">
        <f t="shared" si="832"/>
        <v>692.89833776109742</v>
      </c>
      <c r="AC1689" s="24">
        <f t="shared" si="833"/>
        <v>545.66886502696423</v>
      </c>
      <c r="AE1689" s="14">
        <f t="shared" si="834"/>
        <v>139.25</v>
      </c>
      <c r="AF1689" s="24">
        <f t="shared" si="807"/>
        <v>447.83443251348211</v>
      </c>
      <c r="AG1689" s="3">
        <f t="shared" si="835"/>
        <v>-1</v>
      </c>
      <c r="AH1689" s="3">
        <f>IF(AC1689&lt;=450,AthetaR30_0,IF(AC1689&gt;=650,AthetaR30_2,(IF(AC1689&lt;=550,AthetaR30_0+(AthetaR30_1-AthetaR30_0)/100*(AC1689-450),AthetaR30_1+(AthetaR30_2-AthetaR30_1)/100*(AC1689-450)))))</f>
        <v>0</v>
      </c>
      <c r="AI1689" s="3">
        <f>IF(AD1689&lt;=450,AthetaR60_0,IF(AD1689&gt;=650,AthetaR60_2,(IF(AD1689&lt;=550,AthetaR60_0+(AthetaR60_1-AthetaR60_0)/100*(AD1689-450),AthetaR60_1+(AthetaR60_2-AthetaR60_1)/100*(AD1689-450)))))</f>
        <v>0.5</v>
      </c>
      <c r="AJ1689" s="3">
        <f>IF(AE1689&lt;=450,AthetaR90_0,IF(AE1689&gt;=650,AthetaR90_2,(IF(AE1689&lt;=550,AthetaR90_0+(AthetaR90_1-AthetaR90_0)/100*(AE1689-450),AthetaR90_1+(AthetaR90_2-AthetaR90_1)/100*(AE1689-450)))))</f>
        <v>1.3</v>
      </c>
      <c r="AK1689" s="3">
        <f>IF(AF1689&lt;=450,AthetaR120_0,IF(AF1689&gt;=650,AthetaR120_2,(IF(AF1689&lt;=550,AthetaR120_0+(AthetaR120_1-AthetaR120_0)/100*(AF1689-450),AthetaR120_1+(AthetaR120_2-AthetaR120_1)/100*(AF1689-450)))))</f>
        <v>1.9</v>
      </c>
      <c r="AL1689" s="24">
        <f t="shared" si="836"/>
        <v>692.89833776109742</v>
      </c>
      <c r="AM1689" s="14">
        <f t="shared" si="837"/>
        <v>535.03032605076805</v>
      </c>
    </row>
    <row r="1690" spans="2:39" x14ac:dyDescent="0.25">
      <c r="B1690" s="3">
        <f t="shared" si="820"/>
        <v>8360</v>
      </c>
      <c r="C1690" s="14">
        <f t="shared" si="821"/>
        <v>139.33333333333334</v>
      </c>
      <c r="D1690" s="11">
        <f t="shared" si="822"/>
        <v>1071.3993878851495</v>
      </c>
      <c r="E1690" s="11">
        <f t="shared" si="808"/>
        <v>803.70251054125731</v>
      </c>
      <c r="F1690" s="11">
        <f t="shared" si="823"/>
        <v>391.33542508305453</v>
      </c>
      <c r="G1690" s="11">
        <f t="shared" si="809"/>
        <v>693.10835014530778</v>
      </c>
      <c r="H1690" s="11">
        <f t="shared" si="810"/>
        <v>545.89424322015486</v>
      </c>
      <c r="I1690" s="24">
        <f t="shared" si="824"/>
        <v>391.33542508305453</v>
      </c>
      <c r="J1690" s="12">
        <f t="shared" si="811"/>
        <v>0.1921194547802825</v>
      </c>
      <c r="K1690" s="24">
        <f t="shared" si="812"/>
        <v>601.73549666593158</v>
      </c>
      <c r="L1690" s="12">
        <f t="shared" si="825"/>
        <v>0.19310320266571526</v>
      </c>
      <c r="M1690" s="24">
        <f t="shared" si="826"/>
        <v>693.10835014530778</v>
      </c>
      <c r="N1690" s="12">
        <f t="shared" si="813"/>
        <v>0.40324187807691625</v>
      </c>
      <c r="O1690" s="24">
        <f t="shared" si="814"/>
        <v>955.63070063331588</v>
      </c>
      <c r="P1690" s="12">
        <f t="shared" si="827"/>
        <v>0.20968610641103247</v>
      </c>
      <c r="Q1690" s="24">
        <f t="shared" si="828"/>
        <v>545.89424322015486</v>
      </c>
      <c r="R1690" s="12">
        <f t="shared" si="815"/>
        <v>0.30084221238054026</v>
      </c>
      <c r="S1690" s="24">
        <f t="shared" si="816"/>
        <v>704.49779464839821</v>
      </c>
      <c r="T1690" s="12">
        <f t="shared" si="829"/>
        <v>0.22526121565166624</v>
      </c>
      <c r="W1690" s="24">
        <f t="shared" si="830"/>
        <v>643.09999278249165</v>
      </c>
      <c r="X1690" s="24">
        <f t="shared" si="831"/>
        <v>803.00736576552367</v>
      </c>
      <c r="Y1690" s="13">
        <f t="shared" si="817"/>
        <v>0.3021425853891655</v>
      </c>
      <c r="Z1690" s="24">
        <f t="shared" si="818"/>
        <v>4015.0629439691415</v>
      </c>
      <c r="AA1690" s="24">
        <f t="shared" si="819"/>
        <v>17770.754838229517</v>
      </c>
      <c r="AB1690" s="24">
        <f t="shared" si="832"/>
        <v>693.10835014530778</v>
      </c>
      <c r="AC1690" s="24">
        <f t="shared" si="833"/>
        <v>545.89424322015486</v>
      </c>
      <c r="AE1690" s="14">
        <f t="shared" si="834"/>
        <v>139.33333333333334</v>
      </c>
      <c r="AF1690" s="24">
        <f t="shared" si="807"/>
        <v>447.94712161007743</v>
      </c>
      <c r="AG1690" s="3">
        <f t="shared" si="835"/>
        <v>-1</v>
      </c>
      <c r="AH1690" s="3">
        <f>IF(AC1690&lt;=450,AthetaR30_0,IF(AC1690&gt;=650,AthetaR30_2,(IF(AC1690&lt;=550,AthetaR30_0+(AthetaR30_1-AthetaR30_0)/100*(AC1690-450),AthetaR30_1+(AthetaR30_2-AthetaR30_1)/100*(AC1690-450)))))</f>
        <v>0</v>
      </c>
      <c r="AI1690" s="3">
        <f>IF(AD1690&lt;=450,AthetaR60_0,IF(AD1690&gt;=650,AthetaR60_2,(IF(AD1690&lt;=550,AthetaR60_0+(AthetaR60_1-AthetaR60_0)/100*(AD1690-450),AthetaR60_1+(AthetaR60_2-AthetaR60_1)/100*(AD1690-450)))))</f>
        <v>0.5</v>
      </c>
      <c r="AJ1690" s="3">
        <f>IF(AE1690&lt;=450,AthetaR90_0,IF(AE1690&gt;=650,AthetaR90_2,(IF(AE1690&lt;=550,AthetaR90_0+(AthetaR90_1-AthetaR90_0)/100*(AE1690-450),AthetaR90_1+(AthetaR90_2-AthetaR90_1)/100*(AE1690-450)))))</f>
        <v>1.3</v>
      </c>
      <c r="AK1690" s="3">
        <f>IF(AF1690&lt;=450,AthetaR120_0,IF(AF1690&gt;=650,AthetaR120_2,(IF(AF1690&lt;=550,AthetaR120_0+(AthetaR120_1-AthetaR120_0)/100*(AF1690-450),AthetaR120_1+(AthetaR120_2-AthetaR120_1)/100*(AF1690-450)))))</f>
        <v>1.9</v>
      </c>
      <c r="AL1690" s="24">
        <f t="shared" si="836"/>
        <v>693.10835014530778</v>
      </c>
      <c r="AM1690" s="14">
        <f t="shared" si="837"/>
        <v>535.24096032806438</v>
      </c>
    </row>
    <row r="1691" spans="2:39" x14ac:dyDescent="0.25">
      <c r="B1691" s="3">
        <f t="shared" si="820"/>
        <v>8365</v>
      </c>
      <c r="C1691" s="14">
        <f t="shared" si="821"/>
        <v>139.41666666666666</v>
      </c>
      <c r="D1691" s="11">
        <f t="shared" si="822"/>
        <v>1071.4888930229704</v>
      </c>
      <c r="E1691" s="11">
        <f t="shared" si="808"/>
        <v>803.91630888990937</v>
      </c>
      <c r="F1691" s="11">
        <f t="shared" si="823"/>
        <v>391.52852828572026</v>
      </c>
      <c r="G1691" s="11">
        <f t="shared" si="809"/>
        <v>693.31803625171881</v>
      </c>
      <c r="H1691" s="11">
        <f t="shared" si="810"/>
        <v>546.11950443580656</v>
      </c>
      <c r="I1691" s="24">
        <f t="shared" si="824"/>
        <v>391.52852828572026</v>
      </c>
      <c r="J1691" s="12">
        <f t="shared" si="811"/>
        <v>0.19209045761802179</v>
      </c>
      <c r="K1691" s="24">
        <f t="shared" si="812"/>
        <v>601.82633210904112</v>
      </c>
      <c r="L1691" s="12">
        <f t="shared" si="825"/>
        <v>0.1930471898836022</v>
      </c>
      <c r="M1691" s="24">
        <f t="shared" si="826"/>
        <v>693.31803625171881</v>
      </c>
      <c r="N1691" s="12">
        <f t="shared" si="813"/>
        <v>0.40266916081300252</v>
      </c>
      <c r="O1691" s="24">
        <f t="shared" si="814"/>
        <v>956.98989635387625</v>
      </c>
      <c r="P1691" s="12">
        <f t="shared" si="827"/>
        <v>0.20935875768199944</v>
      </c>
      <c r="Q1691" s="24">
        <f t="shared" si="828"/>
        <v>546.11950443580656</v>
      </c>
      <c r="R1691" s="12">
        <f t="shared" si="815"/>
        <v>0.3007544134428351</v>
      </c>
      <c r="S1691" s="24">
        <f t="shared" si="816"/>
        <v>704.70345799104939</v>
      </c>
      <c r="T1691" s="12">
        <f t="shared" si="829"/>
        <v>0.22514429923865018</v>
      </c>
      <c r="W1691" s="24">
        <f t="shared" si="830"/>
        <v>643.40213536788087</v>
      </c>
      <c r="X1691" s="24">
        <f t="shared" si="831"/>
        <v>803.44496295517206</v>
      </c>
      <c r="Y1691" s="13">
        <f t="shared" si="817"/>
        <v>0.30200060632910425</v>
      </c>
      <c r="Z1691" s="24">
        <f t="shared" si="818"/>
        <v>4012.8543380507126</v>
      </c>
      <c r="AA1691" s="24">
        <f t="shared" si="819"/>
        <v>17774.592682644732</v>
      </c>
      <c r="AB1691" s="24">
        <f t="shared" si="832"/>
        <v>693.31803625171881</v>
      </c>
      <c r="AC1691" s="24">
        <f t="shared" si="833"/>
        <v>546.11950443580656</v>
      </c>
      <c r="AE1691" s="14">
        <f t="shared" si="834"/>
        <v>139.41666666666666</v>
      </c>
      <c r="AF1691" s="24">
        <f t="shared" si="807"/>
        <v>448.05975221790328</v>
      </c>
      <c r="AG1691" s="3">
        <f t="shared" si="835"/>
        <v>-1</v>
      </c>
      <c r="AH1691" s="3">
        <f>IF(AC1691&lt;=450,AthetaR30_0,IF(AC1691&gt;=650,AthetaR30_2,(IF(AC1691&lt;=550,AthetaR30_0+(AthetaR30_1-AthetaR30_0)/100*(AC1691-450),AthetaR30_1+(AthetaR30_2-AthetaR30_1)/100*(AC1691-450)))))</f>
        <v>0</v>
      </c>
      <c r="AI1691" s="3">
        <f>IF(AD1691&lt;=450,AthetaR60_0,IF(AD1691&gt;=650,AthetaR60_2,(IF(AD1691&lt;=550,AthetaR60_0+(AthetaR60_1-AthetaR60_0)/100*(AD1691-450),AthetaR60_1+(AthetaR60_2-AthetaR60_1)/100*(AD1691-450)))))</f>
        <v>0.5</v>
      </c>
      <c r="AJ1691" s="3">
        <f>IF(AE1691&lt;=450,AthetaR90_0,IF(AE1691&gt;=650,AthetaR90_2,(IF(AE1691&lt;=550,AthetaR90_0+(AthetaR90_1-AthetaR90_0)/100*(AE1691-450),AthetaR90_1+(AthetaR90_2-AthetaR90_1)/100*(AE1691-450)))))</f>
        <v>1.3</v>
      </c>
      <c r="AK1691" s="3">
        <f>IF(AF1691&lt;=450,AthetaR120_0,IF(AF1691&gt;=650,AthetaR120_2,(IF(AF1691&lt;=550,AthetaR120_0+(AthetaR120_1-AthetaR120_0)/100*(AF1691-450),AthetaR120_1+(AthetaR120_2-AthetaR120_1)/100*(AF1691-450)))))</f>
        <v>1.9</v>
      </c>
      <c r="AL1691" s="24">
        <f t="shared" si="836"/>
        <v>693.31803625171881</v>
      </c>
      <c r="AM1691" s="14">
        <f t="shared" si="837"/>
        <v>535.45147588768907</v>
      </c>
    </row>
    <row r="1692" spans="2:39" x14ac:dyDescent="0.25">
      <c r="B1692" s="3">
        <f t="shared" si="820"/>
        <v>8370</v>
      </c>
      <c r="C1692" s="14">
        <f t="shared" si="821"/>
        <v>139.5</v>
      </c>
      <c r="D1692" s="11">
        <f t="shared" si="822"/>
        <v>1071.578344724885</v>
      </c>
      <c r="E1692" s="11">
        <f t="shared" si="808"/>
        <v>804.13010723856144</v>
      </c>
      <c r="F1692" s="11">
        <f t="shared" si="823"/>
        <v>391.72157547560386</v>
      </c>
      <c r="G1692" s="11">
        <f t="shared" si="809"/>
        <v>693.52739500940083</v>
      </c>
      <c r="H1692" s="11">
        <f t="shared" si="810"/>
        <v>546.34464873504521</v>
      </c>
      <c r="I1692" s="24">
        <f t="shared" si="824"/>
        <v>391.72157547560386</v>
      </c>
      <c r="J1692" s="12">
        <f t="shared" si="811"/>
        <v>0.19206145578933825</v>
      </c>
      <c r="K1692" s="24">
        <f t="shared" si="812"/>
        <v>601.9172096050454</v>
      </c>
      <c r="L1692" s="12">
        <f t="shared" si="825"/>
        <v>0.19299117979839434</v>
      </c>
      <c r="M1692" s="24">
        <f t="shared" si="826"/>
        <v>693.52739500940083</v>
      </c>
      <c r="N1692" s="12">
        <f t="shared" si="813"/>
        <v>0.40209359329841593</v>
      </c>
      <c r="O1692" s="24">
        <f t="shared" si="814"/>
        <v>958.35975726513948</v>
      </c>
      <c r="P1692" s="12">
        <f t="shared" si="827"/>
        <v>0.20903033063352702</v>
      </c>
      <c r="Q1692" s="24">
        <f t="shared" si="828"/>
        <v>546.34464873504521</v>
      </c>
      <c r="R1692" s="12">
        <f t="shared" si="815"/>
        <v>0.30066662704695002</v>
      </c>
      <c r="S1692" s="24">
        <f t="shared" si="816"/>
        <v>704.90921204281244</v>
      </c>
      <c r="T1692" s="12">
        <f t="shared" si="829"/>
        <v>0.22502744397779201</v>
      </c>
      <c r="W1692" s="24">
        <f t="shared" si="830"/>
        <v>643.70413597420998</v>
      </c>
      <c r="X1692" s="24">
        <f t="shared" si="831"/>
        <v>803.88515683406786</v>
      </c>
      <c r="Y1692" s="13">
        <f t="shared" si="817"/>
        <v>0.30185791510176524</v>
      </c>
      <c r="Z1692" s="24">
        <f t="shared" si="818"/>
        <v>4010.6492816087866</v>
      </c>
      <c r="AA1692" s="24">
        <f t="shared" si="819"/>
        <v>17778.434796134323</v>
      </c>
      <c r="AB1692" s="24">
        <f t="shared" si="832"/>
        <v>693.52739500940083</v>
      </c>
      <c r="AC1692" s="24">
        <f t="shared" si="833"/>
        <v>546.34464873504521</v>
      </c>
      <c r="AE1692" s="14">
        <f t="shared" si="834"/>
        <v>139.5</v>
      </c>
      <c r="AF1692" s="24">
        <f t="shared" si="807"/>
        <v>448.17232436752261</v>
      </c>
      <c r="AG1692" s="3">
        <f t="shared" si="835"/>
        <v>-1</v>
      </c>
      <c r="AH1692" s="3">
        <f>IF(AC1692&lt;=450,AthetaR30_0,IF(AC1692&gt;=650,AthetaR30_2,(IF(AC1692&lt;=550,AthetaR30_0+(AthetaR30_1-AthetaR30_0)/100*(AC1692-450),AthetaR30_1+(AthetaR30_2-AthetaR30_1)/100*(AC1692-450)))))</f>
        <v>0</v>
      </c>
      <c r="AI1692" s="3">
        <f>IF(AD1692&lt;=450,AthetaR60_0,IF(AD1692&gt;=650,AthetaR60_2,(IF(AD1692&lt;=550,AthetaR60_0+(AthetaR60_1-AthetaR60_0)/100*(AD1692-450),AthetaR60_1+(AthetaR60_2-AthetaR60_1)/100*(AD1692-450)))))</f>
        <v>0.5</v>
      </c>
      <c r="AJ1692" s="3">
        <f>IF(AE1692&lt;=450,AthetaR90_0,IF(AE1692&gt;=650,AthetaR90_2,(IF(AE1692&lt;=550,AthetaR90_0+(AthetaR90_1-AthetaR90_0)/100*(AE1692-450),AthetaR90_1+(AthetaR90_2-AthetaR90_1)/100*(AE1692-450)))))</f>
        <v>1.3</v>
      </c>
      <c r="AK1692" s="3">
        <f>IF(AF1692&lt;=450,AthetaR120_0,IF(AF1692&gt;=650,AthetaR120_2,(IF(AF1692&lt;=550,AthetaR120_0+(AthetaR120_1-AthetaR120_0)/100*(AF1692-450),AthetaR120_1+(AthetaR120_2-AthetaR120_1)/100*(AF1692-450)))))</f>
        <v>1.9</v>
      </c>
      <c r="AL1692" s="24">
        <f t="shared" si="836"/>
        <v>693.52739500940083</v>
      </c>
      <c r="AM1692" s="14">
        <f t="shared" si="837"/>
        <v>535.66187284216699</v>
      </c>
    </row>
    <row r="1693" spans="2:39" x14ac:dyDescent="0.25">
      <c r="B1693" s="3">
        <f t="shared" si="820"/>
        <v>8375</v>
      </c>
      <c r="C1693" s="14">
        <f t="shared" si="821"/>
        <v>139.58333333333334</v>
      </c>
      <c r="D1693" s="11">
        <f t="shared" si="822"/>
        <v>1071.6677430546592</v>
      </c>
      <c r="E1693" s="11">
        <f t="shared" si="808"/>
        <v>804.34390558721361</v>
      </c>
      <c r="F1693" s="11">
        <f t="shared" si="823"/>
        <v>391.91456665540227</v>
      </c>
      <c r="G1693" s="11">
        <f t="shared" si="809"/>
        <v>693.73642534003432</v>
      </c>
      <c r="H1693" s="11">
        <f t="shared" si="810"/>
        <v>546.56967617902296</v>
      </c>
      <c r="I1693" s="24">
        <f t="shared" si="824"/>
        <v>391.91456665540227</v>
      </c>
      <c r="J1693" s="12">
        <f t="shared" si="811"/>
        <v>0.19203244929045241</v>
      </c>
      <c r="K1693" s="24">
        <f t="shared" si="812"/>
        <v>602.00812919147097</v>
      </c>
      <c r="L1693" s="12">
        <f t="shared" si="825"/>
        <v>0.19293517242841929</v>
      </c>
      <c r="M1693" s="24">
        <f t="shared" si="826"/>
        <v>693.73642534003432</v>
      </c>
      <c r="N1693" s="12">
        <f t="shared" si="813"/>
        <v>0.40151515932300186</v>
      </c>
      <c r="O1693" s="24">
        <f t="shared" si="814"/>
        <v>959.74039715232698</v>
      </c>
      <c r="P1693" s="12">
        <f t="shared" si="827"/>
        <v>0.20870081783345706</v>
      </c>
      <c r="Q1693" s="24">
        <f t="shared" si="828"/>
        <v>546.56967617902296</v>
      </c>
      <c r="R1693" s="12">
        <f t="shared" si="815"/>
        <v>0.30057885325827199</v>
      </c>
      <c r="S1693" s="24">
        <f t="shared" si="816"/>
        <v>705.11505670401971</v>
      </c>
      <c r="T1693" s="12">
        <f t="shared" si="829"/>
        <v>0.22491064989509241</v>
      </c>
      <c r="W1693" s="24">
        <f t="shared" si="830"/>
        <v>644.00599388931175</v>
      </c>
      <c r="X1693" s="24">
        <f t="shared" si="831"/>
        <v>804.32796938869399</v>
      </c>
      <c r="Y1693" s="13">
        <f t="shared" si="817"/>
        <v>0.30171450746543516</v>
      </c>
      <c r="Z1693" s="24">
        <f t="shared" si="818"/>
        <v>4008.4477924475464</v>
      </c>
      <c r="AA1693" s="24">
        <f t="shared" si="819"/>
        <v>17782.281265939582</v>
      </c>
      <c r="AB1693" s="24">
        <f t="shared" si="832"/>
        <v>693.73642534003432</v>
      </c>
      <c r="AC1693" s="24">
        <f t="shared" si="833"/>
        <v>546.56967617902296</v>
      </c>
      <c r="AE1693" s="14">
        <f t="shared" si="834"/>
        <v>139.58333333333334</v>
      </c>
      <c r="AF1693" s="24">
        <f t="shared" si="807"/>
        <v>448.28483808951148</v>
      </c>
      <c r="AG1693" s="3">
        <f t="shared" si="835"/>
        <v>-1</v>
      </c>
      <c r="AH1693" s="3">
        <f>IF(AC1693&lt;=450,AthetaR30_0,IF(AC1693&gt;=650,AthetaR30_2,(IF(AC1693&lt;=550,AthetaR30_0+(AthetaR30_1-AthetaR30_0)/100*(AC1693-450),AthetaR30_1+(AthetaR30_2-AthetaR30_1)/100*(AC1693-450)))))</f>
        <v>0</v>
      </c>
      <c r="AI1693" s="3">
        <f>IF(AD1693&lt;=450,AthetaR60_0,IF(AD1693&gt;=650,AthetaR60_2,(IF(AD1693&lt;=550,AthetaR60_0+(AthetaR60_1-AthetaR60_0)/100*(AD1693-450),AthetaR60_1+(AthetaR60_2-AthetaR60_1)/100*(AD1693-450)))))</f>
        <v>0.5</v>
      </c>
      <c r="AJ1693" s="3">
        <f>IF(AE1693&lt;=450,AthetaR90_0,IF(AE1693&gt;=650,AthetaR90_2,(IF(AE1693&lt;=550,AthetaR90_0+(AthetaR90_1-AthetaR90_0)/100*(AE1693-450),AthetaR90_1+(AthetaR90_2-AthetaR90_1)/100*(AE1693-450)))))</f>
        <v>1.3</v>
      </c>
      <c r="AK1693" s="3">
        <f>IF(AF1693&lt;=450,AthetaR120_0,IF(AF1693&gt;=650,AthetaR120_2,(IF(AF1693&lt;=550,AthetaR120_0+(AthetaR120_1-AthetaR120_0)/100*(AF1693-450),AthetaR120_1+(AthetaR120_2-AthetaR120_1)/100*(AF1693-450)))))</f>
        <v>1.9</v>
      </c>
      <c r="AL1693" s="24">
        <f t="shared" si="836"/>
        <v>693.73642534003432</v>
      </c>
      <c r="AM1693" s="14">
        <f t="shared" si="837"/>
        <v>535.87215130433481</v>
      </c>
    </row>
    <row r="1694" spans="2:39" x14ac:dyDescent="0.25">
      <c r="B1694" s="3">
        <f t="shared" si="820"/>
        <v>8380</v>
      </c>
      <c r="C1694" s="14">
        <f t="shared" si="821"/>
        <v>139.66666666666666</v>
      </c>
      <c r="D1694" s="11">
        <f t="shared" si="822"/>
        <v>1071.7570880759451</v>
      </c>
      <c r="E1694" s="11">
        <f t="shared" si="808"/>
        <v>804.55770393586556</v>
      </c>
      <c r="F1694" s="11">
        <f t="shared" si="823"/>
        <v>392.10750182783067</v>
      </c>
      <c r="G1694" s="11">
        <f t="shared" si="809"/>
        <v>693.94512615786778</v>
      </c>
      <c r="H1694" s="11">
        <f t="shared" si="810"/>
        <v>546.794586828918</v>
      </c>
      <c r="I1694" s="24">
        <f t="shared" si="824"/>
        <v>392.10750182783067</v>
      </c>
      <c r="J1694" s="12">
        <f t="shared" si="811"/>
        <v>0.19200343811764009</v>
      </c>
      <c r="K1694" s="24">
        <f t="shared" si="812"/>
        <v>602.09909090570704</v>
      </c>
      <c r="L1694" s="12">
        <f t="shared" si="825"/>
        <v>0.19287916779199218</v>
      </c>
      <c r="M1694" s="24">
        <f t="shared" si="826"/>
        <v>693.94512615786778</v>
      </c>
      <c r="N1694" s="12">
        <f t="shared" si="813"/>
        <v>0.40093384261201415</v>
      </c>
      <c r="O1694" s="24">
        <f t="shared" si="814"/>
        <v>961.13193129531646</v>
      </c>
      <c r="P1694" s="12">
        <f t="shared" si="827"/>
        <v>0.20837021180729171</v>
      </c>
      <c r="Q1694" s="24">
        <f t="shared" si="828"/>
        <v>546.794586828918</v>
      </c>
      <c r="R1694" s="12">
        <f t="shared" si="815"/>
        <v>0.30049109214208491</v>
      </c>
      <c r="S1694" s="24">
        <f t="shared" si="816"/>
        <v>705.32099187492793</v>
      </c>
      <c r="T1694" s="12">
        <f t="shared" si="829"/>
        <v>0.22479391701635518</v>
      </c>
      <c r="W1694" s="24">
        <f t="shared" si="830"/>
        <v>644.30770839677723</v>
      </c>
      <c r="X1694" s="24">
        <f t="shared" si="831"/>
        <v>804.77342284530869</v>
      </c>
      <c r="Y1694" s="13">
        <f t="shared" si="817"/>
        <v>0.30157037913767637</v>
      </c>
      <c r="Z1694" s="24">
        <f t="shared" si="818"/>
        <v>4006.2498884772085</v>
      </c>
      <c r="AA1694" s="24">
        <f t="shared" si="819"/>
        <v>17786.132179932749</v>
      </c>
      <c r="AB1694" s="24">
        <f t="shared" si="832"/>
        <v>693.94512615786778</v>
      </c>
      <c r="AC1694" s="24">
        <f t="shared" si="833"/>
        <v>546.794586828918</v>
      </c>
      <c r="AE1694" s="14">
        <f t="shared" si="834"/>
        <v>139.66666666666666</v>
      </c>
      <c r="AF1694" s="24">
        <f t="shared" si="807"/>
        <v>448.397293414459</v>
      </c>
      <c r="AG1694" s="3">
        <f t="shared" si="835"/>
        <v>-1</v>
      </c>
      <c r="AH1694" s="3">
        <f>IF(AC1694&lt;=450,AthetaR30_0,IF(AC1694&gt;=650,AthetaR30_2,(IF(AC1694&lt;=550,AthetaR30_0+(AthetaR30_1-AthetaR30_0)/100*(AC1694-450),AthetaR30_1+(AthetaR30_2-AthetaR30_1)/100*(AC1694-450)))))</f>
        <v>0</v>
      </c>
      <c r="AI1694" s="3">
        <f>IF(AD1694&lt;=450,AthetaR60_0,IF(AD1694&gt;=650,AthetaR60_2,(IF(AD1694&lt;=550,AthetaR60_0+(AthetaR60_1-AthetaR60_0)/100*(AD1694-450),AthetaR60_1+(AthetaR60_2-AthetaR60_1)/100*(AD1694-450)))))</f>
        <v>0.5</v>
      </c>
      <c r="AJ1694" s="3">
        <f>IF(AE1694&lt;=450,AthetaR90_0,IF(AE1694&gt;=650,AthetaR90_2,(IF(AE1694&lt;=550,AthetaR90_0+(AthetaR90_1-AthetaR90_0)/100*(AE1694-450),AthetaR90_1+(AthetaR90_2-AthetaR90_1)/100*(AE1694-450)))))</f>
        <v>1.3</v>
      </c>
      <c r="AK1694" s="3">
        <f>IF(AF1694&lt;=450,AthetaR120_0,IF(AF1694&gt;=650,AthetaR120_2,(IF(AF1694&lt;=550,AthetaR120_0+(AthetaR120_1-AthetaR120_0)/100*(AF1694-450),AthetaR120_1+(AthetaR120_2-AthetaR120_1)/100*(AF1694-450)))))</f>
        <v>1.9</v>
      </c>
      <c r="AL1694" s="24">
        <f t="shared" si="836"/>
        <v>693.94512615786778</v>
      </c>
      <c r="AM1694" s="14">
        <f t="shared" si="837"/>
        <v>536.08231138734413</v>
      </c>
    </row>
    <row r="1695" spans="2:39" x14ac:dyDescent="0.25">
      <c r="B1695" s="3">
        <f t="shared" si="820"/>
        <v>8385</v>
      </c>
      <c r="C1695" s="14">
        <f t="shared" si="821"/>
        <v>139.75</v>
      </c>
      <c r="D1695" s="11">
        <f t="shared" si="822"/>
        <v>1071.8463798522805</v>
      </c>
      <c r="E1695" s="11">
        <f t="shared" si="808"/>
        <v>804.77150228451774</v>
      </c>
      <c r="F1695" s="11">
        <f t="shared" si="823"/>
        <v>392.30038099562267</v>
      </c>
      <c r="G1695" s="11">
        <f t="shared" si="809"/>
        <v>694.15349636967505</v>
      </c>
      <c r="H1695" s="11">
        <f t="shared" si="810"/>
        <v>547.01938074593431</v>
      </c>
      <c r="I1695" s="24">
        <f t="shared" si="824"/>
        <v>392.30038099562267</v>
      </c>
      <c r="J1695" s="12">
        <f t="shared" si="811"/>
        <v>0.19197442226723199</v>
      </c>
      <c r="K1695" s="24">
        <f t="shared" si="812"/>
        <v>602.19009478500629</v>
      </c>
      <c r="L1695" s="12">
        <f t="shared" si="825"/>
        <v>0.19282316590744586</v>
      </c>
      <c r="M1695" s="24">
        <f t="shared" si="826"/>
        <v>694.15349636967505</v>
      </c>
      <c r="N1695" s="12">
        <f t="shared" si="813"/>
        <v>0.40034962682684783</v>
      </c>
      <c r="O1695" s="24">
        <f t="shared" si="814"/>
        <v>962.53447649147574</v>
      </c>
      <c r="P1695" s="12">
        <f t="shared" si="827"/>
        <v>0.20803850503834534</v>
      </c>
      <c r="Q1695" s="24">
        <f t="shared" si="828"/>
        <v>547.01938074593431</v>
      </c>
      <c r="R1695" s="12">
        <f t="shared" si="815"/>
        <v>0.30040334376356825</v>
      </c>
      <c r="S1695" s="24">
        <f t="shared" si="816"/>
        <v>705.52701745571994</v>
      </c>
      <c r="T1695" s="12">
        <f t="shared" si="829"/>
        <v>0.22467724536723491</v>
      </c>
      <c r="W1695" s="24">
        <f t="shared" si="830"/>
        <v>644.60927877591496</v>
      </c>
      <c r="X1695" s="24">
        <f t="shared" si="831"/>
        <v>805.22153967311738</v>
      </c>
      <c r="Y1695" s="13">
        <f t="shared" si="817"/>
        <v>0.30142552579490156</v>
      </c>
      <c r="Z1695" s="24">
        <f t="shared" si="818"/>
        <v>4004.0555877150696</v>
      </c>
      <c r="AA1695" s="24">
        <f t="shared" si="819"/>
        <v>17789.987626623009</v>
      </c>
      <c r="AB1695" s="24">
        <f t="shared" si="832"/>
        <v>694.15349636967505</v>
      </c>
      <c r="AC1695" s="24">
        <f t="shared" si="833"/>
        <v>547.01938074593431</v>
      </c>
      <c r="AE1695" s="14">
        <f t="shared" si="834"/>
        <v>139.75</v>
      </c>
      <c r="AF1695" s="24">
        <f t="shared" si="807"/>
        <v>448.50969037296716</v>
      </c>
      <c r="AG1695" s="3">
        <f t="shared" si="835"/>
        <v>-1</v>
      </c>
      <c r="AH1695" s="3">
        <f>IF(AC1695&lt;=450,AthetaR30_0,IF(AC1695&gt;=650,AthetaR30_2,(IF(AC1695&lt;=550,AthetaR30_0+(AthetaR30_1-AthetaR30_0)/100*(AC1695-450),AthetaR30_1+(AthetaR30_2-AthetaR30_1)/100*(AC1695-450)))))</f>
        <v>0</v>
      </c>
      <c r="AI1695" s="3">
        <f>IF(AD1695&lt;=450,AthetaR60_0,IF(AD1695&gt;=650,AthetaR60_2,(IF(AD1695&lt;=550,AthetaR60_0+(AthetaR60_1-AthetaR60_0)/100*(AD1695-450),AthetaR60_1+(AthetaR60_2-AthetaR60_1)/100*(AD1695-450)))))</f>
        <v>0.5</v>
      </c>
      <c r="AJ1695" s="3">
        <f>IF(AE1695&lt;=450,AthetaR90_0,IF(AE1695&gt;=650,AthetaR90_2,(IF(AE1695&lt;=550,AthetaR90_0+(AthetaR90_1-AthetaR90_0)/100*(AE1695-450),AthetaR90_1+(AthetaR90_2-AthetaR90_1)/100*(AE1695-450)))))</f>
        <v>1.3</v>
      </c>
      <c r="AK1695" s="3">
        <f>IF(AF1695&lt;=450,AthetaR120_0,IF(AF1695&gt;=650,AthetaR120_2,(IF(AF1695&lt;=550,AthetaR120_0+(AthetaR120_1-AthetaR120_0)/100*(AF1695-450),AthetaR120_1+(AthetaR120_2-AthetaR120_1)/100*(AF1695-450)))))</f>
        <v>1.9</v>
      </c>
      <c r="AL1695" s="24">
        <f t="shared" si="836"/>
        <v>694.15349636967505</v>
      </c>
      <c r="AM1695" s="14">
        <f t="shared" si="837"/>
        <v>536.29235320466296</v>
      </c>
    </row>
    <row r="1696" spans="2:39" x14ac:dyDescent="0.25">
      <c r="B1696" s="3">
        <f t="shared" si="820"/>
        <v>8390</v>
      </c>
      <c r="C1696" s="14">
        <f t="shared" si="821"/>
        <v>139.83333333333334</v>
      </c>
      <c r="D1696" s="11">
        <f t="shared" si="822"/>
        <v>1071.9356184470905</v>
      </c>
      <c r="E1696" s="11">
        <f t="shared" si="808"/>
        <v>804.9853006331698</v>
      </c>
      <c r="F1696" s="11">
        <f t="shared" si="823"/>
        <v>392.49320416153012</v>
      </c>
      <c r="G1696" s="11">
        <f t="shared" si="809"/>
        <v>694.36153487471336</v>
      </c>
      <c r="H1696" s="11">
        <f t="shared" si="810"/>
        <v>547.24405799130159</v>
      </c>
      <c r="I1696" s="24">
        <f t="shared" si="824"/>
        <v>392.49320416153012</v>
      </c>
      <c r="J1696" s="12">
        <f t="shared" si="811"/>
        <v>0.19194540173561386</v>
      </c>
      <c r="K1696" s="24">
        <f t="shared" si="812"/>
        <v>602.28114086648475</v>
      </c>
      <c r="L1696" s="12">
        <f t="shared" si="825"/>
        <v>0.19276716679308301</v>
      </c>
      <c r="M1696" s="24">
        <f t="shared" si="826"/>
        <v>694.36153487471336</v>
      </c>
      <c r="N1696" s="12">
        <f t="shared" si="813"/>
        <v>0.39976249556579974</v>
      </c>
      <c r="O1696" s="24">
        <f t="shared" si="814"/>
        <v>963.94815107889508</v>
      </c>
      <c r="P1696" s="12">
        <f t="shared" si="827"/>
        <v>0.20770568996774047</v>
      </c>
      <c r="Q1696" s="24">
        <f t="shared" si="828"/>
        <v>547.24405799130159</v>
      </c>
      <c r="R1696" s="12">
        <f t="shared" si="815"/>
        <v>0.30031560818779751</v>
      </c>
      <c r="S1696" s="24">
        <f t="shared" si="816"/>
        <v>705.73313334650493</v>
      </c>
      <c r="T1696" s="12">
        <f t="shared" si="829"/>
        <v>0.22456063497316203</v>
      </c>
      <c r="W1696" s="24">
        <f t="shared" si="830"/>
        <v>644.91070430170987</v>
      </c>
      <c r="X1696" s="24">
        <f t="shared" si="831"/>
        <v>805.67234258749284</v>
      </c>
      <c r="Y1696" s="13">
        <f t="shared" si="817"/>
        <v>0.30127994307192463</v>
      </c>
      <c r="Z1696" s="24">
        <f t="shared" si="818"/>
        <v>4001.8649082864981</v>
      </c>
      <c r="AA1696" s="24">
        <f t="shared" si="819"/>
        <v>17793.847695161381</v>
      </c>
      <c r="AB1696" s="24">
        <f t="shared" si="832"/>
        <v>694.36153487471336</v>
      </c>
      <c r="AC1696" s="24">
        <f t="shared" si="833"/>
        <v>547.24405799130159</v>
      </c>
      <c r="AE1696" s="14">
        <f t="shared" si="834"/>
        <v>139.83333333333334</v>
      </c>
      <c r="AF1696" s="24">
        <f t="shared" si="807"/>
        <v>448.62202899565079</v>
      </c>
      <c r="AG1696" s="3">
        <f t="shared" si="835"/>
        <v>-1</v>
      </c>
      <c r="AH1696" s="3">
        <f>IF(AC1696&lt;=450,AthetaR30_0,IF(AC1696&gt;=650,AthetaR30_2,(IF(AC1696&lt;=550,AthetaR30_0+(AthetaR30_1-AthetaR30_0)/100*(AC1696-450),AthetaR30_1+(AthetaR30_2-AthetaR30_1)/100*(AC1696-450)))))</f>
        <v>0</v>
      </c>
      <c r="AI1696" s="3">
        <f>IF(AD1696&lt;=450,AthetaR60_0,IF(AD1696&gt;=650,AthetaR60_2,(IF(AD1696&lt;=550,AthetaR60_0+(AthetaR60_1-AthetaR60_0)/100*(AD1696-450),AthetaR60_1+(AthetaR60_2-AthetaR60_1)/100*(AD1696-450)))))</f>
        <v>0.5</v>
      </c>
      <c r="AJ1696" s="3">
        <f>IF(AE1696&lt;=450,AthetaR90_0,IF(AE1696&gt;=650,AthetaR90_2,(IF(AE1696&lt;=550,AthetaR90_0+(AthetaR90_1-AthetaR90_0)/100*(AE1696-450),AthetaR90_1+(AthetaR90_2-AthetaR90_1)/100*(AE1696-450)))))</f>
        <v>1.3</v>
      </c>
      <c r="AK1696" s="3">
        <f>IF(AF1696&lt;=450,AthetaR120_0,IF(AF1696&gt;=650,AthetaR120_2,(IF(AF1696&lt;=550,AthetaR120_0+(AthetaR120_1-AthetaR120_0)/100*(AF1696-450),AthetaR120_1+(AthetaR120_2-AthetaR120_1)/100*(AF1696-450)))))</f>
        <v>1.9</v>
      </c>
      <c r="AL1696" s="24">
        <f t="shared" si="836"/>
        <v>694.36153487471336</v>
      </c>
      <c r="AM1696" s="14">
        <f t="shared" si="837"/>
        <v>536.50227687007907</v>
      </c>
    </row>
    <row r="1697" spans="2:39" x14ac:dyDescent="0.25">
      <c r="B1697" s="3">
        <f t="shared" si="820"/>
        <v>8395</v>
      </c>
      <c r="C1697" s="14">
        <f t="shared" si="821"/>
        <v>139.91666666666666</v>
      </c>
      <c r="D1697" s="11">
        <f t="shared" si="822"/>
        <v>1072.024803923686</v>
      </c>
      <c r="E1697" s="11">
        <f t="shared" si="808"/>
        <v>805.19909898182186</v>
      </c>
      <c r="F1697" s="11">
        <f t="shared" si="823"/>
        <v>392.68597132832321</v>
      </c>
      <c r="G1697" s="11">
        <f t="shared" si="809"/>
        <v>694.56924056468108</v>
      </c>
      <c r="H1697" s="11">
        <f t="shared" si="810"/>
        <v>547.46861862627475</v>
      </c>
      <c r="I1697" s="24">
        <f t="shared" si="824"/>
        <v>392.68597132832321</v>
      </c>
      <c r="J1697" s="12">
        <f t="shared" si="811"/>
        <v>0.19191637651922627</v>
      </c>
      <c r="K1697" s="24">
        <f t="shared" si="812"/>
        <v>602.37222918712166</v>
      </c>
      <c r="L1697" s="12">
        <f t="shared" si="825"/>
        <v>0.19271117046724615</v>
      </c>
      <c r="M1697" s="24">
        <f t="shared" si="826"/>
        <v>694.56924056468108</v>
      </c>
      <c r="N1697" s="12">
        <f t="shared" si="813"/>
        <v>0.39917243236486527</v>
      </c>
      <c r="O1697" s="24">
        <f t="shared" si="814"/>
        <v>965.37307496001245</v>
      </c>
      <c r="P1697" s="12">
        <f t="shared" si="827"/>
        <v>0.20737175899466462</v>
      </c>
      <c r="Q1697" s="24">
        <f t="shared" si="828"/>
        <v>547.46861862627475</v>
      </c>
      <c r="R1697" s="12">
        <f t="shared" si="815"/>
        <v>0.30022788547974394</v>
      </c>
      <c r="S1697" s="24">
        <f t="shared" si="816"/>
        <v>705.93933944731873</v>
      </c>
      <c r="T1697" s="12">
        <f t="shared" si="829"/>
        <v>0.22444408585945322</v>
      </c>
      <c r="W1697" s="24">
        <f t="shared" si="830"/>
        <v>645.21198424478177</v>
      </c>
      <c r="X1697" s="24">
        <f t="shared" si="831"/>
        <v>806.12585455324597</v>
      </c>
      <c r="Y1697" s="13">
        <f t="shared" si="817"/>
        <v>0.30113362656152237</v>
      </c>
      <c r="Z1697" s="24">
        <f t="shared" si="818"/>
        <v>3999.6778684260021</v>
      </c>
      <c r="AA1697" s="24">
        <f t="shared" si="819"/>
        <v>17797.712475346583</v>
      </c>
      <c r="AB1697" s="24">
        <f t="shared" si="832"/>
        <v>694.56924056468108</v>
      </c>
      <c r="AC1697" s="24">
        <f t="shared" si="833"/>
        <v>547.46861862627475</v>
      </c>
      <c r="AE1697" s="14">
        <f t="shared" si="834"/>
        <v>139.91666666666666</v>
      </c>
      <c r="AF1697" s="24">
        <f t="shared" si="807"/>
        <v>448.73430931313737</v>
      </c>
      <c r="AG1697" s="3">
        <f t="shared" si="835"/>
        <v>-1</v>
      </c>
      <c r="AH1697" s="3">
        <f>IF(AC1697&lt;=450,AthetaR30_0,IF(AC1697&gt;=650,AthetaR30_2,(IF(AC1697&lt;=550,AthetaR30_0+(AthetaR30_1-AthetaR30_0)/100*(AC1697-450),AthetaR30_1+(AthetaR30_2-AthetaR30_1)/100*(AC1697-450)))))</f>
        <v>0</v>
      </c>
      <c r="AI1697" s="3">
        <f>IF(AD1697&lt;=450,AthetaR60_0,IF(AD1697&gt;=650,AthetaR60_2,(IF(AD1697&lt;=550,AthetaR60_0+(AthetaR60_1-AthetaR60_0)/100*(AD1697-450),AthetaR60_1+(AthetaR60_2-AthetaR60_1)/100*(AD1697-450)))))</f>
        <v>0.5</v>
      </c>
      <c r="AJ1697" s="3">
        <f>IF(AE1697&lt;=450,AthetaR90_0,IF(AE1697&gt;=650,AthetaR90_2,(IF(AE1697&lt;=550,AthetaR90_0+(AthetaR90_1-AthetaR90_0)/100*(AE1697-450),AthetaR90_1+(AthetaR90_2-AthetaR90_1)/100*(AE1697-450)))))</f>
        <v>1.3</v>
      </c>
      <c r="AK1697" s="3">
        <f>IF(AF1697&lt;=450,AthetaR120_0,IF(AF1697&gt;=650,AthetaR120_2,(IF(AF1697&lt;=550,AthetaR120_0+(AthetaR120_1-AthetaR120_0)/100*(AF1697-450),AthetaR120_1+(AthetaR120_2-AthetaR120_1)/100*(AF1697-450)))))</f>
        <v>1.9</v>
      </c>
      <c r="AL1697" s="24">
        <f t="shared" si="836"/>
        <v>694.56924056468108</v>
      </c>
      <c r="AM1697" s="14">
        <f t="shared" si="837"/>
        <v>536.71208249770177</v>
      </c>
    </row>
    <row r="1698" spans="2:39" x14ac:dyDescent="0.25">
      <c r="B1698" s="3">
        <f t="shared" si="820"/>
        <v>8400</v>
      </c>
      <c r="C1698" s="14">
        <f t="shared" si="821"/>
        <v>140</v>
      </c>
      <c r="D1698" s="11">
        <f t="shared" si="822"/>
        <v>1072.1139363452658</v>
      </c>
      <c r="E1698" s="11">
        <f t="shared" si="808"/>
        <v>805.41289733047392</v>
      </c>
      <c r="F1698" s="11">
        <f t="shared" si="823"/>
        <v>392.87868249879045</v>
      </c>
      <c r="G1698" s="11">
        <f t="shared" si="809"/>
        <v>694.77661232367575</v>
      </c>
      <c r="H1698" s="11">
        <f t="shared" si="810"/>
        <v>547.69306271213418</v>
      </c>
      <c r="I1698" s="24">
        <f t="shared" si="824"/>
        <v>392.87868249879045</v>
      </c>
      <c r="J1698" s="12">
        <f t="shared" si="811"/>
        <v>0.19188734661456414</v>
      </c>
      <c r="K1698" s="24">
        <f t="shared" si="812"/>
        <v>602.46335978376032</v>
      </c>
      <c r="L1698" s="12">
        <f t="shared" si="825"/>
        <v>0.19265517694823833</v>
      </c>
      <c r="M1698" s="24">
        <f t="shared" si="826"/>
        <v>694.77661232367575</v>
      </c>
      <c r="N1698" s="12">
        <f t="shared" si="813"/>
        <v>0.39857942069856805</v>
      </c>
      <c r="O1698" s="24">
        <f t="shared" si="814"/>
        <v>966.80936962564567</v>
      </c>
      <c r="P1698" s="12">
        <f t="shared" si="827"/>
        <v>0.20703670447632661</v>
      </c>
      <c r="Q1698" s="24">
        <f t="shared" si="828"/>
        <v>547.69306271213418</v>
      </c>
      <c r="R1698" s="12">
        <f t="shared" si="815"/>
        <v>0.3001401757042737</v>
      </c>
      <c r="S1698" s="24">
        <f t="shared" si="816"/>
        <v>706.145635658125</v>
      </c>
      <c r="T1698" s="12">
        <f t="shared" si="829"/>
        <v>0.22432759805118718</v>
      </c>
      <c r="W1698" s="24">
        <f t="shared" si="830"/>
        <v>645.5131178713433</v>
      </c>
      <c r="X1698" s="24">
        <f t="shared" si="831"/>
        <v>806.58209878794673</v>
      </c>
      <c r="Y1698" s="13">
        <f t="shared" si="817"/>
        <v>0.30098657181398075</v>
      </c>
      <c r="Z1698" s="24">
        <f t="shared" si="818"/>
        <v>3997.4944864782656</v>
      </c>
      <c r="AA1698" s="24">
        <f t="shared" si="819"/>
        <v>17801.582057630363</v>
      </c>
      <c r="AB1698" s="24">
        <f t="shared" si="832"/>
        <v>694.77661232367575</v>
      </c>
      <c r="AC1698" s="24">
        <f t="shared" si="833"/>
        <v>547.69306271213418</v>
      </c>
      <c r="AE1698" s="14">
        <f t="shared" si="834"/>
        <v>140</v>
      </c>
      <c r="AF1698" s="24">
        <f t="shared" si="807"/>
        <v>448.84653135606709</v>
      </c>
      <c r="AG1698" s="3">
        <f t="shared" si="835"/>
        <v>-1</v>
      </c>
      <c r="AH1698" s="3">
        <f>IF(AC1698&lt;=450,AthetaR30_0,IF(AC1698&gt;=650,AthetaR30_2,(IF(AC1698&lt;=550,AthetaR30_0+(AthetaR30_1-AthetaR30_0)/100*(AC1698-450),AthetaR30_1+(AthetaR30_2-AthetaR30_1)/100*(AC1698-450)))))</f>
        <v>0</v>
      </c>
      <c r="AI1698" s="3">
        <f>IF(AD1698&lt;=450,AthetaR60_0,IF(AD1698&gt;=650,AthetaR60_2,(IF(AD1698&lt;=550,AthetaR60_0+(AthetaR60_1-AthetaR60_0)/100*(AD1698-450),AthetaR60_1+(AthetaR60_2-AthetaR60_1)/100*(AD1698-450)))))</f>
        <v>0.5</v>
      </c>
      <c r="AJ1698" s="3">
        <f>IF(AE1698&lt;=450,AthetaR90_0,IF(AE1698&gt;=650,AthetaR90_2,(IF(AE1698&lt;=550,AthetaR90_0+(AthetaR90_1-AthetaR90_0)/100*(AE1698-450),AthetaR90_1+(AthetaR90_2-AthetaR90_1)/100*(AE1698-450)))))</f>
        <v>1.3</v>
      </c>
      <c r="AK1698" s="3">
        <f>IF(AF1698&lt;=450,AthetaR120_0,IF(AF1698&gt;=650,AthetaR120_2,(IF(AF1698&lt;=550,AthetaR120_0+(AthetaR120_1-AthetaR120_0)/100*(AF1698-450),AthetaR120_1+(AthetaR120_2-AthetaR120_1)/100*(AF1698-450)))))</f>
        <v>1.9</v>
      </c>
      <c r="AL1698" s="24">
        <f t="shared" si="836"/>
        <v>694.77661232367575</v>
      </c>
      <c r="AM1698" s="14">
        <f t="shared" si="837"/>
        <v>536.92177020196493</v>
      </c>
    </row>
    <row r="1699" spans="2:39" x14ac:dyDescent="0.25">
      <c r="B1699" s="3">
        <f t="shared" si="820"/>
        <v>8405</v>
      </c>
      <c r="C1699" s="14">
        <f t="shared" si="821"/>
        <v>140.08333333333334</v>
      </c>
      <c r="D1699" s="11">
        <f t="shared" si="822"/>
        <v>1072.2030157749148</v>
      </c>
      <c r="E1699" s="11">
        <f t="shared" si="808"/>
        <v>805.62669567912599</v>
      </c>
      <c r="F1699" s="11">
        <f t="shared" si="823"/>
        <v>393.07133767573868</v>
      </c>
      <c r="G1699" s="11">
        <f t="shared" si="809"/>
        <v>694.98364902815206</v>
      </c>
      <c r="H1699" s="11">
        <f t="shared" si="810"/>
        <v>547.9173903101854</v>
      </c>
      <c r="I1699" s="24">
        <f t="shared" si="824"/>
        <v>393.07133767573868</v>
      </c>
      <c r="J1699" s="12">
        <f t="shared" si="811"/>
        <v>0.19185831201817743</v>
      </c>
      <c r="K1699" s="24">
        <f t="shared" si="812"/>
        <v>602.55453269310726</v>
      </c>
      <c r="L1699" s="12">
        <f t="shared" si="825"/>
        <v>0.19259918625439826</v>
      </c>
      <c r="M1699" s="24">
        <f t="shared" si="826"/>
        <v>694.98364902815206</v>
      </c>
      <c r="N1699" s="12">
        <f t="shared" si="813"/>
        <v>0.39798344398082391</v>
      </c>
      <c r="O1699" s="24">
        <f t="shared" si="814"/>
        <v>968.25715817943649</v>
      </c>
      <c r="P1699" s="12">
        <f t="shared" si="827"/>
        <v>0.20670051872824649</v>
      </c>
      <c r="Q1699" s="24">
        <f t="shared" si="828"/>
        <v>547.9173903101854</v>
      </c>
      <c r="R1699" s="12">
        <f t="shared" si="815"/>
        <v>0.3000524789261485</v>
      </c>
      <c r="S1699" s="24">
        <f t="shared" si="816"/>
        <v>706.35202187881555</v>
      </c>
      <c r="T1699" s="12">
        <f t="shared" si="829"/>
        <v>0.22421117157332232</v>
      </c>
      <c r="W1699" s="24">
        <f t="shared" si="830"/>
        <v>645.81410444315725</v>
      </c>
      <c r="X1699" s="24">
        <f t="shared" si="831"/>
        <v>807.04109876529685</v>
      </c>
      <c r="Y1699" s="13">
        <f t="shared" si="817"/>
        <v>0.30083877433664163</v>
      </c>
      <c r="Z1699" s="24">
        <f t="shared" si="818"/>
        <v>3995.3147808992185</v>
      </c>
      <c r="AA1699" s="24">
        <f t="shared" si="819"/>
        <v>17805.456533123215</v>
      </c>
      <c r="AB1699" s="24">
        <f t="shared" si="832"/>
        <v>694.98364902815206</v>
      </c>
      <c r="AC1699" s="24">
        <f t="shared" si="833"/>
        <v>547.9173903101854</v>
      </c>
      <c r="AE1699" s="14">
        <f t="shared" si="834"/>
        <v>140.08333333333334</v>
      </c>
      <c r="AF1699" s="24">
        <f t="shared" si="807"/>
        <v>448.9586951550927</v>
      </c>
      <c r="AG1699" s="3">
        <f t="shared" si="835"/>
        <v>-1</v>
      </c>
      <c r="AH1699" s="3">
        <f>IF(AC1699&lt;=450,AthetaR30_0,IF(AC1699&gt;=650,AthetaR30_2,(IF(AC1699&lt;=550,AthetaR30_0+(AthetaR30_1-AthetaR30_0)/100*(AC1699-450),AthetaR30_1+(AthetaR30_2-AthetaR30_1)/100*(AC1699-450)))))</f>
        <v>0</v>
      </c>
      <c r="AI1699" s="3">
        <f>IF(AD1699&lt;=450,AthetaR60_0,IF(AD1699&gt;=650,AthetaR60_2,(IF(AD1699&lt;=550,AthetaR60_0+(AthetaR60_1-AthetaR60_0)/100*(AD1699-450),AthetaR60_1+(AthetaR60_2-AthetaR60_1)/100*(AD1699-450)))))</f>
        <v>0.5</v>
      </c>
      <c r="AJ1699" s="3">
        <f>IF(AE1699&lt;=450,AthetaR90_0,IF(AE1699&gt;=650,AthetaR90_2,(IF(AE1699&lt;=550,AthetaR90_0+(AthetaR90_1-AthetaR90_0)/100*(AE1699-450),AthetaR90_1+(AthetaR90_2-AthetaR90_1)/100*(AE1699-450)))))</f>
        <v>1.3</v>
      </c>
      <c r="AK1699" s="3">
        <f>IF(AF1699&lt;=450,AthetaR120_0,IF(AF1699&gt;=650,AthetaR120_2,(IF(AF1699&lt;=550,AthetaR120_0+(AthetaR120_1-AthetaR120_0)/100*(AF1699-450),AthetaR120_1+(AthetaR120_2-AthetaR120_1)/100*(AF1699-450)))))</f>
        <v>1.9</v>
      </c>
      <c r="AL1699" s="24">
        <f t="shared" si="836"/>
        <v>694.98364902815206</v>
      </c>
      <c r="AM1699" s="14">
        <f t="shared" si="837"/>
        <v>537.13134009762939</v>
      </c>
    </row>
    <row r="1700" spans="2:39" x14ac:dyDescent="0.25">
      <c r="B1700" s="3">
        <f t="shared" si="820"/>
        <v>8410</v>
      </c>
      <c r="C1700" s="14">
        <f t="shared" si="821"/>
        <v>140.16666666666666</v>
      </c>
      <c r="D1700" s="11">
        <f t="shared" si="822"/>
        <v>1072.2920422756069</v>
      </c>
      <c r="E1700" s="11">
        <f t="shared" si="808"/>
        <v>805.84049402777805</v>
      </c>
      <c r="F1700" s="11">
        <f t="shared" si="823"/>
        <v>393.2639368619931</v>
      </c>
      <c r="G1700" s="11">
        <f t="shared" si="809"/>
        <v>695.19034954688027</v>
      </c>
      <c r="H1700" s="11">
        <f t="shared" si="810"/>
        <v>548.1416014817587</v>
      </c>
      <c r="I1700" s="24">
        <f t="shared" si="824"/>
        <v>393.2639368619931</v>
      </c>
      <c r="J1700" s="12">
        <f t="shared" si="811"/>
        <v>0.19182927272667022</v>
      </c>
      <c r="K1700" s="24">
        <f t="shared" si="812"/>
        <v>602.64574795173371</v>
      </c>
      <c r="L1700" s="12">
        <f t="shared" si="825"/>
        <v>0.19254319840402073</v>
      </c>
      <c r="M1700" s="24">
        <f t="shared" si="826"/>
        <v>695.19034954688027</v>
      </c>
      <c r="N1700" s="12">
        <f t="shared" si="813"/>
        <v>0.39738448556584111</v>
      </c>
      <c r="O1700" s="24">
        <f t="shared" si="814"/>
        <v>969.71656536271689</v>
      </c>
      <c r="P1700" s="12">
        <f t="shared" si="827"/>
        <v>0.20636319402423803</v>
      </c>
      <c r="Q1700" s="24">
        <f t="shared" si="828"/>
        <v>548.1416014817587</v>
      </c>
      <c r="R1700" s="12">
        <f t="shared" si="815"/>
        <v>0.29996479521002445</v>
      </c>
      <c r="S1700" s="24">
        <f t="shared" si="816"/>
        <v>706.55849800921169</v>
      </c>
      <c r="T1700" s="12">
        <f t="shared" si="829"/>
        <v>0.22409480645057298</v>
      </c>
      <c r="W1700" s="24">
        <f t="shared" si="830"/>
        <v>646.11494321749387</v>
      </c>
      <c r="X1700" s="24">
        <f t="shared" si="831"/>
        <v>807.50287821855522</v>
      </c>
      <c r="Y1700" s="13">
        <f t="shared" si="817"/>
        <v>0.30069022959344177</v>
      </c>
      <c r="Z1700" s="24">
        <f t="shared" si="818"/>
        <v>3993.1387702571046</v>
      </c>
      <c r="AA1700" s="24">
        <f t="shared" si="819"/>
        <v>17809.335993599954</v>
      </c>
      <c r="AB1700" s="24">
        <f t="shared" si="832"/>
        <v>695.19034954688027</v>
      </c>
      <c r="AC1700" s="24">
        <f t="shared" si="833"/>
        <v>548.1416014817587</v>
      </c>
      <c r="AE1700" s="14">
        <f t="shared" si="834"/>
        <v>140.16666666666666</v>
      </c>
      <c r="AF1700" s="24">
        <f t="shared" si="807"/>
        <v>449.07080074087935</v>
      </c>
      <c r="AG1700" s="3">
        <f t="shared" si="835"/>
        <v>-1</v>
      </c>
      <c r="AH1700" s="3">
        <f>IF(AC1700&lt;=450,AthetaR30_0,IF(AC1700&gt;=650,AthetaR30_2,(IF(AC1700&lt;=550,AthetaR30_0+(AthetaR30_1-AthetaR30_0)/100*(AC1700-450),AthetaR30_1+(AthetaR30_2-AthetaR30_1)/100*(AC1700-450)))))</f>
        <v>0</v>
      </c>
      <c r="AI1700" s="3">
        <f>IF(AD1700&lt;=450,AthetaR60_0,IF(AD1700&gt;=650,AthetaR60_2,(IF(AD1700&lt;=550,AthetaR60_0+(AthetaR60_1-AthetaR60_0)/100*(AD1700-450),AthetaR60_1+(AthetaR60_2-AthetaR60_1)/100*(AD1700-450)))))</f>
        <v>0.5</v>
      </c>
      <c r="AJ1700" s="3">
        <f>IF(AE1700&lt;=450,AthetaR90_0,IF(AE1700&gt;=650,AthetaR90_2,(IF(AE1700&lt;=550,AthetaR90_0+(AthetaR90_1-AthetaR90_0)/100*(AE1700-450),AthetaR90_1+(AthetaR90_2-AthetaR90_1)/100*(AE1700-450)))))</f>
        <v>1.3</v>
      </c>
      <c r="AK1700" s="3">
        <f>IF(AF1700&lt;=450,AthetaR120_0,IF(AF1700&gt;=650,AthetaR120_2,(IF(AF1700&lt;=550,AthetaR120_0+(AthetaR120_1-AthetaR120_0)/100*(AF1700-450),AthetaR120_1+(AthetaR120_2-AthetaR120_1)/100*(AF1700-450)))))</f>
        <v>1.9</v>
      </c>
      <c r="AL1700" s="24">
        <f t="shared" si="836"/>
        <v>695.19034954688027</v>
      </c>
      <c r="AM1700" s="14">
        <f t="shared" si="837"/>
        <v>537.34079229978556</v>
      </c>
    </row>
    <row r="1701" spans="2:39" x14ac:dyDescent="0.25">
      <c r="B1701" s="3">
        <f t="shared" si="820"/>
        <v>8415</v>
      </c>
      <c r="C1701" s="14">
        <f t="shared" si="821"/>
        <v>140.25</v>
      </c>
      <c r="D1701" s="11">
        <f t="shared" si="822"/>
        <v>1072.3810159102029</v>
      </c>
      <c r="E1701" s="11">
        <f t="shared" si="808"/>
        <v>806.05429237643011</v>
      </c>
      <c r="F1701" s="11">
        <f t="shared" si="823"/>
        <v>393.4564800603971</v>
      </c>
      <c r="G1701" s="11">
        <f t="shared" si="809"/>
        <v>695.39671274090449</v>
      </c>
      <c r="H1701" s="11">
        <f t="shared" si="810"/>
        <v>548.36569628820928</v>
      </c>
      <c r="I1701" s="24">
        <f t="shared" si="824"/>
        <v>393.4564800603971</v>
      </c>
      <c r="J1701" s="12">
        <f t="shared" si="811"/>
        <v>0.19180022873670097</v>
      </c>
      <c r="K1701" s="24">
        <f t="shared" si="812"/>
        <v>602.73700559607425</v>
      </c>
      <c r="L1701" s="12">
        <f t="shared" si="825"/>
        <v>0.19248721341544486</v>
      </c>
      <c r="M1701" s="24">
        <f t="shared" si="826"/>
        <v>695.39671274090449</v>
      </c>
      <c r="N1701" s="12">
        <f t="shared" si="813"/>
        <v>0.39678252874905584</v>
      </c>
      <c r="O1701" s="24">
        <f t="shared" si="814"/>
        <v>971.18771757980153</v>
      </c>
      <c r="P1701" s="12">
        <f t="shared" si="827"/>
        <v>0.20602472259675139</v>
      </c>
      <c r="Q1701" s="24">
        <f t="shared" si="828"/>
        <v>548.36569628820928</v>
      </c>
      <c r="R1701" s="12">
        <f t="shared" si="815"/>
        <v>0.29987712462045263</v>
      </c>
      <c r="S1701" s="24">
        <f t="shared" si="816"/>
        <v>706.76506394906403</v>
      </c>
      <c r="T1701" s="12">
        <f t="shared" si="829"/>
        <v>0.22397850270754743</v>
      </c>
      <c r="W1701" s="24">
        <f t="shared" si="830"/>
        <v>646.41563344708732</v>
      </c>
      <c r="X1701" s="24">
        <f t="shared" si="831"/>
        <v>807.96746114401651</v>
      </c>
      <c r="Y1701" s="13">
        <f t="shared" si="817"/>
        <v>0.30054093300444829</v>
      </c>
      <c r="Z1701" s="24">
        <f t="shared" si="818"/>
        <v>3990.96647323357</v>
      </c>
      <c r="AA1701" s="24">
        <f t="shared" si="819"/>
        <v>17813.220531505522</v>
      </c>
      <c r="AB1701" s="24">
        <f t="shared" si="832"/>
        <v>695.39671274090449</v>
      </c>
      <c r="AC1701" s="24">
        <f t="shared" si="833"/>
        <v>548.36569628820928</v>
      </c>
      <c r="AE1701" s="14">
        <f t="shared" si="834"/>
        <v>140.25</v>
      </c>
      <c r="AF1701" s="24">
        <f t="shared" ref="AF1701:AF1764" si="838">IF(AC1701&lt;=450,Thetha0_0,IF(AC1701&gt;=650,Thetha0_2,(IF(AC1701&lt;=550,Thetha0_0+(Thetha0_1-Thetha0_0)/100*(AC1701-450),Thetha0_1+(Thetha0_2-Thetha0_1)/100*(AC1701-450)))))</f>
        <v>449.18284814410464</v>
      </c>
      <c r="AG1701" s="3">
        <f t="shared" si="835"/>
        <v>-1</v>
      </c>
      <c r="AH1701" s="3">
        <f>IF(AC1701&lt;=450,AthetaR30_0,IF(AC1701&gt;=650,AthetaR30_2,(IF(AC1701&lt;=550,AthetaR30_0+(AthetaR30_1-AthetaR30_0)/100*(AC1701-450),AthetaR30_1+(AthetaR30_2-AthetaR30_1)/100*(AC1701-450)))))</f>
        <v>0</v>
      </c>
      <c r="AI1701" s="3">
        <f>IF(AD1701&lt;=450,AthetaR60_0,IF(AD1701&gt;=650,AthetaR60_2,(IF(AD1701&lt;=550,AthetaR60_0+(AthetaR60_1-AthetaR60_0)/100*(AD1701-450),AthetaR60_1+(AthetaR60_2-AthetaR60_1)/100*(AD1701-450)))))</f>
        <v>0.5</v>
      </c>
      <c r="AJ1701" s="3">
        <f>IF(AE1701&lt;=450,AthetaR90_0,IF(AE1701&gt;=650,AthetaR90_2,(IF(AE1701&lt;=550,AthetaR90_0+(AthetaR90_1-AthetaR90_0)/100*(AE1701-450),AthetaR90_1+(AthetaR90_2-AthetaR90_1)/100*(AE1701-450)))))</f>
        <v>1.3</v>
      </c>
      <c r="AK1701" s="3">
        <f>IF(AF1701&lt;=450,AthetaR120_0,IF(AF1701&gt;=650,AthetaR120_2,(IF(AF1701&lt;=550,AthetaR120_0+(AthetaR120_1-AthetaR120_0)/100*(AF1701-450),AthetaR120_1+(AthetaR120_2-AthetaR120_1)/100*(AF1701-450)))))</f>
        <v>1.9</v>
      </c>
      <c r="AL1701" s="24">
        <f t="shared" si="836"/>
        <v>695.39671274090449</v>
      </c>
      <c r="AM1701" s="14">
        <f t="shared" si="837"/>
        <v>537.55012692385594</v>
      </c>
    </row>
    <row r="1702" spans="2:39" x14ac:dyDescent="0.25">
      <c r="B1702" s="3">
        <f t="shared" si="820"/>
        <v>8420</v>
      </c>
      <c r="C1702" s="14">
        <f t="shared" si="821"/>
        <v>140.33333333333334</v>
      </c>
      <c r="D1702" s="11">
        <f t="shared" si="822"/>
        <v>1072.4699367414516</v>
      </c>
      <c r="E1702" s="11">
        <f t="shared" si="808"/>
        <v>806.26809072508217</v>
      </c>
      <c r="F1702" s="11">
        <f t="shared" si="823"/>
        <v>393.64896727381256</v>
      </c>
      <c r="G1702" s="11">
        <f t="shared" si="809"/>
        <v>695.60273746350128</v>
      </c>
      <c r="H1702" s="11">
        <f t="shared" si="810"/>
        <v>548.58967479091677</v>
      </c>
      <c r="I1702" s="24">
        <f t="shared" si="824"/>
        <v>393.64896727381256</v>
      </c>
      <c r="J1702" s="12">
        <f t="shared" si="811"/>
        <v>0.19177118004498245</v>
      </c>
      <c r="K1702" s="24">
        <f t="shared" si="812"/>
        <v>602.82830566242842</v>
      </c>
      <c r="L1702" s="12">
        <f t="shared" si="825"/>
        <v>0.19243123130698314</v>
      </c>
      <c r="M1702" s="24">
        <f t="shared" si="826"/>
        <v>695.60273746350128</v>
      </c>
      <c r="N1702" s="12">
        <f t="shared" si="813"/>
        <v>0.39617755676810629</v>
      </c>
      <c r="O1702" s="24">
        <f t="shared" si="814"/>
        <v>972.67074292371854</v>
      </c>
      <c r="P1702" s="12">
        <f t="shared" si="827"/>
        <v>0.20568509663690027</v>
      </c>
      <c r="Q1702" s="24">
        <f t="shared" si="828"/>
        <v>548.58967479091677</v>
      </c>
      <c r="R1702" s="12">
        <f t="shared" si="815"/>
        <v>0.29978946722187827</v>
      </c>
      <c r="S1702" s="24">
        <f t="shared" si="816"/>
        <v>706.97171959805382</v>
      </c>
      <c r="T1702" s="12">
        <f t="shared" si="829"/>
        <v>0.2238622603686376</v>
      </c>
      <c r="W1702" s="24">
        <f t="shared" si="830"/>
        <v>646.71617438009173</v>
      </c>
      <c r="X1702" s="24">
        <f t="shared" si="831"/>
        <v>808.43487180454417</v>
      </c>
      <c r="Y1702" s="13">
        <f t="shared" si="817"/>
        <v>0.30039087994538816</v>
      </c>
      <c r="Z1702" s="24">
        <f t="shared" si="818"/>
        <v>3988.797908624761</v>
      </c>
      <c r="AA1702" s="24">
        <f t="shared" si="819"/>
        <v>17817.11023996073</v>
      </c>
      <c r="AB1702" s="24">
        <f t="shared" si="832"/>
        <v>695.60273746350128</v>
      </c>
      <c r="AC1702" s="24">
        <f t="shared" si="833"/>
        <v>548.58967479091677</v>
      </c>
      <c r="AE1702" s="14">
        <f t="shared" si="834"/>
        <v>140.33333333333334</v>
      </c>
      <c r="AF1702" s="24">
        <f t="shared" si="838"/>
        <v>449.29483739545839</v>
      </c>
      <c r="AG1702" s="3">
        <f t="shared" si="835"/>
        <v>-1</v>
      </c>
      <c r="AH1702" s="3">
        <f>IF(AC1702&lt;=450,AthetaR30_0,IF(AC1702&gt;=650,AthetaR30_2,(IF(AC1702&lt;=550,AthetaR30_0+(AthetaR30_1-AthetaR30_0)/100*(AC1702-450),AthetaR30_1+(AthetaR30_2-AthetaR30_1)/100*(AC1702-450)))))</f>
        <v>0</v>
      </c>
      <c r="AI1702" s="3">
        <f>IF(AD1702&lt;=450,AthetaR60_0,IF(AD1702&gt;=650,AthetaR60_2,(IF(AD1702&lt;=550,AthetaR60_0+(AthetaR60_1-AthetaR60_0)/100*(AD1702-450),AthetaR60_1+(AthetaR60_2-AthetaR60_1)/100*(AD1702-450)))))</f>
        <v>0.5</v>
      </c>
      <c r="AJ1702" s="3">
        <f>IF(AE1702&lt;=450,AthetaR90_0,IF(AE1702&gt;=650,AthetaR90_2,(IF(AE1702&lt;=550,AthetaR90_0+(AthetaR90_1-AthetaR90_0)/100*(AE1702-450),AthetaR90_1+(AthetaR90_2-AthetaR90_1)/100*(AE1702-450)))))</f>
        <v>1.3</v>
      </c>
      <c r="AK1702" s="3">
        <f>IF(AF1702&lt;=450,AthetaR120_0,IF(AF1702&gt;=650,AthetaR120_2,(IF(AF1702&lt;=550,AthetaR120_0+(AthetaR120_1-AthetaR120_0)/100*(AF1702-450),AthetaR120_1+(AthetaR120_2-AthetaR120_1)/100*(AF1702-450)))))</f>
        <v>1.9</v>
      </c>
      <c r="AL1702" s="24">
        <f t="shared" si="836"/>
        <v>695.60273746350128</v>
      </c>
      <c r="AM1702" s="14">
        <f t="shared" si="837"/>
        <v>537.75934408559795</v>
      </c>
    </row>
    <row r="1703" spans="2:39" x14ac:dyDescent="0.25">
      <c r="B1703" s="3">
        <f t="shared" si="820"/>
        <v>8425</v>
      </c>
      <c r="C1703" s="14">
        <f t="shared" si="821"/>
        <v>140.41666666666666</v>
      </c>
      <c r="D1703" s="11">
        <f t="shared" si="822"/>
        <v>1072.558804831991</v>
      </c>
      <c r="E1703" s="11">
        <f t="shared" si="808"/>
        <v>806.48188907373424</v>
      </c>
      <c r="F1703" s="11">
        <f t="shared" si="823"/>
        <v>393.84139850511951</v>
      </c>
      <c r="G1703" s="11">
        <f t="shared" si="809"/>
        <v>695.80842256013818</v>
      </c>
      <c r="H1703" s="11">
        <f t="shared" si="810"/>
        <v>548.81353705128538</v>
      </c>
      <c r="I1703" s="24">
        <f t="shared" si="824"/>
        <v>393.84139850511951</v>
      </c>
      <c r="J1703" s="12">
        <f t="shared" si="811"/>
        <v>0.19174212664828133</v>
      </c>
      <c r="K1703" s="24">
        <f t="shared" si="812"/>
        <v>602.91964818695988</v>
      </c>
      <c r="L1703" s="12">
        <f t="shared" si="825"/>
        <v>0.192375252096944</v>
      </c>
      <c r="M1703" s="24">
        <f t="shared" si="826"/>
        <v>695.80842256013818</v>
      </c>
      <c r="N1703" s="12">
        <f t="shared" si="813"/>
        <v>0.39556955280384382</v>
      </c>
      <c r="O1703" s="24">
        <f t="shared" si="814"/>
        <v>974.16577120238117</v>
      </c>
      <c r="P1703" s="12">
        <f t="shared" si="827"/>
        <v>0.20534430829469619</v>
      </c>
      <c r="Q1703" s="24">
        <f t="shared" si="828"/>
        <v>548.81353705128538</v>
      </c>
      <c r="R1703" s="12">
        <f t="shared" si="815"/>
        <v>0.29970182307864063</v>
      </c>
      <c r="S1703" s="24">
        <f t="shared" si="816"/>
        <v>707.17846485579344</v>
      </c>
      <c r="T1703" s="12">
        <f t="shared" si="829"/>
        <v>0.22374607945805433</v>
      </c>
      <c r="W1703" s="24">
        <f t="shared" si="830"/>
        <v>647.01656526003717</v>
      </c>
      <c r="X1703" s="24">
        <f t="shared" si="831"/>
        <v>808.90513473315934</v>
      </c>
      <c r="Y1703" s="13">
        <f t="shared" si="817"/>
        <v>0.30024006574717105</v>
      </c>
      <c r="Z1703" s="24">
        <f t="shared" si="818"/>
        <v>3986.6330953424267</v>
      </c>
      <c r="AA1703" s="24">
        <f t="shared" si="819"/>
        <v>17821.005212768046</v>
      </c>
      <c r="AB1703" s="24">
        <f t="shared" si="832"/>
        <v>695.80842256013818</v>
      </c>
      <c r="AC1703" s="24">
        <f t="shared" si="833"/>
        <v>548.81353705128538</v>
      </c>
      <c r="AE1703" s="14">
        <f t="shared" si="834"/>
        <v>140.41666666666666</v>
      </c>
      <c r="AF1703" s="24">
        <f t="shared" si="838"/>
        <v>449.40676852564269</v>
      </c>
      <c r="AG1703" s="3">
        <f t="shared" si="835"/>
        <v>-1</v>
      </c>
      <c r="AH1703" s="3">
        <f>IF(AC1703&lt;=450,AthetaR30_0,IF(AC1703&gt;=650,AthetaR30_2,(IF(AC1703&lt;=550,AthetaR30_0+(AthetaR30_1-AthetaR30_0)/100*(AC1703-450),AthetaR30_1+(AthetaR30_2-AthetaR30_1)/100*(AC1703-450)))))</f>
        <v>0</v>
      </c>
      <c r="AI1703" s="3">
        <f>IF(AD1703&lt;=450,AthetaR60_0,IF(AD1703&gt;=650,AthetaR60_2,(IF(AD1703&lt;=550,AthetaR60_0+(AthetaR60_1-AthetaR60_0)/100*(AD1703-450),AthetaR60_1+(AthetaR60_2-AthetaR60_1)/100*(AD1703-450)))))</f>
        <v>0.5</v>
      </c>
      <c r="AJ1703" s="3">
        <f>IF(AE1703&lt;=450,AthetaR90_0,IF(AE1703&gt;=650,AthetaR90_2,(IF(AE1703&lt;=550,AthetaR90_0+(AthetaR90_1-AthetaR90_0)/100*(AE1703-450),AthetaR90_1+(AthetaR90_2-AthetaR90_1)/100*(AE1703-450)))))</f>
        <v>1.3</v>
      </c>
      <c r="AK1703" s="3">
        <f>IF(AF1703&lt;=450,AthetaR120_0,IF(AF1703&gt;=650,AthetaR120_2,(IF(AF1703&lt;=550,AthetaR120_0+(AthetaR120_1-AthetaR120_0)/100*(AF1703-450),AthetaR120_1+(AthetaR120_2-AthetaR120_1)/100*(AF1703-450)))))</f>
        <v>1.9</v>
      </c>
      <c r="AL1703" s="24">
        <f t="shared" si="836"/>
        <v>695.80842256013818</v>
      </c>
      <c r="AM1703" s="14">
        <f t="shared" si="837"/>
        <v>537.96844390110653</v>
      </c>
    </row>
    <row r="1704" spans="2:39" x14ac:dyDescent="0.25">
      <c r="B1704" s="3">
        <f t="shared" si="820"/>
        <v>8430</v>
      </c>
      <c r="C1704" s="14">
        <f t="shared" si="821"/>
        <v>140.5</v>
      </c>
      <c r="D1704" s="11">
        <f t="shared" si="822"/>
        <v>1072.6476202443464</v>
      </c>
      <c r="E1704" s="11">
        <f t="shared" si="808"/>
        <v>806.6956874223863</v>
      </c>
      <c r="F1704" s="11">
        <f t="shared" si="823"/>
        <v>394.03377375721647</v>
      </c>
      <c r="G1704" s="11">
        <f t="shared" si="809"/>
        <v>696.01376686843287</v>
      </c>
      <c r="H1704" s="11">
        <f t="shared" si="810"/>
        <v>549.03728313074339</v>
      </c>
      <c r="I1704" s="24">
        <f t="shared" si="824"/>
        <v>394.03377375721647</v>
      </c>
      <c r="J1704" s="12">
        <f t="shared" si="811"/>
        <v>0.19171306854341824</v>
      </c>
      <c r="K1704" s="24">
        <f t="shared" si="812"/>
        <v>603.01103320569712</v>
      </c>
      <c r="L1704" s="12">
        <f t="shared" si="825"/>
        <v>0.19231927580366212</v>
      </c>
      <c r="M1704" s="24">
        <f t="shared" si="826"/>
        <v>696.01376686843287</v>
      </c>
      <c r="N1704" s="12">
        <f t="shared" si="813"/>
        <v>0.39495849998138349</v>
      </c>
      <c r="O1704" s="24">
        <f t="shared" si="814"/>
        <v>975.67293396521711</v>
      </c>
      <c r="P1704" s="12">
        <f t="shared" si="827"/>
        <v>0.20500234967931327</v>
      </c>
      <c r="Q1704" s="24">
        <f t="shared" si="828"/>
        <v>549.03728313074339</v>
      </c>
      <c r="R1704" s="12">
        <f t="shared" si="815"/>
        <v>0.29961419225497299</v>
      </c>
      <c r="S1704" s="24">
        <f t="shared" si="816"/>
        <v>707.3852996218269</v>
      </c>
      <c r="T1704" s="12">
        <f t="shared" si="829"/>
        <v>0.22362995999987501</v>
      </c>
      <c r="W1704" s="24">
        <f t="shared" si="830"/>
        <v>647.31680532578434</v>
      </c>
      <c r="X1704" s="24">
        <f t="shared" si="831"/>
        <v>809.37827473668517</v>
      </c>
      <c r="Y1704" s="13">
        <f t="shared" si="817"/>
        <v>0.30008848569541091</v>
      </c>
      <c r="Z1704" s="24">
        <f t="shared" si="818"/>
        <v>3984.4720524150489</v>
      </c>
      <c r="AA1704" s="24">
        <f t="shared" si="819"/>
        <v>17824.905544417637</v>
      </c>
      <c r="AB1704" s="24">
        <f t="shared" si="832"/>
        <v>696.01376686843287</v>
      </c>
      <c r="AC1704" s="24">
        <f t="shared" si="833"/>
        <v>549.03728313074339</v>
      </c>
      <c r="AE1704" s="14">
        <f t="shared" si="834"/>
        <v>140.5</v>
      </c>
      <c r="AF1704" s="24">
        <f t="shared" si="838"/>
        <v>449.51864156537169</v>
      </c>
      <c r="AG1704" s="3">
        <f t="shared" si="835"/>
        <v>-1</v>
      </c>
      <c r="AH1704" s="3">
        <f>IF(AC1704&lt;=450,AthetaR30_0,IF(AC1704&gt;=650,AthetaR30_2,(IF(AC1704&lt;=550,AthetaR30_0+(AthetaR30_1-AthetaR30_0)/100*(AC1704-450),AthetaR30_1+(AthetaR30_2-AthetaR30_1)/100*(AC1704-450)))))</f>
        <v>0</v>
      </c>
      <c r="AI1704" s="3">
        <f>IF(AD1704&lt;=450,AthetaR60_0,IF(AD1704&gt;=650,AthetaR60_2,(IF(AD1704&lt;=550,AthetaR60_0+(AthetaR60_1-AthetaR60_0)/100*(AD1704-450),AthetaR60_1+(AthetaR60_2-AthetaR60_1)/100*(AD1704-450)))))</f>
        <v>0.5</v>
      </c>
      <c r="AJ1704" s="3">
        <f>IF(AE1704&lt;=450,AthetaR90_0,IF(AE1704&gt;=650,AthetaR90_2,(IF(AE1704&lt;=550,AthetaR90_0+(AthetaR90_1-AthetaR90_0)/100*(AE1704-450),AthetaR90_1+(AthetaR90_2-AthetaR90_1)/100*(AE1704-450)))))</f>
        <v>1.3</v>
      </c>
      <c r="AK1704" s="3">
        <f>IF(AF1704&lt;=450,AthetaR120_0,IF(AF1704&gt;=650,AthetaR120_2,(IF(AF1704&lt;=550,AthetaR120_0+(AthetaR120_1-AthetaR120_0)/100*(AF1704-450),AthetaR120_1+(AthetaR120_2-AthetaR120_1)/100*(AF1704-450)))))</f>
        <v>1.9</v>
      </c>
      <c r="AL1704" s="24">
        <f t="shared" si="836"/>
        <v>696.01376686843287</v>
      </c>
      <c r="AM1704" s="14">
        <f t="shared" si="837"/>
        <v>538.17742648681667</v>
      </c>
    </row>
    <row r="1705" spans="2:39" x14ac:dyDescent="0.25">
      <c r="B1705" s="3">
        <f t="shared" si="820"/>
        <v>8435</v>
      </c>
      <c r="C1705" s="14">
        <f t="shared" si="821"/>
        <v>140.58333333333334</v>
      </c>
      <c r="D1705" s="11">
        <f t="shared" si="822"/>
        <v>1072.7363830409333</v>
      </c>
      <c r="E1705" s="11">
        <f t="shared" si="808"/>
        <v>806.90948577103848</v>
      </c>
      <c r="F1705" s="11">
        <f t="shared" si="823"/>
        <v>394.22609303302011</v>
      </c>
      <c r="G1705" s="11">
        <f t="shared" si="809"/>
        <v>696.21876921811213</v>
      </c>
      <c r="H1705" s="11">
        <f t="shared" si="810"/>
        <v>549.26091309074332</v>
      </c>
      <c r="I1705" s="24">
        <f t="shared" si="824"/>
        <v>394.22609303302011</v>
      </c>
      <c r="J1705" s="12">
        <f t="shared" si="811"/>
        <v>0.1916840057272679</v>
      </c>
      <c r="K1705" s="24">
        <f t="shared" si="812"/>
        <v>603.10246075453313</v>
      </c>
      <c r="L1705" s="12">
        <f t="shared" si="825"/>
        <v>0.19226330244543277</v>
      </c>
      <c r="M1705" s="24">
        <f t="shared" si="826"/>
        <v>696.21876921811213</v>
      </c>
      <c r="N1705" s="12">
        <f t="shared" si="813"/>
        <v>0.39434438137119349</v>
      </c>
      <c r="O1705" s="24">
        <f t="shared" si="814"/>
        <v>977.19236453025587</v>
      </c>
      <c r="P1705" s="12">
        <f t="shared" si="827"/>
        <v>0.20465921285916841</v>
      </c>
      <c r="Q1705" s="24">
        <f t="shared" si="828"/>
        <v>549.26091309074332</v>
      </c>
      <c r="R1705" s="12">
        <f t="shared" si="815"/>
        <v>0.29952657481500189</v>
      </c>
      <c r="S1705" s="24">
        <f t="shared" si="816"/>
        <v>707.59222379563107</v>
      </c>
      <c r="T1705" s="12">
        <f t="shared" si="829"/>
        <v>0.22351390201794119</v>
      </c>
      <c r="W1705" s="24">
        <f t="shared" si="830"/>
        <v>647.61689381147971</v>
      </c>
      <c r="X1705" s="24">
        <f t="shared" si="831"/>
        <v>809.8543168994496</v>
      </c>
      <c r="Y1705" s="13">
        <f t="shared" si="817"/>
        <v>0.29993613502993749</v>
      </c>
      <c r="Z1705" s="24">
        <f t="shared" si="818"/>
        <v>3982.314798988969</v>
      </c>
      <c r="AA1705" s="24">
        <f t="shared" si="819"/>
        <v>17828.811330093216</v>
      </c>
      <c r="AB1705" s="24">
        <f t="shared" si="832"/>
        <v>696.21876921811213</v>
      </c>
      <c r="AC1705" s="24">
        <f t="shared" si="833"/>
        <v>549.26091309074332</v>
      </c>
      <c r="AE1705" s="14">
        <f t="shared" si="834"/>
        <v>140.58333333333334</v>
      </c>
      <c r="AF1705" s="24">
        <f t="shared" si="838"/>
        <v>449.63045654537166</v>
      </c>
      <c r="AG1705" s="3">
        <f t="shared" si="835"/>
        <v>-1</v>
      </c>
      <c r="AH1705" s="3">
        <f>IF(AC1705&lt;=450,AthetaR30_0,IF(AC1705&gt;=650,AthetaR30_2,(IF(AC1705&lt;=550,AthetaR30_0+(AthetaR30_1-AthetaR30_0)/100*(AC1705-450),AthetaR30_1+(AthetaR30_2-AthetaR30_1)/100*(AC1705-450)))))</f>
        <v>0</v>
      </c>
      <c r="AI1705" s="3">
        <f>IF(AD1705&lt;=450,AthetaR60_0,IF(AD1705&gt;=650,AthetaR60_2,(IF(AD1705&lt;=550,AthetaR60_0+(AthetaR60_1-AthetaR60_0)/100*(AD1705-450),AthetaR60_1+(AthetaR60_2-AthetaR60_1)/100*(AD1705-450)))))</f>
        <v>0.5</v>
      </c>
      <c r="AJ1705" s="3">
        <f>IF(AE1705&lt;=450,AthetaR90_0,IF(AE1705&gt;=650,AthetaR90_2,(IF(AE1705&lt;=550,AthetaR90_0+(AthetaR90_1-AthetaR90_0)/100*(AE1705-450),AthetaR90_1+(AthetaR90_2-AthetaR90_1)/100*(AE1705-450)))))</f>
        <v>1.3</v>
      </c>
      <c r="AK1705" s="3">
        <f>IF(AF1705&lt;=450,AthetaR120_0,IF(AF1705&gt;=650,AthetaR120_2,(IF(AF1705&lt;=550,AthetaR120_0+(AthetaR120_1-AthetaR120_0)/100*(AF1705-450),AthetaR120_1+(AthetaR120_2-AthetaR120_1)/100*(AF1705-450)))))</f>
        <v>1.9</v>
      </c>
      <c r="AL1705" s="24">
        <f t="shared" si="836"/>
        <v>696.21876921811213</v>
      </c>
      <c r="AM1705" s="14">
        <f t="shared" si="837"/>
        <v>538.38629195950671</v>
      </c>
    </row>
    <row r="1706" spans="2:39" x14ac:dyDescent="0.25">
      <c r="B1706" s="3">
        <f t="shared" si="820"/>
        <v>8440</v>
      </c>
      <c r="C1706" s="14">
        <f t="shared" si="821"/>
        <v>140.66666666666666</v>
      </c>
      <c r="D1706" s="11">
        <f t="shared" si="822"/>
        <v>1072.8250932840556</v>
      </c>
      <c r="E1706" s="11">
        <f t="shared" si="808"/>
        <v>807.12328411969042</v>
      </c>
      <c r="F1706" s="11">
        <f t="shared" si="823"/>
        <v>394.41835633546555</v>
      </c>
      <c r="G1706" s="11">
        <f t="shared" si="809"/>
        <v>696.42342843097128</v>
      </c>
      <c r="H1706" s="11">
        <f t="shared" si="810"/>
        <v>549.4844269927612</v>
      </c>
      <c r="I1706" s="24">
        <f t="shared" si="824"/>
        <v>394.41835633546555</v>
      </c>
      <c r="J1706" s="12">
        <f t="shared" si="811"/>
        <v>0.19165493819675833</v>
      </c>
      <c r="K1706" s="24">
        <f t="shared" si="812"/>
        <v>603.19393086922628</v>
      </c>
      <c r="L1706" s="12">
        <f t="shared" si="825"/>
        <v>0.1922073320405861</v>
      </c>
      <c r="M1706" s="24">
        <f t="shared" si="826"/>
        <v>696.42342843097128</v>
      </c>
      <c r="N1706" s="12">
        <f t="shared" si="813"/>
        <v>0.39372717999022666</v>
      </c>
      <c r="O1706" s="24">
        <f t="shared" si="814"/>
        <v>978.72419801168667</v>
      </c>
      <c r="P1706" s="12">
        <f t="shared" si="827"/>
        <v>0.204314889862308</v>
      </c>
      <c r="Q1706" s="24">
        <f t="shared" si="828"/>
        <v>549.4844269927612</v>
      </c>
      <c r="R1706" s="12">
        <f t="shared" si="815"/>
        <v>0.29943897082274801</v>
      </c>
      <c r="S1706" s="24">
        <f t="shared" si="816"/>
        <v>707.79923727661514</v>
      </c>
      <c r="T1706" s="12">
        <f t="shared" si="829"/>
        <v>0.22339790553597574</v>
      </c>
      <c r="W1706" s="24">
        <f t="shared" si="830"/>
        <v>647.91682994650967</v>
      </c>
      <c r="X1706" s="24">
        <f t="shared" si="831"/>
        <v>810.33328658704579</v>
      </c>
      <c r="Y1706" s="13">
        <f t="shared" si="817"/>
        <v>0.29978300894430515</v>
      </c>
      <c r="Z1706" s="24">
        <f t="shared" si="818"/>
        <v>3980.1613543295189</v>
      </c>
      <c r="AA1706" s="24">
        <f t="shared" si="819"/>
        <v>17832.722665678135</v>
      </c>
      <c r="AB1706" s="24">
        <f t="shared" si="832"/>
        <v>696.42342843097128</v>
      </c>
      <c r="AC1706" s="24">
        <f t="shared" si="833"/>
        <v>549.4844269927612</v>
      </c>
      <c r="AE1706" s="14">
        <f t="shared" si="834"/>
        <v>140.66666666666666</v>
      </c>
      <c r="AF1706" s="24">
        <f t="shared" si="838"/>
        <v>449.7422134963806</v>
      </c>
      <c r="AG1706" s="3">
        <f t="shared" si="835"/>
        <v>-1</v>
      </c>
      <c r="AH1706" s="3">
        <f>IF(AC1706&lt;=450,AthetaR30_0,IF(AC1706&gt;=650,AthetaR30_2,(IF(AC1706&lt;=550,AthetaR30_0+(AthetaR30_1-AthetaR30_0)/100*(AC1706-450),AthetaR30_1+(AthetaR30_2-AthetaR30_1)/100*(AC1706-450)))))</f>
        <v>0</v>
      </c>
      <c r="AI1706" s="3">
        <f>IF(AD1706&lt;=450,AthetaR60_0,IF(AD1706&gt;=650,AthetaR60_2,(IF(AD1706&lt;=550,AthetaR60_0+(AthetaR60_1-AthetaR60_0)/100*(AD1706-450),AthetaR60_1+(AthetaR60_2-AthetaR60_1)/100*(AD1706-450)))))</f>
        <v>0.5</v>
      </c>
      <c r="AJ1706" s="3">
        <f>IF(AE1706&lt;=450,AthetaR90_0,IF(AE1706&gt;=650,AthetaR90_2,(IF(AE1706&lt;=550,AthetaR90_0+(AthetaR90_1-AthetaR90_0)/100*(AE1706-450),AthetaR90_1+(AthetaR90_2-AthetaR90_1)/100*(AE1706-450)))))</f>
        <v>1.3</v>
      </c>
      <c r="AK1706" s="3">
        <f>IF(AF1706&lt;=450,AthetaR120_0,IF(AF1706&gt;=650,AthetaR120_2,(IF(AF1706&lt;=550,AthetaR120_0+(AthetaR120_1-AthetaR120_0)/100*(AF1706-450),AthetaR120_1+(AthetaR120_2-AthetaR120_1)/100*(AF1706-450)))))</f>
        <v>1.9</v>
      </c>
      <c r="AL1706" s="24">
        <f t="shared" si="836"/>
        <v>696.42342843097128</v>
      </c>
      <c r="AM1706" s="14">
        <f t="shared" si="837"/>
        <v>538.59504043630034</v>
      </c>
    </row>
    <row r="1707" spans="2:39" x14ac:dyDescent="0.25">
      <c r="B1707" s="3">
        <f t="shared" si="820"/>
        <v>8445</v>
      </c>
      <c r="C1707" s="14">
        <f t="shared" si="821"/>
        <v>140.75</v>
      </c>
      <c r="D1707" s="11">
        <f t="shared" si="822"/>
        <v>1072.9137510359067</v>
      </c>
      <c r="E1707" s="11">
        <f t="shared" si="808"/>
        <v>807.3370824683426</v>
      </c>
      <c r="F1707" s="11">
        <f t="shared" si="823"/>
        <v>394.61056366750614</v>
      </c>
      <c r="G1707" s="11">
        <f t="shared" si="809"/>
        <v>696.62774332083359</v>
      </c>
      <c r="H1707" s="11">
        <f t="shared" si="810"/>
        <v>549.70782489829719</v>
      </c>
      <c r="I1707" s="24">
        <f t="shared" si="824"/>
        <v>394.61056366750614</v>
      </c>
      <c r="J1707" s="12">
        <f t="shared" si="811"/>
        <v>0.19162586594887143</v>
      </c>
      <c r="K1707" s="24">
        <f t="shared" si="812"/>
        <v>603.28544358539978</v>
      </c>
      <c r="L1707" s="12">
        <f t="shared" si="825"/>
        <v>0.19215136460743013</v>
      </c>
      <c r="M1707" s="24">
        <f t="shared" si="826"/>
        <v>696.62774332083359</v>
      </c>
      <c r="N1707" s="12">
        <f t="shared" si="813"/>
        <v>0.39310687880309281</v>
      </c>
      <c r="O1707" s="24">
        <f t="shared" si="814"/>
        <v>980.26857134789418</v>
      </c>
      <c r="P1707" s="12">
        <f t="shared" si="827"/>
        <v>0.20396937267653714</v>
      </c>
      <c r="Q1707" s="24">
        <f t="shared" si="828"/>
        <v>549.70782489829719</v>
      </c>
      <c r="R1707" s="12">
        <f t="shared" si="815"/>
        <v>0.29935138034212444</v>
      </c>
      <c r="S1707" s="24">
        <f t="shared" si="816"/>
        <v>708.00633996412307</v>
      </c>
      <c r="T1707" s="12">
        <f t="shared" si="829"/>
        <v>0.22328197057749324</v>
      </c>
      <c r="W1707" s="24">
        <f t="shared" si="830"/>
        <v>648.21661295545402</v>
      </c>
      <c r="X1707" s="24">
        <f t="shared" si="831"/>
        <v>810.81520945015211</v>
      </c>
      <c r="Y1707" s="13">
        <f t="shared" si="817"/>
        <v>0.29962910258529535</v>
      </c>
      <c r="Z1707" s="24">
        <f t="shared" si="818"/>
        <v>3978.0117378222144</v>
      </c>
      <c r="AA1707" s="24">
        <f t="shared" si="819"/>
        <v>17836.639647761429</v>
      </c>
      <c r="AB1707" s="24">
        <f t="shared" si="832"/>
        <v>696.62774332083359</v>
      </c>
      <c r="AC1707" s="24">
        <f t="shared" si="833"/>
        <v>549.70782489829719</v>
      </c>
      <c r="AE1707" s="14">
        <f t="shared" si="834"/>
        <v>140.75</v>
      </c>
      <c r="AF1707" s="24">
        <f t="shared" si="838"/>
        <v>449.85391244914859</v>
      </c>
      <c r="AG1707" s="3">
        <f t="shared" si="835"/>
        <v>-1</v>
      </c>
      <c r="AH1707" s="3">
        <f>IF(AC1707&lt;=450,AthetaR30_0,IF(AC1707&gt;=650,AthetaR30_2,(IF(AC1707&lt;=550,AthetaR30_0+(AthetaR30_1-AthetaR30_0)/100*(AC1707-450),AthetaR30_1+(AthetaR30_2-AthetaR30_1)/100*(AC1707-450)))))</f>
        <v>0</v>
      </c>
      <c r="AI1707" s="3">
        <f>IF(AD1707&lt;=450,AthetaR60_0,IF(AD1707&gt;=650,AthetaR60_2,(IF(AD1707&lt;=550,AthetaR60_0+(AthetaR60_1-AthetaR60_0)/100*(AD1707-450),AthetaR60_1+(AthetaR60_2-AthetaR60_1)/100*(AD1707-450)))))</f>
        <v>0.5</v>
      </c>
      <c r="AJ1707" s="3">
        <f>IF(AE1707&lt;=450,AthetaR90_0,IF(AE1707&gt;=650,AthetaR90_2,(IF(AE1707&lt;=550,AthetaR90_0+(AthetaR90_1-AthetaR90_0)/100*(AE1707-450),AthetaR90_1+(AthetaR90_2-AthetaR90_1)/100*(AE1707-450)))))</f>
        <v>1.3</v>
      </c>
      <c r="AK1707" s="3">
        <f>IF(AF1707&lt;=450,AthetaR120_0,IF(AF1707&gt;=650,AthetaR120_2,(IF(AF1707&lt;=550,AthetaR120_0+(AthetaR120_1-AthetaR120_0)/100*(AF1707-450),AthetaR120_1+(AthetaR120_2-AthetaR120_1)/100*(AF1707-450)))))</f>
        <v>1.9</v>
      </c>
      <c r="AL1707" s="24">
        <f t="shared" si="836"/>
        <v>696.62774332083359</v>
      </c>
      <c r="AM1707" s="14">
        <f t="shared" si="837"/>
        <v>538.80367203466983</v>
      </c>
    </row>
    <row r="1708" spans="2:39" x14ac:dyDescent="0.25">
      <c r="B1708" s="3">
        <f t="shared" si="820"/>
        <v>8450</v>
      </c>
      <c r="C1708" s="14">
        <f t="shared" si="821"/>
        <v>140.83333333333334</v>
      </c>
      <c r="D1708" s="11">
        <f t="shared" si="822"/>
        <v>1073.0023563585696</v>
      </c>
      <c r="E1708" s="11">
        <f t="shared" si="808"/>
        <v>807.55088081699478</v>
      </c>
      <c r="F1708" s="11">
        <f t="shared" si="823"/>
        <v>394.80271503211355</v>
      </c>
      <c r="G1708" s="11">
        <f t="shared" si="809"/>
        <v>696.8317126935101</v>
      </c>
      <c r="H1708" s="11">
        <f t="shared" si="810"/>
        <v>549.93110686887474</v>
      </c>
      <c r="I1708" s="24">
        <f t="shared" si="824"/>
        <v>394.80271503211355</v>
      </c>
      <c r="J1708" s="12">
        <f t="shared" si="811"/>
        <v>0.19159678898064261</v>
      </c>
      <c r="K1708" s="24">
        <f t="shared" si="812"/>
        <v>603.3769989385421</v>
      </c>
      <c r="L1708" s="12">
        <f t="shared" si="825"/>
        <v>0.19209540016428184</v>
      </c>
      <c r="M1708" s="24">
        <f t="shared" si="826"/>
        <v>696.8317126935101</v>
      </c>
      <c r="N1708" s="12">
        <f t="shared" si="813"/>
        <v>0.39248346072327417</v>
      </c>
      <c r="O1708" s="24">
        <f t="shared" si="814"/>
        <v>981.82562332998305</v>
      </c>
      <c r="P1708" s="12">
        <f t="shared" si="827"/>
        <v>0.20362265324974643</v>
      </c>
      <c r="Q1708" s="24">
        <f t="shared" si="828"/>
        <v>549.93110686887474</v>
      </c>
      <c r="R1708" s="12">
        <f t="shared" si="815"/>
        <v>0.29926380343693754</v>
      </c>
      <c r="S1708" s="24">
        <f t="shared" si="816"/>
        <v>708.21353175743275</v>
      </c>
      <c r="T1708" s="12">
        <f t="shared" si="829"/>
        <v>0.22316609716584881</v>
      </c>
      <c r="W1708" s="24">
        <f t="shared" si="830"/>
        <v>648.51624205803932</v>
      </c>
      <c r="X1708" s="24">
        <f t="shared" si="831"/>
        <v>811.30011142841272</v>
      </c>
      <c r="Y1708" s="13">
        <f t="shared" si="817"/>
        <v>0.29947441105241501</v>
      </c>
      <c r="Z1708" s="24">
        <f t="shared" si="818"/>
        <v>3975.8659689738861</v>
      </c>
      <c r="AA1708" s="24">
        <f t="shared" si="819"/>
        <v>17840.56237364409</v>
      </c>
      <c r="AB1708" s="24">
        <f t="shared" si="832"/>
        <v>696.8317126935101</v>
      </c>
      <c r="AC1708" s="24">
        <f t="shared" si="833"/>
        <v>549.93110686887474</v>
      </c>
      <c r="AE1708" s="14">
        <f t="shared" si="834"/>
        <v>140.83333333333334</v>
      </c>
      <c r="AF1708" s="24">
        <f t="shared" si="838"/>
        <v>449.96555343443737</v>
      </c>
      <c r="AG1708" s="3">
        <f t="shared" si="835"/>
        <v>-1</v>
      </c>
      <c r="AH1708" s="3">
        <f>IF(AC1708&lt;=450,AthetaR30_0,IF(AC1708&gt;=650,AthetaR30_2,(IF(AC1708&lt;=550,AthetaR30_0+(AthetaR30_1-AthetaR30_0)/100*(AC1708-450),AthetaR30_1+(AthetaR30_2-AthetaR30_1)/100*(AC1708-450)))))</f>
        <v>0</v>
      </c>
      <c r="AI1708" s="3">
        <f>IF(AD1708&lt;=450,AthetaR60_0,IF(AD1708&gt;=650,AthetaR60_2,(IF(AD1708&lt;=550,AthetaR60_0+(AthetaR60_1-AthetaR60_0)/100*(AD1708-450),AthetaR60_1+(AthetaR60_2-AthetaR60_1)/100*(AD1708-450)))))</f>
        <v>0.5</v>
      </c>
      <c r="AJ1708" s="3">
        <f>IF(AE1708&lt;=450,AthetaR90_0,IF(AE1708&gt;=650,AthetaR90_2,(IF(AE1708&lt;=550,AthetaR90_0+(AthetaR90_1-AthetaR90_0)/100*(AE1708-450),AthetaR90_1+(AthetaR90_2-AthetaR90_1)/100*(AE1708-450)))))</f>
        <v>1.3</v>
      </c>
      <c r="AK1708" s="3">
        <f>IF(AF1708&lt;=450,AthetaR120_0,IF(AF1708&gt;=650,AthetaR120_2,(IF(AF1708&lt;=550,AthetaR120_0+(AthetaR120_1-AthetaR120_0)/100*(AF1708-450),AthetaR120_1+(AthetaR120_2-AthetaR120_1)/100*(AF1708-450)))))</f>
        <v>1.9</v>
      </c>
      <c r="AL1708" s="24">
        <f t="shared" si="836"/>
        <v>696.8317126935101</v>
      </c>
      <c r="AM1708" s="14">
        <f t="shared" si="837"/>
        <v>539.0121868724392</v>
      </c>
    </row>
    <row r="1709" spans="2:39" x14ac:dyDescent="0.25">
      <c r="B1709" s="3">
        <f t="shared" si="820"/>
        <v>8455</v>
      </c>
      <c r="C1709" s="14">
        <f t="shared" si="821"/>
        <v>140.91666666666666</v>
      </c>
      <c r="D1709" s="11">
        <f t="shared" si="822"/>
        <v>1073.0909093140176</v>
      </c>
      <c r="E1709" s="11">
        <f t="shared" si="808"/>
        <v>807.76467916564673</v>
      </c>
      <c r="F1709" s="11">
        <f t="shared" si="823"/>
        <v>394.99481043227786</v>
      </c>
      <c r="G1709" s="11">
        <f t="shared" si="809"/>
        <v>697.03533534675989</v>
      </c>
      <c r="H1709" s="11">
        <f t="shared" si="810"/>
        <v>550.15427296604059</v>
      </c>
      <c r="I1709" s="24">
        <f t="shared" si="824"/>
        <v>394.99481043227786</v>
      </c>
      <c r="J1709" s="12">
        <f t="shared" si="811"/>
        <v>0.19156770728916042</v>
      </c>
      <c r="K1709" s="24">
        <f t="shared" si="812"/>
        <v>603.46859696400725</v>
      </c>
      <c r="L1709" s="12">
        <f t="shared" si="825"/>
        <v>0.19203943872944892</v>
      </c>
      <c r="M1709" s="24">
        <f t="shared" si="826"/>
        <v>697.03533534675989</v>
      </c>
      <c r="N1709" s="12">
        <f t="shared" si="813"/>
        <v>0.39185690861438316</v>
      </c>
      <c r="O1709" s="24">
        <f t="shared" si="814"/>
        <v>983.39549463080016</v>
      </c>
      <c r="P1709" s="12">
        <f t="shared" si="827"/>
        <v>0.20327472349015491</v>
      </c>
      <c r="Q1709" s="24">
        <f t="shared" si="828"/>
        <v>550.15427296604059</v>
      </c>
      <c r="R1709" s="12">
        <f t="shared" si="815"/>
        <v>0.29917624017088651</v>
      </c>
      <c r="S1709" s="24">
        <f t="shared" si="816"/>
        <v>708.42081255575692</v>
      </c>
      <c r="T1709" s="12">
        <f t="shared" si="829"/>
        <v>0.22305028532421059</v>
      </c>
      <c r="W1709" s="24">
        <f t="shared" si="830"/>
        <v>648.81571646909174</v>
      </c>
      <c r="X1709" s="24">
        <f t="shared" si="831"/>
        <v>811.78801875438</v>
      </c>
      <c r="Y1709" s="13">
        <f t="shared" si="817"/>
        <v>0.2993189293973848</v>
      </c>
      <c r="Z1709" s="24">
        <f t="shared" si="818"/>
        <v>3973.7240674138748</v>
      </c>
      <c r="AA1709" s="24">
        <f t="shared" si="819"/>
        <v>17844.49094134507</v>
      </c>
      <c r="AB1709" s="24">
        <f t="shared" si="832"/>
        <v>697.03533534675989</v>
      </c>
      <c r="AC1709" s="24">
        <f t="shared" si="833"/>
        <v>550.15427296604059</v>
      </c>
      <c r="AE1709" s="14">
        <f t="shared" si="834"/>
        <v>140.91666666666666</v>
      </c>
      <c r="AF1709" s="24">
        <f t="shared" si="838"/>
        <v>500.0771364830203</v>
      </c>
      <c r="AG1709" s="3">
        <f t="shared" si="835"/>
        <v>-1</v>
      </c>
      <c r="AH1709" s="3">
        <f>IF(AC1709&lt;=450,AthetaR30_0,IF(AC1709&gt;=650,AthetaR30_2,(IF(AC1709&lt;=550,AthetaR30_0+(AthetaR30_1-AthetaR30_0)/100*(AC1709-450),AthetaR30_1+(AthetaR30_2-AthetaR30_1)/100*(AC1709-450)))))</f>
        <v>0</v>
      </c>
      <c r="AI1709" s="3">
        <f>IF(AD1709&lt;=450,AthetaR60_0,IF(AD1709&gt;=650,AthetaR60_2,(IF(AD1709&lt;=550,AthetaR60_0+(AthetaR60_1-AthetaR60_0)/100*(AD1709-450),AthetaR60_1+(AthetaR60_2-AthetaR60_1)/100*(AD1709-450)))))</f>
        <v>0.5</v>
      </c>
      <c r="AJ1709" s="3">
        <f>IF(AE1709&lt;=450,AthetaR90_0,IF(AE1709&gt;=650,AthetaR90_2,(IF(AE1709&lt;=550,AthetaR90_0+(AthetaR90_1-AthetaR90_0)/100*(AE1709-450),AthetaR90_1+(AthetaR90_2-AthetaR90_1)/100*(AE1709-450)))))</f>
        <v>1.3</v>
      </c>
      <c r="AK1709" s="3">
        <f>IF(AF1709&lt;=450,AthetaR120_0,IF(AF1709&gt;=650,AthetaR120_2,(IF(AF1709&lt;=550,AthetaR120_0+(AthetaR120_1-AthetaR120_0)/100*(AF1709-450),AthetaR120_1+(AthetaR120_2-AthetaR120_1)/100*(AF1709-450)))))</f>
        <v>1.5394446173222538</v>
      </c>
      <c r="AL1709" s="24">
        <f t="shared" si="836"/>
        <v>697.03533534675989</v>
      </c>
      <c r="AM1709" s="14">
        <f t="shared" si="837"/>
        <v>541.97135643261674</v>
      </c>
    </row>
    <row r="1710" spans="2:39" x14ac:dyDescent="0.25">
      <c r="B1710" s="3">
        <f t="shared" si="820"/>
        <v>8460</v>
      </c>
      <c r="C1710" s="14">
        <f t="shared" si="821"/>
        <v>141</v>
      </c>
      <c r="D1710" s="11">
        <f t="shared" si="822"/>
        <v>1073.1794099641138</v>
      </c>
      <c r="E1710" s="11">
        <f t="shared" si="808"/>
        <v>807.9784775142989</v>
      </c>
      <c r="F1710" s="11">
        <f t="shared" si="823"/>
        <v>395.18684987100733</v>
      </c>
      <c r="G1710" s="11">
        <f t="shared" si="809"/>
        <v>697.23861007025005</v>
      </c>
      <c r="H1710" s="11">
        <f t="shared" si="810"/>
        <v>550.37732325136483</v>
      </c>
      <c r="I1710" s="24">
        <f t="shared" si="824"/>
        <v>395.18684987100733</v>
      </c>
      <c r="J1710" s="12">
        <f t="shared" si="811"/>
        <v>0.19153862087156673</v>
      </c>
      <c r="K1710" s="24">
        <f t="shared" si="812"/>
        <v>603.56023769701505</v>
      </c>
      <c r="L1710" s="12">
        <f t="shared" si="825"/>
        <v>0.19198348032124754</v>
      </c>
      <c r="M1710" s="24">
        <f t="shared" si="826"/>
        <v>697.23861007025005</v>
      </c>
      <c r="N1710" s="12">
        <f t="shared" si="813"/>
        <v>0.39122720529146671</v>
      </c>
      <c r="O1710" s="24">
        <f t="shared" si="814"/>
        <v>984.97832783445915</v>
      </c>
      <c r="P1710" s="12">
        <f t="shared" si="827"/>
        <v>0.20292557526664415</v>
      </c>
      <c r="Q1710" s="24">
        <f t="shared" si="828"/>
        <v>550.37732325136483</v>
      </c>
      <c r="R1710" s="12">
        <f t="shared" si="815"/>
        <v>0.29908869060756238</v>
      </c>
      <c r="S1710" s="24">
        <f t="shared" si="816"/>
        <v>708.62818225824526</v>
      </c>
      <c r="T1710" s="12">
        <f t="shared" si="829"/>
        <v>0.22293453507558744</v>
      </c>
      <c r="W1710" s="24">
        <f t="shared" si="830"/>
        <v>649.11503539848911</v>
      </c>
      <c r="X1710" s="24">
        <f t="shared" si="831"/>
        <v>812.27895795751931</v>
      </c>
      <c r="Y1710" s="13">
        <f t="shared" si="817"/>
        <v>0.29916265262363051</v>
      </c>
      <c r="Z1710" s="24">
        <f t="shared" si="818"/>
        <v>3971.5860528952448</v>
      </c>
      <c r="AA1710" s="24">
        <f t="shared" si="819"/>
        <v>17848.425449607948</v>
      </c>
      <c r="AB1710" s="24">
        <f t="shared" si="832"/>
        <v>697.23861007025005</v>
      </c>
      <c r="AC1710" s="24">
        <f t="shared" si="833"/>
        <v>550.37732325136483</v>
      </c>
      <c r="AE1710" s="14">
        <f t="shared" si="834"/>
        <v>141</v>
      </c>
      <c r="AF1710" s="24">
        <f t="shared" si="838"/>
        <v>500.18866162568241</v>
      </c>
      <c r="AG1710" s="3">
        <f t="shared" si="835"/>
        <v>-1</v>
      </c>
      <c r="AH1710" s="3">
        <f>IF(AC1710&lt;=450,AthetaR30_0,IF(AC1710&gt;=650,AthetaR30_2,(IF(AC1710&lt;=550,AthetaR30_0+(AthetaR30_1-AthetaR30_0)/100*(AC1710-450),AthetaR30_1+(AthetaR30_2-AthetaR30_1)/100*(AC1710-450)))))</f>
        <v>0</v>
      </c>
      <c r="AI1710" s="3">
        <f>IF(AD1710&lt;=450,AthetaR60_0,IF(AD1710&gt;=650,AthetaR60_2,(IF(AD1710&lt;=550,AthetaR60_0+(AthetaR60_1-AthetaR60_0)/100*(AD1710-450),AthetaR60_1+(AthetaR60_2-AthetaR60_1)/100*(AD1710-450)))))</f>
        <v>0.5</v>
      </c>
      <c r="AJ1710" s="3">
        <f>IF(AE1710&lt;=450,AthetaR90_0,IF(AE1710&gt;=650,AthetaR90_2,(IF(AE1710&lt;=550,AthetaR90_0+(AthetaR90_1-AthetaR90_0)/100*(AE1710-450),AthetaR90_1+(AthetaR90_2-AthetaR90_1)/100*(AE1710-450)))))</f>
        <v>1.3</v>
      </c>
      <c r="AK1710" s="3">
        <f>IF(AF1710&lt;=450,AthetaR120_0,IF(AF1710&gt;=650,AthetaR120_2,(IF(AF1710&lt;=550,AthetaR120_0+(AthetaR120_1-AthetaR120_0)/100*(AF1710-450),AthetaR120_1+(AthetaR120_2-AthetaR120_1)/100*(AF1710-450)))))</f>
        <v>1.5386416362950865</v>
      </c>
      <c r="AL1710" s="24">
        <f t="shared" si="836"/>
        <v>697.23861007025005</v>
      </c>
      <c r="AM1710" s="14">
        <f t="shared" si="837"/>
        <v>542.18075335550384</v>
      </c>
    </row>
    <row r="1711" spans="2:39" x14ac:dyDescent="0.25">
      <c r="B1711" s="3">
        <f t="shared" si="820"/>
        <v>8465</v>
      </c>
      <c r="C1711" s="14">
        <f t="shared" si="821"/>
        <v>141.08333333333334</v>
      </c>
      <c r="D1711" s="11">
        <f t="shared" si="822"/>
        <v>1073.2678583706117</v>
      </c>
      <c r="E1711" s="11">
        <f t="shared" si="808"/>
        <v>808.19227586295096</v>
      </c>
      <c r="F1711" s="11">
        <f t="shared" si="823"/>
        <v>395.37883335132858</v>
      </c>
      <c r="G1711" s="11">
        <f t="shared" si="809"/>
        <v>697.44153564551664</v>
      </c>
      <c r="H1711" s="11">
        <f t="shared" si="810"/>
        <v>550.60025778644047</v>
      </c>
      <c r="I1711" s="24">
        <f t="shared" si="824"/>
        <v>395.37883335132858</v>
      </c>
      <c r="J1711" s="12">
        <f t="shared" si="811"/>
        <v>0.19150952972505658</v>
      </c>
      <c r="K1711" s="24">
        <f t="shared" si="812"/>
        <v>603.65192117265076</v>
      </c>
      <c r="L1711" s="12">
        <f t="shared" si="825"/>
        <v>0.19192752495798937</v>
      </c>
      <c r="M1711" s="24">
        <f t="shared" si="826"/>
        <v>697.44153564551664</v>
      </c>
      <c r="N1711" s="12">
        <f t="shared" si="813"/>
        <v>0.39059433352235423</v>
      </c>
      <c r="O1711" s="24">
        <f t="shared" si="814"/>
        <v>986.57426746638521</v>
      </c>
      <c r="P1711" s="12">
        <f t="shared" si="827"/>
        <v>0.20257520040904364</v>
      </c>
      <c r="Q1711" s="24">
        <f t="shared" si="828"/>
        <v>550.60025778644047</v>
      </c>
      <c r="R1711" s="12">
        <f t="shared" si="815"/>
        <v>0.29900115481044937</v>
      </c>
      <c r="S1711" s="24">
        <f t="shared" si="816"/>
        <v>708.83564076398272</v>
      </c>
      <c r="T1711" s="12">
        <f t="shared" si="829"/>
        <v>0.22281884644280872</v>
      </c>
      <c r="W1711" s="24">
        <f t="shared" si="830"/>
        <v>649.41419805111275</v>
      </c>
      <c r="X1711" s="24">
        <f t="shared" si="831"/>
        <v>812.77295586827745</v>
      </c>
      <c r="Y1711" s="13">
        <f t="shared" si="817"/>
        <v>0.29900557568575675</v>
      </c>
      <c r="Z1711" s="24">
        <f t="shared" si="818"/>
        <v>3969.4519452959553</v>
      </c>
      <c r="AA1711" s="24">
        <f t="shared" si="819"/>
        <v>17852.365997906836</v>
      </c>
      <c r="AB1711" s="24">
        <f t="shared" si="832"/>
        <v>697.44153564551664</v>
      </c>
      <c r="AC1711" s="24">
        <f t="shared" si="833"/>
        <v>550.60025778644047</v>
      </c>
      <c r="AE1711" s="14">
        <f t="shared" si="834"/>
        <v>141.08333333333334</v>
      </c>
      <c r="AF1711" s="24">
        <f t="shared" si="838"/>
        <v>500.30012889322023</v>
      </c>
      <c r="AG1711" s="3">
        <f t="shared" si="835"/>
        <v>-1</v>
      </c>
      <c r="AH1711" s="3">
        <f>IF(AC1711&lt;=450,AthetaR30_0,IF(AC1711&gt;=650,AthetaR30_2,(IF(AC1711&lt;=550,AthetaR30_0+(AthetaR30_1-AthetaR30_0)/100*(AC1711-450),AthetaR30_1+(AthetaR30_2-AthetaR30_1)/100*(AC1711-450)))))</f>
        <v>0</v>
      </c>
      <c r="AI1711" s="3">
        <f>IF(AD1711&lt;=450,AthetaR60_0,IF(AD1711&gt;=650,AthetaR60_2,(IF(AD1711&lt;=550,AthetaR60_0+(AthetaR60_1-AthetaR60_0)/100*(AD1711-450),AthetaR60_1+(AthetaR60_2-AthetaR60_1)/100*(AD1711-450)))))</f>
        <v>0.5</v>
      </c>
      <c r="AJ1711" s="3">
        <f>IF(AE1711&lt;=450,AthetaR90_0,IF(AE1711&gt;=650,AthetaR90_2,(IF(AE1711&lt;=550,AthetaR90_0+(AthetaR90_1-AthetaR90_0)/100*(AE1711-450),AthetaR90_1+(AthetaR90_2-AthetaR90_1)/100*(AE1711-450)))))</f>
        <v>1.3</v>
      </c>
      <c r="AK1711" s="3">
        <f>IF(AF1711&lt;=450,AthetaR120_0,IF(AF1711&gt;=650,AthetaR120_2,(IF(AF1711&lt;=550,AthetaR120_0+(AthetaR120_1-AthetaR120_0)/100*(AF1711-450),AthetaR120_1+(AthetaR120_2-AthetaR120_1)/100*(AF1711-450)))))</f>
        <v>1.5378390719688144</v>
      </c>
      <c r="AL1711" s="24">
        <f t="shared" si="836"/>
        <v>697.44153564551664</v>
      </c>
      <c r="AM1711" s="14">
        <f t="shared" si="837"/>
        <v>542.39003329464833</v>
      </c>
    </row>
    <row r="1712" spans="2:39" x14ac:dyDescent="0.25">
      <c r="B1712" s="3">
        <f t="shared" si="820"/>
        <v>8470</v>
      </c>
      <c r="C1712" s="14">
        <f t="shared" si="821"/>
        <v>141.16666666666666</v>
      </c>
      <c r="D1712" s="11">
        <f t="shared" si="822"/>
        <v>1073.3562545951561</v>
      </c>
      <c r="E1712" s="11">
        <f t="shared" si="808"/>
        <v>808.40607421160303</v>
      </c>
      <c r="F1712" s="11">
        <f t="shared" si="823"/>
        <v>395.57076087628656</v>
      </c>
      <c r="G1712" s="11">
        <f t="shared" si="809"/>
        <v>697.64411084592564</v>
      </c>
      <c r="H1712" s="11">
        <f t="shared" si="810"/>
        <v>550.82307663288327</v>
      </c>
      <c r="I1712" s="24">
        <f t="shared" si="824"/>
        <v>395.57076087628656</v>
      </c>
      <c r="J1712" s="12">
        <f t="shared" si="811"/>
        <v>0.19148043384687793</v>
      </c>
      <c r="K1712" s="24">
        <f t="shared" si="812"/>
        <v>603.74364742586567</v>
      </c>
      <c r="L1712" s="12">
        <f t="shared" si="825"/>
        <v>0.19187157265797691</v>
      </c>
      <c r="M1712" s="24">
        <f t="shared" si="826"/>
        <v>697.64411084592564</v>
      </c>
      <c r="N1712" s="12">
        <f t="shared" si="813"/>
        <v>0.38995827602905225</v>
      </c>
      <c r="O1712" s="24">
        <f t="shared" si="814"/>
        <v>988.18346002388375</v>
      </c>
      <c r="P1712" s="12">
        <f t="shared" si="827"/>
        <v>0.20222359070845403</v>
      </c>
      <c r="Q1712" s="24">
        <f t="shared" si="828"/>
        <v>550.82307663288327</v>
      </c>
      <c r="R1712" s="12">
        <f t="shared" si="815"/>
        <v>0.29891363284292316</v>
      </c>
      <c r="S1712" s="24">
        <f t="shared" si="816"/>
        <v>709.04318797199176</v>
      </c>
      <c r="T1712" s="12">
        <f t="shared" si="829"/>
        <v>0.22270321944851762</v>
      </c>
      <c r="W1712" s="24">
        <f t="shared" si="830"/>
        <v>649.71320362679853</v>
      </c>
      <c r="X1712" s="24">
        <f t="shared" si="831"/>
        <v>813.27003962221715</v>
      </c>
      <c r="Y1712" s="13">
        <f t="shared" si="817"/>
        <v>0.29884769348902612</v>
      </c>
      <c r="Z1712" s="24">
        <f t="shared" si="818"/>
        <v>3967.3217646201124</v>
      </c>
      <c r="AA1712" s="24">
        <f t="shared" si="819"/>
        <v>17856.31268645317</v>
      </c>
      <c r="AB1712" s="24">
        <f t="shared" si="832"/>
        <v>697.64411084592564</v>
      </c>
      <c r="AC1712" s="24">
        <f t="shared" si="833"/>
        <v>550.82307663288327</v>
      </c>
      <c r="AE1712" s="14">
        <f t="shared" si="834"/>
        <v>141.16666666666666</v>
      </c>
      <c r="AF1712" s="24">
        <f t="shared" si="838"/>
        <v>500.41153831644164</v>
      </c>
      <c r="AG1712" s="3">
        <f t="shared" si="835"/>
        <v>-1</v>
      </c>
      <c r="AH1712" s="3">
        <f>IF(AC1712&lt;=450,AthetaR30_0,IF(AC1712&gt;=650,AthetaR30_2,(IF(AC1712&lt;=550,AthetaR30_0+(AthetaR30_1-AthetaR30_0)/100*(AC1712-450),AthetaR30_1+(AthetaR30_2-AthetaR30_1)/100*(AC1712-450)))))</f>
        <v>0</v>
      </c>
      <c r="AI1712" s="3">
        <f>IF(AD1712&lt;=450,AthetaR60_0,IF(AD1712&gt;=650,AthetaR60_2,(IF(AD1712&lt;=550,AthetaR60_0+(AthetaR60_1-AthetaR60_0)/100*(AD1712-450),AthetaR60_1+(AthetaR60_2-AthetaR60_1)/100*(AD1712-450)))))</f>
        <v>0.5</v>
      </c>
      <c r="AJ1712" s="3">
        <f>IF(AE1712&lt;=450,AthetaR90_0,IF(AE1712&gt;=650,AthetaR90_2,(IF(AE1712&lt;=550,AthetaR90_0+(AthetaR90_1-AthetaR90_0)/100*(AE1712-450),AthetaR90_1+(AthetaR90_2-AthetaR90_1)/100*(AE1712-450)))))</f>
        <v>1.3</v>
      </c>
      <c r="AK1712" s="3">
        <f>IF(AF1712&lt;=450,AthetaR120_0,IF(AF1712&gt;=650,AthetaR120_2,(IF(AF1712&lt;=550,AthetaR120_0+(AthetaR120_1-AthetaR120_0)/100*(AF1712-450),AthetaR120_1+(AthetaR120_2-AthetaR120_1)/100*(AF1712-450)))))</f>
        <v>1.5370369241216202</v>
      </c>
      <c r="AL1712" s="24">
        <f t="shared" si="836"/>
        <v>697.64411084592564</v>
      </c>
      <c r="AM1712" s="14">
        <f t="shared" si="837"/>
        <v>542.59919636961683</v>
      </c>
    </row>
    <row r="1713" spans="2:39" x14ac:dyDescent="0.25">
      <c r="B1713" s="3">
        <f t="shared" si="820"/>
        <v>8475</v>
      </c>
      <c r="C1713" s="14">
        <f t="shared" si="821"/>
        <v>141.25</v>
      </c>
      <c r="D1713" s="11">
        <f t="shared" si="822"/>
        <v>1073.4445986992821</v>
      </c>
      <c r="E1713" s="11">
        <f t="shared" si="808"/>
        <v>808.61987256025509</v>
      </c>
      <c r="F1713" s="11">
        <f t="shared" si="823"/>
        <v>395.76263244894454</v>
      </c>
      <c r="G1713" s="11">
        <f t="shared" si="809"/>
        <v>697.84633443663404</v>
      </c>
      <c r="H1713" s="11">
        <f t="shared" si="810"/>
        <v>551.04577985233175</v>
      </c>
      <c r="I1713" s="24">
        <f t="shared" si="824"/>
        <v>395.76263244894454</v>
      </c>
      <c r="J1713" s="12">
        <f t="shared" si="811"/>
        <v>0.19145133323433158</v>
      </c>
      <c r="K1713" s="24">
        <f t="shared" si="812"/>
        <v>603.83541649147764</v>
      </c>
      <c r="L1713" s="12">
        <f t="shared" si="825"/>
        <v>0.19181562343952535</v>
      </c>
      <c r="M1713" s="24">
        <f t="shared" si="826"/>
        <v>697.84633443663404</v>
      </c>
      <c r="N1713" s="12">
        <f t="shared" si="813"/>
        <v>0.38931901548918818</v>
      </c>
      <c r="O1713" s="24">
        <f t="shared" si="814"/>
        <v>989.80605400724176</v>
      </c>
      <c r="P1713" s="12">
        <f t="shared" si="827"/>
        <v>0.20187073791764237</v>
      </c>
      <c r="Q1713" s="24">
        <f t="shared" si="828"/>
        <v>551.04577985233175</v>
      </c>
      <c r="R1713" s="12">
        <f t="shared" si="815"/>
        <v>0.29882612476825104</v>
      </c>
      <c r="S1713" s="24">
        <f t="shared" si="816"/>
        <v>709.25082378123341</v>
      </c>
      <c r="T1713" s="12">
        <f t="shared" si="829"/>
        <v>0.22258765411520559</v>
      </c>
      <c r="W1713" s="24">
        <f t="shared" si="830"/>
        <v>650.01205132028758</v>
      </c>
      <c r="X1713" s="24">
        <f t="shared" si="831"/>
        <v>813.7702366642161</v>
      </c>
      <c r="Y1713" s="13">
        <f t="shared" si="817"/>
        <v>0.29868900088882594</v>
      </c>
      <c r="Z1713" s="24">
        <f t="shared" si="818"/>
        <v>3965.1955309991877</v>
      </c>
      <c r="AA1713" s="24">
        <f t="shared" si="819"/>
        <v>17860.265616202047</v>
      </c>
      <c r="AB1713" s="24">
        <f t="shared" si="832"/>
        <v>697.84633443663404</v>
      </c>
      <c r="AC1713" s="24">
        <f t="shared" si="833"/>
        <v>551.04577985233175</v>
      </c>
      <c r="AE1713" s="14">
        <f t="shared" si="834"/>
        <v>141.25</v>
      </c>
      <c r="AF1713" s="24">
        <f t="shared" si="838"/>
        <v>500.52288992616587</v>
      </c>
      <c r="AG1713" s="3">
        <f t="shared" si="835"/>
        <v>-1</v>
      </c>
      <c r="AH1713" s="3">
        <f>IF(AC1713&lt;=450,AthetaR30_0,IF(AC1713&gt;=650,AthetaR30_2,(IF(AC1713&lt;=550,AthetaR30_0+(AthetaR30_1-AthetaR30_0)/100*(AC1713-450),AthetaR30_1+(AthetaR30_2-AthetaR30_1)/100*(AC1713-450)))))</f>
        <v>0</v>
      </c>
      <c r="AI1713" s="3">
        <f>IF(AD1713&lt;=450,AthetaR60_0,IF(AD1713&gt;=650,AthetaR60_2,(IF(AD1713&lt;=550,AthetaR60_0+(AthetaR60_1-AthetaR60_0)/100*(AD1713-450),AthetaR60_1+(AthetaR60_2-AthetaR60_1)/100*(AD1713-450)))))</f>
        <v>0.5</v>
      </c>
      <c r="AJ1713" s="3">
        <f>IF(AE1713&lt;=450,AthetaR90_0,IF(AE1713&gt;=650,AthetaR90_2,(IF(AE1713&lt;=550,AthetaR90_0+(AthetaR90_1-AthetaR90_0)/100*(AE1713-450),AthetaR90_1+(AthetaR90_2-AthetaR90_1)/100*(AE1713-450)))))</f>
        <v>1.3</v>
      </c>
      <c r="AK1713" s="3">
        <f>IF(AF1713&lt;=450,AthetaR120_0,IF(AF1713&gt;=650,AthetaR120_2,(IF(AF1713&lt;=550,AthetaR120_0+(AthetaR120_1-AthetaR120_0)/100*(AF1713-450),AthetaR120_1+(AthetaR120_2-AthetaR120_1)/100*(AF1713-450)))))</f>
        <v>1.5362351925316058</v>
      </c>
      <c r="AL1713" s="24">
        <f t="shared" si="836"/>
        <v>697.84633443663404</v>
      </c>
      <c r="AM1713" s="14">
        <f t="shared" si="837"/>
        <v>542.80824270034225</v>
      </c>
    </row>
    <row r="1714" spans="2:39" x14ac:dyDescent="0.25">
      <c r="B1714" s="3">
        <f t="shared" si="820"/>
        <v>8480</v>
      </c>
      <c r="C1714" s="14">
        <f t="shared" si="821"/>
        <v>141.33333333333334</v>
      </c>
      <c r="D1714" s="11">
        <f t="shared" si="822"/>
        <v>1073.5328907444159</v>
      </c>
      <c r="E1714" s="11">
        <f t="shared" si="808"/>
        <v>808.83367090890715</v>
      </c>
      <c r="F1714" s="11">
        <f t="shared" si="823"/>
        <v>395.95444807238408</v>
      </c>
      <c r="G1714" s="11">
        <f t="shared" si="809"/>
        <v>698.04820517455164</v>
      </c>
      <c r="H1714" s="11">
        <f t="shared" si="810"/>
        <v>551.26836750644691</v>
      </c>
      <c r="I1714" s="24">
        <f t="shared" si="824"/>
        <v>395.95444807238408</v>
      </c>
      <c r="J1714" s="12">
        <f t="shared" si="811"/>
        <v>0.19142222788477112</v>
      </c>
      <c r="K1714" s="24">
        <f t="shared" si="812"/>
        <v>603.92722840417014</v>
      </c>
      <c r="L1714" s="12">
        <f t="shared" si="825"/>
        <v>0.19175967732094931</v>
      </c>
      <c r="M1714" s="24">
        <f t="shared" si="826"/>
        <v>698.04820517455164</v>
      </c>
      <c r="N1714" s="12">
        <f t="shared" si="813"/>
        <v>0.38867653453750078</v>
      </c>
      <c r="O1714" s="24">
        <f t="shared" si="814"/>
        <v>991.44219995137814</v>
      </c>
      <c r="P1714" s="12">
        <f t="shared" si="827"/>
        <v>0.20151663375138307</v>
      </c>
      <c r="Q1714" s="24">
        <f t="shared" si="828"/>
        <v>551.26836750644691</v>
      </c>
      <c r="R1714" s="12">
        <f t="shared" si="815"/>
        <v>0.29873863064959238</v>
      </c>
      <c r="S1714" s="24">
        <f t="shared" si="816"/>
        <v>709.45854809060609</v>
      </c>
      <c r="T1714" s="12">
        <f t="shared" si="829"/>
        <v>0.22247215046519203</v>
      </c>
      <c r="W1714" s="24">
        <f t="shared" si="830"/>
        <v>650.31074032117635</v>
      </c>
      <c r="X1714" s="24">
        <f t="shared" si="831"/>
        <v>814.27357475273448</v>
      </c>
      <c r="Y1714" s="13">
        <f t="shared" si="817"/>
        <v>0.29852949269013107</v>
      </c>
      <c r="Z1714" s="24">
        <f t="shared" si="818"/>
        <v>3963.0732646932702</v>
      </c>
      <c r="AA1714" s="24">
        <f t="shared" si="819"/>
        <v>17864.224888858811</v>
      </c>
      <c r="AB1714" s="24">
        <f t="shared" si="832"/>
        <v>698.04820517455164</v>
      </c>
      <c r="AC1714" s="24">
        <f t="shared" si="833"/>
        <v>551.26836750644691</v>
      </c>
      <c r="AE1714" s="14">
        <f t="shared" si="834"/>
        <v>141.33333333333334</v>
      </c>
      <c r="AF1714" s="24">
        <f t="shared" si="838"/>
        <v>500.63418375322345</v>
      </c>
      <c r="AG1714" s="3">
        <f t="shared" si="835"/>
        <v>-1</v>
      </c>
      <c r="AH1714" s="3">
        <f>IF(AC1714&lt;=450,AthetaR30_0,IF(AC1714&gt;=650,AthetaR30_2,(IF(AC1714&lt;=550,AthetaR30_0+(AthetaR30_1-AthetaR30_0)/100*(AC1714-450),AthetaR30_1+(AthetaR30_2-AthetaR30_1)/100*(AC1714-450)))))</f>
        <v>0</v>
      </c>
      <c r="AI1714" s="3">
        <f>IF(AD1714&lt;=450,AthetaR60_0,IF(AD1714&gt;=650,AthetaR60_2,(IF(AD1714&lt;=550,AthetaR60_0+(AthetaR60_1-AthetaR60_0)/100*(AD1714-450),AthetaR60_1+(AthetaR60_2-AthetaR60_1)/100*(AD1714-450)))))</f>
        <v>0.5</v>
      </c>
      <c r="AJ1714" s="3">
        <f>IF(AE1714&lt;=450,AthetaR90_0,IF(AE1714&gt;=650,AthetaR90_2,(IF(AE1714&lt;=550,AthetaR90_0+(AthetaR90_1-AthetaR90_0)/100*(AE1714-450),AthetaR90_1+(AthetaR90_2-AthetaR90_1)/100*(AE1714-450)))))</f>
        <v>1.3</v>
      </c>
      <c r="AK1714" s="3">
        <f>IF(AF1714&lt;=450,AthetaR120_0,IF(AF1714&gt;=650,AthetaR120_2,(IF(AF1714&lt;=550,AthetaR120_0+(AthetaR120_1-AthetaR120_0)/100*(AF1714-450),AthetaR120_1+(AthetaR120_2-AthetaR120_1)/100*(AF1714-450)))))</f>
        <v>1.5354338769767912</v>
      </c>
      <c r="AL1714" s="24">
        <f t="shared" si="836"/>
        <v>698.04820517455164</v>
      </c>
      <c r="AM1714" s="14">
        <f t="shared" si="837"/>
        <v>543.01717240712674</v>
      </c>
    </row>
    <row r="1715" spans="2:39" x14ac:dyDescent="0.25">
      <c r="B1715" s="3">
        <f t="shared" si="820"/>
        <v>8485</v>
      </c>
      <c r="C1715" s="14">
        <f t="shared" si="821"/>
        <v>141.41666666666666</v>
      </c>
      <c r="D1715" s="11">
        <f t="shared" si="822"/>
        <v>1073.6211307918761</v>
      </c>
      <c r="E1715" s="11">
        <f t="shared" si="808"/>
        <v>809.04746925755921</v>
      </c>
      <c r="F1715" s="11">
        <f t="shared" si="823"/>
        <v>396.14620774970501</v>
      </c>
      <c r="G1715" s="11">
        <f t="shared" si="809"/>
        <v>698.24972180830298</v>
      </c>
      <c r="H1715" s="11">
        <f t="shared" si="810"/>
        <v>551.49083965691204</v>
      </c>
      <c r="I1715" s="24">
        <f t="shared" si="824"/>
        <v>396.14620774970501</v>
      </c>
      <c r="J1715" s="12">
        <f t="shared" si="811"/>
        <v>0.19139311779560289</v>
      </c>
      <c r="K1715" s="24">
        <f t="shared" si="812"/>
        <v>604.01908319849326</v>
      </c>
      <c r="L1715" s="12">
        <f t="shared" si="825"/>
        <v>0.19170373432053692</v>
      </c>
      <c r="M1715" s="24">
        <f t="shared" si="826"/>
        <v>698.24972180830298</v>
      </c>
      <c r="N1715" s="12">
        <f t="shared" si="813"/>
        <v>0.38803081576738124</v>
      </c>
      <c r="O1715" s="24">
        <f t="shared" si="814"/>
        <v>993.09205045804788</v>
      </c>
      <c r="P1715" s="12">
        <f t="shared" si="827"/>
        <v>0.20116126988679237</v>
      </c>
      <c r="Q1715" s="24">
        <f t="shared" si="828"/>
        <v>551.49083965691204</v>
      </c>
      <c r="R1715" s="12">
        <f t="shared" si="815"/>
        <v>0.29865115054999797</v>
      </c>
      <c r="S1715" s="24">
        <f t="shared" si="816"/>
        <v>709.66636079894772</v>
      </c>
      <c r="T1715" s="12">
        <f t="shared" si="829"/>
        <v>0.22235670852058367</v>
      </c>
      <c r="W1715" s="24">
        <f t="shared" si="830"/>
        <v>650.60926981386649</v>
      </c>
      <c r="X1715" s="24">
        <f t="shared" si="831"/>
        <v>814.78008196415158</v>
      </c>
      <c r="Y1715" s="13">
        <f t="shared" si="817"/>
        <v>0.29836916364695965</v>
      </c>
      <c r="Z1715" s="24">
        <f t="shared" si="818"/>
        <v>3960.954986092318</v>
      </c>
      <c r="AA1715" s="24">
        <f t="shared" si="819"/>
        <v>17868.190606885677</v>
      </c>
      <c r="AB1715" s="24">
        <f t="shared" si="832"/>
        <v>698.24972180830298</v>
      </c>
      <c r="AC1715" s="24">
        <f t="shared" si="833"/>
        <v>551.49083965691204</v>
      </c>
      <c r="AE1715" s="14">
        <f t="shared" si="834"/>
        <v>141.41666666666666</v>
      </c>
      <c r="AF1715" s="24">
        <f t="shared" si="838"/>
        <v>500.74541982845602</v>
      </c>
      <c r="AG1715" s="3">
        <f t="shared" si="835"/>
        <v>-1</v>
      </c>
      <c r="AH1715" s="3">
        <f>IF(AC1715&lt;=450,AthetaR30_0,IF(AC1715&gt;=650,AthetaR30_2,(IF(AC1715&lt;=550,AthetaR30_0+(AthetaR30_1-AthetaR30_0)/100*(AC1715-450),AthetaR30_1+(AthetaR30_2-AthetaR30_1)/100*(AC1715-450)))))</f>
        <v>0</v>
      </c>
      <c r="AI1715" s="3">
        <f>IF(AD1715&lt;=450,AthetaR60_0,IF(AD1715&gt;=650,AthetaR60_2,(IF(AD1715&lt;=550,AthetaR60_0+(AthetaR60_1-AthetaR60_0)/100*(AD1715-450),AthetaR60_1+(AthetaR60_2-AthetaR60_1)/100*(AD1715-450)))))</f>
        <v>0.5</v>
      </c>
      <c r="AJ1715" s="3">
        <f>IF(AE1715&lt;=450,AthetaR90_0,IF(AE1715&gt;=650,AthetaR90_2,(IF(AE1715&lt;=550,AthetaR90_0+(AthetaR90_1-AthetaR90_0)/100*(AE1715-450),AthetaR90_1+(AthetaR90_2-AthetaR90_1)/100*(AE1715-450)))))</f>
        <v>1.3</v>
      </c>
      <c r="AK1715" s="3">
        <f>IF(AF1715&lt;=450,AthetaR120_0,IF(AF1715&gt;=650,AthetaR120_2,(IF(AF1715&lt;=550,AthetaR120_0+(AthetaR120_1-AthetaR120_0)/100*(AF1715-450),AthetaR120_1+(AthetaR120_2-AthetaR120_1)/100*(AF1715-450)))))</f>
        <v>1.5346329772351166</v>
      </c>
      <c r="AL1715" s="24">
        <f t="shared" si="836"/>
        <v>698.24972180830298</v>
      </c>
      <c r="AM1715" s="14">
        <f t="shared" si="837"/>
        <v>543.2259856106449</v>
      </c>
    </row>
    <row r="1716" spans="2:39" x14ac:dyDescent="0.25">
      <c r="B1716" s="3">
        <f t="shared" si="820"/>
        <v>8490</v>
      </c>
      <c r="C1716" s="14">
        <f t="shared" si="821"/>
        <v>141.5</v>
      </c>
      <c r="D1716" s="11">
        <f t="shared" si="822"/>
        <v>1073.7093189028719</v>
      </c>
      <c r="E1716" s="11">
        <f t="shared" si="808"/>
        <v>809.26126760621128</v>
      </c>
      <c r="F1716" s="11">
        <f t="shared" si="823"/>
        <v>396.33791148402554</v>
      </c>
      <c r="G1716" s="11">
        <f t="shared" si="809"/>
        <v>698.4508830781898</v>
      </c>
      <c r="H1716" s="11">
        <f t="shared" si="810"/>
        <v>551.71319636543262</v>
      </c>
      <c r="I1716" s="24">
        <f t="shared" si="824"/>
        <v>396.33791148402554</v>
      </c>
      <c r="J1716" s="12">
        <f t="shared" si="811"/>
        <v>0.19136400296428541</v>
      </c>
      <c r="K1716" s="24">
        <f t="shared" si="812"/>
        <v>604.11098090886412</v>
      </c>
      <c r="L1716" s="12">
        <f t="shared" si="825"/>
        <v>0.19164779445661501</v>
      </c>
      <c r="M1716" s="24">
        <f t="shared" si="826"/>
        <v>698.4508830781898</v>
      </c>
      <c r="N1716" s="12">
        <f t="shared" si="813"/>
        <v>0.38738184173246426</v>
      </c>
      <c r="O1716" s="24">
        <f t="shared" si="814"/>
        <v>994.75576022861264</v>
      </c>
      <c r="P1716" s="12">
        <f t="shared" si="827"/>
        <v>0.20080463796387002</v>
      </c>
      <c r="Q1716" s="24">
        <f t="shared" si="828"/>
        <v>551.71319636543262</v>
      </c>
      <c r="R1716" s="12">
        <f t="shared" si="815"/>
        <v>0.29856368453240911</v>
      </c>
      <c r="S1716" s="24">
        <f t="shared" si="816"/>
        <v>709.87426180503644</v>
      </c>
      <c r="T1716" s="12">
        <f t="shared" si="829"/>
        <v>0.22224132830337714</v>
      </c>
      <c r="W1716" s="24">
        <f t="shared" si="830"/>
        <v>650.90763897751344</v>
      </c>
      <c r="X1716" s="24">
        <f t="shared" si="831"/>
        <v>815.28978669717071</v>
      </c>
      <c r="Y1716" s="13">
        <f t="shared" si="817"/>
        <v>0.29820800846182599</v>
      </c>
      <c r="Z1716" s="24">
        <f t="shared" si="818"/>
        <v>3958.8407157174461</v>
      </c>
      <c r="AA1716" s="24">
        <f t="shared" si="819"/>
        <v>17872.162873508525</v>
      </c>
      <c r="AB1716" s="24">
        <f t="shared" si="832"/>
        <v>698.4508830781898</v>
      </c>
      <c r="AC1716" s="24">
        <f t="shared" si="833"/>
        <v>551.71319636543262</v>
      </c>
      <c r="AE1716" s="14">
        <f t="shared" si="834"/>
        <v>141.5</v>
      </c>
      <c r="AF1716" s="24">
        <f t="shared" si="838"/>
        <v>500.85659818271631</v>
      </c>
      <c r="AG1716" s="3">
        <f t="shared" si="835"/>
        <v>-1</v>
      </c>
      <c r="AH1716" s="3">
        <f>IF(AC1716&lt;=450,AthetaR30_0,IF(AC1716&gt;=650,AthetaR30_2,(IF(AC1716&lt;=550,AthetaR30_0+(AthetaR30_1-AthetaR30_0)/100*(AC1716-450),AthetaR30_1+(AthetaR30_2-AthetaR30_1)/100*(AC1716-450)))))</f>
        <v>0</v>
      </c>
      <c r="AI1716" s="3">
        <f>IF(AD1716&lt;=450,AthetaR60_0,IF(AD1716&gt;=650,AthetaR60_2,(IF(AD1716&lt;=550,AthetaR60_0+(AthetaR60_1-AthetaR60_0)/100*(AD1716-450),AthetaR60_1+(AthetaR60_2-AthetaR60_1)/100*(AD1716-450)))))</f>
        <v>0.5</v>
      </c>
      <c r="AJ1716" s="3">
        <f>IF(AE1716&lt;=450,AthetaR90_0,IF(AE1716&gt;=650,AthetaR90_2,(IF(AE1716&lt;=550,AthetaR90_0+(AthetaR90_1-AthetaR90_0)/100*(AE1716-450),AthetaR90_1+(AthetaR90_2-AthetaR90_1)/100*(AE1716-450)))))</f>
        <v>1.3</v>
      </c>
      <c r="AK1716" s="3">
        <f>IF(AF1716&lt;=450,AthetaR120_0,IF(AF1716&gt;=650,AthetaR120_2,(IF(AF1716&lt;=550,AthetaR120_0+(AthetaR120_1-AthetaR120_0)/100*(AF1716-450),AthetaR120_1+(AthetaR120_2-AthetaR120_1)/100*(AF1716-450)))))</f>
        <v>1.5338324930844427</v>
      </c>
      <c r="AL1716" s="24">
        <f t="shared" si="836"/>
        <v>698.4508830781898</v>
      </c>
      <c r="AM1716" s="14">
        <f t="shared" si="837"/>
        <v>543.43468243194684</v>
      </c>
    </row>
    <row r="1717" spans="2:39" x14ac:dyDescent="0.25">
      <c r="B1717" s="3">
        <f t="shared" si="820"/>
        <v>8495</v>
      </c>
      <c r="C1717" s="14">
        <f t="shared" si="821"/>
        <v>141.58333333333334</v>
      </c>
      <c r="D1717" s="11">
        <f t="shared" si="822"/>
        <v>1073.7974551385055</v>
      </c>
      <c r="E1717" s="11">
        <f t="shared" si="808"/>
        <v>809.47506595486334</v>
      </c>
      <c r="F1717" s="11">
        <f t="shared" si="823"/>
        <v>396.52955927848217</v>
      </c>
      <c r="G1717" s="11">
        <f t="shared" si="809"/>
        <v>698.65168771615367</v>
      </c>
      <c r="H1717" s="11">
        <f t="shared" si="810"/>
        <v>551.93543769373605</v>
      </c>
      <c r="I1717" s="24">
        <f t="shared" si="824"/>
        <v>396.52955927848217</v>
      </c>
      <c r="J1717" s="12">
        <f t="shared" si="811"/>
        <v>0.19133488338833007</v>
      </c>
      <c r="K1717" s="24">
        <f t="shared" si="812"/>
        <v>604.20292156956612</v>
      </c>
      <c r="L1717" s="12">
        <f t="shared" si="825"/>
        <v>0.19159185774747042</v>
      </c>
      <c r="M1717" s="24">
        <f t="shared" si="826"/>
        <v>698.65168771615367</v>
      </c>
      <c r="N1717" s="12">
        <f t="shared" si="813"/>
        <v>0.38672959494827225</v>
      </c>
      <c r="O1717" s="24">
        <f t="shared" si="814"/>
        <v>996.43348609738757</v>
      </c>
      <c r="P1717" s="12">
        <f t="shared" si="827"/>
        <v>0.20044672958576665</v>
      </c>
      <c r="Q1717" s="24">
        <f t="shared" si="828"/>
        <v>551.93543769373605</v>
      </c>
      <c r="R1717" s="12">
        <f t="shared" si="815"/>
        <v>0.29847623265965861</v>
      </c>
      <c r="S1717" s="24">
        <f t="shared" si="816"/>
        <v>710.08225100759034</v>
      </c>
      <c r="T1717" s="12">
        <f t="shared" si="829"/>
        <v>0.22212600983533629</v>
      </c>
      <c r="W1717" s="24">
        <f t="shared" si="830"/>
        <v>651.20584698597531</v>
      </c>
      <c r="X1717" s="24">
        <f t="shared" si="831"/>
        <v>815.80271767729641</v>
      </c>
      <c r="Y1717" s="13">
        <f t="shared" si="817"/>
        <v>0.29804602178518258</v>
      </c>
      <c r="Z1717" s="24">
        <f t="shared" si="818"/>
        <v>3956.7304742222004</v>
      </c>
      <c r="AA1717" s="24">
        <f t="shared" si="819"/>
        <v>17876.141792723534</v>
      </c>
      <c r="AB1717" s="24">
        <f t="shared" si="832"/>
        <v>698.65168771615367</v>
      </c>
      <c r="AC1717" s="24">
        <f t="shared" si="833"/>
        <v>551.93543769373605</v>
      </c>
      <c r="AE1717" s="14">
        <f t="shared" si="834"/>
        <v>141.58333333333334</v>
      </c>
      <c r="AF1717" s="24">
        <f t="shared" si="838"/>
        <v>500.96771884686802</v>
      </c>
      <c r="AG1717" s="3">
        <f t="shared" si="835"/>
        <v>-1</v>
      </c>
      <c r="AH1717" s="3">
        <f>IF(AC1717&lt;=450,AthetaR30_0,IF(AC1717&gt;=650,AthetaR30_2,(IF(AC1717&lt;=550,AthetaR30_0+(AthetaR30_1-AthetaR30_0)/100*(AC1717-450),AthetaR30_1+(AthetaR30_2-AthetaR30_1)/100*(AC1717-450)))))</f>
        <v>0</v>
      </c>
      <c r="AI1717" s="3">
        <f>IF(AD1717&lt;=450,AthetaR60_0,IF(AD1717&gt;=650,AthetaR60_2,(IF(AD1717&lt;=550,AthetaR60_0+(AthetaR60_1-AthetaR60_0)/100*(AD1717-450),AthetaR60_1+(AthetaR60_2-AthetaR60_1)/100*(AD1717-450)))))</f>
        <v>0.5</v>
      </c>
      <c r="AJ1717" s="3">
        <f>IF(AE1717&lt;=450,AthetaR90_0,IF(AE1717&gt;=650,AthetaR90_2,(IF(AE1717&lt;=550,AthetaR90_0+(AthetaR90_1-AthetaR90_0)/100*(AE1717-450),AthetaR90_1+(AthetaR90_2-AthetaR90_1)/100*(AE1717-450)))))</f>
        <v>1.3</v>
      </c>
      <c r="AK1717" s="3">
        <f>IF(AF1717&lt;=450,AthetaR120_0,IF(AF1717&gt;=650,AthetaR120_2,(IF(AF1717&lt;=550,AthetaR120_0+(AthetaR120_1-AthetaR120_0)/100*(AF1717-450),AthetaR120_1+(AthetaR120_2-AthetaR120_1)/100*(AF1717-450)))))</f>
        <v>1.5330324243025504</v>
      </c>
      <c r="AL1717" s="24">
        <f t="shared" si="836"/>
        <v>698.65168771615367</v>
      </c>
      <c r="AM1717" s="14">
        <f t="shared" si="837"/>
        <v>543.64326299246147</v>
      </c>
    </row>
    <row r="1718" spans="2:39" x14ac:dyDescent="0.25">
      <c r="B1718" s="3">
        <f t="shared" si="820"/>
        <v>8500</v>
      </c>
      <c r="C1718" s="14">
        <f t="shared" si="821"/>
        <v>141.66666666666666</v>
      </c>
      <c r="D1718" s="11">
        <f t="shared" si="822"/>
        <v>1073.8855395597707</v>
      </c>
      <c r="E1718" s="11">
        <f t="shared" si="808"/>
        <v>809.6888643035154</v>
      </c>
      <c r="F1718" s="11">
        <f t="shared" si="823"/>
        <v>396.72115113622965</v>
      </c>
      <c r="G1718" s="11">
        <f t="shared" si="809"/>
        <v>698.85213444573947</v>
      </c>
      <c r="H1718" s="11">
        <f t="shared" si="810"/>
        <v>552.15756370357144</v>
      </c>
      <c r="I1718" s="24">
        <f t="shared" si="824"/>
        <v>396.72115113622965</v>
      </c>
      <c r="J1718" s="12">
        <f t="shared" si="811"/>
        <v>0.19130575906530006</v>
      </c>
      <c r="K1718" s="24">
        <f t="shared" si="812"/>
        <v>604.29490521474986</v>
      </c>
      <c r="L1718" s="12">
        <f t="shared" si="825"/>
        <v>0.19153592421141569</v>
      </c>
      <c r="M1718" s="24">
        <f t="shared" si="826"/>
        <v>698.85213444573947</v>
      </c>
      <c r="N1718" s="12">
        <f t="shared" si="813"/>
        <v>0.38607405789391025</v>
      </c>
      <c r="O1718" s="24">
        <f t="shared" si="814"/>
        <v>998.12538706557825</v>
      </c>
      <c r="P1718" s="12">
        <f t="shared" si="827"/>
        <v>0.20008753631936535</v>
      </c>
      <c r="Q1718" s="24">
        <f t="shared" si="828"/>
        <v>552.15756370357144</v>
      </c>
      <c r="R1718" s="12">
        <f t="shared" si="815"/>
        <v>0.29838879499447007</v>
      </c>
      <c r="S1718" s="24">
        <f t="shared" si="816"/>
        <v>710.29032830526876</v>
      </c>
      <c r="T1718" s="12">
        <f t="shared" si="829"/>
        <v>0.2220107531380949</v>
      </c>
      <c r="W1718" s="24">
        <f t="shared" si="830"/>
        <v>651.50389300776044</v>
      </c>
      <c r="X1718" s="24">
        <f t="shared" si="831"/>
        <v>816.3189039613834</v>
      </c>
      <c r="Y1718" s="13">
        <f t="shared" si="817"/>
        <v>0.29788319821486059</v>
      </c>
      <c r="Z1718" s="24">
        <f t="shared" si="818"/>
        <v>3954.6242823938742</v>
      </c>
      <c r="AA1718" s="24">
        <f t="shared" si="819"/>
        <v>17880.127469304178</v>
      </c>
      <c r="AB1718" s="24">
        <f t="shared" si="832"/>
        <v>698.85213444573947</v>
      </c>
      <c r="AC1718" s="24">
        <f t="shared" si="833"/>
        <v>552.15756370357144</v>
      </c>
      <c r="AE1718" s="14">
        <f t="shared" si="834"/>
        <v>141.66666666666666</v>
      </c>
      <c r="AF1718" s="24">
        <f t="shared" si="838"/>
        <v>501.07878185178572</v>
      </c>
      <c r="AG1718" s="3">
        <f t="shared" si="835"/>
        <v>-1</v>
      </c>
      <c r="AH1718" s="3">
        <f>IF(AC1718&lt;=450,AthetaR30_0,IF(AC1718&gt;=650,AthetaR30_2,(IF(AC1718&lt;=550,AthetaR30_0+(AthetaR30_1-AthetaR30_0)/100*(AC1718-450),AthetaR30_1+(AthetaR30_2-AthetaR30_1)/100*(AC1718-450)))))</f>
        <v>0</v>
      </c>
      <c r="AI1718" s="3">
        <f>IF(AD1718&lt;=450,AthetaR60_0,IF(AD1718&gt;=650,AthetaR60_2,(IF(AD1718&lt;=550,AthetaR60_0+(AthetaR60_1-AthetaR60_0)/100*(AD1718-450),AthetaR60_1+(AthetaR60_2-AthetaR60_1)/100*(AD1718-450)))))</f>
        <v>0.5</v>
      </c>
      <c r="AJ1718" s="3">
        <f>IF(AE1718&lt;=450,AthetaR90_0,IF(AE1718&gt;=650,AthetaR90_2,(IF(AE1718&lt;=550,AthetaR90_0+(AthetaR90_1-AthetaR90_0)/100*(AE1718-450),AthetaR90_1+(AthetaR90_2-AthetaR90_1)/100*(AE1718-450)))))</f>
        <v>1.3</v>
      </c>
      <c r="AK1718" s="3">
        <f>IF(AF1718&lt;=450,AthetaR120_0,IF(AF1718&gt;=650,AthetaR120_2,(IF(AF1718&lt;=550,AthetaR120_0+(AthetaR120_1-AthetaR120_0)/100*(AF1718-450),AthetaR120_1+(AthetaR120_2-AthetaR120_1)/100*(AF1718-450)))))</f>
        <v>1.5322327706671428</v>
      </c>
      <c r="AL1718" s="24">
        <f t="shared" si="836"/>
        <v>698.85213444573947</v>
      </c>
      <c r="AM1718" s="14">
        <f t="shared" si="837"/>
        <v>543.85172741399924</v>
      </c>
    </row>
    <row r="1719" spans="2:39" x14ac:dyDescent="0.25">
      <c r="B1719" s="3">
        <f t="shared" si="820"/>
        <v>8505</v>
      </c>
      <c r="C1719" s="14">
        <f t="shared" si="821"/>
        <v>141.75</v>
      </c>
      <c r="D1719" s="11">
        <f t="shared" si="822"/>
        <v>1073.9735722275536</v>
      </c>
      <c r="E1719" s="11">
        <f t="shared" si="808"/>
        <v>809.90266265216746</v>
      </c>
      <c r="F1719" s="11">
        <f t="shared" si="823"/>
        <v>396.91268706044104</v>
      </c>
      <c r="G1719" s="11">
        <f t="shared" si="809"/>
        <v>699.05222198205888</v>
      </c>
      <c r="H1719" s="11">
        <f t="shared" si="810"/>
        <v>552.37957445670952</v>
      </c>
      <c r="I1719" s="24">
        <f t="shared" si="824"/>
        <v>396.91268706044104</v>
      </c>
      <c r="J1719" s="12">
        <f t="shared" si="811"/>
        <v>0.19127662999281106</v>
      </c>
      <c r="K1719" s="24">
        <f t="shared" si="812"/>
        <v>604.38693187843273</v>
      </c>
      <c r="L1719" s="12">
        <f t="shared" si="825"/>
        <v>0.19147999386675824</v>
      </c>
      <c r="M1719" s="24">
        <f t="shared" si="826"/>
        <v>699.05222198205888</v>
      </c>
      <c r="N1719" s="12">
        <f t="shared" si="813"/>
        <v>0.38541521301381609</v>
      </c>
      <c r="O1719" s="24">
        <f t="shared" si="814"/>
        <v>999.83162433581424</v>
      </c>
      <c r="P1719" s="12">
        <f t="shared" si="827"/>
        <v>0.19972704969568922</v>
      </c>
      <c r="Q1719" s="24">
        <f t="shared" si="828"/>
        <v>552.37957445670952</v>
      </c>
      <c r="R1719" s="12">
        <f t="shared" si="815"/>
        <v>0.2983013715994573</v>
      </c>
      <c r="S1719" s="24">
        <f t="shared" si="816"/>
        <v>710.49849359667257</v>
      </c>
      <c r="T1719" s="12">
        <f t="shared" si="829"/>
        <v>0.2218955582331093</v>
      </c>
      <c r="W1719" s="24">
        <f t="shared" si="830"/>
        <v>651.80177620597533</v>
      </c>
      <c r="X1719" s="24">
        <f t="shared" si="831"/>
        <v>816.83837494226077</v>
      </c>
      <c r="Y1719" s="13">
        <f t="shared" si="817"/>
        <v>0.29771953229550008</v>
      </c>
      <c r="Z1719" s="24">
        <f t="shared" si="818"/>
        <v>3952.5221611548031</v>
      </c>
      <c r="AA1719" s="24">
        <f t="shared" si="819"/>
        <v>17884.120008808044</v>
      </c>
      <c r="AB1719" s="24">
        <f t="shared" si="832"/>
        <v>699.05222198205888</v>
      </c>
      <c r="AC1719" s="24">
        <f t="shared" si="833"/>
        <v>552.37957445670952</v>
      </c>
      <c r="AE1719" s="14">
        <f t="shared" si="834"/>
        <v>141.75</v>
      </c>
      <c r="AF1719" s="24">
        <f t="shared" si="838"/>
        <v>501.18978722835476</v>
      </c>
      <c r="AG1719" s="3">
        <f t="shared" si="835"/>
        <v>-1</v>
      </c>
      <c r="AH1719" s="3">
        <f>IF(AC1719&lt;=450,AthetaR30_0,IF(AC1719&gt;=650,AthetaR30_2,(IF(AC1719&lt;=550,AthetaR30_0+(AthetaR30_1-AthetaR30_0)/100*(AC1719-450),AthetaR30_1+(AthetaR30_2-AthetaR30_1)/100*(AC1719-450)))))</f>
        <v>0</v>
      </c>
      <c r="AI1719" s="3">
        <f>IF(AD1719&lt;=450,AthetaR60_0,IF(AD1719&gt;=650,AthetaR60_2,(IF(AD1719&lt;=550,AthetaR60_0+(AthetaR60_1-AthetaR60_0)/100*(AD1719-450),AthetaR60_1+(AthetaR60_2-AthetaR60_1)/100*(AD1719-450)))))</f>
        <v>0.5</v>
      </c>
      <c r="AJ1719" s="3">
        <f>IF(AE1719&lt;=450,AthetaR90_0,IF(AE1719&gt;=650,AthetaR90_2,(IF(AE1719&lt;=550,AthetaR90_0+(AthetaR90_1-AthetaR90_0)/100*(AE1719-450),AthetaR90_1+(AthetaR90_2-AthetaR90_1)/100*(AE1719-450)))))</f>
        <v>1.3</v>
      </c>
      <c r="AK1719" s="3">
        <f>IF(AF1719&lt;=450,AthetaR120_0,IF(AF1719&gt;=650,AthetaR120_2,(IF(AF1719&lt;=550,AthetaR120_0+(AthetaR120_1-AthetaR120_0)/100*(AF1719-450),AthetaR120_1+(AthetaR120_2-AthetaR120_1)/100*(AF1719-450)))))</f>
        <v>1.5314335319558459</v>
      </c>
      <c r="AL1719" s="24">
        <f t="shared" si="836"/>
        <v>699.05222198205888</v>
      </c>
      <c r="AM1719" s="14">
        <f t="shared" si="837"/>
        <v>544.06007581875588</v>
      </c>
    </row>
    <row r="1720" spans="2:39" x14ac:dyDescent="0.25">
      <c r="B1720" s="3">
        <f t="shared" si="820"/>
        <v>8510</v>
      </c>
      <c r="C1720" s="14">
        <f t="shared" si="821"/>
        <v>141.83333333333334</v>
      </c>
      <c r="D1720" s="11">
        <f t="shared" si="822"/>
        <v>1074.0615532026341</v>
      </c>
      <c r="E1720" s="11">
        <f t="shared" si="808"/>
        <v>810.11646100081964</v>
      </c>
      <c r="F1720" s="11">
        <f t="shared" si="823"/>
        <v>397.10416705430782</v>
      </c>
      <c r="G1720" s="11">
        <f t="shared" si="809"/>
        <v>699.25194903175452</v>
      </c>
      <c r="H1720" s="11">
        <f t="shared" si="810"/>
        <v>552.60147001494261</v>
      </c>
      <c r="I1720" s="24">
        <f t="shared" si="824"/>
        <v>397.10416705430782</v>
      </c>
      <c r="J1720" s="12">
        <f t="shared" si="811"/>
        <v>0.19124749616853051</v>
      </c>
      <c r="K1720" s="24">
        <f t="shared" si="812"/>
        <v>604.47900159449989</v>
      </c>
      <c r="L1720" s="12">
        <f t="shared" si="825"/>
        <v>0.19142406673178286</v>
      </c>
      <c r="M1720" s="24">
        <f t="shared" si="826"/>
        <v>699.25194903175452</v>
      </c>
      <c r="N1720" s="12">
        <f t="shared" si="813"/>
        <v>0.38475304271956667</v>
      </c>
      <c r="O1720" s="24">
        <f t="shared" si="814"/>
        <v>1001.5523613472922</v>
      </c>
      <c r="P1720" s="12">
        <f t="shared" si="827"/>
        <v>0.19936526121035819</v>
      </c>
      <c r="Q1720" s="24">
        <f t="shared" si="828"/>
        <v>552.60147001494261</v>
      </c>
      <c r="R1720" s="12">
        <f t="shared" si="815"/>
        <v>0.29821396253712473</v>
      </c>
      <c r="S1720" s="24">
        <f t="shared" si="816"/>
        <v>710.70674678034538</v>
      </c>
      <c r="T1720" s="12">
        <f t="shared" si="829"/>
        <v>0.22178042514163085</v>
      </c>
      <c r="W1720" s="24">
        <f t="shared" si="830"/>
        <v>652.09949573827078</v>
      </c>
      <c r="X1720" s="24">
        <f t="shared" si="831"/>
        <v>817.36116035342889</v>
      </c>
      <c r="Y1720" s="13">
        <f t="shared" si="817"/>
        <v>0.29755501851797816</v>
      </c>
      <c r="Z1720" s="24">
        <f t="shared" si="818"/>
        <v>3950.4241315637219</v>
      </c>
      <c r="AA1720" s="24">
        <f t="shared" si="819"/>
        <v>17888.119517583917</v>
      </c>
      <c r="AB1720" s="24">
        <f t="shared" si="832"/>
        <v>699.25194903175452</v>
      </c>
      <c r="AC1720" s="24">
        <f t="shared" si="833"/>
        <v>552.60147001494261</v>
      </c>
      <c r="AE1720" s="14">
        <f t="shared" si="834"/>
        <v>141.83333333333334</v>
      </c>
      <c r="AF1720" s="24">
        <f t="shared" si="838"/>
        <v>501.3007350074713</v>
      </c>
      <c r="AG1720" s="3">
        <f t="shared" si="835"/>
        <v>-1</v>
      </c>
      <c r="AH1720" s="3">
        <f>IF(AC1720&lt;=450,AthetaR30_0,IF(AC1720&gt;=650,AthetaR30_2,(IF(AC1720&lt;=550,AthetaR30_0+(AthetaR30_1-AthetaR30_0)/100*(AC1720-450),AthetaR30_1+(AthetaR30_2-AthetaR30_1)/100*(AC1720-450)))))</f>
        <v>0</v>
      </c>
      <c r="AI1720" s="3">
        <f>IF(AD1720&lt;=450,AthetaR60_0,IF(AD1720&gt;=650,AthetaR60_2,(IF(AD1720&lt;=550,AthetaR60_0+(AthetaR60_1-AthetaR60_0)/100*(AD1720-450),AthetaR60_1+(AthetaR60_2-AthetaR60_1)/100*(AD1720-450)))))</f>
        <v>0.5</v>
      </c>
      <c r="AJ1720" s="3">
        <f>IF(AE1720&lt;=450,AthetaR90_0,IF(AE1720&gt;=650,AthetaR90_2,(IF(AE1720&lt;=550,AthetaR90_0+(AthetaR90_1-AthetaR90_0)/100*(AE1720-450),AthetaR90_1+(AthetaR90_2-AthetaR90_1)/100*(AE1720-450)))))</f>
        <v>1.3</v>
      </c>
      <c r="AK1720" s="3">
        <f>IF(AF1720&lt;=450,AthetaR120_0,IF(AF1720&gt;=650,AthetaR120_2,(IF(AF1720&lt;=550,AthetaR120_0+(AthetaR120_1-AthetaR120_0)/100*(AF1720-450),AthetaR120_1+(AthetaR120_2-AthetaR120_1)/100*(AF1720-450)))))</f>
        <v>1.5306347079462066</v>
      </c>
      <c r="AL1720" s="24">
        <f t="shared" si="836"/>
        <v>699.25194903175452</v>
      </c>
      <c r="AM1720" s="14">
        <f t="shared" si="837"/>
        <v>544.26830832931546</v>
      </c>
    </row>
    <row r="1721" spans="2:39" x14ac:dyDescent="0.25">
      <c r="B1721" s="3">
        <f t="shared" si="820"/>
        <v>8515</v>
      </c>
      <c r="C1721" s="14">
        <f t="shared" si="821"/>
        <v>141.91666666666666</v>
      </c>
      <c r="D1721" s="11">
        <f t="shared" si="822"/>
        <v>1074.1494825456837</v>
      </c>
      <c r="E1721" s="11">
        <f t="shared" si="808"/>
        <v>810.33025934947159</v>
      </c>
      <c r="F1721" s="11">
        <f t="shared" si="823"/>
        <v>397.29559112103959</v>
      </c>
      <c r="G1721" s="11">
        <f t="shared" si="809"/>
        <v>699.45131429296487</v>
      </c>
      <c r="H1721" s="11">
        <f t="shared" si="810"/>
        <v>552.82325044008428</v>
      </c>
      <c r="I1721" s="24">
        <f t="shared" si="824"/>
        <v>397.29559112103959</v>
      </c>
      <c r="J1721" s="12">
        <f t="shared" si="811"/>
        <v>0.19121835759017802</v>
      </c>
      <c r="K1721" s="24">
        <f t="shared" si="812"/>
        <v>604.57111439670348</v>
      </c>
      <c r="L1721" s="12">
        <f t="shared" si="825"/>
        <v>0.19136814282480863</v>
      </c>
      <c r="M1721" s="24">
        <f t="shared" si="826"/>
        <v>699.45131429296487</v>
      </c>
      <c r="N1721" s="12">
        <f t="shared" si="813"/>
        <v>0.38408752939173713</v>
      </c>
      <c r="O1721" s="24">
        <f t="shared" si="814"/>
        <v>1003.2877638115464</v>
      </c>
      <c r="P1721" s="12">
        <f t="shared" si="827"/>
        <v>0.19900216232421686</v>
      </c>
      <c r="Q1721" s="24">
        <f t="shared" si="828"/>
        <v>552.82325044008428</v>
      </c>
      <c r="R1721" s="12">
        <f t="shared" si="815"/>
        <v>0.29812656786986669</v>
      </c>
      <c r="S1721" s="24">
        <f t="shared" si="816"/>
        <v>710.91508775477337</v>
      </c>
      <c r="T1721" s="12">
        <f t="shared" si="829"/>
        <v>0.2216653538847953</v>
      </c>
      <c r="W1721" s="24">
        <f t="shared" si="830"/>
        <v>652.39705075678876</v>
      </c>
      <c r="X1721" s="24">
        <f t="shared" si="831"/>
        <v>817.88729027383511</v>
      </c>
      <c r="Y1721" s="13">
        <f t="shared" si="817"/>
        <v>0.29738965131882655</v>
      </c>
      <c r="Z1721" s="24">
        <f t="shared" si="818"/>
        <v>3948.3302148170706</v>
      </c>
      <c r="AA1721" s="24">
        <f t="shared" si="819"/>
        <v>17892.126102778791</v>
      </c>
      <c r="AB1721" s="24">
        <f t="shared" si="832"/>
        <v>699.45131429296487</v>
      </c>
      <c r="AC1721" s="24">
        <f t="shared" si="833"/>
        <v>552.82325044008428</v>
      </c>
      <c r="AE1721" s="14">
        <f t="shared" si="834"/>
        <v>141.91666666666666</v>
      </c>
      <c r="AF1721" s="24">
        <f t="shared" si="838"/>
        <v>501.41162522004214</v>
      </c>
      <c r="AG1721" s="3">
        <f t="shared" si="835"/>
        <v>-1</v>
      </c>
      <c r="AH1721" s="3">
        <f>IF(AC1721&lt;=450,AthetaR30_0,IF(AC1721&gt;=650,AthetaR30_2,(IF(AC1721&lt;=550,AthetaR30_0+(AthetaR30_1-AthetaR30_0)/100*(AC1721-450),AthetaR30_1+(AthetaR30_2-AthetaR30_1)/100*(AC1721-450)))))</f>
        <v>0</v>
      </c>
      <c r="AI1721" s="3">
        <f>IF(AD1721&lt;=450,AthetaR60_0,IF(AD1721&gt;=650,AthetaR60_2,(IF(AD1721&lt;=550,AthetaR60_0+(AthetaR60_1-AthetaR60_0)/100*(AD1721-450),AthetaR60_1+(AthetaR60_2-AthetaR60_1)/100*(AD1721-450)))))</f>
        <v>0.5</v>
      </c>
      <c r="AJ1721" s="3">
        <f>IF(AE1721&lt;=450,AthetaR90_0,IF(AE1721&gt;=650,AthetaR90_2,(IF(AE1721&lt;=550,AthetaR90_0+(AthetaR90_1-AthetaR90_0)/100*(AE1721-450),AthetaR90_1+(AthetaR90_2-AthetaR90_1)/100*(AE1721-450)))))</f>
        <v>1.3</v>
      </c>
      <c r="AK1721" s="3">
        <f>IF(AF1721&lt;=450,AthetaR120_0,IF(AF1721&gt;=650,AthetaR120_2,(IF(AF1721&lt;=550,AthetaR120_0+(AthetaR120_1-AthetaR120_0)/100*(AF1721-450),AthetaR120_1+(AthetaR120_2-AthetaR120_1)/100*(AF1721-450)))))</f>
        <v>1.5298362984156966</v>
      </c>
      <c r="AL1721" s="24">
        <f t="shared" si="836"/>
        <v>699.45131429296487</v>
      </c>
      <c r="AM1721" s="14">
        <f t="shared" si="837"/>
        <v>544.47642506865395</v>
      </c>
    </row>
    <row r="1722" spans="2:39" x14ac:dyDescent="0.25">
      <c r="B1722" s="3">
        <f t="shared" si="820"/>
        <v>8520</v>
      </c>
      <c r="C1722" s="14">
        <f t="shared" si="821"/>
        <v>142</v>
      </c>
      <c r="D1722" s="11">
        <f t="shared" si="822"/>
        <v>1074.2373603172684</v>
      </c>
      <c r="E1722" s="11">
        <f t="shared" si="808"/>
        <v>810.54405769812377</v>
      </c>
      <c r="F1722" s="11">
        <f t="shared" si="823"/>
        <v>397.48695926386438</v>
      </c>
      <c r="G1722" s="11">
        <f t="shared" si="809"/>
        <v>699.65031645528904</v>
      </c>
      <c r="H1722" s="11">
        <f t="shared" si="810"/>
        <v>553.04491579396904</v>
      </c>
      <c r="I1722" s="24">
        <f t="shared" si="824"/>
        <v>397.48695926386438</v>
      </c>
      <c r="J1722" s="12">
        <f t="shared" si="811"/>
        <v>0.19118921425552479</v>
      </c>
      <c r="K1722" s="24">
        <f t="shared" si="812"/>
        <v>604.66327031866354</v>
      </c>
      <c r="L1722" s="12">
        <f t="shared" si="825"/>
        <v>0.19131222216411453</v>
      </c>
      <c r="M1722" s="24">
        <f t="shared" si="826"/>
        <v>699.65031645528904</v>
      </c>
      <c r="N1722" s="12">
        <f t="shared" si="813"/>
        <v>0.38341865538182146</v>
      </c>
      <c r="O1722" s="24">
        <f t="shared" si="814"/>
        <v>1005.0379997488451</v>
      </c>
      <c r="P1722" s="12">
        <f t="shared" si="827"/>
        <v>0.19863774446372176</v>
      </c>
      <c r="Q1722" s="24">
        <f t="shared" si="828"/>
        <v>553.04491579396904</v>
      </c>
      <c r="R1722" s="12">
        <f t="shared" si="815"/>
        <v>0.29803918765996756</v>
      </c>
      <c r="S1722" s="24">
        <f t="shared" si="816"/>
        <v>711.123516418387</v>
      </c>
      <c r="T1722" s="12">
        <f t="shared" si="829"/>
        <v>0.22155034448350688</v>
      </c>
      <c r="W1722" s="24">
        <f t="shared" si="830"/>
        <v>652.69444040810754</v>
      </c>
      <c r="X1722" s="24">
        <f t="shared" si="831"/>
        <v>818.41679513272572</v>
      </c>
      <c r="Y1722" s="13">
        <f t="shared" si="817"/>
        <v>0.29722342507964633</v>
      </c>
      <c r="Z1722" s="24">
        <f t="shared" si="818"/>
        <v>3946.2404322504058</v>
      </c>
      <c r="AA1722" s="24">
        <f t="shared" si="819"/>
        <v>17896.139872345047</v>
      </c>
      <c r="AB1722" s="24">
        <f t="shared" si="832"/>
        <v>699.65031645528904</v>
      </c>
      <c r="AC1722" s="24">
        <f t="shared" si="833"/>
        <v>553.04491579396904</v>
      </c>
      <c r="AE1722" s="14">
        <f t="shared" si="834"/>
        <v>142</v>
      </c>
      <c r="AF1722" s="24">
        <f t="shared" si="838"/>
        <v>501.52245789698452</v>
      </c>
      <c r="AG1722" s="3">
        <f t="shared" si="835"/>
        <v>-1</v>
      </c>
      <c r="AH1722" s="3">
        <f>IF(AC1722&lt;=450,AthetaR30_0,IF(AC1722&gt;=650,AthetaR30_2,(IF(AC1722&lt;=550,AthetaR30_0+(AthetaR30_1-AthetaR30_0)/100*(AC1722-450),AthetaR30_1+(AthetaR30_2-AthetaR30_1)/100*(AC1722-450)))))</f>
        <v>0</v>
      </c>
      <c r="AI1722" s="3">
        <f>IF(AD1722&lt;=450,AthetaR60_0,IF(AD1722&gt;=650,AthetaR60_2,(IF(AD1722&lt;=550,AthetaR60_0+(AthetaR60_1-AthetaR60_0)/100*(AD1722-450),AthetaR60_1+(AthetaR60_2-AthetaR60_1)/100*(AD1722-450)))))</f>
        <v>0.5</v>
      </c>
      <c r="AJ1722" s="3">
        <f>IF(AE1722&lt;=450,AthetaR90_0,IF(AE1722&gt;=650,AthetaR90_2,(IF(AE1722&lt;=550,AthetaR90_0+(AthetaR90_1-AthetaR90_0)/100*(AE1722-450),AthetaR90_1+(AthetaR90_2-AthetaR90_1)/100*(AE1722-450)))))</f>
        <v>1.3</v>
      </c>
      <c r="AK1722" s="3">
        <f>IF(AF1722&lt;=450,AthetaR120_0,IF(AF1722&gt;=650,AthetaR120_2,(IF(AF1722&lt;=550,AthetaR120_0+(AthetaR120_1-AthetaR120_0)/100*(AF1722-450),AthetaR120_1+(AthetaR120_2-AthetaR120_1)/100*(AF1722-450)))))</f>
        <v>1.5290383031417116</v>
      </c>
      <c r="AL1722" s="24">
        <f t="shared" si="836"/>
        <v>699.65031645528904</v>
      </c>
      <c r="AM1722" s="14">
        <f t="shared" si="837"/>
        <v>544.68442616014192</v>
      </c>
    </row>
    <row r="1723" spans="2:39" x14ac:dyDescent="0.25">
      <c r="B1723" s="3">
        <f t="shared" si="820"/>
        <v>8525</v>
      </c>
      <c r="C1723" s="14">
        <f t="shared" si="821"/>
        <v>142.08333333333334</v>
      </c>
      <c r="D1723" s="11">
        <f t="shared" si="822"/>
        <v>1074.3251865778468</v>
      </c>
      <c r="E1723" s="11">
        <f t="shared" si="808"/>
        <v>810.75785604677583</v>
      </c>
      <c r="F1723" s="11">
        <f t="shared" si="823"/>
        <v>397.67827148602851</v>
      </c>
      <c r="G1723" s="11">
        <f t="shared" si="809"/>
        <v>699.84895419975271</v>
      </c>
      <c r="H1723" s="11">
        <f t="shared" si="810"/>
        <v>553.26646613845253</v>
      </c>
      <c r="I1723" s="24">
        <f t="shared" si="824"/>
        <v>397.67827148602851</v>
      </c>
      <c r="J1723" s="12">
        <f t="shared" si="811"/>
        <v>0.19116006616239378</v>
      </c>
      <c r="K1723" s="24">
        <f t="shared" si="812"/>
        <v>604.75546939386777</v>
      </c>
      <c r="L1723" s="12">
        <f t="shared" si="825"/>
        <v>0.19125630476801778</v>
      </c>
      <c r="M1723" s="24">
        <f t="shared" si="826"/>
        <v>699.84895419975271</v>
      </c>
      <c r="N1723" s="12">
        <f t="shared" si="813"/>
        <v>0.3827464030142087</v>
      </c>
      <c r="O1723" s="24">
        <f t="shared" si="814"/>
        <v>1006.8032395252379</v>
      </c>
      <c r="P1723" s="12">
        <f t="shared" si="827"/>
        <v>0.19827199902166071</v>
      </c>
      <c r="Q1723" s="24">
        <f t="shared" si="828"/>
        <v>553.26646613845253</v>
      </c>
      <c r="R1723" s="12">
        <f t="shared" si="815"/>
        <v>0.29795182196960146</v>
      </c>
      <c r="S1723" s="24">
        <f t="shared" si="816"/>
        <v>711.3320326695607</v>
      </c>
      <c r="T1723" s="12">
        <f t="shared" si="829"/>
        <v>0.22143539695856154</v>
      </c>
      <c r="W1723" s="24">
        <f t="shared" si="830"/>
        <v>652.9916638331872</v>
      </c>
      <c r="X1723" s="24">
        <f t="shared" si="831"/>
        <v>818.94970571457873</v>
      </c>
      <c r="Y1723" s="13">
        <f t="shared" si="817"/>
        <v>0.29705633412651411</v>
      </c>
      <c r="Z1723" s="24">
        <f t="shared" si="818"/>
        <v>3944.1548053397155</v>
      </c>
      <c r="AA1723" s="24">
        <f t="shared" si="819"/>
        <v>17900.16093504773</v>
      </c>
      <c r="AB1723" s="24">
        <f t="shared" si="832"/>
        <v>699.84895419975271</v>
      </c>
      <c r="AC1723" s="24">
        <f t="shared" si="833"/>
        <v>553.26646613845253</v>
      </c>
      <c r="AE1723" s="14">
        <f t="shared" si="834"/>
        <v>142.08333333333334</v>
      </c>
      <c r="AF1723" s="24">
        <f t="shared" si="838"/>
        <v>501.63323306922626</v>
      </c>
      <c r="AG1723" s="3">
        <f t="shared" si="835"/>
        <v>-1</v>
      </c>
      <c r="AH1723" s="3">
        <f>IF(AC1723&lt;=450,AthetaR30_0,IF(AC1723&gt;=650,AthetaR30_2,(IF(AC1723&lt;=550,AthetaR30_0+(AthetaR30_1-AthetaR30_0)/100*(AC1723-450),AthetaR30_1+(AthetaR30_2-AthetaR30_1)/100*(AC1723-450)))))</f>
        <v>0</v>
      </c>
      <c r="AI1723" s="3">
        <f>IF(AD1723&lt;=450,AthetaR60_0,IF(AD1723&gt;=650,AthetaR60_2,(IF(AD1723&lt;=550,AthetaR60_0+(AthetaR60_1-AthetaR60_0)/100*(AD1723-450),AthetaR60_1+(AthetaR60_2-AthetaR60_1)/100*(AD1723-450)))))</f>
        <v>0.5</v>
      </c>
      <c r="AJ1723" s="3">
        <f>IF(AE1723&lt;=450,AthetaR90_0,IF(AE1723&gt;=650,AthetaR90_2,(IF(AE1723&lt;=550,AthetaR90_0+(AthetaR90_1-AthetaR90_0)/100*(AE1723-450),AthetaR90_1+(AthetaR90_2-AthetaR90_1)/100*(AE1723-450)))))</f>
        <v>1.3</v>
      </c>
      <c r="AK1723" s="3">
        <f>IF(AF1723&lt;=450,AthetaR120_0,IF(AF1723&gt;=650,AthetaR120_2,(IF(AF1723&lt;=550,AthetaR120_0+(AthetaR120_1-AthetaR120_0)/100*(AF1723-450),AthetaR120_1+(AthetaR120_2-AthetaR120_1)/100*(AF1723-450)))))</f>
        <v>1.528240721901571</v>
      </c>
      <c r="AL1723" s="24">
        <f t="shared" si="836"/>
        <v>699.84895419975271</v>
      </c>
      <c r="AM1723" s="14">
        <f t="shared" si="837"/>
        <v>544.89231172754864</v>
      </c>
    </row>
    <row r="1724" spans="2:39" x14ac:dyDescent="0.25">
      <c r="B1724" s="3">
        <f t="shared" si="820"/>
        <v>8530</v>
      </c>
      <c r="C1724" s="14">
        <f t="shared" si="821"/>
        <v>142.16666666666666</v>
      </c>
      <c r="D1724" s="11">
        <f t="shared" si="822"/>
        <v>1074.4129613877715</v>
      </c>
      <c r="E1724" s="11">
        <f t="shared" si="808"/>
        <v>810.97165439542789</v>
      </c>
      <c r="F1724" s="11">
        <f t="shared" si="823"/>
        <v>397.8695277907965</v>
      </c>
      <c r="G1724" s="11">
        <f t="shared" si="809"/>
        <v>700.04722619877441</v>
      </c>
      <c r="H1724" s="11">
        <f t="shared" si="810"/>
        <v>553.48790153541108</v>
      </c>
      <c r="I1724" s="24">
        <f t="shared" si="824"/>
        <v>397.8695277907965</v>
      </c>
      <c r="J1724" s="12">
        <f t="shared" si="811"/>
        <v>0.19113091330865961</v>
      </c>
      <c r="K1724" s="24">
        <f t="shared" si="812"/>
        <v>604.84771165567133</v>
      </c>
      <c r="L1724" s="12">
        <f t="shared" si="825"/>
        <v>0.19120039065480418</v>
      </c>
      <c r="M1724" s="24">
        <f t="shared" si="826"/>
        <v>700.04722619877441</v>
      </c>
      <c r="N1724" s="12">
        <f t="shared" si="813"/>
        <v>0.38207075458821971</v>
      </c>
      <c r="O1724" s="24">
        <f t="shared" si="814"/>
        <v>1008.5836558902615</v>
      </c>
      <c r="P1724" s="12">
        <f t="shared" si="827"/>
        <v>0.19790491735759505</v>
      </c>
      <c r="Q1724" s="24">
        <f t="shared" si="828"/>
        <v>553.48790153541108</v>
      </c>
      <c r="R1724" s="12">
        <f t="shared" si="815"/>
        <v>0.29786447086083206</v>
      </c>
      <c r="S1724" s="24">
        <f t="shared" si="816"/>
        <v>711.54063640661366</v>
      </c>
      <c r="T1724" s="12">
        <f t="shared" si="829"/>
        <v>0.22132051133053759</v>
      </c>
      <c r="W1724" s="24">
        <f t="shared" si="830"/>
        <v>653.28872016731373</v>
      </c>
      <c r="X1724" s="24">
        <f t="shared" si="831"/>
        <v>819.48605316411613</v>
      </c>
      <c r="Y1724" s="13">
        <f t="shared" si="817"/>
        <v>0.29688837272938051</v>
      </c>
      <c r="Z1724" s="24">
        <f t="shared" si="818"/>
        <v>3942.0733557028543</v>
      </c>
      <c r="AA1724" s="24">
        <f t="shared" si="819"/>
        <v>17904.189400471638</v>
      </c>
      <c r="AB1724" s="24">
        <f t="shared" si="832"/>
        <v>700.04722619877441</v>
      </c>
      <c r="AC1724" s="24">
        <f t="shared" si="833"/>
        <v>553.48790153541108</v>
      </c>
      <c r="AE1724" s="14">
        <f t="shared" si="834"/>
        <v>142.16666666666666</v>
      </c>
      <c r="AF1724" s="24">
        <f t="shared" si="838"/>
        <v>501.74395076770554</v>
      </c>
      <c r="AG1724" s="3">
        <f t="shared" si="835"/>
        <v>-1</v>
      </c>
      <c r="AH1724" s="3">
        <f>IF(AC1724&lt;=450,AthetaR30_0,IF(AC1724&gt;=650,AthetaR30_2,(IF(AC1724&lt;=550,AthetaR30_0+(AthetaR30_1-AthetaR30_0)/100*(AC1724-450),AthetaR30_1+(AthetaR30_2-AthetaR30_1)/100*(AC1724-450)))))</f>
        <v>0</v>
      </c>
      <c r="AI1724" s="3">
        <f>IF(AD1724&lt;=450,AthetaR60_0,IF(AD1724&gt;=650,AthetaR60_2,(IF(AD1724&lt;=550,AthetaR60_0+(AthetaR60_1-AthetaR60_0)/100*(AD1724-450),AthetaR60_1+(AthetaR60_2-AthetaR60_1)/100*(AD1724-450)))))</f>
        <v>0.5</v>
      </c>
      <c r="AJ1724" s="3">
        <f>IF(AE1724&lt;=450,AthetaR90_0,IF(AE1724&gt;=650,AthetaR90_2,(IF(AE1724&lt;=550,AthetaR90_0+(AthetaR90_1-AthetaR90_0)/100*(AE1724-450),AthetaR90_1+(AthetaR90_2-AthetaR90_1)/100*(AE1724-450)))))</f>
        <v>1.3</v>
      </c>
      <c r="AK1724" s="3">
        <f>IF(AF1724&lt;=450,AthetaR120_0,IF(AF1724&gt;=650,AthetaR120_2,(IF(AF1724&lt;=550,AthetaR120_0+(AthetaR120_1-AthetaR120_0)/100*(AF1724-450),AthetaR120_1+(AthetaR120_2-AthetaR120_1)/100*(AF1724-450)))))</f>
        <v>1.5274435544725202</v>
      </c>
      <c r="AL1724" s="24">
        <f t="shared" si="836"/>
        <v>700.04722619877441</v>
      </c>
      <c r="AM1724" s="14">
        <f t="shared" si="837"/>
        <v>545.10008189504538</v>
      </c>
    </row>
    <row r="1725" spans="2:39" x14ac:dyDescent="0.25">
      <c r="B1725" s="3">
        <f t="shared" si="820"/>
        <v>8535</v>
      </c>
      <c r="C1725" s="14">
        <f t="shared" si="821"/>
        <v>142.25</v>
      </c>
      <c r="D1725" s="11">
        <f t="shared" si="822"/>
        <v>1074.5006848072896</v>
      </c>
      <c r="E1725" s="11">
        <f t="shared" si="808"/>
        <v>811.18545274407995</v>
      </c>
      <c r="F1725" s="11">
        <f t="shared" si="823"/>
        <v>398.06072818145128</v>
      </c>
      <c r="G1725" s="11">
        <f t="shared" si="809"/>
        <v>700.24513111613203</v>
      </c>
      <c r="H1725" s="11">
        <f t="shared" si="810"/>
        <v>553.70922204674162</v>
      </c>
      <c r="I1725" s="24">
        <f t="shared" si="824"/>
        <v>398.06072818145128</v>
      </c>
      <c r="J1725" s="12">
        <f t="shared" si="811"/>
        <v>0.19110175569224802</v>
      </c>
      <c r="K1725" s="24">
        <f t="shared" si="812"/>
        <v>604.93999713729863</v>
      </c>
      <c r="L1725" s="12">
        <f t="shared" si="825"/>
        <v>0.19114447984275873</v>
      </c>
      <c r="M1725" s="24">
        <f t="shared" si="826"/>
        <v>700.24513111613203</v>
      </c>
      <c r="N1725" s="12">
        <f t="shared" si="813"/>
        <v>0.38139169238020681</v>
      </c>
      <c r="O1725" s="24">
        <f t="shared" si="814"/>
        <v>1010.37942401531</v>
      </c>
      <c r="P1725" s="12">
        <f t="shared" si="827"/>
        <v>0.19753649079853172</v>
      </c>
      <c r="Q1725" s="24">
        <f t="shared" si="828"/>
        <v>553.70922204674162</v>
      </c>
      <c r="R1725" s="12">
        <f t="shared" si="815"/>
        <v>0.29777713439561232</v>
      </c>
      <c r="S1725" s="24">
        <f t="shared" si="816"/>
        <v>711.74932752781092</v>
      </c>
      <c r="T1725" s="12">
        <f t="shared" si="829"/>
        <v>0.22120568761984413</v>
      </c>
      <c r="W1725" s="24">
        <f t="shared" si="830"/>
        <v>653.58560854004315</v>
      </c>
      <c r="X1725" s="24">
        <f t="shared" si="831"/>
        <v>820.02586899139919</v>
      </c>
      <c r="Y1725" s="13">
        <f t="shared" si="817"/>
        <v>0.29671953510146859</v>
      </c>
      <c r="Z1725" s="24">
        <f t="shared" si="818"/>
        <v>3939.99610510092</v>
      </c>
      <c r="AA1725" s="24">
        <f t="shared" si="819"/>
        <v>17908.225379029125</v>
      </c>
      <c r="AB1725" s="24">
        <f t="shared" si="832"/>
        <v>700.24513111613203</v>
      </c>
      <c r="AC1725" s="24">
        <f t="shared" si="833"/>
        <v>553.70922204674162</v>
      </c>
      <c r="AE1725" s="14">
        <f t="shared" si="834"/>
        <v>142.25</v>
      </c>
      <c r="AF1725" s="24">
        <f t="shared" si="838"/>
        <v>501.85461102337081</v>
      </c>
      <c r="AG1725" s="3">
        <f t="shared" si="835"/>
        <v>-1</v>
      </c>
      <c r="AH1725" s="3">
        <f>IF(AC1725&lt;=450,AthetaR30_0,IF(AC1725&gt;=650,AthetaR30_2,(IF(AC1725&lt;=550,AthetaR30_0+(AthetaR30_1-AthetaR30_0)/100*(AC1725-450),AthetaR30_1+(AthetaR30_2-AthetaR30_1)/100*(AC1725-450)))))</f>
        <v>0</v>
      </c>
      <c r="AI1725" s="3">
        <f>IF(AD1725&lt;=450,AthetaR60_0,IF(AD1725&gt;=650,AthetaR60_2,(IF(AD1725&lt;=550,AthetaR60_0+(AthetaR60_1-AthetaR60_0)/100*(AD1725-450),AthetaR60_1+(AthetaR60_2-AthetaR60_1)/100*(AD1725-450)))))</f>
        <v>0.5</v>
      </c>
      <c r="AJ1725" s="3">
        <f>IF(AE1725&lt;=450,AthetaR90_0,IF(AE1725&gt;=650,AthetaR90_2,(IF(AE1725&lt;=550,AthetaR90_0+(AthetaR90_1-AthetaR90_0)/100*(AE1725-450),AthetaR90_1+(AthetaR90_2-AthetaR90_1)/100*(AE1725-450)))))</f>
        <v>1.3</v>
      </c>
      <c r="AK1725" s="3">
        <f>IF(AF1725&lt;=450,AthetaR120_0,IF(AF1725&gt;=650,AthetaR120_2,(IF(AF1725&lt;=550,AthetaR120_0+(AthetaR120_1-AthetaR120_0)/100*(AF1725-450),AthetaR120_1+(AthetaR120_2-AthetaR120_1)/100*(AF1725-450)))))</f>
        <v>1.5266468006317302</v>
      </c>
      <c r="AL1725" s="24">
        <f t="shared" si="836"/>
        <v>700.24513111613203</v>
      </c>
      <c r="AM1725" s="14">
        <f t="shared" si="837"/>
        <v>545.30773678720834</v>
      </c>
    </row>
    <row r="1726" spans="2:39" x14ac:dyDescent="0.25">
      <c r="B1726" s="3">
        <f t="shared" si="820"/>
        <v>8540</v>
      </c>
      <c r="C1726" s="14">
        <f t="shared" si="821"/>
        <v>142.33333333333334</v>
      </c>
      <c r="D1726" s="11">
        <f t="shared" si="822"/>
        <v>1074.5883568965414</v>
      </c>
      <c r="E1726" s="11">
        <f t="shared" si="808"/>
        <v>811.39925109273213</v>
      </c>
      <c r="F1726" s="11">
        <f t="shared" si="823"/>
        <v>398.25187266129404</v>
      </c>
      <c r="G1726" s="11">
        <f t="shared" si="809"/>
        <v>700.44266760693051</v>
      </c>
      <c r="H1726" s="11">
        <f t="shared" si="810"/>
        <v>553.9304277343615</v>
      </c>
      <c r="I1726" s="24">
        <f t="shared" si="824"/>
        <v>398.25187266129404</v>
      </c>
      <c r="J1726" s="12">
        <f t="shared" si="811"/>
        <v>0.19107259331113646</v>
      </c>
      <c r="K1726" s="24">
        <f t="shared" si="812"/>
        <v>605.03232587184107</v>
      </c>
      <c r="L1726" s="12">
        <f t="shared" si="825"/>
        <v>0.19108857235020005</v>
      </c>
      <c r="M1726" s="24">
        <f t="shared" si="826"/>
        <v>700.44266760693051</v>
      </c>
      <c r="N1726" s="12">
        <f t="shared" si="813"/>
        <v>0.38070919864571207</v>
      </c>
      <c r="O1726" s="24">
        <f t="shared" si="814"/>
        <v>1012.1907215326954</v>
      </c>
      <c r="P1726" s="12">
        <f t="shared" si="827"/>
        <v>0.19716671063962699</v>
      </c>
      <c r="Q1726" s="24">
        <f t="shared" si="828"/>
        <v>553.9304277343615</v>
      </c>
      <c r="R1726" s="12">
        <f t="shared" si="815"/>
        <v>0.29768981263578453</v>
      </c>
      <c r="S1726" s="24">
        <f t="shared" si="816"/>
        <v>711.95810593136366</v>
      </c>
      <c r="T1726" s="12">
        <f t="shared" si="829"/>
        <v>0.22109092584677589</v>
      </c>
      <c r="W1726" s="24">
        <f t="shared" si="830"/>
        <v>653.88232807514464</v>
      </c>
      <c r="X1726" s="24">
        <f t="shared" si="831"/>
        <v>820.56918507700789</v>
      </c>
      <c r="Y1726" s="13">
        <f t="shared" si="817"/>
        <v>0.2965498153986556</v>
      </c>
      <c r="Z1726" s="24">
        <f t="shared" si="818"/>
        <v>3937.9230754396872</v>
      </c>
      <c r="AA1726" s="24">
        <f t="shared" si="819"/>
        <v>17912.26898196711</v>
      </c>
      <c r="AB1726" s="24">
        <f t="shared" si="832"/>
        <v>700.44266760693051</v>
      </c>
      <c r="AC1726" s="24">
        <f t="shared" si="833"/>
        <v>553.9304277343615</v>
      </c>
      <c r="AE1726" s="14">
        <f t="shared" si="834"/>
        <v>142.33333333333334</v>
      </c>
      <c r="AF1726" s="24">
        <f t="shared" si="838"/>
        <v>501.96521386718075</v>
      </c>
      <c r="AG1726" s="3">
        <f t="shared" si="835"/>
        <v>-1</v>
      </c>
      <c r="AH1726" s="3">
        <f>IF(AC1726&lt;=450,AthetaR30_0,IF(AC1726&gt;=650,AthetaR30_2,(IF(AC1726&lt;=550,AthetaR30_0+(AthetaR30_1-AthetaR30_0)/100*(AC1726-450),AthetaR30_1+(AthetaR30_2-AthetaR30_1)/100*(AC1726-450)))))</f>
        <v>0</v>
      </c>
      <c r="AI1726" s="3">
        <f>IF(AD1726&lt;=450,AthetaR60_0,IF(AD1726&gt;=650,AthetaR60_2,(IF(AD1726&lt;=550,AthetaR60_0+(AthetaR60_1-AthetaR60_0)/100*(AD1726-450),AthetaR60_1+(AthetaR60_2-AthetaR60_1)/100*(AD1726-450)))))</f>
        <v>0.5</v>
      </c>
      <c r="AJ1726" s="3">
        <f>IF(AE1726&lt;=450,AthetaR90_0,IF(AE1726&gt;=650,AthetaR90_2,(IF(AE1726&lt;=550,AthetaR90_0+(AthetaR90_1-AthetaR90_0)/100*(AE1726-450),AthetaR90_1+(AthetaR90_2-AthetaR90_1)/100*(AE1726-450)))))</f>
        <v>1.3</v>
      </c>
      <c r="AK1726" s="3">
        <f>IF(AF1726&lt;=450,AthetaR120_0,IF(AF1726&gt;=650,AthetaR120_2,(IF(AF1726&lt;=550,AthetaR120_0+(AthetaR120_1-AthetaR120_0)/100*(AF1726-450),AthetaR120_1+(AthetaR120_2-AthetaR120_1)/100*(AF1726-450)))))</f>
        <v>1.5258504601562985</v>
      </c>
      <c r="AL1726" s="24">
        <f t="shared" si="836"/>
        <v>700.44266760693051</v>
      </c>
      <c r="AM1726" s="14">
        <f t="shared" si="837"/>
        <v>545.5152765290228</v>
      </c>
    </row>
    <row r="1727" spans="2:39" x14ac:dyDescent="0.25">
      <c r="B1727" s="3">
        <f t="shared" si="820"/>
        <v>8545</v>
      </c>
      <c r="C1727" s="14">
        <f t="shared" si="821"/>
        <v>142.41666666666666</v>
      </c>
      <c r="D1727" s="11">
        <f t="shared" si="822"/>
        <v>1074.675977715563</v>
      </c>
      <c r="E1727" s="11">
        <f t="shared" si="808"/>
        <v>811.61304944138408</v>
      </c>
      <c r="F1727" s="11">
        <f t="shared" si="823"/>
        <v>398.44296123364427</v>
      </c>
      <c r="G1727" s="11">
        <f t="shared" si="809"/>
        <v>700.63983431757015</v>
      </c>
      <c r="H1727" s="11">
        <f t="shared" si="810"/>
        <v>554.15151866020824</v>
      </c>
      <c r="I1727" s="24">
        <f t="shared" si="824"/>
        <v>398.44296123364427</v>
      </c>
      <c r="J1727" s="12">
        <f t="shared" si="811"/>
        <v>0.19104342616335332</v>
      </c>
      <c r="K1727" s="24">
        <f t="shared" si="812"/>
        <v>605.12469789225906</v>
      </c>
      <c r="L1727" s="12">
        <f t="shared" si="825"/>
        <v>0.19103266819538933</v>
      </c>
      <c r="M1727" s="24">
        <f t="shared" si="826"/>
        <v>700.63983431757015</v>
      </c>
      <c r="N1727" s="12">
        <f t="shared" si="813"/>
        <v>0.38002325562169131</v>
      </c>
      <c r="O1727" s="24">
        <f t="shared" si="814"/>
        <v>1014.0177285754041</v>
      </c>
      <c r="P1727" s="12">
        <f t="shared" si="827"/>
        <v>0.19679556814466154</v>
      </c>
      <c r="Q1727" s="24">
        <f t="shared" si="828"/>
        <v>554.15151866020824</v>
      </c>
      <c r="R1727" s="12">
        <f t="shared" si="815"/>
        <v>0.29760250564307961</v>
      </c>
      <c r="S1727" s="24">
        <f t="shared" si="816"/>
        <v>712.16697151543008</v>
      </c>
      <c r="T1727" s="12">
        <f t="shared" si="829"/>
        <v>0.22097622603136982</v>
      </c>
      <c r="W1727" s="24">
        <f t="shared" si="830"/>
        <v>654.17887789054328</v>
      </c>
      <c r="X1727" s="24">
        <f t="shared" si="831"/>
        <v>821.11603367730515</v>
      </c>
      <c r="Y1727" s="13">
        <f t="shared" si="817"/>
        <v>0.29637920771885584</v>
      </c>
      <c r="Z1727" s="24">
        <f t="shared" si="818"/>
        <v>3935.85428877102</v>
      </c>
      <c r="AA1727" s="24">
        <f t="shared" si="819"/>
        <v>17916.320321374889</v>
      </c>
      <c r="AB1727" s="24">
        <f t="shared" si="832"/>
        <v>700.63983431757015</v>
      </c>
      <c r="AC1727" s="24">
        <f t="shared" si="833"/>
        <v>554.15151866020824</v>
      </c>
      <c r="AE1727" s="14">
        <f t="shared" si="834"/>
        <v>142.41666666666666</v>
      </c>
      <c r="AF1727" s="24">
        <f t="shared" si="838"/>
        <v>502.07575933010412</v>
      </c>
      <c r="AG1727" s="3">
        <f t="shared" si="835"/>
        <v>-1</v>
      </c>
      <c r="AH1727" s="3">
        <f>IF(AC1727&lt;=450,AthetaR30_0,IF(AC1727&gt;=650,AthetaR30_2,(IF(AC1727&lt;=550,AthetaR30_0+(AthetaR30_1-AthetaR30_0)/100*(AC1727-450),AthetaR30_1+(AthetaR30_2-AthetaR30_1)/100*(AC1727-450)))))</f>
        <v>0</v>
      </c>
      <c r="AI1727" s="3">
        <f>IF(AD1727&lt;=450,AthetaR60_0,IF(AD1727&gt;=650,AthetaR60_2,(IF(AD1727&lt;=550,AthetaR60_0+(AthetaR60_1-AthetaR60_0)/100*(AD1727-450),AthetaR60_1+(AthetaR60_2-AthetaR60_1)/100*(AD1727-450)))))</f>
        <v>0.5</v>
      </c>
      <c r="AJ1727" s="3">
        <f>IF(AE1727&lt;=450,AthetaR90_0,IF(AE1727&gt;=650,AthetaR90_2,(IF(AE1727&lt;=550,AthetaR90_0+(AthetaR90_1-AthetaR90_0)/100*(AE1727-450),AthetaR90_1+(AthetaR90_2-AthetaR90_1)/100*(AE1727-450)))))</f>
        <v>1.3</v>
      </c>
      <c r="AK1727" s="3">
        <f>IF(AF1727&lt;=450,AthetaR120_0,IF(AF1727&gt;=650,AthetaR120_2,(IF(AF1727&lt;=550,AthetaR120_0+(AthetaR120_1-AthetaR120_0)/100*(AF1727-450),AthetaR120_1+(AthetaR120_2-AthetaR120_1)/100*(AF1727-450)))))</f>
        <v>1.5250545328232503</v>
      </c>
      <c r="AL1727" s="24">
        <f t="shared" si="836"/>
        <v>700.63983431757015</v>
      </c>
      <c r="AM1727" s="14">
        <f t="shared" si="837"/>
        <v>545.72270124588613</v>
      </c>
    </row>
    <row r="1728" spans="2:39" x14ac:dyDescent="0.25">
      <c r="B1728" s="3">
        <f t="shared" si="820"/>
        <v>8550</v>
      </c>
      <c r="C1728" s="14">
        <f t="shared" si="821"/>
        <v>142.5</v>
      </c>
      <c r="D1728" s="11">
        <f t="shared" si="822"/>
        <v>1074.763547324284</v>
      </c>
      <c r="E1728" s="11">
        <f t="shared" si="808"/>
        <v>811.82684779003625</v>
      </c>
      <c r="F1728" s="11">
        <f t="shared" si="823"/>
        <v>398.63399390183963</v>
      </c>
      <c r="G1728" s="11">
        <f t="shared" si="809"/>
        <v>700.83662988571484</v>
      </c>
      <c r="H1728" s="11">
        <f t="shared" si="810"/>
        <v>554.37249488623956</v>
      </c>
      <c r="I1728" s="24">
        <f t="shared" si="824"/>
        <v>398.63399390183963</v>
      </c>
      <c r="J1728" s="12">
        <f t="shared" si="811"/>
        <v>0.19101425424697815</v>
      </c>
      <c r="K1728" s="24">
        <f t="shared" si="812"/>
        <v>605.21711323138163</v>
      </c>
      <c r="L1728" s="12">
        <f t="shared" si="825"/>
        <v>0.19097676739664307</v>
      </c>
      <c r="M1728" s="24">
        <f t="shared" si="826"/>
        <v>700.83662988571484</v>
      </c>
      <c r="N1728" s="12">
        <f t="shared" si="813"/>
        <v>0.379333845528803</v>
      </c>
      <c r="O1728" s="24">
        <f t="shared" si="814"/>
        <v>1015.860627817556</v>
      </c>
      <c r="P1728" s="12">
        <f t="shared" si="827"/>
        <v>0.19642305454695624</v>
      </c>
      <c r="Q1728" s="24">
        <f t="shared" si="828"/>
        <v>554.37249488623956</v>
      </c>
      <c r="R1728" s="12">
        <f t="shared" si="815"/>
        <v>0.29751521347911752</v>
      </c>
      <c r="S1728" s="24">
        <f t="shared" si="816"/>
        <v>712.3759241781155</v>
      </c>
      <c r="T1728" s="12">
        <f t="shared" si="829"/>
        <v>0.22086158819358306</v>
      </c>
      <c r="W1728" s="24">
        <f t="shared" si="830"/>
        <v>654.47525709826209</v>
      </c>
      <c r="X1728" s="24">
        <f t="shared" si="831"/>
        <v>821.66644742978872</v>
      </c>
      <c r="Y1728" s="13">
        <f t="shared" si="817"/>
        <v>0.29620770610139441</v>
      </c>
      <c r="Z1728" s="24">
        <f t="shared" si="818"/>
        <v>3933.7897672943541</v>
      </c>
      <c r="AA1728" s="24">
        <f t="shared" si="819"/>
        <v>17920.379510191699</v>
      </c>
      <c r="AB1728" s="24">
        <f t="shared" si="832"/>
        <v>700.83662988571484</v>
      </c>
      <c r="AC1728" s="24">
        <f t="shared" si="833"/>
        <v>554.37249488623956</v>
      </c>
      <c r="AE1728" s="14">
        <f t="shared" si="834"/>
        <v>142.5</v>
      </c>
      <c r="AF1728" s="24">
        <f t="shared" si="838"/>
        <v>502.18624744311978</v>
      </c>
      <c r="AG1728" s="3">
        <f t="shared" si="835"/>
        <v>-1</v>
      </c>
      <c r="AH1728" s="3">
        <f>IF(AC1728&lt;=450,AthetaR30_0,IF(AC1728&gt;=650,AthetaR30_2,(IF(AC1728&lt;=550,AthetaR30_0+(AthetaR30_1-AthetaR30_0)/100*(AC1728-450),AthetaR30_1+(AthetaR30_2-AthetaR30_1)/100*(AC1728-450)))))</f>
        <v>0</v>
      </c>
      <c r="AI1728" s="3">
        <f>IF(AD1728&lt;=450,AthetaR60_0,IF(AD1728&gt;=650,AthetaR60_2,(IF(AD1728&lt;=550,AthetaR60_0+(AthetaR60_1-AthetaR60_0)/100*(AD1728-450),AthetaR60_1+(AthetaR60_2-AthetaR60_1)/100*(AD1728-450)))))</f>
        <v>0.5</v>
      </c>
      <c r="AJ1728" s="3">
        <f>IF(AE1728&lt;=450,AthetaR90_0,IF(AE1728&gt;=650,AthetaR90_2,(IF(AE1728&lt;=550,AthetaR90_0+(AthetaR90_1-AthetaR90_0)/100*(AE1728-450),AthetaR90_1+(AthetaR90_2-AthetaR90_1)/100*(AE1728-450)))))</f>
        <v>1.3</v>
      </c>
      <c r="AK1728" s="3">
        <f>IF(AF1728&lt;=450,AthetaR120_0,IF(AF1728&gt;=650,AthetaR120_2,(IF(AF1728&lt;=550,AthetaR120_0+(AthetaR120_1-AthetaR120_0)/100*(AF1728-450),AthetaR120_1+(AthetaR120_2-AthetaR120_1)/100*(AF1728-450)))))</f>
        <v>1.5242590184095377</v>
      </c>
      <c r="AL1728" s="24">
        <f t="shared" si="836"/>
        <v>700.83662988571484</v>
      </c>
      <c r="AM1728" s="14">
        <f t="shared" si="837"/>
        <v>545.93001106361203</v>
      </c>
    </row>
    <row r="1729" spans="2:39" x14ac:dyDescent="0.25">
      <c r="B1729" s="3">
        <f t="shared" si="820"/>
        <v>8555</v>
      </c>
      <c r="C1729" s="14">
        <f t="shared" si="821"/>
        <v>142.58333333333334</v>
      </c>
      <c r="D1729" s="11">
        <f t="shared" si="822"/>
        <v>1074.8510657825295</v>
      </c>
      <c r="E1729" s="11">
        <f t="shared" si="808"/>
        <v>812.04064613868832</v>
      </c>
      <c r="F1729" s="11">
        <f t="shared" si="823"/>
        <v>398.82497066923628</v>
      </c>
      <c r="G1729" s="11">
        <f t="shared" si="809"/>
        <v>701.03305294026177</v>
      </c>
      <c r="H1729" s="11">
        <f t="shared" si="810"/>
        <v>554.59335647443311</v>
      </c>
      <c r="I1729" s="24">
        <f t="shared" si="824"/>
        <v>398.82497066923628</v>
      </c>
      <c r="J1729" s="12">
        <f t="shared" si="811"/>
        <v>0.19098507756014141</v>
      </c>
      <c r="K1729" s="24">
        <f t="shared" si="812"/>
        <v>605.30957192190635</v>
      </c>
      <c r="L1729" s="12">
        <f t="shared" si="825"/>
        <v>0.19092086997223739</v>
      </c>
      <c r="M1729" s="24">
        <f t="shared" si="826"/>
        <v>701.03305294026177</v>
      </c>
      <c r="N1729" s="12">
        <f t="shared" si="813"/>
        <v>0.37864095057376229</v>
      </c>
      <c r="O1729" s="24">
        <f t="shared" si="814"/>
        <v>1017.7196045155931</v>
      </c>
      <c r="P1729" s="12">
        <f t="shared" si="827"/>
        <v>0.1960491610498924</v>
      </c>
      <c r="Q1729" s="24">
        <f t="shared" si="828"/>
        <v>554.59335647443311</v>
      </c>
      <c r="R1729" s="12">
        <f t="shared" si="815"/>
        <v>0.29742793620540675</v>
      </c>
      <c r="S1729" s="24">
        <f t="shared" si="816"/>
        <v>712.58496381747364</v>
      </c>
      <c r="T1729" s="12">
        <f t="shared" si="829"/>
        <v>0.22074701235314292</v>
      </c>
      <c r="W1729" s="24">
        <f t="shared" si="830"/>
        <v>654.77146480436352</v>
      </c>
      <c r="X1729" s="24">
        <f t="shared" si="831"/>
        <v>822.22045935853112</v>
      </c>
      <c r="Y1729" s="13">
        <f t="shared" si="817"/>
        <v>0.29603530452637289</v>
      </c>
      <c r="Z1729" s="24">
        <f t="shared" si="818"/>
        <v>3931.7295333581201</v>
      </c>
      <c r="AA1729" s="24">
        <f t="shared" si="819"/>
        <v>17924.446662214399</v>
      </c>
      <c r="AB1729" s="24">
        <f t="shared" si="832"/>
        <v>701.03305294026177</v>
      </c>
      <c r="AC1729" s="24">
        <f t="shared" si="833"/>
        <v>554.59335647443311</v>
      </c>
      <c r="AE1729" s="14">
        <f t="shared" si="834"/>
        <v>142.58333333333334</v>
      </c>
      <c r="AF1729" s="24">
        <f t="shared" si="838"/>
        <v>502.29667823721655</v>
      </c>
      <c r="AG1729" s="3">
        <f t="shared" si="835"/>
        <v>-1</v>
      </c>
      <c r="AH1729" s="3">
        <f>IF(AC1729&lt;=450,AthetaR30_0,IF(AC1729&gt;=650,AthetaR30_2,(IF(AC1729&lt;=550,AthetaR30_0+(AthetaR30_1-AthetaR30_0)/100*(AC1729-450),AthetaR30_1+(AthetaR30_2-AthetaR30_1)/100*(AC1729-450)))))</f>
        <v>0</v>
      </c>
      <c r="AI1729" s="3">
        <f>IF(AD1729&lt;=450,AthetaR60_0,IF(AD1729&gt;=650,AthetaR60_2,(IF(AD1729&lt;=550,AthetaR60_0+(AthetaR60_1-AthetaR60_0)/100*(AD1729-450),AthetaR60_1+(AthetaR60_2-AthetaR60_1)/100*(AD1729-450)))))</f>
        <v>0.5</v>
      </c>
      <c r="AJ1729" s="3">
        <f>IF(AE1729&lt;=450,AthetaR90_0,IF(AE1729&gt;=650,AthetaR90_2,(IF(AE1729&lt;=550,AthetaR90_0+(AthetaR90_1-AthetaR90_0)/100*(AE1729-450),AthetaR90_1+(AthetaR90_2-AthetaR90_1)/100*(AE1729-450)))))</f>
        <v>1.3</v>
      </c>
      <c r="AK1729" s="3">
        <f>IF(AF1729&lt;=450,AthetaR120_0,IF(AF1729&gt;=650,AthetaR120_2,(IF(AF1729&lt;=550,AthetaR120_0+(AthetaR120_1-AthetaR120_0)/100*(AF1729-450),AthetaR120_1+(AthetaR120_2-AthetaR120_1)/100*(AF1729-450)))))</f>
        <v>1.523463916692041</v>
      </c>
      <c r="AL1729" s="24">
        <f t="shared" si="836"/>
        <v>701.03305294026177</v>
      </c>
      <c r="AM1729" s="14">
        <f t="shared" si="837"/>
        <v>546.13720610843336</v>
      </c>
    </row>
    <row r="1730" spans="2:39" x14ac:dyDescent="0.25">
      <c r="B1730" s="3">
        <f t="shared" si="820"/>
        <v>8560</v>
      </c>
      <c r="C1730" s="14">
        <f t="shared" si="821"/>
        <v>142.66666666666666</v>
      </c>
      <c r="D1730" s="11">
        <f t="shared" si="822"/>
        <v>1074.9385331500205</v>
      </c>
      <c r="E1730" s="11">
        <f t="shared" si="808"/>
        <v>812.25444448734038</v>
      </c>
      <c r="F1730" s="11">
        <f t="shared" si="823"/>
        <v>399.0158915392085</v>
      </c>
      <c r="G1730" s="11">
        <f t="shared" si="809"/>
        <v>701.2291021013117</v>
      </c>
      <c r="H1730" s="11">
        <f t="shared" si="810"/>
        <v>554.81410348678628</v>
      </c>
      <c r="I1730" s="24">
        <f t="shared" si="824"/>
        <v>399.0158915392085</v>
      </c>
      <c r="J1730" s="12">
        <f t="shared" si="811"/>
        <v>0.19095589610102442</v>
      </c>
      <c r="K1730" s="24">
        <f t="shared" si="812"/>
        <v>605.40207399640008</v>
      </c>
      <c r="L1730" s="12">
        <f t="shared" si="825"/>
        <v>0.19086497594045171</v>
      </c>
      <c r="M1730" s="24">
        <f t="shared" si="826"/>
        <v>701.2291021013117</v>
      </c>
      <c r="N1730" s="12">
        <f t="shared" si="813"/>
        <v>0.37794455295176138</v>
      </c>
      <c r="O1730" s="24">
        <f t="shared" si="814"/>
        <v>1019.5948465502065</v>
      </c>
      <c r="P1730" s="12">
        <f t="shared" si="827"/>
        <v>0.19567387882774048</v>
      </c>
      <c r="Q1730" s="24">
        <f t="shared" si="828"/>
        <v>554.81410348678628</v>
      </c>
      <c r="R1730" s="12">
        <f t="shared" si="815"/>
        <v>0.29734067388334423</v>
      </c>
      <c r="S1730" s="24">
        <f t="shared" si="816"/>
        <v>712.79409033150716</v>
      </c>
      <c r="T1730" s="12">
        <f t="shared" si="829"/>
        <v>0.2206324985296155</v>
      </c>
      <c r="W1730" s="24">
        <f t="shared" si="830"/>
        <v>655.06750010888993</v>
      </c>
      <c r="X1730" s="24">
        <f t="shared" si="831"/>
        <v>822.7781028797101</v>
      </c>
      <c r="Y1730" s="13">
        <f t="shared" si="817"/>
        <v>0.29586199691403042</v>
      </c>
      <c r="Z1730" s="24">
        <f t="shared" si="818"/>
        <v>3929.6736094612611</v>
      </c>
      <c r="AA1730" s="24">
        <f t="shared" si="819"/>
        <v>17928.521892105324</v>
      </c>
      <c r="AB1730" s="24">
        <f t="shared" si="832"/>
        <v>701.2291021013117</v>
      </c>
      <c r="AC1730" s="24">
        <f t="shared" si="833"/>
        <v>554.81410348678628</v>
      </c>
      <c r="AE1730" s="14">
        <f t="shared" si="834"/>
        <v>142.66666666666666</v>
      </c>
      <c r="AF1730" s="24">
        <f t="shared" si="838"/>
        <v>502.40705174339314</v>
      </c>
      <c r="AG1730" s="3">
        <f t="shared" si="835"/>
        <v>-1</v>
      </c>
      <c r="AH1730" s="3">
        <f>IF(AC1730&lt;=450,AthetaR30_0,IF(AC1730&gt;=650,AthetaR30_2,(IF(AC1730&lt;=550,AthetaR30_0+(AthetaR30_1-AthetaR30_0)/100*(AC1730-450),AthetaR30_1+(AthetaR30_2-AthetaR30_1)/100*(AC1730-450)))))</f>
        <v>0</v>
      </c>
      <c r="AI1730" s="3">
        <f>IF(AD1730&lt;=450,AthetaR60_0,IF(AD1730&gt;=650,AthetaR60_2,(IF(AD1730&lt;=550,AthetaR60_0+(AthetaR60_1-AthetaR60_0)/100*(AD1730-450),AthetaR60_1+(AthetaR60_2-AthetaR60_1)/100*(AD1730-450)))))</f>
        <v>0.5</v>
      </c>
      <c r="AJ1730" s="3">
        <f>IF(AE1730&lt;=450,AthetaR90_0,IF(AE1730&gt;=650,AthetaR90_2,(IF(AE1730&lt;=550,AthetaR90_0+(AthetaR90_1-AthetaR90_0)/100*(AE1730-450),AthetaR90_1+(AthetaR90_2-AthetaR90_1)/100*(AE1730-450)))))</f>
        <v>1.3</v>
      </c>
      <c r="AK1730" s="3">
        <f>IF(AF1730&lt;=450,AthetaR120_0,IF(AF1730&gt;=650,AthetaR120_2,(IF(AF1730&lt;=550,AthetaR120_0+(AthetaR120_1-AthetaR120_0)/100*(AF1730-450),AthetaR120_1+(AthetaR120_2-AthetaR120_1)/100*(AF1730-450)))))</f>
        <v>1.5226692274475695</v>
      </c>
      <c r="AL1730" s="24">
        <f t="shared" si="836"/>
        <v>701.2291021013117</v>
      </c>
      <c r="AM1730" s="14">
        <f t="shared" si="837"/>
        <v>546.34428650700693</v>
      </c>
    </row>
    <row r="1731" spans="2:39" x14ac:dyDescent="0.25">
      <c r="B1731" s="3">
        <f t="shared" si="820"/>
        <v>8565</v>
      </c>
      <c r="C1731" s="14">
        <f t="shared" si="821"/>
        <v>142.75</v>
      </c>
      <c r="D1731" s="11">
        <f t="shared" si="822"/>
        <v>1075.0259494863719</v>
      </c>
      <c r="E1731" s="11">
        <f t="shared" si="808"/>
        <v>812.46824283599244</v>
      </c>
      <c r="F1731" s="11">
        <f t="shared" si="823"/>
        <v>399.20675651514892</v>
      </c>
      <c r="G1731" s="11">
        <f t="shared" si="809"/>
        <v>701.42477598013943</v>
      </c>
      <c r="H1731" s="11">
        <f t="shared" si="810"/>
        <v>555.03473598531593</v>
      </c>
      <c r="I1731" s="24">
        <f t="shared" si="824"/>
        <v>399.20675651514892</v>
      </c>
      <c r="J1731" s="12">
        <f t="shared" si="811"/>
        <v>0.19092670986785931</v>
      </c>
      <c r="K1731" s="24">
        <f t="shared" si="812"/>
        <v>605.49461948729834</v>
      </c>
      <c r="L1731" s="12">
        <f t="shared" si="825"/>
        <v>0.19080908531959451</v>
      </c>
      <c r="M1731" s="24">
        <f t="shared" si="826"/>
        <v>701.42477598013943</v>
      </c>
      <c r="N1731" s="12">
        <f t="shared" si="813"/>
        <v>0.3772446348489617</v>
      </c>
      <c r="O1731" s="24">
        <f t="shared" si="814"/>
        <v>1021.4865444690054</v>
      </c>
      <c r="P1731" s="12">
        <f t="shared" si="827"/>
        <v>0.19529719902648301</v>
      </c>
      <c r="Q1731" s="24">
        <f t="shared" si="828"/>
        <v>555.03473598531593</v>
      </c>
      <c r="R1731" s="12">
        <f t="shared" si="815"/>
        <v>0.297253426574215</v>
      </c>
      <c r="S1731" s="24">
        <f t="shared" si="816"/>
        <v>713.00330361816759</v>
      </c>
      <c r="T1731" s="12">
        <f t="shared" si="829"/>
        <v>0.22051804674244671</v>
      </c>
      <c r="W1731" s="24">
        <f t="shared" si="830"/>
        <v>655.36336210580396</v>
      </c>
      <c r="X1731" s="24">
        <f t="shared" si="831"/>
        <v>823.33941180723173</v>
      </c>
      <c r="Y1731" s="13">
        <f t="shared" si="817"/>
        <v>0.29568777712409539</v>
      </c>
      <c r="Z1731" s="24">
        <f t="shared" si="818"/>
        <v>3927.6220182547122</v>
      </c>
      <c r="AA1731" s="24">
        <f t="shared" si="819"/>
        <v>17932.605315400069</v>
      </c>
      <c r="AB1731" s="24">
        <f t="shared" si="832"/>
        <v>701.42477598013943</v>
      </c>
      <c r="AC1731" s="24">
        <f t="shared" si="833"/>
        <v>555.03473598531593</v>
      </c>
      <c r="AE1731" s="14">
        <f t="shared" si="834"/>
        <v>142.75</v>
      </c>
      <c r="AF1731" s="24">
        <f t="shared" si="838"/>
        <v>502.51736799265797</v>
      </c>
      <c r="AG1731" s="3">
        <f t="shared" si="835"/>
        <v>-1</v>
      </c>
      <c r="AH1731" s="3">
        <f>IF(AC1731&lt;=450,AthetaR30_0,IF(AC1731&gt;=650,AthetaR30_2,(IF(AC1731&lt;=550,AthetaR30_0+(AthetaR30_1-AthetaR30_0)/100*(AC1731-450),AthetaR30_1+(AthetaR30_2-AthetaR30_1)/100*(AC1731-450)))))</f>
        <v>0</v>
      </c>
      <c r="AI1731" s="3">
        <f>IF(AD1731&lt;=450,AthetaR60_0,IF(AD1731&gt;=650,AthetaR60_2,(IF(AD1731&lt;=550,AthetaR60_0+(AthetaR60_1-AthetaR60_0)/100*(AD1731-450),AthetaR60_1+(AthetaR60_2-AthetaR60_1)/100*(AD1731-450)))))</f>
        <v>0.5</v>
      </c>
      <c r="AJ1731" s="3">
        <f>IF(AE1731&lt;=450,AthetaR90_0,IF(AE1731&gt;=650,AthetaR90_2,(IF(AE1731&lt;=550,AthetaR90_0+(AthetaR90_1-AthetaR90_0)/100*(AE1731-450),AthetaR90_1+(AthetaR90_2-AthetaR90_1)/100*(AE1731-450)))))</f>
        <v>1.3</v>
      </c>
      <c r="AK1731" s="3">
        <f>IF(AF1731&lt;=450,AthetaR120_0,IF(AF1731&gt;=650,AthetaR120_2,(IF(AF1731&lt;=550,AthetaR120_0+(AthetaR120_1-AthetaR120_0)/100*(AF1731-450),AthetaR120_1+(AthetaR120_2-AthetaR120_1)/100*(AF1731-450)))))</f>
        <v>1.5218749504528626</v>
      </c>
      <c r="AL1731" s="24">
        <f t="shared" si="836"/>
        <v>701.42477598013943</v>
      </c>
      <c r="AM1731" s="14">
        <f t="shared" si="837"/>
        <v>546.55125238641563</v>
      </c>
    </row>
    <row r="1732" spans="2:39" x14ac:dyDescent="0.25">
      <c r="B1732" s="3">
        <f t="shared" si="820"/>
        <v>8570</v>
      </c>
      <c r="C1732" s="14">
        <f t="shared" si="821"/>
        <v>142.83333333333334</v>
      </c>
      <c r="D1732" s="11">
        <f t="shared" si="822"/>
        <v>1075.1133148510962</v>
      </c>
      <c r="E1732" s="11">
        <f t="shared" si="808"/>
        <v>812.6820411846445</v>
      </c>
      <c r="F1732" s="11">
        <f t="shared" si="823"/>
        <v>399.39756560046851</v>
      </c>
      <c r="G1732" s="11">
        <f t="shared" si="809"/>
        <v>701.62007317916596</v>
      </c>
      <c r="H1732" s="11">
        <f t="shared" si="810"/>
        <v>555.25525403205836</v>
      </c>
      <c r="I1732" s="24">
        <f t="shared" si="824"/>
        <v>399.39756560046851</v>
      </c>
      <c r="J1732" s="12">
        <f t="shared" si="811"/>
        <v>0.19089751885892869</v>
      </c>
      <c r="K1732" s="24">
        <f t="shared" si="812"/>
        <v>605.58720842690605</v>
      </c>
      <c r="L1732" s="12">
        <f t="shared" si="825"/>
        <v>0.19075319812792102</v>
      </c>
      <c r="M1732" s="24">
        <f t="shared" si="826"/>
        <v>701.62007317916596</v>
      </c>
      <c r="N1732" s="12">
        <f t="shared" si="813"/>
        <v>0.37654117844505097</v>
      </c>
      <c r="O1732" s="24">
        <f t="shared" si="814"/>
        <v>1023.3948915299636</v>
      </c>
      <c r="P1732" s="12">
        <f t="shared" si="827"/>
        <v>0.19491911276444671</v>
      </c>
      <c r="Q1732" s="24">
        <f t="shared" si="828"/>
        <v>555.25525403205836</v>
      </c>
      <c r="R1732" s="12">
        <f t="shared" si="815"/>
        <v>0.29716619433919222</v>
      </c>
      <c r="S1732" s="24">
        <f t="shared" si="816"/>
        <v>713.21260357535652</v>
      </c>
      <c r="T1732" s="12">
        <f t="shared" si="829"/>
        <v>0.22040365701083312</v>
      </c>
      <c r="W1732" s="24">
        <f t="shared" si="830"/>
        <v>655.659049882928</v>
      </c>
      <c r="X1732" s="24">
        <f t="shared" si="831"/>
        <v>823.90442035844637</v>
      </c>
      <c r="Y1732" s="13">
        <f t="shared" si="817"/>
        <v>0.29551263895513119</v>
      </c>
      <c r="Z1732" s="24">
        <f t="shared" si="818"/>
        <v>3925.5747825429125</v>
      </c>
      <c r="AA1732" s="24">
        <f t="shared" si="819"/>
        <v>17936.697048515492</v>
      </c>
      <c r="AB1732" s="24">
        <f t="shared" si="832"/>
        <v>701.62007317916596</v>
      </c>
      <c r="AC1732" s="24">
        <f t="shared" si="833"/>
        <v>555.25525403205836</v>
      </c>
      <c r="AE1732" s="14">
        <f t="shared" si="834"/>
        <v>142.83333333333334</v>
      </c>
      <c r="AF1732" s="24">
        <f t="shared" si="838"/>
        <v>502.62762701602918</v>
      </c>
      <c r="AG1732" s="3">
        <f t="shared" si="835"/>
        <v>-1</v>
      </c>
      <c r="AH1732" s="3">
        <f>IF(AC1732&lt;=450,AthetaR30_0,IF(AC1732&gt;=650,AthetaR30_2,(IF(AC1732&lt;=550,AthetaR30_0+(AthetaR30_1-AthetaR30_0)/100*(AC1732-450),AthetaR30_1+(AthetaR30_2-AthetaR30_1)/100*(AC1732-450)))))</f>
        <v>0</v>
      </c>
      <c r="AI1732" s="3">
        <f>IF(AD1732&lt;=450,AthetaR60_0,IF(AD1732&gt;=650,AthetaR60_2,(IF(AD1732&lt;=550,AthetaR60_0+(AthetaR60_1-AthetaR60_0)/100*(AD1732-450),AthetaR60_1+(AthetaR60_2-AthetaR60_1)/100*(AD1732-450)))))</f>
        <v>0.5</v>
      </c>
      <c r="AJ1732" s="3">
        <f>IF(AE1732&lt;=450,AthetaR90_0,IF(AE1732&gt;=650,AthetaR90_2,(IF(AE1732&lt;=550,AthetaR90_0+(AthetaR90_1-AthetaR90_0)/100*(AE1732-450),AthetaR90_1+(AthetaR90_2-AthetaR90_1)/100*(AE1732-450)))))</f>
        <v>1.3</v>
      </c>
      <c r="AK1732" s="3">
        <f>IF(AF1732&lt;=450,AthetaR120_0,IF(AF1732&gt;=650,AthetaR120_2,(IF(AF1732&lt;=550,AthetaR120_0+(AthetaR120_1-AthetaR120_0)/100*(AF1732-450),AthetaR120_1+(AthetaR120_2-AthetaR120_1)/100*(AF1732-450)))))</f>
        <v>1.52108108548459</v>
      </c>
      <c r="AL1732" s="24">
        <f t="shared" si="836"/>
        <v>701.62007317916596</v>
      </c>
      <c r="AM1732" s="14">
        <f t="shared" si="837"/>
        <v>546.75810387417368</v>
      </c>
    </row>
    <row r="1733" spans="2:39" x14ac:dyDescent="0.25">
      <c r="B1733" s="3">
        <f t="shared" si="820"/>
        <v>8575</v>
      </c>
      <c r="C1733" s="14">
        <f t="shared" si="821"/>
        <v>142.91666666666666</v>
      </c>
      <c r="D1733" s="11">
        <f t="shared" si="822"/>
        <v>1075.2006293036002</v>
      </c>
      <c r="E1733" s="11">
        <f t="shared" si="808"/>
        <v>812.89583953329657</v>
      </c>
      <c r="F1733" s="11">
        <f t="shared" si="823"/>
        <v>399.58831879859645</v>
      </c>
      <c r="G1733" s="11">
        <f t="shared" si="809"/>
        <v>701.81499229193037</v>
      </c>
      <c r="H1733" s="11">
        <f t="shared" si="810"/>
        <v>555.47565768906918</v>
      </c>
      <c r="I1733" s="24">
        <f t="shared" si="824"/>
        <v>399.58831879859645</v>
      </c>
      <c r="J1733" s="12">
        <f t="shared" si="811"/>
        <v>0.19086832307256577</v>
      </c>
      <c r="K1733" s="24">
        <f t="shared" si="812"/>
        <v>605.67984084739749</v>
      </c>
      <c r="L1733" s="12">
        <f t="shared" si="825"/>
        <v>0.1906973143837413</v>
      </c>
      <c r="M1733" s="24">
        <f t="shared" si="826"/>
        <v>701.81499229193037</v>
      </c>
      <c r="N1733" s="12">
        <f t="shared" si="813"/>
        <v>0.37583416591587693</v>
      </c>
      <c r="O1733" s="24">
        <f t="shared" si="814"/>
        <v>1025.3200837456343</v>
      </c>
      <c r="P1733" s="12">
        <f t="shared" si="827"/>
        <v>0.19453961113334983</v>
      </c>
      <c r="Q1733" s="24">
        <f t="shared" si="828"/>
        <v>555.47565768906918</v>
      </c>
      <c r="R1733" s="12">
        <f t="shared" si="815"/>
        <v>0.29707897723933685</v>
      </c>
      <c r="S1733" s="24">
        <f t="shared" si="816"/>
        <v>713.42199010092691</v>
      </c>
      <c r="T1733" s="12">
        <f t="shared" si="829"/>
        <v>0.22028932935389239</v>
      </c>
      <c r="W1733" s="24">
        <f t="shared" si="830"/>
        <v>655.95456252188319</v>
      </c>
      <c r="X1733" s="24">
        <f t="shared" si="831"/>
        <v>824.47316315996113</v>
      </c>
      <c r="Y1733" s="13">
        <f t="shared" si="817"/>
        <v>0.29533657614387615</v>
      </c>
      <c r="Z1733" s="24">
        <f t="shared" si="818"/>
        <v>3923.5319252853342</v>
      </c>
      <c r="AA1733" s="24">
        <f t="shared" si="819"/>
        <v>17940.797208757787</v>
      </c>
      <c r="AB1733" s="24">
        <f t="shared" si="832"/>
        <v>701.81499229193037</v>
      </c>
      <c r="AC1733" s="24">
        <f t="shared" si="833"/>
        <v>555.47565768906918</v>
      </c>
      <c r="AE1733" s="14">
        <f t="shared" si="834"/>
        <v>142.91666666666666</v>
      </c>
      <c r="AF1733" s="24">
        <f t="shared" si="838"/>
        <v>502.73782884453459</v>
      </c>
      <c r="AG1733" s="3">
        <f t="shared" si="835"/>
        <v>-1</v>
      </c>
      <c r="AH1733" s="3">
        <f>IF(AC1733&lt;=450,AthetaR30_0,IF(AC1733&gt;=650,AthetaR30_2,(IF(AC1733&lt;=550,AthetaR30_0+(AthetaR30_1-AthetaR30_0)/100*(AC1733-450),AthetaR30_1+(AthetaR30_2-AthetaR30_1)/100*(AC1733-450)))))</f>
        <v>0</v>
      </c>
      <c r="AI1733" s="3">
        <f>IF(AD1733&lt;=450,AthetaR60_0,IF(AD1733&gt;=650,AthetaR60_2,(IF(AD1733&lt;=550,AthetaR60_0+(AthetaR60_1-AthetaR60_0)/100*(AD1733-450),AthetaR60_1+(AthetaR60_2-AthetaR60_1)/100*(AD1733-450)))))</f>
        <v>0.5</v>
      </c>
      <c r="AJ1733" s="3">
        <f>IF(AE1733&lt;=450,AthetaR90_0,IF(AE1733&gt;=650,AthetaR90_2,(IF(AE1733&lt;=550,AthetaR90_0+(AthetaR90_1-AthetaR90_0)/100*(AE1733-450),AthetaR90_1+(AthetaR90_2-AthetaR90_1)/100*(AE1733-450)))))</f>
        <v>1.3</v>
      </c>
      <c r="AK1733" s="3">
        <f>IF(AF1733&lt;=450,AthetaR120_0,IF(AF1733&gt;=650,AthetaR120_2,(IF(AF1733&lt;=550,AthetaR120_0+(AthetaR120_1-AthetaR120_0)/100*(AF1733-450),AthetaR120_1+(AthetaR120_2-AthetaR120_1)/100*(AF1733-450)))))</f>
        <v>1.520287632319351</v>
      </c>
      <c r="AL1733" s="24">
        <f t="shared" si="836"/>
        <v>701.81499229193037</v>
      </c>
      <c r="AM1733" s="14">
        <f t="shared" si="837"/>
        <v>546.96484109822961</v>
      </c>
    </row>
    <row r="1734" spans="2:39" x14ac:dyDescent="0.25">
      <c r="B1734" s="3">
        <f t="shared" si="820"/>
        <v>8580</v>
      </c>
      <c r="C1734" s="14">
        <f t="shared" si="821"/>
        <v>143</v>
      </c>
      <c r="D1734" s="11">
        <f t="shared" si="822"/>
        <v>1075.2878929031879</v>
      </c>
      <c r="E1734" s="11">
        <f t="shared" si="808"/>
        <v>813.10963788194863</v>
      </c>
      <c r="F1734" s="11">
        <f t="shared" si="823"/>
        <v>399.77901611298017</v>
      </c>
      <c r="G1734" s="11">
        <f t="shared" si="809"/>
        <v>702.0095319030637</v>
      </c>
      <c r="H1734" s="11">
        <f t="shared" si="810"/>
        <v>555.69594701842311</v>
      </c>
      <c r="I1734" s="24">
        <f t="shared" si="824"/>
        <v>399.77901611298017</v>
      </c>
      <c r="J1734" s="12">
        <f t="shared" si="811"/>
        <v>0.19083912250715404</v>
      </c>
      <c r="K1734" s="24">
        <f t="shared" si="812"/>
        <v>605.77251678081643</v>
      </c>
      <c r="L1734" s="12">
        <f t="shared" si="825"/>
        <v>0.1906414341053165</v>
      </c>
      <c r="M1734" s="24">
        <f t="shared" si="826"/>
        <v>702.0095319030637</v>
      </c>
      <c r="N1734" s="12">
        <f t="shared" si="813"/>
        <v>0.37512357943614888</v>
      </c>
      <c r="O1734" s="24">
        <f t="shared" si="814"/>
        <v>1027.2623199281702</v>
      </c>
      <c r="P1734" s="12">
        <f t="shared" si="827"/>
        <v>0.19415868519895141</v>
      </c>
      <c r="Q1734" s="24">
        <f t="shared" si="828"/>
        <v>555.69594701842311</v>
      </c>
      <c r="R1734" s="12">
        <f t="shared" si="815"/>
        <v>0.29699177533559767</v>
      </c>
      <c r="S1734" s="24">
        <f t="shared" si="816"/>
        <v>713.63146309268188</v>
      </c>
      <c r="T1734" s="12">
        <f t="shared" si="829"/>
        <v>0.22017506379050023</v>
      </c>
      <c r="W1734" s="24">
        <f t="shared" si="830"/>
        <v>656.24989909802707</v>
      </c>
      <c r="X1734" s="24">
        <f t="shared" si="831"/>
        <v>825.04567525354832</v>
      </c>
      <c r="Y1734" s="13">
        <f t="shared" si="817"/>
        <v>0.29515958236457446</v>
      </c>
      <c r="Z1734" s="24">
        <f t="shared" si="818"/>
        <v>3921.4934695980392</v>
      </c>
      <c r="AA1734" s="24">
        <f t="shared" si="819"/>
        <v>17944.905914330579</v>
      </c>
      <c r="AB1734" s="24">
        <f t="shared" si="832"/>
        <v>702.0095319030637</v>
      </c>
      <c r="AC1734" s="24">
        <f t="shared" si="833"/>
        <v>555.69594701842311</v>
      </c>
      <c r="AE1734" s="14">
        <f t="shared" si="834"/>
        <v>143</v>
      </c>
      <c r="AF1734" s="24">
        <f t="shared" si="838"/>
        <v>502.84797350921156</v>
      </c>
      <c r="AG1734" s="3">
        <f t="shared" si="835"/>
        <v>-1</v>
      </c>
      <c r="AH1734" s="3">
        <f>IF(AC1734&lt;=450,AthetaR30_0,IF(AC1734&gt;=650,AthetaR30_2,(IF(AC1734&lt;=550,AthetaR30_0+(AthetaR30_1-AthetaR30_0)/100*(AC1734-450),AthetaR30_1+(AthetaR30_2-AthetaR30_1)/100*(AC1734-450)))))</f>
        <v>0</v>
      </c>
      <c r="AI1734" s="3">
        <f>IF(AD1734&lt;=450,AthetaR60_0,IF(AD1734&gt;=650,AthetaR60_2,(IF(AD1734&lt;=550,AthetaR60_0+(AthetaR60_1-AthetaR60_0)/100*(AD1734-450),AthetaR60_1+(AthetaR60_2-AthetaR60_1)/100*(AD1734-450)))))</f>
        <v>0.5</v>
      </c>
      <c r="AJ1734" s="3">
        <f>IF(AE1734&lt;=450,AthetaR90_0,IF(AE1734&gt;=650,AthetaR90_2,(IF(AE1734&lt;=550,AthetaR90_0+(AthetaR90_1-AthetaR90_0)/100*(AE1734-450),AthetaR90_1+(AthetaR90_2-AthetaR90_1)/100*(AE1734-450)))))</f>
        <v>1.3</v>
      </c>
      <c r="AK1734" s="3">
        <f>IF(AF1734&lt;=450,AthetaR120_0,IF(AF1734&gt;=650,AthetaR120_2,(IF(AF1734&lt;=550,AthetaR120_0+(AthetaR120_1-AthetaR120_0)/100*(AF1734-450),AthetaR120_1+(AthetaR120_2-AthetaR120_1)/100*(AF1734-450)))))</f>
        <v>1.519494590733677</v>
      </c>
      <c r="AL1734" s="24">
        <f t="shared" si="836"/>
        <v>702.0095319030637</v>
      </c>
      <c r="AM1734" s="14">
        <f t="shared" si="837"/>
        <v>547.17146418697052</v>
      </c>
    </row>
    <row r="1735" spans="2:39" x14ac:dyDescent="0.25">
      <c r="B1735" s="3">
        <f t="shared" si="820"/>
        <v>8585</v>
      </c>
      <c r="C1735" s="14">
        <f t="shared" si="821"/>
        <v>143.08333333333334</v>
      </c>
      <c r="D1735" s="11">
        <f t="shared" si="822"/>
        <v>1075.3751057090592</v>
      </c>
      <c r="E1735" s="11">
        <f t="shared" si="808"/>
        <v>813.32343623060069</v>
      </c>
      <c r="F1735" s="11">
        <f t="shared" si="823"/>
        <v>399.96965754708549</v>
      </c>
      <c r="G1735" s="11">
        <f t="shared" si="809"/>
        <v>702.2036905882627</v>
      </c>
      <c r="H1735" s="11">
        <f t="shared" si="810"/>
        <v>555.91612208221363</v>
      </c>
      <c r="I1735" s="24">
        <f t="shared" si="824"/>
        <v>399.96965754708549</v>
      </c>
      <c r="J1735" s="12">
        <f t="shared" si="811"/>
        <v>0.19080991716112727</v>
      </c>
      <c r="K1735" s="24">
        <f t="shared" si="812"/>
        <v>605.86523625907694</v>
      </c>
      <c r="L1735" s="12">
        <f t="shared" si="825"/>
        <v>0.1905855573109364</v>
      </c>
      <c r="M1735" s="24">
        <f t="shared" si="826"/>
        <v>702.2036905882627</v>
      </c>
      <c r="N1735" s="12">
        <f t="shared" si="813"/>
        <v>0.374409401182216</v>
      </c>
      <c r="O1735" s="24">
        <f t="shared" si="814"/>
        <v>1029.2218017351465</v>
      </c>
      <c r="P1735" s="12">
        <f t="shared" si="827"/>
        <v>0.19377632600209832</v>
      </c>
      <c r="Q1735" s="24">
        <f t="shared" si="828"/>
        <v>555.91612208221363</v>
      </c>
      <c r="R1735" s="12">
        <f t="shared" si="815"/>
        <v>0.29690458868881098</v>
      </c>
      <c r="S1735" s="24">
        <f t="shared" si="816"/>
        <v>713.84102244837698</v>
      </c>
      <c r="T1735" s="12">
        <f t="shared" si="829"/>
        <v>0.22006086033941305</v>
      </c>
      <c r="W1735" s="24">
        <f t="shared" si="830"/>
        <v>656.54505868039166</v>
      </c>
      <c r="X1735" s="24">
        <f t="shared" si="831"/>
        <v>825.62199210215476</v>
      </c>
      <c r="Y1735" s="13">
        <f t="shared" si="817"/>
        <v>0.29498165122829983</v>
      </c>
      <c r="Z1735" s="24">
        <f t="shared" si="818"/>
        <v>3919.4594387552256</v>
      </c>
      <c r="AA1735" s="24">
        <f t="shared" si="819"/>
        <v>17949.023284343119</v>
      </c>
      <c r="AB1735" s="24">
        <f t="shared" si="832"/>
        <v>702.2036905882627</v>
      </c>
      <c r="AC1735" s="24">
        <f t="shared" si="833"/>
        <v>555.91612208221363</v>
      </c>
      <c r="AE1735" s="14">
        <f t="shared" si="834"/>
        <v>143.08333333333334</v>
      </c>
      <c r="AF1735" s="24">
        <f t="shared" si="838"/>
        <v>502.95806104110682</v>
      </c>
      <c r="AG1735" s="3">
        <f t="shared" si="835"/>
        <v>-1</v>
      </c>
      <c r="AH1735" s="3">
        <f>IF(AC1735&lt;=450,AthetaR30_0,IF(AC1735&gt;=650,AthetaR30_2,(IF(AC1735&lt;=550,AthetaR30_0+(AthetaR30_1-AthetaR30_0)/100*(AC1735-450),AthetaR30_1+(AthetaR30_2-AthetaR30_1)/100*(AC1735-450)))))</f>
        <v>0</v>
      </c>
      <c r="AI1735" s="3">
        <f>IF(AD1735&lt;=450,AthetaR60_0,IF(AD1735&gt;=650,AthetaR60_2,(IF(AD1735&lt;=550,AthetaR60_0+(AthetaR60_1-AthetaR60_0)/100*(AD1735-450),AthetaR60_1+(AthetaR60_2-AthetaR60_1)/100*(AD1735-450)))))</f>
        <v>0.5</v>
      </c>
      <c r="AJ1735" s="3">
        <f>IF(AE1735&lt;=450,AthetaR90_0,IF(AE1735&gt;=650,AthetaR90_2,(IF(AE1735&lt;=550,AthetaR90_0+(AthetaR90_1-AthetaR90_0)/100*(AE1735-450),AthetaR90_1+(AthetaR90_2-AthetaR90_1)/100*(AE1735-450)))))</f>
        <v>1.3</v>
      </c>
      <c r="AK1735" s="3">
        <f>IF(AF1735&lt;=450,AthetaR120_0,IF(AF1735&gt;=650,AthetaR120_2,(IF(AF1735&lt;=550,AthetaR120_0+(AthetaR120_1-AthetaR120_0)/100*(AF1735-450),AthetaR120_1+(AthetaR120_2-AthetaR120_1)/100*(AF1735-450)))))</f>
        <v>1.5187019605040311</v>
      </c>
      <c r="AL1735" s="24">
        <f t="shared" si="836"/>
        <v>702.2036905882627</v>
      </c>
      <c r="AM1735" s="14">
        <f t="shared" si="837"/>
        <v>547.37797326922555</v>
      </c>
    </row>
    <row r="1736" spans="2:39" x14ac:dyDescent="0.25">
      <c r="B1736" s="3">
        <f t="shared" si="820"/>
        <v>8590</v>
      </c>
      <c r="C1736" s="14">
        <f t="shared" si="821"/>
        <v>143.16666666666666</v>
      </c>
      <c r="D1736" s="11">
        <f t="shared" si="822"/>
        <v>1075.4622677803111</v>
      </c>
      <c r="E1736" s="11">
        <f t="shared" si="808"/>
        <v>813.53723457925275</v>
      </c>
      <c r="F1736" s="11">
        <f t="shared" si="823"/>
        <v>400.16024310439644</v>
      </c>
      <c r="G1736" s="11">
        <f t="shared" si="809"/>
        <v>702.39746691426478</v>
      </c>
      <c r="H1736" s="11">
        <f t="shared" si="810"/>
        <v>556.13618294255309</v>
      </c>
      <c r="I1736" s="24">
        <f t="shared" si="824"/>
        <v>400.16024310439644</v>
      </c>
      <c r="J1736" s="12">
        <f t="shared" si="811"/>
        <v>0.19078070703296934</v>
      </c>
      <c r="K1736" s="24">
        <f t="shared" si="812"/>
        <v>605.95799931396232</v>
      </c>
      <c r="L1736" s="12">
        <f t="shared" si="825"/>
        <v>0.19052968401887227</v>
      </c>
      <c r="M1736" s="24">
        <f t="shared" si="826"/>
        <v>702.39746691426478</v>
      </c>
      <c r="N1736" s="12">
        <f t="shared" si="813"/>
        <v>0.37369161333492018</v>
      </c>
      <c r="O1736" s="24">
        <f t="shared" si="814"/>
        <v>1031.1987337162109</v>
      </c>
      <c r="P1736" s="12">
        <f t="shared" si="827"/>
        <v>0.19339252455955211</v>
      </c>
      <c r="Q1736" s="24">
        <f t="shared" si="828"/>
        <v>556.13618294255309</v>
      </c>
      <c r="R1736" s="12">
        <f t="shared" si="815"/>
        <v>0.29681741735970024</v>
      </c>
      <c r="S1736" s="24">
        <f t="shared" si="816"/>
        <v>714.05066806572017</v>
      </c>
      <c r="T1736" s="12">
        <f t="shared" si="829"/>
        <v>0.21994671901919352</v>
      </c>
      <c r="W1736" s="24">
        <f t="shared" si="830"/>
        <v>656.84004033162</v>
      </c>
      <c r="X1736" s="24">
        <f t="shared" si="831"/>
        <v>826.2021495960106</v>
      </c>
      <c r="Y1736" s="13">
        <f t="shared" si="817"/>
        <v>0.29480277628227453</v>
      </c>
      <c r="Z1736" s="24">
        <f t="shared" si="818"/>
        <v>3917.429856190819</v>
      </c>
      <c r="AA1736" s="24">
        <f t="shared" si="819"/>
        <v>17953.149438818677</v>
      </c>
      <c r="AB1736" s="24">
        <f t="shared" si="832"/>
        <v>702.39746691426478</v>
      </c>
      <c r="AC1736" s="24">
        <f t="shared" si="833"/>
        <v>556.13618294255309</v>
      </c>
      <c r="AE1736" s="14">
        <f t="shared" si="834"/>
        <v>143.16666666666666</v>
      </c>
      <c r="AF1736" s="24">
        <f t="shared" si="838"/>
        <v>503.06809147127655</v>
      </c>
      <c r="AG1736" s="3">
        <f t="shared" si="835"/>
        <v>-1</v>
      </c>
      <c r="AH1736" s="3">
        <f>IF(AC1736&lt;=450,AthetaR30_0,IF(AC1736&gt;=650,AthetaR30_2,(IF(AC1736&lt;=550,AthetaR30_0+(AthetaR30_1-AthetaR30_0)/100*(AC1736-450),AthetaR30_1+(AthetaR30_2-AthetaR30_1)/100*(AC1736-450)))))</f>
        <v>0</v>
      </c>
      <c r="AI1736" s="3">
        <f>IF(AD1736&lt;=450,AthetaR60_0,IF(AD1736&gt;=650,AthetaR60_2,(IF(AD1736&lt;=550,AthetaR60_0+(AthetaR60_1-AthetaR60_0)/100*(AD1736-450),AthetaR60_1+(AthetaR60_2-AthetaR60_1)/100*(AD1736-450)))))</f>
        <v>0.5</v>
      </c>
      <c r="AJ1736" s="3">
        <f>IF(AE1736&lt;=450,AthetaR90_0,IF(AE1736&gt;=650,AthetaR90_2,(IF(AE1736&lt;=550,AthetaR90_0+(AthetaR90_1-AthetaR90_0)/100*(AE1736-450),AthetaR90_1+(AthetaR90_2-AthetaR90_1)/100*(AE1736-450)))))</f>
        <v>1.3</v>
      </c>
      <c r="AK1736" s="3">
        <f>IF(AF1736&lt;=450,AthetaR120_0,IF(AF1736&gt;=650,AthetaR120_2,(IF(AF1736&lt;=550,AthetaR120_0+(AthetaR120_1-AthetaR120_0)/100*(AF1736-450),AthetaR120_1+(AthetaR120_2-AthetaR120_1)/100*(AF1736-450)))))</f>
        <v>1.517909741406809</v>
      </c>
      <c r="AL1736" s="24">
        <f t="shared" si="836"/>
        <v>702.39746691426478</v>
      </c>
      <c r="AM1736" s="14">
        <f t="shared" si="837"/>
        <v>547.58436847427015</v>
      </c>
    </row>
    <row r="1737" spans="2:39" x14ac:dyDescent="0.25">
      <c r="B1737" s="3">
        <f t="shared" si="820"/>
        <v>8595</v>
      </c>
      <c r="C1737" s="14">
        <f t="shared" si="821"/>
        <v>143.25</v>
      </c>
      <c r="D1737" s="11">
        <f t="shared" si="822"/>
        <v>1075.5493791759372</v>
      </c>
      <c r="E1737" s="11">
        <f t="shared" si="808"/>
        <v>813.75103292790482</v>
      </c>
      <c r="F1737" s="11">
        <f t="shared" si="823"/>
        <v>400.35077278841533</v>
      </c>
      <c r="G1737" s="11">
        <f t="shared" si="809"/>
        <v>702.59085943882428</v>
      </c>
      <c r="H1737" s="11">
        <f t="shared" si="810"/>
        <v>556.35612966157225</v>
      </c>
      <c r="I1737" s="24">
        <f t="shared" si="824"/>
        <v>400.35077278841533</v>
      </c>
      <c r="J1737" s="12">
        <f t="shared" si="811"/>
        <v>0.19075149212121412</v>
      </c>
      <c r="K1737" s="24">
        <f t="shared" si="812"/>
        <v>606.05080597712617</v>
      </c>
      <c r="L1737" s="12">
        <f t="shared" si="825"/>
        <v>0.19047381424740228</v>
      </c>
      <c r="M1737" s="24">
        <f t="shared" si="826"/>
        <v>702.59085943882428</v>
      </c>
      <c r="N1737" s="12">
        <f t="shared" si="813"/>
        <v>0.37297019808252496</v>
      </c>
      <c r="O1737" s="24">
        <f t="shared" si="814"/>
        <v>1033.1933233605794</v>
      </c>
      <c r="P1737" s="12">
        <f t="shared" si="827"/>
        <v>0.19300727186499464</v>
      </c>
      <c r="Q1737" s="24">
        <f t="shared" si="828"/>
        <v>556.35612966157225</v>
      </c>
      <c r="R1737" s="12">
        <f t="shared" si="815"/>
        <v>0.29673026140887621</v>
      </c>
      <c r="S1737" s="24">
        <f t="shared" si="816"/>
        <v>714.26039984237264</v>
      </c>
      <c r="T1737" s="12">
        <f t="shared" si="829"/>
        <v>0.21983263984825152</v>
      </c>
      <c r="W1737" s="24">
        <f t="shared" si="830"/>
        <v>657.13484310790227</v>
      </c>
      <c r="X1737" s="24">
        <f t="shared" si="831"/>
        <v>826.78618405884254</v>
      </c>
      <c r="Y1737" s="13">
        <f t="shared" si="817"/>
        <v>0.29462295100917674</v>
      </c>
      <c r="Z1737" s="24">
        <f t="shared" si="818"/>
        <v>3915.4047455000637</v>
      </c>
      <c r="AA1737" s="24">
        <f t="shared" si="819"/>
        <v>17957.284498702829</v>
      </c>
      <c r="AB1737" s="24">
        <f t="shared" si="832"/>
        <v>702.59085943882428</v>
      </c>
      <c r="AC1737" s="24">
        <f t="shared" si="833"/>
        <v>556.35612966157225</v>
      </c>
      <c r="AE1737" s="14">
        <f t="shared" si="834"/>
        <v>143.25</v>
      </c>
      <c r="AF1737" s="24">
        <f t="shared" si="838"/>
        <v>503.17806483078613</v>
      </c>
      <c r="AG1737" s="3">
        <f t="shared" si="835"/>
        <v>-1</v>
      </c>
      <c r="AH1737" s="3">
        <f>IF(AC1737&lt;=450,AthetaR30_0,IF(AC1737&gt;=650,AthetaR30_2,(IF(AC1737&lt;=550,AthetaR30_0+(AthetaR30_1-AthetaR30_0)/100*(AC1737-450),AthetaR30_1+(AthetaR30_2-AthetaR30_1)/100*(AC1737-450)))))</f>
        <v>0</v>
      </c>
      <c r="AI1737" s="3">
        <f>IF(AD1737&lt;=450,AthetaR60_0,IF(AD1737&gt;=650,AthetaR60_2,(IF(AD1737&lt;=550,AthetaR60_0+(AthetaR60_1-AthetaR60_0)/100*(AD1737-450),AthetaR60_1+(AthetaR60_2-AthetaR60_1)/100*(AD1737-450)))))</f>
        <v>0.5</v>
      </c>
      <c r="AJ1737" s="3">
        <f>IF(AE1737&lt;=450,AthetaR90_0,IF(AE1737&gt;=650,AthetaR90_2,(IF(AE1737&lt;=550,AthetaR90_0+(AthetaR90_1-AthetaR90_0)/100*(AE1737-450),AthetaR90_1+(AthetaR90_2-AthetaR90_1)/100*(AE1737-450)))))</f>
        <v>1.3</v>
      </c>
      <c r="AK1737" s="3">
        <f>IF(AF1737&lt;=450,AthetaR120_0,IF(AF1737&gt;=650,AthetaR120_2,(IF(AF1737&lt;=550,AthetaR120_0+(AthetaR120_1-AthetaR120_0)/100*(AF1737-450),AthetaR120_1+(AthetaR120_2-AthetaR120_1)/100*(AF1737-450)))))</f>
        <v>1.51711793321834</v>
      </c>
      <c r="AL1737" s="24">
        <f t="shared" si="836"/>
        <v>702.59085943882428</v>
      </c>
      <c r="AM1737" s="14">
        <f t="shared" si="837"/>
        <v>547.79064993183022</v>
      </c>
    </row>
    <row r="1738" spans="2:39" x14ac:dyDescent="0.25">
      <c r="B1738" s="3">
        <f t="shared" si="820"/>
        <v>8600</v>
      </c>
      <c r="C1738" s="14">
        <f t="shared" si="821"/>
        <v>143.33333333333334</v>
      </c>
      <c r="D1738" s="11">
        <f t="shared" si="822"/>
        <v>1075.6364399548288</v>
      </c>
      <c r="E1738" s="11">
        <f t="shared" si="808"/>
        <v>813.96483127655699</v>
      </c>
      <c r="F1738" s="11">
        <f t="shared" si="823"/>
        <v>400.54124660266274</v>
      </c>
      <c r="G1738" s="11">
        <f t="shared" si="809"/>
        <v>702.78386671068927</v>
      </c>
      <c r="H1738" s="11">
        <f t="shared" si="810"/>
        <v>556.57596230142053</v>
      </c>
      <c r="I1738" s="24">
        <f t="shared" si="824"/>
        <v>400.54124660266274</v>
      </c>
      <c r="J1738" s="12">
        <f t="shared" si="811"/>
        <v>0.19072227242444559</v>
      </c>
      <c r="K1738" s="24">
        <f t="shared" si="812"/>
        <v>606.14365628009227</v>
      </c>
      <c r="L1738" s="12">
        <f t="shared" si="825"/>
        <v>0.19041794801479445</v>
      </c>
      <c r="M1738" s="24">
        <f t="shared" si="826"/>
        <v>702.78386671068927</v>
      </c>
      <c r="N1738" s="12">
        <f t="shared" si="813"/>
        <v>0.37224513762372269</v>
      </c>
      <c r="O1738" s="24">
        <f t="shared" si="814"/>
        <v>1035.205781145386</v>
      </c>
      <c r="P1738" s="12">
        <f t="shared" si="827"/>
        <v>0.1926205588899817</v>
      </c>
      <c r="Q1738" s="24">
        <f t="shared" si="828"/>
        <v>556.57596230142053</v>
      </c>
      <c r="R1738" s="12">
        <f t="shared" si="815"/>
        <v>0.29664312089683659</v>
      </c>
      <c r="S1738" s="24">
        <f t="shared" si="816"/>
        <v>714.47021767594879</v>
      </c>
      <c r="T1738" s="12">
        <f t="shared" si="829"/>
        <v>0.21971862284481722</v>
      </c>
      <c r="W1738" s="24">
        <f t="shared" si="830"/>
        <v>657.42946605891143</v>
      </c>
      <c r="X1738" s="24">
        <f t="shared" si="831"/>
        <v>827.37413225419084</v>
      </c>
      <c r="Y1738" s="13">
        <f t="shared" si="817"/>
        <v>0.29444216882644553</v>
      </c>
      <c r="Z1738" s="24">
        <f t="shared" si="818"/>
        <v>3913.384130441139</v>
      </c>
      <c r="AA1738" s="24">
        <f t="shared" si="819"/>
        <v>17961.428585872069</v>
      </c>
      <c r="AB1738" s="24">
        <f t="shared" si="832"/>
        <v>702.78386671068927</v>
      </c>
      <c r="AC1738" s="24">
        <f t="shared" si="833"/>
        <v>556.57596230142053</v>
      </c>
      <c r="AE1738" s="14">
        <f t="shared" si="834"/>
        <v>143.33333333333334</v>
      </c>
      <c r="AF1738" s="24">
        <f t="shared" si="838"/>
        <v>503.28798115071027</v>
      </c>
      <c r="AG1738" s="3">
        <f t="shared" si="835"/>
        <v>-1</v>
      </c>
      <c r="AH1738" s="3">
        <f>IF(AC1738&lt;=450,AthetaR30_0,IF(AC1738&gt;=650,AthetaR30_2,(IF(AC1738&lt;=550,AthetaR30_0+(AthetaR30_1-AthetaR30_0)/100*(AC1738-450),AthetaR30_1+(AthetaR30_2-AthetaR30_1)/100*(AC1738-450)))))</f>
        <v>0</v>
      </c>
      <c r="AI1738" s="3">
        <f>IF(AD1738&lt;=450,AthetaR60_0,IF(AD1738&gt;=650,AthetaR60_2,(IF(AD1738&lt;=550,AthetaR60_0+(AthetaR60_1-AthetaR60_0)/100*(AD1738-450),AthetaR60_1+(AthetaR60_2-AthetaR60_1)/100*(AD1738-450)))))</f>
        <v>0.5</v>
      </c>
      <c r="AJ1738" s="3">
        <f>IF(AE1738&lt;=450,AthetaR90_0,IF(AE1738&gt;=650,AthetaR90_2,(IF(AE1738&lt;=550,AthetaR90_0+(AthetaR90_1-AthetaR90_0)/100*(AE1738-450),AthetaR90_1+(AthetaR90_2-AthetaR90_1)/100*(AE1738-450)))))</f>
        <v>1.3</v>
      </c>
      <c r="AK1738" s="3">
        <f>IF(AF1738&lt;=450,AthetaR120_0,IF(AF1738&gt;=650,AthetaR120_2,(IF(AF1738&lt;=550,AthetaR120_0+(AthetaR120_1-AthetaR120_0)/100*(AF1738-450),AthetaR120_1+(AthetaR120_2-AthetaR120_1)/100*(AF1738-450)))))</f>
        <v>1.5163265357148861</v>
      </c>
      <c r="AL1738" s="24">
        <f t="shared" si="836"/>
        <v>702.78386671068927</v>
      </c>
      <c r="AM1738" s="14">
        <f t="shared" si="837"/>
        <v>547.99681777208536</v>
      </c>
    </row>
    <row r="1739" spans="2:39" x14ac:dyDescent="0.25">
      <c r="B1739" s="3">
        <f t="shared" si="820"/>
        <v>8605</v>
      </c>
      <c r="C1739" s="14">
        <f t="shared" si="821"/>
        <v>143.41666666666666</v>
      </c>
      <c r="D1739" s="11">
        <f t="shared" si="822"/>
        <v>1075.7234501757737</v>
      </c>
      <c r="E1739" s="11">
        <f t="shared" si="808"/>
        <v>814.17862962520894</v>
      </c>
      <c r="F1739" s="11">
        <f t="shared" si="823"/>
        <v>400.73166455067752</v>
      </c>
      <c r="G1739" s="11">
        <f t="shared" si="809"/>
        <v>702.97648726957925</v>
      </c>
      <c r="H1739" s="11">
        <f t="shared" si="810"/>
        <v>556.7956809242653</v>
      </c>
      <c r="I1739" s="24">
        <f t="shared" si="824"/>
        <v>400.73166455067752</v>
      </c>
      <c r="J1739" s="12">
        <f t="shared" si="811"/>
        <v>0.19069304794129718</v>
      </c>
      <c r="K1739" s="24">
        <f t="shared" si="812"/>
        <v>606.23655025425501</v>
      </c>
      <c r="L1739" s="12">
        <f t="shared" si="825"/>
        <v>0.19036208533933244</v>
      </c>
      <c r="M1739" s="24">
        <f t="shared" si="826"/>
        <v>702.97648726957925</v>
      </c>
      <c r="N1739" s="12">
        <f t="shared" si="813"/>
        <v>0.37151641417072201</v>
      </c>
      <c r="O1739" s="24">
        <f t="shared" si="814"/>
        <v>1037.2363205849056</v>
      </c>
      <c r="P1739" s="12">
        <f t="shared" si="827"/>
        <v>0.19223237658501632</v>
      </c>
      <c r="Q1739" s="24">
        <f t="shared" si="828"/>
        <v>556.7956809242653</v>
      </c>
      <c r="R1739" s="12">
        <f t="shared" si="815"/>
        <v>0.29655599588396608</v>
      </c>
      <c r="S1739" s="24">
        <f t="shared" si="816"/>
        <v>714.68012146401793</v>
      </c>
      <c r="T1739" s="12">
        <f t="shared" si="829"/>
        <v>0.21960466802698203</v>
      </c>
      <c r="W1739" s="24">
        <f t="shared" si="830"/>
        <v>657.72390822773787</v>
      </c>
      <c r="X1739" s="24">
        <f t="shared" si="831"/>
        <v>827.96603139183458</v>
      </c>
      <c r="Y1739" s="13">
        <f t="shared" si="817"/>
        <v>0.2942604230855716</v>
      </c>
      <c r="Z1739" s="24">
        <f t="shared" si="818"/>
        <v>3911.3680349367769</v>
      </c>
      <c r="AA1739" s="24">
        <f t="shared" si="819"/>
        <v>17965.581823142158</v>
      </c>
      <c r="AB1739" s="24">
        <f t="shared" si="832"/>
        <v>702.97648726957925</v>
      </c>
      <c r="AC1739" s="24">
        <f t="shared" si="833"/>
        <v>556.7956809242653</v>
      </c>
      <c r="AE1739" s="14">
        <f t="shared" si="834"/>
        <v>143.41666666666666</v>
      </c>
      <c r="AF1739" s="24">
        <f t="shared" si="838"/>
        <v>503.39784046213265</v>
      </c>
      <c r="AG1739" s="3">
        <f t="shared" si="835"/>
        <v>-1</v>
      </c>
      <c r="AH1739" s="3">
        <f>IF(AC1739&lt;=450,AthetaR30_0,IF(AC1739&gt;=650,AthetaR30_2,(IF(AC1739&lt;=550,AthetaR30_0+(AthetaR30_1-AthetaR30_0)/100*(AC1739-450),AthetaR30_1+(AthetaR30_2-AthetaR30_1)/100*(AC1739-450)))))</f>
        <v>0</v>
      </c>
      <c r="AI1739" s="3">
        <f>IF(AD1739&lt;=450,AthetaR60_0,IF(AD1739&gt;=650,AthetaR60_2,(IF(AD1739&lt;=550,AthetaR60_0+(AthetaR60_1-AthetaR60_0)/100*(AD1739-450),AthetaR60_1+(AthetaR60_2-AthetaR60_1)/100*(AD1739-450)))))</f>
        <v>0.5</v>
      </c>
      <c r="AJ1739" s="3">
        <f>IF(AE1739&lt;=450,AthetaR90_0,IF(AE1739&gt;=650,AthetaR90_2,(IF(AE1739&lt;=550,AthetaR90_0+(AthetaR90_1-AthetaR90_0)/100*(AE1739-450),AthetaR90_1+(AthetaR90_2-AthetaR90_1)/100*(AE1739-450)))))</f>
        <v>1.3</v>
      </c>
      <c r="AK1739" s="3">
        <f>IF(AF1739&lt;=450,AthetaR120_0,IF(AF1739&gt;=650,AthetaR120_2,(IF(AF1739&lt;=550,AthetaR120_0+(AthetaR120_1-AthetaR120_0)/100*(AF1739-450),AthetaR120_1+(AthetaR120_2-AthetaR120_1)/100*(AF1739-450)))))</f>
        <v>1.5155355486726449</v>
      </c>
      <c r="AL1739" s="24">
        <f t="shared" si="836"/>
        <v>702.97648726957925</v>
      </c>
      <c r="AM1739" s="14">
        <f t="shared" si="837"/>
        <v>548.20287212567382</v>
      </c>
    </row>
    <row r="1740" spans="2:39" x14ac:dyDescent="0.25">
      <c r="B1740" s="3">
        <f t="shared" si="820"/>
        <v>8610</v>
      </c>
      <c r="C1740" s="14">
        <f t="shared" si="821"/>
        <v>143.5</v>
      </c>
      <c r="D1740" s="11">
        <f t="shared" si="822"/>
        <v>1075.8104098974584</v>
      </c>
      <c r="E1740" s="11">
        <f t="shared" si="808"/>
        <v>814.39242797386112</v>
      </c>
      <c r="F1740" s="11">
        <f t="shared" si="823"/>
        <v>400.92202663601688</v>
      </c>
      <c r="G1740" s="11">
        <f t="shared" si="809"/>
        <v>703.16871964616428</v>
      </c>
      <c r="H1740" s="11">
        <f t="shared" si="810"/>
        <v>557.01528559229223</v>
      </c>
      <c r="I1740" s="24">
        <f t="shared" si="824"/>
        <v>400.92202663601688</v>
      </c>
      <c r="J1740" s="12">
        <f t="shared" si="811"/>
        <v>0.19066381867045221</v>
      </c>
      <c r="K1740" s="24">
        <f t="shared" si="812"/>
        <v>606.32948793087917</v>
      </c>
      <c r="L1740" s="12">
        <f t="shared" si="825"/>
        <v>0.19030622623926793</v>
      </c>
      <c r="M1740" s="24">
        <f t="shared" si="826"/>
        <v>703.16871964616428</v>
      </c>
      <c r="N1740" s="12">
        <f t="shared" si="813"/>
        <v>0.37078400995241501</v>
      </c>
      <c r="O1740" s="24">
        <f t="shared" si="814"/>
        <v>1039.2851582806711</v>
      </c>
      <c r="P1740" s="12">
        <f t="shared" si="827"/>
        <v>0.19184271588051099</v>
      </c>
      <c r="Q1740" s="24">
        <f t="shared" si="828"/>
        <v>557.01528559229223</v>
      </c>
      <c r="R1740" s="12">
        <f t="shared" si="815"/>
        <v>0.29646888643053587</v>
      </c>
      <c r="S1740" s="24">
        <f t="shared" si="816"/>
        <v>714.89011110410354</v>
      </c>
      <c r="T1740" s="12">
        <f t="shared" si="829"/>
        <v>0.21949077541262452</v>
      </c>
      <c r="W1740" s="24">
        <f t="shared" si="830"/>
        <v>658.01816865082344</v>
      </c>
      <c r="X1740" s="24">
        <f t="shared" si="831"/>
        <v>828.56191913432428</v>
      </c>
      <c r="Y1740" s="13">
        <f t="shared" si="817"/>
        <v>0.29407770707139164</v>
      </c>
      <c r="Z1740" s="24">
        <f t="shared" si="818"/>
        <v>3909.3564830759419</v>
      </c>
      <c r="AA1740" s="24">
        <f t="shared" si="819"/>
        <v>17969.744334277224</v>
      </c>
      <c r="AB1740" s="24">
        <f t="shared" si="832"/>
        <v>703.16871964616428</v>
      </c>
      <c r="AC1740" s="24">
        <f t="shared" si="833"/>
        <v>557.01528559229223</v>
      </c>
      <c r="AE1740" s="14">
        <f t="shared" si="834"/>
        <v>143.5</v>
      </c>
      <c r="AF1740" s="24">
        <f t="shared" si="838"/>
        <v>503.50764279614611</v>
      </c>
      <c r="AG1740" s="3">
        <f t="shared" si="835"/>
        <v>-1</v>
      </c>
      <c r="AH1740" s="3">
        <f>IF(AC1740&lt;=450,AthetaR30_0,IF(AC1740&gt;=650,AthetaR30_2,(IF(AC1740&lt;=550,AthetaR30_0+(AthetaR30_1-AthetaR30_0)/100*(AC1740-450),AthetaR30_1+(AthetaR30_2-AthetaR30_1)/100*(AC1740-450)))))</f>
        <v>0</v>
      </c>
      <c r="AI1740" s="3">
        <f>IF(AD1740&lt;=450,AthetaR60_0,IF(AD1740&gt;=650,AthetaR60_2,(IF(AD1740&lt;=550,AthetaR60_0+(AthetaR60_1-AthetaR60_0)/100*(AD1740-450),AthetaR60_1+(AthetaR60_2-AthetaR60_1)/100*(AD1740-450)))))</f>
        <v>0.5</v>
      </c>
      <c r="AJ1740" s="3">
        <f>IF(AE1740&lt;=450,AthetaR90_0,IF(AE1740&gt;=650,AthetaR90_2,(IF(AE1740&lt;=550,AthetaR90_0+(AthetaR90_1-AthetaR90_0)/100*(AE1740-450),AthetaR90_1+(AthetaR90_2-AthetaR90_1)/100*(AE1740-450)))))</f>
        <v>1.3</v>
      </c>
      <c r="AK1740" s="3">
        <f>IF(AF1740&lt;=450,AthetaR120_0,IF(AF1740&gt;=650,AthetaR120_2,(IF(AF1740&lt;=550,AthetaR120_0+(AthetaR120_1-AthetaR120_0)/100*(AF1740-450),AthetaR120_1+(AthetaR120_2-AthetaR120_1)/100*(AF1740-450)))))</f>
        <v>1.5147449718677479</v>
      </c>
      <c r="AL1740" s="24">
        <f t="shared" si="836"/>
        <v>703.16871964616428</v>
      </c>
      <c r="AM1740" s="14">
        <f t="shared" si="837"/>
        <v>548.4088131236964</v>
      </c>
    </row>
    <row r="1741" spans="2:39" x14ac:dyDescent="0.25">
      <c r="B1741" s="3">
        <f t="shared" si="820"/>
        <v>8615</v>
      </c>
      <c r="C1741" s="14">
        <f t="shared" si="821"/>
        <v>143.58333333333334</v>
      </c>
      <c r="D1741" s="11">
        <f t="shared" si="822"/>
        <v>1075.8973191784662</v>
      </c>
      <c r="E1741" s="11">
        <f t="shared" si="808"/>
        <v>814.60622632251329</v>
      </c>
      <c r="F1741" s="11">
        <f t="shared" si="823"/>
        <v>401.11233286225615</v>
      </c>
      <c r="G1741" s="11">
        <f t="shared" si="809"/>
        <v>703.36056236204479</v>
      </c>
      <c r="H1741" s="11">
        <f t="shared" si="810"/>
        <v>557.23477636770485</v>
      </c>
      <c r="I1741" s="24">
        <f t="shared" si="824"/>
        <v>401.11233286225615</v>
      </c>
      <c r="J1741" s="12">
        <f t="shared" si="811"/>
        <v>0.1906345846106435</v>
      </c>
      <c r="K1741" s="24">
        <f t="shared" si="812"/>
        <v>606.42246934110005</v>
      </c>
      <c r="L1741" s="12">
        <f t="shared" si="825"/>
        <v>0.19025037073288986</v>
      </c>
      <c r="M1741" s="24">
        <f t="shared" si="826"/>
        <v>703.36056236204479</v>
      </c>
      <c r="N1741" s="12">
        <f t="shared" si="813"/>
        <v>0.37004790721762759</v>
      </c>
      <c r="O1741" s="24">
        <f t="shared" si="814"/>
        <v>1041.3525139724964</v>
      </c>
      <c r="P1741" s="12">
        <f t="shared" si="827"/>
        <v>0.19145156768801661</v>
      </c>
      <c r="Q1741" s="24">
        <f t="shared" si="828"/>
        <v>557.23477636770485</v>
      </c>
      <c r="R1741" s="12">
        <f t="shared" si="815"/>
        <v>0.29638179259670377</v>
      </c>
      <c r="S1741" s="24">
        <f t="shared" si="816"/>
        <v>715.10018649368544</v>
      </c>
      <c r="T1741" s="12">
        <f t="shared" si="829"/>
        <v>0.2193769450195186</v>
      </c>
      <c r="W1741" s="24">
        <f t="shared" si="830"/>
        <v>658.31224635789488</v>
      </c>
      <c r="X1741" s="24">
        <f t="shared" si="831"/>
        <v>829.16183360362731</v>
      </c>
      <c r="Y1741" s="13">
        <f t="shared" si="817"/>
        <v>0.29389401400135995</v>
      </c>
      <c r="Z1741" s="24">
        <f t="shared" si="818"/>
        <v>3907.3494991154603</v>
      </c>
      <c r="AA1741" s="24">
        <f t="shared" si="819"/>
        <v>17973.916243997985</v>
      </c>
      <c r="AB1741" s="24">
        <f t="shared" si="832"/>
        <v>703.36056236204479</v>
      </c>
      <c r="AC1741" s="24">
        <f t="shared" si="833"/>
        <v>557.23477636770485</v>
      </c>
      <c r="AE1741" s="14">
        <f t="shared" si="834"/>
        <v>143.58333333333334</v>
      </c>
      <c r="AF1741" s="24">
        <f t="shared" si="838"/>
        <v>503.61738818385243</v>
      </c>
      <c r="AG1741" s="3">
        <f t="shared" si="835"/>
        <v>-1</v>
      </c>
      <c r="AH1741" s="3">
        <f>IF(AC1741&lt;=450,AthetaR30_0,IF(AC1741&gt;=650,AthetaR30_2,(IF(AC1741&lt;=550,AthetaR30_0+(AthetaR30_1-AthetaR30_0)/100*(AC1741-450),AthetaR30_1+(AthetaR30_2-AthetaR30_1)/100*(AC1741-450)))))</f>
        <v>0</v>
      </c>
      <c r="AI1741" s="3">
        <f>IF(AD1741&lt;=450,AthetaR60_0,IF(AD1741&gt;=650,AthetaR60_2,(IF(AD1741&lt;=550,AthetaR60_0+(AthetaR60_1-AthetaR60_0)/100*(AD1741-450),AthetaR60_1+(AthetaR60_2-AthetaR60_1)/100*(AD1741-450)))))</f>
        <v>0.5</v>
      </c>
      <c r="AJ1741" s="3">
        <f>IF(AE1741&lt;=450,AthetaR90_0,IF(AE1741&gt;=650,AthetaR90_2,(IF(AE1741&lt;=550,AthetaR90_0+(AthetaR90_1-AthetaR90_0)/100*(AE1741-450),AthetaR90_1+(AthetaR90_2-AthetaR90_1)/100*(AE1741-450)))))</f>
        <v>1.3</v>
      </c>
      <c r="AK1741" s="3">
        <f>IF(AF1741&lt;=450,AthetaR120_0,IF(AF1741&gt;=650,AthetaR120_2,(IF(AF1741&lt;=550,AthetaR120_0+(AthetaR120_1-AthetaR120_0)/100*(AF1741-450),AthetaR120_1+(AthetaR120_2-AthetaR120_1)/100*(AF1741-450)))))</f>
        <v>1.5139548050762626</v>
      </c>
      <c r="AL1741" s="24">
        <f t="shared" si="836"/>
        <v>703.36056236204479</v>
      </c>
      <c r="AM1741" s="14">
        <f t="shared" si="837"/>
        <v>548.61464089772016</v>
      </c>
    </row>
    <row r="1742" spans="2:39" x14ac:dyDescent="0.25">
      <c r="B1742" s="3">
        <f t="shared" si="820"/>
        <v>8620</v>
      </c>
      <c r="C1742" s="14">
        <f t="shared" si="821"/>
        <v>143.66666666666666</v>
      </c>
      <c r="D1742" s="11">
        <f t="shared" si="822"/>
        <v>1075.9841780772792</v>
      </c>
      <c r="E1742" s="11">
        <f t="shared" si="808"/>
        <v>814.82002467116524</v>
      </c>
      <c r="F1742" s="11">
        <f t="shared" si="823"/>
        <v>401.30258323298904</v>
      </c>
      <c r="G1742" s="11">
        <f t="shared" si="809"/>
        <v>703.55201392973277</v>
      </c>
      <c r="H1742" s="11">
        <f t="shared" si="810"/>
        <v>557.45415331272432</v>
      </c>
      <c r="I1742" s="24">
        <f t="shared" si="824"/>
        <v>401.30258323298904</v>
      </c>
      <c r="J1742" s="12">
        <f t="shared" si="811"/>
        <v>0.19060534576065305</v>
      </c>
      <c r="K1742" s="24">
        <f t="shared" si="812"/>
        <v>606.5154945159245</v>
      </c>
      <c r="L1742" s="12">
        <f t="shared" si="825"/>
        <v>0.19019451883845051</v>
      </c>
      <c r="M1742" s="24">
        <f t="shared" si="826"/>
        <v>703.55201392973277</v>
      </c>
      <c r="N1742" s="12">
        <f t="shared" si="813"/>
        <v>0.3693080882384529</v>
      </c>
      <c r="O1742" s="24">
        <f t="shared" si="814"/>
        <v>1043.4386105904255</v>
      </c>
      <c r="P1742" s="12">
        <f t="shared" si="827"/>
        <v>0.19105892290120513</v>
      </c>
      <c r="Q1742" s="24">
        <f t="shared" si="828"/>
        <v>557.45415331272432</v>
      </c>
      <c r="R1742" s="12">
        <f t="shared" si="815"/>
        <v>0.29629471444251382</v>
      </c>
      <c r="S1742" s="24">
        <f t="shared" si="816"/>
        <v>715.31034753019901</v>
      </c>
      <c r="T1742" s="12">
        <f t="shared" si="829"/>
        <v>0.21926317686521896</v>
      </c>
      <c r="W1742" s="24">
        <f t="shared" si="830"/>
        <v>658.60614037189623</v>
      </c>
      <c r="X1742" s="24">
        <f t="shared" si="831"/>
        <v>829.76581338788526</v>
      </c>
      <c r="Y1742" s="13">
        <f t="shared" si="817"/>
        <v>0.29370933702482671</v>
      </c>
      <c r="Z1742" s="24">
        <f t="shared" si="818"/>
        <v>3905.3471074817253</v>
      </c>
      <c r="AA1742" s="24">
        <f t="shared" si="819"/>
        <v>17978.097677991034</v>
      </c>
      <c r="AB1742" s="24">
        <f t="shared" si="832"/>
        <v>703.55201392973277</v>
      </c>
      <c r="AC1742" s="24">
        <f t="shared" si="833"/>
        <v>557.45415331272432</v>
      </c>
      <c r="AE1742" s="14">
        <f t="shared" si="834"/>
        <v>143.66666666666666</v>
      </c>
      <c r="AF1742" s="24">
        <f t="shared" si="838"/>
        <v>503.72707665636216</v>
      </c>
      <c r="AG1742" s="3">
        <f t="shared" si="835"/>
        <v>-1</v>
      </c>
      <c r="AH1742" s="3">
        <f>IF(AC1742&lt;=450,AthetaR30_0,IF(AC1742&gt;=650,AthetaR30_2,(IF(AC1742&lt;=550,AthetaR30_0+(AthetaR30_1-AthetaR30_0)/100*(AC1742-450),AthetaR30_1+(AthetaR30_2-AthetaR30_1)/100*(AC1742-450)))))</f>
        <v>0</v>
      </c>
      <c r="AI1742" s="3">
        <f>IF(AD1742&lt;=450,AthetaR60_0,IF(AD1742&gt;=650,AthetaR60_2,(IF(AD1742&lt;=550,AthetaR60_0+(AthetaR60_1-AthetaR60_0)/100*(AD1742-450),AthetaR60_1+(AthetaR60_2-AthetaR60_1)/100*(AD1742-450)))))</f>
        <v>0.5</v>
      </c>
      <c r="AJ1742" s="3">
        <f>IF(AE1742&lt;=450,AthetaR90_0,IF(AE1742&gt;=650,AthetaR90_2,(IF(AE1742&lt;=550,AthetaR90_0+(AthetaR90_1-AthetaR90_0)/100*(AE1742-450),AthetaR90_1+(AthetaR90_2-AthetaR90_1)/100*(AE1742-450)))))</f>
        <v>1.3</v>
      </c>
      <c r="AK1742" s="3">
        <f>IF(AF1742&lt;=450,AthetaR120_0,IF(AF1742&gt;=650,AthetaR120_2,(IF(AF1742&lt;=550,AthetaR120_0+(AthetaR120_1-AthetaR120_0)/100*(AF1742-450),AthetaR120_1+(AthetaR120_2-AthetaR120_1)/100*(AF1742-450)))))</f>
        <v>1.5131650480741925</v>
      </c>
      <c r="AL1742" s="24">
        <f t="shared" si="836"/>
        <v>703.55201392973277</v>
      </c>
      <c r="AM1742" s="14">
        <f t="shared" si="837"/>
        <v>548.82035557978327</v>
      </c>
    </row>
    <row r="1743" spans="2:39" x14ac:dyDescent="0.25">
      <c r="B1743" s="3">
        <f t="shared" si="820"/>
        <v>8625</v>
      </c>
      <c r="C1743" s="14">
        <f t="shared" si="821"/>
        <v>143.75</v>
      </c>
      <c r="D1743" s="11">
        <f t="shared" si="822"/>
        <v>1076.0709866522782</v>
      </c>
      <c r="E1743" s="11">
        <f t="shared" si="808"/>
        <v>815.03382301981742</v>
      </c>
      <c r="F1743" s="11">
        <f t="shared" si="823"/>
        <v>401.49277775182748</v>
      </c>
      <c r="G1743" s="11">
        <f t="shared" si="809"/>
        <v>703.74307285263399</v>
      </c>
      <c r="H1743" s="11">
        <f t="shared" si="810"/>
        <v>557.6734164895895</v>
      </c>
      <c r="I1743" s="24">
        <f t="shared" si="824"/>
        <v>401.49277775182748</v>
      </c>
      <c r="J1743" s="12">
        <f t="shared" si="811"/>
        <v>0.19057610211931272</v>
      </c>
      <c r="K1743" s="24">
        <f t="shared" si="812"/>
        <v>606.60856348622963</v>
      </c>
      <c r="L1743" s="12">
        <f t="shared" si="825"/>
        <v>0.19013867057420933</v>
      </c>
      <c r="M1743" s="24">
        <f t="shared" si="826"/>
        <v>703.74307285263399</v>
      </c>
      <c r="N1743" s="12">
        <f t="shared" si="813"/>
        <v>0.36856453531366984</v>
      </c>
      <c r="O1743" s="24">
        <f t="shared" si="814"/>
        <v>1045.5436743076273</v>
      </c>
      <c r="P1743" s="12">
        <f t="shared" si="827"/>
        <v>0.19066477239712079</v>
      </c>
      <c r="Q1743" s="24">
        <f t="shared" si="828"/>
        <v>557.6734164895895</v>
      </c>
      <c r="R1743" s="12">
        <f t="shared" si="815"/>
        <v>0.29620765202789651</v>
      </c>
      <c r="S1743" s="24">
        <f t="shared" si="816"/>
        <v>715.52059411103642</v>
      </c>
      <c r="T1743" s="12">
        <f t="shared" si="829"/>
        <v>0.21914947096712917</v>
      </c>
      <c r="W1743" s="24">
        <f t="shared" si="830"/>
        <v>658.89984970892101</v>
      </c>
      <c r="X1743" s="24">
        <f t="shared" si="831"/>
        <v>830.37389754828803</v>
      </c>
      <c r="Y1743" s="13">
        <f t="shared" si="817"/>
        <v>0.2935236692223</v>
      </c>
      <c r="Z1743" s="24">
        <f t="shared" si="818"/>
        <v>3903.34933277241</v>
      </c>
      <c r="AA1743" s="24">
        <f t="shared" si="819"/>
        <v>17982.288762917615</v>
      </c>
      <c r="AB1743" s="24">
        <f t="shared" si="832"/>
        <v>703.74307285263399</v>
      </c>
      <c r="AC1743" s="24">
        <f t="shared" si="833"/>
        <v>557.6734164895895</v>
      </c>
      <c r="AE1743" s="14">
        <f t="shared" si="834"/>
        <v>143.75</v>
      </c>
      <c r="AF1743" s="24">
        <f t="shared" si="838"/>
        <v>503.83670824479475</v>
      </c>
      <c r="AG1743" s="3">
        <f t="shared" si="835"/>
        <v>-1</v>
      </c>
      <c r="AH1743" s="3">
        <f>IF(AC1743&lt;=450,AthetaR30_0,IF(AC1743&gt;=650,AthetaR30_2,(IF(AC1743&lt;=550,AthetaR30_0+(AthetaR30_1-AthetaR30_0)/100*(AC1743-450),AthetaR30_1+(AthetaR30_2-AthetaR30_1)/100*(AC1743-450)))))</f>
        <v>0</v>
      </c>
      <c r="AI1743" s="3">
        <f>IF(AD1743&lt;=450,AthetaR60_0,IF(AD1743&gt;=650,AthetaR60_2,(IF(AD1743&lt;=550,AthetaR60_0+(AthetaR60_1-AthetaR60_0)/100*(AD1743-450),AthetaR60_1+(AthetaR60_2-AthetaR60_1)/100*(AD1743-450)))))</f>
        <v>0.5</v>
      </c>
      <c r="AJ1743" s="3">
        <f>IF(AE1743&lt;=450,AthetaR90_0,IF(AE1743&gt;=650,AthetaR90_2,(IF(AE1743&lt;=550,AthetaR90_0+(AthetaR90_1-AthetaR90_0)/100*(AE1743-450),AthetaR90_1+(AthetaR90_2-AthetaR90_1)/100*(AE1743-450)))))</f>
        <v>1.3</v>
      </c>
      <c r="AK1743" s="3">
        <f>IF(AF1743&lt;=450,AthetaR120_0,IF(AF1743&gt;=650,AthetaR120_2,(IF(AF1743&lt;=550,AthetaR120_0+(AthetaR120_1-AthetaR120_0)/100*(AF1743-450),AthetaR120_1+(AthetaR120_2-AthetaR120_1)/100*(AF1743-450)))))</f>
        <v>1.5123757006374778</v>
      </c>
      <c r="AL1743" s="24">
        <f t="shared" si="836"/>
        <v>703.74307285263399</v>
      </c>
      <c r="AM1743" s="14">
        <f t="shared" si="837"/>
        <v>549.02595730239864</v>
      </c>
    </row>
    <row r="1744" spans="2:39" x14ac:dyDescent="0.25">
      <c r="B1744" s="3">
        <f t="shared" si="820"/>
        <v>8630</v>
      </c>
      <c r="C1744" s="14">
        <f t="shared" si="821"/>
        <v>143.83333333333334</v>
      </c>
      <c r="D1744" s="11">
        <f t="shared" si="822"/>
        <v>1076.1577449617414</v>
      </c>
      <c r="E1744" s="11">
        <f t="shared" si="808"/>
        <v>815.24762136846948</v>
      </c>
      <c r="F1744" s="11">
        <f t="shared" si="823"/>
        <v>401.68291642240166</v>
      </c>
      <c r="G1744" s="11">
        <f t="shared" si="809"/>
        <v>703.93373762503109</v>
      </c>
      <c r="H1744" s="11">
        <f t="shared" si="810"/>
        <v>557.89256596055668</v>
      </c>
      <c r="I1744" s="24">
        <f t="shared" si="824"/>
        <v>401.68291642240166</v>
      </c>
      <c r="J1744" s="12">
        <f t="shared" si="811"/>
        <v>0.19054685368550289</v>
      </c>
      <c r="K1744" s="24">
        <f t="shared" si="812"/>
        <v>606.70167628276454</v>
      </c>
      <c r="L1744" s="12">
        <f t="shared" si="825"/>
        <v>0.19008282595844531</v>
      </c>
      <c r="M1744" s="24">
        <f t="shared" si="826"/>
        <v>703.93373762503109</v>
      </c>
      <c r="N1744" s="12">
        <f t="shared" si="813"/>
        <v>0.36781723077224987</v>
      </c>
      <c r="O1744" s="24">
        <f t="shared" si="814"/>
        <v>1047.6679345942443</v>
      </c>
      <c r="P1744" s="12">
        <f t="shared" si="827"/>
        <v>0.19026910703740874</v>
      </c>
      <c r="Q1744" s="24">
        <f t="shared" si="828"/>
        <v>557.89256596055668</v>
      </c>
      <c r="R1744" s="12">
        <f t="shared" si="815"/>
        <v>0.29612060541266805</v>
      </c>
      <c r="S1744" s="24">
        <f t="shared" si="816"/>
        <v>715.73092613354743</v>
      </c>
      <c r="T1744" s="12">
        <f t="shared" si="829"/>
        <v>0.21903582734252194</v>
      </c>
      <c r="W1744" s="24">
        <f t="shared" si="830"/>
        <v>659.19337337814329</v>
      </c>
      <c r="X1744" s="24">
        <f t="shared" si="831"/>
        <v>830.98612562606434</v>
      </c>
      <c r="Y1744" s="13">
        <f t="shared" si="817"/>
        <v>0.293337003604702</v>
      </c>
      <c r="Z1744" s="24">
        <f t="shared" si="818"/>
        <v>3901.3561997581546</v>
      </c>
      <c r="AA1744" s="24">
        <f t="shared" si="819"/>
        <v>17986.489626422677</v>
      </c>
      <c r="AB1744" s="24">
        <f t="shared" si="832"/>
        <v>703.93373762503109</v>
      </c>
      <c r="AC1744" s="24">
        <f t="shared" si="833"/>
        <v>557.89256596055668</v>
      </c>
      <c r="AE1744" s="14">
        <f t="shared" si="834"/>
        <v>143.83333333333334</v>
      </c>
      <c r="AF1744" s="24">
        <f t="shared" si="838"/>
        <v>503.94628298027834</v>
      </c>
      <c r="AG1744" s="3">
        <f t="shared" si="835"/>
        <v>-1</v>
      </c>
      <c r="AH1744" s="3">
        <f>IF(AC1744&lt;=450,AthetaR30_0,IF(AC1744&gt;=650,AthetaR30_2,(IF(AC1744&lt;=550,AthetaR30_0+(AthetaR30_1-AthetaR30_0)/100*(AC1744-450),AthetaR30_1+(AthetaR30_2-AthetaR30_1)/100*(AC1744-450)))))</f>
        <v>0</v>
      </c>
      <c r="AI1744" s="3">
        <f>IF(AD1744&lt;=450,AthetaR60_0,IF(AD1744&gt;=650,AthetaR60_2,(IF(AD1744&lt;=550,AthetaR60_0+(AthetaR60_1-AthetaR60_0)/100*(AD1744-450),AthetaR60_1+(AthetaR60_2-AthetaR60_1)/100*(AD1744-450)))))</f>
        <v>0.5</v>
      </c>
      <c r="AJ1744" s="3">
        <f>IF(AE1744&lt;=450,AthetaR90_0,IF(AE1744&gt;=650,AthetaR90_2,(IF(AE1744&lt;=550,AthetaR90_0+(AthetaR90_1-AthetaR90_0)/100*(AE1744-450),AthetaR90_1+(AthetaR90_2-AthetaR90_1)/100*(AE1744-450)))))</f>
        <v>1.3</v>
      </c>
      <c r="AK1744" s="3">
        <f>IF(AF1744&lt;=450,AthetaR120_0,IF(AF1744&gt;=650,AthetaR120_2,(IF(AF1744&lt;=550,AthetaR120_0+(AthetaR120_1-AthetaR120_0)/100*(AF1744-450),AthetaR120_1+(AthetaR120_2-AthetaR120_1)/100*(AF1744-450)))))</f>
        <v>1.5115867625419961</v>
      </c>
      <c r="AL1744" s="24">
        <f t="shared" si="836"/>
        <v>703.93373762503109</v>
      </c>
      <c r="AM1744" s="14">
        <f t="shared" si="837"/>
        <v>549.23144619855907</v>
      </c>
    </row>
    <row r="1745" spans="2:39" x14ac:dyDescent="0.25">
      <c r="B1745" s="3">
        <f t="shared" si="820"/>
        <v>8635</v>
      </c>
      <c r="C1745" s="14">
        <f t="shared" si="821"/>
        <v>143.91666666666666</v>
      </c>
      <c r="D1745" s="11">
        <f t="shared" si="822"/>
        <v>1076.2444530638468</v>
      </c>
      <c r="E1745" s="11">
        <f t="shared" si="808"/>
        <v>815.46141971712154</v>
      </c>
      <c r="F1745" s="11">
        <f t="shared" si="823"/>
        <v>401.87299924836009</v>
      </c>
      <c r="G1745" s="11">
        <f t="shared" si="809"/>
        <v>704.12400673206844</v>
      </c>
      <c r="H1745" s="11">
        <f t="shared" si="810"/>
        <v>558.11160178789919</v>
      </c>
      <c r="I1745" s="24">
        <f t="shared" si="824"/>
        <v>401.87299924836009</v>
      </c>
      <c r="J1745" s="12">
        <f t="shared" si="811"/>
        <v>0.19051760045815355</v>
      </c>
      <c r="K1745" s="24">
        <f t="shared" si="812"/>
        <v>606.79483293614885</v>
      </c>
      <c r="L1745" s="12">
        <f t="shared" si="825"/>
        <v>0.19002698500940518</v>
      </c>
      <c r="M1745" s="24">
        <f t="shared" si="826"/>
        <v>704.12400673206844</v>
      </c>
      <c r="N1745" s="12">
        <f t="shared" si="813"/>
        <v>0.36706615697694966</v>
      </c>
      <c r="O1745" s="24">
        <f t="shared" si="814"/>
        <v>1049.8116242722317</v>
      </c>
      <c r="P1745" s="12">
        <f t="shared" si="827"/>
        <v>0.18987191766945444</v>
      </c>
      <c r="Q1745" s="24">
        <f t="shared" si="828"/>
        <v>558.11160178789919</v>
      </c>
      <c r="R1745" s="12">
        <f t="shared" si="815"/>
        <v>0.29603357465653068</v>
      </c>
      <c r="S1745" s="24">
        <f t="shared" si="816"/>
        <v>715.9413434950394</v>
      </c>
      <c r="T1745" s="12">
        <f t="shared" si="829"/>
        <v>0.2189222460084583</v>
      </c>
      <c r="W1745" s="24">
        <f t="shared" si="830"/>
        <v>659.48671038174803</v>
      </c>
      <c r="X1745" s="24">
        <f t="shared" si="831"/>
        <v>831.60253764959339</v>
      </c>
      <c r="Y1745" s="13">
        <f t="shared" si="817"/>
        <v>0.29314933311261854</v>
      </c>
      <c r="Z1745" s="24">
        <f t="shared" si="818"/>
        <v>3899.367733384338</v>
      </c>
      <c r="AA1745" s="24">
        <f t="shared" si="819"/>
        <v>17990.70039714405</v>
      </c>
      <c r="AB1745" s="24">
        <f t="shared" si="832"/>
        <v>704.12400673206844</v>
      </c>
      <c r="AC1745" s="24">
        <f t="shared" si="833"/>
        <v>558.11160178789919</v>
      </c>
      <c r="AE1745" s="14">
        <f t="shared" si="834"/>
        <v>143.91666666666666</v>
      </c>
      <c r="AF1745" s="24">
        <f t="shared" si="838"/>
        <v>504.05580089394959</v>
      </c>
      <c r="AG1745" s="3">
        <f t="shared" si="835"/>
        <v>-1</v>
      </c>
      <c r="AH1745" s="3">
        <f>IF(AC1745&lt;=450,AthetaR30_0,IF(AC1745&gt;=650,AthetaR30_2,(IF(AC1745&lt;=550,AthetaR30_0+(AthetaR30_1-AthetaR30_0)/100*(AC1745-450),AthetaR30_1+(AthetaR30_2-AthetaR30_1)/100*(AC1745-450)))))</f>
        <v>0</v>
      </c>
      <c r="AI1745" s="3">
        <f>IF(AD1745&lt;=450,AthetaR60_0,IF(AD1745&gt;=650,AthetaR60_2,(IF(AD1745&lt;=550,AthetaR60_0+(AthetaR60_1-AthetaR60_0)/100*(AD1745-450),AthetaR60_1+(AthetaR60_2-AthetaR60_1)/100*(AD1745-450)))))</f>
        <v>0.5</v>
      </c>
      <c r="AJ1745" s="3">
        <f>IF(AE1745&lt;=450,AthetaR90_0,IF(AE1745&gt;=650,AthetaR90_2,(IF(AE1745&lt;=550,AthetaR90_0+(AthetaR90_1-AthetaR90_0)/100*(AE1745-450),AthetaR90_1+(AthetaR90_2-AthetaR90_1)/100*(AE1745-450)))))</f>
        <v>1.3</v>
      </c>
      <c r="AK1745" s="3">
        <f>IF(AF1745&lt;=450,AthetaR120_0,IF(AF1745&gt;=650,AthetaR120_2,(IF(AF1745&lt;=550,AthetaR120_0+(AthetaR120_1-AthetaR120_0)/100*(AF1745-450),AthetaR120_1+(AthetaR120_2-AthetaR120_1)/100*(AF1745-450)))))</f>
        <v>1.510798233563563</v>
      </c>
      <c r="AL1745" s="24">
        <f t="shared" si="836"/>
        <v>704.12400673206844</v>
      </c>
      <c r="AM1745" s="14">
        <f t="shared" si="837"/>
        <v>549.43682240174064</v>
      </c>
    </row>
    <row r="1746" spans="2:39" x14ac:dyDescent="0.25">
      <c r="B1746" s="3">
        <f t="shared" si="820"/>
        <v>8640</v>
      </c>
      <c r="C1746" s="14">
        <f t="shared" si="821"/>
        <v>144</v>
      </c>
      <c r="D1746" s="11">
        <f t="shared" si="822"/>
        <v>1076.331111016671</v>
      </c>
      <c r="E1746" s="11">
        <f t="shared" ref="E1746:E1809" si="839">IF(B1746&lt;=40*60,20+345*CRed_1*LOG(8*C1746+1,10),ThetaG40+(ThetaG120-ThetaG40)/80*(C1746-40))</f>
        <v>815.67521806577361</v>
      </c>
      <c r="F1746" s="11">
        <f t="shared" si="823"/>
        <v>402.0630262333695</v>
      </c>
      <c r="G1746" s="11">
        <f t="shared" ref="G1746:G1809" si="840">M1746</f>
        <v>704.31387864973794</v>
      </c>
      <c r="H1746" s="11">
        <f t="shared" ref="H1746:H1809" si="841">Q1746</f>
        <v>558.33052403390764</v>
      </c>
      <c r="I1746" s="24">
        <f t="shared" si="824"/>
        <v>402.0630262333695</v>
      </c>
      <c r="J1746" s="12">
        <f t="shared" ref="J1746:J1809" si="842">Cp*RhoP/(K1746*RhoA)*dP/1000*MassivSS</f>
        <v>0.19048834243624344</v>
      </c>
      <c r="K1746" s="24">
        <f t="shared" ref="K1746:K1809" si="843">IF(I1746&lt;600,425+0.773*I1746-1.69/1000*I1746^2+2.22/1000^2*I1746^3,IF(I1746&lt;735,666+13002/(738-I1746),IF(I1746&lt;900,545+17820/(I1746-731),650)))</f>
        <v>606.88803347687474</v>
      </c>
      <c r="L1746" s="12">
        <f t="shared" si="825"/>
        <v>0.18997114774535107</v>
      </c>
      <c r="M1746" s="24">
        <f t="shared" si="826"/>
        <v>704.31387864973794</v>
      </c>
      <c r="N1746" s="12">
        <f t="shared" ref="N1746:N1809" si="844">Cp*RhoP/(O1746*RhoA)*dP/1000*MassivW</f>
        <v>0.36631129632799425</v>
      </c>
      <c r="O1746" s="24">
        <f t="shared" ref="O1746:O1809" si="845">IF(M1746&lt;600,425+0.773*M1746-1.69/1000*M1746^2+2.22/1000^2*M1746^3,IF(M1746&lt;735,666+13002/(738-M1746),IF(M1746&lt;900,545+17820/(M1746-731),650)))</f>
        <v>1051.9749795711894</v>
      </c>
      <c r="P1746" s="12">
        <f t="shared" si="827"/>
        <v>0.18947319512775859</v>
      </c>
      <c r="Q1746" s="24">
        <f t="shared" si="828"/>
        <v>558.33052403390764</v>
      </c>
      <c r="R1746" s="12">
        <f t="shared" ref="R1746:R1809" si="846">Cp*RhoP/(S1746*RhoA)*dP/1000*MassivSI</f>
        <v>0.29594655981907253</v>
      </c>
      <c r="S1746" s="24">
        <f t="shared" ref="S1746:S1809" si="847">IF(Q1746&lt;600,425+0.773*Q1746-1.69/1000*Q1746^2+2.22/1000^2*Q1746^3,IF(Q1746&lt;735,666+13002/(738-Q1746),IF(Q1746&lt;900,545+17820/(Q1746-731),650)))</f>
        <v>716.15184609277833</v>
      </c>
      <c r="T1746" s="12">
        <f t="shared" si="829"/>
        <v>0.21880872698186213</v>
      </c>
      <c r="W1746" s="24">
        <f t="shared" si="830"/>
        <v>659.77985971486066</v>
      </c>
      <c r="X1746" s="24">
        <f t="shared" si="831"/>
        <v>832.22317414163717</v>
      </c>
      <c r="Y1746" s="13">
        <f t="shared" ref="Y1746:Y1809" si="848">MAX(MassivSSCO/(X1746*RhoA)*DeltaT*(Z1746+AA1746),L1746)</f>
        <v>0.29296065061554055</v>
      </c>
      <c r="Z1746" s="24">
        <f t="shared" ref="Z1746:Z1809" si="849">AlphaC*(E1746-W1746)</f>
        <v>3897.3839587728235</v>
      </c>
      <c r="AA1746" s="24">
        <f t="shared" ref="AA1746:AA1809" si="850">Phi*EpsilonF*0.7*Botzman/10^8*EpsilonA*((E1746+273)^4-(W1746+273)^4)</f>
        <v>17994.921204721708</v>
      </c>
      <c r="AB1746" s="24">
        <f t="shared" si="832"/>
        <v>704.31387864973794</v>
      </c>
      <c r="AC1746" s="24">
        <f t="shared" si="833"/>
        <v>558.33052403390764</v>
      </c>
      <c r="AE1746" s="14">
        <f t="shared" si="834"/>
        <v>144</v>
      </c>
      <c r="AF1746" s="24">
        <f t="shared" si="838"/>
        <v>504.16526201695382</v>
      </c>
      <c r="AG1746" s="3">
        <f t="shared" si="835"/>
        <v>-1</v>
      </c>
      <c r="AH1746" s="3">
        <f>IF(AC1746&lt;=450,AthetaR30_0,IF(AC1746&gt;=650,AthetaR30_2,(IF(AC1746&lt;=550,AthetaR30_0+(AthetaR30_1-AthetaR30_0)/100*(AC1746-450),AthetaR30_1+(AthetaR30_2-AthetaR30_1)/100*(AC1746-450)))))</f>
        <v>0</v>
      </c>
      <c r="AI1746" s="3">
        <f>IF(AD1746&lt;=450,AthetaR60_0,IF(AD1746&gt;=650,AthetaR60_2,(IF(AD1746&lt;=550,AthetaR60_0+(AthetaR60_1-AthetaR60_0)/100*(AD1746-450),AthetaR60_1+(AthetaR60_2-AthetaR60_1)/100*(AD1746-450)))))</f>
        <v>0.5</v>
      </c>
      <c r="AJ1746" s="3">
        <f>IF(AE1746&lt;=450,AthetaR90_0,IF(AE1746&gt;=650,AthetaR90_2,(IF(AE1746&lt;=550,AthetaR90_0+(AthetaR90_1-AthetaR90_0)/100*(AE1746-450),AthetaR90_1+(AthetaR90_2-AthetaR90_1)/100*(AE1746-450)))))</f>
        <v>1.3</v>
      </c>
      <c r="AK1746" s="3">
        <f>IF(AF1746&lt;=450,AthetaR120_0,IF(AF1746&gt;=650,AthetaR120_2,(IF(AF1746&lt;=550,AthetaR120_0+(AthetaR120_1-AthetaR120_0)/100*(AF1746-450),AthetaR120_1+(AthetaR120_2-AthetaR120_1)/100*(AF1746-450)))))</f>
        <v>1.5100101134779327</v>
      </c>
      <c r="AL1746" s="24">
        <f t="shared" si="836"/>
        <v>704.31387864973794</v>
      </c>
      <c r="AM1746" s="14">
        <f t="shared" si="837"/>
        <v>549.64208604590783</v>
      </c>
    </row>
    <row r="1747" spans="2:39" x14ac:dyDescent="0.25">
      <c r="B1747" s="3">
        <f t="shared" ref="B1747:B1810" si="851">B1746+DeltaT</f>
        <v>8645</v>
      </c>
      <c r="C1747" s="14">
        <f t="shared" ref="C1747:C1810" si="852">B1747/60</f>
        <v>144.08333333333334</v>
      </c>
      <c r="D1747" s="11">
        <f t="shared" ref="D1747:D1810" si="853">20+345*LOG(8*C1747+1,10)</f>
        <v>1076.4177188781903</v>
      </c>
      <c r="E1747" s="11">
        <f t="shared" si="839"/>
        <v>815.88901641442567</v>
      </c>
      <c r="F1747" s="11">
        <f t="shared" ref="F1747:F1810" si="854">I1747</f>
        <v>402.25299738111482</v>
      </c>
      <c r="G1747" s="11">
        <f t="shared" si="840"/>
        <v>704.50335184486573</v>
      </c>
      <c r="H1747" s="11">
        <f t="shared" si="841"/>
        <v>558.54933276088946</v>
      </c>
      <c r="I1747" s="24">
        <f t="shared" ref="I1747:I1810" si="855">I1746+IF(Limit=Oui,MAX(0,L1746),L1746)</f>
        <v>402.25299738111482</v>
      </c>
      <c r="J1747" s="12">
        <f t="shared" si="842"/>
        <v>0.19045907961879999</v>
      </c>
      <c r="K1747" s="24">
        <f t="shared" si="843"/>
        <v>606.98127793530523</v>
      </c>
      <c r="L1747" s="12">
        <f t="shared" ref="L1747:L1810" si="856">LambdaP*MassivSS/(dP/1000)/(K1747*RhoA)/(1+J1747/3)*(D1747-I1747)*DeltaT-(EXP(J1747/10)-1)*(D1747-D1746)</f>
        <v>0.18991531418453442</v>
      </c>
      <c r="M1747" s="24">
        <f t="shared" ref="M1747:M1810" si="857">M1746+IF(Limit=Oui,MAX(0,P1746),P1746)</f>
        <v>704.50335184486573</v>
      </c>
      <c r="N1747" s="12">
        <f t="shared" si="844"/>
        <v>0.36555263126685272</v>
      </c>
      <c r="O1747" s="24">
        <f t="shared" si="845"/>
        <v>1054.1582401852077</v>
      </c>
      <c r="P1747" s="12">
        <f t="shared" ref="P1747:P1810" si="858">LambdaP*MassivW/(dP/1000)/(O1747*RhoA)/(1+N1747/3)*(D1747-M1747)*DeltaT-(EXP(N1747/10)-1)*(D1747-D1746)</f>
        <v>0.18907293023520885</v>
      </c>
      <c r="Q1747" s="24">
        <f t="shared" ref="Q1747:Q1810" si="859">Q1746+IF(Limit=Oui,MAX(0,T1746),T1746)</f>
        <v>558.54933276088946</v>
      </c>
      <c r="R1747" s="12">
        <f t="shared" si="846"/>
        <v>0.29585956095976712</v>
      </c>
      <c r="S1747" s="24">
        <f t="shared" si="847"/>
        <v>716.36243382398925</v>
      </c>
      <c r="T1747" s="12">
        <f t="shared" ref="T1747:T1810" si="860">LambdaP*MassivSI/(dP/1000)/(S1747*RhoA)/(1+R1747/3)*(D1747-Q1747)*DeltaT-(EXP(R1747/10)-1)*(D1747-D1746)</f>
        <v>0.21869527027948035</v>
      </c>
      <c r="W1747" s="24">
        <f t="shared" ref="W1747:W1810" si="861">W1746+IF(Limit=Oui,MAX(0,Y1746),Y1746)</f>
        <v>660.07282036547622</v>
      </c>
      <c r="X1747" s="24">
        <f t="shared" ref="X1747:X1810" si="862">IF(W1747&lt;600,425+0.773*W1747-1.69/1000*W1747^2+2.22/1000^2*W1747^3,IF(W1747&lt;735,666+13002/(738-W1747),IF(W1747&lt;900,545+17820/(W1747-731),650)))</f>
        <v>832.84807612669943</v>
      </c>
      <c r="Y1747" s="13">
        <f t="shared" si="848"/>
        <v>0.29277094891109584</v>
      </c>
      <c r="Z1747" s="24">
        <f t="shared" si="849"/>
        <v>3895.4049012237365</v>
      </c>
      <c r="AA1747" s="24">
        <f t="shared" si="850"/>
        <v>17999.152179807064</v>
      </c>
      <c r="AB1747" s="24">
        <f t="shared" ref="AB1747:AB1810" si="863">MAX(M1747,AVERAGE(W1747,AC1747))</f>
        <v>704.50335184486573</v>
      </c>
      <c r="AC1747" s="24">
        <f t="shared" ref="AC1747:AC1810" si="864">Q1747</f>
        <v>558.54933276088946</v>
      </c>
      <c r="AE1747" s="14">
        <f t="shared" ref="AE1747:AE1810" si="865">C1747</f>
        <v>144.08333333333334</v>
      </c>
      <c r="AF1747" s="24">
        <f t="shared" si="838"/>
        <v>504.27466638044473</v>
      </c>
      <c r="AG1747" s="3">
        <f t="shared" ref="AG1747:AG1810" si="866">IF(C1747&lt;=30,AH1747,IF(C1747&lt;=60,AI1747,IF(C1747&lt;=90,AJ1747,IF(C1747&lt;=120,AK1747,-1))))</f>
        <v>-1</v>
      </c>
      <c r="AH1747" s="3">
        <f>IF(AC1747&lt;=450,AthetaR30_0,IF(AC1747&gt;=650,AthetaR30_2,(IF(AC1747&lt;=550,AthetaR30_0+(AthetaR30_1-AthetaR30_0)/100*(AC1747-450),AthetaR30_1+(AthetaR30_2-AthetaR30_1)/100*(AC1747-450)))))</f>
        <v>0</v>
      </c>
      <c r="AI1747" s="3">
        <f>IF(AD1747&lt;=450,AthetaR60_0,IF(AD1747&gt;=650,AthetaR60_2,(IF(AD1747&lt;=550,AthetaR60_0+(AthetaR60_1-AthetaR60_0)/100*(AD1747-450),AthetaR60_1+(AthetaR60_2-AthetaR60_1)/100*(AD1747-450)))))</f>
        <v>0.5</v>
      </c>
      <c r="AJ1747" s="3">
        <f>IF(AE1747&lt;=450,AthetaR90_0,IF(AE1747&gt;=650,AthetaR90_2,(IF(AE1747&lt;=550,AthetaR90_0+(AthetaR90_1-AthetaR90_0)/100*(AE1747-450),AthetaR90_1+(AthetaR90_2-AthetaR90_1)/100*(AE1747-450)))))</f>
        <v>1.3</v>
      </c>
      <c r="AK1747" s="3">
        <f>IF(AF1747&lt;=450,AthetaR120_0,IF(AF1747&gt;=650,AthetaR120_2,(IF(AF1747&lt;=550,AthetaR120_0+(AthetaR120_1-AthetaR120_0)/100*(AF1747-450),AthetaR120_1+(AthetaR120_2-AthetaR120_1)/100*(AF1747-450)))))</f>
        <v>1.5092224020607981</v>
      </c>
      <c r="AL1747" s="24">
        <f t="shared" ref="AL1747:AL1810" si="867">MAX(M1747,AVERAGE(W1747,AM1747))</f>
        <v>704.50335184486573</v>
      </c>
      <c r="AM1747" s="14">
        <f t="shared" ref="AM1747:AM1810" si="868">IF(W1747&gt;=AF1747,(1+(W1747-AF1747)*AG1747/10000)*AC1747,AC1747)</f>
        <v>549.84723726551772</v>
      </c>
    </row>
    <row r="1748" spans="2:39" x14ac:dyDescent="0.25">
      <c r="B1748" s="3">
        <f t="shared" si="851"/>
        <v>8650</v>
      </c>
      <c r="C1748" s="14">
        <f t="shared" si="852"/>
        <v>144.16666666666666</v>
      </c>
      <c r="D1748" s="11">
        <f t="shared" si="853"/>
        <v>1076.5042767062803</v>
      </c>
      <c r="E1748" s="11">
        <f t="shared" si="839"/>
        <v>816.10281476307773</v>
      </c>
      <c r="F1748" s="11">
        <f t="shared" si="854"/>
        <v>402.44291269529936</v>
      </c>
      <c r="G1748" s="11">
        <f t="shared" si="840"/>
        <v>704.6924247751009</v>
      </c>
      <c r="H1748" s="11">
        <f t="shared" si="841"/>
        <v>558.76802803116891</v>
      </c>
      <c r="I1748" s="24">
        <f t="shared" si="855"/>
        <v>402.44291269529936</v>
      </c>
      <c r="J1748" s="12">
        <f t="shared" si="842"/>
        <v>0.19042981200489958</v>
      </c>
      <c r="K1748" s="24">
        <f t="shared" si="843"/>
        <v>607.07456634167579</v>
      </c>
      <c r="L1748" s="12">
        <f t="shared" si="856"/>
        <v>0.18985948434520894</v>
      </c>
      <c r="M1748" s="24">
        <f t="shared" si="857"/>
        <v>704.6924247751009</v>
      </c>
      <c r="N1748" s="12">
        <f t="shared" si="844"/>
        <v>0.36479014428010464</v>
      </c>
      <c r="O1748" s="24">
        <f t="shared" si="845"/>
        <v>1056.3616493307609</v>
      </c>
      <c r="P1748" s="12">
        <f t="shared" si="858"/>
        <v>0.18867111380446674</v>
      </c>
      <c r="Q1748" s="24">
        <f t="shared" si="859"/>
        <v>558.76802803116891</v>
      </c>
      <c r="R1748" s="12">
        <f t="shared" si="846"/>
        <v>0.29577257813797336</v>
      </c>
      <c r="S1748" s="24">
        <f t="shared" si="847"/>
        <v>716.57310658585698</v>
      </c>
      <c r="T1748" s="12">
        <f t="shared" si="860"/>
        <v>0.21858187591790282</v>
      </c>
      <c r="W1748" s="24">
        <f t="shared" si="861"/>
        <v>660.3655913143873</v>
      </c>
      <c r="X1748" s="24">
        <f t="shared" si="862"/>
        <v>833.4772851385103</v>
      </c>
      <c r="Y1748" s="13">
        <f t="shared" si="848"/>
        <v>0.29258022072427503</v>
      </c>
      <c r="Z1748" s="24">
        <f t="shared" si="849"/>
        <v>3893.4305862172605</v>
      </c>
      <c r="AA1748" s="24">
        <f t="shared" si="850"/>
        <v>18003.393454072484</v>
      </c>
      <c r="AB1748" s="24">
        <f t="shared" si="863"/>
        <v>704.6924247751009</v>
      </c>
      <c r="AC1748" s="24">
        <f t="shared" si="864"/>
        <v>558.76802803116891</v>
      </c>
      <c r="AE1748" s="14">
        <f t="shared" si="865"/>
        <v>144.16666666666666</v>
      </c>
      <c r="AF1748" s="24">
        <f t="shared" si="838"/>
        <v>504.38401401558446</v>
      </c>
      <c r="AG1748" s="3">
        <f t="shared" si="866"/>
        <v>-1</v>
      </c>
      <c r="AH1748" s="3">
        <f>IF(AC1748&lt;=450,AthetaR30_0,IF(AC1748&gt;=650,AthetaR30_2,(IF(AC1748&lt;=550,AthetaR30_0+(AthetaR30_1-AthetaR30_0)/100*(AC1748-450),AthetaR30_1+(AthetaR30_2-AthetaR30_1)/100*(AC1748-450)))))</f>
        <v>0</v>
      </c>
      <c r="AI1748" s="3">
        <f>IF(AD1748&lt;=450,AthetaR60_0,IF(AD1748&gt;=650,AthetaR60_2,(IF(AD1748&lt;=550,AthetaR60_0+(AthetaR60_1-AthetaR60_0)/100*(AD1748-450),AthetaR60_1+(AthetaR60_2-AthetaR60_1)/100*(AD1748-450)))))</f>
        <v>0.5</v>
      </c>
      <c r="AJ1748" s="3">
        <f>IF(AE1748&lt;=450,AthetaR90_0,IF(AE1748&gt;=650,AthetaR90_2,(IF(AE1748&lt;=550,AthetaR90_0+(AthetaR90_1-AthetaR90_0)/100*(AE1748-450),AthetaR90_1+(AthetaR90_2-AthetaR90_1)/100*(AE1748-450)))))</f>
        <v>1.3</v>
      </c>
      <c r="AK1748" s="3">
        <f>IF(AF1748&lt;=450,AthetaR120_0,IF(AF1748&gt;=650,AthetaR120_2,(IF(AF1748&lt;=550,AthetaR120_0+(AthetaR120_1-AthetaR120_0)/100*(AF1748-450),AthetaR120_1+(AthetaR120_2-AthetaR120_1)/100*(AF1748-450)))))</f>
        <v>1.5084350990877919</v>
      </c>
      <c r="AL1748" s="24">
        <f t="shared" si="867"/>
        <v>704.6924247751009</v>
      </c>
      <c r="AM1748" s="14">
        <f t="shared" si="868"/>
        <v>550.05227619552454</v>
      </c>
    </row>
    <row r="1749" spans="2:39" x14ac:dyDescent="0.25">
      <c r="B1749" s="3">
        <f t="shared" si="851"/>
        <v>8655</v>
      </c>
      <c r="C1749" s="14">
        <f t="shared" si="852"/>
        <v>144.25</v>
      </c>
      <c r="D1749" s="11">
        <f t="shared" si="853"/>
        <v>1076.5907845587162</v>
      </c>
      <c r="E1749" s="11">
        <f t="shared" si="839"/>
        <v>816.31661311172979</v>
      </c>
      <c r="F1749" s="11">
        <f t="shared" si="854"/>
        <v>402.63277217964458</v>
      </c>
      <c r="G1749" s="11">
        <f t="shared" si="840"/>
        <v>704.88109588890541</v>
      </c>
      <c r="H1749" s="11">
        <f t="shared" si="841"/>
        <v>558.98660990708686</v>
      </c>
      <c r="I1749" s="24">
        <f t="shared" si="855"/>
        <v>402.63277217964458</v>
      </c>
      <c r="J1749" s="12">
        <f t="shared" si="842"/>
        <v>0.19040053959366712</v>
      </c>
      <c r="K1749" s="24">
        <f t="shared" si="843"/>
        <v>607.16789872609365</v>
      </c>
      <c r="L1749" s="12">
        <f t="shared" si="856"/>
        <v>0.1898036582456305</v>
      </c>
      <c r="M1749" s="24">
        <f t="shared" si="857"/>
        <v>704.88109588890541</v>
      </c>
      <c r="N1749" s="12">
        <f t="shared" si="844"/>
        <v>0.36402381790340022</v>
      </c>
      <c r="O1749" s="24">
        <f t="shared" si="845"/>
        <v>1058.5854538056537</v>
      </c>
      <c r="P1749" s="12">
        <f t="shared" si="858"/>
        <v>0.18826773663937246</v>
      </c>
      <c r="Q1749" s="24">
        <f t="shared" si="859"/>
        <v>558.98660990708686</v>
      </c>
      <c r="R1749" s="12">
        <f t="shared" si="846"/>
        <v>0.29568561141293542</v>
      </c>
      <c r="S1749" s="24">
        <f t="shared" si="847"/>
        <v>716.78386427552687</v>
      </c>
      <c r="T1749" s="12">
        <f t="shared" si="860"/>
        <v>0.21846854391356291</v>
      </c>
      <c r="W1749" s="24">
        <f t="shared" si="861"/>
        <v>660.65817153511159</v>
      </c>
      <c r="X1749" s="24">
        <f t="shared" si="862"/>
        <v>834.11084322764157</v>
      </c>
      <c r="Y1749" s="13">
        <f t="shared" si="848"/>
        <v>0.29238845870664731</v>
      </c>
      <c r="Z1749" s="24">
        <f t="shared" si="849"/>
        <v>3891.4610394154552</v>
      </c>
      <c r="AA1749" s="24">
        <f t="shared" si="850"/>
        <v>18007.645160220767</v>
      </c>
      <c r="AB1749" s="24">
        <f t="shared" si="863"/>
        <v>704.88109588890541</v>
      </c>
      <c r="AC1749" s="24">
        <f t="shared" si="864"/>
        <v>558.98660990708686</v>
      </c>
      <c r="AE1749" s="14">
        <f t="shared" si="865"/>
        <v>144.25</v>
      </c>
      <c r="AF1749" s="24">
        <f t="shared" si="838"/>
        <v>504.49330495354343</v>
      </c>
      <c r="AG1749" s="3">
        <f t="shared" si="866"/>
        <v>-1</v>
      </c>
      <c r="AH1749" s="3">
        <f>IF(AC1749&lt;=450,AthetaR30_0,IF(AC1749&gt;=650,AthetaR30_2,(IF(AC1749&lt;=550,AthetaR30_0+(AthetaR30_1-AthetaR30_0)/100*(AC1749-450),AthetaR30_1+(AthetaR30_2-AthetaR30_1)/100*(AC1749-450)))))</f>
        <v>0</v>
      </c>
      <c r="AI1749" s="3">
        <f>IF(AD1749&lt;=450,AthetaR60_0,IF(AD1749&gt;=650,AthetaR60_2,(IF(AD1749&lt;=550,AthetaR60_0+(AthetaR60_1-AthetaR60_0)/100*(AD1749-450),AthetaR60_1+(AthetaR60_2-AthetaR60_1)/100*(AD1749-450)))))</f>
        <v>0.5</v>
      </c>
      <c r="AJ1749" s="3">
        <f>IF(AE1749&lt;=450,AthetaR90_0,IF(AE1749&gt;=650,AthetaR90_2,(IF(AE1749&lt;=550,AthetaR90_0+(AthetaR90_1-AthetaR90_0)/100*(AE1749-450),AthetaR90_1+(AthetaR90_2-AthetaR90_1)/100*(AE1749-450)))))</f>
        <v>1.3</v>
      </c>
      <c r="AK1749" s="3">
        <f>IF(AF1749&lt;=450,AthetaR120_0,IF(AF1749&gt;=650,AthetaR120_2,(IF(AF1749&lt;=550,AthetaR120_0+(AthetaR120_1-AthetaR120_0)/100*(AF1749-450),AthetaR120_1+(AthetaR120_2-AthetaR120_1)/100*(AF1749-450)))))</f>
        <v>1.5076482043344874</v>
      </c>
      <c r="AL1749" s="24">
        <f t="shared" si="867"/>
        <v>704.88109588890541</v>
      </c>
      <c r="AM1749" s="14">
        <f t="shared" si="868"/>
        <v>550.25720297138446</v>
      </c>
    </row>
    <row r="1750" spans="2:39" x14ac:dyDescent="0.25">
      <c r="B1750" s="3">
        <f t="shared" si="851"/>
        <v>8660</v>
      </c>
      <c r="C1750" s="14">
        <f t="shared" si="852"/>
        <v>144.33333333333334</v>
      </c>
      <c r="D1750" s="11">
        <f t="shared" si="853"/>
        <v>1076.6772424931733</v>
      </c>
      <c r="E1750" s="11">
        <f t="shared" si="839"/>
        <v>816.53041146038186</v>
      </c>
      <c r="F1750" s="11">
        <f t="shared" si="854"/>
        <v>402.82257583789021</v>
      </c>
      <c r="G1750" s="11">
        <f t="shared" si="840"/>
        <v>705.06936362554472</v>
      </c>
      <c r="H1750" s="11">
        <f t="shared" si="841"/>
        <v>559.20507845100042</v>
      </c>
      <c r="I1750" s="24">
        <f t="shared" si="855"/>
        <v>402.82257583789021</v>
      </c>
      <c r="J1750" s="12">
        <f t="shared" si="842"/>
        <v>0.19037126238427601</v>
      </c>
      <c r="K1750" s="24">
        <f t="shared" si="843"/>
        <v>607.26127511853826</v>
      </c>
      <c r="L1750" s="12">
        <f t="shared" si="856"/>
        <v>0.18974783590404848</v>
      </c>
      <c r="M1750" s="24">
        <f t="shared" si="857"/>
        <v>705.06936362554472</v>
      </c>
      <c r="N1750" s="12">
        <f t="shared" si="844"/>
        <v>0.36325363472551919</v>
      </c>
      <c r="O1750" s="24">
        <f t="shared" si="845"/>
        <v>1060.8299040490399</v>
      </c>
      <c r="P1750" s="12">
        <f t="shared" si="858"/>
        <v>0.18786278953637647</v>
      </c>
      <c r="Q1750" s="24">
        <f t="shared" si="859"/>
        <v>559.20507845100042</v>
      </c>
      <c r="R1750" s="12">
        <f t="shared" si="846"/>
        <v>0.29559866084378289</v>
      </c>
      <c r="S1750" s="24">
        <f t="shared" si="847"/>
        <v>716.99470679010449</v>
      </c>
      <c r="T1750" s="12">
        <f t="shared" si="860"/>
        <v>0.21835527428272422</v>
      </c>
      <c r="W1750" s="24">
        <f t="shared" si="861"/>
        <v>660.95055999381827</v>
      </c>
      <c r="X1750" s="24">
        <f t="shared" si="862"/>
        <v>834.74879296925246</v>
      </c>
      <c r="Y1750" s="13">
        <f t="shared" si="848"/>
        <v>0.29219565543557058</v>
      </c>
      <c r="Z1750" s="24">
        <f t="shared" si="849"/>
        <v>3889.4962866640894</v>
      </c>
      <c r="AA1750" s="24">
        <f t="shared" si="850"/>
        <v>18011.90743199487</v>
      </c>
      <c r="AB1750" s="24">
        <f t="shared" si="863"/>
        <v>705.06936362554472</v>
      </c>
      <c r="AC1750" s="24">
        <f t="shared" si="864"/>
        <v>559.20507845100042</v>
      </c>
      <c r="AE1750" s="14">
        <f t="shared" si="865"/>
        <v>144.33333333333334</v>
      </c>
      <c r="AF1750" s="24">
        <f t="shared" si="838"/>
        <v>504.60253922550021</v>
      </c>
      <c r="AG1750" s="3">
        <f t="shared" si="866"/>
        <v>-1</v>
      </c>
      <c r="AH1750" s="3">
        <f>IF(AC1750&lt;=450,AthetaR30_0,IF(AC1750&gt;=650,AthetaR30_2,(IF(AC1750&lt;=550,AthetaR30_0+(AthetaR30_1-AthetaR30_0)/100*(AC1750-450),AthetaR30_1+(AthetaR30_2-AthetaR30_1)/100*(AC1750-450)))))</f>
        <v>0</v>
      </c>
      <c r="AI1750" s="3">
        <f>IF(AD1750&lt;=450,AthetaR60_0,IF(AD1750&gt;=650,AthetaR60_2,(IF(AD1750&lt;=550,AthetaR60_0+(AthetaR60_1-AthetaR60_0)/100*(AD1750-450),AthetaR60_1+(AthetaR60_2-AthetaR60_1)/100*(AD1750-450)))))</f>
        <v>0.5</v>
      </c>
      <c r="AJ1750" s="3">
        <f>IF(AE1750&lt;=450,AthetaR90_0,IF(AE1750&gt;=650,AthetaR90_2,(IF(AE1750&lt;=550,AthetaR90_0+(AthetaR90_1-AthetaR90_0)/100*(AE1750-450),AthetaR90_1+(AthetaR90_2-AthetaR90_1)/100*(AE1750-450)))))</f>
        <v>1.3</v>
      </c>
      <c r="AK1750" s="3">
        <f>IF(AF1750&lt;=450,AthetaR120_0,IF(AF1750&gt;=650,AthetaR120_2,(IF(AF1750&lt;=550,AthetaR120_0+(AthetaR120_1-AthetaR120_0)/100*(AF1750-450),AthetaR120_1+(AthetaR120_2-AthetaR120_1)/100*(AF1750-450)))))</f>
        <v>1.5068617175763985</v>
      </c>
      <c r="AL1750" s="24">
        <f t="shared" si="867"/>
        <v>705.06936362554472</v>
      </c>
      <c r="AM1750" s="14">
        <f t="shared" si="868"/>
        <v>550.46201772905988</v>
      </c>
    </row>
    <row r="1751" spans="2:39" x14ac:dyDescent="0.25">
      <c r="B1751" s="3">
        <f t="shared" si="851"/>
        <v>8665</v>
      </c>
      <c r="C1751" s="14">
        <f t="shared" si="852"/>
        <v>144.41666666666666</v>
      </c>
      <c r="D1751" s="11">
        <f t="shared" si="853"/>
        <v>1076.7636505672269</v>
      </c>
      <c r="E1751" s="11">
        <f t="shared" si="839"/>
        <v>816.74420980903392</v>
      </c>
      <c r="F1751" s="11">
        <f t="shared" si="854"/>
        <v>403.01232367379424</v>
      </c>
      <c r="G1751" s="11">
        <f t="shared" si="840"/>
        <v>705.25722641508105</v>
      </c>
      <c r="H1751" s="11">
        <f t="shared" si="841"/>
        <v>559.42343372528319</v>
      </c>
      <c r="I1751" s="24">
        <f t="shared" si="855"/>
        <v>403.01232367379424</v>
      </c>
      <c r="J1751" s="12">
        <f t="shared" si="842"/>
        <v>0.19034198037594793</v>
      </c>
      <c r="K1751" s="24">
        <f t="shared" si="843"/>
        <v>607.35469554886174</v>
      </c>
      <c r="L1751" s="12">
        <f t="shared" si="856"/>
        <v>0.18969201733870544</v>
      </c>
      <c r="M1751" s="24">
        <f t="shared" si="857"/>
        <v>705.25722641508105</v>
      </c>
      <c r="N1751" s="12">
        <f t="shared" si="844"/>
        <v>0.36247957739252279</v>
      </c>
      <c r="O1751" s="24">
        <f t="shared" si="845"/>
        <v>1063.095254202552</v>
      </c>
      <c r="P1751" s="12">
        <f t="shared" si="858"/>
        <v>0.18745626328602966</v>
      </c>
      <c r="Q1751" s="24">
        <f t="shared" si="859"/>
        <v>559.42343372528319</v>
      </c>
      <c r="R1751" s="12">
        <f t="shared" si="846"/>
        <v>0.29551172648953011</v>
      </c>
      <c r="S1751" s="24">
        <f t="shared" si="847"/>
        <v>717.20563402665755</v>
      </c>
      <c r="T1751" s="12">
        <f t="shared" si="860"/>
        <v>0.21824206704148072</v>
      </c>
      <c r="W1751" s="24">
        <f t="shared" si="861"/>
        <v>661.24275564925381</v>
      </c>
      <c r="X1751" s="24">
        <f t="shared" si="862"/>
        <v>835.3911774709718</v>
      </c>
      <c r="Y1751" s="13">
        <f t="shared" si="848"/>
        <v>0.29200180341339105</v>
      </c>
      <c r="Z1751" s="24">
        <f t="shared" si="849"/>
        <v>3887.5363539945029</v>
      </c>
      <c r="AA1751" s="24">
        <f t="shared" si="850"/>
        <v>18016.180404187602</v>
      </c>
      <c r="AB1751" s="24">
        <f t="shared" si="863"/>
        <v>705.25722641508105</v>
      </c>
      <c r="AC1751" s="24">
        <f t="shared" si="864"/>
        <v>559.42343372528319</v>
      </c>
      <c r="AE1751" s="14">
        <f t="shared" si="865"/>
        <v>144.41666666666666</v>
      </c>
      <c r="AF1751" s="24">
        <f t="shared" si="838"/>
        <v>504.71171686264159</v>
      </c>
      <c r="AG1751" s="3">
        <f t="shared" si="866"/>
        <v>-1</v>
      </c>
      <c r="AH1751" s="3">
        <f>IF(AC1751&lt;=450,AthetaR30_0,IF(AC1751&gt;=650,AthetaR30_2,(IF(AC1751&lt;=550,AthetaR30_0+(AthetaR30_1-AthetaR30_0)/100*(AC1751-450),AthetaR30_1+(AthetaR30_2-AthetaR30_1)/100*(AC1751-450)))))</f>
        <v>0</v>
      </c>
      <c r="AI1751" s="3">
        <f>IF(AD1751&lt;=450,AthetaR60_0,IF(AD1751&gt;=650,AthetaR60_2,(IF(AD1751&lt;=550,AthetaR60_0+(AthetaR60_1-AthetaR60_0)/100*(AD1751-450),AthetaR60_1+(AthetaR60_2-AthetaR60_1)/100*(AD1751-450)))))</f>
        <v>0.5</v>
      </c>
      <c r="AJ1751" s="3">
        <f>IF(AE1751&lt;=450,AthetaR90_0,IF(AE1751&gt;=650,AthetaR90_2,(IF(AE1751&lt;=550,AthetaR90_0+(AthetaR90_1-AthetaR90_0)/100*(AE1751-450),AthetaR90_1+(AthetaR90_2-AthetaR90_1)/100*(AE1751-450)))))</f>
        <v>1.3</v>
      </c>
      <c r="AK1751" s="3">
        <f>IF(AF1751&lt;=450,AthetaR120_0,IF(AF1751&gt;=650,AthetaR120_2,(IF(AF1751&lt;=550,AthetaR120_0+(AthetaR120_1-AthetaR120_0)/100*(AF1751-450),AthetaR120_1+(AthetaR120_2-AthetaR120_1)/100*(AF1751-450)))))</f>
        <v>1.5060756385889806</v>
      </c>
      <c r="AL1751" s="24">
        <f t="shared" si="867"/>
        <v>705.25722641508105</v>
      </c>
      <c r="AM1751" s="14">
        <f t="shared" si="868"/>
        <v>550.66672060502401</v>
      </c>
    </row>
    <row r="1752" spans="2:39" x14ac:dyDescent="0.25">
      <c r="B1752" s="3">
        <f t="shared" si="851"/>
        <v>8670</v>
      </c>
      <c r="C1752" s="14">
        <f t="shared" si="852"/>
        <v>144.5</v>
      </c>
      <c r="D1752" s="11">
        <f t="shared" si="853"/>
        <v>1076.8500088383535</v>
      </c>
      <c r="E1752" s="11">
        <f t="shared" si="839"/>
        <v>816.95800815768598</v>
      </c>
      <c r="F1752" s="11">
        <f t="shared" si="854"/>
        <v>403.20201569113294</v>
      </c>
      <c r="G1752" s="11">
        <f t="shared" si="840"/>
        <v>705.44468267836703</v>
      </c>
      <c r="H1752" s="11">
        <f t="shared" si="841"/>
        <v>559.64167579232469</v>
      </c>
      <c r="I1752" s="24">
        <f t="shared" si="855"/>
        <v>403.20201569113294</v>
      </c>
      <c r="J1752" s="12">
        <f t="shared" si="842"/>
        <v>0.19031269356795291</v>
      </c>
      <c r="K1752" s="24">
        <f t="shared" si="843"/>
        <v>607.44816004678853</v>
      </c>
      <c r="L1752" s="12">
        <f t="shared" si="856"/>
        <v>0.18963620256784205</v>
      </c>
      <c r="M1752" s="24">
        <f t="shared" si="857"/>
        <v>705.44468267836703</v>
      </c>
      <c r="N1752" s="12">
        <f t="shared" si="844"/>
        <v>0.36170162861200683</v>
      </c>
      <c r="O1752" s="24">
        <f t="shared" si="845"/>
        <v>1065.3817621725402</v>
      </c>
      <c r="P1752" s="12">
        <f t="shared" si="858"/>
        <v>0.18704814867452824</v>
      </c>
      <c r="Q1752" s="24">
        <f t="shared" si="859"/>
        <v>559.64167579232469</v>
      </c>
      <c r="R1752" s="12">
        <f t="shared" si="846"/>
        <v>0.29542480840907642</v>
      </c>
      <c r="S1752" s="24">
        <f t="shared" si="847"/>
        <v>717.41664588221522</v>
      </c>
      <c r="T1752" s="12">
        <f t="shared" si="860"/>
        <v>0.21812892220576413</v>
      </c>
      <c r="W1752" s="24">
        <f t="shared" si="861"/>
        <v>661.53475745266724</v>
      </c>
      <c r="X1752" s="24">
        <f t="shared" si="862"/>
        <v>836.03804038091721</v>
      </c>
      <c r="Y1752" s="13">
        <f t="shared" si="848"/>
        <v>0.29180689506663532</v>
      </c>
      <c r="Z1752" s="24">
        <f t="shared" si="849"/>
        <v>3885.5812676254686</v>
      </c>
      <c r="AA1752" s="24">
        <f t="shared" si="850"/>
        <v>18020.464212651525</v>
      </c>
      <c r="AB1752" s="24">
        <f t="shared" si="863"/>
        <v>705.44468267836703</v>
      </c>
      <c r="AC1752" s="24">
        <f t="shared" si="864"/>
        <v>559.64167579232469</v>
      </c>
      <c r="AE1752" s="14">
        <f t="shared" si="865"/>
        <v>144.5</v>
      </c>
      <c r="AF1752" s="24">
        <f t="shared" si="838"/>
        <v>504.82083789616235</v>
      </c>
      <c r="AG1752" s="3">
        <f t="shared" si="866"/>
        <v>-1</v>
      </c>
      <c r="AH1752" s="3">
        <f>IF(AC1752&lt;=450,AthetaR30_0,IF(AC1752&gt;=650,AthetaR30_2,(IF(AC1752&lt;=550,AthetaR30_0+(AthetaR30_1-AthetaR30_0)/100*(AC1752-450),AthetaR30_1+(AthetaR30_2-AthetaR30_1)/100*(AC1752-450)))))</f>
        <v>0</v>
      </c>
      <c r="AI1752" s="3">
        <f>IF(AD1752&lt;=450,AthetaR60_0,IF(AD1752&gt;=650,AthetaR60_2,(IF(AD1752&lt;=550,AthetaR60_0+(AthetaR60_1-AthetaR60_0)/100*(AD1752-450),AthetaR60_1+(AthetaR60_2-AthetaR60_1)/100*(AD1752-450)))))</f>
        <v>0.5</v>
      </c>
      <c r="AJ1752" s="3">
        <f>IF(AE1752&lt;=450,AthetaR90_0,IF(AE1752&gt;=650,AthetaR90_2,(IF(AE1752&lt;=550,AthetaR90_0+(AthetaR90_1-AthetaR90_0)/100*(AE1752-450),AthetaR90_1+(AthetaR90_2-AthetaR90_1)/100*(AE1752-450)))))</f>
        <v>1.3</v>
      </c>
      <c r="AK1752" s="3">
        <f>IF(AF1752&lt;=450,AthetaR120_0,IF(AF1752&gt;=650,AthetaR120_2,(IF(AF1752&lt;=550,AthetaR120_0+(AthetaR120_1-AthetaR120_0)/100*(AF1752-450),AthetaR120_1+(AthetaR120_2-AthetaR120_1)/100*(AF1752-450)))))</f>
        <v>1.5052899671476312</v>
      </c>
      <c r="AL1752" s="24">
        <f t="shared" si="867"/>
        <v>705.44468267836703</v>
      </c>
      <c r="AM1752" s="14">
        <f t="shared" si="868"/>
        <v>550.87131173626608</v>
      </c>
    </row>
    <row r="1753" spans="2:39" x14ac:dyDescent="0.25">
      <c r="B1753" s="3">
        <f t="shared" si="851"/>
        <v>8675</v>
      </c>
      <c r="C1753" s="14">
        <f t="shared" si="852"/>
        <v>144.58333333333334</v>
      </c>
      <c r="D1753" s="11">
        <f t="shared" si="853"/>
        <v>1076.9363173639292</v>
      </c>
      <c r="E1753" s="11">
        <f t="shared" si="839"/>
        <v>817.17180650633816</v>
      </c>
      <c r="F1753" s="11">
        <f t="shared" si="854"/>
        <v>403.39165189370078</v>
      </c>
      <c r="G1753" s="11">
        <f t="shared" si="840"/>
        <v>705.63173082704157</v>
      </c>
      <c r="H1753" s="11">
        <f t="shared" si="841"/>
        <v>559.85980471453047</v>
      </c>
      <c r="I1753" s="24">
        <f t="shared" si="855"/>
        <v>403.39165189370078</v>
      </c>
      <c r="J1753" s="12">
        <f t="shared" si="842"/>
        <v>0.19028340195960908</v>
      </c>
      <c r="K1753" s="24">
        <f t="shared" si="843"/>
        <v>607.54166864191563</v>
      </c>
      <c r="L1753" s="12">
        <f t="shared" si="856"/>
        <v>0.18958039160970949</v>
      </c>
      <c r="M1753" s="24">
        <f t="shared" si="857"/>
        <v>705.63173082704157</v>
      </c>
      <c r="N1753" s="12">
        <f t="shared" si="844"/>
        <v>0.36091977115745549</v>
      </c>
      <c r="O1753" s="24">
        <f t="shared" si="845"/>
        <v>1067.6896896934581</v>
      </c>
      <c r="P1753" s="12">
        <f t="shared" si="858"/>
        <v>0.18663843648531972</v>
      </c>
      <c r="Q1753" s="24">
        <f t="shared" si="859"/>
        <v>559.85980471453047</v>
      </c>
      <c r="R1753" s="12">
        <f t="shared" si="846"/>
        <v>0.29533790666120568</v>
      </c>
      <c r="S1753" s="24">
        <f t="shared" si="847"/>
        <v>717.62774225376984</v>
      </c>
      <c r="T1753" s="12">
        <f t="shared" si="860"/>
        <v>0.21801583979136396</v>
      </c>
      <c r="W1753" s="24">
        <f t="shared" si="861"/>
        <v>661.82656434773389</v>
      </c>
      <c r="X1753" s="24">
        <f t="shared" si="862"/>
        <v>836.68942589585299</v>
      </c>
      <c r="Y1753" s="13">
        <f t="shared" si="848"/>
        <v>0.29161092274519579</v>
      </c>
      <c r="Z1753" s="24">
        <f t="shared" si="849"/>
        <v>3883.6310539651067</v>
      </c>
      <c r="AA1753" s="24">
        <f t="shared" si="850"/>
        <v>18024.758994308919</v>
      </c>
      <c r="AB1753" s="24">
        <f t="shared" si="863"/>
        <v>705.63173082704157</v>
      </c>
      <c r="AC1753" s="24">
        <f t="shared" si="864"/>
        <v>559.85980471453047</v>
      </c>
      <c r="AE1753" s="14">
        <f t="shared" si="865"/>
        <v>144.58333333333334</v>
      </c>
      <c r="AF1753" s="24">
        <f t="shared" si="838"/>
        <v>504.92990235726523</v>
      </c>
      <c r="AG1753" s="3">
        <f t="shared" si="866"/>
        <v>-1</v>
      </c>
      <c r="AH1753" s="3">
        <f>IF(AC1753&lt;=450,AthetaR30_0,IF(AC1753&gt;=650,AthetaR30_2,(IF(AC1753&lt;=550,AthetaR30_0+(AthetaR30_1-AthetaR30_0)/100*(AC1753-450),AthetaR30_1+(AthetaR30_2-AthetaR30_1)/100*(AC1753-450)))))</f>
        <v>0</v>
      </c>
      <c r="AI1753" s="3">
        <f>IF(AD1753&lt;=450,AthetaR60_0,IF(AD1753&gt;=650,AthetaR60_2,(IF(AD1753&lt;=550,AthetaR60_0+(AthetaR60_1-AthetaR60_0)/100*(AD1753-450),AthetaR60_1+(AthetaR60_2-AthetaR60_1)/100*(AD1753-450)))))</f>
        <v>0.5</v>
      </c>
      <c r="AJ1753" s="3">
        <f>IF(AE1753&lt;=450,AthetaR90_0,IF(AE1753&gt;=650,AthetaR90_2,(IF(AE1753&lt;=550,AthetaR90_0+(AthetaR90_1-AthetaR90_0)/100*(AE1753-450),AthetaR90_1+(AthetaR90_2-AthetaR90_1)/100*(AE1753-450)))))</f>
        <v>1.3</v>
      </c>
      <c r="AK1753" s="3">
        <f>IF(AF1753&lt;=450,AthetaR120_0,IF(AF1753&gt;=650,AthetaR120_2,(IF(AF1753&lt;=550,AthetaR120_0+(AthetaR120_1-AthetaR120_0)/100*(AF1753-450),AthetaR120_1+(AthetaR120_2-AthetaR120_1)/100*(AF1753-450)))))</f>
        <v>1.5045047030276903</v>
      </c>
      <c r="AL1753" s="24">
        <f t="shared" si="867"/>
        <v>705.63173082704157</v>
      </c>
      <c r="AM1753" s="14">
        <f t="shared" si="868"/>
        <v>551.07579126029589</v>
      </c>
    </row>
    <row r="1754" spans="2:39" x14ac:dyDescent="0.25">
      <c r="B1754" s="3">
        <f t="shared" si="851"/>
        <v>8680</v>
      </c>
      <c r="C1754" s="14">
        <f t="shared" si="852"/>
        <v>144.66666666666666</v>
      </c>
      <c r="D1754" s="11">
        <f t="shared" si="853"/>
        <v>1077.0225762012321</v>
      </c>
      <c r="E1754" s="11">
        <f t="shared" si="839"/>
        <v>817.38560485499011</v>
      </c>
      <c r="F1754" s="11">
        <f t="shared" si="854"/>
        <v>403.58123228531048</v>
      </c>
      <c r="G1754" s="11">
        <f t="shared" si="840"/>
        <v>705.81836926352685</v>
      </c>
      <c r="H1754" s="11">
        <f t="shared" si="841"/>
        <v>560.07782055432187</v>
      </c>
      <c r="I1754" s="24">
        <f t="shared" si="855"/>
        <v>403.58123228531048</v>
      </c>
      <c r="J1754" s="12">
        <f t="shared" si="842"/>
        <v>0.19025410555028271</v>
      </c>
      <c r="K1754" s="24">
        <f t="shared" si="843"/>
        <v>607.63522136371307</v>
      </c>
      <c r="L1754" s="12">
        <f t="shared" si="856"/>
        <v>0.18952458448253487</v>
      </c>
      <c r="M1754" s="24">
        <f t="shared" si="857"/>
        <v>705.81836926352685</v>
      </c>
      <c r="N1754" s="12">
        <f t="shared" si="844"/>
        <v>0.36013398787269507</v>
      </c>
      <c r="O1754" s="24">
        <f t="shared" si="845"/>
        <v>1070.0193023924094</v>
      </c>
      <c r="P1754" s="12">
        <f t="shared" si="858"/>
        <v>0.18622711750066406</v>
      </c>
      <c r="Q1754" s="24">
        <f t="shared" si="859"/>
        <v>560.07782055432187</v>
      </c>
      <c r="R1754" s="12">
        <f t="shared" si="846"/>
        <v>0.29525102130458658</v>
      </c>
      <c r="S1754" s="24">
        <f t="shared" si="847"/>
        <v>717.83892303827656</v>
      </c>
      <c r="T1754" s="12">
        <f t="shared" si="860"/>
        <v>0.21790281981387405</v>
      </c>
      <c r="W1754" s="24">
        <f t="shared" si="861"/>
        <v>662.11817527047913</v>
      </c>
      <c r="X1754" s="24">
        <f t="shared" si="862"/>
        <v>837.34537876949253</v>
      </c>
      <c r="Y1754" s="13">
        <f t="shared" si="848"/>
        <v>0.29141387872150304</v>
      </c>
      <c r="Z1754" s="24">
        <f t="shared" si="849"/>
        <v>3881.6857396127743</v>
      </c>
      <c r="AA1754" s="24">
        <f t="shared" si="850"/>
        <v>18029.064887161727</v>
      </c>
      <c r="AB1754" s="24">
        <f t="shared" si="863"/>
        <v>705.81836926352685</v>
      </c>
      <c r="AC1754" s="24">
        <f t="shared" si="864"/>
        <v>560.07782055432187</v>
      </c>
      <c r="AE1754" s="14">
        <f t="shared" si="865"/>
        <v>144.66666666666666</v>
      </c>
      <c r="AF1754" s="24">
        <f t="shared" si="838"/>
        <v>505.03891027716094</v>
      </c>
      <c r="AG1754" s="3">
        <f t="shared" si="866"/>
        <v>-1</v>
      </c>
      <c r="AH1754" s="3">
        <f>IF(AC1754&lt;=450,AthetaR30_0,IF(AC1754&gt;=650,AthetaR30_2,(IF(AC1754&lt;=550,AthetaR30_0+(AthetaR30_1-AthetaR30_0)/100*(AC1754-450),AthetaR30_1+(AthetaR30_2-AthetaR30_1)/100*(AC1754-450)))))</f>
        <v>0</v>
      </c>
      <c r="AI1754" s="3">
        <f>IF(AD1754&lt;=450,AthetaR60_0,IF(AD1754&gt;=650,AthetaR60_2,(IF(AD1754&lt;=550,AthetaR60_0+(AthetaR60_1-AthetaR60_0)/100*(AD1754-450),AthetaR60_1+(AthetaR60_2-AthetaR60_1)/100*(AD1754-450)))))</f>
        <v>0.5</v>
      </c>
      <c r="AJ1754" s="3">
        <f>IF(AE1754&lt;=450,AthetaR90_0,IF(AE1754&gt;=650,AthetaR90_2,(IF(AE1754&lt;=550,AthetaR90_0+(AthetaR90_1-AthetaR90_0)/100*(AE1754-450),AthetaR90_1+(AthetaR90_2-AthetaR90_1)/100*(AE1754-450)))))</f>
        <v>1.3</v>
      </c>
      <c r="AK1754" s="3">
        <f>IF(AF1754&lt;=450,AthetaR120_0,IF(AF1754&gt;=650,AthetaR120_2,(IF(AF1754&lt;=550,AthetaR120_0+(AthetaR120_1-AthetaR120_0)/100*(AF1754-450),AthetaR120_1+(AthetaR120_2-AthetaR120_1)/100*(AF1754-450)))))</f>
        <v>1.5037198460044414</v>
      </c>
      <c r="AL1754" s="24">
        <f t="shared" si="867"/>
        <v>705.81836926352685</v>
      </c>
      <c r="AM1754" s="14">
        <f t="shared" si="868"/>
        <v>551.28015931514858</v>
      </c>
    </row>
    <row r="1755" spans="2:39" x14ac:dyDescent="0.25">
      <c r="B1755" s="3">
        <f t="shared" si="851"/>
        <v>8685</v>
      </c>
      <c r="C1755" s="14">
        <f t="shared" si="852"/>
        <v>144.75</v>
      </c>
      <c r="D1755" s="11">
        <f t="shared" si="853"/>
        <v>1077.1087854074406</v>
      </c>
      <c r="E1755" s="11">
        <f t="shared" si="839"/>
        <v>817.59940320364228</v>
      </c>
      <c r="F1755" s="11">
        <f t="shared" si="854"/>
        <v>403.77075686979299</v>
      </c>
      <c r="G1755" s="11">
        <f t="shared" si="840"/>
        <v>706.00459638102757</v>
      </c>
      <c r="H1755" s="11">
        <f t="shared" si="841"/>
        <v>560.29572337413572</v>
      </c>
      <c r="I1755" s="24">
        <f t="shared" si="855"/>
        <v>403.77075686979299</v>
      </c>
      <c r="J1755" s="12">
        <f t="shared" si="842"/>
        <v>0.19022480433938771</v>
      </c>
      <c r="K1755" s="24">
        <f t="shared" si="843"/>
        <v>607.7288182415241</v>
      </c>
      <c r="L1755" s="12">
        <f t="shared" si="856"/>
        <v>0.18946878120456886</v>
      </c>
      <c r="M1755" s="24">
        <f t="shared" si="857"/>
        <v>706.00459638102757</v>
      </c>
      <c r="N1755" s="12">
        <f t="shared" si="844"/>
        <v>0.35934426167645095</v>
      </c>
      <c r="O1755" s="24">
        <f t="shared" si="845"/>
        <v>1072.3708698548862</v>
      </c>
      <c r="P1755" s="12">
        <f t="shared" si="858"/>
        <v>0.18581418250339893</v>
      </c>
      <c r="Q1755" s="24">
        <f t="shared" si="859"/>
        <v>560.29572337413572</v>
      </c>
      <c r="R1755" s="12">
        <f t="shared" si="846"/>
        <v>0.29516415239777199</v>
      </c>
      <c r="S1755" s="24">
        <f t="shared" si="847"/>
        <v>718.05018813265451</v>
      </c>
      <c r="T1755" s="12">
        <f t="shared" si="860"/>
        <v>0.21778986228876715</v>
      </c>
      <c r="W1755" s="24">
        <f t="shared" si="861"/>
        <v>662.40958914920066</v>
      </c>
      <c r="X1755" s="24">
        <f t="shared" si="862"/>
        <v>838.00594432094567</v>
      </c>
      <c r="Y1755" s="13">
        <f t="shared" si="848"/>
        <v>0.29121575518969961</v>
      </c>
      <c r="Z1755" s="24">
        <f t="shared" si="849"/>
        <v>3879.7453513610408</v>
      </c>
      <c r="AA1755" s="24">
        <f t="shared" si="850"/>
        <v>18033.382030302142</v>
      </c>
      <c r="AB1755" s="24">
        <f t="shared" si="863"/>
        <v>706.00459638102757</v>
      </c>
      <c r="AC1755" s="24">
        <f t="shared" si="864"/>
        <v>560.29572337413572</v>
      </c>
      <c r="AE1755" s="14">
        <f t="shared" si="865"/>
        <v>144.75</v>
      </c>
      <c r="AF1755" s="24">
        <f t="shared" si="838"/>
        <v>505.14786168706786</v>
      </c>
      <c r="AG1755" s="3">
        <f t="shared" si="866"/>
        <v>-1</v>
      </c>
      <c r="AH1755" s="3">
        <f>IF(AC1755&lt;=450,AthetaR30_0,IF(AC1755&gt;=650,AthetaR30_2,(IF(AC1755&lt;=550,AthetaR30_0+(AthetaR30_1-AthetaR30_0)/100*(AC1755-450),AthetaR30_1+(AthetaR30_2-AthetaR30_1)/100*(AC1755-450)))))</f>
        <v>0</v>
      </c>
      <c r="AI1755" s="3">
        <f>IF(AD1755&lt;=450,AthetaR60_0,IF(AD1755&gt;=650,AthetaR60_2,(IF(AD1755&lt;=550,AthetaR60_0+(AthetaR60_1-AthetaR60_0)/100*(AD1755-450),AthetaR60_1+(AthetaR60_2-AthetaR60_1)/100*(AD1755-450)))))</f>
        <v>0.5</v>
      </c>
      <c r="AJ1755" s="3">
        <f>IF(AE1755&lt;=450,AthetaR90_0,IF(AE1755&gt;=650,AthetaR90_2,(IF(AE1755&lt;=550,AthetaR90_0+(AthetaR90_1-AthetaR90_0)/100*(AE1755-450),AthetaR90_1+(AthetaR90_2-AthetaR90_1)/100*(AE1755-450)))))</f>
        <v>1.3</v>
      </c>
      <c r="AK1755" s="3">
        <f>IF(AF1755&lt;=450,AthetaR120_0,IF(AF1755&gt;=650,AthetaR120_2,(IF(AF1755&lt;=550,AthetaR120_0+(AthetaR120_1-AthetaR120_0)/100*(AF1755-450),AthetaR120_1+(AthetaR120_2-AthetaR120_1)/100*(AF1755-450)))))</f>
        <v>1.5029353958531115</v>
      </c>
      <c r="AL1755" s="24">
        <f t="shared" si="867"/>
        <v>706.00459638102757</v>
      </c>
      <c r="AM1755" s="14">
        <f t="shared" si="868"/>
        <v>551.48441603938954</v>
      </c>
    </row>
    <row r="1756" spans="2:39" x14ac:dyDescent="0.25">
      <c r="B1756" s="3">
        <f t="shared" si="851"/>
        <v>8690</v>
      </c>
      <c r="C1756" s="14">
        <f t="shared" si="852"/>
        <v>144.83333333333334</v>
      </c>
      <c r="D1756" s="11">
        <f t="shared" si="853"/>
        <v>1077.1949450396346</v>
      </c>
      <c r="E1756" s="11">
        <f t="shared" si="839"/>
        <v>817.81320155229434</v>
      </c>
      <c r="F1756" s="11">
        <f t="shared" si="854"/>
        <v>403.96022565099759</v>
      </c>
      <c r="G1756" s="11">
        <f t="shared" si="840"/>
        <v>706.19041056353092</v>
      </c>
      <c r="H1756" s="11">
        <f t="shared" si="841"/>
        <v>560.5135132364245</v>
      </c>
      <c r="I1756" s="24">
        <f t="shared" si="855"/>
        <v>403.96022565099759</v>
      </c>
      <c r="J1756" s="12">
        <f t="shared" si="842"/>
        <v>0.19019549832638608</v>
      </c>
      <c r="K1756" s="24">
        <f t="shared" si="843"/>
        <v>607.82245930456497</v>
      </c>
      <c r="L1756" s="12">
        <f t="shared" si="856"/>
        <v>0.1894129817940379</v>
      </c>
      <c r="M1756" s="24">
        <f t="shared" si="857"/>
        <v>706.19041056353092</v>
      </c>
      <c r="N1756" s="12">
        <f t="shared" si="844"/>
        <v>0.35855057556701214</v>
      </c>
      <c r="O1756" s="24">
        <f t="shared" si="845"/>
        <v>1074.7446656917068</v>
      </c>
      <c r="P1756" s="12">
        <f t="shared" si="858"/>
        <v>0.1853996222785726</v>
      </c>
      <c r="Q1756" s="24">
        <f t="shared" si="859"/>
        <v>560.5135132364245</v>
      </c>
      <c r="R1756" s="12">
        <f t="shared" si="846"/>
        <v>0.29507729999919929</v>
      </c>
      <c r="S1756" s="24">
        <f t="shared" si="847"/>
        <v>718.261537433787</v>
      </c>
      <c r="T1756" s="12">
        <f t="shared" si="860"/>
        <v>0.21767696723132063</v>
      </c>
      <c r="W1756" s="24">
        <f t="shared" si="861"/>
        <v>662.70080490439034</v>
      </c>
      <c r="X1756" s="24">
        <f t="shared" si="862"/>
        <v>838.67116844331429</v>
      </c>
      <c r="Y1756" s="13">
        <f t="shared" si="848"/>
        <v>0.29101654426478951</v>
      </c>
      <c r="Z1756" s="24">
        <f t="shared" si="849"/>
        <v>3877.8099161976002</v>
      </c>
      <c r="AA1756" s="24">
        <f t="shared" si="850"/>
        <v>18037.710563922261</v>
      </c>
      <c r="AB1756" s="24">
        <f t="shared" si="863"/>
        <v>706.19041056353092</v>
      </c>
      <c r="AC1756" s="24">
        <f t="shared" si="864"/>
        <v>560.5135132364245</v>
      </c>
      <c r="AE1756" s="14">
        <f t="shared" si="865"/>
        <v>144.83333333333334</v>
      </c>
      <c r="AF1756" s="24">
        <f t="shared" si="838"/>
        <v>505.25675661821225</v>
      </c>
      <c r="AG1756" s="3">
        <f t="shared" si="866"/>
        <v>-1</v>
      </c>
      <c r="AH1756" s="3">
        <f>IF(AC1756&lt;=450,AthetaR30_0,IF(AC1756&gt;=650,AthetaR30_2,(IF(AC1756&lt;=550,AthetaR30_0+(AthetaR30_1-AthetaR30_0)/100*(AC1756-450),AthetaR30_1+(AthetaR30_2-AthetaR30_1)/100*(AC1756-450)))))</f>
        <v>0</v>
      </c>
      <c r="AI1756" s="3">
        <f>IF(AD1756&lt;=450,AthetaR60_0,IF(AD1756&gt;=650,AthetaR60_2,(IF(AD1756&lt;=550,AthetaR60_0+(AthetaR60_1-AthetaR60_0)/100*(AD1756-450),AthetaR60_1+(AthetaR60_2-AthetaR60_1)/100*(AD1756-450)))))</f>
        <v>0.5</v>
      </c>
      <c r="AJ1756" s="3">
        <f>IF(AE1756&lt;=450,AthetaR90_0,IF(AE1756&gt;=650,AthetaR90_2,(IF(AE1756&lt;=550,AthetaR90_0+(AthetaR90_1-AthetaR90_0)/100*(AE1756-450),AthetaR90_1+(AthetaR90_2-AthetaR90_1)/100*(AE1756-450)))))</f>
        <v>1.3</v>
      </c>
      <c r="AK1756" s="3">
        <f>IF(AF1756&lt;=450,AthetaR120_0,IF(AF1756&gt;=650,AthetaR120_2,(IF(AF1756&lt;=550,AthetaR120_0+(AthetaR120_1-AthetaR120_0)/100*(AF1756-450),AthetaR120_1+(AthetaR120_2-AthetaR120_1)/100*(AF1756-450)))))</f>
        <v>1.5021513523488719</v>
      </c>
      <c r="AL1756" s="24">
        <f t="shared" si="867"/>
        <v>706.19041056353092</v>
      </c>
      <c r="AM1756" s="14">
        <f t="shared" si="868"/>
        <v>551.6885615721194</v>
      </c>
    </row>
    <row r="1757" spans="2:39" x14ac:dyDescent="0.25">
      <c r="B1757" s="3">
        <f t="shared" si="851"/>
        <v>8695</v>
      </c>
      <c r="C1757" s="14">
        <f t="shared" si="852"/>
        <v>144.91666666666666</v>
      </c>
      <c r="D1757" s="11">
        <f t="shared" si="853"/>
        <v>1077.2810551547959</v>
      </c>
      <c r="E1757" s="11">
        <f t="shared" si="839"/>
        <v>818.02699990094641</v>
      </c>
      <c r="F1757" s="11">
        <f t="shared" si="854"/>
        <v>404.14963863279161</v>
      </c>
      <c r="G1757" s="11">
        <f t="shared" si="840"/>
        <v>706.37581018580954</v>
      </c>
      <c r="H1757" s="11">
        <f t="shared" si="841"/>
        <v>560.73119020365584</v>
      </c>
      <c r="I1757" s="24">
        <f t="shared" si="855"/>
        <v>404.14963863279161</v>
      </c>
      <c r="J1757" s="12">
        <f t="shared" si="842"/>
        <v>0.19016618751078723</v>
      </c>
      <c r="K1757" s="24">
        <f t="shared" si="843"/>
        <v>607.91614458192544</v>
      </c>
      <c r="L1757" s="12">
        <f t="shared" si="856"/>
        <v>0.18935718626917472</v>
      </c>
      <c r="M1757" s="24">
        <f t="shared" si="857"/>
        <v>706.37581018580954</v>
      </c>
      <c r="N1757" s="12">
        <f t="shared" si="844"/>
        <v>0.35775291262699727</v>
      </c>
      <c r="O1757" s="24">
        <f t="shared" si="845"/>
        <v>1077.1409676071992</v>
      </c>
      <c r="P1757" s="12">
        <f t="shared" si="858"/>
        <v>0.18498342761527203</v>
      </c>
      <c r="Q1757" s="24">
        <f t="shared" si="859"/>
        <v>560.73119020365584</v>
      </c>
      <c r="R1757" s="12">
        <f t="shared" si="846"/>
        <v>0.29499046416718994</v>
      </c>
      <c r="S1757" s="24">
        <f t="shared" si="847"/>
        <v>718.47297083852254</v>
      </c>
      <c r="T1757" s="12">
        <f t="shared" si="860"/>
        <v>0.2175641346566641</v>
      </c>
      <c r="W1757" s="24">
        <f t="shared" si="861"/>
        <v>662.99182144865517</v>
      </c>
      <c r="X1757" s="24">
        <f t="shared" si="862"/>
        <v>839.34109761244008</v>
      </c>
      <c r="Y1757" s="13">
        <f t="shared" si="848"/>
        <v>0.29081623798179806</v>
      </c>
      <c r="Z1757" s="24">
        <f t="shared" si="849"/>
        <v>3875.879461307281</v>
      </c>
      <c r="AA1757" s="24">
        <f t="shared" si="850"/>
        <v>18042.050629325178</v>
      </c>
      <c r="AB1757" s="24">
        <f t="shared" si="863"/>
        <v>706.37581018580954</v>
      </c>
      <c r="AC1757" s="24">
        <f t="shared" si="864"/>
        <v>560.73119020365584</v>
      </c>
      <c r="AE1757" s="14">
        <f t="shared" si="865"/>
        <v>144.91666666666666</v>
      </c>
      <c r="AF1757" s="24">
        <f t="shared" si="838"/>
        <v>505.36559510182792</v>
      </c>
      <c r="AG1757" s="3">
        <f t="shared" si="866"/>
        <v>-1</v>
      </c>
      <c r="AH1757" s="3">
        <f>IF(AC1757&lt;=450,AthetaR30_0,IF(AC1757&gt;=650,AthetaR30_2,(IF(AC1757&lt;=550,AthetaR30_0+(AthetaR30_1-AthetaR30_0)/100*(AC1757-450),AthetaR30_1+(AthetaR30_2-AthetaR30_1)/100*(AC1757-450)))))</f>
        <v>0</v>
      </c>
      <c r="AI1757" s="3">
        <f>IF(AD1757&lt;=450,AthetaR60_0,IF(AD1757&gt;=650,AthetaR60_2,(IF(AD1757&lt;=550,AthetaR60_0+(AthetaR60_1-AthetaR60_0)/100*(AD1757-450),AthetaR60_1+(AthetaR60_2-AthetaR60_1)/100*(AD1757-450)))))</f>
        <v>0.5</v>
      </c>
      <c r="AJ1757" s="3">
        <f>IF(AE1757&lt;=450,AthetaR90_0,IF(AE1757&gt;=650,AthetaR90_2,(IF(AE1757&lt;=550,AthetaR90_0+(AthetaR90_1-AthetaR90_0)/100*(AE1757-450),AthetaR90_1+(AthetaR90_2-AthetaR90_1)/100*(AE1757-450)))))</f>
        <v>1.3</v>
      </c>
      <c r="AK1757" s="3">
        <f>IF(AF1757&lt;=450,AthetaR120_0,IF(AF1757&gt;=650,AthetaR120_2,(IF(AF1757&lt;=550,AthetaR120_0+(AthetaR120_1-AthetaR120_0)/100*(AF1757-450),AthetaR120_1+(AthetaR120_2-AthetaR120_1)/100*(AF1757-450)))))</f>
        <v>1.501367715266839</v>
      </c>
      <c r="AL1757" s="24">
        <f t="shared" si="867"/>
        <v>706.37581018580954</v>
      </c>
      <c r="AM1757" s="14">
        <f t="shared" si="868"/>
        <v>551.89259605297912</v>
      </c>
    </row>
    <row r="1758" spans="2:39" x14ac:dyDescent="0.25">
      <c r="B1758" s="3">
        <f t="shared" si="851"/>
        <v>8700</v>
      </c>
      <c r="C1758" s="14">
        <f t="shared" si="852"/>
        <v>145</v>
      </c>
      <c r="D1758" s="11">
        <f t="shared" si="853"/>
        <v>1077.367115809808</v>
      </c>
      <c r="E1758" s="11">
        <f t="shared" si="839"/>
        <v>818.24079824959858</v>
      </c>
      <c r="F1758" s="11">
        <f t="shared" si="854"/>
        <v>404.33899581906076</v>
      </c>
      <c r="G1758" s="11">
        <f t="shared" si="840"/>
        <v>706.56079361342483</v>
      </c>
      <c r="H1758" s="11">
        <f t="shared" si="841"/>
        <v>560.94875433831248</v>
      </c>
      <c r="I1758" s="24">
        <f t="shared" si="855"/>
        <v>404.33899581906076</v>
      </c>
      <c r="J1758" s="12">
        <f t="shared" si="842"/>
        <v>0.19013687189214826</v>
      </c>
      <c r="K1758" s="24">
        <f t="shared" si="843"/>
        <v>608.00987410256857</v>
      </c>
      <c r="L1758" s="12">
        <f t="shared" si="856"/>
        <v>0.1893013946482093</v>
      </c>
      <c r="M1758" s="24">
        <f t="shared" si="857"/>
        <v>706.56079361342483</v>
      </c>
      <c r="N1758" s="12">
        <f t="shared" si="844"/>
        <v>0.35695125602823324</v>
      </c>
      <c r="O1758" s="24">
        <f t="shared" si="845"/>
        <v>1079.5600574686255</v>
      </c>
      <c r="P1758" s="12">
        <f t="shared" si="858"/>
        <v>0.18456558930842984</v>
      </c>
      <c r="Q1758" s="24">
        <f t="shared" si="859"/>
        <v>560.94875433831248</v>
      </c>
      <c r="R1758" s="12">
        <f t="shared" si="846"/>
        <v>0.29490364495994931</v>
      </c>
      <c r="S1758" s="24">
        <f t="shared" si="847"/>
        <v>718.6844882436751</v>
      </c>
      <c r="T1758" s="12">
        <f t="shared" si="860"/>
        <v>0.21745136457976644</v>
      </c>
      <c r="W1758" s="24">
        <f t="shared" si="861"/>
        <v>663.28263768663692</v>
      </c>
      <c r="X1758" s="24">
        <f t="shared" si="862"/>
        <v>840.01577889580574</v>
      </c>
      <c r="Y1758" s="13">
        <f t="shared" si="848"/>
        <v>0.29061482829490565</v>
      </c>
      <c r="Z1758" s="24">
        <f t="shared" si="849"/>
        <v>3873.9540140740419</v>
      </c>
      <c r="AA1758" s="24">
        <f t="shared" si="850"/>
        <v>18046.402368934905</v>
      </c>
      <c r="AB1758" s="24">
        <f t="shared" si="863"/>
        <v>706.56079361342483</v>
      </c>
      <c r="AC1758" s="24">
        <f t="shared" si="864"/>
        <v>560.94875433831248</v>
      </c>
      <c r="AE1758" s="14">
        <f t="shared" si="865"/>
        <v>145</v>
      </c>
      <c r="AF1758" s="24">
        <f t="shared" si="838"/>
        <v>505.47437716915624</v>
      </c>
      <c r="AG1758" s="3">
        <f t="shared" si="866"/>
        <v>-1</v>
      </c>
      <c r="AH1758" s="3">
        <f>IF(AC1758&lt;=450,AthetaR30_0,IF(AC1758&gt;=650,AthetaR30_2,(IF(AC1758&lt;=550,AthetaR30_0+(AthetaR30_1-AthetaR30_0)/100*(AC1758-450),AthetaR30_1+(AthetaR30_2-AthetaR30_1)/100*(AC1758-450)))))</f>
        <v>0</v>
      </c>
      <c r="AI1758" s="3">
        <f>IF(AD1758&lt;=450,AthetaR60_0,IF(AD1758&gt;=650,AthetaR60_2,(IF(AD1758&lt;=550,AthetaR60_0+(AthetaR60_1-AthetaR60_0)/100*(AD1758-450),AthetaR60_1+(AthetaR60_2-AthetaR60_1)/100*(AD1758-450)))))</f>
        <v>0.5</v>
      </c>
      <c r="AJ1758" s="3">
        <f>IF(AE1758&lt;=450,AthetaR90_0,IF(AE1758&gt;=650,AthetaR90_2,(IF(AE1758&lt;=550,AthetaR90_0+(AthetaR90_1-AthetaR90_0)/100*(AE1758-450),AthetaR90_1+(AthetaR90_2-AthetaR90_1)/100*(AE1758-450)))))</f>
        <v>1.3</v>
      </c>
      <c r="AK1758" s="3">
        <f>IF(AF1758&lt;=450,AthetaR120_0,IF(AF1758&gt;=650,AthetaR120_2,(IF(AF1758&lt;=550,AthetaR120_0+(AthetaR120_1-AthetaR120_0)/100*(AF1758-450),AthetaR120_1+(AthetaR120_2-AthetaR120_1)/100*(AF1758-450)))))</f>
        <v>1.5005844843820753</v>
      </c>
      <c r="AL1758" s="24">
        <f t="shared" si="867"/>
        <v>706.56079361342483</v>
      </c>
      <c r="AM1758" s="14">
        <f t="shared" si="868"/>
        <v>552.0965196221548</v>
      </c>
    </row>
    <row r="1759" spans="2:39" x14ac:dyDescent="0.25">
      <c r="B1759" s="3">
        <f t="shared" si="851"/>
        <v>8705</v>
      </c>
      <c r="C1759" s="14">
        <f t="shared" si="852"/>
        <v>145.08333333333334</v>
      </c>
      <c r="D1759" s="11">
        <f t="shared" si="853"/>
        <v>1077.4531270614561</v>
      </c>
      <c r="E1759" s="11">
        <f t="shared" si="839"/>
        <v>818.45459659825065</v>
      </c>
      <c r="F1759" s="11">
        <f t="shared" si="854"/>
        <v>404.52829721370898</v>
      </c>
      <c r="G1759" s="11">
        <f t="shared" si="840"/>
        <v>706.74535920273331</v>
      </c>
      <c r="H1759" s="11">
        <f t="shared" si="841"/>
        <v>561.16620570289228</v>
      </c>
      <c r="I1759" s="24">
        <f t="shared" si="855"/>
        <v>404.52829721370898</v>
      </c>
      <c r="J1759" s="12">
        <f t="shared" si="842"/>
        <v>0.19010755147007363</v>
      </c>
      <c r="K1759" s="24">
        <f t="shared" si="843"/>
        <v>608.10364789533151</v>
      </c>
      <c r="L1759" s="12">
        <f t="shared" si="856"/>
        <v>0.18924560694936915</v>
      </c>
      <c r="M1759" s="24">
        <f t="shared" si="857"/>
        <v>706.74535920273331</v>
      </c>
      <c r="N1759" s="12">
        <f t="shared" si="844"/>
        <v>0.35614558903674065</v>
      </c>
      <c r="O1759" s="24">
        <f t="shared" si="845"/>
        <v>1082.0022213768991</v>
      </c>
      <c r="P1759" s="12">
        <f t="shared" si="858"/>
        <v>0.18414609816069577</v>
      </c>
      <c r="Q1759" s="24">
        <f t="shared" si="859"/>
        <v>561.16620570289228</v>
      </c>
      <c r="R1759" s="12">
        <f t="shared" si="846"/>
        <v>0.29481684243556716</v>
      </c>
      <c r="S1759" s="24">
        <f t="shared" si="847"/>
        <v>718.89608954602431</v>
      </c>
      <c r="T1759" s="12">
        <f t="shared" si="860"/>
        <v>0.21733865701543587</v>
      </c>
      <c r="W1759" s="24">
        <f t="shared" si="861"/>
        <v>663.57325251493182</v>
      </c>
      <c r="X1759" s="24">
        <f t="shared" si="862"/>
        <v>840.69525996159541</v>
      </c>
      <c r="Y1759" s="13">
        <f t="shared" si="848"/>
        <v>0.29041230707658594</v>
      </c>
      <c r="Z1759" s="24">
        <f t="shared" si="849"/>
        <v>3872.0336020829704</v>
      </c>
      <c r="AA1759" s="24">
        <f t="shared" si="850"/>
        <v>18050.765926307417</v>
      </c>
      <c r="AB1759" s="24">
        <f t="shared" si="863"/>
        <v>706.74535920273331</v>
      </c>
      <c r="AC1759" s="24">
        <f t="shared" si="864"/>
        <v>561.16620570289228</v>
      </c>
      <c r="AE1759" s="14">
        <f t="shared" si="865"/>
        <v>145.08333333333334</v>
      </c>
      <c r="AF1759" s="24">
        <f t="shared" si="838"/>
        <v>505.58310285144614</v>
      </c>
      <c r="AG1759" s="3">
        <f t="shared" si="866"/>
        <v>-1</v>
      </c>
      <c r="AH1759" s="3">
        <f>IF(AC1759&lt;=450,AthetaR30_0,IF(AC1759&gt;=650,AthetaR30_2,(IF(AC1759&lt;=550,AthetaR30_0+(AthetaR30_1-AthetaR30_0)/100*(AC1759-450),AthetaR30_1+(AthetaR30_2-AthetaR30_1)/100*(AC1759-450)))))</f>
        <v>0</v>
      </c>
      <c r="AI1759" s="3">
        <f>IF(AD1759&lt;=450,AthetaR60_0,IF(AD1759&gt;=650,AthetaR60_2,(IF(AD1759&lt;=550,AthetaR60_0+(AthetaR60_1-AthetaR60_0)/100*(AD1759-450),AthetaR60_1+(AthetaR60_2-AthetaR60_1)/100*(AD1759-450)))))</f>
        <v>0.5</v>
      </c>
      <c r="AJ1759" s="3">
        <f>IF(AE1759&lt;=450,AthetaR90_0,IF(AE1759&gt;=650,AthetaR90_2,(IF(AE1759&lt;=550,AthetaR90_0+(AthetaR90_1-AthetaR90_0)/100*(AE1759-450),AthetaR90_1+(AthetaR90_2-AthetaR90_1)/100*(AE1759-450)))))</f>
        <v>1.3</v>
      </c>
      <c r="AK1759" s="3">
        <f>IF(AF1759&lt;=450,AthetaR120_0,IF(AF1759&gt;=650,AthetaR120_2,(IF(AF1759&lt;=550,AthetaR120_0+(AthetaR120_1-AthetaR120_0)/100*(AF1759-450),AthetaR120_1+(AthetaR120_2-AthetaR120_1)/100*(AF1759-450)))))</f>
        <v>1.4998016594695878</v>
      </c>
      <c r="AL1759" s="24">
        <f t="shared" si="867"/>
        <v>706.74535920273331</v>
      </c>
      <c r="AM1759" s="14">
        <f t="shared" si="868"/>
        <v>552.30033242038326</v>
      </c>
    </row>
    <row r="1760" spans="2:39" x14ac:dyDescent="0.25">
      <c r="B1760" s="3">
        <f t="shared" si="851"/>
        <v>8710</v>
      </c>
      <c r="C1760" s="14">
        <f t="shared" si="852"/>
        <v>145.16666666666666</v>
      </c>
      <c r="D1760" s="11">
        <f t="shared" si="853"/>
        <v>1077.5390889664282</v>
      </c>
      <c r="E1760" s="11">
        <f t="shared" si="839"/>
        <v>818.66839494690271</v>
      </c>
      <c r="F1760" s="11">
        <f t="shared" si="854"/>
        <v>404.71754282065837</v>
      </c>
      <c r="G1760" s="11">
        <f t="shared" si="840"/>
        <v>706.92950530089399</v>
      </c>
      <c r="H1760" s="11">
        <f t="shared" si="841"/>
        <v>561.38354435990777</v>
      </c>
      <c r="I1760" s="24">
        <f t="shared" si="855"/>
        <v>404.71754282065837</v>
      </c>
      <c r="J1760" s="12">
        <f t="shared" si="842"/>
        <v>0.19007822624421528</v>
      </c>
      <c r="K1760" s="24">
        <f t="shared" si="843"/>
        <v>608.19746598892471</v>
      </c>
      <c r="L1760" s="12">
        <f t="shared" si="856"/>
        <v>0.18918982319087901</v>
      </c>
      <c r="M1760" s="24">
        <f t="shared" si="857"/>
        <v>706.92950530089399</v>
      </c>
      <c r="N1760" s="12">
        <f t="shared" si="844"/>
        <v>0.35533589501783003</v>
      </c>
      <c r="O1760" s="24">
        <f t="shared" si="845"/>
        <v>1084.4677497386003</v>
      </c>
      <c r="P1760" s="12">
        <f t="shared" si="858"/>
        <v>0.18372494498436159</v>
      </c>
      <c r="Q1760" s="24">
        <f t="shared" si="859"/>
        <v>561.38354435990777</v>
      </c>
      <c r="R1760" s="12">
        <f t="shared" si="846"/>
        <v>0.29473005665201646</v>
      </c>
      <c r="S1760" s="24">
        <f t="shared" si="847"/>
        <v>719.10777464231728</v>
      </c>
      <c r="T1760" s="12">
        <f t="shared" si="860"/>
        <v>0.21722601197831989</v>
      </c>
      <c r="W1760" s="24">
        <f t="shared" si="861"/>
        <v>663.86366482200845</v>
      </c>
      <c r="X1760" s="24">
        <f t="shared" si="862"/>
        <v>841.3795890879137</v>
      </c>
      <c r="Y1760" s="13">
        <f t="shared" si="848"/>
        <v>0.29020866611672791</v>
      </c>
      <c r="Z1760" s="24">
        <f t="shared" si="849"/>
        <v>3870.1182531223567</v>
      </c>
      <c r="AA1760" s="24">
        <f t="shared" si="850"/>
        <v>18055.14144614117</v>
      </c>
      <c r="AB1760" s="24">
        <f t="shared" si="863"/>
        <v>706.92950530089399</v>
      </c>
      <c r="AC1760" s="24">
        <f t="shared" si="864"/>
        <v>561.38354435990777</v>
      </c>
      <c r="AE1760" s="14">
        <f t="shared" si="865"/>
        <v>145.16666666666666</v>
      </c>
      <c r="AF1760" s="24">
        <f t="shared" si="838"/>
        <v>505.69177217995389</v>
      </c>
      <c r="AG1760" s="3">
        <f t="shared" si="866"/>
        <v>-1</v>
      </c>
      <c r="AH1760" s="3">
        <f>IF(AC1760&lt;=450,AthetaR30_0,IF(AC1760&gt;=650,AthetaR30_2,(IF(AC1760&lt;=550,AthetaR30_0+(AthetaR30_1-AthetaR30_0)/100*(AC1760-450),AthetaR30_1+(AthetaR30_2-AthetaR30_1)/100*(AC1760-450)))))</f>
        <v>0</v>
      </c>
      <c r="AI1760" s="3">
        <f>IF(AD1760&lt;=450,AthetaR60_0,IF(AD1760&gt;=650,AthetaR60_2,(IF(AD1760&lt;=550,AthetaR60_0+(AthetaR60_1-AthetaR60_0)/100*(AD1760-450),AthetaR60_1+(AthetaR60_2-AthetaR60_1)/100*(AD1760-450)))))</f>
        <v>0.5</v>
      </c>
      <c r="AJ1760" s="3">
        <f>IF(AE1760&lt;=450,AthetaR90_0,IF(AE1760&gt;=650,AthetaR90_2,(IF(AE1760&lt;=550,AthetaR90_0+(AthetaR90_1-AthetaR90_0)/100*(AE1760-450),AthetaR90_1+(AthetaR90_2-AthetaR90_1)/100*(AE1760-450)))))</f>
        <v>1.3</v>
      </c>
      <c r="AK1760" s="3">
        <f>IF(AF1760&lt;=450,AthetaR120_0,IF(AF1760&gt;=650,AthetaR120_2,(IF(AF1760&lt;=550,AthetaR120_0+(AthetaR120_1-AthetaR120_0)/100*(AF1760-450),AthetaR120_1+(AthetaR120_2-AthetaR120_1)/100*(AF1760-450)))))</f>
        <v>1.4990192403043321</v>
      </c>
      <c r="AL1760" s="24">
        <f t="shared" si="867"/>
        <v>706.92950530089399</v>
      </c>
      <c r="AM1760" s="14">
        <f t="shared" si="868"/>
        <v>552.50403458895664</v>
      </c>
    </row>
    <row r="1761" spans="2:39" x14ac:dyDescent="0.25">
      <c r="B1761" s="3">
        <f t="shared" si="851"/>
        <v>8715</v>
      </c>
      <c r="C1761" s="14">
        <f t="shared" si="852"/>
        <v>145.25</v>
      </c>
      <c r="D1761" s="11">
        <f t="shared" si="853"/>
        <v>1077.6250015813146</v>
      </c>
      <c r="E1761" s="11">
        <f t="shared" si="839"/>
        <v>818.88219329555477</v>
      </c>
      <c r="F1761" s="11">
        <f t="shared" si="854"/>
        <v>404.90673264384924</v>
      </c>
      <c r="G1761" s="11">
        <f t="shared" si="840"/>
        <v>707.1132302458783</v>
      </c>
      <c r="H1761" s="11">
        <f t="shared" si="841"/>
        <v>561.60077037188614</v>
      </c>
      <c r="I1761" s="24">
        <f t="shared" si="855"/>
        <v>404.90673264384924</v>
      </c>
      <c r="J1761" s="12">
        <f t="shared" si="842"/>
        <v>0.19004889621427218</v>
      </c>
      <c r="K1761" s="24">
        <f t="shared" si="843"/>
        <v>608.29132841193325</v>
      </c>
      <c r="L1761" s="12">
        <f t="shared" si="856"/>
        <v>0.1891340433909523</v>
      </c>
      <c r="M1761" s="24">
        <f t="shared" si="857"/>
        <v>707.1132302458783</v>
      </c>
      <c r="N1761" s="12">
        <f t="shared" si="844"/>
        <v>0.35452215744131088</v>
      </c>
      <c r="O1761" s="24">
        <f t="shared" si="845"/>
        <v>1086.956937339326</v>
      </c>
      <c r="P1761" s="12">
        <f t="shared" si="858"/>
        <v>0.18330212060332166</v>
      </c>
      <c r="Q1761" s="24">
        <f t="shared" si="859"/>
        <v>561.60077037188614</v>
      </c>
      <c r="R1761" s="12">
        <f t="shared" si="846"/>
        <v>0.2946432876671542</v>
      </c>
      <c r="S1761" s="24">
        <f t="shared" si="847"/>
        <v>719.31954342926747</v>
      </c>
      <c r="T1761" s="12">
        <f t="shared" si="860"/>
        <v>0.21711342948289294</v>
      </c>
      <c r="W1761" s="24">
        <f t="shared" si="861"/>
        <v>664.15387348812521</v>
      </c>
      <c r="X1761" s="24">
        <f t="shared" si="862"/>
        <v>842.0688151721705</v>
      </c>
      <c r="Y1761" s="13">
        <f t="shared" si="848"/>
        <v>0.29000389712175279</v>
      </c>
      <c r="Z1761" s="24">
        <f t="shared" si="849"/>
        <v>3868.207995185739</v>
      </c>
      <c r="AA1761" s="24">
        <f t="shared" si="850"/>
        <v>18059.529074288064</v>
      </c>
      <c r="AB1761" s="24">
        <f t="shared" si="863"/>
        <v>707.1132302458783</v>
      </c>
      <c r="AC1761" s="24">
        <f t="shared" si="864"/>
        <v>561.60077037188614</v>
      </c>
      <c r="AE1761" s="14">
        <f t="shared" si="865"/>
        <v>145.25</v>
      </c>
      <c r="AF1761" s="24">
        <f t="shared" si="838"/>
        <v>505.80038518594307</v>
      </c>
      <c r="AG1761" s="3">
        <f t="shared" si="866"/>
        <v>-1</v>
      </c>
      <c r="AH1761" s="3">
        <f>IF(AC1761&lt;=450,AthetaR30_0,IF(AC1761&gt;=650,AthetaR30_2,(IF(AC1761&lt;=550,AthetaR30_0+(AthetaR30_1-AthetaR30_0)/100*(AC1761-450),AthetaR30_1+(AthetaR30_2-AthetaR30_1)/100*(AC1761-450)))))</f>
        <v>0</v>
      </c>
      <c r="AI1761" s="3">
        <f>IF(AD1761&lt;=450,AthetaR60_0,IF(AD1761&gt;=650,AthetaR60_2,(IF(AD1761&lt;=550,AthetaR60_0+(AthetaR60_1-AthetaR60_0)/100*(AD1761-450),AthetaR60_1+(AthetaR60_2-AthetaR60_1)/100*(AD1761-450)))))</f>
        <v>0.5</v>
      </c>
      <c r="AJ1761" s="3">
        <f>IF(AE1761&lt;=450,AthetaR90_0,IF(AE1761&gt;=650,AthetaR90_2,(IF(AE1761&lt;=550,AthetaR90_0+(AthetaR90_1-AthetaR90_0)/100*(AE1761-450),AthetaR90_1+(AthetaR90_2-AthetaR90_1)/100*(AE1761-450)))))</f>
        <v>1.3</v>
      </c>
      <c r="AK1761" s="3">
        <f>IF(AF1761&lt;=450,AthetaR120_0,IF(AF1761&gt;=650,AthetaR120_2,(IF(AF1761&lt;=550,AthetaR120_0+(AthetaR120_1-AthetaR120_0)/100*(AF1761-450),AthetaR120_1+(AthetaR120_2-AthetaR120_1)/100*(AF1761-450)))))</f>
        <v>1.4982372266612098</v>
      </c>
      <c r="AL1761" s="24">
        <f t="shared" si="867"/>
        <v>707.1132302458783</v>
      </c>
      <c r="AM1761" s="14">
        <f t="shared" si="868"/>
        <v>552.70762626972805</v>
      </c>
    </row>
    <row r="1762" spans="2:39" x14ac:dyDescent="0.25">
      <c r="B1762" s="3">
        <f t="shared" si="851"/>
        <v>8720</v>
      </c>
      <c r="C1762" s="14">
        <f t="shared" si="852"/>
        <v>145.33333333333334</v>
      </c>
      <c r="D1762" s="11">
        <f t="shared" si="853"/>
        <v>1077.710864962608</v>
      </c>
      <c r="E1762" s="11">
        <f t="shared" si="839"/>
        <v>819.09599164420683</v>
      </c>
      <c r="F1762" s="11">
        <f t="shared" si="854"/>
        <v>405.09586668724017</v>
      </c>
      <c r="G1762" s="11">
        <f t="shared" si="840"/>
        <v>707.29653236648164</v>
      </c>
      <c r="H1762" s="11">
        <f t="shared" si="841"/>
        <v>561.81788380136902</v>
      </c>
      <c r="I1762" s="24">
        <f t="shared" si="855"/>
        <v>405.09586668724017</v>
      </c>
      <c r="J1762" s="12">
        <f t="shared" si="842"/>
        <v>0.19001956137999049</v>
      </c>
      <c r="K1762" s="24">
        <f t="shared" si="843"/>
        <v>608.38523519281603</v>
      </c>
      <c r="L1762" s="12">
        <f t="shared" si="856"/>
        <v>0.18907826756782109</v>
      </c>
      <c r="M1762" s="24">
        <f t="shared" si="857"/>
        <v>707.29653236648164</v>
      </c>
      <c r="N1762" s="12">
        <f t="shared" si="844"/>
        <v>0.35370435988681448</v>
      </c>
      <c r="O1762" s="24">
        <f t="shared" si="845"/>
        <v>1089.4700834183946</v>
      </c>
      <c r="P1762" s="12">
        <f t="shared" si="858"/>
        <v>0.18287761585516077</v>
      </c>
      <c r="Q1762" s="24">
        <f t="shared" si="859"/>
        <v>561.81788380136902</v>
      </c>
      <c r="R1762" s="12">
        <f t="shared" si="846"/>
        <v>0.29455653553872085</v>
      </c>
      <c r="S1762" s="24">
        <f t="shared" si="847"/>
        <v>719.53139580355639</v>
      </c>
      <c r="T1762" s="12">
        <f t="shared" si="860"/>
        <v>0.2170009095435029</v>
      </c>
      <c r="W1762" s="24">
        <f t="shared" si="861"/>
        <v>664.44387738524699</v>
      </c>
      <c r="X1762" s="24">
        <f t="shared" si="862"/>
        <v>842.76298774063184</v>
      </c>
      <c r="Y1762" s="13">
        <f t="shared" si="848"/>
        <v>0.28979799171372039</v>
      </c>
      <c r="Z1762" s="24">
        <f t="shared" si="849"/>
        <v>3866.3028564739961</v>
      </c>
      <c r="AA1762" s="24">
        <f t="shared" si="850"/>
        <v>18063.928957764387</v>
      </c>
      <c r="AB1762" s="24">
        <f t="shared" si="863"/>
        <v>707.29653236648164</v>
      </c>
      <c r="AC1762" s="24">
        <f t="shared" si="864"/>
        <v>561.81788380136902</v>
      </c>
      <c r="AE1762" s="14">
        <f t="shared" si="865"/>
        <v>145.33333333333334</v>
      </c>
      <c r="AF1762" s="24">
        <f t="shared" si="838"/>
        <v>505.90894190068451</v>
      </c>
      <c r="AG1762" s="3">
        <f t="shared" si="866"/>
        <v>-1</v>
      </c>
      <c r="AH1762" s="3">
        <f>IF(AC1762&lt;=450,AthetaR30_0,IF(AC1762&gt;=650,AthetaR30_2,(IF(AC1762&lt;=550,AthetaR30_0+(AthetaR30_1-AthetaR30_0)/100*(AC1762-450),AthetaR30_1+(AthetaR30_2-AthetaR30_1)/100*(AC1762-450)))))</f>
        <v>0</v>
      </c>
      <c r="AI1762" s="3">
        <f>IF(AD1762&lt;=450,AthetaR60_0,IF(AD1762&gt;=650,AthetaR60_2,(IF(AD1762&lt;=550,AthetaR60_0+(AthetaR60_1-AthetaR60_0)/100*(AD1762-450),AthetaR60_1+(AthetaR60_2-AthetaR60_1)/100*(AD1762-450)))))</f>
        <v>0.5</v>
      </c>
      <c r="AJ1762" s="3">
        <f>IF(AE1762&lt;=450,AthetaR90_0,IF(AE1762&gt;=650,AthetaR90_2,(IF(AE1762&lt;=550,AthetaR90_0+(AthetaR90_1-AthetaR90_0)/100*(AE1762-450),AthetaR90_1+(AthetaR90_2-AthetaR90_1)/100*(AE1762-450)))))</f>
        <v>1.3</v>
      </c>
      <c r="AK1762" s="3">
        <f>IF(AF1762&lt;=450,AthetaR120_0,IF(AF1762&gt;=650,AthetaR120_2,(IF(AF1762&lt;=550,AthetaR120_0+(AthetaR120_1-AthetaR120_0)/100*(AF1762-450),AthetaR120_1+(AthetaR120_2-AthetaR120_1)/100*(AF1762-450)))))</f>
        <v>1.4974556183150716</v>
      </c>
      <c r="AL1762" s="24">
        <f t="shared" si="867"/>
        <v>707.29653236648164</v>
      </c>
      <c r="AM1762" s="14">
        <f t="shared" si="868"/>
        <v>552.91110760511674</v>
      </c>
    </row>
    <row r="1763" spans="2:39" x14ac:dyDescent="0.25">
      <c r="B1763" s="3">
        <f t="shared" si="851"/>
        <v>8725</v>
      </c>
      <c r="C1763" s="14">
        <f t="shared" si="852"/>
        <v>145.41666666666666</v>
      </c>
      <c r="D1763" s="11">
        <f t="shared" si="853"/>
        <v>1077.7966791667045</v>
      </c>
      <c r="E1763" s="11">
        <f t="shared" si="839"/>
        <v>819.3097899928589</v>
      </c>
      <c r="F1763" s="11">
        <f t="shared" si="854"/>
        <v>405.284944954808</v>
      </c>
      <c r="G1763" s="11">
        <f t="shared" si="840"/>
        <v>707.47940998233685</v>
      </c>
      <c r="H1763" s="11">
        <f t="shared" si="841"/>
        <v>562.03488471091248</v>
      </c>
      <c r="I1763" s="24">
        <f t="shared" si="855"/>
        <v>405.284944954808</v>
      </c>
      <c r="J1763" s="12">
        <f t="shared" si="842"/>
        <v>0.18999022174116331</v>
      </c>
      <c r="K1763" s="24">
        <f t="shared" si="843"/>
        <v>608.47918635990641</v>
      </c>
      <c r="L1763" s="12">
        <f t="shared" si="856"/>
        <v>0.18902249573968899</v>
      </c>
      <c r="M1763" s="24">
        <f t="shared" si="857"/>
        <v>707.47940998233685</v>
      </c>
      <c r="N1763" s="12">
        <f t="shared" si="844"/>
        <v>0.35288248604923278</v>
      </c>
      <c r="O1763" s="24">
        <f t="shared" si="845"/>
        <v>1092.007491744929</v>
      </c>
      <c r="P1763" s="12">
        <f t="shared" si="858"/>
        <v>0.18245142159315023</v>
      </c>
      <c r="Q1763" s="24">
        <f t="shared" si="859"/>
        <v>562.03488471091248</v>
      </c>
      <c r="R1763" s="12">
        <f t="shared" si="846"/>
        <v>0.29446980032434011</v>
      </c>
      <c r="S1763" s="24">
        <f t="shared" si="847"/>
        <v>719.74333166183442</v>
      </c>
      <c r="T1763" s="12">
        <f t="shared" si="860"/>
        <v>0.21688845217429764</v>
      </c>
      <c r="W1763" s="24">
        <f t="shared" si="861"/>
        <v>664.73367537696072</v>
      </c>
      <c r="X1763" s="24">
        <f t="shared" si="862"/>
        <v>843.46215695814226</v>
      </c>
      <c r="Y1763" s="13">
        <f t="shared" si="848"/>
        <v>0.28959094142942732</v>
      </c>
      <c r="Z1763" s="24">
        <f t="shared" si="849"/>
        <v>3864.4028653974547</v>
      </c>
      <c r="AA1763" s="24">
        <f t="shared" si="850"/>
        <v>18068.341244761898</v>
      </c>
      <c r="AB1763" s="24">
        <f t="shared" si="863"/>
        <v>707.47940998233685</v>
      </c>
      <c r="AC1763" s="24">
        <f t="shared" si="864"/>
        <v>562.03488471091248</v>
      </c>
      <c r="AE1763" s="14">
        <f t="shared" si="865"/>
        <v>145.41666666666666</v>
      </c>
      <c r="AF1763" s="24">
        <f t="shared" si="838"/>
        <v>506.01744235545624</v>
      </c>
      <c r="AG1763" s="3">
        <f t="shared" si="866"/>
        <v>-1</v>
      </c>
      <c r="AH1763" s="3">
        <f>IF(AC1763&lt;=450,AthetaR30_0,IF(AC1763&gt;=650,AthetaR30_2,(IF(AC1763&lt;=550,AthetaR30_0+(AthetaR30_1-AthetaR30_0)/100*(AC1763-450),AthetaR30_1+(AthetaR30_2-AthetaR30_1)/100*(AC1763-450)))))</f>
        <v>0</v>
      </c>
      <c r="AI1763" s="3">
        <f>IF(AD1763&lt;=450,AthetaR60_0,IF(AD1763&gt;=650,AthetaR60_2,(IF(AD1763&lt;=550,AthetaR60_0+(AthetaR60_1-AthetaR60_0)/100*(AD1763-450),AthetaR60_1+(AthetaR60_2-AthetaR60_1)/100*(AD1763-450)))))</f>
        <v>0.5</v>
      </c>
      <c r="AJ1763" s="3">
        <f>IF(AE1763&lt;=450,AthetaR90_0,IF(AE1763&gt;=650,AthetaR90_2,(IF(AE1763&lt;=550,AthetaR90_0+(AthetaR90_1-AthetaR90_0)/100*(AE1763-450),AthetaR90_1+(AthetaR90_2-AthetaR90_1)/100*(AE1763-450)))))</f>
        <v>1.3</v>
      </c>
      <c r="AK1763" s="3">
        <f>IF(AF1763&lt;=450,AthetaR120_0,IF(AF1763&gt;=650,AthetaR120_2,(IF(AF1763&lt;=550,AthetaR120_0+(AthetaR120_1-AthetaR120_0)/100*(AF1763-450),AthetaR120_1+(AthetaR120_2-AthetaR120_1)/100*(AF1763-450)))))</f>
        <v>1.4966744150407152</v>
      </c>
      <c r="AL1763" s="24">
        <f t="shared" si="867"/>
        <v>707.47940998233685</v>
      </c>
      <c r="AM1763" s="14">
        <f t="shared" si="868"/>
        <v>553.11447873811335</v>
      </c>
    </row>
    <row r="1764" spans="2:39" x14ac:dyDescent="0.25">
      <c r="B1764" s="3">
        <f t="shared" si="851"/>
        <v>8730</v>
      </c>
      <c r="C1764" s="14">
        <f t="shared" si="852"/>
        <v>145.5</v>
      </c>
      <c r="D1764" s="11">
        <f t="shared" si="853"/>
        <v>1077.8824442499028</v>
      </c>
      <c r="E1764" s="11">
        <f t="shared" si="839"/>
        <v>819.52358834151096</v>
      </c>
      <c r="F1764" s="11">
        <f t="shared" si="854"/>
        <v>405.47396745054766</v>
      </c>
      <c r="G1764" s="11">
        <f t="shared" si="840"/>
        <v>707.66186140392995</v>
      </c>
      <c r="H1764" s="11">
        <f t="shared" si="841"/>
        <v>562.2517731630868</v>
      </c>
      <c r="I1764" s="24">
        <f t="shared" si="855"/>
        <v>405.47396745054766</v>
      </c>
      <c r="J1764" s="12">
        <f t="shared" si="842"/>
        <v>0.18996087729763061</v>
      </c>
      <c r="K1764" s="24">
        <f t="shared" si="843"/>
        <v>608.57318194141237</v>
      </c>
      <c r="L1764" s="12">
        <f t="shared" si="856"/>
        <v>0.18896672792478239</v>
      </c>
      <c r="M1764" s="24">
        <f t="shared" si="857"/>
        <v>707.66186140392995</v>
      </c>
      <c r="N1764" s="12">
        <f t="shared" si="844"/>
        <v>0.35205651974427349</v>
      </c>
      <c r="O1764" s="24">
        <f t="shared" si="845"/>
        <v>1094.5694706953529</v>
      </c>
      <c r="P1764" s="12">
        <f t="shared" si="858"/>
        <v>0.18202352868848673</v>
      </c>
      <c r="Q1764" s="24">
        <f t="shared" si="859"/>
        <v>562.2517731630868</v>
      </c>
      <c r="R1764" s="12">
        <f t="shared" si="846"/>
        <v>0.29438308208151931</v>
      </c>
      <c r="S1764" s="24">
        <f t="shared" si="847"/>
        <v>719.95535090071985</v>
      </c>
      <c r="T1764" s="12">
        <f t="shared" si="860"/>
        <v>0.21677605738930622</v>
      </c>
      <c r="W1764" s="24">
        <f t="shared" si="861"/>
        <v>665.02326631839014</v>
      </c>
      <c r="X1764" s="24">
        <f t="shared" si="862"/>
        <v>844.16637363802033</v>
      </c>
      <c r="Y1764" s="13">
        <f t="shared" si="848"/>
        <v>0.28938273771949619</v>
      </c>
      <c r="Z1764" s="24">
        <f t="shared" si="849"/>
        <v>3862.5080505780206</v>
      </c>
      <c r="AA1764" s="24">
        <f t="shared" si="850"/>
        <v>18072.766084659015</v>
      </c>
      <c r="AB1764" s="24">
        <f t="shared" si="863"/>
        <v>707.66186140392995</v>
      </c>
      <c r="AC1764" s="24">
        <f t="shared" si="864"/>
        <v>562.2517731630868</v>
      </c>
      <c r="AE1764" s="14">
        <f t="shared" si="865"/>
        <v>145.5</v>
      </c>
      <c r="AF1764" s="24">
        <f t="shared" si="838"/>
        <v>506.1258865815434</v>
      </c>
      <c r="AG1764" s="3">
        <f t="shared" si="866"/>
        <v>-1</v>
      </c>
      <c r="AH1764" s="3">
        <f>IF(AC1764&lt;=450,AthetaR30_0,IF(AC1764&gt;=650,AthetaR30_2,(IF(AC1764&lt;=550,AthetaR30_0+(AthetaR30_1-AthetaR30_0)/100*(AC1764-450),AthetaR30_1+(AthetaR30_2-AthetaR30_1)/100*(AC1764-450)))))</f>
        <v>0</v>
      </c>
      <c r="AI1764" s="3">
        <f>IF(AD1764&lt;=450,AthetaR60_0,IF(AD1764&gt;=650,AthetaR60_2,(IF(AD1764&lt;=550,AthetaR60_0+(AthetaR60_1-AthetaR60_0)/100*(AD1764-450),AthetaR60_1+(AthetaR60_2-AthetaR60_1)/100*(AD1764-450)))))</f>
        <v>0.5</v>
      </c>
      <c r="AJ1764" s="3">
        <f>IF(AE1764&lt;=450,AthetaR90_0,IF(AE1764&gt;=650,AthetaR90_2,(IF(AE1764&lt;=550,AthetaR90_0+(AthetaR90_1-AthetaR90_0)/100*(AE1764-450),AthetaR90_1+(AthetaR90_2-AthetaR90_1)/100*(AE1764-450)))))</f>
        <v>1.3</v>
      </c>
      <c r="AK1764" s="3">
        <f>IF(AF1764&lt;=450,AthetaR120_0,IF(AF1764&gt;=650,AthetaR120_2,(IF(AF1764&lt;=550,AthetaR120_0+(AthetaR120_1-AthetaR120_0)/100*(AF1764-450),AthetaR120_1+(AthetaR120_2-AthetaR120_1)/100*(AF1764-450)))))</f>
        <v>1.4958936166128876</v>
      </c>
      <c r="AL1764" s="24">
        <f t="shared" si="867"/>
        <v>707.66186140392995</v>
      </c>
      <c r="AM1764" s="14">
        <f t="shared" si="868"/>
        <v>553.31773981228582</v>
      </c>
    </row>
    <row r="1765" spans="2:39" x14ac:dyDescent="0.25">
      <c r="B1765" s="3">
        <f t="shared" si="851"/>
        <v>8735</v>
      </c>
      <c r="C1765" s="14">
        <f t="shared" si="852"/>
        <v>145.58333333333334</v>
      </c>
      <c r="D1765" s="11">
        <f t="shared" si="853"/>
        <v>1077.9681602684059</v>
      </c>
      <c r="E1765" s="11">
        <f t="shared" si="839"/>
        <v>819.73738669016302</v>
      </c>
      <c r="F1765" s="11">
        <f t="shared" si="854"/>
        <v>405.66293417847243</v>
      </c>
      <c r="G1765" s="11">
        <f t="shared" si="840"/>
        <v>707.84388493261838</v>
      </c>
      <c r="H1765" s="11">
        <f t="shared" si="841"/>
        <v>562.46854922047612</v>
      </c>
      <c r="I1765" s="24">
        <f t="shared" si="855"/>
        <v>405.66293417847243</v>
      </c>
      <c r="J1765" s="12">
        <f t="shared" si="842"/>
        <v>0.18993152804927899</v>
      </c>
      <c r="K1765" s="24">
        <f t="shared" si="843"/>
        <v>608.66722196541673</v>
      </c>
      <c r="L1765" s="12">
        <f t="shared" si="856"/>
        <v>0.18891096414129446</v>
      </c>
      <c r="M1765" s="24">
        <f t="shared" si="857"/>
        <v>707.84388493261838</v>
      </c>
      <c r="N1765" s="12">
        <f t="shared" si="844"/>
        <v>0.35122644491413196</v>
      </c>
      <c r="O1765" s="24">
        <f t="shared" si="845"/>
        <v>1097.156333332327</v>
      </c>
      <c r="P1765" s="12">
        <f t="shared" si="858"/>
        <v>0.18159392803238336</v>
      </c>
      <c r="Q1765" s="24">
        <f t="shared" si="859"/>
        <v>562.46854922047612</v>
      </c>
      <c r="R1765" s="12">
        <f t="shared" si="846"/>
        <v>0.29429638086764864</v>
      </c>
      <c r="S1765" s="24">
        <f t="shared" si="847"/>
        <v>720.16745341680166</v>
      </c>
      <c r="T1765" s="12">
        <f t="shared" si="860"/>
        <v>0.21666372520235139</v>
      </c>
      <c r="W1765" s="24">
        <f t="shared" si="861"/>
        <v>665.31264905610965</v>
      </c>
      <c r="X1765" s="24">
        <f t="shared" si="862"/>
        <v>844.87568925213213</v>
      </c>
      <c r="Y1765" s="13">
        <f t="shared" si="848"/>
        <v>0.28917337194745685</v>
      </c>
      <c r="Z1765" s="24">
        <f t="shared" si="849"/>
        <v>3860.6184408513345</v>
      </c>
      <c r="AA1765" s="24">
        <f t="shared" si="850"/>
        <v>18077.203628032221</v>
      </c>
      <c r="AB1765" s="24">
        <f t="shared" si="863"/>
        <v>707.84388493261838</v>
      </c>
      <c r="AC1765" s="24">
        <f t="shared" si="864"/>
        <v>562.46854922047612</v>
      </c>
      <c r="AE1765" s="14">
        <f t="shared" si="865"/>
        <v>145.58333333333334</v>
      </c>
      <c r="AF1765" s="24">
        <f t="shared" ref="AF1765:AF1828" si="869">IF(AC1765&lt;=450,Thetha0_0,IF(AC1765&gt;=650,Thetha0_2,(IF(AC1765&lt;=550,Thetha0_0+(Thetha0_1-Thetha0_0)/100*(AC1765-450),Thetha0_1+(Thetha0_2-Thetha0_1)/100*(AC1765-450)))))</f>
        <v>506.23427461023806</v>
      </c>
      <c r="AG1765" s="3">
        <f t="shared" si="866"/>
        <v>-1</v>
      </c>
      <c r="AH1765" s="3">
        <f>IF(AC1765&lt;=450,AthetaR30_0,IF(AC1765&gt;=650,AthetaR30_2,(IF(AC1765&lt;=550,AthetaR30_0+(AthetaR30_1-AthetaR30_0)/100*(AC1765-450),AthetaR30_1+(AthetaR30_2-AthetaR30_1)/100*(AC1765-450)))))</f>
        <v>0</v>
      </c>
      <c r="AI1765" s="3">
        <f>IF(AD1765&lt;=450,AthetaR60_0,IF(AD1765&gt;=650,AthetaR60_2,(IF(AD1765&lt;=550,AthetaR60_0+(AthetaR60_1-AthetaR60_0)/100*(AD1765-450),AthetaR60_1+(AthetaR60_2-AthetaR60_1)/100*(AD1765-450)))))</f>
        <v>0.5</v>
      </c>
      <c r="AJ1765" s="3">
        <f>IF(AE1765&lt;=450,AthetaR90_0,IF(AE1765&gt;=650,AthetaR90_2,(IF(AE1765&lt;=550,AthetaR90_0+(AthetaR90_1-AthetaR90_0)/100*(AE1765-450),AthetaR90_1+(AthetaR90_2-AthetaR90_1)/100*(AE1765-450)))))</f>
        <v>1.3</v>
      </c>
      <c r="AK1765" s="3">
        <f>IF(AF1765&lt;=450,AthetaR120_0,IF(AF1765&gt;=650,AthetaR120_2,(IF(AF1765&lt;=550,AthetaR120_0+(AthetaR120_1-AthetaR120_0)/100*(AF1765-450),AthetaR120_1+(AthetaR120_2-AthetaR120_1)/100*(AF1765-450)))))</f>
        <v>1.495113222806286</v>
      </c>
      <c r="AL1765" s="24">
        <f t="shared" si="867"/>
        <v>707.84388493261838</v>
      </c>
      <c r="AM1765" s="14">
        <f t="shared" si="868"/>
        <v>553.52089097178407</v>
      </c>
    </row>
    <row r="1766" spans="2:39" x14ac:dyDescent="0.25">
      <c r="B1766" s="3">
        <f t="shared" si="851"/>
        <v>8740</v>
      </c>
      <c r="C1766" s="14">
        <f t="shared" si="852"/>
        <v>145.66666666666666</v>
      </c>
      <c r="D1766" s="11">
        <f t="shared" si="853"/>
        <v>1078.0538272783192</v>
      </c>
      <c r="E1766" s="11">
        <f t="shared" si="839"/>
        <v>819.95118503881508</v>
      </c>
      <c r="F1766" s="11">
        <f t="shared" si="854"/>
        <v>405.85184514261374</v>
      </c>
      <c r="G1766" s="11">
        <f t="shared" si="840"/>
        <v>708.02547886065076</v>
      </c>
      <c r="H1766" s="11">
        <f t="shared" si="841"/>
        <v>562.68521294567847</v>
      </c>
      <c r="I1766" s="24">
        <f t="shared" si="855"/>
        <v>405.85184514261374</v>
      </c>
      <c r="J1766" s="12">
        <f t="shared" si="842"/>
        <v>0.1899021739960419</v>
      </c>
      <c r="K1766" s="24">
        <f t="shared" si="843"/>
        <v>608.76130645987655</v>
      </c>
      <c r="L1766" s="12">
        <f t="shared" si="856"/>
        <v>0.18885520440745027</v>
      </c>
      <c r="M1766" s="24">
        <f t="shared" si="857"/>
        <v>708.02547886065076</v>
      </c>
      <c r="N1766" s="12">
        <f t="shared" si="844"/>
        <v>0.35039224563328492</v>
      </c>
      <c r="O1766" s="24">
        <f t="shared" si="845"/>
        <v>1099.7683974851409</v>
      </c>
      <c r="P1766" s="12">
        <f t="shared" si="858"/>
        <v>0.18116261053844684</v>
      </c>
      <c r="Q1766" s="24">
        <f t="shared" si="859"/>
        <v>562.68521294567847</v>
      </c>
      <c r="R1766" s="12">
        <f t="shared" si="846"/>
        <v>0.29420969674000164</v>
      </c>
      <c r="S1766" s="24">
        <f t="shared" si="847"/>
        <v>720.37963910663757</v>
      </c>
      <c r="T1766" s="12">
        <f t="shared" si="860"/>
        <v>0.21655145562715111</v>
      </c>
      <c r="W1766" s="24">
        <f t="shared" si="861"/>
        <v>665.60182242805706</v>
      </c>
      <c r="X1766" s="24">
        <f t="shared" si="862"/>
        <v>845.59015594114589</v>
      </c>
      <c r="Y1766" s="13">
        <f t="shared" si="848"/>
        <v>0.2889628353888174</v>
      </c>
      <c r="Z1766" s="24">
        <f t="shared" si="849"/>
        <v>3858.7340652689504</v>
      </c>
      <c r="AA1766" s="24">
        <f t="shared" si="850"/>
        <v>18081.654026667475</v>
      </c>
      <c r="AB1766" s="24">
        <f t="shared" si="863"/>
        <v>708.02547886065076</v>
      </c>
      <c r="AC1766" s="24">
        <f t="shared" si="864"/>
        <v>562.68521294567847</v>
      </c>
      <c r="AE1766" s="14">
        <f t="shared" si="865"/>
        <v>145.66666666666666</v>
      </c>
      <c r="AF1766" s="24">
        <f t="shared" si="869"/>
        <v>506.34260647283924</v>
      </c>
      <c r="AG1766" s="3">
        <f t="shared" si="866"/>
        <v>-1</v>
      </c>
      <c r="AH1766" s="3">
        <f>IF(AC1766&lt;=450,AthetaR30_0,IF(AC1766&gt;=650,AthetaR30_2,(IF(AC1766&lt;=550,AthetaR30_0+(AthetaR30_1-AthetaR30_0)/100*(AC1766-450),AthetaR30_1+(AthetaR30_2-AthetaR30_1)/100*(AC1766-450)))))</f>
        <v>0</v>
      </c>
      <c r="AI1766" s="3">
        <f>IF(AD1766&lt;=450,AthetaR60_0,IF(AD1766&gt;=650,AthetaR60_2,(IF(AD1766&lt;=550,AthetaR60_0+(AthetaR60_1-AthetaR60_0)/100*(AD1766-450),AthetaR60_1+(AthetaR60_2-AthetaR60_1)/100*(AD1766-450)))))</f>
        <v>0.5</v>
      </c>
      <c r="AJ1766" s="3">
        <f>IF(AE1766&lt;=450,AthetaR90_0,IF(AE1766&gt;=650,AthetaR90_2,(IF(AE1766&lt;=550,AthetaR90_0+(AthetaR90_1-AthetaR90_0)/100*(AE1766-450),AthetaR90_1+(AthetaR90_2-AthetaR90_1)/100*(AE1766-450)))))</f>
        <v>1.3</v>
      </c>
      <c r="AK1766" s="3">
        <f>IF(AF1766&lt;=450,AthetaR120_0,IF(AF1766&gt;=650,AthetaR120_2,(IF(AF1766&lt;=550,AthetaR120_0+(AthetaR120_1-AthetaR120_0)/100*(AF1766-450),AthetaR120_1+(AthetaR120_2-AthetaR120_1)/100*(AF1766-450)))))</f>
        <v>1.4943332333955577</v>
      </c>
      <c r="AL1766" s="24">
        <f t="shared" si="867"/>
        <v>708.02547886065076</v>
      </c>
      <c r="AM1766" s="14">
        <f t="shared" si="868"/>
        <v>553.7239323613461</v>
      </c>
    </row>
    <row r="1767" spans="2:39" x14ac:dyDescent="0.25">
      <c r="B1767" s="3">
        <f t="shared" si="851"/>
        <v>8745</v>
      </c>
      <c r="C1767" s="14">
        <f t="shared" si="852"/>
        <v>145.75</v>
      </c>
      <c r="D1767" s="11">
        <f t="shared" si="853"/>
        <v>1078.1394453356527</v>
      </c>
      <c r="E1767" s="11">
        <f t="shared" si="839"/>
        <v>820.16498338746715</v>
      </c>
      <c r="F1767" s="11">
        <f t="shared" si="854"/>
        <v>406.04070034702119</v>
      </c>
      <c r="G1767" s="11">
        <f t="shared" si="840"/>
        <v>708.20664147118919</v>
      </c>
      <c r="H1767" s="11">
        <f t="shared" si="841"/>
        <v>562.90176440130563</v>
      </c>
      <c r="I1767" s="24">
        <f t="shared" si="855"/>
        <v>406.04070034702119</v>
      </c>
      <c r="J1767" s="12">
        <f t="shared" si="842"/>
        <v>0.18987281513789914</v>
      </c>
      <c r="K1767" s="24">
        <f t="shared" si="843"/>
        <v>608.85543545262465</v>
      </c>
      <c r="L1767" s="12">
        <f t="shared" si="856"/>
        <v>0.18879944874144558</v>
      </c>
      <c r="M1767" s="24">
        <f t="shared" si="857"/>
        <v>708.20664147118919</v>
      </c>
      <c r="N1767" s="12">
        <f t="shared" si="844"/>
        <v>0.34955390611440518</v>
      </c>
      <c r="O1767" s="24">
        <f t="shared" si="845"/>
        <v>1102.4059858316004</v>
      </c>
      <c r="P1767" s="12">
        <f t="shared" si="858"/>
        <v>0.1807295671448777</v>
      </c>
      <c r="Q1767" s="24">
        <f t="shared" si="859"/>
        <v>562.90176440130563</v>
      </c>
      <c r="R1767" s="12">
        <f t="shared" si="846"/>
        <v>0.29412302975573451</v>
      </c>
      <c r="S1767" s="24">
        <f t="shared" si="847"/>
        <v>720.59190786675708</v>
      </c>
      <c r="T1767" s="12">
        <f t="shared" si="860"/>
        <v>0.21643924867722425</v>
      </c>
      <c r="W1767" s="24">
        <f t="shared" si="861"/>
        <v>665.89078526344588</v>
      </c>
      <c r="X1767" s="24">
        <f t="shared" si="862"/>
        <v>846.30982652497164</v>
      </c>
      <c r="Y1767" s="13">
        <f t="shared" si="848"/>
        <v>0.28875111923012642</v>
      </c>
      <c r="Z1767" s="24">
        <f t="shared" si="849"/>
        <v>3856.8549531005319</v>
      </c>
      <c r="AA1767" s="24">
        <f t="shared" si="850"/>
        <v>18086.11743357173</v>
      </c>
      <c r="AB1767" s="24">
        <f t="shared" si="863"/>
        <v>708.20664147118919</v>
      </c>
      <c r="AC1767" s="24">
        <f t="shared" si="864"/>
        <v>562.90176440130563</v>
      </c>
      <c r="AE1767" s="14">
        <f t="shared" si="865"/>
        <v>145.75</v>
      </c>
      <c r="AF1767" s="24">
        <f t="shared" si="869"/>
        <v>506.45088220065281</v>
      </c>
      <c r="AG1767" s="3">
        <f t="shared" si="866"/>
        <v>-1</v>
      </c>
      <c r="AH1767" s="3">
        <f>IF(AC1767&lt;=450,AthetaR30_0,IF(AC1767&gt;=650,AthetaR30_2,(IF(AC1767&lt;=550,AthetaR30_0+(AthetaR30_1-AthetaR30_0)/100*(AC1767-450),AthetaR30_1+(AthetaR30_2-AthetaR30_1)/100*(AC1767-450)))))</f>
        <v>0</v>
      </c>
      <c r="AI1767" s="3">
        <f>IF(AD1767&lt;=450,AthetaR60_0,IF(AD1767&gt;=650,AthetaR60_2,(IF(AD1767&lt;=550,AthetaR60_0+(AthetaR60_1-AthetaR60_0)/100*(AD1767-450),AthetaR60_1+(AthetaR60_2-AthetaR60_1)/100*(AD1767-450)))))</f>
        <v>0.5</v>
      </c>
      <c r="AJ1767" s="3">
        <f>IF(AE1767&lt;=450,AthetaR90_0,IF(AE1767&gt;=650,AthetaR90_2,(IF(AE1767&lt;=550,AthetaR90_0+(AthetaR90_1-AthetaR90_0)/100*(AE1767-450),AthetaR90_1+(AthetaR90_2-AthetaR90_1)/100*(AE1767-450)))))</f>
        <v>1.3</v>
      </c>
      <c r="AK1767" s="3">
        <f>IF(AF1767&lt;=450,AthetaR120_0,IF(AF1767&gt;=650,AthetaR120_2,(IF(AF1767&lt;=550,AthetaR120_0+(AthetaR120_1-AthetaR120_0)/100*(AF1767-450),AthetaR120_1+(AthetaR120_2-AthetaR120_1)/100*(AF1767-450)))))</f>
        <v>1.4935536481552998</v>
      </c>
      <c r="AL1767" s="24">
        <f t="shared" si="867"/>
        <v>708.20664147118919</v>
      </c>
      <c r="AM1767" s="14">
        <f t="shared" si="868"/>
        <v>553.92686412630371</v>
      </c>
    </row>
    <row r="1768" spans="2:39" x14ac:dyDescent="0.25">
      <c r="B1768" s="3">
        <f t="shared" si="851"/>
        <v>8750</v>
      </c>
      <c r="C1768" s="14">
        <f t="shared" si="852"/>
        <v>145.83333333333334</v>
      </c>
      <c r="D1768" s="11">
        <f t="shared" si="853"/>
        <v>1078.2250144963202</v>
      </c>
      <c r="E1768" s="11">
        <f t="shared" si="839"/>
        <v>820.37878173611921</v>
      </c>
      <c r="F1768" s="11">
        <f t="shared" si="854"/>
        <v>406.22949979576265</v>
      </c>
      <c r="G1768" s="11">
        <f t="shared" si="840"/>
        <v>708.38737103833409</v>
      </c>
      <c r="H1768" s="11">
        <f t="shared" si="841"/>
        <v>563.11820364998289</v>
      </c>
      <c r="I1768" s="24">
        <f t="shared" si="855"/>
        <v>406.22949979576265</v>
      </c>
      <c r="J1768" s="12">
        <f t="shared" si="842"/>
        <v>0.18984345147487694</v>
      </c>
      <c r="K1768" s="24">
        <f t="shared" si="843"/>
        <v>608.94960897136855</v>
      </c>
      <c r="L1768" s="12">
        <f t="shared" si="856"/>
        <v>0.18874369716148173</v>
      </c>
      <c r="M1768" s="24">
        <f t="shared" si="857"/>
        <v>708.38737103833409</v>
      </c>
      <c r="N1768" s="12">
        <f t="shared" si="844"/>
        <v>0.34871141071439776</v>
      </c>
      <c r="O1768" s="24">
        <f t="shared" si="845"/>
        <v>1105.0694259814395</v>
      </c>
      <c r="P1768" s="12">
        <f t="shared" si="858"/>
        <v>0.18029478881690761</v>
      </c>
      <c r="Q1768" s="24">
        <f t="shared" si="859"/>
        <v>563.11820364998289</v>
      </c>
      <c r="R1768" s="12">
        <f t="shared" si="846"/>
        <v>0.29403637997188647</v>
      </c>
      <c r="S1768" s="24">
        <f t="shared" si="847"/>
        <v>720.80425959365971</v>
      </c>
      <c r="T1768" s="12">
        <f t="shared" si="860"/>
        <v>0.2163271043659451</v>
      </c>
      <c r="W1768" s="24">
        <f t="shared" si="861"/>
        <v>666.17953638267602</v>
      </c>
      <c r="X1768" s="24">
        <f t="shared" si="862"/>
        <v>847.03475451338852</v>
      </c>
      <c r="Y1768" s="13">
        <f t="shared" si="848"/>
        <v>0.28853821456802747</v>
      </c>
      <c r="Z1768" s="24">
        <f t="shared" si="849"/>
        <v>3854.9811338360796</v>
      </c>
      <c r="AA1768" s="24">
        <f t="shared" si="850"/>
        <v>18090.59400298473</v>
      </c>
      <c r="AB1768" s="24">
        <f t="shared" si="863"/>
        <v>708.38737103833409</v>
      </c>
      <c r="AC1768" s="24">
        <f t="shared" si="864"/>
        <v>563.11820364998289</v>
      </c>
      <c r="AE1768" s="14">
        <f t="shared" si="865"/>
        <v>145.83333333333334</v>
      </c>
      <c r="AF1768" s="24">
        <f t="shared" si="869"/>
        <v>506.55910182499144</v>
      </c>
      <c r="AG1768" s="3">
        <f t="shared" si="866"/>
        <v>-1</v>
      </c>
      <c r="AH1768" s="3">
        <f>IF(AC1768&lt;=450,AthetaR30_0,IF(AC1768&gt;=650,AthetaR30_2,(IF(AC1768&lt;=550,AthetaR30_0+(AthetaR30_1-AthetaR30_0)/100*(AC1768-450),AthetaR30_1+(AthetaR30_2-AthetaR30_1)/100*(AC1768-450)))))</f>
        <v>0</v>
      </c>
      <c r="AI1768" s="3">
        <f>IF(AD1768&lt;=450,AthetaR60_0,IF(AD1768&gt;=650,AthetaR60_2,(IF(AD1768&lt;=550,AthetaR60_0+(AthetaR60_1-AthetaR60_0)/100*(AD1768-450),AthetaR60_1+(AthetaR60_2-AthetaR60_1)/100*(AD1768-450)))))</f>
        <v>0.5</v>
      </c>
      <c r="AJ1768" s="3">
        <f>IF(AE1768&lt;=450,AthetaR90_0,IF(AE1768&gt;=650,AthetaR90_2,(IF(AE1768&lt;=550,AthetaR90_0+(AthetaR90_1-AthetaR90_0)/100*(AE1768-450),AthetaR90_1+(AthetaR90_2-AthetaR90_1)/100*(AE1768-450)))))</f>
        <v>1.3</v>
      </c>
      <c r="AK1768" s="3">
        <f>IF(AF1768&lt;=450,AthetaR120_0,IF(AF1768&gt;=650,AthetaR120_2,(IF(AF1768&lt;=550,AthetaR120_0+(AthetaR120_1-AthetaR120_0)/100*(AF1768-450),AthetaR120_1+(AthetaR120_2-AthetaR120_1)/100*(AF1768-450)))))</f>
        <v>1.4927744668600615</v>
      </c>
      <c r="AL1768" s="24">
        <f t="shared" si="867"/>
        <v>708.38737103833409</v>
      </c>
      <c r="AM1768" s="14">
        <f t="shared" si="868"/>
        <v>554.1296864125876</v>
      </c>
    </row>
    <row r="1769" spans="2:39" x14ac:dyDescent="0.25">
      <c r="B1769" s="3">
        <f t="shared" si="851"/>
        <v>8755</v>
      </c>
      <c r="C1769" s="14">
        <f t="shared" si="852"/>
        <v>145.91666666666666</v>
      </c>
      <c r="D1769" s="11">
        <f t="shared" si="853"/>
        <v>1078.31053481614</v>
      </c>
      <c r="E1769" s="11">
        <f t="shared" si="839"/>
        <v>820.59258008477127</v>
      </c>
      <c r="F1769" s="11">
        <f t="shared" si="854"/>
        <v>406.41824349292415</v>
      </c>
      <c r="G1769" s="11">
        <f t="shared" si="840"/>
        <v>708.56766582715102</v>
      </c>
      <c r="H1769" s="11">
        <f t="shared" si="841"/>
        <v>563.33453075434886</v>
      </c>
      <c r="I1769" s="24">
        <f t="shared" si="855"/>
        <v>406.41824349292415</v>
      </c>
      <c r="J1769" s="12">
        <f t="shared" si="842"/>
        <v>0.18981408300704775</v>
      </c>
      <c r="K1769" s="24">
        <f t="shared" si="843"/>
        <v>609.04382704369141</v>
      </c>
      <c r="L1769" s="12">
        <f t="shared" si="856"/>
        <v>0.18868794968575736</v>
      </c>
      <c r="M1769" s="24">
        <f t="shared" si="857"/>
        <v>708.56766582715102</v>
      </c>
      <c r="N1769" s="12">
        <f t="shared" si="844"/>
        <v>0.34786474394056094</v>
      </c>
      <c r="O1769" s="24">
        <f t="shared" si="845"/>
        <v>1107.7590505612773</v>
      </c>
      <c r="P1769" s="12">
        <f t="shared" si="858"/>
        <v>0.17985826654921677</v>
      </c>
      <c r="Q1769" s="24">
        <f t="shared" si="859"/>
        <v>563.33453075434886</v>
      </c>
      <c r="R1769" s="12">
        <f t="shared" si="846"/>
        <v>0.29394974744537955</v>
      </c>
      <c r="S1769" s="24">
        <f t="shared" si="847"/>
        <v>721.01669418381766</v>
      </c>
      <c r="T1769" s="12">
        <f t="shared" si="860"/>
        <v>0.21621502270652976</v>
      </c>
      <c r="W1769" s="24">
        <f t="shared" si="861"/>
        <v>666.46807459724403</v>
      </c>
      <c r="X1769" s="24">
        <f t="shared" si="862"/>
        <v>847.76499411686552</v>
      </c>
      <c r="Y1769" s="13">
        <f t="shared" si="848"/>
        <v>0.28832411240830347</v>
      </c>
      <c r="Z1769" s="24">
        <f t="shared" si="849"/>
        <v>3853.112637188181</v>
      </c>
      <c r="AA1769" s="24">
        <f t="shared" si="850"/>
        <v>18095.08389039079</v>
      </c>
      <c r="AB1769" s="24">
        <f t="shared" si="863"/>
        <v>708.56766582715102</v>
      </c>
      <c r="AC1769" s="24">
        <f t="shared" si="864"/>
        <v>563.33453075434886</v>
      </c>
      <c r="AE1769" s="14">
        <f t="shared" si="865"/>
        <v>145.91666666666666</v>
      </c>
      <c r="AF1769" s="24">
        <f t="shared" si="869"/>
        <v>506.66726537717443</v>
      </c>
      <c r="AG1769" s="3">
        <f t="shared" si="866"/>
        <v>-1</v>
      </c>
      <c r="AH1769" s="3">
        <f>IF(AC1769&lt;=450,AthetaR30_0,IF(AC1769&gt;=650,AthetaR30_2,(IF(AC1769&lt;=550,AthetaR30_0+(AthetaR30_1-AthetaR30_0)/100*(AC1769-450),AthetaR30_1+(AthetaR30_2-AthetaR30_1)/100*(AC1769-450)))))</f>
        <v>0</v>
      </c>
      <c r="AI1769" s="3">
        <f>IF(AD1769&lt;=450,AthetaR60_0,IF(AD1769&gt;=650,AthetaR60_2,(IF(AD1769&lt;=550,AthetaR60_0+(AthetaR60_1-AthetaR60_0)/100*(AD1769-450),AthetaR60_1+(AthetaR60_2-AthetaR60_1)/100*(AD1769-450)))))</f>
        <v>0.5</v>
      </c>
      <c r="AJ1769" s="3">
        <f>IF(AE1769&lt;=450,AthetaR90_0,IF(AE1769&gt;=650,AthetaR90_2,(IF(AE1769&lt;=550,AthetaR90_0+(AthetaR90_1-AthetaR90_0)/100*(AE1769-450),AthetaR90_1+(AthetaR90_2-AthetaR90_1)/100*(AE1769-450)))))</f>
        <v>1.3</v>
      </c>
      <c r="AK1769" s="3">
        <f>IF(AF1769&lt;=450,AthetaR120_0,IF(AF1769&gt;=650,AthetaR120_2,(IF(AF1769&lt;=550,AthetaR120_0+(AthetaR120_1-AthetaR120_0)/100*(AF1769-450),AthetaR120_1+(AthetaR120_2-AthetaR120_1)/100*(AF1769-450)))))</f>
        <v>1.4919956892843442</v>
      </c>
      <c r="AL1769" s="24">
        <f t="shared" si="867"/>
        <v>708.56766582715102</v>
      </c>
      <c r="AM1769" s="14">
        <f t="shared" si="868"/>
        <v>554.33239936673351</v>
      </c>
    </row>
    <row r="1770" spans="2:39" x14ac:dyDescent="0.25">
      <c r="B1770" s="3">
        <f t="shared" si="851"/>
        <v>8760</v>
      </c>
      <c r="C1770" s="14">
        <f t="shared" si="852"/>
        <v>146</v>
      </c>
      <c r="D1770" s="11">
        <f t="shared" si="853"/>
        <v>1078.3960063508348</v>
      </c>
      <c r="E1770" s="11">
        <f t="shared" si="839"/>
        <v>820.80637843342345</v>
      </c>
      <c r="F1770" s="11">
        <f t="shared" si="854"/>
        <v>406.60693144260989</v>
      </c>
      <c r="G1770" s="11">
        <f t="shared" si="840"/>
        <v>708.74752409370024</v>
      </c>
      <c r="H1770" s="11">
        <f t="shared" si="841"/>
        <v>563.55074577705534</v>
      </c>
      <c r="I1770" s="24">
        <f t="shared" si="855"/>
        <v>406.60693144260989</v>
      </c>
      <c r="J1770" s="12">
        <f t="shared" si="842"/>
        <v>0.18978470973453035</v>
      </c>
      <c r="K1770" s="24">
        <f t="shared" si="843"/>
        <v>609.13808969705178</v>
      </c>
      <c r="L1770" s="12">
        <f t="shared" si="856"/>
        <v>0.18863220633246736</v>
      </c>
      <c r="M1770" s="24">
        <f t="shared" si="857"/>
        <v>708.74752409370024</v>
      </c>
      <c r="N1770" s="12">
        <f t="shared" si="844"/>
        <v>0.34701389045687175</v>
      </c>
      <c r="O1770" s="24">
        <f t="shared" si="845"/>
        <v>1110.4751973011594</v>
      </c>
      <c r="P1770" s="12">
        <f t="shared" si="858"/>
        <v>0.17941999136842823</v>
      </c>
      <c r="Q1770" s="24">
        <f t="shared" si="859"/>
        <v>563.55074577705534</v>
      </c>
      <c r="R1770" s="12">
        <f t="shared" si="846"/>
        <v>0.29386313223301819</v>
      </c>
      <c r="S1770" s="24">
        <f t="shared" si="847"/>
        <v>721.22921153367452</v>
      </c>
      <c r="T1770" s="12">
        <f t="shared" si="860"/>
        <v>0.21610300371203678</v>
      </c>
      <c r="W1770" s="24">
        <f t="shared" si="861"/>
        <v>666.75639870965233</v>
      </c>
      <c r="X1770" s="24">
        <f t="shared" si="862"/>
        <v>848.50060025757784</v>
      </c>
      <c r="Y1770" s="13">
        <f t="shared" si="848"/>
        <v>0.28810880366491282</v>
      </c>
      <c r="Z1770" s="24">
        <f t="shared" si="849"/>
        <v>3851.249493094278</v>
      </c>
      <c r="AA1770" s="24">
        <f t="shared" si="850"/>
        <v>18099.587252530771</v>
      </c>
      <c r="AB1770" s="24">
        <f t="shared" si="863"/>
        <v>708.74752409370024</v>
      </c>
      <c r="AC1770" s="24">
        <f t="shared" si="864"/>
        <v>563.55074577705534</v>
      </c>
      <c r="AE1770" s="14">
        <f t="shared" si="865"/>
        <v>146</v>
      </c>
      <c r="AF1770" s="24">
        <f t="shared" si="869"/>
        <v>506.77537288852767</v>
      </c>
      <c r="AG1770" s="3">
        <f t="shared" si="866"/>
        <v>-1</v>
      </c>
      <c r="AH1770" s="3">
        <f>IF(AC1770&lt;=450,AthetaR30_0,IF(AC1770&gt;=650,AthetaR30_2,(IF(AC1770&lt;=550,AthetaR30_0+(AthetaR30_1-AthetaR30_0)/100*(AC1770-450),AthetaR30_1+(AthetaR30_2-AthetaR30_1)/100*(AC1770-450)))))</f>
        <v>0</v>
      </c>
      <c r="AI1770" s="3">
        <f>IF(AD1770&lt;=450,AthetaR60_0,IF(AD1770&gt;=650,AthetaR60_2,(IF(AD1770&lt;=550,AthetaR60_0+(AthetaR60_1-AthetaR60_0)/100*(AD1770-450),AthetaR60_1+(AthetaR60_2-AthetaR60_1)/100*(AD1770-450)))))</f>
        <v>0.5</v>
      </c>
      <c r="AJ1770" s="3">
        <f>IF(AE1770&lt;=450,AthetaR90_0,IF(AE1770&gt;=650,AthetaR90_2,(IF(AE1770&lt;=550,AthetaR90_0+(AthetaR90_1-AthetaR90_0)/100*(AE1770-450),AthetaR90_1+(AthetaR90_2-AthetaR90_1)/100*(AE1770-450)))))</f>
        <v>1.3</v>
      </c>
      <c r="AK1770" s="3">
        <f>IF(AF1770&lt;=450,AthetaR120_0,IF(AF1770&gt;=650,AthetaR120_2,(IF(AF1770&lt;=550,AthetaR120_0+(AthetaR120_1-AthetaR120_0)/100*(AF1770-450),AthetaR120_1+(AthetaR120_2-AthetaR120_1)/100*(AF1770-450)))))</f>
        <v>1.4912173152026009</v>
      </c>
      <c r="AL1770" s="24">
        <f t="shared" si="867"/>
        <v>708.74752409370024</v>
      </c>
      <c r="AM1770" s="14">
        <f t="shared" si="868"/>
        <v>554.53500313588802</v>
      </c>
    </row>
    <row r="1771" spans="2:39" x14ac:dyDescent="0.25">
      <c r="B1771" s="3">
        <f t="shared" si="851"/>
        <v>8765</v>
      </c>
      <c r="C1771" s="14">
        <f t="shared" si="852"/>
        <v>146.08333333333334</v>
      </c>
      <c r="D1771" s="11">
        <f t="shared" si="853"/>
        <v>1078.4814291560317</v>
      </c>
      <c r="E1771" s="11">
        <f t="shared" si="839"/>
        <v>821.02017678207551</v>
      </c>
      <c r="F1771" s="11">
        <f t="shared" si="854"/>
        <v>406.79556364894233</v>
      </c>
      <c r="G1771" s="11">
        <f t="shared" si="840"/>
        <v>708.92694408506861</v>
      </c>
      <c r="H1771" s="11">
        <f t="shared" si="841"/>
        <v>563.76684878076742</v>
      </c>
      <c r="I1771" s="24">
        <f t="shared" si="855"/>
        <v>406.79556364894233</v>
      </c>
      <c r="J1771" s="12">
        <f t="shared" si="842"/>
        <v>0.18975533165748937</v>
      </c>
      <c r="K1771" s="24">
        <f t="shared" si="843"/>
        <v>609.23239695878385</v>
      </c>
      <c r="L1771" s="12">
        <f t="shared" si="856"/>
        <v>0.18857646711980816</v>
      </c>
      <c r="M1771" s="24">
        <f t="shared" si="857"/>
        <v>708.92694408506861</v>
      </c>
      <c r="N1771" s="12">
        <f t="shared" si="844"/>
        <v>0.34615883509039935</v>
      </c>
      <c r="O1771" s="24">
        <f t="shared" si="845"/>
        <v>1113.2182091227091</v>
      </c>
      <c r="P1771" s="12">
        <f t="shared" si="858"/>
        <v>0.17897995433567288</v>
      </c>
      <c r="Q1771" s="24">
        <f t="shared" si="859"/>
        <v>563.76684878076742</v>
      </c>
      <c r="R1771" s="12">
        <f t="shared" si="846"/>
        <v>0.29377653439148943</v>
      </c>
      <c r="S1771" s="24">
        <f t="shared" si="847"/>
        <v>721.44181153964746</v>
      </c>
      <c r="T1771" s="12">
        <f t="shared" si="860"/>
        <v>0.21599104739537389</v>
      </c>
      <c r="W1771" s="24">
        <f t="shared" si="861"/>
        <v>667.04450751331728</v>
      </c>
      <c r="X1771" s="24">
        <f t="shared" si="862"/>
        <v>849.24162858062436</v>
      </c>
      <c r="Y1771" s="13">
        <f t="shared" si="848"/>
        <v>0.28789227915901283</v>
      </c>
      <c r="Z1771" s="24">
        <f t="shared" si="849"/>
        <v>3849.3917317189557</v>
      </c>
      <c r="AA1771" s="24">
        <f t="shared" si="850"/>
        <v>18104.104247413987</v>
      </c>
      <c r="AB1771" s="24">
        <f t="shared" si="863"/>
        <v>708.92694408506861</v>
      </c>
      <c r="AC1771" s="24">
        <f t="shared" si="864"/>
        <v>563.76684878076742</v>
      </c>
      <c r="AE1771" s="14">
        <f t="shared" si="865"/>
        <v>146.08333333333334</v>
      </c>
      <c r="AF1771" s="24">
        <f t="shared" si="869"/>
        <v>506.88342439038371</v>
      </c>
      <c r="AG1771" s="3">
        <f t="shared" si="866"/>
        <v>-1</v>
      </c>
      <c r="AH1771" s="3">
        <f>IF(AC1771&lt;=450,AthetaR30_0,IF(AC1771&gt;=650,AthetaR30_2,(IF(AC1771&lt;=550,AthetaR30_0+(AthetaR30_1-AthetaR30_0)/100*(AC1771-450),AthetaR30_1+(AthetaR30_2-AthetaR30_1)/100*(AC1771-450)))))</f>
        <v>0</v>
      </c>
      <c r="AI1771" s="3">
        <f>IF(AD1771&lt;=450,AthetaR60_0,IF(AD1771&gt;=650,AthetaR60_2,(IF(AD1771&lt;=550,AthetaR60_0+(AthetaR60_1-AthetaR60_0)/100*(AD1771-450),AthetaR60_1+(AthetaR60_2-AthetaR60_1)/100*(AD1771-450)))))</f>
        <v>0.5</v>
      </c>
      <c r="AJ1771" s="3">
        <f>IF(AE1771&lt;=450,AthetaR90_0,IF(AE1771&gt;=650,AthetaR90_2,(IF(AE1771&lt;=550,AthetaR90_0+(AthetaR90_1-AthetaR90_0)/100*(AE1771-450),AthetaR90_1+(AthetaR90_2-AthetaR90_1)/100*(AE1771-450)))))</f>
        <v>1.3</v>
      </c>
      <c r="AK1771" s="3">
        <f>IF(AF1771&lt;=450,AthetaR120_0,IF(AF1771&gt;=650,AthetaR120_2,(IF(AF1771&lt;=550,AthetaR120_0+(AthetaR120_1-AthetaR120_0)/100*(AF1771-450),AthetaR120_1+(AthetaR120_2-AthetaR120_1)/100*(AF1771-450)))))</f>
        <v>1.4904393443892374</v>
      </c>
      <c r="AL1771" s="24">
        <f t="shared" si="867"/>
        <v>708.92694408506861</v>
      </c>
      <c r="AM1771" s="14">
        <f t="shared" si="868"/>
        <v>554.73749786781434</v>
      </c>
    </row>
    <row r="1772" spans="2:39" x14ac:dyDescent="0.25">
      <c r="B1772" s="3">
        <f t="shared" si="851"/>
        <v>8770</v>
      </c>
      <c r="C1772" s="14">
        <f t="shared" si="852"/>
        <v>146.16666666666666</v>
      </c>
      <c r="D1772" s="11">
        <f t="shared" si="853"/>
        <v>1078.5668032872625</v>
      </c>
      <c r="E1772" s="11">
        <f t="shared" si="839"/>
        <v>821.23397513072757</v>
      </c>
      <c r="F1772" s="11">
        <f t="shared" si="854"/>
        <v>406.98414011606212</v>
      </c>
      <c r="G1772" s="11">
        <f t="shared" si="840"/>
        <v>709.10592403940427</v>
      </c>
      <c r="H1772" s="11">
        <f t="shared" si="841"/>
        <v>563.98283982816281</v>
      </c>
      <c r="I1772" s="24">
        <f t="shared" si="855"/>
        <v>406.98414011606212</v>
      </c>
      <c r="J1772" s="12">
        <f t="shared" si="842"/>
        <v>0.18972594877613566</v>
      </c>
      <c r="K1772" s="24">
        <f t="shared" si="843"/>
        <v>609.32674885609777</v>
      </c>
      <c r="L1772" s="12">
        <f t="shared" si="856"/>
        <v>0.18852073206597675</v>
      </c>
      <c r="M1772" s="24">
        <f t="shared" si="857"/>
        <v>709.10592403940427</v>
      </c>
      <c r="N1772" s="12">
        <f t="shared" si="844"/>
        <v>0.3452995628378448</v>
      </c>
      <c r="O1772" s="24">
        <f t="shared" si="845"/>
        <v>1115.9884342289217</v>
      </c>
      <c r="P1772" s="12">
        <f t="shared" si="858"/>
        <v>0.17853814654920869</v>
      </c>
      <c r="Q1772" s="24">
        <f t="shared" si="859"/>
        <v>563.98283982816281</v>
      </c>
      <c r="R1772" s="12">
        <f t="shared" si="846"/>
        <v>0.29368995397736281</v>
      </c>
      <c r="S1772" s="24">
        <f t="shared" si="847"/>
        <v>721.65449409812607</v>
      </c>
      <c r="T1772" s="12">
        <f t="shared" si="860"/>
        <v>0.21587915376929831</v>
      </c>
      <c r="W1772" s="24">
        <f t="shared" si="861"/>
        <v>667.33239979247628</v>
      </c>
      <c r="X1772" s="24">
        <f t="shared" si="862"/>
        <v>849.98813546544807</v>
      </c>
      <c r="Y1772" s="13">
        <f t="shared" si="848"/>
        <v>0.2876745296179839</v>
      </c>
      <c r="Z1772" s="24">
        <f t="shared" si="849"/>
        <v>3847.5393834562824</v>
      </c>
      <c r="AA1772" s="24">
        <f t="shared" si="850"/>
        <v>18108.635034330822</v>
      </c>
      <c r="AB1772" s="24">
        <f t="shared" si="863"/>
        <v>709.10592403940427</v>
      </c>
      <c r="AC1772" s="24">
        <f t="shared" si="864"/>
        <v>563.98283982816281</v>
      </c>
      <c r="AE1772" s="14">
        <f t="shared" si="865"/>
        <v>146.16666666666666</v>
      </c>
      <c r="AF1772" s="24">
        <f t="shared" si="869"/>
        <v>506.9914199140814</v>
      </c>
      <c r="AG1772" s="3">
        <f t="shared" si="866"/>
        <v>-1</v>
      </c>
      <c r="AH1772" s="3">
        <f>IF(AC1772&lt;=450,AthetaR30_0,IF(AC1772&gt;=650,AthetaR30_2,(IF(AC1772&lt;=550,AthetaR30_0+(AthetaR30_1-AthetaR30_0)/100*(AC1772-450),AthetaR30_1+(AthetaR30_2-AthetaR30_1)/100*(AC1772-450)))))</f>
        <v>0</v>
      </c>
      <c r="AI1772" s="3">
        <f>IF(AD1772&lt;=450,AthetaR60_0,IF(AD1772&gt;=650,AthetaR60_2,(IF(AD1772&lt;=550,AthetaR60_0+(AthetaR60_1-AthetaR60_0)/100*(AD1772-450),AthetaR60_1+(AthetaR60_2-AthetaR60_1)/100*(AD1772-450)))))</f>
        <v>0.5</v>
      </c>
      <c r="AJ1772" s="3">
        <f>IF(AE1772&lt;=450,AthetaR90_0,IF(AE1772&gt;=650,AthetaR90_2,(IF(AE1772&lt;=550,AthetaR90_0+(AthetaR90_1-AthetaR90_0)/100*(AE1772-450),AthetaR90_1+(AthetaR90_2-AthetaR90_1)/100*(AE1772-450)))))</f>
        <v>1.3</v>
      </c>
      <c r="AK1772" s="3">
        <f>IF(AF1772&lt;=450,AthetaR120_0,IF(AF1772&gt;=650,AthetaR120_2,(IF(AF1772&lt;=550,AthetaR120_0+(AthetaR120_1-AthetaR120_0)/100*(AF1772-450),AthetaR120_1+(AthetaR120_2-AthetaR120_1)/100*(AF1772-450)))))</f>
        <v>1.489661776618614</v>
      </c>
      <c r="AL1772" s="24">
        <f t="shared" si="867"/>
        <v>709.10592403940427</v>
      </c>
      <c r="AM1772" s="14">
        <f t="shared" si="868"/>
        <v>554.93988371089802</v>
      </c>
    </row>
    <row r="1773" spans="2:39" x14ac:dyDescent="0.25">
      <c r="B1773" s="3">
        <f t="shared" si="851"/>
        <v>8775</v>
      </c>
      <c r="C1773" s="14">
        <f t="shared" si="852"/>
        <v>146.25</v>
      </c>
      <c r="D1773" s="11">
        <f t="shared" si="853"/>
        <v>1078.6521287999651</v>
      </c>
      <c r="E1773" s="11">
        <f t="shared" si="839"/>
        <v>821.44777347937963</v>
      </c>
      <c r="F1773" s="11">
        <f t="shared" si="854"/>
        <v>407.17266084812809</v>
      </c>
      <c r="G1773" s="11">
        <f t="shared" si="840"/>
        <v>709.28446218595343</v>
      </c>
      <c r="H1773" s="11">
        <f t="shared" si="841"/>
        <v>564.19871898193207</v>
      </c>
      <c r="I1773" s="24">
        <f t="shared" si="855"/>
        <v>407.17266084812809</v>
      </c>
      <c r="J1773" s="12">
        <f t="shared" si="842"/>
        <v>0.18969656109072552</v>
      </c>
      <c r="K1773" s="24">
        <f t="shared" si="843"/>
        <v>609.42114541607964</v>
      </c>
      <c r="L1773" s="12">
        <f t="shared" si="856"/>
        <v>0.18846500118913689</v>
      </c>
      <c r="M1773" s="24">
        <f t="shared" si="857"/>
        <v>709.28446218595343</v>
      </c>
      <c r="N1773" s="12">
        <f t="shared" si="844"/>
        <v>0.34443605887221229</v>
      </c>
      <c r="O1773" s="24">
        <f t="shared" si="845"/>
        <v>1118.7862261956279</v>
      </c>
      <c r="P1773" s="12">
        <f t="shared" si="858"/>
        <v>0.17809455914704331</v>
      </c>
      <c r="Q1773" s="24">
        <f t="shared" si="859"/>
        <v>564.19871898193207</v>
      </c>
      <c r="R1773" s="12">
        <f t="shared" si="846"/>
        <v>0.29360339104708993</v>
      </c>
      <c r="S1773" s="24">
        <f t="shared" si="847"/>
        <v>721.86725910547477</v>
      </c>
      <c r="T1773" s="12">
        <f t="shared" si="860"/>
        <v>0.21576732284636327</v>
      </c>
      <c r="W1773" s="24">
        <f t="shared" si="861"/>
        <v>667.6200743220943</v>
      </c>
      <c r="X1773" s="24">
        <f t="shared" si="862"/>
        <v>850.7401780374671</v>
      </c>
      <c r="Y1773" s="13">
        <f t="shared" si="848"/>
        <v>0.28745554567442927</v>
      </c>
      <c r="Z1773" s="24">
        <f t="shared" si="849"/>
        <v>3845.6924789321333</v>
      </c>
      <c r="AA1773" s="24">
        <f t="shared" si="850"/>
        <v>18113.179773864493</v>
      </c>
      <c r="AB1773" s="24">
        <f t="shared" si="863"/>
        <v>709.28446218595343</v>
      </c>
      <c r="AC1773" s="24">
        <f t="shared" si="864"/>
        <v>564.19871898193207</v>
      </c>
      <c r="AE1773" s="14">
        <f t="shared" si="865"/>
        <v>146.25</v>
      </c>
      <c r="AF1773" s="24">
        <f t="shared" si="869"/>
        <v>507.09935949096604</v>
      </c>
      <c r="AG1773" s="3">
        <f t="shared" si="866"/>
        <v>-1</v>
      </c>
      <c r="AH1773" s="3">
        <f>IF(AC1773&lt;=450,AthetaR30_0,IF(AC1773&gt;=650,AthetaR30_2,(IF(AC1773&lt;=550,AthetaR30_0+(AthetaR30_1-AthetaR30_0)/100*(AC1773-450),AthetaR30_1+(AthetaR30_2-AthetaR30_1)/100*(AC1773-450)))))</f>
        <v>0</v>
      </c>
      <c r="AI1773" s="3">
        <f>IF(AD1773&lt;=450,AthetaR60_0,IF(AD1773&gt;=650,AthetaR60_2,(IF(AD1773&lt;=550,AthetaR60_0+(AthetaR60_1-AthetaR60_0)/100*(AD1773-450),AthetaR60_1+(AthetaR60_2-AthetaR60_1)/100*(AD1773-450)))))</f>
        <v>0.5</v>
      </c>
      <c r="AJ1773" s="3">
        <f>IF(AE1773&lt;=450,AthetaR90_0,IF(AE1773&gt;=650,AthetaR90_2,(IF(AE1773&lt;=550,AthetaR90_0+(AthetaR90_1-AthetaR90_0)/100*(AE1773-450),AthetaR90_1+(AthetaR90_2-AthetaR90_1)/100*(AE1773-450)))))</f>
        <v>1.3</v>
      </c>
      <c r="AK1773" s="3">
        <f>IF(AF1773&lt;=450,AthetaR120_0,IF(AF1773&gt;=650,AthetaR120_2,(IF(AF1773&lt;=550,AthetaR120_0+(AthetaR120_1-AthetaR120_0)/100*(AF1773-450),AthetaR120_1+(AthetaR120_2-AthetaR120_1)/100*(AF1773-450)))))</f>
        <v>1.4888846116650445</v>
      </c>
      <c r="AL1773" s="24">
        <f t="shared" si="867"/>
        <v>709.28446218595343</v>
      </c>
      <c r="AM1773" s="14">
        <f t="shared" si="868"/>
        <v>555.14216081415339</v>
      </c>
    </row>
    <row r="1774" spans="2:39" x14ac:dyDescent="0.25">
      <c r="B1774" s="3">
        <f t="shared" si="851"/>
        <v>8780</v>
      </c>
      <c r="C1774" s="14">
        <f t="shared" si="852"/>
        <v>146.33333333333334</v>
      </c>
      <c r="D1774" s="11">
        <f t="shared" si="853"/>
        <v>1078.7374057494821</v>
      </c>
      <c r="E1774" s="11">
        <f t="shared" si="839"/>
        <v>821.66157182803181</v>
      </c>
      <c r="F1774" s="11">
        <f t="shared" si="854"/>
        <v>407.3611258493172</v>
      </c>
      <c r="G1774" s="11">
        <f t="shared" si="840"/>
        <v>709.46255674510053</v>
      </c>
      <c r="H1774" s="11">
        <f t="shared" si="841"/>
        <v>564.41448630477839</v>
      </c>
      <c r="I1774" s="24">
        <f t="shared" si="855"/>
        <v>407.3611258493172</v>
      </c>
      <c r="J1774" s="12">
        <f t="shared" si="842"/>
        <v>0.18966716860156124</v>
      </c>
      <c r="K1774" s="24">
        <f t="shared" si="843"/>
        <v>609.5155866656919</v>
      </c>
      <c r="L1774" s="12">
        <f t="shared" si="856"/>
        <v>0.18840927450748773</v>
      </c>
      <c r="M1774" s="24">
        <f t="shared" si="857"/>
        <v>709.46255674510053</v>
      </c>
      <c r="N1774" s="12">
        <f t="shared" si="844"/>
        <v>0.34356830854960874</v>
      </c>
      <c r="O1774" s="24">
        <f t="shared" si="845"/>
        <v>1121.6119440646717</v>
      </c>
      <c r="P1774" s="12">
        <f t="shared" si="858"/>
        <v>0.17764918330980928</v>
      </c>
      <c r="Q1774" s="24">
        <f t="shared" si="859"/>
        <v>564.41448630477839</v>
      </c>
      <c r="R1774" s="12">
        <f t="shared" si="846"/>
        <v>0.29351684565700481</v>
      </c>
      <c r="S1774" s="24">
        <f t="shared" si="847"/>
        <v>722.08010645803165</v>
      </c>
      <c r="T1774" s="12">
        <f t="shared" si="860"/>
        <v>0.21565555463902622</v>
      </c>
      <c r="W1774" s="24">
        <f t="shared" si="861"/>
        <v>667.90752986776874</v>
      </c>
      <c r="X1774" s="24">
        <f t="shared" si="862"/>
        <v>851.49781417991676</v>
      </c>
      <c r="Y1774" s="13">
        <f t="shared" si="848"/>
        <v>0.28723531786518253</v>
      </c>
      <c r="Z1774" s="24">
        <f t="shared" si="849"/>
        <v>3843.8510490065764</v>
      </c>
      <c r="AA1774" s="24">
        <f t="shared" si="850"/>
        <v>18117.738627904095</v>
      </c>
      <c r="AB1774" s="24">
        <f t="shared" si="863"/>
        <v>709.46255674510053</v>
      </c>
      <c r="AC1774" s="24">
        <f t="shared" si="864"/>
        <v>564.41448630477839</v>
      </c>
      <c r="AE1774" s="14">
        <f t="shared" si="865"/>
        <v>146.33333333333334</v>
      </c>
      <c r="AF1774" s="24">
        <f t="shared" si="869"/>
        <v>507.2072431523892</v>
      </c>
      <c r="AG1774" s="3">
        <f t="shared" si="866"/>
        <v>-1</v>
      </c>
      <c r="AH1774" s="3">
        <f>IF(AC1774&lt;=450,AthetaR30_0,IF(AC1774&gt;=650,AthetaR30_2,(IF(AC1774&lt;=550,AthetaR30_0+(AthetaR30_1-AthetaR30_0)/100*(AC1774-450),AthetaR30_1+(AthetaR30_2-AthetaR30_1)/100*(AC1774-450)))))</f>
        <v>0</v>
      </c>
      <c r="AI1774" s="3">
        <f>IF(AD1774&lt;=450,AthetaR60_0,IF(AD1774&gt;=650,AthetaR60_2,(IF(AD1774&lt;=550,AthetaR60_0+(AthetaR60_1-AthetaR60_0)/100*(AD1774-450),AthetaR60_1+(AthetaR60_2-AthetaR60_1)/100*(AD1774-450)))))</f>
        <v>0.5</v>
      </c>
      <c r="AJ1774" s="3">
        <f>IF(AE1774&lt;=450,AthetaR90_0,IF(AE1774&gt;=650,AthetaR90_2,(IF(AE1774&lt;=550,AthetaR90_0+(AthetaR90_1-AthetaR90_0)/100*(AE1774-450),AthetaR90_1+(AthetaR90_2-AthetaR90_1)/100*(AE1774-450)))))</f>
        <v>1.3</v>
      </c>
      <c r="AK1774" s="3">
        <f>IF(AF1774&lt;=450,AthetaR120_0,IF(AF1774&gt;=650,AthetaR120_2,(IF(AF1774&lt;=550,AthetaR120_0+(AthetaR120_1-AthetaR120_0)/100*(AF1774-450),AthetaR120_1+(AthetaR120_2-AthetaR120_1)/100*(AF1774-450)))))</f>
        <v>1.4881078493027979</v>
      </c>
      <c r="AL1774" s="24">
        <f t="shared" si="867"/>
        <v>709.46255674510053</v>
      </c>
      <c r="AM1774" s="14">
        <f t="shared" si="868"/>
        <v>555.34432932722927</v>
      </c>
    </row>
    <row r="1775" spans="2:39" x14ac:dyDescent="0.25">
      <c r="B1775" s="3">
        <f t="shared" si="851"/>
        <v>8785</v>
      </c>
      <c r="C1775" s="14">
        <f t="shared" si="852"/>
        <v>146.41666666666666</v>
      </c>
      <c r="D1775" s="11">
        <f t="shared" si="853"/>
        <v>1078.8226341910615</v>
      </c>
      <c r="E1775" s="11">
        <f t="shared" si="839"/>
        <v>821.87537017668376</v>
      </c>
      <c r="F1775" s="11">
        <f t="shared" si="854"/>
        <v>407.54953512382468</v>
      </c>
      <c r="G1775" s="11">
        <f t="shared" si="840"/>
        <v>709.6402059284103</v>
      </c>
      <c r="H1775" s="11">
        <f t="shared" si="841"/>
        <v>564.63014185941745</v>
      </c>
      <c r="I1775" s="24">
        <f t="shared" si="855"/>
        <v>407.54953512382468</v>
      </c>
      <c r="J1775" s="12">
        <f t="shared" si="842"/>
        <v>0.18963777130899045</v>
      </c>
      <c r="K1775" s="24">
        <f t="shared" si="843"/>
        <v>609.61007263177316</v>
      </c>
      <c r="L1775" s="12">
        <f t="shared" si="856"/>
        <v>0.18835355203921203</v>
      </c>
      <c r="M1775" s="24">
        <f t="shared" si="857"/>
        <v>709.6402059284103</v>
      </c>
      <c r="N1775" s="12">
        <f t="shared" si="844"/>
        <v>0.34269629741617796</v>
      </c>
      <c r="O1775" s="24">
        <f t="shared" si="845"/>
        <v>1124.4659524388139</v>
      </c>
      <c r="P1775" s="12">
        <f t="shared" si="858"/>
        <v>0.17720201026348562</v>
      </c>
      <c r="Q1775" s="24">
        <f t="shared" si="859"/>
        <v>564.63014185941745</v>
      </c>
      <c r="R1775" s="12">
        <f t="shared" si="846"/>
        <v>0.29343031786332352</v>
      </c>
      <c r="S1775" s="24">
        <f t="shared" si="847"/>
        <v>722.2930360521101</v>
      </c>
      <c r="T1775" s="12">
        <f t="shared" si="860"/>
        <v>0.21554384915956767</v>
      </c>
      <c r="W1775" s="24">
        <f t="shared" si="861"/>
        <v>668.19476518563397</v>
      </c>
      <c r="X1775" s="24">
        <f t="shared" si="862"/>
        <v>852.2611025459106</v>
      </c>
      <c r="Y1775" s="13">
        <f t="shared" si="848"/>
        <v>0.28701383663029051</v>
      </c>
      <c r="Z1775" s="24">
        <f t="shared" si="849"/>
        <v>3842.0151247762446</v>
      </c>
      <c r="AA1775" s="24">
        <f t="shared" si="850"/>
        <v>18122.311759656692</v>
      </c>
      <c r="AB1775" s="24">
        <f t="shared" si="863"/>
        <v>709.6402059284103</v>
      </c>
      <c r="AC1775" s="24">
        <f t="shared" si="864"/>
        <v>564.63014185941745</v>
      </c>
      <c r="AE1775" s="14">
        <f t="shared" si="865"/>
        <v>146.41666666666666</v>
      </c>
      <c r="AF1775" s="24">
        <f t="shared" si="869"/>
        <v>507.31507092970872</v>
      </c>
      <c r="AG1775" s="3">
        <f t="shared" si="866"/>
        <v>-1</v>
      </c>
      <c r="AH1775" s="3">
        <f>IF(AC1775&lt;=450,AthetaR30_0,IF(AC1775&gt;=650,AthetaR30_2,(IF(AC1775&lt;=550,AthetaR30_0+(AthetaR30_1-AthetaR30_0)/100*(AC1775-450),AthetaR30_1+(AthetaR30_2-AthetaR30_1)/100*(AC1775-450)))))</f>
        <v>0</v>
      </c>
      <c r="AI1775" s="3">
        <f>IF(AD1775&lt;=450,AthetaR60_0,IF(AD1775&gt;=650,AthetaR60_2,(IF(AD1775&lt;=550,AthetaR60_0+(AthetaR60_1-AthetaR60_0)/100*(AD1775-450),AthetaR60_1+(AthetaR60_2-AthetaR60_1)/100*(AD1775-450)))))</f>
        <v>0.5</v>
      </c>
      <c r="AJ1775" s="3">
        <f>IF(AE1775&lt;=450,AthetaR90_0,IF(AE1775&gt;=650,AthetaR90_2,(IF(AE1775&lt;=550,AthetaR90_0+(AthetaR90_1-AthetaR90_0)/100*(AE1775-450),AthetaR90_1+(AthetaR90_2-AthetaR90_1)/100*(AE1775-450)))))</f>
        <v>1.3</v>
      </c>
      <c r="AK1775" s="3">
        <f>IF(AF1775&lt;=450,AthetaR120_0,IF(AF1775&gt;=650,AthetaR120_2,(IF(AF1775&lt;=550,AthetaR120_0+(AthetaR120_1-AthetaR120_0)/100*(AF1775-450),AthetaR120_1+(AthetaR120_2-AthetaR120_1)/100*(AF1775-450)))))</f>
        <v>1.4873314893060972</v>
      </c>
      <c r="AL1775" s="24">
        <f t="shared" si="867"/>
        <v>709.6402059284103</v>
      </c>
      <c r="AM1775" s="14">
        <f t="shared" si="868"/>
        <v>555.54638940041514</v>
      </c>
    </row>
    <row r="1776" spans="2:39" x14ac:dyDescent="0.25">
      <c r="B1776" s="3">
        <f t="shared" si="851"/>
        <v>8790</v>
      </c>
      <c r="C1776" s="14">
        <f t="shared" si="852"/>
        <v>146.5</v>
      </c>
      <c r="D1776" s="11">
        <f t="shared" si="853"/>
        <v>1078.9078141798577</v>
      </c>
      <c r="E1776" s="11">
        <f t="shared" si="839"/>
        <v>822.08916852533594</v>
      </c>
      <c r="F1776" s="11">
        <f t="shared" si="854"/>
        <v>407.73788867586387</v>
      </c>
      <c r="G1776" s="11">
        <f t="shared" si="840"/>
        <v>709.8174079386738</v>
      </c>
      <c r="H1776" s="11">
        <f t="shared" si="841"/>
        <v>564.84568570857698</v>
      </c>
      <c r="I1776" s="24">
        <f t="shared" si="855"/>
        <v>407.73788867586387</v>
      </c>
      <c r="J1776" s="12">
        <f t="shared" si="842"/>
        <v>0.1896083692134066</v>
      </c>
      <c r="K1776" s="24">
        <f t="shared" si="843"/>
        <v>609.70460334103859</v>
      </c>
      <c r="L1776" s="12">
        <f t="shared" si="856"/>
        <v>0.18829783380247167</v>
      </c>
      <c r="M1776" s="24">
        <f t="shared" si="857"/>
        <v>709.8174079386738</v>
      </c>
      <c r="N1776" s="12">
        <f t="shared" si="844"/>
        <v>0.34182001121516364</v>
      </c>
      <c r="O1776" s="24">
        <f t="shared" si="845"/>
        <v>1127.3486215784283</v>
      </c>
      <c r="P1776" s="12">
        <f t="shared" si="858"/>
        <v>0.17675303128227163</v>
      </c>
      <c r="Q1776" s="24">
        <f t="shared" si="859"/>
        <v>564.84568570857698</v>
      </c>
      <c r="R1776" s="12">
        <f t="shared" si="846"/>
        <v>0.29334380772214419</v>
      </c>
      <c r="S1776" s="24">
        <f t="shared" si="847"/>
        <v>722.50604778399884</v>
      </c>
      <c r="T1776" s="12">
        <f t="shared" si="860"/>
        <v>0.21543220642008543</v>
      </c>
      <c r="W1776" s="24">
        <f t="shared" si="861"/>
        <v>668.48177902226428</v>
      </c>
      <c r="X1776" s="24">
        <f t="shared" si="862"/>
        <v>853.03010257072151</v>
      </c>
      <c r="Y1776" s="13">
        <f t="shared" si="848"/>
        <v>0.28679109231200123</v>
      </c>
      <c r="Z1776" s="24">
        <f t="shared" si="849"/>
        <v>3840.1847375767916</v>
      </c>
      <c r="AA1776" s="24">
        <f t="shared" si="850"/>
        <v>18126.899333660527</v>
      </c>
      <c r="AB1776" s="24">
        <f t="shared" si="863"/>
        <v>709.8174079386738</v>
      </c>
      <c r="AC1776" s="24">
        <f t="shared" si="864"/>
        <v>564.84568570857698</v>
      </c>
      <c r="AE1776" s="14">
        <f t="shared" si="865"/>
        <v>146.5</v>
      </c>
      <c r="AF1776" s="24">
        <f t="shared" si="869"/>
        <v>507.42284285428849</v>
      </c>
      <c r="AG1776" s="3">
        <f t="shared" si="866"/>
        <v>-1</v>
      </c>
      <c r="AH1776" s="3">
        <f>IF(AC1776&lt;=450,AthetaR30_0,IF(AC1776&gt;=650,AthetaR30_2,(IF(AC1776&lt;=550,AthetaR30_0+(AthetaR30_1-AthetaR30_0)/100*(AC1776-450),AthetaR30_1+(AthetaR30_2-AthetaR30_1)/100*(AC1776-450)))))</f>
        <v>0</v>
      </c>
      <c r="AI1776" s="3">
        <f>IF(AD1776&lt;=450,AthetaR60_0,IF(AD1776&gt;=650,AthetaR60_2,(IF(AD1776&lt;=550,AthetaR60_0+(AthetaR60_1-AthetaR60_0)/100*(AD1776-450),AthetaR60_1+(AthetaR60_2-AthetaR60_1)/100*(AD1776-450)))))</f>
        <v>0.5</v>
      </c>
      <c r="AJ1776" s="3">
        <f>IF(AE1776&lt;=450,AthetaR90_0,IF(AE1776&gt;=650,AthetaR90_2,(IF(AE1776&lt;=550,AthetaR90_0+(AthetaR90_1-AthetaR90_0)/100*(AE1776-450),AthetaR90_1+(AthetaR90_2-AthetaR90_1)/100*(AE1776-450)))))</f>
        <v>1.3</v>
      </c>
      <c r="AK1776" s="3">
        <f>IF(AF1776&lt;=450,AthetaR120_0,IF(AF1776&gt;=650,AthetaR120_2,(IF(AF1776&lt;=550,AthetaR120_0+(AthetaR120_1-AthetaR120_0)/100*(AF1776-450),AthetaR120_1+(AthetaR120_2-AthetaR120_1)/100*(AF1776-450)))))</f>
        <v>1.486555531449123</v>
      </c>
      <c r="AL1776" s="24">
        <f t="shared" si="867"/>
        <v>709.8174079386738</v>
      </c>
      <c r="AM1776" s="14">
        <f t="shared" si="868"/>
        <v>555.74834118464753</v>
      </c>
    </row>
    <row r="1777" spans="2:39" x14ac:dyDescent="0.25">
      <c r="B1777" s="3">
        <f t="shared" si="851"/>
        <v>8795</v>
      </c>
      <c r="C1777" s="14">
        <f t="shared" si="852"/>
        <v>146.58333333333334</v>
      </c>
      <c r="D1777" s="11">
        <f t="shared" si="853"/>
        <v>1078.99294577093</v>
      </c>
      <c r="E1777" s="11">
        <f t="shared" si="839"/>
        <v>822.302966873988</v>
      </c>
      <c r="F1777" s="11">
        <f t="shared" si="854"/>
        <v>407.92618650966637</v>
      </c>
      <c r="G1777" s="11">
        <f t="shared" si="840"/>
        <v>709.99416096995606</v>
      </c>
      <c r="H1777" s="11">
        <f t="shared" si="841"/>
        <v>565.06111791499711</v>
      </c>
      <c r="I1777" s="24">
        <f t="shared" si="855"/>
        <v>407.92618650966637</v>
      </c>
      <c r="J1777" s="12">
        <f t="shared" si="842"/>
        <v>0.18957896231524823</v>
      </c>
      <c r="K1777" s="24">
        <f t="shared" si="843"/>
        <v>609.79917882007999</v>
      </c>
      <c r="L1777" s="12">
        <f t="shared" si="856"/>
        <v>0.18824211981546396</v>
      </c>
      <c r="M1777" s="24">
        <f t="shared" si="857"/>
        <v>709.99416096995606</v>
      </c>
      <c r="N1777" s="12">
        <f t="shared" si="844"/>
        <v>0.34093943589411119</v>
      </c>
      <c r="O1777" s="24">
        <f t="shared" si="845"/>
        <v>1130.2603274999828</v>
      </c>
      <c r="P1777" s="12">
        <f t="shared" si="858"/>
        <v>0.17630223769164136</v>
      </c>
      <c r="Q1777" s="24">
        <f t="shared" si="859"/>
        <v>565.06111791499711</v>
      </c>
      <c r="R1777" s="12">
        <f t="shared" si="846"/>
        <v>0.2932573152894466</v>
      </c>
      <c r="S1777" s="24">
        <f t="shared" si="847"/>
        <v>722.71914154996296</v>
      </c>
      <c r="T1777" s="12">
        <f t="shared" si="860"/>
        <v>0.21532062643258165</v>
      </c>
      <c r="W1777" s="24">
        <f t="shared" si="861"/>
        <v>668.76857011457628</v>
      </c>
      <c r="X1777" s="24">
        <f t="shared" si="862"/>
        <v>853.80487448429108</v>
      </c>
      <c r="Y1777" s="13">
        <f t="shared" si="848"/>
        <v>0.28656707515372876</v>
      </c>
      <c r="Z1777" s="24">
        <f t="shared" si="849"/>
        <v>3838.359918985293</v>
      </c>
      <c r="AA1777" s="24">
        <f t="shared" si="850"/>
        <v>18131.501515797423</v>
      </c>
      <c r="AB1777" s="24">
        <f t="shared" si="863"/>
        <v>709.99416096995606</v>
      </c>
      <c r="AC1777" s="24">
        <f t="shared" si="864"/>
        <v>565.06111791499711</v>
      </c>
      <c r="AE1777" s="14">
        <f t="shared" si="865"/>
        <v>146.58333333333334</v>
      </c>
      <c r="AF1777" s="24">
        <f t="shared" si="869"/>
        <v>507.53055895749856</v>
      </c>
      <c r="AG1777" s="3">
        <f t="shared" si="866"/>
        <v>-1</v>
      </c>
      <c r="AH1777" s="3">
        <f>IF(AC1777&lt;=450,AthetaR30_0,IF(AC1777&gt;=650,AthetaR30_2,(IF(AC1777&lt;=550,AthetaR30_0+(AthetaR30_1-AthetaR30_0)/100*(AC1777-450),AthetaR30_1+(AthetaR30_2-AthetaR30_1)/100*(AC1777-450)))))</f>
        <v>0</v>
      </c>
      <c r="AI1777" s="3">
        <f>IF(AD1777&lt;=450,AthetaR60_0,IF(AD1777&gt;=650,AthetaR60_2,(IF(AD1777&lt;=550,AthetaR60_0+(AthetaR60_1-AthetaR60_0)/100*(AD1777-450),AthetaR60_1+(AthetaR60_2-AthetaR60_1)/100*(AD1777-450)))))</f>
        <v>0.5</v>
      </c>
      <c r="AJ1777" s="3">
        <f>IF(AE1777&lt;=450,AthetaR90_0,IF(AE1777&gt;=650,AthetaR90_2,(IF(AE1777&lt;=550,AthetaR90_0+(AthetaR90_1-AthetaR90_0)/100*(AE1777-450),AthetaR90_1+(AthetaR90_2-AthetaR90_1)/100*(AE1777-450)))))</f>
        <v>1.3</v>
      </c>
      <c r="AK1777" s="3">
        <f>IF(AF1777&lt;=450,AthetaR120_0,IF(AF1777&gt;=650,AthetaR120_2,(IF(AF1777&lt;=550,AthetaR120_0+(AthetaR120_1-AthetaR120_0)/100*(AF1777-450),AthetaR120_1+(AthetaR120_2-AthetaR120_1)/100*(AF1777-450)))))</f>
        <v>1.4857799755060106</v>
      </c>
      <c r="AL1777" s="24">
        <f t="shared" si="867"/>
        <v>709.99416096995606</v>
      </c>
      <c r="AM1777" s="14">
        <f t="shared" si="868"/>
        <v>555.95018483151625</v>
      </c>
    </row>
    <row r="1778" spans="2:39" x14ac:dyDescent="0.25">
      <c r="B1778" s="3">
        <f t="shared" si="851"/>
        <v>8800</v>
      </c>
      <c r="C1778" s="14">
        <f t="shared" si="852"/>
        <v>146.66666666666666</v>
      </c>
      <c r="D1778" s="11">
        <f t="shared" si="853"/>
        <v>1079.0780290192449</v>
      </c>
      <c r="E1778" s="11">
        <f t="shared" si="839"/>
        <v>822.51676522264006</v>
      </c>
      <c r="F1778" s="11">
        <f t="shared" si="854"/>
        <v>408.11442862948184</v>
      </c>
      <c r="G1778" s="11">
        <f t="shared" si="840"/>
        <v>710.17046320764769</v>
      </c>
      <c r="H1778" s="11">
        <f t="shared" si="841"/>
        <v>565.27643854142968</v>
      </c>
      <c r="I1778" s="24">
        <f t="shared" si="855"/>
        <v>408.11442862948184</v>
      </c>
      <c r="J1778" s="12">
        <f t="shared" si="842"/>
        <v>0.18954955061499917</v>
      </c>
      <c r="K1778" s="24">
        <f t="shared" si="843"/>
        <v>609.89379909536626</v>
      </c>
      <c r="L1778" s="12">
        <f t="shared" si="856"/>
        <v>0.18818641009633513</v>
      </c>
      <c r="M1778" s="24">
        <f t="shared" si="857"/>
        <v>710.17046320764769</v>
      </c>
      <c r="N1778" s="12">
        <f t="shared" si="844"/>
        <v>0.34005455761220182</v>
      </c>
      <c r="O1778" s="24">
        <f t="shared" si="845"/>
        <v>1133.2014520763785</v>
      </c>
      <c r="P1778" s="12">
        <f t="shared" si="858"/>
        <v>0.1758496208712059</v>
      </c>
      <c r="Q1778" s="24">
        <f t="shared" si="859"/>
        <v>565.27643854142968</v>
      </c>
      <c r="R1778" s="12">
        <f t="shared" si="846"/>
        <v>0.29317084062109255</v>
      </c>
      <c r="S1778" s="24">
        <f t="shared" si="847"/>
        <v>722.93231724624388</v>
      </c>
      <c r="T1778" s="12">
        <f t="shared" si="860"/>
        <v>0.21520910920882932</v>
      </c>
      <c r="W1778" s="24">
        <f t="shared" si="861"/>
        <v>669.05513718972998</v>
      </c>
      <c r="X1778" s="24">
        <f t="shared" si="862"/>
        <v>854.58547932396823</v>
      </c>
      <c r="Y1778" s="13">
        <f t="shared" si="848"/>
        <v>0.28634177529902088</v>
      </c>
      <c r="Z1778" s="24">
        <f t="shared" si="849"/>
        <v>3836.5407008227521</v>
      </c>
      <c r="AA1778" s="24">
        <f t="shared" si="850"/>
        <v>18136.11847330612</v>
      </c>
      <c r="AB1778" s="24">
        <f t="shared" si="863"/>
        <v>710.17046320764769</v>
      </c>
      <c r="AC1778" s="24">
        <f t="shared" si="864"/>
        <v>565.27643854142968</v>
      </c>
      <c r="AE1778" s="14">
        <f t="shared" si="865"/>
        <v>146.66666666666666</v>
      </c>
      <c r="AF1778" s="24">
        <f t="shared" si="869"/>
        <v>507.63821927071484</v>
      </c>
      <c r="AG1778" s="3">
        <f t="shared" si="866"/>
        <v>-1</v>
      </c>
      <c r="AH1778" s="3">
        <f>IF(AC1778&lt;=450,AthetaR30_0,IF(AC1778&gt;=650,AthetaR30_2,(IF(AC1778&lt;=550,AthetaR30_0+(AthetaR30_1-AthetaR30_0)/100*(AC1778-450),AthetaR30_1+(AthetaR30_2-AthetaR30_1)/100*(AC1778-450)))))</f>
        <v>0</v>
      </c>
      <c r="AI1778" s="3">
        <f>IF(AD1778&lt;=450,AthetaR60_0,IF(AD1778&gt;=650,AthetaR60_2,(IF(AD1778&lt;=550,AthetaR60_0+(AthetaR60_1-AthetaR60_0)/100*(AD1778-450),AthetaR60_1+(AthetaR60_2-AthetaR60_1)/100*(AD1778-450)))))</f>
        <v>0.5</v>
      </c>
      <c r="AJ1778" s="3">
        <f>IF(AE1778&lt;=450,AthetaR90_0,IF(AE1778&gt;=650,AthetaR90_2,(IF(AE1778&lt;=550,AthetaR90_0+(AthetaR90_1-AthetaR90_0)/100*(AE1778-450),AthetaR90_1+(AthetaR90_2-AthetaR90_1)/100*(AE1778-450)))))</f>
        <v>1.3</v>
      </c>
      <c r="AK1778" s="3">
        <f>IF(AF1778&lt;=450,AthetaR120_0,IF(AF1778&gt;=650,AthetaR120_2,(IF(AF1778&lt;=550,AthetaR120_0+(AthetaR120_1-AthetaR120_0)/100*(AF1778-450),AthetaR120_1+(AthetaR120_2-AthetaR120_1)/100*(AF1778-450)))))</f>
        <v>1.4850048212508531</v>
      </c>
      <c r="AL1778" s="24">
        <f t="shared" si="867"/>
        <v>710.17046320764769</v>
      </c>
      <c r="AM1778" s="14">
        <f t="shared" si="868"/>
        <v>556.15192049327015</v>
      </c>
    </row>
    <row r="1779" spans="2:39" x14ac:dyDescent="0.25">
      <c r="B1779" s="3">
        <f t="shared" si="851"/>
        <v>8805</v>
      </c>
      <c r="C1779" s="14">
        <f t="shared" si="852"/>
        <v>146.75</v>
      </c>
      <c r="D1779" s="11">
        <f t="shared" si="853"/>
        <v>1079.1630639796754</v>
      </c>
      <c r="E1779" s="11">
        <f t="shared" si="839"/>
        <v>822.73056357129212</v>
      </c>
      <c r="F1779" s="11">
        <f t="shared" si="854"/>
        <v>408.30261503957814</v>
      </c>
      <c r="G1779" s="11">
        <f t="shared" si="840"/>
        <v>710.34631282851888</v>
      </c>
      <c r="H1779" s="11">
        <f t="shared" si="841"/>
        <v>565.49164765063847</v>
      </c>
      <c r="I1779" s="24">
        <f t="shared" si="855"/>
        <v>408.30261503957814</v>
      </c>
      <c r="J1779" s="12">
        <f t="shared" si="842"/>
        <v>0.18952013411318847</v>
      </c>
      <c r="K1779" s="24">
        <f t="shared" si="843"/>
        <v>609.98846419324298</v>
      </c>
      <c r="L1779" s="12">
        <f t="shared" si="856"/>
        <v>0.18813070466325793</v>
      </c>
      <c r="M1779" s="24">
        <f t="shared" si="857"/>
        <v>710.34631282851888</v>
      </c>
      <c r="N1779" s="12">
        <f t="shared" si="844"/>
        <v>0.33916536274772352</v>
      </c>
      <c r="O1779" s="24">
        <f t="shared" si="845"/>
        <v>1136.1723831391564</v>
      </c>
      <c r="P1779" s="12">
        <f t="shared" si="858"/>
        <v>0.17539517225794457</v>
      </c>
      <c r="Q1779" s="24">
        <f t="shared" si="859"/>
        <v>565.49164765063847</v>
      </c>
      <c r="R1779" s="12">
        <f t="shared" si="846"/>
        <v>0.29308438377282559</v>
      </c>
      <c r="S1779" s="24">
        <f t="shared" si="847"/>
        <v>723.14557476905975</v>
      </c>
      <c r="T1779" s="12">
        <f t="shared" si="860"/>
        <v>0.2150976547604932</v>
      </c>
      <c r="W1779" s="24">
        <f t="shared" si="861"/>
        <v>669.34147896502895</v>
      </c>
      <c r="X1779" s="24">
        <f t="shared" si="862"/>
        <v>855.3719789474851</v>
      </c>
      <c r="Y1779" s="13">
        <f t="shared" si="848"/>
        <v>0.28611518279051074</v>
      </c>
      <c r="Z1779" s="24">
        <f t="shared" si="849"/>
        <v>3834.7271151565792</v>
      </c>
      <c r="AA1779" s="24">
        <f t="shared" si="850"/>
        <v>18140.750374795298</v>
      </c>
      <c r="AB1779" s="24">
        <f t="shared" si="863"/>
        <v>710.34631282851888</v>
      </c>
      <c r="AC1779" s="24">
        <f t="shared" si="864"/>
        <v>565.49164765063847</v>
      </c>
      <c r="AE1779" s="14">
        <f t="shared" si="865"/>
        <v>146.75</v>
      </c>
      <c r="AF1779" s="24">
        <f t="shared" si="869"/>
        <v>507.74582382531923</v>
      </c>
      <c r="AG1779" s="3">
        <f t="shared" si="866"/>
        <v>-1</v>
      </c>
      <c r="AH1779" s="3">
        <f>IF(AC1779&lt;=450,AthetaR30_0,IF(AC1779&gt;=650,AthetaR30_2,(IF(AC1779&lt;=550,AthetaR30_0+(AthetaR30_1-AthetaR30_0)/100*(AC1779-450),AthetaR30_1+(AthetaR30_2-AthetaR30_1)/100*(AC1779-450)))))</f>
        <v>0</v>
      </c>
      <c r="AI1779" s="3">
        <f>IF(AD1779&lt;=450,AthetaR60_0,IF(AD1779&gt;=650,AthetaR60_2,(IF(AD1779&lt;=550,AthetaR60_0+(AthetaR60_1-AthetaR60_0)/100*(AD1779-450),AthetaR60_1+(AthetaR60_2-AthetaR60_1)/100*(AD1779-450)))))</f>
        <v>0.5</v>
      </c>
      <c r="AJ1779" s="3">
        <f>IF(AE1779&lt;=450,AthetaR90_0,IF(AE1779&gt;=650,AthetaR90_2,(IF(AE1779&lt;=550,AthetaR90_0+(AthetaR90_1-AthetaR90_0)/100*(AE1779-450),AthetaR90_1+(AthetaR90_2-AthetaR90_1)/100*(AE1779-450)))))</f>
        <v>1.3</v>
      </c>
      <c r="AK1779" s="3">
        <f>IF(AF1779&lt;=450,AthetaR120_0,IF(AF1779&gt;=650,AthetaR120_2,(IF(AF1779&lt;=550,AthetaR120_0+(AthetaR120_1-AthetaR120_0)/100*(AF1779-450),AthetaR120_1+(AthetaR120_2-AthetaR120_1)/100*(AF1779-450)))))</f>
        <v>1.4842300684577014</v>
      </c>
      <c r="AL1779" s="24">
        <f t="shared" si="867"/>
        <v>710.34631282851888</v>
      </c>
      <c r="AM1779" s="14">
        <f t="shared" si="868"/>
        <v>556.35354832282451</v>
      </c>
    </row>
    <row r="1780" spans="2:39" x14ac:dyDescent="0.25">
      <c r="B1780" s="3">
        <f t="shared" si="851"/>
        <v>8810</v>
      </c>
      <c r="C1780" s="14">
        <f t="shared" si="852"/>
        <v>146.83333333333334</v>
      </c>
      <c r="D1780" s="11">
        <f t="shared" si="853"/>
        <v>1079.2480507070004</v>
      </c>
      <c r="E1780" s="11">
        <f t="shared" si="839"/>
        <v>822.94436191994419</v>
      </c>
      <c r="F1780" s="11">
        <f t="shared" si="854"/>
        <v>408.49074574424139</v>
      </c>
      <c r="G1780" s="11">
        <f t="shared" si="840"/>
        <v>710.52170800077681</v>
      </c>
      <c r="H1780" s="11">
        <f t="shared" si="841"/>
        <v>565.70674530539895</v>
      </c>
      <c r="I1780" s="24">
        <f t="shared" si="855"/>
        <v>408.49074574424139</v>
      </c>
      <c r="J1780" s="12">
        <f t="shared" si="842"/>
        <v>0.1894907128103902</v>
      </c>
      <c r="K1780" s="24">
        <f t="shared" si="843"/>
        <v>610.08317413993291</v>
      </c>
      <c r="L1780" s="12">
        <f t="shared" si="856"/>
        <v>0.18807500353440146</v>
      </c>
      <c r="M1780" s="24">
        <f t="shared" si="857"/>
        <v>710.52170800077681</v>
      </c>
      <c r="N1780" s="12">
        <f t="shared" si="844"/>
        <v>0.33827183790568077</v>
      </c>
      <c r="O1780" s="24">
        <f t="shared" si="845"/>
        <v>1139.1735145826228</v>
      </c>
      <c r="P1780" s="12">
        <f t="shared" si="858"/>
        <v>0.17493888334931068</v>
      </c>
      <c r="Q1780" s="24">
        <f t="shared" si="859"/>
        <v>565.70674530539895</v>
      </c>
      <c r="R1780" s="12">
        <f t="shared" si="846"/>
        <v>0.29299794480027086</v>
      </c>
      <c r="S1780" s="24">
        <f t="shared" si="847"/>
        <v>723.35891401460708</v>
      </c>
      <c r="T1780" s="12">
        <f t="shared" si="860"/>
        <v>0.21498626309908295</v>
      </c>
      <c r="W1780" s="24">
        <f t="shared" si="861"/>
        <v>669.62759414781942</v>
      </c>
      <c r="X1780" s="24">
        <f t="shared" si="862"/>
        <v>856.16443604617336</v>
      </c>
      <c r="Y1780" s="13">
        <f t="shared" si="848"/>
        <v>0.28588728756886095</v>
      </c>
      <c r="Z1780" s="24">
        <f t="shared" si="849"/>
        <v>3832.9191943031192</v>
      </c>
      <c r="AA1780" s="24">
        <f t="shared" si="850"/>
        <v>18145.39739025685</v>
      </c>
      <c r="AB1780" s="24">
        <f t="shared" si="863"/>
        <v>710.52170800077681</v>
      </c>
      <c r="AC1780" s="24">
        <f t="shared" si="864"/>
        <v>565.70674530539895</v>
      </c>
      <c r="AE1780" s="14">
        <f t="shared" si="865"/>
        <v>146.83333333333334</v>
      </c>
      <c r="AF1780" s="24">
        <f t="shared" si="869"/>
        <v>507.85337265269948</v>
      </c>
      <c r="AG1780" s="3">
        <f t="shared" si="866"/>
        <v>-1</v>
      </c>
      <c r="AH1780" s="3">
        <f>IF(AC1780&lt;=450,AthetaR30_0,IF(AC1780&gt;=650,AthetaR30_2,(IF(AC1780&lt;=550,AthetaR30_0+(AthetaR30_1-AthetaR30_0)/100*(AC1780-450),AthetaR30_1+(AthetaR30_2-AthetaR30_1)/100*(AC1780-450)))))</f>
        <v>0</v>
      </c>
      <c r="AI1780" s="3">
        <f>IF(AD1780&lt;=450,AthetaR60_0,IF(AD1780&gt;=650,AthetaR60_2,(IF(AD1780&lt;=550,AthetaR60_0+(AthetaR60_1-AthetaR60_0)/100*(AD1780-450),AthetaR60_1+(AthetaR60_2-AthetaR60_1)/100*(AD1780-450)))))</f>
        <v>0.5</v>
      </c>
      <c r="AJ1780" s="3">
        <f>IF(AE1780&lt;=450,AthetaR90_0,IF(AE1780&gt;=650,AthetaR90_2,(IF(AE1780&lt;=550,AthetaR90_0+(AthetaR90_1-AthetaR90_0)/100*(AE1780-450),AthetaR90_1+(AthetaR90_2-AthetaR90_1)/100*(AE1780-450)))))</f>
        <v>1.3</v>
      </c>
      <c r="AK1780" s="3">
        <f>IF(AF1780&lt;=450,AthetaR120_0,IF(AF1780&gt;=650,AthetaR120_2,(IF(AF1780&lt;=550,AthetaR120_0+(AthetaR120_1-AthetaR120_0)/100*(AF1780-450),AthetaR120_1+(AthetaR120_2-AthetaR120_1)/100*(AF1780-450)))))</f>
        <v>1.4834557169005638</v>
      </c>
      <c r="AL1780" s="24">
        <f t="shared" si="867"/>
        <v>710.52170800077681</v>
      </c>
      <c r="AM1780" s="14">
        <f t="shared" si="868"/>
        <v>556.55506847376705</v>
      </c>
    </row>
    <row r="1781" spans="2:39" x14ac:dyDescent="0.25">
      <c r="B1781" s="3">
        <f t="shared" si="851"/>
        <v>8815</v>
      </c>
      <c r="C1781" s="14">
        <f t="shared" si="852"/>
        <v>146.91666666666666</v>
      </c>
      <c r="D1781" s="11">
        <f t="shared" si="853"/>
        <v>1079.3329892559057</v>
      </c>
      <c r="E1781" s="11">
        <f t="shared" si="839"/>
        <v>823.15816026859625</v>
      </c>
      <c r="F1781" s="11">
        <f t="shared" si="854"/>
        <v>408.67882074777577</v>
      </c>
      <c r="G1781" s="11">
        <f t="shared" si="840"/>
        <v>710.69664688412615</v>
      </c>
      <c r="H1781" s="11">
        <f t="shared" si="841"/>
        <v>565.92173156849799</v>
      </c>
      <c r="I1781" s="24">
        <f t="shared" si="855"/>
        <v>408.67882074777577</v>
      </c>
      <c r="J1781" s="12">
        <f t="shared" si="842"/>
        <v>0.18946128670722301</v>
      </c>
      <c r="K1781" s="24">
        <f t="shared" si="843"/>
        <v>610.17792896153674</v>
      </c>
      <c r="L1781" s="12">
        <f t="shared" si="856"/>
        <v>0.18801930672793093</v>
      </c>
      <c r="M1781" s="24">
        <f t="shared" si="857"/>
        <v>710.69664688412615</v>
      </c>
      <c r="N1781" s="12">
        <f t="shared" si="844"/>
        <v>0.33737396992554031</v>
      </c>
      <c r="O1781" s="24">
        <f t="shared" si="845"/>
        <v>1142.2052464699213</v>
      </c>
      <c r="P1781" s="12">
        <f t="shared" si="858"/>
        <v>0.17448074570646352</v>
      </c>
      <c r="Q1781" s="24">
        <f t="shared" si="859"/>
        <v>565.92173156849799</v>
      </c>
      <c r="R1781" s="12">
        <f t="shared" si="846"/>
        <v>0.29291152375893464</v>
      </c>
      <c r="S1781" s="24">
        <f t="shared" si="847"/>
        <v>723.57233487906024</v>
      </c>
      <c r="T1781" s="12">
        <f t="shared" si="860"/>
        <v>0.21487493423595327</v>
      </c>
      <c r="W1781" s="24">
        <f t="shared" si="861"/>
        <v>669.91348143538823</v>
      </c>
      <c r="X1781" s="24">
        <f t="shared" si="862"/>
        <v>856.96291415842552</v>
      </c>
      <c r="Y1781" s="13">
        <f t="shared" si="848"/>
        <v>0.2856580794716993</v>
      </c>
      <c r="Z1781" s="24">
        <f t="shared" si="849"/>
        <v>3831.1169708302004</v>
      </c>
      <c r="AA1781" s="24">
        <f t="shared" si="850"/>
        <v>18150.05969107931</v>
      </c>
      <c r="AB1781" s="24">
        <f t="shared" si="863"/>
        <v>710.69664688412615</v>
      </c>
      <c r="AC1781" s="24">
        <f t="shared" si="864"/>
        <v>565.92173156849799</v>
      </c>
      <c r="AE1781" s="14">
        <f t="shared" si="865"/>
        <v>146.91666666666666</v>
      </c>
      <c r="AF1781" s="24">
        <f t="shared" si="869"/>
        <v>507.96086578424899</v>
      </c>
      <c r="AG1781" s="3">
        <f t="shared" si="866"/>
        <v>-1</v>
      </c>
      <c r="AH1781" s="3">
        <f>IF(AC1781&lt;=450,AthetaR30_0,IF(AC1781&gt;=650,AthetaR30_2,(IF(AC1781&lt;=550,AthetaR30_0+(AthetaR30_1-AthetaR30_0)/100*(AC1781-450),AthetaR30_1+(AthetaR30_2-AthetaR30_1)/100*(AC1781-450)))))</f>
        <v>0</v>
      </c>
      <c r="AI1781" s="3">
        <f>IF(AD1781&lt;=450,AthetaR60_0,IF(AD1781&gt;=650,AthetaR60_2,(IF(AD1781&lt;=550,AthetaR60_0+(AthetaR60_1-AthetaR60_0)/100*(AD1781-450),AthetaR60_1+(AthetaR60_2-AthetaR60_1)/100*(AD1781-450)))))</f>
        <v>0.5</v>
      </c>
      <c r="AJ1781" s="3">
        <f>IF(AE1781&lt;=450,AthetaR90_0,IF(AE1781&gt;=650,AthetaR90_2,(IF(AE1781&lt;=550,AthetaR90_0+(AthetaR90_1-AthetaR90_0)/100*(AE1781-450),AthetaR90_1+(AthetaR90_2-AthetaR90_1)/100*(AE1781-450)))))</f>
        <v>1.3</v>
      </c>
      <c r="AK1781" s="3">
        <f>IF(AF1781&lt;=450,AthetaR120_0,IF(AF1781&gt;=650,AthetaR120_2,(IF(AF1781&lt;=550,AthetaR120_0+(AthetaR120_1-AthetaR120_0)/100*(AF1781-450),AthetaR120_1+(AthetaR120_2-AthetaR120_1)/100*(AF1781-450)))))</f>
        <v>1.4826817663534073</v>
      </c>
      <c r="AL1781" s="24">
        <f t="shared" si="867"/>
        <v>710.69664688412615</v>
      </c>
      <c r="AM1781" s="14">
        <f t="shared" si="868"/>
        <v>556.756481100364</v>
      </c>
    </row>
    <row r="1782" spans="2:39" x14ac:dyDescent="0.25">
      <c r="B1782" s="3">
        <f t="shared" si="851"/>
        <v>8820</v>
      </c>
      <c r="C1782" s="14">
        <f t="shared" si="852"/>
        <v>147</v>
      </c>
      <c r="D1782" s="11">
        <f t="shared" si="853"/>
        <v>1079.4178796809847</v>
      </c>
      <c r="E1782" s="11">
        <f t="shared" si="839"/>
        <v>823.37195861724831</v>
      </c>
      <c r="F1782" s="11">
        <f t="shared" si="854"/>
        <v>408.86684005450371</v>
      </c>
      <c r="G1782" s="11">
        <f t="shared" si="840"/>
        <v>710.87112762983259</v>
      </c>
      <c r="H1782" s="11">
        <f t="shared" si="841"/>
        <v>566.13660650273391</v>
      </c>
      <c r="I1782" s="24">
        <f t="shared" si="855"/>
        <v>408.86684005450371</v>
      </c>
      <c r="J1782" s="12">
        <f t="shared" si="842"/>
        <v>0.1894318558043509</v>
      </c>
      <c r="K1782" s="24">
        <f t="shared" si="843"/>
        <v>610.27272868403179</v>
      </c>
      <c r="L1782" s="12">
        <f t="shared" si="856"/>
        <v>0.18796361426198632</v>
      </c>
      <c r="M1782" s="24">
        <f t="shared" si="857"/>
        <v>710.87112762983259</v>
      </c>
      <c r="N1782" s="12">
        <f t="shared" si="844"/>
        <v>0.33647174588911943</v>
      </c>
      <c r="O1782" s="24">
        <f t="shared" si="845"/>
        <v>1145.2679851410928</v>
      </c>
      <c r="P1782" s="12">
        <f t="shared" si="858"/>
        <v>0.17402075095753589</v>
      </c>
      <c r="Q1782" s="24">
        <f t="shared" si="859"/>
        <v>566.13660650273391</v>
      </c>
      <c r="R1782" s="12">
        <f t="shared" si="846"/>
        <v>0.29282512070420535</v>
      </c>
      <c r="S1782" s="24">
        <f t="shared" si="847"/>
        <v>723.78583725857197</v>
      </c>
      <c r="T1782" s="12">
        <f t="shared" si="860"/>
        <v>0.21476366818227138</v>
      </c>
      <c r="W1782" s="24">
        <f t="shared" si="861"/>
        <v>670.19913951485989</v>
      </c>
      <c r="X1782" s="24">
        <f t="shared" si="862"/>
        <v>857.76747768340852</v>
      </c>
      <c r="Y1782" s="13">
        <f t="shared" si="848"/>
        <v>0.28542754823254474</v>
      </c>
      <c r="Z1782" s="24">
        <f t="shared" si="849"/>
        <v>3829.3204775597105</v>
      </c>
      <c r="AA1782" s="24">
        <f t="shared" si="850"/>
        <v>18154.737450061435</v>
      </c>
      <c r="AB1782" s="24">
        <f t="shared" si="863"/>
        <v>710.87112762983259</v>
      </c>
      <c r="AC1782" s="24">
        <f t="shared" si="864"/>
        <v>566.13660650273391</v>
      </c>
      <c r="AE1782" s="14">
        <f t="shared" si="865"/>
        <v>147</v>
      </c>
      <c r="AF1782" s="24">
        <f t="shared" si="869"/>
        <v>508.06830325136696</v>
      </c>
      <c r="AG1782" s="3">
        <f t="shared" si="866"/>
        <v>-1</v>
      </c>
      <c r="AH1782" s="3">
        <f>IF(AC1782&lt;=450,AthetaR30_0,IF(AC1782&gt;=650,AthetaR30_2,(IF(AC1782&lt;=550,AthetaR30_0+(AthetaR30_1-AthetaR30_0)/100*(AC1782-450),AthetaR30_1+(AthetaR30_2-AthetaR30_1)/100*(AC1782-450)))))</f>
        <v>0</v>
      </c>
      <c r="AI1782" s="3">
        <f>IF(AD1782&lt;=450,AthetaR60_0,IF(AD1782&gt;=650,AthetaR60_2,(IF(AD1782&lt;=550,AthetaR60_0+(AthetaR60_1-AthetaR60_0)/100*(AD1782-450),AthetaR60_1+(AthetaR60_2-AthetaR60_1)/100*(AD1782-450)))))</f>
        <v>0.5</v>
      </c>
      <c r="AJ1782" s="3">
        <f>IF(AE1782&lt;=450,AthetaR90_0,IF(AE1782&gt;=650,AthetaR90_2,(IF(AE1782&lt;=550,AthetaR90_0+(AthetaR90_1-AthetaR90_0)/100*(AE1782-450),AthetaR90_1+(AthetaR90_2-AthetaR90_1)/100*(AE1782-450)))))</f>
        <v>1.3</v>
      </c>
      <c r="AK1782" s="3">
        <f>IF(AF1782&lt;=450,AthetaR120_0,IF(AF1782&gt;=650,AthetaR120_2,(IF(AF1782&lt;=550,AthetaR120_0+(AthetaR120_1-AthetaR120_0)/100*(AF1782-450),AthetaR120_1+(AthetaR120_2-AthetaR120_1)/100*(AF1782-450)))))</f>
        <v>1.481908216590158</v>
      </c>
      <c r="AL1782" s="24">
        <f t="shared" si="867"/>
        <v>710.87112762983259</v>
      </c>
      <c r="AM1782" s="14">
        <f t="shared" si="868"/>
        <v>556.95778635756744</v>
      </c>
    </row>
    <row r="1783" spans="2:39" x14ac:dyDescent="0.25">
      <c r="B1783" s="3">
        <f t="shared" si="851"/>
        <v>8825</v>
      </c>
      <c r="C1783" s="14">
        <f t="shared" si="852"/>
        <v>147.08333333333334</v>
      </c>
      <c r="D1783" s="11">
        <f t="shared" si="853"/>
        <v>1079.5027220367381</v>
      </c>
      <c r="E1783" s="11">
        <f t="shared" si="839"/>
        <v>823.58575696590037</v>
      </c>
      <c r="F1783" s="11">
        <f t="shared" si="854"/>
        <v>409.05480366876571</v>
      </c>
      <c r="G1783" s="11">
        <f t="shared" si="840"/>
        <v>711.04514838079012</v>
      </c>
      <c r="H1783" s="11">
        <f t="shared" si="841"/>
        <v>566.3513701709162</v>
      </c>
      <c r="I1783" s="24">
        <f t="shared" si="855"/>
        <v>409.05480366876571</v>
      </c>
      <c r="J1783" s="12">
        <f t="shared" si="842"/>
        <v>0.18940242010248212</v>
      </c>
      <c r="K1783" s="24">
        <f t="shared" si="843"/>
        <v>610.36757333327364</v>
      </c>
      <c r="L1783" s="12">
        <f t="shared" si="856"/>
        <v>0.18790792615472529</v>
      </c>
      <c r="M1783" s="24">
        <f t="shared" si="857"/>
        <v>711.04514838079012</v>
      </c>
      <c r="N1783" s="12">
        <f t="shared" si="844"/>
        <v>0.33556515312861041</v>
      </c>
      <c r="O1783" s="24">
        <f t="shared" si="845"/>
        <v>1148.3621433231665</v>
      </c>
      <c r="P1783" s="12">
        <f t="shared" si="858"/>
        <v>0.17355889080108913</v>
      </c>
      <c r="Q1783" s="24">
        <f t="shared" si="859"/>
        <v>566.3513701709162</v>
      </c>
      <c r="R1783" s="12">
        <f t="shared" si="846"/>
        <v>0.29273873569135223</v>
      </c>
      <c r="S1783" s="24">
        <f t="shared" si="847"/>
        <v>723.99942104927482</v>
      </c>
      <c r="T1783" s="12">
        <f t="shared" si="860"/>
        <v>0.21465246494908341</v>
      </c>
      <c r="W1783" s="24">
        <f t="shared" si="861"/>
        <v>670.48456706309241</v>
      </c>
      <c r="X1783" s="24">
        <f t="shared" si="862"/>
        <v>858.57819189503266</v>
      </c>
      <c r="Y1783" s="13">
        <f t="shared" si="848"/>
        <v>0.28519568347972324</v>
      </c>
      <c r="Z1783" s="24">
        <f t="shared" si="849"/>
        <v>3827.5297475701991</v>
      </c>
      <c r="AA1783" s="24">
        <f t="shared" si="850"/>
        <v>18159.43084142583</v>
      </c>
      <c r="AB1783" s="24">
        <f t="shared" si="863"/>
        <v>711.04514838079012</v>
      </c>
      <c r="AC1783" s="24">
        <f t="shared" si="864"/>
        <v>566.3513701709162</v>
      </c>
      <c r="AE1783" s="14">
        <f t="shared" si="865"/>
        <v>147.08333333333334</v>
      </c>
      <c r="AF1783" s="24">
        <f t="shared" si="869"/>
        <v>508.1756850854581</v>
      </c>
      <c r="AG1783" s="3">
        <f t="shared" si="866"/>
        <v>-1</v>
      </c>
      <c r="AH1783" s="3">
        <f>IF(AC1783&lt;=450,AthetaR30_0,IF(AC1783&gt;=650,AthetaR30_2,(IF(AC1783&lt;=550,AthetaR30_0+(AthetaR30_1-AthetaR30_0)/100*(AC1783-450),AthetaR30_1+(AthetaR30_2-AthetaR30_1)/100*(AC1783-450)))))</f>
        <v>0</v>
      </c>
      <c r="AI1783" s="3">
        <f>IF(AD1783&lt;=450,AthetaR60_0,IF(AD1783&gt;=650,AthetaR60_2,(IF(AD1783&lt;=550,AthetaR60_0+(AthetaR60_1-AthetaR60_0)/100*(AD1783-450),AthetaR60_1+(AthetaR60_2-AthetaR60_1)/100*(AD1783-450)))))</f>
        <v>0.5</v>
      </c>
      <c r="AJ1783" s="3">
        <f>IF(AE1783&lt;=450,AthetaR90_0,IF(AE1783&gt;=650,AthetaR90_2,(IF(AE1783&lt;=550,AthetaR90_0+(AthetaR90_1-AthetaR90_0)/100*(AE1783-450),AthetaR90_1+(AthetaR90_2-AthetaR90_1)/100*(AE1783-450)))))</f>
        <v>1.3</v>
      </c>
      <c r="AK1783" s="3">
        <f>IF(AF1783&lt;=450,AthetaR120_0,IF(AF1783&gt;=650,AthetaR120_2,(IF(AF1783&lt;=550,AthetaR120_0+(AthetaR120_1-AthetaR120_0)/100*(AF1783-450),AthetaR120_1+(AthetaR120_2-AthetaR120_1)/100*(AF1783-450)))))</f>
        <v>1.4811350673847017</v>
      </c>
      <c r="AL1783" s="24">
        <f t="shared" si="867"/>
        <v>711.04514838079012</v>
      </c>
      <c r="AM1783" s="14">
        <f t="shared" si="868"/>
        <v>557.15898440102194</v>
      </c>
    </row>
    <row r="1784" spans="2:39" x14ac:dyDescent="0.25">
      <c r="B1784" s="3">
        <f t="shared" si="851"/>
        <v>8830</v>
      </c>
      <c r="C1784" s="14">
        <f t="shared" si="852"/>
        <v>147.16666666666666</v>
      </c>
      <c r="D1784" s="11">
        <f t="shared" si="853"/>
        <v>1079.5875163775731</v>
      </c>
      <c r="E1784" s="11">
        <f t="shared" si="839"/>
        <v>823.79955531455244</v>
      </c>
      <c r="F1784" s="11">
        <f t="shared" si="854"/>
        <v>409.24271159492042</v>
      </c>
      <c r="G1784" s="11">
        <f t="shared" si="840"/>
        <v>711.21870727159126</v>
      </c>
      <c r="H1784" s="11">
        <f t="shared" si="841"/>
        <v>566.56602263586524</v>
      </c>
      <c r="I1784" s="24">
        <f t="shared" si="855"/>
        <v>409.24271159492042</v>
      </c>
      <c r="J1784" s="12">
        <f t="shared" si="842"/>
        <v>0.1893729796023696</v>
      </c>
      <c r="K1784" s="24">
        <f t="shared" si="843"/>
        <v>610.46246293499576</v>
      </c>
      <c r="L1784" s="12">
        <f t="shared" si="856"/>
        <v>0.18785224242431028</v>
      </c>
      <c r="M1784" s="24">
        <f t="shared" si="857"/>
        <v>711.21870727159126</v>
      </c>
      <c r="N1784" s="12">
        <f t="shared" si="844"/>
        <v>0.33465417923474949</v>
      </c>
      <c r="O1784" s="24">
        <f t="shared" si="845"/>
        <v>1151.4881402423077</v>
      </c>
      <c r="P1784" s="12">
        <f t="shared" si="858"/>
        <v>0.17309515700954356</v>
      </c>
      <c r="Q1784" s="24">
        <f t="shared" si="859"/>
        <v>566.56602263586524</v>
      </c>
      <c r="R1784" s="12">
        <f t="shared" si="846"/>
        <v>0.29265236877552597</v>
      </c>
      <c r="S1784" s="24">
        <f t="shared" si="847"/>
        <v>724.21308614728036</v>
      </c>
      <c r="T1784" s="12">
        <f t="shared" si="860"/>
        <v>0.21454132454729541</v>
      </c>
      <c r="W1784" s="24">
        <f t="shared" si="861"/>
        <v>670.76976274657216</v>
      </c>
      <c r="X1784" s="24">
        <f t="shared" si="862"/>
        <v>859.39512295618249</v>
      </c>
      <c r="Y1784" s="13">
        <f t="shared" si="848"/>
        <v>0.28496247473527753</v>
      </c>
      <c r="Z1784" s="24">
        <f t="shared" si="849"/>
        <v>3825.7448141995069</v>
      </c>
      <c r="AA1784" s="24">
        <f t="shared" si="850"/>
        <v>18164.140040832921</v>
      </c>
      <c r="AB1784" s="24">
        <f t="shared" si="863"/>
        <v>711.21870727159126</v>
      </c>
      <c r="AC1784" s="24">
        <f t="shared" si="864"/>
        <v>566.56602263586524</v>
      </c>
      <c r="AE1784" s="14">
        <f t="shared" si="865"/>
        <v>147.16666666666666</v>
      </c>
      <c r="AF1784" s="24">
        <f t="shared" si="869"/>
        <v>508.28301131793262</v>
      </c>
      <c r="AG1784" s="3">
        <f t="shared" si="866"/>
        <v>-1</v>
      </c>
      <c r="AH1784" s="3">
        <f>IF(AC1784&lt;=450,AthetaR30_0,IF(AC1784&gt;=650,AthetaR30_2,(IF(AC1784&lt;=550,AthetaR30_0+(AthetaR30_1-AthetaR30_0)/100*(AC1784-450),AthetaR30_1+(AthetaR30_2-AthetaR30_1)/100*(AC1784-450)))))</f>
        <v>0</v>
      </c>
      <c r="AI1784" s="3">
        <f>IF(AD1784&lt;=450,AthetaR60_0,IF(AD1784&gt;=650,AthetaR60_2,(IF(AD1784&lt;=550,AthetaR60_0+(AthetaR60_1-AthetaR60_0)/100*(AD1784-450),AthetaR60_1+(AthetaR60_2-AthetaR60_1)/100*(AD1784-450)))))</f>
        <v>0.5</v>
      </c>
      <c r="AJ1784" s="3">
        <f>IF(AE1784&lt;=450,AthetaR90_0,IF(AE1784&gt;=650,AthetaR90_2,(IF(AE1784&lt;=550,AthetaR90_0+(AthetaR90_1-AthetaR90_0)/100*(AE1784-450),AthetaR90_1+(AthetaR90_2-AthetaR90_1)/100*(AE1784-450)))))</f>
        <v>1.3</v>
      </c>
      <c r="AK1784" s="3">
        <f>IF(AF1784&lt;=450,AthetaR120_0,IF(AF1784&gt;=650,AthetaR120_2,(IF(AF1784&lt;=550,AthetaR120_0+(AthetaR120_1-AthetaR120_0)/100*(AF1784-450),AthetaR120_1+(AthetaR120_2-AthetaR120_1)/100*(AF1784-450)))))</f>
        <v>1.4803623185108852</v>
      </c>
      <c r="AL1784" s="24">
        <f t="shared" si="867"/>
        <v>711.21870727159126</v>
      </c>
      <c r="AM1784" s="14">
        <f t="shared" si="868"/>
        <v>557.36007538707054</v>
      </c>
    </row>
    <row r="1785" spans="2:39" x14ac:dyDescent="0.25">
      <c r="B1785" s="3">
        <f t="shared" si="851"/>
        <v>8835</v>
      </c>
      <c r="C1785" s="14">
        <f t="shared" si="852"/>
        <v>147.25</v>
      </c>
      <c r="D1785" s="11">
        <f t="shared" si="853"/>
        <v>1079.6722627578056</v>
      </c>
      <c r="E1785" s="11">
        <f t="shared" si="839"/>
        <v>824.0133536632045</v>
      </c>
      <c r="F1785" s="11">
        <f t="shared" si="854"/>
        <v>409.43056383734472</v>
      </c>
      <c r="G1785" s="11">
        <f t="shared" si="840"/>
        <v>711.39180242860084</v>
      </c>
      <c r="H1785" s="11">
        <f t="shared" si="841"/>
        <v>566.78056396041256</v>
      </c>
      <c r="I1785" s="24">
        <f t="shared" si="855"/>
        <v>409.43056383734472</v>
      </c>
      <c r="J1785" s="12">
        <f t="shared" si="842"/>
        <v>0.18934353430481082</v>
      </c>
      <c r="K1785" s="24">
        <f t="shared" si="843"/>
        <v>610.55739751480905</v>
      </c>
      <c r="L1785" s="12">
        <f t="shared" si="856"/>
        <v>0.18779656308887377</v>
      </c>
      <c r="M1785" s="24">
        <f t="shared" si="857"/>
        <v>711.39180242860084</v>
      </c>
      <c r="N1785" s="12">
        <f t="shared" si="844"/>
        <v>0.33373881206512601</v>
      </c>
      <c r="O1785" s="24">
        <f t="shared" si="845"/>
        <v>1154.6464017380756</v>
      </c>
      <c r="P1785" s="12">
        <f t="shared" si="858"/>
        <v>0.17262954143264508</v>
      </c>
      <c r="Q1785" s="24">
        <f t="shared" si="859"/>
        <v>566.78056396041256</v>
      </c>
      <c r="R1785" s="12">
        <f t="shared" si="846"/>
        <v>0.29256602001175852</v>
      </c>
      <c r="S1785" s="24">
        <f t="shared" si="847"/>
        <v>724.42683244868113</v>
      </c>
      <c r="T1785" s="12">
        <f t="shared" si="860"/>
        <v>0.21443024698761909</v>
      </c>
      <c r="W1785" s="24">
        <f t="shared" si="861"/>
        <v>671.05472522130742</v>
      </c>
      <c r="X1785" s="24">
        <f t="shared" si="862"/>
        <v>860.21833793321423</v>
      </c>
      <c r="Y1785" s="13">
        <f t="shared" si="848"/>
        <v>0.2847279114138645</v>
      </c>
      <c r="Z1785" s="24">
        <f t="shared" si="849"/>
        <v>3823.9657110474268</v>
      </c>
      <c r="AA1785" s="24">
        <f t="shared" si="850"/>
        <v>18168.865225394857</v>
      </c>
      <c r="AB1785" s="24">
        <f t="shared" si="863"/>
        <v>711.39180242860084</v>
      </c>
      <c r="AC1785" s="24">
        <f t="shared" si="864"/>
        <v>566.78056396041256</v>
      </c>
      <c r="AE1785" s="14">
        <f t="shared" si="865"/>
        <v>147.25</v>
      </c>
      <c r="AF1785" s="24">
        <f t="shared" si="869"/>
        <v>508.39028198020628</v>
      </c>
      <c r="AG1785" s="3">
        <f t="shared" si="866"/>
        <v>-1</v>
      </c>
      <c r="AH1785" s="3">
        <f>IF(AC1785&lt;=450,AthetaR30_0,IF(AC1785&gt;=650,AthetaR30_2,(IF(AC1785&lt;=550,AthetaR30_0+(AthetaR30_1-AthetaR30_0)/100*(AC1785-450),AthetaR30_1+(AthetaR30_2-AthetaR30_1)/100*(AC1785-450)))))</f>
        <v>0</v>
      </c>
      <c r="AI1785" s="3">
        <f>IF(AD1785&lt;=450,AthetaR60_0,IF(AD1785&gt;=650,AthetaR60_2,(IF(AD1785&lt;=550,AthetaR60_0+(AthetaR60_1-AthetaR60_0)/100*(AD1785-450),AthetaR60_1+(AthetaR60_2-AthetaR60_1)/100*(AD1785-450)))))</f>
        <v>0.5</v>
      </c>
      <c r="AJ1785" s="3">
        <f>IF(AE1785&lt;=450,AthetaR90_0,IF(AE1785&gt;=650,AthetaR90_2,(IF(AE1785&lt;=550,AthetaR90_0+(AthetaR90_1-AthetaR90_0)/100*(AE1785-450),AthetaR90_1+(AthetaR90_2-AthetaR90_1)/100*(AE1785-450)))))</f>
        <v>1.3</v>
      </c>
      <c r="AK1785" s="3">
        <f>IF(AF1785&lt;=450,AthetaR120_0,IF(AF1785&gt;=650,AthetaR120_2,(IF(AF1785&lt;=550,AthetaR120_0+(AthetaR120_1-AthetaR120_0)/100*(AF1785-450),AthetaR120_1+(AthetaR120_2-AthetaR120_1)/100*(AF1785-450)))))</f>
        <v>1.4795899697425148</v>
      </c>
      <c r="AL1785" s="24">
        <f t="shared" si="867"/>
        <v>711.39180242860084</v>
      </c>
      <c r="AM1785" s="14">
        <f t="shared" si="868"/>
        <v>557.56105947276285</v>
      </c>
    </row>
    <row r="1786" spans="2:39" x14ac:dyDescent="0.25">
      <c r="B1786" s="3">
        <f t="shared" si="851"/>
        <v>8840</v>
      </c>
      <c r="C1786" s="14">
        <f t="shared" si="852"/>
        <v>147.33333333333334</v>
      </c>
      <c r="D1786" s="11">
        <f t="shared" si="853"/>
        <v>1079.756961231659</v>
      </c>
      <c r="E1786" s="11">
        <f t="shared" si="839"/>
        <v>824.22715201185667</v>
      </c>
      <c r="F1786" s="11">
        <f t="shared" si="854"/>
        <v>409.61836040043357</v>
      </c>
      <c r="G1786" s="11">
        <f t="shared" si="840"/>
        <v>711.56443197003352</v>
      </c>
      <c r="H1786" s="11">
        <f t="shared" si="841"/>
        <v>566.99499420740017</v>
      </c>
      <c r="I1786" s="24">
        <f t="shared" si="855"/>
        <v>409.61836040043357</v>
      </c>
      <c r="J1786" s="12">
        <f t="shared" si="842"/>
        <v>0.18931408421064744</v>
      </c>
      <c r="K1786" s="24">
        <f t="shared" si="843"/>
        <v>610.65237709820326</v>
      </c>
      <c r="L1786" s="12">
        <f t="shared" si="856"/>
        <v>0.18774088816655715</v>
      </c>
      <c r="M1786" s="24">
        <f t="shared" si="857"/>
        <v>711.56443197003352</v>
      </c>
      <c r="N1786" s="12">
        <f t="shared" si="844"/>
        <v>0.33281903975263388</v>
      </c>
      <c r="O1786" s="24">
        <f t="shared" si="845"/>
        <v>1157.837360379825</v>
      </c>
      <c r="P1786" s="12">
        <f t="shared" si="858"/>
        <v>0.17216203600113919</v>
      </c>
      <c r="Q1786" s="24">
        <f t="shared" si="859"/>
        <v>566.99499420740017</v>
      </c>
      <c r="R1786" s="12">
        <f t="shared" si="846"/>
        <v>0.29247968945496278</v>
      </c>
      <c r="S1786" s="24">
        <f t="shared" si="847"/>
        <v>724.64065984954993</v>
      </c>
      <c r="T1786" s="12">
        <f t="shared" si="860"/>
        <v>0.21431923228063346</v>
      </c>
      <c r="W1786" s="24">
        <f t="shared" si="861"/>
        <v>671.33945313272125</v>
      </c>
      <c r="X1786" s="24">
        <f t="shared" si="862"/>
        <v>861.04790481072712</v>
      </c>
      <c r="Y1786" s="13">
        <f t="shared" si="848"/>
        <v>0.2844919828216444</v>
      </c>
      <c r="Z1786" s="24">
        <f t="shared" si="849"/>
        <v>3822.1924719783856</v>
      </c>
      <c r="AA1786" s="24">
        <f t="shared" si="850"/>
        <v>18173.606573689602</v>
      </c>
      <c r="AB1786" s="24">
        <f t="shared" si="863"/>
        <v>711.56443197003352</v>
      </c>
      <c r="AC1786" s="24">
        <f t="shared" si="864"/>
        <v>566.99499420740017</v>
      </c>
      <c r="AE1786" s="14">
        <f t="shared" si="865"/>
        <v>147.33333333333334</v>
      </c>
      <c r="AF1786" s="24">
        <f t="shared" si="869"/>
        <v>508.49749710370008</v>
      </c>
      <c r="AG1786" s="3">
        <f t="shared" si="866"/>
        <v>-1</v>
      </c>
      <c r="AH1786" s="3">
        <f>IF(AC1786&lt;=450,AthetaR30_0,IF(AC1786&gt;=650,AthetaR30_2,(IF(AC1786&lt;=550,AthetaR30_0+(AthetaR30_1-AthetaR30_0)/100*(AC1786-450),AthetaR30_1+(AthetaR30_2-AthetaR30_1)/100*(AC1786-450)))))</f>
        <v>0</v>
      </c>
      <c r="AI1786" s="3">
        <f>IF(AD1786&lt;=450,AthetaR60_0,IF(AD1786&gt;=650,AthetaR60_2,(IF(AD1786&lt;=550,AthetaR60_0+(AthetaR60_1-AthetaR60_0)/100*(AD1786-450),AthetaR60_1+(AthetaR60_2-AthetaR60_1)/100*(AD1786-450)))))</f>
        <v>0.5</v>
      </c>
      <c r="AJ1786" s="3">
        <f>IF(AE1786&lt;=450,AthetaR90_0,IF(AE1786&gt;=650,AthetaR90_2,(IF(AE1786&lt;=550,AthetaR90_0+(AthetaR90_1-AthetaR90_0)/100*(AE1786-450),AthetaR90_1+(AthetaR90_2-AthetaR90_1)/100*(AE1786-450)))))</f>
        <v>1.3</v>
      </c>
      <c r="AK1786" s="3">
        <f>IF(AF1786&lt;=450,AthetaR120_0,IF(AF1786&gt;=650,AthetaR120_2,(IF(AF1786&lt;=550,AthetaR120_0+(AthetaR120_1-AthetaR120_0)/100*(AF1786-450),AthetaR120_1+(AthetaR120_2-AthetaR120_1)/100*(AF1786-450)))))</f>
        <v>1.4788180208533594</v>
      </c>
      <c r="AL1786" s="24">
        <f t="shared" si="867"/>
        <v>711.56443197003352</v>
      </c>
      <c r="AM1786" s="14">
        <f t="shared" si="868"/>
        <v>557.76193681586051</v>
      </c>
    </row>
    <row r="1787" spans="2:39" x14ac:dyDescent="0.25">
      <c r="B1787" s="3">
        <f t="shared" si="851"/>
        <v>8845</v>
      </c>
      <c r="C1787" s="14">
        <f t="shared" si="852"/>
        <v>147.41666666666666</v>
      </c>
      <c r="D1787" s="11">
        <f t="shared" si="853"/>
        <v>1079.8416118532646</v>
      </c>
      <c r="E1787" s="11">
        <f t="shared" si="839"/>
        <v>824.44095036050862</v>
      </c>
      <c r="F1787" s="11">
        <f t="shared" si="854"/>
        <v>409.80610128860013</v>
      </c>
      <c r="G1787" s="11">
        <f t="shared" si="840"/>
        <v>711.73659400603469</v>
      </c>
      <c r="H1787" s="11">
        <f t="shared" si="841"/>
        <v>567.20931343968084</v>
      </c>
      <c r="I1787" s="24">
        <f t="shared" si="855"/>
        <v>409.80610128860013</v>
      </c>
      <c r="J1787" s="12">
        <f t="shared" si="842"/>
        <v>0.18928462932076534</v>
      </c>
      <c r="K1787" s="24">
        <f t="shared" si="843"/>
        <v>610.747401710546</v>
      </c>
      <c r="L1787" s="12">
        <f t="shared" si="856"/>
        <v>0.18768521767551097</v>
      </c>
      <c r="M1787" s="24">
        <f t="shared" si="857"/>
        <v>711.73659400603469</v>
      </c>
      <c r="N1787" s="12">
        <f t="shared" si="844"/>
        <v>0.33189485071406621</v>
      </c>
      <c r="O1787" s="24">
        <f t="shared" si="845"/>
        <v>1161.061455585294</v>
      </c>
      <c r="P1787" s="12">
        <f t="shared" si="858"/>
        <v>0.17169263273045221</v>
      </c>
      <c r="Q1787" s="24">
        <f t="shared" si="859"/>
        <v>567.20931343968084</v>
      </c>
      <c r="R1787" s="12">
        <f t="shared" si="846"/>
        <v>0.29239337715993263</v>
      </c>
      <c r="S1787" s="24">
        <f t="shared" si="847"/>
        <v>724.85456824594144</v>
      </c>
      <c r="T1787" s="12">
        <f t="shared" si="860"/>
        <v>0.21420828043678408</v>
      </c>
      <c r="W1787" s="24">
        <f t="shared" si="861"/>
        <v>671.62394511554294</v>
      </c>
      <c r="X1787" s="24">
        <f t="shared" si="862"/>
        <v>861.88389250661248</v>
      </c>
      <c r="Y1787" s="13">
        <f t="shared" si="848"/>
        <v>0.2842546781551627</v>
      </c>
      <c r="Z1787" s="24">
        <f t="shared" si="849"/>
        <v>3820.4251311241424</v>
      </c>
      <c r="AA1787" s="24">
        <f t="shared" si="850"/>
        <v>18178.364265775352</v>
      </c>
      <c r="AB1787" s="24">
        <f t="shared" si="863"/>
        <v>711.73659400603469</v>
      </c>
      <c r="AC1787" s="24">
        <f t="shared" si="864"/>
        <v>567.20931343968084</v>
      </c>
      <c r="AE1787" s="14">
        <f t="shared" si="865"/>
        <v>147.41666666666666</v>
      </c>
      <c r="AF1787" s="24">
        <f t="shared" si="869"/>
        <v>508.60465671984042</v>
      </c>
      <c r="AG1787" s="3">
        <f t="shared" si="866"/>
        <v>-1</v>
      </c>
      <c r="AH1787" s="3">
        <f>IF(AC1787&lt;=450,AthetaR30_0,IF(AC1787&gt;=650,AthetaR30_2,(IF(AC1787&lt;=550,AthetaR30_0+(AthetaR30_1-AthetaR30_0)/100*(AC1787-450),AthetaR30_1+(AthetaR30_2-AthetaR30_1)/100*(AC1787-450)))))</f>
        <v>0</v>
      </c>
      <c r="AI1787" s="3">
        <f>IF(AD1787&lt;=450,AthetaR60_0,IF(AD1787&gt;=650,AthetaR60_2,(IF(AD1787&lt;=550,AthetaR60_0+(AthetaR60_1-AthetaR60_0)/100*(AD1787-450),AthetaR60_1+(AthetaR60_2-AthetaR60_1)/100*(AD1787-450)))))</f>
        <v>0.5</v>
      </c>
      <c r="AJ1787" s="3">
        <f>IF(AE1787&lt;=450,AthetaR90_0,IF(AE1787&gt;=650,AthetaR90_2,(IF(AE1787&lt;=550,AthetaR90_0+(AthetaR90_1-AthetaR90_0)/100*(AE1787-450),AthetaR90_1+(AthetaR90_2-AthetaR90_1)/100*(AE1787-450)))))</f>
        <v>1.3</v>
      </c>
      <c r="AK1787" s="3">
        <f>IF(AF1787&lt;=450,AthetaR120_0,IF(AF1787&gt;=650,AthetaR120_2,(IF(AF1787&lt;=550,AthetaR120_0+(AthetaR120_1-AthetaR120_0)/100*(AF1787-450),AthetaR120_1+(AthetaR120_2-AthetaR120_1)/100*(AF1787-450)))))</f>
        <v>1.4780464716171491</v>
      </c>
      <c r="AL1787" s="24">
        <f t="shared" si="867"/>
        <v>711.73659400603469</v>
      </c>
      <c r="AM1787" s="14">
        <f t="shared" si="868"/>
        <v>557.96270757484569</v>
      </c>
    </row>
    <row r="1788" spans="2:39" x14ac:dyDescent="0.25">
      <c r="B1788" s="3">
        <f t="shared" si="851"/>
        <v>8850</v>
      </c>
      <c r="C1788" s="14">
        <f t="shared" si="852"/>
        <v>147.5</v>
      </c>
      <c r="D1788" s="11">
        <f t="shared" si="853"/>
        <v>1079.9262146766625</v>
      </c>
      <c r="E1788" s="11">
        <f t="shared" si="839"/>
        <v>824.6547487091608</v>
      </c>
      <c r="F1788" s="11">
        <f t="shared" si="854"/>
        <v>409.99378650627563</v>
      </c>
      <c r="G1788" s="11">
        <f t="shared" si="840"/>
        <v>711.90828663876516</v>
      </c>
      <c r="H1788" s="11">
        <f t="shared" si="841"/>
        <v>567.42352172011761</v>
      </c>
      <c r="I1788" s="24">
        <f t="shared" si="855"/>
        <v>409.99378650627563</v>
      </c>
      <c r="J1788" s="12">
        <f t="shared" si="842"/>
        <v>0.18925516963609462</v>
      </c>
      <c r="K1788" s="24">
        <f t="shared" si="843"/>
        <v>610.84247137708371</v>
      </c>
      <c r="L1788" s="12">
        <f t="shared" si="856"/>
        <v>0.187629551633851</v>
      </c>
      <c r="M1788" s="24">
        <f t="shared" si="857"/>
        <v>711.90828663876516</v>
      </c>
      <c r="N1788" s="12">
        <f t="shared" si="844"/>
        <v>0.33096623365885397</v>
      </c>
      <c r="O1788" s="24">
        <f t="shared" si="845"/>
        <v>1164.319133741421</v>
      </c>
      <c r="P1788" s="12">
        <f t="shared" si="858"/>
        <v>0.17122132372437415</v>
      </c>
      <c r="Q1788" s="24">
        <f t="shared" si="859"/>
        <v>567.42352172011761</v>
      </c>
      <c r="R1788" s="12">
        <f t="shared" si="846"/>
        <v>0.29230708318134302</v>
      </c>
      <c r="S1788" s="24">
        <f t="shared" si="847"/>
        <v>725.06855753389152</v>
      </c>
      <c r="T1788" s="12">
        <f t="shared" si="860"/>
        <v>0.21409739146631723</v>
      </c>
      <c r="W1788" s="24">
        <f t="shared" si="861"/>
        <v>671.90819979369815</v>
      </c>
      <c r="X1788" s="24">
        <f t="shared" si="862"/>
        <v>862.72637088738668</v>
      </c>
      <c r="Y1788" s="13">
        <f t="shared" si="848"/>
        <v>0.28401598650022147</v>
      </c>
      <c r="Z1788" s="24">
        <f t="shared" si="849"/>
        <v>3818.6637228865666</v>
      </c>
      <c r="AA1788" s="24">
        <f t="shared" si="850"/>
        <v>18183.138483204883</v>
      </c>
      <c r="AB1788" s="24">
        <f t="shared" si="863"/>
        <v>711.90828663876516</v>
      </c>
      <c r="AC1788" s="24">
        <f t="shared" si="864"/>
        <v>567.42352172011761</v>
      </c>
      <c r="AE1788" s="14">
        <f t="shared" si="865"/>
        <v>147.5</v>
      </c>
      <c r="AF1788" s="24">
        <f t="shared" si="869"/>
        <v>508.7117608600588</v>
      </c>
      <c r="AG1788" s="3">
        <f t="shared" si="866"/>
        <v>-1</v>
      </c>
      <c r="AH1788" s="3">
        <f>IF(AC1788&lt;=450,AthetaR30_0,IF(AC1788&gt;=650,AthetaR30_2,(IF(AC1788&lt;=550,AthetaR30_0+(AthetaR30_1-AthetaR30_0)/100*(AC1788-450),AthetaR30_1+(AthetaR30_2-AthetaR30_1)/100*(AC1788-450)))))</f>
        <v>0</v>
      </c>
      <c r="AI1788" s="3">
        <f>IF(AD1788&lt;=450,AthetaR60_0,IF(AD1788&gt;=650,AthetaR60_2,(IF(AD1788&lt;=550,AthetaR60_0+(AthetaR60_1-AthetaR60_0)/100*(AD1788-450),AthetaR60_1+(AthetaR60_2-AthetaR60_1)/100*(AD1788-450)))))</f>
        <v>0.5</v>
      </c>
      <c r="AJ1788" s="3">
        <f>IF(AE1788&lt;=450,AthetaR90_0,IF(AE1788&gt;=650,AthetaR90_2,(IF(AE1788&lt;=550,AthetaR90_0+(AthetaR90_1-AthetaR90_0)/100*(AE1788-450),AthetaR90_1+(AthetaR90_2-AthetaR90_1)/100*(AE1788-450)))))</f>
        <v>1.3</v>
      </c>
      <c r="AK1788" s="3">
        <f>IF(AF1788&lt;=450,AthetaR120_0,IF(AF1788&gt;=650,AthetaR120_2,(IF(AF1788&lt;=550,AthetaR120_0+(AthetaR120_1-AthetaR120_0)/100*(AF1788-450),AthetaR120_1+(AthetaR120_2-AthetaR120_1)/100*(AF1788-450)))))</f>
        <v>1.4772753218075767</v>
      </c>
      <c r="AL1788" s="24">
        <f t="shared" si="867"/>
        <v>711.90828663876516</v>
      </c>
      <c r="AM1788" s="14">
        <f t="shared" si="868"/>
        <v>558.16337190892682</v>
      </c>
    </row>
    <row r="1789" spans="2:39" x14ac:dyDescent="0.25">
      <c r="B1789" s="3">
        <f t="shared" si="851"/>
        <v>8855</v>
      </c>
      <c r="C1789" s="14">
        <f t="shared" si="852"/>
        <v>147.58333333333334</v>
      </c>
      <c r="D1789" s="11">
        <f t="shared" si="853"/>
        <v>1080.0107697558008</v>
      </c>
      <c r="E1789" s="11">
        <f t="shared" si="839"/>
        <v>824.86854705781298</v>
      </c>
      <c r="F1789" s="11">
        <f t="shared" si="854"/>
        <v>410.18141605790947</v>
      </c>
      <c r="G1789" s="11">
        <f t="shared" si="840"/>
        <v>712.07950796248952</v>
      </c>
      <c r="H1789" s="11">
        <f t="shared" si="841"/>
        <v>567.63761911158394</v>
      </c>
      <c r="I1789" s="24">
        <f t="shared" si="855"/>
        <v>410.18141605790947</v>
      </c>
      <c r="J1789" s="12">
        <f t="shared" si="842"/>
        <v>0.18922570515760945</v>
      </c>
      <c r="K1789" s="24">
        <f t="shared" si="843"/>
        <v>610.93758612294107</v>
      </c>
      <c r="L1789" s="12">
        <f t="shared" si="856"/>
        <v>0.18757389005972827</v>
      </c>
      <c r="M1789" s="24">
        <f t="shared" si="857"/>
        <v>712.07950796248952</v>
      </c>
      <c r="N1789" s="12">
        <f t="shared" si="844"/>
        <v>0.33003317759794853</v>
      </c>
      <c r="O1789" s="24">
        <f t="shared" si="845"/>
        <v>1167.6108483274288</v>
      </c>
      <c r="P1789" s="12">
        <f t="shared" si="858"/>
        <v>0.17074810117901856</v>
      </c>
      <c r="Q1789" s="24">
        <f t="shared" si="859"/>
        <v>567.63761911158394</v>
      </c>
      <c r="R1789" s="12">
        <f t="shared" si="846"/>
        <v>0.29222080757374996</v>
      </c>
      <c r="S1789" s="24">
        <f t="shared" si="847"/>
        <v>725.28262760941857</v>
      </c>
      <c r="T1789" s="12">
        <f t="shared" si="860"/>
        <v>0.21398656537938693</v>
      </c>
      <c r="W1789" s="24">
        <f t="shared" si="861"/>
        <v>672.19221578019835</v>
      </c>
      <c r="X1789" s="24">
        <f t="shared" si="862"/>
        <v>863.57541078381541</v>
      </c>
      <c r="Y1789" s="13">
        <f t="shared" si="848"/>
        <v>0.28377589683074167</v>
      </c>
      <c r="Z1789" s="24">
        <f t="shared" si="849"/>
        <v>3816.9082819403657</v>
      </c>
      <c r="AA1789" s="24">
        <f t="shared" si="850"/>
        <v>18187.929409040127</v>
      </c>
      <c r="AB1789" s="24">
        <f t="shared" si="863"/>
        <v>712.07950796248952</v>
      </c>
      <c r="AC1789" s="24">
        <f t="shared" si="864"/>
        <v>567.63761911158394</v>
      </c>
      <c r="AE1789" s="14">
        <f t="shared" si="865"/>
        <v>147.58333333333334</v>
      </c>
      <c r="AF1789" s="24">
        <f t="shared" si="869"/>
        <v>508.81880955579197</v>
      </c>
      <c r="AG1789" s="3">
        <f t="shared" si="866"/>
        <v>-1</v>
      </c>
      <c r="AH1789" s="3">
        <f>IF(AC1789&lt;=450,AthetaR30_0,IF(AC1789&gt;=650,AthetaR30_2,(IF(AC1789&lt;=550,AthetaR30_0+(AthetaR30_1-AthetaR30_0)/100*(AC1789-450),AthetaR30_1+(AthetaR30_2-AthetaR30_1)/100*(AC1789-450)))))</f>
        <v>0</v>
      </c>
      <c r="AI1789" s="3">
        <f>IF(AD1789&lt;=450,AthetaR60_0,IF(AD1789&gt;=650,AthetaR60_2,(IF(AD1789&lt;=550,AthetaR60_0+(AthetaR60_1-AthetaR60_0)/100*(AD1789-450),AthetaR60_1+(AthetaR60_2-AthetaR60_1)/100*(AD1789-450)))))</f>
        <v>0.5</v>
      </c>
      <c r="AJ1789" s="3">
        <f>IF(AE1789&lt;=450,AthetaR90_0,IF(AE1789&gt;=650,AthetaR90_2,(IF(AE1789&lt;=550,AthetaR90_0+(AthetaR90_1-AthetaR90_0)/100*(AE1789-450),AthetaR90_1+(AthetaR90_2-AthetaR90_1)/100*(AE1789-450)))))</f>
        <v>1.3</v>
      </c>
      <c r="AK1789" s="3">
        <f>IF(AF1789&lt;=450,AthetaR120_0,IF(AF1789&gt;=650,AthetaR120_2,(IF(AF1789&lt;=550,AthetaR120_0+(AthetaR120_1-AthetaR120_0)/100*(AF1789-450),AthetaR120_1+(AthetaR120_2-AthetaR120_1)/100*(AF1789-450)))))</f>
        <v>1.4765045711982978</v>
      </c>
      <c r="AL1789" s="24">
        <f t="shared" si="867"/>
        <v>712.07950796248952</v>
      </c>
      <c r="AM1789" s="14">
        <f t="shared" si="868"/>
        <v>558.36392997804683</v>
      </c>
    </row>
    <row r="1790" spans="2:39" x14ac:dyDescent="0.25">
      <c r="B1790" s="3">
        <f t="shared" si="851"/>
        <v>8860</v>
      </c>
      <c r="C1790" s="14">
        <f t="shared" si="852"/>
        <v>147.66666666666666</v>
      </c>
      <c r="D1790" s="11">
        <f t="shared" si="853"/>
        <v>1080.0952771445368</v>
      </c>
      <c r="E1790" s="11">
        <f t="shared" si="839"/>
        <v>825.08234540646492</v>
      </c>
      <c r="F1790" s="11">
        <f t="shared" si="854"/>
        <v>410.36898994796923</v>
      </c>
      <c r="G1790" s="11">
        <f t="shared" si="840"/>
        <v>712.25025606366853</v>
      </c>
      <c r="H1790" s="11">
        <f t="shared" si="841"/>
        <v>567.85160567696335</v>
      </c>
      <c r="I1790" s="24">
        <f t="shared" si="855"/>
        <v>410.36898994796923</v>
      </c>
      <c r="J1790" s="12">
        <f t="shared" si="842"/>
        <v>0.18919623588632759</v>
      </c>
      <c r="K1790" s="24">
        <f t="shared" si="843"/>
        <v>611.03274597312202</v>
      </c>
      <c r="L1790" s="12">
        <f t="shared" si="856"/>
        <v>0.18751823297125023</v>
      </c>
      <c r="M1790" s="24">
        <f t="shared" si="857"/>
        <v>712.25025606366853</v>
      </c>
      <c r="N1790" s="12">
        <f t="shared" si="844"/>
        <v>0.32909567185284694</v>
      </c>
      <c r="O1790" s="24">
        <f t="shared" si="845"/>
        <v>1170.9370600402319</v>
      </c>
      <c r="P1790" s="12">
        <f t="shared" si="858"/>
        <v>0.17027295738660245</v>
      </c>
      <c r="Q1790" s="24">
        <f t="shared" si="859"/>
        <v>567.85160567696335</v>
      </c>
      <c r="R1790" s="12">
        <f t="shared" si="846"/>
        <v>0.29213455039158981</v>
      </c>
      <c r="S1790" s="24">
        <f t="shared" si="847"/>
        <v>725.49677836852413</v>
      </c>
      <c r="T1790" s="12">
        <f t="shared" si="860"/>
        <v>0.2138758021859343</v>
      </c>
      <c r="W1790" s="24">
        <f t="shared" si="861"/>
        <v>672.47599167702913</v>
      </c>
      <c r="X1790" s="24">
        <f t="shared" si="862"/>
        <v>864.43108400683514</v>
      </c>
      <c r="Y1790" s="13">
        <f t="shared" si="848"/>
        <v>0.28353439800761598</v>
      </c>
      <c r="Z1790" s="24">
        <f t="shared" si="849"/>
        <v>3815.1588432358949</v>
      </c>
      <c r="AA1790" s="24">
        <f t="shared" si="850"/>
        <v>18192.737227866863</v>
      </c>
      <c r="AB1790" s="24">
        <f t="shared" si="863"/>
        <v>712.25025606366853</v>
      </c>
      <c r="AC1790" s="24">
        <f t="shared" si="864"/>
        <v>567.85160567696335</v>
      </c>
      <c r="AE1790" s="14">
        <f t="shared" si="865"/>
        <v>147.66666666666666</v>
      </c>
      <c r="AF1790" s="24">
        <f t="shared" si="869"/>
        <v>508.92580283848167</v>
      </c>
      <c r="AG1790" s="3">
        <f t="shared" si="866"/>
        <v>-1</v>
      </c>
      <c r="AH1790" s="3">
        <f>IF(AC1790&lt;=450,AthetaR30_0,IF(AC1790&gt;=650,AthetaR30_2,(IF(AC1790&lt;=550,AthetaR30_0+(AthetaR30_1-AthetaR30_0)/100*(AC1790-450),AthetaR30_1+(AthetaR30_2-AthetaR30_1)/100*(AC1790-450)))))</f>
        <v>0</v>
      </c>
      <c r="AI1790" s="3">
        <f>IF(AD1790&lt;=450,AthetaR60_0,IF(AD1790&gt;=650,AthetaR60_2,(IF(AD1790&lt;=550,AthetaR60_0+(AthetaR60_1-AthetaR60_0)/100*(AD1790-450),AthetaR60_1+(AthetaR60_2-AthetaR60_1)/100*(AD1790-450)))))</f>
        <v>0.5</v>
      </c>
      <c r="AJ1790" s="3">
        <f>IF(AE1790&lt;=450,AthetaR90_0,IF(AE1790&gt;=650,AthetaR90_2,(IF(AE1790&lt;=550,AthetaR90_0+(AthetaR90_1-AthetaR90_0)/100*(AE1790-450),AthetaR90_1+(AthetaR90_2-AthetaR90_1)/100*(AE1790-450)))))</f>
        <v>1.3</v>
      </c>
      <c r="AK1790" s="3">
        <f>IF(AF1790&lt;=450,AthetaR120_0,IF(AF1790&gt;=650,AthetaR120_2,(IF(AF1790&lt;=550,AthetaR120_0+(AthetaR120_1-AthetaR120_0)/100*(AF1790-450),AthetaR120_1+(AthetaR120_2-AthetaR120_1)/100*(AF1790-450)))))</f>
        <v>1.4757342195629319</v>
      </c>
      <c r="AL1790" s="24">
        <f t="shared" si="867"/>
        <v>712.25025606366853</v>
      </c>
      <c r="AM1790" s="14">
        <f t="shared" si="868"/>
        <v>558.56438194288944</v>
      </c>
    </row>
    <row r="1791" spans="2:39" x14ac:dyDescent="0.25">
      <c r="B1791" s="3">
        <f t="shared" si="851"/>
        <v>8865</v>
      </c>
      <c r="C1791" s="14">
        <f t="shared" si="852"/>
        <v>147.75</v>
      </c>
      <c r="D1791" s="11">
        <f t="shared" si="853"/>
        <v>1080.1797368966361</v>
      </c>
      <c r="E1791" s="11">
        <f t="shared" si="839"/>
        <v>825.2961437551171</v>
      </c>
      <c r="F1791" s="11">
        <f t="shared" si="854"/>
        <v>410.55650818094045</v>
      </c>
      <c r="G1791" s="11">
        <f t="shared" si="840"/>
        <v>712.42052902105513</v>
      </c>
      <c r="H1791" s="11">
        <f t="shared" si="841"/>
        <v>568.0654814791493</v>
      </c>
      <c r="I1791" s="24">
        <f t="shared" si="855"/>
        <v>410.55650818094045</v>
      </c>
      <c r="J1791" s="12">
        <f t="shared" si="842"/>
        <v>0.18916676182331069</v>
      </c>
      <c r="K1791" s="24">
        <f t="shared" si="843"/>
        <v>611.12795095250942</v>
      </c>
      <c r="L1791" s="12">
        <f t="shared" si="856"/>
        <v>0.18746258038655914</v>
      </c>
      <c r="M1791" s="24">
        <f t="shared" si="857"/>
        <v>712.42052902105513</v>
      </c>
      <c r="N1791" s="12">
        <f t="shared" si="844"/>
        <v>0.32815370606476629</v>
      </c>
      <c r="O1791" s="24">
        <f t="shared" si="845"/>
        <v>1174.29823692219</v>
      </c>
      <c r="P1791" s="12">
        <f t="shared" si="858"/>
        <v>0.16979588473958046</v>
      </c>
      <c r="Q1791" s="24">
        <f t="shared" si="859"/>
        <v>568.0654814791493</v>
      </c>
      <c r="R1791" s="12">
        <f t="shared" si="846"/>
        <v>0.29204831168917988</v>
      </c>
      <c r="S1791" s="24">
        <f t="shared" si="847"/>
        <v>725.71100970719272</v>
      </c>
      <c r="T1791" s="12">
        <f t="shared" si="860"/>
        <v>0.21376510189580916</v>
      </c>
      <c r="W1791" s="24">
        <f t="shared" si="861"/>
        <v>672.75952607503677</v>
      </c>
      <c r="X1791" s="24">
        <f t="shared" si="862"/>
        <v>865.29346336377534</v>
      </c>
      <c r="Y1791" s="13">
        <f t="shared" si="848"/>
        <v>0.28329147877755767</v>
      </c>
      <c r="Z1791" s="24">
        <f t="shared" si="849"/>
        <v>3813.4154420020081</v>
      </c>
      <c r="AA1791" s="24">
        <f t="shared" si="850"/>
        <v>18197.562125809814</v>
      </c>
      <c r="AB1791" s="24">
        <f t="shared" si="863"/>
        <v>712.42052902105513</v>
      </c>
      <c r="AC1791" s="24">
        <f t="shared" si="864"/>
        <v>568.0654814791493</v>
      </c>
      <c r="AE1791" s="14">
        <f t="shared" si="865"/>
        <v>147.75</v>
      </c>
      <c r="AF1791" s="24">
        <f t="shared" si="869"/>
        <v>509.03274073957465</v>
      </c>
      <c r="AG1791" s="3">
        <f t="shared" si="866"/>
        <v>-1</v>
      </c>
      <c r="AH1791" s="3">
        <f>IF(AC1791&lt;=450,AthetaR30_0,IF(AC1791&gt;=650,AthetaR30_2,(IF(AC1791&lt;=550,AthetaR30_0+(AthetaR30_1-AthetaR30_0)/100*(AC1791-450),AthetaR30_1+(AthetaR30_2-AthetaR30_1)/100*(AC1791-450)))))</f>
        <v>0</v>
      </c>
      <c r="AI1791" s="3">
        <f>IF(AD1791&lt;=450,AthetaR60_0,IF(AD1791&gt;=650,AthetaR60_2,(IF(AD1791&lt;=550,AthetaR60_0+(AthetaR60_1-AthetaR60_0)/100*(AD1791-450),AthetaR60_1+(AthetaR60_2-AthetaR60_1)/100*(AD1791-450)))))</f>
        <v>0.5</v>
      </c>
      <c r="AJ1791" s="3">
        <f>IF(AE1791&lt;=450,AthetaR90_0,IF(AE1791&gt;=650,AthetaR90_2,(IF(AE1791&lt;=550,AthetaR90_0+(AthetaR90_1-AthetaR90_0)/100*(AE1791-450),AthetaR90_1+(AthetaR90_2-AthetaR90_1)/100*(AE1791-450)))))</f>
        <v>1.3</v>
      </c>
      <c r="AK1791" s="3">
        <f>IF(AF1791&lt;=450,AthetaR120_0,IF(AF1791&gt;=650,AthetaR120_2,(IF(AF1791&lt;=550,AthetaR120_0+(AthetaR120_1-AthetaR120_0)/100*(AF1791-450),AthetaR120_1+(AthetaR120_2-AthetaR120_1)/100*(AF1791-450)))))</f>
        <v>1.4749642666750626</v>
      </c>
      <c r="AL1791" s="24">
        <f t="shared" si="867"/>
        <v>712.42052902105513</v>
      </c>
      <c r="AM1791" s="14">
        <f t="shared" si="868"/>
        <v>558.76472796488702</v>
      </c>
    </row>
    <row r="1792" spans="2:39" x14ac:dyDescent="0.25">
      <c r="B1792" s="3">
        <f t="shared" si="851"/>
        <v>8870</v>
      </c>
      <c r="C1792" s="14">
        <f t="shared" si="852"/>
        <v>147.83333333333334</v>
      </c>
      <c r="D1792" s="11">
        <f t="shared" si="853"/>
        <v>1080.2641490657736</v>
      </c>
      <c r="E1792" s="11">
        <f t="shared" si="839"/>
        <v>825.50994210376916</v>
      </c>
      <c r="F1792" s="11">
        <f t="shared" si="854"/>
        <v>410.74397076132703</v>
      </c>
      <c r="G1792" s="11">
        <f t="shared" si="840"/>
        <v>712.59032490579466</v>
      </c>
      <c r="H1792" s="11">
        <f t="shared" si="841"/>
        <v>568.27924658104507</v>
      </c>
      <c r="I1792" s="24">
        <f t="shared" si="855"/>
        <v>410.74397076132703</v>
      </c>
      <c r="J1792" s="12">
        <f t="shared" si="842"/>
        <v>0.18913728296966434</v>
      </c>
      <c r="K1792" s="24">
        <f t="shared" si="843"/>
        <v>611.22320108586496</v>
      </c>
      <c r="L1792" s="12">
        <f t="shared" si="856"/>
        <v>0.18740693232376704</v>
      </c>
      <c r="M1792" s="24">
        <f t="shared" si="857"/>
        <v>712.59032490579466</v>
      </c>
      <c r="N1792" s="12">
        <f t="shared" si="844"/>
        <v>0.32720727020395773</v>
      </c>
      <c r="O1792" s="24">
        <f t="shared" si="845"/>
        <v>1177.6948544912759</v>
      </c>
      <c r="P1792" s="12">
        <f t="shared" si="858"/>
        <v>0.1693168757346088</v>
      </c>
      <c r="Q1792" s="24">
        <f t="shared" si="859"/>
        <v>568.27924658104507</v>
      </c>
      <c r="R1792" s="12">
        <f t="shared" si="846"/>
        <v>0.29196209152071811</v>
      </c>
      <c r="S1792" s="24">
        <f t="shared" si="847"/>
        <v>725.92532152139302</v>
      </c>
      <c r="T1792" s="12">
        <f t="shared" si="860"/>
        <v>0.21365446451866923</v>
      </c>
      <c r="W1792" s="24">
        <f t="shared" si="861"/>
        <v>673.0428175538143</v>
      </c>
      <c r="X1792" s="24">
        <f t="shared" si="862"/>
        <v>866.16262267489219</v>
      </c>
      <c r="Y1792" s="13">
        <f t="shared" si="848"/>
        <v>0.28304712777193203</v>
      </c>
      <c r="Z1792" s="24">
        <f t="shared" si="849"/>
        <v>3811.6781137488715</v>
      </c>
      <c r="AA1792" s="24">
        <f t="shared" si="850"/>
        <v>18202.404290547387</v>
      </c>
      <c r="AB1792" s="24">
        <f t="shared" si="863"/>
        <v>712.59032490579466</v>
      </c>
      <c r="AC1792" s="24">
        <f t="shared" si="864"/>
        <v>568.27924658104507</v>
      </c>
      <c r="AE1792" s="14">
        <f t="shared" si="865"/>
        <v>147.83333333333334</v>
      </c>
      <c r="AF1792" s="24">
        <f t="shared" si="869"/>
        <v>509.13962329052254</v>
      </c>
      <c r="AG1792" s="3">
        <f t="shared" si="866"/>
        <v>-1</v>
      </c>
      <c r="AH1792" s="3">
        <f>IF(AC1792&lt;=450,AthetaR30_0,IF(AC1792&gt;=650,AthetaR30_2,(IF(AC1792&lt;=550,AthetaR30_0+(AthetaR30_1-AthetaR30_0)/100*(AC1792-450),AthetaR30_1+(AthetaR30_2-AthetaR30_1)/100*(AC1792-450)))))</f>
        <v>0</v>
      </c>
      <c r="AI1792" s="3">
        <f>IF(AD1792&lt;=450,AthetaR60_0,IF(AD1792&gt;=650,AthetaR60_2,(IF(AD1792&lt;=550,AthetaR60_0+(AthetaR60_1-AthetaR60_0)/100*(AD1792-450),AthetaR60_1+(AthetaR60_2-AthetaR60_1)/100*(AD1792-450)))))</f>
        <v>0.5</v>
      </c>
      <c r="AJ1792" s="3">
        <f>IF(AE1792&lt;=450,AthetaR90_0,IF(AE1792&gt;=650,AthetaR90_2,(IF(AE1792&lt;=550,AthetaR90_0+(AthetaR90_1-AthetaR90_0)/100*(AE1792-450),AthetaR90_1+(AthetaR90_2-AthetaR90_1)/100*(AE1792-450)))))</f>
        <v>1.3</v>
      </c>
      <c r="AK1792" s="3">
        <f>IF(AF1792&lt;=450,AthetaR120_0,IF(AF1792&gt;=650,AthetaR120_2,(IF(AF1792&lt;=550,AthetaR120_0+(AthetaR120_1-AthetaR120_0)/100*(AF1792-450),AthetaR120_1+(AthetaR120_2-AthetaR120_1)/100*(AF1792-450)))))</f>
        <v>1.474194712308238</v>
      </c>
      <c r="AL1792" s="24">
        <f t="shared" si="867"/>
        <v>712.59032490579466</v>
      </c>
      <c r="AM1792" s="14">
        <f t="shared" si="868"/>
        <v>558.96496820622804</v>
      </c>
    </row>
    <row r="1793" spans="2:39" x14ac:dyDescent="0.25">
      <c r="B1793" s="3">
        <f t="shared" si="851"/>
        <v>8875</v>
      </c>
      <c r="C1793" s="14">
        <f t="shared" si="852"/>
        <v>147.91666666666666</v>
      </c>
      <c r="D1793" s="11">
        <f t="shared" si="853"/>
        <v>1080.3485137055345</v>
      </c>
      <c r="E1793" s="11">
        <f t="shared" si="839"/>
        <v>825.72374045242123</v>
      </c>
      <c r="F1793" s="11">
        <f t="shared" si="854"/>
        <v>410.9313776936508</v>
      </c>
      <c r="G1793" s="11">
        <f t="shared" si="840"/>
        <v>712.75964178152924</v>
      </c>
      <c r="H1793" s="11">
        <f t="shared" si="841"/>
        <v>568.49290104556371</v>
      </c>
      <c r="I1793" s="24">
        <f t="shared" si="855"/>
        <v>410.9313776936508</v>
      </c>
      <c r="J1793" s="12">
        <f t="shared" si="842"/>
        <v>0.18910779932653715</v>
      </c>
      <c r="K1793" s="24">
        <f t="shared" si="843"/>
        <v>611.31849639783013</v>
      </c>
      <c r="L1793" s="12">
        <f t="shared" si="856"/>
        <v>0.18735128880097304</v>
      </c>
      <c r="M1793" s="24">
        <f t="shared" si="857"/>
        <v>712.75964178152924</v>
      </c>
      <c r="N1793" s="12">
        <f t="shared" si="844"/>
        <v>0.32625635457916868</v>
      </c>
      <c r="O1793" s="24">
        <f t="shared" si="845"/>
        <v>1181.1273958736926</v>
      </c>
      <c r="P1793" s="12">
        <f t="shared" si="858"/>
        <v>0.16883592297673505</v>
      </c>
      <c r="Q1793" s="24">
        <f t="shared" si="859"/>
        <v>568.49290104556371</v>
      </c>
      <c r="R1793" s="12">
        <f t="shared" si="846"/>
        <v>0.29187588994028302</v>
      </c>
      <c r="S1793" s="24">
        <f t="shared" si="847"/>
        <v>726.13971370707782</v>
      </c>
      <c r="T1793" s="12">
        <f t="shared" si="860"/>
        <v>0.21354389006400773</v>
      </c>
      <c r="W1793" s="24">
        <f t="shared" si="861"/>
        <v>673.32586468158627</v>
      </c>
      <c r="X1793" s="24">
        <f t="shared" si="862"/>
        <v>867.03863679021822</v>
      </c>
      <c r="Y1793" s="13">
        <f t="shared" si="848"/>
        <v>0.28280133350558656</v>
      </c>
      <c r="Z1793" s="24">
        <f t="shared" si="849"/>
        <v>3809.9468942708741</v>
      </c>
      <c r="AA1793" s="24">
        <f t="shared" si="850"/>
        <v>18207.263911327049</v>
      </c>
      <c r="AB1793" s="24">
        <f t="shared" si="863"/>
        <v>712.75964178152924</v>
      </c>
      <c r="AC1793" s="24">
        <f t="shared" si="864"/>
        <v>568.49290104556371</v>
      </c>
      <c r="AE1793" s="14">
        <f t="shared" si="865"/>
        <v>147.91666666666666</v>
      </c>
      <c r="AF1793" s="24">
        <f t="shared" si="869"/>
        <v>509.24645052278186</v>
      </c>
      <c r="AG1793" s="3">
        <f t="shared" si="866"/>
        <v>-1</v>
      </c>
      <c r="AH1793" s="3">
        <f>IF(AC1793&lt;=450,AthetaR30_0,IF(AC1793&gt;=650,AthetaR30_2,(IF(AC1793&lt;=550,AthetaR30_0+(AthetaR30_1-AthetaR30_0)/100*(AC1793-450),AthetaR30_1+(AthetaR30_2-AthetaR30_1)/100*(AC1793-450)))))</f>
        <v>0</v>
      </c>
      <c r="AI1793" s="3">
        <f>IF(AD1793&lt;=450,AthetaR60_0,IF(AD1793&gt;=650,AthetaR60_2,(IF(AD1793&lt;=550,AthetaR60_0+(AthetaR60_1-AthetaR60_0)/100*(AD1793-450),AthetaR60_1+(AthetaR60_2-AthetaR60_1)/100*(AD1793-450)))))</f>
        <v>0.5</v>
      </c>
      <c r="AJ1793" s="3">
        <f>IF(AE1793&lt;=450,AthetaR90_0,IF(AE1793&gt;=650,AthetaR90_2,(IF(AE1793&lt;=550,AthetaR90_0+(AthetaR90_1-AthetaR90_0)/100*(AE1793-450),AthetaR90_1+(AthetaR90_2-AthetaR90_1)/100*(AE1793-450)))))</f>
        <v>1.3</v>
      </c>
      <c r="AK1793" s="3">
        <f>IF(AF1793&lt;=450,AthetaR120_0,IF(AF1793&gt;=650,AthetaR120_2,(IF(AF1793&lt;=550,AthetaR120_0+(AthetaR120_1-AthetaR120_0)/100*(AF1793-450),AthetaR120_1+(AthetaR120_2-AthetaR120_1)/100*(AF1793-450)))))</f>
        <v>1.4734255562359708</v>
      </c>
      <c r="AL1793" s="24">
        <f t="shared" si="867"/>
        <v>712.75964178152924</v>
      </c>
      <c r="AM1793" s="14">
        <f t="shared" si="868"/>
        <v>559.16510282986417</v>
      </c>
    </row>
    <row r="1794" spans="2:39" x14ac:dyDescent="0.25">
      <c r="B1794" s="3">
        <f t="shared" si="851"/>
        <v>8880</v>
      </c>
      <c r="C1794" s="14">
        <f t="shared" si="852"/>
        <v>148</v>
      </c>
      <c r="D1794" s="11">
        <f t="shared" si="853"/>
        <v>1080.4328308694121</v>
      </c>
      <c r="E1794" s="11">
        <f t="shared" si="839"/>
        <v>825.93753880107329</v>
      </c>
      <c r="F1794" s="11">
        <f t="shared" si="854"/>
        <v>411.11872898245178</v>
      </c>
      <c r="G1794" s="11">
        <f t="shared" si="840"/>
        <v>712.92847770450601</v>
      </c>
      <c r="H1794" s="11">
        <f t="shared" si="841"/>
        <v>568.7064449356277</v>
      </c>
      <c r="I1794" s="24">
        <f t="shared" si="855"/>
        <v>411.11872898245178</v>
      </c>
      <c r="J1794" s="12">
        <f t="shared" si="842"/>
        <v>0.1890783108951215</v>
      </c>
      <c r="K1794" s="24">
        <f t="shared" si="843"/>
        <v>611.4138369129256</v>
      </c>
      <c r="L1794" s="12">
        <f t="shared" si="856"/>
        <v>0.18729564983631478</v>
      </c>
      <c r="M1794" s="24">
        <f t="shared" si="857"/>
        <v>712.92847770450601</v>
      </c>
      <c r="N1794" s="12">
        <f t="shared" si="844"/>
        <v>0.32530094984724994</v>
      </c>
      <c r="O1794" s="24">
        <f t="shared" si="845"/>
        <v>1184.5963519389807</v>
      </c>
      <c r="P1794" s="12">
        <f t="shared" si="858"/>
        <v>0.16835301918372964</v>
      </c>
      <c r="Q1794" s="24">
        <f t="shared" si="859"/>
        <v>568.7064449356277</v>
      </c>
      <c r="R1794" s="12">
        <f t="shared" si="846"/>
        <v>0.29178970700183354</v>
      </c>
      <c r="S1794" s="24">
        <f t="shared" si="847"/>
        <v>726.35418616018512</v>
      </c>
      <c r="T1794" s="12">
        <f t="shared" si="860"/>
        <v>0.21343337854123351</v>
      </c>
      <c r="W1794" s="24">
        <f t="shared" si="861"/>
        <v>673.6086660150919</v>
      </c>
      <c r="X1794" s="24">
        <f t="shared" si="862"/>
        <v>867.92158160673262</v>
      </c>
      <c r="Y1794" s="13">
        <f t="shared" si="848"/>
        <v>0.28255408437567048</v>
      </c>
      <c r="Z1794" s="24">
        <f t="shared" si="849"/>
        <v>3808.2218196495346</v>
      </c>
      <c r="AA1794" s="24">
        <f t="shared" si="850"/>
        <v>18212.141178980677</v>
      </c>
      <c r="AB1794" s="24">
        <f t="shared" si="863"/>
        <v>712.92847770450601</v>
      </c>
      <c r="AC1794" s="24">
        <f t="shared" si="864"/>
        <v>568.7064449356277</v>
      </c>
      <c r="AE1794" s="14">
        <f t="shared" si="865"/>
        <v>148</v>
      </c>
      <c r="AF1794" s="24">
        <f t="shared" si="869"/>
        <v>509.35322246781385</v>
      </c>
      <c r="AG1794" s="3">
        <f t="shared" si="866"/>
        <v>-1</v>
      </c>
      <c r="AH1794" s="3">
        <f>IF(AC1794&lt;=450,AthetaR30_0,IF(AC1794&gt;=650,AthetaR30_2,(IF(AC1794&lt;=550,AthetaR30_0+(AthetaR30_1-AthetaR30_0)/100*(AC1794-450),AthetaR30_1+(AthetaR30_2-AthetaR30_1)/100*(AC1794-450)))))</f>
        <v>0</v>
      </c>
      <c r="AI1794" s="3">
        <f>IF(AD1794&lt;=450,AthetaR60_0,IF(AD1794&gt;=650,AthetaR60_2,(IF(AD1794&lt;=550,AthetaR60_0+(AthetaR60_1-AthetaR60_0)/100*(AD1794-450),AthetaR60_1+(AthetaR60_2-AthetaR60_1)/100*(AD1794-450)))))</f>
        <v>0.5</v>
      </c>
      <c r="AJ1794" s="3">
        <f>IF(AE1794&lt;=450,AthetaR90_0,IF(AE1794&gt;=650,AthetaR90_2,(IF(AE1794&lt;=550,AthetaR90_0+(AthetaR90_1-AthetaR90_0)/100*(AE1794-450),AthetaR90_1+(AthetaR90_2-AthetaR90_1)/100*(AE1794-450)))))</f>
        <v>1.3</v>
      </c>
      <c r="AK1794" s="3">
        <f>IF(AF1794&lt;=450,AthetaR120_0,IF(AF1794&gt;=650,AthetaR120_2,(IF(AF1794&lt;=550,AthetaR120_0+(AthetaR120_1-AthetaR120_0)/100*(AF1794-450),AthetaR120_1+(AthetaR120_2-AthetaR120_1)/100*(AF1794-450)))))</f>
        <v>1.4726567982317404</v>
      </c>
      <c r="AL1794" s="24">
        <f t="shared" si="867"/>
        <v>712.92847770450601</v>
      </c>
      <c r="AM1794" s="14">
        <f t="shared" si="868"/>
        <v>559.36513199951798</v>
      </c>
    </row>
    <row r="1795" spans="2:39" x14ac:dyDescent="0.25">
      <c r="B1795" s="3">
        <f t="shared" si="851"/>
        <v>8885</v>
      </c>
      <c r="C1795" s="14">
        <f t="shared" si="852"/>
        <v>148.08333333333334</v>
      </c>
      <c r="D1795" s="11">
        <f t="shared" si="853"/>
        <v>1080.5171006108105</v>
      </c>
      <c r="E1795" s="11">
        <f t="shared" si="839"/>
        <v>826.15133714972535</v>
      </c>
      <c r="F1795" s="11">
        <f t="shared" si="854"/>
        <v>411.30602463228809</v>
      </c>
      <c r="G1795" s="11">
        <f t="shared" si="840"/>
        <v>713.09683072368978</v>
      </c>
      <c r="H1795" s="11">
        <f t="shared" si="841"/>
        <v>568.91987831416895</v>
      </c>
      <c r="I1795" s="24">
        <f t="shared" si="855"/>
        <v>411.30602463228809</v>
      </c>
      <c r="J1795" s="12">
        <f t="shared" si="842"/>
        <v>0.18904881767665307</v>
      </c>
      <c r="K1795" s="24">
        <f t="shared" si="843"/>
        <v>611.50922265555187</v>
      </c>
      <c r="L1795" s="12">
        <f t="shared" si="856"/>
        <v>0.18724001544787819</v>
      </c>
      <c r="M1795" s="24">
        <f t="shared" si="857"/>
        <v>713.09683072368978</v>
      </c>
      <c r="N1795" s="12">
        <f t="shared" si="844"/>
        <v>0.32434104702290761</v>
      </c>
      <c r="O1795" s="24">
        <f t="shared" si="845"/>
        <v>1188.102221437674</v>
      </c>
      <c r="P1795" s="12">
        <f t="shared" si="858"/>
        <v>0.16786815719025233</v>
      </c>
      <c r="Q1795" s="24">
        <f t="shared" si="859"/>
        <v>568.91987831416895</v>
      </c>
      <c r="R1795" s="12">
        <f t="shared" si="846"/>
        <v>0.29170354275920918</v>
      </c>
      <c r="S1795" s="24">
        <f t="shared" si="847"/>
        <v>726.56873877663793</v>
      </c>
      <c r="T1795" s="12">
        <f t="shared" si="860"/>
        <v>0.213322929959531</v>
      </c>
      <c r="W1795" s="24">
        <f t="shared" si="861"/>
        <v>673.89122009946755</v>
      </c>
      <c r="X1795" s="24">
        <f t="shared" si="862"/>
        <v>868.8115340858642</v>
      </c>
      <c r="Y1795" s="13">
        <f t="shared" si="848"/>
        <v>0.2823053686604442</v>
      </c>
      <c r="Z1795" s="24">
        <f t="shared" si="849"/>
        <v>3806.5029262564449</v>
      </c>
      <c r="AA1795" s="24">
        <f t="shared" si="850"/>
        <v>18217.036285940019</v>
      </c>
      <c r="AB1795" s="24">
        <f t="shared" si="863"/>
        <v>713.09683072368978</v>
      </c>
      <c r="AC1795" s="24">
        <f t="shared" si="864"/>
        <v>568.91987831416895</v>
      </c>
      <c r="AE1795" s="14">
        <f t="shared" si="865"/>
        <v>148.08333333333334</v>
      </c>
      <c r="AF1795" s="24">
        <f t="shared" si="869"/>
        <v>509.45993915708448</v>
      </c>
      <c r="AG1795" s="3">
        <f t="shared" si="866"/>
        <v>-1</v>
      </c>
      <c r="AH1795" s="3">
        <f>IF(AC1795&lt;=450,AthetaR30_0,IF(AC1795&gt;=650,AthetaR30_2,(IF(AC1795&lt;=550,AthetaR30_0+(AthetaR30_1-AthetaR30_0)/100*(AC1795-450),AthetaR30_1+(AthetaR30_2-AthetaR30_1)/100*(AC1795-450)))))</f>
        <v>0</v>
      </c>
      <c r="AI1795" s="3">
        <f>IF(AD1795&lt;=450,AthetaR60_0,IF(AD1795&gt;=650,AthetaR60_2,(IF(AD1795&lt;=550,AthetaR60_0+(AthetaR60_1-AthetaR60_0)/100*(AD1795-450),AthetaR60_1+(AthetaR60_2-AthetaR60_1)/100*(AD1795-450)))))</f>
        <v>0.5</v>
      </c>
      <c r="AJ1795" s="3">
        <f>IF(AE1795&lt;=450,AthetaR90_0,IF(AE1795&gt;=650,AthetaR90_2,(IF(AE1795&lt;=550,AthetaR90_0+(AthetaR90_1-AthetaR90_0)/100*(AE1795-450),AthetaR90_1+(AthetaR90_2-AthetaR90_1)/100*(AE1795-450)))))</f>
        <v>1.3</v>
      </c>
      <c r="AK1795" s="3">
        <f>IF(AF1795&lt;=450,AthetaR120_0,IF(AF1795&gt;=650,AthetaR120_2,(IF(AF1795&lt;=550,AthetaR120_0+(AthetaR120_1-AthetaR120_0)/100*(AF1795-450),AthetaR120_1+(AthetaR120_2-AthetaR120_1)/100*(AF1795-450)))))</f>
        <v>1.4718884380689918</v>
      </c>
      <c r="AL1795" s="24">
        <f t="shared" si="867"/>
        <v>713.09683072368978</v>
      </c>
      <c r="AM1795" s="14">
        <f t="shared" si="868"/>
        <v>559.56505587969059</v>
      </c>
    </row>
    <row r="1796" spans="2:39" x14ac:dyDescent="0.25">
      <c r="B1796" s="3">
        <f t="shared" si="851"/>
        <v>8890</v>
      </c>
      <c r="C1796" s="14">
        <f t="shared" si="852"/>
        <v>148.16666666666666</v>
      </c>
      <c r="D1796" s="11">
        <f t="shared" si="853"/>
        <v>1080.601322983043</v>
      </c>
      <c r="E1796" s="11">
        <f t="shared" si="839"/>
        <v>826.36513549837741</v>
      </c>
      <c r="F1796" s="11">
        <f t="shared" si="854"/>
        <v>411.49326464773594</v>
      </c>
      <c r="G1796" s="11">
        <f t="shared" si="840"/>
        <v>713.26469888088002</v>
      </c>
      <c r="H1796" s="11">
        <f t="shared" si="841"/>
        <v>569.13320124412849</v>
      </c>
      <c r="I1796" s="24">
        <f t="shared" si="855"/>
        <v>411.49326464773594</v>
      </c>
      <c r="J1796" s="12">
        <f t="shared" si="842"/>
        <v>0.18901931967241067</v>
      </c>
      <c r="K1796" s="24">
        <f t="shared" si="843"/>
        <v>611.6046536499889</v>
      </c>
      <c r="L1796" s="12">
        <f t="shared" si="856"/>
        <v>0.1871843856537834</v>
      </c>
      <c r="M1796" s="24">
        <f t="shared" si="857"/>
        <v>713.26469888088002</v>
      </c>
      <c r="N1796" s="12">
        <f t="shared" si="844"/>
        <v>0.32337663748859896</v>
      </c>
      <c r="O1796" s="24">
        <f t="shared" si="845"/>
        <v>1191.645511141551</v>
      </c>
      <c r="P1796" s="12">
        <f t="shared" si="858"/>
        <v>0.16738132995240926</v>
      </c>
      <c r="Q1796" s="24">
        <f t="shared" si="859"/>
        <v>569.13320124412849</v>
      </c>
      <c r="R1796" s="12">
        <f t="shared" si="846"/>
        <v>0.29161739726612962</v>
      </c>
      <c r="S1796" s="24">
        <f t="shared" si="847"/>
        <v>726.78337145234559</v>
      </c>
      <c r="T1796" s="12">
        <f t="shared" si="860"/>
        <v>0.21321254432799422</v>
      </c>
      <c r="W1796" s="24">
        <f t="shared" si="861"/>
        <v>674.17352546812799</v>
      </c>
      <c r="X1796" s="24">
        <f t="shared" si="862"/>
        <v>869.7085722713291</v>
      </c>
      <c r="Y1796" s="13">
        <f t="shared" si="848"/>
        <v>0.28205517451808038</v>
      </c>
      <c r="Z1796" s="24">
        <f t="shared" si="849"/>
        <v>3804.7902507562358</v>
      </c>
      <c r="AA1796" s="24">
        <f t="shared" si="850"/>
        <v>18221.949426252311</v>
      </c>
      <c r="AB1796" s="24">
        <f t="shared" si="863"/>
        <v>713.26469888088002</v>
      </c>
      <c r="AC1796" s="24">
        <f t="shared" si="864"/>
        <v>569.13320124412849</v>
      </c>
      <c r="AE1796" s="14">
        <f t="shared" si="865"/>
        <v>148.16666666666666</v>
      </c>
      <c r="AF1796" s="24">
        <f t="shared" si="869"/>
        <v>509.56660062206424</v>
      </c>
      <c r="AG1796" s="3">
        <f t="shared" si="866"/>
        <v>-1</v>
      </c>
      <c r="AH1796" s="3">
        <f>IF(AC1796&lt;=450,AthetaR30_0,IF(AC1796&gt;=650,AthetaR30_2,(IF(AC1796&lt;=550,AthetaR30_0+(AthetaR30_1-AthetaR30_0)/100*(AC1796-450),AthetaR30_1+(AthetaR30_2-AthetaR30_1)/100*(AC1796-450)))))</f>
        <v>0</v>
      </c>
      <c r="AI1796" s="3">
        <f>IF(AD1796&lt;=450,AthetaR60_0,IF(AD1796&gt;=650,AthetaR60_2,(IF(AD1796&lt;=550,AthetaR60_0+(AthetaR60_1-AthetaR60_0)/100*(AD1796-450),AthetaR60_1+(AthetaR60_2-AthetaR60_1)/100*(AD1796-450)))))</f>
        <v>0.5</v>
      </c>
      <c r="AJ1796" s="3">
        <f>IF(AE1796&lt;=450,AthetaR90_0,IF(AE1796&gt;=650,AthetaR90_2,(IF(AE1796&lt;=550,AthetaR90_0+(AthetaR90_1-AthetaR90_0)/100*(AE1796-450),AthetaR90_1+(AthetaR90_2-AthetaR90_1)/100*(AE1796-450)))))</f>
        <v>1.3</v>
      </c>
      <c r="AK1796" s="3">
        <f>IF(AF1796&lt;=450,AthetaR120_0,IF(AF1796&gt;=650,AthetaR120_2,(IF(AF1796&lt;=550,AthetaR120_0+(AthetaR120_1-AthetaR120_0)/100*(AF1796-450),AthetaR120_1+(AthetaR120_2-AthetaR120_1)/100*(AF1796-450)))))</f>
        <v>1.4711204755211376</v>
      </c>
      <c r="AL1796" s="24">
        <f t="shared" si="867"/>
        <v>713.26469888088002</v>
      </c>
      <c r="AM1796" s="14">
        <f t="shared" si="868"/>
        <v>559.76487463566934</v>
      </c>
    </row>
    <row r="1797" spans="2:39" x14ac:dyDescent="0.25">
      <c r="B1797" s="3">
        <f t="shared" si="851"/>
        <v>8895</v>
      </c>
      <c r="C1797" s="14">
        <f t="shared" si="852"/>
        <v>148.25</v>
      </c>
      <c r="D1797" s="11">
        <f t="shared" si="853"/>
        <v>1080.6854980393339</v>
      </c>
      <c r="E1797" s="11">
        <f t="shared" si="839"/>
        <v>826.57893384702948</v>
      </c>
      <c r="F1797" s="11">
        <f t="shared" si="854"/>
        <v>411.68044903338972</v>
      </c>
      <c r="G1797" s="11">
        <f t="shared" si="840"/>
        <v>713.4320802108324</v>
      </c>
      <c r="H1797" s="11">
        <f t="shared" si="841"/>
        <v>569.34641378845652</v>
      </c>
      <c r="I1797" s="24">
        <f t="shared" si="855"/>
        <v>411.68044903338972</v>
      </c>
      <c r="J1797" s="12">
        <f t="shared" si="842"/>
        <v>0.18898981688371613</v>
      </c>
      <c r="K1797" s="24">
        <f t="shared" si="843"/>
        <v>611.70012992039733</v>
      </c>
      <c r="L1797" s="12">
        <f t="shared" si="856"/>
        <v>0.18712876047211133</v>
      </c>
      <c r="M1797" s="24">
        <f t="shared" si="857"/>
        <v>713.4320802108324</v>
      </c>
      <c r="N1797" s="12">
        <f t="shared" si="844"/>
        <v>0.32240771300457349</v>
      </c>
      <c r="O1797" s="24">
        <f t="shared" si="845"/>
        <v>1195.226735986528</v>
      </c>
      <c r="P1797" s="12">
        <f t="shared" si="858"/>
        <v>0.16689253055211672</v>
      </c>
      <c r="Q1797" s="24">
        <f t="shared" si="859"/>
        <v>569.34641378845652</v>
      </c>
      <c r="R1797" s="12">
        <f t="shared" si="846"/>
        <v>0.29153127057619488</v>
      </c>
      <c r="S1797" s="24">
        <f t="shared" si="847"/>
        <v>726.99808408320337</v>
      </c>
      <c r="T1797" s="12">
        <f t="shared" si="860"/>
        <v>0.21310222165551351</v>
      </c>
      <c r="W1797" s="24">
        <f t="shared" si="861"/>
        <v>674.45558064264605</v>
      </c>
      <c r="X1797" s="24">
        <f t="shared" si="862"/>
        <v>870.612775307314</v>
      </c>
      <c r="Y1797" s="13">
        <f t="shared" si="848"/>
        <v>0.28180348998546007</v>
      </c>
      <c r="Z1797" s="24">
        <f t="shared" si="849"/>
        <v>3803.0838301095855</v>
      </c>
      <c r="AA1797" s="24">
        <f t="shared" si="850"/>
        <v>18226.880795596222</v>
      </c>
      <c r="AB1797" s="24">
        <f t="shared" si="863"/>
        <v>713.4320802108324</v>
      </c>
      <c r="AC1797" s="24">
        <f t="shared" si="864"/>
        <v>569.34641378845652</v>
      </c>
      <c r="AE1797" s="14">
        <f t="shared" si="865"/>
        <v>148.25</v>
      </c>
      <c r="AF1797" s="24">
        <f t="shared" si="869"/>
        <v>509.67320689422826</v>
      </c>
      <c r="AG1797" s="3">
        <f t="shared" si="866"/>
        <v>-1</v>
      </c>
      <c r="AH1797" s="3">
        <f>IF(AC1797&lt;=450,AthetaR30_0,IF(AC1797&gt;=650,AthetaR30_2,(IF(AC1797&lt;=550,AthetaR30_0+(AthetaR30_1-AthetaR30_0)/100*(AC1797-450),AthetaR30_1+(AthetaR30_2-AthetaR30_1)/100*(AC1797-450)))))</f>
        <v>0</v>
      </c>
      <c r="AI1797" s="3">
        <f>IF(AD1797&lt;=450,AthetaR60_0,IF(AD1797&gt;=650,AthetaR60_2,(IF(AD1797&lt;=550,AthetaR60_0+(AthetaR60_1-AthetaR60_0)/100*(AD1797-450),AthetaR60_1+(AthetaR60_2-AthetaR60_1)/100*(AD1797-450)))))</f>
        <v>0.5</v>
      </c>
      <c r="AJ1797" s="3">
        <f>IF(AE1797&lt;=450,AthetaR90_0,IF(AE1797&gt;=650,AthetaR90_2,(IF(AE1797&lt;=550,AthetaR90_0+(AthetaR90_1-AthetaR90_0)/100*(AE1797-450),AthetaR90_1+(AthetaR90_2-AthetaR90_1)/100*(AE1797-450)))))</f>
        <v>1.3</v>
      </c>
      <c r="AK1797" s="3">
        <f>IF(AF1797&lt;=450,AthetaR120_0,IF(AF1797&gt;=650,AthetaR120_2,(IF(AF1797&lt;=550,AthetaR120_0+(AthetaR120_1-AthetaR120_0)/100*(AF1797-450),AthetaR120_1+(AthetaR120_2-AthetaR120_1)/100*(AF1797-450)))))</f>
        <v>1.4703529103615567</v>
      </c>
      <c r="AL1797" s="24">
        <f t="shared" si="867"/>
        <v>713.4320802108324</v>
      </c>
      <c r="AM1797" s="14">
        <f t="shared" si="868"/>
        <v>559.96458843353548</v>
      </c>
    </row>
    <row r="1798" spans="2:39" x14ac:dyDescent="0.25">
      <c r="B1798" s="3">
        <f t="shared" si="851"/>
        <v>8900</v>
      </c>
      <c r="C1798" s="14">
        <f t="shared" si="852"/>
        <v>148.33333333333334</v>
      </c>
      <c r="D1798" s="11">
        <f t="shared" si="853"/>
        <v>1080.7696258328167</v>
      </c>
      <c r="E1798" s="11">
        <f t="shared" si="839"/>
        <v>826.79273219568154</v>
      </c>
      <c r="F1798" s="11">
        <f t="shared" si="854"/>
        <v>411.86757779386181</v>
      </c>
      <c r="G1798" s="11">
        <f t="shared" si="840"/>
        <v>713.5989727413845</v>
      </c>
      <c r="H1798" s="11">
        <f t="shared" si="841"/>
        <v>569.55951601011202</v>
      </c>
      <c r="I1798" s="24">
        <f t="shared" si="855"/>
        <v>411.86757779386181</v>
      </c>
      <c r="J1798" s="12">
        <f t="shared" si="842"/>
        <v>0.18896030931193439</v>
      </c>
      <c r="K1798" s="24">
        <f t="shared" si="843"/>
        <v>611.79565149081736</v>
      </c>
      <c r="L1798" s="12">
        <f t="shared" si="856"/>
        <v>0.18707313992097738</v>
      </c>
      <c r="M1798" s="24">
        <f t="shared" si="857"/>
        <v>713.5989727413845</v>
      </c>
      <c r="N1798" s="12">
        <f t="shared" si="844"/>
        <v>0.32143426571905775</v>
      </c>
      <c r="O1798" s="24">
        <f t="shared" si="845"/>
        <v>1198.8464192182428</v>
      </c>
      <c r="P1798" s="12">
        <f t="shared" si="858"/>
        <v>0.16640175220180303</v>
      </c>
      <c r="Q1798" s="24">
        <f t="shared" si="859"/>
        <v>569.55951601011202</v>
      </c>
      <c r="R1798" s="12">
        <f t="shared" si="846"/>
        <v>0.29144516274288551</v>
      </c>
      <c r="S1798" s="24">
        <f t="shared" si="847"/>
        <v>727.21287656509367</v>
      </c>
      <c r="T1798" s="12">
        <f t="shared" si="860"/>
        <v>0.21299196195088949</v>
      </c>
      <c r="W1798" s="24">
        <f t="shared" si="861"/>
        <v>674.73738413263152</v>
      </c>
      <c r="X1798" s="24">
        <f t="shared" si="862"/>
        <v>871.52422345700961</v>
      </c>
      <c r="Y1798" s="13">
        <f t="shared" si="848"/>
        <v>0.2815503029769561</v>
      </c>
      <c r="Z1798" s="24">
        <f t="shared" si="849"/>
        <v>3801.3837015762506</v>
      </c>
      <c r="AA1798" s="24">
        <f t="shared" si="850"/>
        <v>18231.830591297741</v>
      </c>
      <c r="AB1798" s="24">
        <f t="shared" si="863"/>
        <v>713.5989727413845</v>
      </c>
      <c r="AC1798" s="24">
        <f t="shared" si="864"/>
        <v>569.55951601011202</v>
      </c>
      <c r="AE1798" s="14">
        <f t="shared" si="865"/>
        <v>148.33333333333334</v>
      </c>
      <c r="AF1798" s="24">
        <f t="shared" si="869"/>
        <v>509.77975800505601</v>
      </c>
      <c r="AG1798" s="3">
        <f t="shared" si="866"/>
        <v>-1</v>
      </c>
      <c r="AH1798" s="3">
        <f>IF(AC1798&lt;=450,AthetaR30_0,IF(AC1798&gt;=650,AthetaR30_2,(IF(AC1798&lt;=550,AthetaR30_0+(AthetaR30_1-AthetaR30_0)/100*(AC1798-450),AthetaR30_1+(AthetaR30_2-AthetaR30_1)/100*(AC1798-450)))))</f>
        <v>0</v>
      </c>
      <c r="AI1798" s="3">
        <f>IF(AD1798&lt;=450,AthetaR60_0,IF(AD1798&gt;=650,AthetaR60_2,(IF(AD1798&lt;=550,AthetaR60_0+(AthetaR60_1-AthetaR60_0)/100*(AD1798-450),AthetaR60_1+(AthetaR60_2-AthetaR60_1)/100*(AD1798-450)))))</f>
        <v>0.5</v>
      </c>
      <c r="AJ1798" s="3">
        <f>IF(AE1798&lt;=450,AthetaR90_0,IF(AE1798&gt;=650,AthetaR90_2,(IF(AE1798&lt;=550,AthetaR90_0+(AthetaR90_1-AthetaR90_0)/100*(AE1798-450),AthetaR90_1+(AthetaR90_2-AthetaR90_1)/100*(AE1798-450)))))</f>
        <v>1.3</v>
      </c>
      <c r="AK1798" s="3">
        <f>IF(AF1798&lt;=450,AthetaR120_0,IF(AF1798&gt;=650,AthetaR120_2,(IF(AF1798&lt;=550,AthetaR120_0+(AthetaR120_1-AthetaR120_0)/100*(AF1798-450),AthetaR120_1+(AthetaR120_2-AthetaR120_1)/100*(AF1798-450)))))</f>
        <v>1.4695857423635967</v>
      </c>
      <c r="AL1798" s="24">
        <f t="shared" si="867"/>
        <v>713.5989727413845</v>
      </c>
      <c r="AM1798" s="14">
        <f t="shared" si="868"/>
        <v>560.16419744017219</v>
      </c>
    </row>
    <row r="1799" spans="2:39" x14ac:dyDescent="0.25">
      <c r="B1799" s="3">
        <f t="shared" si="851"/>
        <v>8905</v>
      </c>
      <c r="C1799" s="14">
        <f t="shared" si="852"/>
        <v>148.41666666666666</v>
      </c>
      <c r="D1799" s="11">
        <f t="shared" si="853"/>
        <v>1080.8537064165364</v>
      </c>
      <c r="E1799" s="11">
        <f t="shared" si="839"/>
        <v>827.0065305443336</v>
      </c>
      <c r="F1799" s="11">
        <f t="shared" si="854"/>
        <v>412.0546509337828</v>
      </c>
      <c r="G1799" s="11">
        <f t="shared" si="840"/>
        <v>713.76537449358625</v>
      </c>
      <c r="H1799" s="11">
        <f t="shared" si="841"/>
        <v>569.77250797206295</v>
      </c>
      <c r="I1799" s="24">
        <f t="shared" si="855"/>
        <v>412.0546509337828</v>
      </c>
      <c r="J1799" s="12">
        <f t="shared" si="842"/>
        <v>0.18893079695847326</v>
      </c>
      <c r="K1799" s="24">
        <f t="shared" si="843"/>
        <v>611.89121838516951</v>
      </c>
      <c r="L1799" s="12">
        <f t="shared" si="856"/>
        <v>0.18701752401845748</v>
      </c>
      <c r="M1799" s="24">
        <f t="shared" si="857"/>
        <v>713.76537449358625</v>
      </c>
      <c r="N1799" s="12">
        <f t="shared" si="844"/>
        <v>0.32045628817858585</v>
      </c>
      <c r="O1799" s="24">
        <f t="shared" si="845"/>
        <v>1202.5050925403816</v>
      </c>
      <c r="P1799" s="12">
        <f t="shared" si="858"/>
        <v>0.16590898824894301</v>
      </c>
      <c r="Q1799" s="24">
        <f t="shared" si="859"/>
        <v>569.77250797206295</v>
      </c>
      <c r="R1799" s="12">
        <f t="shared" si="846"/>
        <v>0.29135907381956189</v>
      </c>
      <c r="S1799" s="24">
        <f t="shared" si="847"/>
        <v>727.42774879388639</v>
      </c>
      <c r="T1799" s="12">
        <f t="shared" si="860"/>
        <v>0.2128817652227192</v>
      </c>
      <c r="W1799" s="24">
        <f t="shared" si="861"/>
        <v>675.01893443560846</v>
      </c>
      <c r="X1799" s="24">
        <f t="shared" si="862"/>
        <v>872.44299812150393</v>
      </c>
      <c r="Y1799" s="13">
        <f t="shared" si="848"/>
        <v>0.28129560128321124</v>
      </c>
      <c r="Z1799" s="24">
        <f t="shared" si="849"/>
        <v>3799.6899027181285</v>
      </c>
      <c r="AA1799" s="24">
        <f t="shared" si="850"/>
        <v>18236.799012346331</v>
      </c>
      <c r="AB1799" s="24">
        <f t="shared" si="863"/>
        <v>713.76537449358625</v>
      </c>
      <c r="AC1799" s="24">
        <f t="shared" si="864"/>
        <v>569.77250797206295</v>
      </c>
      <c r="AE1799" s="14">
        <f t="shared" si="865"/>
        <v>148.41666666666666</v>
      </c>
      <c r="AF1799" s="24">
        <f t="shared" si="869"/>
        <v>509.88625398603148</v>
      </c>
      <c r="AG1799" s="3">
        <f t="shared" si="866"/>
        <v>-1</v>
      </c>
      <c r="AH1799" s="3">
        <f>IF(AC1799&lt;=450,AthetaR30_0,IF(AC1799&gt;=650,AthetaR30_2,(IF(AC1799&lt;=550,AthetaR30_0+(AthetaR30_1-AthetaR30_0)/100*(AC1799-450),AthetaR30_1+(AthetaR30_2-AthetaR30_1)/100*(AC1799-450)))))</f>
        <v>0</v>
      </c>
      <c r="AI1799" s="3">
        <f>IF(AD1799&lt;=450,AthetaR60_0,IF(AD1799&gt;=650,AthetaR60_2,(IF(AD1799&lt;=550,AthetaR60_0+(AthetaR60_1-AthetaR60_0)/100*(AD1799-450),AthetaR60_1+(AthetaR60_2-AthetaR60_1)/100*(AD1799-450)))))</f>
        <v>0.5</v>
      </c>
      <c r="AJ1799" s="3">
        <f>IF(AE1799&lt;=450,AthetaR90_0,IF(AE1799&gt;=650,AthetaR90_2,(IF(AE1799&lt;=550,AthetaR90_0+(AthetaR90_1-AthetaR90_0)/100*(AE1799-450),AthetaR90_1+(AthetaR90_2-AthetaR90_1)/100*(AE1799-450)))))</f>
        <v>1.3</v>
      </c>
      <c r="AK1799" s="3">
        <f>IF(AF1799&lt;=450,AthetaR120_0,IF(AF1799&gt;=650,AthetaR120_2,(IF(AF1799&lt;=550,AthetaR120_0+(AthetaR120_1-AthetaR120_0)/100*(AF1799-450),AthetaR120_1+(AthetaR120_2-AthetaR120_1)/100*(AF1799-450)))))</f>
        <v>1.4688189713005735</v>
      </c>
      <c r="AL1799" s="24">
        <f t="shared" si="867"/>
        <v>713.76537449358625</v>
      </c>
      <c r="AM1799" s="14">
        <f t="shared" si="868"/>
        <v>560.36370182327255</v>
      </c>
    </row>
    <row r="1800" spans="2:39" x14ac:dyDescent="0.25">
      <c r="B1800" s="3">
        <f t="shared" si="851"/>
        <v>8910</v>
      </c>
      <c r="C1800" s="14">
        <f t="shared" si="852"/>
        <v>148.5</v>
      </c>
      <c r="D1800" s="11">
        <f t="shared" si="853"/>
        <v>1080.9377398434485</v>
      </c>
      <c r="E1800" s="11">
        <f t="shared" si="839"/>
        <v>827.22032889298566</v>
      </c>
      <c r="F1800" s="11">
        <f t="shared" si="854"/>
        <v>412.24166845780127</v>
      </c>
      <c r="G1800" s="11">
        <f t="shared" si="840"/>
        <v>713.93128348183518</v>
      </c>
      <c r="H1800" s="11">
        <f t="shared" si="841"/>
        <v>569.98538973728569</v>
      </c>
      <c r="I1800" s="24">
        <f t="shared" si="855"/>
        <v>412.24166845780127</v>
      </c>
      <c r="J1800" s="12">
        <f t="shared" si="842"/>
        <v>0.18890127982478311</v>
      </c>
      <c r="K1800" s="24">
        <f t="shared" si="843"/>
        <v>611.98683062725524</v>
      </c>
      <c r="L1800" s="12">
        <f t="shared" si="856"/>
        <v>0.18696191278264024</v>
      </c>
      <c r="M1800" s="24">
        <f t="shared" si="857"/>
        <v>713.93128348183518</v>
      </c>
      <c r="N1800" s="12">
        <f t="shared" si="844"/>
        <v>0.31947377333846882</v>
      </c>
      <c r="O1800" s="24">
        <f t="shared" si="845"/>
        <v>1206.2032962658106</v>
      </c>
      <c r="P1800" s="12">
        <f t="shared" si="858"/>
        <v>0.16541423218089127</v>
      </c>
      <c r="Q1800" s="24">
        <f t="shared" si="859"/>
        <v>569.98538973728569</v>
      </c>
      <c r="R1800" s="12">
        <f t="shared" si="846"/>
        <v>0.29127300385946447</v>
      </c>
      <c r="S1800" s="24">
        <f t="shared" si="847"/>
        <v>727.64270066543929</v>
      </c>
      <c r="T1800" s="12">
        <f t="shared" si="860"/>
        <v>0.21277163147947747</v>
      </c>
      <c r="W1800" s="24">
        <f t="shared" si="861"/>
        <v>675.30023003689166</v>
      </c>
      <c r="X1800" s="24">
        <f t="shared" si="862"/>
        <v>873.36918185904347</v>
      </c>
      <c r="Y1800" s="13">
        <f t="shared" si="848"/>
        <v>0.28103937256990785</v>
      </c>
      <c r="Z1800" s="24">
        <f t="shared" si="849"/>
        <v>3798.0024714023502</v>
      </c>
      <c r="AA1800" s="24">
        <f t="shared" si="850"/>
        <v>18241.786259411318</v>
      </c>
      <c r="AB1800" s="24">
        <f t="shared" si="863"/>
        <v>713.93128348183518</v>
      </c>
      <c r="AC1800" s="24">
        <f t="shared" si="864"/>
        <v>569.98538973728569</v>
      </c>
      <c r="AE1800" s="14">
        <f t="shared" si="865"/>
        <v>148.5</v>
      </c>
      <c r="AF1800" s="24">
        <f t="shared" si="869"/>
        <v>509.99269486864284</v>
      </c>
      <c r="AG1800" s="3">
        <f t="shared" si="866"/>
        <v>-1</v>
      </c>
      <c r="AH1800" s="3">
        <f>IF(AC1800&lt;=450,AthetaR30_0,IF(AC1800&gt;=650,AthetaR30_2,(IF(AC1800&lt;=550,AthetaR30_0+(AthetaR30_1-AthetaR30_0)/100*(AC1800-450),AthetaR30_1+(AthetaR30_2-AthetaR30_1)/100*(AC1800-450)))))</f>
        <v>0</v>
      </c>
      <c r="AI1800" s="3">
        <f>IF(AD1800&lt;=450,AthetaR60_0,IF(AD1800&gt;=650,AthetaR60_2,(IF(AD1800&lt;=550,AthetaR60_0+(AthetaR60_1-AthetaR60_0)/100*(AD1800-450),AthetaR60_1+(AthetaR60_2-AthetaR60_1)/100*(AD1800-450)))))</f>
        <v>0.5</v>
      </c>
      <c r="AJ1800" s="3">
        <f>IF(AE1800&lt;=450,AthetaR90_0,IF(AE1800&gt;=650,AthetaR90_2,(IF(AE1800&lt;=550,AthetaR90_0+(AthetaR90_1-AthetaR90_0)/100*(AE1800-450),AthetaR90_1+(AthetaR90_2-AthetaR90_1)/100*(AE1800-450)))))</f>
        <v>1.3</v>
      </c>
      <c r="AK1800" s="3">
        <f>IF(AF1800&lt;=450,AthetaR120_0,IF(AF1800&gt;=650,AthetaR120_2,(IF(AF1800&lt;=550,AthetaR120_0+(AthetaR120_1-AthetaR120_0)/100*(AF1800-450),AthetaR120_1+(AthetaR120_2-AthetaR120_1)/100*(AF1800-450)))))</f>
        <v>1.4680525969457716</v>
      </c>
      <c r="AL1800" s="24">
        <f t="shared" si="867"/>
        <v>713.93128348183518</v>
      </c>
      <c r="AM1800" s="14">
        <f t="shared" si="868"/>
        <v>560.56310175134729</v>
      </c>
    </row>
    <row r="1801" spans="2:39" x14ac:dyDescent="0.25">
      <c r="B1801" s="3">
        <f t="shared" si="851"/>
        <v>8915</v>
      </c>
      <c r="C1801" s="14">
        <f t="shared" si="852"/>
        <v>148.58333333333334</v>
      </c>
      <c r="D1801" s="11">
        <f t="shared" si="853"/>
        <v>1081.0217261664193</v>
      </c>
      <c r="E1801" s="11">
        <f t="shared" si="839"/>
        <v>827.43412724163784</v>
      </c>
      <c r="F1801" s="11">
        <f t="shared" si="854"/>
        <v>412.4286303705839</v>
      </c>
      <c r="G1801" s="11">
        <f t="shared" si="840"/>
        <v>714.09669771401605</v>
      </c>
      <c r="H1801" s="11">
        <f t="shared" si="841"/>
        <v>570.19816136876511</v>
      </c>
      <c r="I1801" s="24">
        <f t="shared" si="855"/>
        <v>412.4286303705839</v>
      </c>
      <c r="J1801" s="12">
        <f t="shared" si="842"/>
        <v>0.18887175791235708</v>
      </c>
      <c r="K1801" s="24">
        <f t="shared" si="843"/>
        <v>612.08248824075622</v>
      </c>
      <c r="L1801" s="12">
        <f t="shared" si="856"/>
        <v>0.18690630623161386</v>
      </c>
      <c r="M1801" s="24">
        <f t="shared" si="857"/>
        <v>714.09669771401605</v>
      </c>
      <c r="N1801" s="12">
        <f t="shared" si="844"/>
        <v>0.31848671457341104</v>
      </c>
      <c r="O1801" s="24">
        <f t="shared" si="845"/>
        <v>1209.9415794705451</v>
      </c>
      <c r="P1801" s="12">
        <f t="shared" si="858"/>
        <v>0.16491747762969144</v>
      </c>
      <c r="Q1801" s="24">
        <f t="shared" si="859"/>
        <v>570.19816136876511</v>
      </c>
      <c r="R1801" s="12">
        <f t="shared" si="846"/>
        <v>0.29118695291571417</v>
      </c>
      <c r="S1801" s="24">
        <f t="shared" si="847"/>
        <v>727.85773207559805</v>
      </c>
      <c r="T1801" s="12">
        <f t="shared" si="860"/>
        <v>0.21266156072949632</v>
      </c>
      <c r="W1801" s="24">
        <f t="shared" si="861"/>
        <v>675.58126940946158</v>
      </c>
      <c r="X1801" s="24">
        <f t="shared" si="862"/>
        <v>874.30285840466729</v>
      </c>
      <c r="Y1801" s="13">
        <f t="shared" si="848"/>
        <v>0.28078160437652921</v>
      </c>
      <c r="Z1801" s="24">
        <f t="shared" si="849"/>
        <v>3796.3214458044063</v>
      </c>
      <c r="AA1801" s="24">
        <f t="shared" si="850"/>
        <v>18246.792534858265</v>
      </c>
      <c r="AB1801" s="24">
        <f t="shared" si="863"/>
        <v>714.09669771401605</v>
      </c>
      <c r="AC1801" s="24">
        <f t="shared" si="864"/>
        <v>570.19816136876511</v>
      </c>
      <c r="AE1801" s="14">
        <f t="shared" si="865"/>
        <v>148.58333333333334</v>
      </c>
      <c r="AF1801" s="24">
        <f t="shared" si="869"/>
        <v>510.09908068438256</v>
      </c>
      <c r="AG1801" s="3">
        <f t="shared" si="866"/>
        <v>-1</v>
      </c>
      <c r="AH1801" s="3">
        <f>IF(AC1801&lt;=450,AthetaR30_0,IF(AC1801&gt;=650,AthetaR30_2,(IF(AC1801&lt;=550,AthetaR30_0+(AthetaR30_1-AthetaR30_0)/100*(AC1801-450),AthetaR30_1+(AthetaR30_2-AthetaR30_1)/100*(AC1801-450)))))</f>
        <v>0</v>
      </c>
      <c r="AI1801" s="3">
        <f>IF(AD1801&lt;=450,AthetaR60_0,IF(AD1801&gt;=650,AthetaR60_2,(IF(AD1801&lt;=550,AthetaR60_0+(AthetaR60_1-AthetaR60_0)/100*(AD1801-450),AthetaR60_1+(AthetaR60_2-AthetaR60_1)/100*(AD1801-450)))))</f>
        <v>0.5</v>
      </c>
      <c r="AJ1801" s="3">
        <f>IF(AE1801&lt;=450,AthetaR90_0,IF(AE1801&gt;=650,AthetaR90_2,(IF(AE1801&lt;=550,AthetaR90_0+(AthetaR90_1-AthetaR90_0)/100*(AE1801-450),AthetaR90_1+(AthetaR90_2-AthetaR90_1)/100*(AE1801-450)))))</f>
        <v>1.3</v>
      </c>
      <c r="AK1801" s="3">
        <f>IF(AF1801&lt;=450,AthetaR120_0,IF(AF1801&gt;=650,AthetaR120_2,(IF(AF1801&lt;=550,AthetaR120_0+(AthetaR120_1-AthetaR120_0)/100*(AF1801-450),AthetaR120_1+(AthetaR120_2-AthetaR120_1)/100*(AF1801-450)))))</f>
        <v>1.4672866190724456</v>
      </c>
      <c r="AL1801" s="24">
        <f t="shared" si="867"/>
        <v>714.09669771401605</v>
      </c>
      <c r="AM1801" s="14">
        <f t="shared" si="868"/>
        <v>560.76239739373318</v>
      </c>
    </row>
    <row r="1802" spans="2:39" x14ac:dyDescent="0.25">
      <c r="B1802" s="3">
        <f t="shared" si="851"/>
        <v>8920</v>
      </c>
      <c r="C1802" s="14">
        <f t="shared" si="852"/>
        <v>148.66666666666666</v>
      </c>
      <c r="D1802" s="11">
        <f t="shared" si="853"/>
        <v>1081.1056654382262</v>
      </c>
      <c r="E1802" s="11">
        <f t="shared" si="839"/>
        <v>827.64792559028979</v>
      </c>
      <c r="F1802" s="11">
        <f t="shared" si="854"/>
        <v>412.61553667681551</v>
      </c>
      <c r="G1802" s="11">
        <f t="shared" si="840"/>
        <v>714.26161519164577</v>
      </c>
      <c r="H1802" s="11">
        <f t="shared" si="841"/>
        <v>570.41082292949466</v>
      </c>
      <c r="I1802" s="24">
        <f t="shared" si="855"/>
        <v>412.61553667681551</v>
      </c>
      <c r="J1802" s="12">
        <f t="shared" si="842"/>
        <v>0.18884223122273094</v>
      </c>
      <c r="K1802" s="24">
        <f t="shared" si="843"/>
        <v>612.17819124923517</v>
      </c>
      <c r="L1802" s="12">
        <f t="shared" si="856"/>
        <v>0.18685070438345297</v>
      </c>
      <c r="M1802" s="24">
        <f t="shared" si="857"/>
        <v>714.26161519164577</v>
      </c>
      <c r="N1802" s="12">
        <f t="shared" si="844"/>
        <v>0.31749510568826333</v>
      </c>
      <c r="O1802" s="24">
        <f t="shared" si="845"/>
        <v>1213.7205001506345</v>
      </c>
      <c r="P1802" s="12">
        <f t="shared" si="858"/>
        <v>0.16441871837696997</v>
      </c>
      <c r="Q1802" s="24">
        <f t="shared" si="859"/>
        <v>570.41082292949466</v>
      </c>
      <c r="R1802" s="12">
        <f t="shared" si="846"/>
        <v>0.29110092104131147</v>
      </c>
      <c r="S1802" s="24">
        <f t="shared" si="847"/>
        <v>728.07284292019779</v>
      </c>
      <c r="T1802" s="12">
        <f t="shared" si="860"/>
        <v>0.21255155298094558</v>
      </c>
      <c r="W1802" s="24">
        <f t="shared" si="861"/>
        <v>675.86205101383814</v>
      </c>
      <c r="X1802" s="24">
        <f t="shared" si="862"/>
        <v>875.24411269022653</v>
      </c>
      <c r="Y1802" s="13">
        <f t="shared" si="848"/>
        <v>0.2805222841151131</v>
      </c>
      <c r="Z1802" s="24">
        <f t="shared" si="849"/>
        <v>3794.6468644112911</v>
      </c>
      <c r="AA1802" s="24">
        <f t="shared" si="850"/>
        <v>18251.818042765703</v>
      </c>
      <c r="AB1802" s="24">
        <f t="shared" si="863"/>
        <v>714.26161519164577</v>
      </c>
      <c r="AC1802" s="24">
        <f t="shared" si="864"/>
        <v>570.41082292949466</v>
      </c>
      <c r="AE1802" s="14">
        <f t="shared" si="865"/>
        <v>148.66666666666666</v>
      </c>
      <c r="AF1802" s="24">
        <f t="shared" si="869"/>
        <v>510.20541146474733</v>
      </c>
      <c r="AG1802" s="3">
        <f t="shared" si="866"/>
        <v>-1</v>
      </c>
      <c r="AH1802" s="3">
        <f>IF(AC1802&lt;=450,AthetaR30_0,IF(AC1802&gt;=650,AthetaR30_2,(IF(AC1802&lt;=550,AthetaR30_0+(AthetaR30_1-AthetaR30_0)/100*(AC1802-450),AthetaR30_1+(AthetaR30_2-AthetaR30_1)/100*(AC1802-450)))))</f>
        <v>0</v>
      </c>
      <c r="AI1802" s="3">
        <f>IF(AD1802&lt;=450,AthetaR60_0,IF(AD1802&gt;=650,AthetaR60_2,(IF(AD1802&lt;=550,AthetaR60_0+(AthetaR60_1-AthetaR60_0)/100*(AD1802-450),AthetaR60_1+(AthetaR60_2-AthetaR60_1)/100*(AD1802-450)))))</f>
        <v>0.5</v>
      </c>
      <c r="AJ1802" s="3">
        <f>IF(AE1802&lt;=450,AthetaR90_0,IF(AE1802&gt;=650,AthetaR90_2,(IF(AE1802&lt;=550,AthetaR90_0+(AthetaR90_1-AthetaR90_0)/100*(AE1802-450),AthetaR90_1+(AthetaR90_2-AthetaR90_1)/100*(AE1802-450)))))</f>
        <v>1.3</v>
      </c>
      <c r="AK1802" s="3">
        <f>IF(AF1802&lt;=450,AthetaR120_0,IF(AF1802&gt;=650,AthetaR120_2,(IF(AF1802&lt;=550,AthetaR120_0+(AthetaR120_1-AthetaR120_0)/100*(AF1802-450),AthetaR120_1+(AthetaR120_2-AthetaR120_1)/100*(AF1802-450)))))</f>
        <v>1.4665210374538193</v>
      </c>
      <c r="AL1802" s="24">
        <f t="shared" si="867"/>
        <v>714.26161519164577</v>
      </c>
      <c r="AM1802" s="14">
        <f t="shared" si="868"/>
        <v>560.96158892060146</v>
      </c>
    </row>
    <row r="1803" spans="2:39" x14ac:dyDescent="0.25">
      <c r="B1803" s="3">
        <f t="shared" si="851"/>
        <v>8925</v>
      </c>
      <c r="C1803" s="14">
        <f t="shared" si="852"/>
        <v>148.75</v>
      </c>
      <c r="D1803" s="11">
        <f t="shared" si="853"/>
        <v>1081.1895577115581</v>
      </c>
      <c r="E1803" s="11">
        <f t="shared" si="839"/>
        <v>827.86172393894196</v>
      </c>
      <c r="F1803" s="11">
        <f t="shared" si="854"/>
        <v>412.80238738119897</v>
      </c>
      <c r="G1803" s="11">
        <f t="shared" si="840"/>
        <v>714.42603391002274</v>
      </c>
      <c r="H1803" s="11">
        <f t="shared" si="841"/>
        <v>570.62337448247558</v>
      </c>
      <c r="I1803" s="24">
        <f t="shared" si="855"/>
        <v>412.80238738119897</v>
      </c>
      <c r="J1803" s="12">
        <f t="shared" si="842"/>
        <v>0.18881269975748266</v>
      </c>
      <c r="K1803" s="24">
        <f t="shared" si="843"/>
        <v>612.2739396761358</v>
      </c>
      <c r="L1803" s="12">
        <f t="shared" si="856"/>
        <v>0.1867951072562315</v>
      </c>
      <c r="M1803" s="24">
        <f t="shared" si="857"/>
        <v>714.42603391002274</v>
      </c>
      <c r="N1803" s="12">
        <f t="shared" si="844"/>
        <v>0.31649894092892106</v>
      </c>
      <c r="O1803" s="24">
        <f t="shared" si="845"/>
        <v>1217.5406253819949</v>
      </c>
      <c r="P1803" s="12">
        <f t="shared" si="858"/>
        <v>0.16391794835896192</v>
      </c>
      <c r="Q1803" s="24">
        <f t="shared" si="859"/>
        <v>570.62337448247558</v>
      </c>
      <c r="R1803" s="12">
        <f t="shared" si="846"/>
        <v>0.29101490828913706</v>
      </c>
      <c r="S1803" s="24">
        <f t="shared" si="847"/>
        <v>728.28803309506259</v>
      </c>
      <c r="T1803" s="12">
        <f t="shared" si="860"/>
        <v>0.21244160824185337</v>
      </c>
      <c r="W1803" s="24">
        <f t="shared" si="861"/>
        <v>676.14257329795328</v>
      </c>
      <c r="X1803" s="24">
        <f t="shared" si="862"/>
        <v>876.1930308647934</v>
      </c>
      <c r="Y1803" s="13">
        <f t="shared" si="848"/>
        <v>0.28026139906899789</v>
      </c>
      <c r="Z1803" s="24">
        <f t="shared" si="849"/>
        <v>3792.9787660247171</v>
      </c>
      <c r="AA1803" s="24">
        <f t="shared" si="850"/>
        <v>18256.862988941801</v>
      </c>
      <c r="AB1803" s="24">
        <f t="shared" si="863"/>
        <v>714.42603391002274</v>
      </c>
      <c r="AC1803" s="24">
        <f t="shared" si="864"/>
        <v>570.62337448247558</v>
      </c>
      <c r="AE1803" s="14">
        <f t="shared" si="865"/>
        <v>148.75</v>
      </c>
      <c r="AF1803" s="24">
        <f t="shared" si="869"/>
        <v>510.31168724123779</v>
      </c>
      <c r="AG1803" s="3">
        <f t="shared" si="866"/>
        <v>-1</v>
      </c>
      <c r="AH1803" s="3">
        <f>IF(AC1803&lt;=450,AthetaR30_0,IF(AC1803&gt;=650,AthetaR30_2,(IF(AC1803&lt;=550,AthetaR30_0+(AthetaR30_1-AthetaR30_0)/100*(AC1803-450),AthetaR30_1+(AthetaR30_2-AthetaR30_1)/100*(AC1803-450)))))</f>
        <v>0</v>
      </c>
      <c r="AI1803" s="3">
        <f>IF(AD1803&lt;=450,AthetaR60_0,IF(AD1803&gt;=650,AthetaR60_2,(IF(AD1803&lt;=550,AthetaR60_0+(AthetaR60_1-AthetaR60_0)/100*(AD1803-450),AthetaR60_1+(AthetaR60_2-AthetaR60_1)/100*(AD1803-450)))))</f>
        <v>0.5</v>
      </c>
      <c r="AJ1803" s="3">
        <f>IF(AE1803&lt;=450,AthetaR90_0,IF(AE1803&gt;=650,AthetaR90_2,(IF(AE1803&lt;=550,AthetaR90_0+(AthetaR90_1-AthetaR90_0)/100*(AE1803-450),AthetaR90_1+(AthetaR90_2-AthetaR90_1)/100*(AE1803-450)))))</f>
        <v>1.3</v>
      </c>
      <c r="AK1803" s="3">
        <f>IF(AF1803&lt;=450,AthetaR120_0,IF(AF1803&gt;=650,AthetaR120_2,(IF(AF1803&lt;=550,AthetaR120_0+(AthetaR120_1-AthetaR120_0)/100*(AF1803-450),AthetaR120_1+(AthetaR120_2-AthetaR120_1)/100*(AF1803-450)))))</f>
        <v>1.465755851863088</v>
      </c>
      <c r="AL1803" s="24">
        <f t="shared" si="867"/>
        <v>714.42603391002274</v>
      </c>
      <c r="AM1803" s="14">
        <f t="shared" si="868"/>
        <v>561.16067650296532</v>
      </c>
    </row>
    <row r="1804" spans="2:39" x14ac:dyDescent="0.25">
      <c r="B1804" s="3">
        <f t="shared" si="851"/>
        <v>8930</v>
      </c>
      <c r="C1804" s="14">
        <f t="shared" si="852"/>
        <v>148.83333333333334</v>
      </c>
      <c r="D1804" s="11">
        <f t="shared" si="853"/>
        <v>1081.2734030390156</v>
      </c>
      <c r="E1804" s="11">
        <f t="shared" si="839"/>
        <v>828.07552228759403</v>
      </c>
      <c r="F1804" s="11">
        <f t="shared" si="854"/>
        <v>412.98918248845519</v>
      </c>
      <c r="G1804" s="11">
        <f t="shared" si="840"/>
        <v>714.58995185838171</v>
      </c>
      <c r="H1804" s="11">
        <f t="shared" si="841"/>
        <v>570.83581609071746</v>
      </c>
      <c r="I1804" s="24">
        <f t="shared" si="855"/>
        <v>412.98918248845519</v>
      </c>
      <c r="J1804" s="12">
        <f t="shared" si="842"/>
        <v>0.18878316351823266</v>
      </c>
      <c r="K1804" s="24">
        <f t="shared" si="843"/>
        <v>612.36973354478278</v>
      </c>
      <c r="L1804" s="12">
        <f t="shared" si="856"/>
        <v>0.18673951486801441</v>
      </c>
      <c r="M1804" s="24">
        <f t="shared" si="857"/>
        <v>714.58995185838171</v>
      </c>
      <c r="N1804" s="12">
        <f t="shared" si="844"/>
        <v>0.31549821499335584</v>
      </c>
      <c r="O1804" s="24">
        <f t="shared" si="845"/>
        <v>1221.4025314832693</v>
      </c>
      <c r="P1804" s="12">
        <f t="shared" si="858"/>
        <v>0.16341516167158418</v>
      </c>
      <c r="Q1804" s="24">
        <f t="shared" si="859"/>
        <v>570.83581609071746</v>
      </c>
      <c r="R1804" s="12">
        <f t="shared" si="846"/>
        <v>0.29092891471195131</v>
      </c>
      <c r="S1804" s="24">
        <f t="shared" si="847"/>
        <v>728.50330249600688</v>
      </c>
      <c r="T1804" s="12">
        <f t="shared" si="860"/>
        <v>0.21233172652009252</v>
      </c>
      <c r="W1804" s="24">
        <f t="shared" si="861"/>
        <v>676.42283469702227</v>
      </c>
      <c r="X1804" s="24">
        <f t="shared" si="862"/>
        <v>877.14970031547159</v>
      </c>
      <c r="Y1804" s="13">
        <f t="shared" si="848"/>
        <v>0.2799989363915637</v>
      </c>
      <c r="Z1804" s="24">
        <f t="shared" si="849"/>
        <v>3791.3171897642942</v>
      </c>
      <c r="AA1804" s="24">
        <f t="shared" si="850"/>
        <v>18261.927580941596</v>
      </c>
      <c r="AB1804" s="24">
        <f t="shared" si="863"/>
        <v>714.58995185838171</v>
      </c>
      <c r="AC1804" s="24">
        <f t="shared" si="864"/>
        <v>570.83581609071746</v>
      </c>
      <c r="AE1804" s="14">
        <f t="shared" si="865"/>
        <v>148.83333333333334</v>
      </c>
      <c r="AF1804" s="24">
        <f t="shared" si="869"/>
        <v>510.41790804535873</v>
      </c>
      <c r="AG1804" s="3">
        <f t="shared" si="866"/>
        <v>-1</v>
      </c>
      <c r="AH1804" s="3">
        <f>IF(AC1804&lt;=450,AthetaR30_0,IF(AC1804&gt;=650,AthetaR30_2,(IF(AC1804&lt;=550,AthetaR30_0+(AthetaR30_1-AthetaR30_0)/100*(AC1804-450),AthetaR30_1+(AthetaR30_2-AthetaR30_1)/100*(AC1804-450)))))</f>
        <v>0</v>
      </c>
      <c r="AI1804" s="3">
        <f>IF(AD1804&lt;=450,AthetaR60_0,IF(AD1804&gt;=650,AthetaR60_2,(IF(AD1804&lt;=550,AthetaR60_0+(AthetaR60_1-AthetaR60_0)/100*(AD1804-450),AthetaR60_1+(AthetaR60_2-AthetaR60_1)/100*(AD1804-450)))))</f>
        <v>0.5</v>
      </c>
      <c r="AJ1804" s="3">
        <f>IF(AE1804&lt;=450,AthetaR90_0,IF(AE1804&gt;=650,AthetaR90_2,(IF(AE1804&lt;=550,AthetaR90_0+(AthetaR90_1-AthetaR90_0)/100*(AE1804-450),AthetaR90_1+(AthetaR90_2-AthetaR90_1)/100*(AE1804-450)))))</f>
        <v>1.3</v>
      </c>
      <c r="AK1804" s="3">
        <f>IF(AF1804&lt;=450,AthetaR120_0,IF(AF1804&gt;=650,AthetaR120_2,(IF(AF1804&lt;=550,AthetaR120_0+(AthetaR120_1-AthetaR120_0)/100*(AF1804-450),AthetaR120_1+(AthetaR120_2-AthetaR120_1)/100*(AF1804-450)))))</f>
        <v>1.4649910620734172</v>
      </c>
      <c r="AL1804" s="24">
        <f t="shared" si="867"/>
        <v>714.58995185838171</v>
      </c>
      <c r="AM1804" s="14">
        <f t="shared" si="868"/>
        <v>561.35966031268924</v>
      </c>
    </row>
    <row r="1805" spans="2:39" x14ac:dyDescent="0.25">
      <c r="B1805" s="3">
        <f t="shared" si="851"/>
        <v>8935</v>
      </c>
      <c r="C1805" s="14">
        <f t="shared" si="852"/>
        <v>148.91666666666666</v>
      </c>
      <c r="D1805" s="11">
        <f t="shared" si="853"/>
        <v>1081.3572014731108</v>
      </c>
      <c r="E1805" s="11">
        <f t="shared" si="839"/>
        <v>828.28932063624609</v>
      </c>
      <c r="F1805" s="11">
        <f t="shared" si="854"/>
        <v>413.17592200332319</v>
      </c>
      <c r="G1805" s="11">
        <f t="shared" si="840"/>
        <v>714.75336702005325</v>
      </c>
      <c r="H1805" s="11">
        <f t="shared" si="841"/>
        <v>571.04814781723758</v>
      </c>
      <c r="I1805" s="24">
        <f t="shared" si="855"/>
        <v>413.17592200332319</v>
      </c>
      <c r="J1805" s="12">
        <f t="shared" si="842"/>
        <v>0.18875362250664346</v>
      </c>
      <c r="K1805" s="24">
        <f t="shared" si="843"/>
        <v>612.4655728783822</v>
      </c>
      <c r="L1805" s="12">
        <f t="shared" si="856"/>
        <v>0.18668392723687441</v>
      </c>
      <c r="M1805" s="24">
        <f t="shared" si="857"/>
        <v>714.75336702005325</v>
      </c>
      <c r="N1805" s="12">
        <f t="shared" si="844"/>
        <v>0.31449292304279064</v>
      </c>
      <c r="O1805" s="24">
        <f t="shared" si="845"/>
        <v>1225.306804181746</v>
      </c>
      <c r="P1805" s="12">
        <f t="shared" si="858"/>
        <v>0.16291035257564096</v>
      </c>
      <c r="Q1805" s="24">
        <f t="shared" si="859"/>
        <v>571.04814781723758</v>
      </c>
      <c r="R1805" s="12">
        <f t="shared" si="846"/>
        <v>0.29084294036239466</v>
      </c>
      <c r="S1805" s="24">
        <f t="shared" si="847"/>
        <v>728.71865101883486</v>
      </c>
      <c r="T1805" s="12">
        <f t="shared" si="860"/>
        <v>0.21222190782340819</v>
      </c>
      <c r="W1805" s="24">
        <f t="shared" si="861"/>
        <v>676.70283363341377</v>
      </c>
      <c r="X1805" s="24">
        <f t="shared" si="862"/>
        <v>878.11420968861512</v>
      </c>
      <c r="Y1805" s="13">
        <f t="shared" si="848"/>
        <v>0.27973488310495931</v>
      </c>
      <c r="Z1805" s="24">
        <f t="shared" si="849"/>
        <v>3789.6621750708077</v>
      </c>
      <c r="AA1805" s="24">
        <f t="shared" si="850"/>
        <v>18267.012028083722</v>
      </c>
      <c r="AB1805" s="24">
        <f t="shared" si="863"/>
        <v>714.75336702005325</v>
      </c>
      <c r="AC1805" s="24">
        <f t="shared" si="864"/>
        <v>571.04814781723758</v>
      </c>
      <c r="AE1805" s="14">
        <f t="shared" si="865"/>
        <v>148.91666666666666</v>
      </c>
      <c r="AF1805" s="24">
        <f t="shared" si="869"/>
        <v>510.52407390861879</v>
      </c>
      <c r="AG1805" s="3">
        <f t="shared" si="866"/>
        <v>-1</v>
      </c>
      <c r="AH1805" s="3">
        <f>IF(AC1805&lt;=450,AthetaR30_0,IF(AC1805&gt;=650,AthetaR30_2,(IF(AC1805&lt;=550,AthetaR30_0+(AthetaR30_1-AthetaR30_0)/100*(AC1805-450),AthetaR30_1+(AthetaR30_2-AthetaR30_1)/100*(AC1805-450)))))</f>
        <v>0</v>
      </c>
      <c r="AI1805" s="3">
        <f>IF(AD1805&lt;=450,AthetaR60_0,IF(AD1805&gt;=650,AthetaR60_2,(IF(AD1805&lt;=550,AthetaR60_0+(AthetaR60_1-AthetaR60_0)/100*(AD1805-450),AthetaR60_1+(AthetaR60_2-AthetaR60_1)/100*(AD1805-450)))))</f>
        <v>0.5</v>
      </c>
      <c r="AJ1805" s="3">
        <f>IF(AE1805&lt;=450,AthetaR90_0,IF(AE1805&gt;=650,AthetaR90_2,(IF(AE1805&lt;=550,AthetaR90_0+(AthetaR90_1-AthetaR90_0)/100*(AE1805-450),AthetaR90_1+(AthetaR90_2-AthetaR90_1)/100*(AE1805-450)))))</f>
        <v>1.3</v>
      </c>
      <c r="AK1805" s="3">
        <f>IF(AF1805&lt;=450,AthetaR120_0,IF(AF1805&gt;=650,AthetaR120_2,(IF(AF1805&lt;=550,AthetaR120_0+(AthetaR120_1-AthetaR120_0)/100*(AF1805-450),AthetaR120_1+(AthetaR120_2-AthetaR120_1)/100*(AF1805-450)))))</f>
        <v>1.4642266678579448</v>
      </c>
      <c r="AL1805" s="24">
        <f t="shared" si="867"/>
        <v>714.75336702005325</v>
      </c>
      <c r="AM1805" s="14">
        <f t="shared" si="868"/>
        <v>561.55854052249651</v>
      </c>
    </row>
    <row r="1806" spans="2:39" x14ac:dyDescent="0.25">
      <c r="B1806" s="3">
        <f t="shared" si="851"/>
        <v>8940</v>
      </c>
      <c r="C1806" s="14">
        <f t="shared" si="852"/>
        <v>149</v>
      </c>
      <c r="D1806" s="11">
        <f t="shared" si="853"/>
        <v>1081.4409530662679</v>
      </c>
      <c r="E1806" s="11">
        <f t="shared" si="839"/>
        <v>828.50311898489815</v>
      </c>
      <c r="F1806" s="11">
        <f t="shared" si="854"/>
        <v>413.36260593056005</v>
      </c>
      <c r="G1806" s="11">
        <f t="shared" si="840"/>
        <v>714.91627737262888</v>
      </c>
      <c r="H1806" s="11">
        <f t="shared" si="841"/>
        <v>571.26036972506097</v>
      </c>
      <c r="I1806" s="24">
        <f t="shared" si="855"/>
        <v>413.36260593056005</v>
      </c>
      <c r="J1806" s="12">
        <f t="shared" si="842"/>
        <v>0.18872407672441965</v>
      </c>
      <c r="K1806" s="24">
        <f t="shared" si="843"/>
        <v>612.56145770002183</v>
      </c>
      <c r="L1806" s="12">
        <f t="shared" si="856"/>
        <v>0.18662834438086207</v>
      </c>
      <c r="M1806" s="24">
        <f t="shared" si="857"/>
        <v>714.91627737262888</v>
      </c>
      <c r="N1806" s="12">
        <f t="shared" si="844"/>
        <v>0.31348306071300541</v>
      </c>
      <c r="O1806" s="24">
        <f t="shared" si="845"/>
        <v>1229.2540387824235</v>
      </c>
      <c r="P1806" s="12">
        <f t="shared" si="858"/>
        <v>0.16240351550203391</v>
      </c>
      <c r="Q1806" s="24">
        <f t="shared" si="859"/>
        <v>571.26036972506097</v>
      </c>
      <c r="R1806" s="12">
        <f t="shared" si="846"/>
        <v>0.29075698529298699</v>
      </c>
      <c r="S1806" s="24">
        <f t="shared" si="847"/>
        <v>728.93407855934208</v>
      </c>
      <c r="T1806" s="12">
        <f t="shared" si="860"/>
        <v>0.21211215215937085</v>
      </c>
      <c r="W1806" s="24">
        <f t="shared" si="861"/>
        <v>676.98256851651877</v>
      </c>
      <c r="X1806" s="24">
        <f t="shared" si="862"/>
        <v>879.086648911466</v>
      </c>
      <c r="Y1806" s="13">
        <f t="shared" si="848"/>
        <v>0.27946922609883273</v>
      </c>
      <c r="Z1806" s="24">
        <f t="shared" si="849"/>
        <v>3788.0137617094847</v>
      </c>
      <c r="AA1806" s="24">
        <f t="shared" si="850"/>
        <v>18272.116541468225</v>
      </c>
      <c r="AB1806" s="24">
        <f t="shared" si="863"/>
        <v>714.91627737262888</v>
      </c>
      <c r="AC1806" s="24">
        <f t="shared" si="864"/>
        <v>571.26036972506097</v>
      </c>
      <c r="AE1806" s="14">
        <f t="shared" si="865"/>
        <v>149</v>
      </c>
      <c r="AF1806" s="24">
        <f t="shared" si="869"/>
        <v>510.63018486253048</v>
      </c>
      <c r="AG1806" s="3">
        <f t="shared" si="866"/>
        <v>-1</v>
      </c>
      <c r="AH1806" s="3">
        <f>IF(AC1806&lt;=450,AthetaR30_0,IF(AC1806&gt;=650,AthetaR30_2,(IF(AC1806&lt;=550,AthetaR30_0+(AthetaR30_1-AthetaR30_0)/100*(AC1806-450),AthetaR30_1+(AthetaR30_2-AthetaR30_1)/100*(AC1806-450)))))</f>
        <v>0</v>
      </c>
      <c r="AI1806" s="3">
        <f>IF(AD1806&lt;=450,AthetaR60_0,IF(AD1806&gt;=650,AthetaR60_2,(IF(AD1806&lt;=550,AthetaR60_0+(AthetaR60_1-AthetaR60_0)/100*(AD1806-450),AthetaR60_1+(AthetaR60_2-AthetaR60_1)/100*(AD1806-450)))))</f>
        <v>0.5</v>
      </c>
      <c r="AJ1806" s="3">
        <f>IF(AE1806&lt;=450,AthetaR90_0,IF(AE1806&gt;=650,AthetaR90_2,(IF(AE1806&lt;=550,AthetaR90_0+(AthetaR90_1-AthetaR90_0)/100*(AE1806-450),AthetaR90_1+(AthetaR90_2-AthetaR90_1)/100*(AE1806-450)))))</f>
        <v>1.3</v>
      </c>
      <c r="AK1806" s="3">
        <f>IF(AF1806&lt;=450,AthetaR120_0,IF(AF1806&gt;=650,AthetaR120_2,(IF(AF1806&lt;=550,AthetaR120_0+(AthetaR120_1-AthetaR120_0)/100*(AF1806-450),AthetaR120_1+(AthetaR120_2-AthetaR120_1)/100*(AF1806-450)))))</f>
        <v>1.4634626689897807</v>
      </c>
      <c r="AL1806" s="24">
        <f t="shared" si="867"/>
        <v>714.91627737262888</v>
      </c>
      <c r="AM1806" s="14">
        <f t="shared" si="868"/>
        <v>561.75731730597875</v>
      </c>
    </row>
    <row r="1807" spans="2:39" x14ac:dyDescent="0.25">
      <c r="B1807" s="3">
        <f t="shared" si="851"/>
        <v>8945</v>
      </c>
      <c r="C1807" s="14">
        <f t="shared" si="852"/>
        <v>149.08333333333334</v>
      </c>
      <c r="D1807" s="11">
        <f t="shared" si="853"/>
        <v>1081.5246578708229</v>
      </c>
      <c r="E1807" s="11">
        <f t="shared" si="839"/>
        <v>828.71691733355033</v>
      </c>
      <c r="F1807" s="11">
        <f t="shared" si="854"/>
        <v>413.54923427494089</v>
      </c>
      <c r="G1807" s="11">
        <f t="shared" si="840"/>
        <v>715.07868088813086</v>
      </c>
      <c r="H1807" s="11">
        <f t="shared" si="841"/>
        <v>571.47248187722039</v>
      </c>
      <c r="I1807" s="24">
        <f t="shared" si="855"/>
        <v>413.54923427494089</v>
      </c>
      <c r="J1807" s="12">
        <f t="shared" si="842"/>
        <v>0.18869452617330801</v>
      </c>
      <c r="K1807" s="24">
        <f t="shared" si="843"/>
        <v>612.65738803267061</v>
      </c>
      <c r="L1807" s="12">
        <f t="shared" si="856"/>
        <v>0.18657276631804423</v>
      </c>
      <c r="M1807" s="24">
        <f t="shared" si="857"/>
        <v>715.07868088813086</v>
      </c>
      <c r="N1807" s="12">
        <f t="shared" si="844"/>
        <v>0.31246862412578336</v>
      </c>
      <c r="O1807" s="24">
        <f t="shared" si="845"/>
        <v>1233.2448403402443</v>
      </c>
      <c r="P1807" s="12">
        <f t="shared" si="858"/>
        <v>0.16189464505717738</v>
      </c>
      <c r="Q1807" s="24">
        <f t="shared" si="859"/>
        <v>571.47248187722039</v>
      </c>
      <c r="R1807" s="12">
        <f t="shared" si="846"/>
        <v>0.29067104955612832</v>
      </c>
      <c r="S1807" s="24">
        <f t="shared" si="847"/>
        <v>729.14958501331489</v>
      </c>
      <c r="T1807" s="12">
        <f t="shared" si="860"/>
        <v>0.212002459535437</v>
      </c>
      <c r="W1807" s="24">
        <f t="shared" si="861"/>
        <v>677.26203774261762</v>
      </c>
      <c r="X1807" s="24">
        <f t="shared" si="862"/>
        <v>880.06710921421598</v>
      </c>
      <c r="Y1807" s="13">
        <f t="shared" si="848"/>
        <v>0.27920195212904392</v>
      </c>
      <c r="Z1807" s="24">
        <f t="shared" si="849"/>
        <v>3786.3719897733176</v>
      </c>
      <c r="AA1807" s="24">
        <f t="shared" si="850"/>
        <v>18277.241333993588</v>
      </c>
      <c r="AB1807" s="24">
        <f t="shared" si="863"/>
        <v>715.07868088813086</v>
      </c>
      <c r="AC1807" s="24">
        <f t="shared" si="864"/>
        <v>571.47248187722039</v>
      </c>
      <c r="AE1807" s="14">
        <f t="shared" si="865"/>
        <v>149.08333333333334</v>
      </c>
      <c r="AF1807" s="24">
        <f t="shared" si="869"/>
        <v>510.73624093861019</v>
      </c>
      <c r="AG1807" s="3">
        <f t="shared" si="866"/>
        <v>-1</v>
      </c>
      <c r="AH1807" s="3">
        <f>IF(AC1807&lt;=450,AthetaR30_0,IF(AC1807&gt;=650,AthetaR30_2,(IF(AC1807&lt;=550,AthetaR30_0+(AthetaR30_1-AthetaR30_0)/100*(AC1807-450),AthetaR30_1+(AthetaR30_2-AthetaR30_1)/100*(AC1807-450)))))</f>
        <v>0</v>
      </c>
      <c r="AI1807" s="3">
        <f>IF(AD1807&lt;=450,AthetaR60_0,IF(AD1807&gt;=650,AthetaR60_2,(IF(AD1807&lt;=550,AthetaR60_0+(AthetaR60_1-AthetaR60_0)/100*(AD1807-450),AthetaR60_1+(AthetaR60_2-AthetaR60_1)/100*(AD1807-450)))))</f>
        <v>0.5</v>
      </c>
      <c r="AJ1807" s="3">
        <f>IF(AE1807&lt;=450,AthetaR90_0,IF(AE1807&gt;=650,AthetaR90_2,(IF(AE1807&lt;=550,AthetaR90_0+(AthetaR90_1-AthetaR90_0)/100*(AE1807-450),AthetaR90_1+(AthetaR90_2-AthetaR90_1)/100*(AE1807-450)))))</f>
        <v>1.3</v>
      </c>
      <c r="AK1807" s="3">
        <f>IF(AF1807&lt;=450,AthetaR120_0,IF(AF1807&gt;=650,AthetaR120_2,(IF(AF1807&lt;=550,AthetaR120_0+(AthetaR120_1-AthetaR120_0)/100*(AF1807-450),AthetaR120_1+(AthetaR120_2-AthetaR120_1)/100*(AF1807-450)))))</f>
        <v>1.4626990652420067</v>
      </c>
      <c r="AL1807" s="24">
        <f t="shared" si="867"/>
        <v>715.07868088813086</v>
      </c>
      <c r="AM1807" s="14">
        <f t="shared" si="868"/>
        <v>561.95599083760362</v>
      </c>
    </row>
    <row r="1808" spans="2:39" x14ac:dyDescent="0.25">
      <c r="B1808" s="3">
        <f t="shared" si="851"/>
        <v>8950</v>
      </c>
      <c r="C1808" s="14">
        <f t="shared" si="852"/>
        <v>149.16666666666666</v>
      </c>
      <c r="D1808" s="11">
        <f t="shared" si="853"/>
        <v>1081.6083159390246</v>
      </c>
      <c r="E1808" s="11">
        <f t="shared" si="839"/>
        <v>828.93071568220239</v>
      </c>
      <c r="F1808" s="11">
        <f t="shared" si="854"/>
        <v>413.73580704125891</v>
      </c>
      <c r="G1808" s="11">
        <f t="shared" si="840"/>
        <v>715.24057553318801</v>
      </c>
      <c r="H1808" s="11">
        <f t="shared" si="841"/>
        <v>571.68448433675587</v>
      </c>
      <c r="I1808" s="24">
        <f t="shared" si="855"/>
        <v>413.73580704125891</v>
      </c>
      <c r="J1808" s="12">
        <f t="shared" si="842"/>
        <v>0.18866497085509681</v>
      </c>
      <c r="K1808" s="24">
        <f t="shared" si="843"/>
        <v>612.7533638991797</v>
      </c>
      <c r="L1808" s="12">
        <f t="shared" si="856"/>
        <v>0.18651719306646555</v>
      </c>
      <c r="M1808" s="24">
        <f t="shared" si="857"/>
        <v>715.24057553318801</v>
      </c>
      <c r="N1808" s="12">
        <f t="shared" si="844"/>
        <v>0.31144960990048431</v>
      </c>
      <c r="O1808" s="24">
        <f t="shared" si="845"/>
        <v>1237.2798238355999</v>
      </c>
      <c r="P1808" s="12">
        <f t="shared" si="858"/>
        <v>0.1613837360283672</v>
      </c>
      <c r="Q1808" s="24">
        <f t="shared" si="859"/>
        <v>571.68448433675587</v>
      </c>
      <c r="R1808" s="12">
        <f t="shared" si="846"/>
        <v>0.29058513320409818</v>
      </c>
      <c r="S1808" s="24">
        <f t="shared" si="847"/>
        <v>729.36517027653156</v>
      </c>
      <c r="T1808" s="12">
        <f t="shared" si="860"/>
        <v>0.21189282995888931</v>
      </c>
      <c r="W1808" s="24">
        <f t="shared" si="861"/>
        <v>677.54123969474665</v>
      </c>
      <c r="X1808" s="24">
        <f t="shared" si="862"/>
        <v>881.0556831525081</v>
      </c>
      <c r="Y1808" s="13">
        <f t="shared" si="848"/>
        <v>0.27893304781637956</v>
      </c>
      <c r="Z1808" s="24">
        <f t="shared" si="849"/>
        <v>3784.7368996863934</v>
      </c>
      <c r="AA1808" s="24">
        <f t="shared" si="850"/>
        <v>18282.386620374698</v>
      </c>
      <c r="AB1808" s="24">
        <f t="shared" si="863"/>
        <v>715.24057553318801</v>
      </c>
      <c r="AC1808" s="24">
        <f t="shared" si="864"/>
        <v>571.68448433675587</v>
      </c>
      <c r="AE1808" s="14">
        <f t="shared" si="865"/>
        <v>149.16666666666666</v>
      </c>
      <c r="AF1808" s="24">
        <f t="shared" si="869"/>
        <v>510.84224216837794</v>
      </c>
      <c r="AG1808" s="3">
        <f t="shared" si="866"/>
        <v>-1</v>
      </c>
      <c r="AH1808" s="3">
        <f>IF(AC1808&lt;=450,AthetaR30_0,IF(AC1808&gt;=650,AthetaR30_2,(IF(AC1808&lt;=550,AthetaR30_0+(AthetaR30_1-AthetaR30_0)/100*(AC1808-450),AthetaR30_1+(AthetaR30_2-AthetaR30_1)/100*(AC1808-450)))))</f>
        <v>0</v>
      </c>
      <c r="AI1808" s="3">
        <f>IF(AD1808&lt;=450,AthetaR60_0,IF(AD1808&gt;=650,AthetaR60_2,(IF(AD1808&lt;=550,AthetaR60_0+(AthetaR60_1-AthetaR60_0)/100*(AD1808-450),AthetaR60_1+(AthetaR60_2-AthetaR60_1)/100*(AD1808-450)))))</f>
        <v>0.5</v>
      </c>
      <c r="AJ1808" s="3">
        <f>IF(AE1808&lt;=450,AthetaR90_0,IF(AE1808&gt;=650,AthetaR90_2,(IF(AE1808&lt;=550,AthetaR90_0+(AthetaR90_1-AthetaR90_0)/100*(AE1808-450),AthetaR90_1+(AthetaR90_2-AthetaR90_1)/100*(AE1808-450)))))</f>
        <v>1.3</v>
      </c>
      <c r="AK1808" s="3">
        <f>IF(AF1808&lt;=450,AthetaR120_0,IF(AF1808&gt;=650,AthetaR120_2,(IF(AF1808&lt;=550,AthetaR120_0+(AthetaR120_1-AthetaR120_0)/100*(AF1808-450),AthetaR120_1+(AthetaR120_2-AthetaR120_1)/100*(AF1808-450)))))</f>
        <v>1.461935856387679</v>
      </c>
      <c r="AL1808" s="24">
        <f t="shared" si="867"/>
        <v>715.24057553318801</v>
      </c>
      <c r="AM1808" s="14">
        <f t="shared" si="868"/>
        <v>562.15456129272422</v>
      </c>
    </row>
    <row r="1809" spans="2:39" x14ac:dyDescent="0.25">
      <c r="B1809" s="3">
        <f t="shared" si="851"/>
        <v>8955</v>
      </c>
      <c r="C1809" s="14">
        <f t="shared" si="852"/>
        <v>149.25</v>
      </c>
      <c r="D1809" s="11">
        <f t="shared" si="853"/>
        <v>1081.6919273230337</v>
      </c>
      <c r="E1809" s="11">
        <f t="shared" si="839"/>
        <v>829.14451403085445</v>
      </c>
      <c r="F1809" s="11">
        <f t="shared" si="854"/>
        <v>413.9223242343254</v>
      </c>
      <c r="G1809" s="11">
        <f t="shared" si="840"/>
        <v>715.40195926921638</v>
      </c>
      <c r="H1809" s="11">
        <f t="shared" si="841"/>
        <v>571.89637716671473</v>
      </c>
      <c r="I1809" s="24">
        <f t="shared" si="855"/>
        <v>413.9223242343254</v>
      </c>
      <c r="J1809" s="12">
        <f t="shared" si="842"/>
        <v>0.1886354107716163</v>
      </c>
      <c r="K1809" s="24">
        <f t="shared" si="843"/>
        <v>612.84938532228216</v>
      </c>
      <c r="L1809" s="12">
        <f t="shared" si="856"/>
        <v>0.18646162464417826</v>
      </c>
      <c r="M1809" s="24">
        <f t="shared" si="857"/>
        <v>715.40195926921638</v>
      </c>
      <c r="N1809" s="12">
        <f t="shared" si="844"/>
        <v>0.31042601516575252</v>
      </c>
      <c r="O1809" s="24">
        <f t="shared" si="845"/>
        <v>1241.3596143531304</v>
      </c>
      <c r="P1809" s="12">
        <f t="shared" si="858"/>
        <v>0.16087078338935329</v>
      </c>
      <c r="Q1809" s="24">
        <f t="shared" si="859"/>
        <v>571.89637716671473</v>
      </c>
      <c r="R1809" s="12">
        <f t="shared" si="846"/>
        <v>0.29049923628905566</v>
      </c>
      <c r="S1809" s="24">
        <f t="shared" si="847"/>
        <v>729.58083424476263</v>
      </c>
      <c r="T1809" s="12">
        <f t="shared" si="860"/>
        <v>0.21178326343688345</v>
      </c>
      <c r="W1809" s="24">
        <f t="shared" si="861"/>
        <v>677.82017274256305</v>
      </c>
      <c r="X1809" s="24">
        <f t="shared" si="862"/>
        <v>882.05246463038372</v>
      </c>
      <c r="Y1809" s="13">
        <f t="shared" si="848"/>
        <v>0.27866249964525613</v>
      </c>
      <c r="Z1809" s="24">
        <f t="shared" si="849"/>
        <v>3783.108532207285</v>
      </c>
      <c r="AA1809" s="24">
        <f t="shared" si="850"/>
        <v>18287.552617160531</v>
      </c>
      <c r="AB1809" s="24">
        <f t="shared" si="863"/>
        <v>715.40195926921638</v>
      </c>
      <c r="AC1809" s="24">
        <f t="shared" si="864"/>
        <v>571.89637716671473</v>
      </c>
      <c r="AE1809" s="14">
        <f t="shared" si="865"/>
        <v>149.25</v>
      </c>
      <c r="AF1809" s="24">
        <f t="shared" si="869"/>
        <v>510.94818858335736</v>
      </c>
      <c r="AG1809" s="3">
        <f t="shared" si="866"/>
        <v>-1</v>
      </c>
      <c r="AH1809" s="3">
        <f>IF(AC1809&lt;=450,AthetaR30_0,IF(AC1809&gt;=650,AthetaR30_2,(IF(AC1809&lt;=550,AthetaR30_0+(AthetaR30_1-AthetaR30_0)/100*(AC1809-450),AthetaR30_1+(AthetaR30_2-AthetaR30_1)/100*(AC1809-450)))))</f>
        <v>0</v>
      </c>
      <c r="AI1809" s="3">
        <f>IF(AD1809&lt;=450,AthetaR60_0,IF(AD1809&gt;=650,AthetaR60_2,(IF(AD1809&lt;=550,AthetaR60_0+(AthetaR60_1-AthetaR60_0)/100*(AD1809-450),AthetaR60_1+(AthetaR60_2-AthetaR60_1)/100*(AD1809-450)))))</f>
        <v>0.5</v>
      </c>
      <c r="AJ1809" s="3">
        <f>IF(AE1809&lt;=450,AthetaR90_0,IF(AE1809&gt;=650,AthetaR90_2,(IF(AE1809&lt;=550,AthetaR90_0+(AthetaR90_1-AthetaR90_0)/100*(AE1809-450),AthetaR90_1+(AthetaR90_2-AthetaR90_1)/100*(AE1809-450)))))</f>
        <v>1.3</v>
      </c>
      <c r="AK1809" s="3">
        <f>IF(AF1809&lt;=450,AthetaR120_0,IF(AF1809&gt;=650,AthetaR120_2,(IF(AF1809&lt;=550,AthetaR120_0+(AthetaR120_1-AthetaR120_0)/100*(AF1809-450),AthetaR120_1+(AthetaR120_2-AthetaR120_1)/100*(AF1809-450)))))</f>
        <v>1.461173042199827</v>
      </c>
      <c r="AL1809" s="24">
        <f t="shared" si="867"/>
        <v>715.40195926921638</v>
      </c>
      <c r="AM1809" s="14">
        <f t="shared" si="868"/>
        <v>562.35302884758755</v>
      </c>
    </row>
    <row r="1810" spans="2:39" x14ac:dyDescent="0.25">
      <c r="B1810" s="3">
        <f t="shared" si="851"/>
        <v>8960</v>
      </c>
      <c r="C1810" s="14">
        <f t="shared" si="852"/>
        <v>149.33333333333334</v>
      </c>
      <c r="D1810" s="11">
        <f t="shared" si="853"/>
        <v>1081.7754920749248</v>
      </c>
      <c r="E1810" s="11">
        <f t="shared" ref="E1810:E1873" si="870">IF(B1810&lt;=40*60,20+345*CRed_1*LOG(8*C1810+1,10),ThetaG40+(ThetaG120-ThetaG40)/80*(C1810-40))</f>
        <v>829.35831237950651</v>
      </c>
      <c r="F1810" s="11">
        <f t="shared" si="854"/>
        <v>414.10878585896955</v>
      </c>
      <c r="G1810" s="11">
        <f t="shared" ref="G1810:G1873" si="871">M1810</f>
        <v>715.5628300526057</v>
      </c>
      <c r="H1810" s="11">
        <f t="shared" ref="H1810:H1873" si="872">Q1810</f>
        <v>572.10816043015166</v>
      </c>
      <c r="I1810" s="24">
        <f t="shared" si="855"/>
        <v>414.10878585896955</v>
      </c>
      <c r="J1810" s="12">
        <f t="shared" ref="J1810:J1873" si="873">Cp*RhoP/(K1810*RhoA)*dP/1000*MassivSS</f>
        <v>0.18860584592473839</v>
      </c>
      <c r="K1810" s="24">
        <f t="shared" ref="K1810:K1873" si="874">IF(I1810&lt;600,425+0.773*I1810-1.69/1000*I1810^2+2.22/1000^2*I1810^3,IF(I1810&lt;735,666+13002/(738-I1810),IF(I1810&lt;900,545+17820/(I1810-731),650)))</f>
        <v>612.94545232459313</v>
      </c>
      <c r="L1810" s="12">
        <f t="shared" si="856"/>
        <v>0.18640606106920785</v>
      </c>
      <c r="M1810" s="24">
        <f t="shared" si="857"/>
        <v>715.5628300526057</v>
      </c>
      <c r="N1810" s="12">
        <f t="shared" ref="N1810:N1873" si="875">Cp*RhoP/(O1810*RhoA)*dP/1000*MassivW</f>
        <v>0.30939783757135247</v>
      </c>
      <c r="O1810" s="24">
        <f t="shared" ref="O1810:O1873" si="876">IF(M1810&lt;600,425+0.773*M1810-1.69/1000*M1810^2+2.22/1000^2*M1810^3,IF(M1810&lt;735,666+13002/(738-M1810),IF(M1810&lt;900,545+17820/(M1810-731),650)))</f>
        <v>1245.4848472639023</v>
      </c>
      <c r="P1810" s="12">
        <f t="shared" si="858"/>
        <v>0.16035578230589118</v>
      </c>
      <c r="Q1810" s="24">
        <f t="shared" si="859"/>
        <v>572.10816043015166</v>
      </c>
      <c r="R1810" s="12">
        <f t="shared" ref="R1810:R1873" si="877">Cp*RhoP/(S1810*RhoA)*dP/1000*MassivSI</f>
        <v>0.29041335886303932</v>
      </c>
      <c r="S1810" s="24">
        <f t="shared" ref="S1810:S1873" si="878">IF(Q1810&lt;600,425+0.773*Q1810-1.69/1000*Q1810^2+2.22/1000^2*Q1810^3,IF(Q1810&lt;735,666+13002/(738-Q1810),IF(Q1810&lt;900,545+17820/(Q1810-731),650)))</f>
        <v>729.79657681377216</v>
      </c>
      <c r="T1810" s="12">
        <f t="shared" si="860"/>
        <v>0.21167375997639515</v>
      </c>
      <c r="W1810" s="24">
        <f t="shared" si="861"/>
        <v>678.09883524220834</v>
      </c>
      <c r="X1810" s="24">
        <f t="shared" si="862"/>
        <v>883.05754892368373</v>
      </c>
      <c r="Y1810" s="13">
        <f t="shared" ref="Y1810:Y1873" si="879">MAX(MassivSSCO/(X1810*RhoA)*DeltaT*(Z1810+AA1810),L1810)</f>
        <v>0.27839029396241893</v>
      </c>
      <c r="Z1810" s="24">
        <f t="shared" ref="Z1810:Z1873" si="880">AlphaC*(E1810-W1810)</f>
        <v>3781.4869284324545</v>
      </c>
      <c r="AA1810" s="24">
        <f t="shared" ref="AA1810:AA1873" si="881">Phi*EpsilonF*0.7*Botzman/10^8*EpsilonA*((E1810+273)^4-(W1810+273)^4)</f>
        <v>18292.739542752173</v>
      </c>
      <c r="AB1810" s="24">
        <f t="shared" si="863"/>
        <v>715.5628300526057</v>
      </c>
      <c r="AC1810" s="24">
        <f t="shared" si="864"/>
        <v>572.10816043015166</v>
      </c>
      <c r="AE1810" s="14">
        <f t="shared" si="865"/>
        <v>149.33333333333334</v>
      </c>
      <c r="AF1810" s="24">
        <f t="shared" si="869"/>
        <v>511.05408021507583</v>
      </c>
      <c r="AG1810" s="3">
        <f t="shared" si="866"/>
        <v>-1</v>
      </c>
      <c r="AH1810" s="3">
        <f>IF(AC1810&lt;=450,AthetaR30_0,IF(AC1810&gt;=650,AthetaR30_2,(IF(AC1810&lt;=550,AthetaR30_0+(AthetaR30_1-AthetaR30_0)/100*(AC1810-450),AthetaR30_1+(AthetaR30_2-AthetaR30_1)/100*(AC1810-450)))))</f>
        <v>0</v>
      </c>
      <c r="AI1810" s="3">
        <f>IF(AD1810&lt;=450,AthetaR60_0,IF(AD1810&gt;=650,AthetaR60_2,(IF(AD1810&lt;=550,AthetaR60_0+(AthetaR60_1-AthetaR60_0)/100*(AD1810-450),AthetaR60_1+(AthetaR60_2-AthetaR60_1)/100*(AD1810-450)))))</f>
        <v>0.5</v>
      </c>
      <c r="AJ1810" s="3">
        <f>IF(AE1810&lt;=450,AthetaR90_0,IF(AE1810&gt;=650,AthetaR90_2,(IF(AE1810&lt;=550,AthetaR90_0+(AthetaR90_1-AthetaR90_0)/100*(AE1810-450),AthetaR90_1+(AthetaR90_2-AthetaR90_1)/100*(AE1810-450)))))</f>
        <v>1.3</v>
      </c>
      <c r="AK1810" s="3">
        <f>IF(AF1810&lt;=450,AthetaR120_0,IF(AF1810&gt;=650,AthetaR120_2,(IF(AF1810&lt;=550,AthetaR120_0+(AthetaR120_1-AthetaR120_0)/100*(AF1810-450),AthetaR120_1+(AthetaR120_2-AthetaR120_1)/100*(AF1810-450)))))</f>
        <v>1.4604106224514541</v>
      </c>
      <c r="AL1810" s="24">
        <f t="shared" si="867"/>
        <v>715.5628300526057</v>
      </c>
      <c r="AM1810" s="14">
        <f t="shared" si="868"/>
        <v>562.55139367934385</v>
      </c>
    </row>
    <row r="1811" spans="2:39" x14ac:dyDescent="0.25">
      <c r="B1811" s="3">
        <f t="shared" ref="B1811:B1874" si="882">B1810+DeltaT</f>
        <v>8965</v>
      </c>
      <c r="C1811" s="14">
        <f t="shared" ref="C1811:C1874" si="883">B1811/60</f>
        <v>149.41666666666666</v>
      </c>
      <c r="D1811" s="11">
        <f t="shared" ref="D1811:D1874" si="884">20+345*LOG(8*C1811+1,10)</f>
        <v>1081.8590102466842</v>
      </c>
      <c r="E1811" s="11">
        <f t="shared" si="870"/>
        <v>829.57211072815858</v>
      </c>
      <c r="F1811" s="11">
        <f t="shared" ref="F1811:F1874" si="885">I1811</f>
        <v>414.29519192003875</v>
      </c>
      <c r="G1811" s="11">
        <f t="shared" si="871"/>
        <v>715.72318583491165</v>
      </c>
      <c r="H1811" s="11">
        <f t="shared" si="872"/>
        <v>572.31983419012806</v>
      </c>
      <c r="I1811" s="24">
        <f t="shared" ref="I1811:I1874" si="886">I1810+IF(Limit=Oui,MAX(0,L1810),L1810)</f>
        <v>414.29519192003875</v>
      </c>
      <c r="J1811" s="12">
        <f t="shared" si="873"/>
        <v>0.18857627631637636</v>
      </c>
      <c r="K1811" s="24">
        <f t="shared" si="874"/>
        <v>613.04156492860977</v>
      </c>
      <c r="L1811" s="12">
        <f t="shared" ref="L1811:L1874" si="887">LambdaP*MassivSS/(dP/1000)/(K1811*RhoA)/(1+J1811/3)*(D1811-I1811)*DeltaT-(EXP(J1811/10)-1)*(D1811-D1810)</f>
        <v>0.18635050235961342</v>
      </c>
      <c r="M1811" s="24">
        <f t="shared" ref="M1811:M1874" si="888">M1810+IF(Limit=Oui,MAX(0,P1810),P1810)</f>
        <v>715.72318583491165</v>
      </c>
      <c r="N1811" s="12">
        <f t="shared" si="875"/>
        <v>0.30836507530012897</v>
      </c>
      <c r="O1811" s="24">
        <f t="shared" si="876"/>
        <v>1249.6561684110288</v>
      </c>
      <c r="P1811" s="12">
        <f t="shared" ref="P1811:P1874" si="889">LambdaP*MassivW/(dP/1000)/(O1811*RhoA)/(1+N1811/3)*(D1811-M1811)*DeltaT-(EXP(N1811/10)-1)*(D1811-D1810)</f>
        <v>0.15983872814153435</v>
      </c>
      <c r="Q1811" s="24">
        <f t="shared" ref="Q1811:Q1874" si="890">Q1810+IF(Limit=Oui,MAX(0,T1810),T1810)</f>
        <v>572.31983419012806</v>
      </c>
      <c r="R1811" s="12">
        <f t="shared" si="877"/>
        <v>0.29032750097796772</v>
      </c>
      <c r="S1811" s="24">
        <f t="shared" si="878"/>
        <v>730.01239787931604</v>
      </c>
      <c r="T1811" s="12">
        <f t="shared" ref="T1811:T1874" si="891">LambdaP*MassivSI/(dP/1000)/(S1811*RhoA)/(1+R1811/3)*(D1811-Q1811)*DeltaT-(EXP(R1811/10)-1)*(D1811-D1810)</f>
        <v>0.21156431958431401</v>
      </c>
      <c r="W1811" s="24">
        <f t="shared" ref="W1811:W1874" si="892">W1810+IF(Limit=Oui,MAX(0,Y1810),Y1810)</f>
        <v>678.37722553617073</v>
      </c>
      <c r="X1811" s="24">
        <f t="shared" ref="X1811:X1874" si="893">IF(W1811&lt;600,425+0.773*W1811-1.69/1000*W1811^2+2.22/1000^2*W1811^3,IF(W1811&lt;735,666+13002/(738-W1811),IF(W1811&lt;900,545+17820/(W1811-731),650)))</f>
        <v>884.07103270391735</v>
      </c>
      <c r="Y1811" s="13">
        <f t="shared" si="879"/>
        <v>0.27811641697563511</v>
      </c>
      <c r="Z1811" s="24">
        <f t="shared" si="880"/>
        <v>3779.8721297996963</v>
      </c>
      <c r="AA1811" s="24">
        <f t="shared" si="881"/>
        <v>18297.947617421025</v>
      </c>
      <c r="AB1811" s="24">
        <f t="shared" ref="AB1811:AB1874" si="894">MAX(M1811,AVERAGE(W1811,AC1811))</f>
        <v>715.72318583491165</v>
      </c>
      <c r="AC1811" s="24">
        <f t="shared" ref="AC1811:AC1874" si="895">Q1811</f>
        <v>572.31983419012806</v>
      </c>
      <c r="AE1811" s="14">
        <f t="shared" ref="AE1811:AE1874" si="896">C1811</f>
        <v>149.41666666666666</v>
      </c>
      <c r="AF1811" s="24">
        <f t="shared" si="869"/>
        <v>511.15991709506403</v>
      </c>
      <c r="AG1811" s="3">
        <f t="shared" ref="AG1811:AG1874" si="897">IF(C1811&lt;=30,AH1811,IF(C1811&lt;=60,AI1811,IF(C1811&lt;=90,AJ1811,IF(C1811&lt;=120,AK1811,-1))))</f>
        <v>-1</v>
      </c>
      <c r="AH1811" s="3">
        <f>IF(AC1811&lt;=450,AthetaR30_0,IF(AC1811&gt;=650,AthetaR30_2,(IF(AC1811&lt;=550,AthetaR30_0+(AthetaR30_1-AthetaR30_0)/100*(AC1811-450),AthetaR30_1+(AthetaR30_2-AthetaR30_1)/100*(AC1811-450)))))</f>
        <v>0</v>
      </c>
      <c r="AI1811" s="3">
        <f>IF(AD1811&lt;=450,AthetaR60_0,IF(AD1811&gt;=650,AthetaR60_2,(IF(AD1811&lt;=550,AthetaR60_0+(AthetaR60_1-AthetaR60_0)/100*(AD1811-450),AthetaR60_1+(AthetaR60_2-AthetaR60_1)/100*(AD1811-450)))))</f>
        <v>0.5</v>
      </c>
      <c r="AJ1811" s="3">
        <f>IF(AE1811&lt;=450,AthetaR90_0,IF(AE1811&gt;=650,AthetaR90_2,(IF(AE1811&lt;=550,AthetaR90_0+(AthetaR90_1-AthetaR90_0)/100*(AE1811-450),AthetaR90_1+(AthetaR90_2-AthetaR90_1)/100*(AE1811-450)))))</f>
        <v>1.3</v>
      </c>
      <c r="AK1811" s="3">
        <f>IF(AF1811&lt;=450,AthetaR120_0,IF(AF1811&gt;=650,AthetaR120_2,(IF(AF1811&lt;=550,AthetaR120_0+(AthetaR120_1-AthetaR120_0)/100*(AF1811-450),AthetaR120_1+(AthetaR120_2-AthetaR120_1)/100*(AF1811-450)))))</f>
        <v>1.4596485969155391</v>
      </c>
      <c r="AL1811" s="24">
        <f t="shared" ref="AL1811:AL1874" si="898">MAX(M1811,AVERAGE(W1811,AM1811))</f>
        <v>715.72318583491165</v>
      </c>
      <c r="AM1811" s="14">
        <f t="shared" ref="AM1811:AM1874" si="899">IF(W1811&gt;=AF1811,(1+(W1811-AF1811)*AG1811/10000)*AC1811,AC1811)</f>
        <v>562.74965596605466</v>
      </c>
    </row>
    <row r="1812" spans="2:39" x14ac:dyDescent="0.25">
      <c r="B1812" s="3">
        <f t="shared" si="882"/>
        <v>8970</v>
      </c>
      <c r="C1812" s="14">
        <f t="shared" si="883"/>
        <v>149.5</v>
      </c>
      <c r="D1812" s="11">
        <f t="shared" si="884"/>
        <v>1081.9424818902114</v>
      </c>
      <c r="E1812" s="11">
        <f t="shared" si="870"/>
        <v>829.78590907681064</v>
      </c>
      <c r="F1812" s="11">
        <f t="shared" si="885"/>
        <v>414.48154242239838</v>
      </c>
      <c r="G1812" s="11">
        <f t="shared" si="871"/>
        <v>715.88302456305314</v>
      </c>
      <c r="H1812" s="11">
        <f t="shared" si="872"/>
        <v>572.5313985097124</v>
      </c>
      <c r="I1812" s="24">
        <f t="shared" si="886"/>
        <v>414.48154242239838</v>
      </c>
      <c r="J1812" s="12">
        <f t="shared" si="873"/>
        <v>0.18854670194848486</v>
      </c>
      <c r="K1812" s="24">
        <f t="shared" si="874"/>
        <v>613.13772315671235</v>
      </c>
      <c r="L1812" s="12">
        <f t="shared" si="887"/>
        <v>0.18629494853342252</v>
      </c>
      <c r="M1812" s="24">
        <f t="shared" si="888"/>
        <v>715.88302456305314</v>
      </c>
      <c r="N1812" s="12">
        <f t="shared" si="875"/>
        <v>0.30732772708009487</v>
      </c>
      <c r="O1812" s="24">
        <f t="shared" si="876"/>
        <v>1253.8742342987773</v>
      </c>
      <c r="P1812" s="12">
        <f t="shared" si="889"/>
        <v>0.15931961646330839</v>
      </c>
      <c r="Q1812" s="24">
        <f t="shared" si="890"/>
        <v>572.5313985097124</v>
      </c>
      <c r="R1812" s="12">
        <f t="shared" si="877"/>
        <v>0.29024166268563839</v>
      </c>
      <c r="S1812" s="24">
        <f t="shared" si="878"/>
        <v>730.22829733714502</v>
      </c>
      <c r="T1812" s="12">
        <f t="shared" si="891"/>
        <v>0.21145494226734332</v>
      </c>
      <c r="W1812" s="24">
        <f t="shared" si="892"/>
        <v>678.65534195314638</v>
      </c>
      <c r="X1812" s="24">
        <f t="shared" si="893"/>
        <v>885.09301406260863</v>
      </c>
      <c r="Y1812" s="13">
        <f t="shared" si="879"/>
        <v>0.27784085475238002</v>
      </c>
      <c r="Z1812" s="24">
        <f t="shared" si="880"/>
        <v>3778.2641780916065</v>
      </c>
      <c r="AA1812" s="24">
        <f t="shared" si="881"/>
        <v>18303.177063327104</v>
      </c>
      <c r="AB1812" s="24">
        <f t="shared" si="894"/>
        <v>715.88302456305314</v>
      </c>
      <c r="AC1812" s="24">
        <f t="shared" si="895"/>
        <v>572.5313985097124</v>
      </c>
      <c r="AE1812" s="14">
        <f t="shared" si="896"/>
        <v>149.5</v>
      </c>
      <c r="AF1812" s="24">
        <f t="shared" si="869"/>
        <v>511.2656992548562</v>
      </c>
      <c r="AG1812" s="3">
        <f t="shared" si="897"/>
        <v>-1</v>
      </c>
      <c r="AH1812" s="3">
        <f>IF(AC1812&lt;=450,AthetaR30_0,IF(AC1812&gt;=650,AthetaR30_2,(IF(AC1812&lt;=550,AthetaR30_0+(AthetaR30_1-AthetaR30_0)/100*(AC1812-450),AthetaR30_1+(AthetaR30_2-AthetaR30_1)/100*(AC1812-450)))))</f>
        <v>0</v>
      </c>
      <c r="AI1812" s="3">
        <f>IF(AD1812&lt;=450,AthetaR60_0,IF(AD1812&gt;=650,AthetaR60_2,(IF(AD1812&lt;=550,AthetaR60_0+(AthetaR60_1-AthetaR60_0)/100*(AD1812-450),AthetaR60_1+(AthetaR60_2-AthetaR60_1)/100*(AD1812-450)))))</f>
        <v>0.5</v>
      </c>
      <c r="AJ1812" s="3">
        <f>IF(AE1812&lt;=450,AthetaR90_0,IF(AE1812&gt;=650,AthetaR90_2,(IF(AE1812&lt;=550,AthetaR90_0+(AthetaR90_1-AthetaR90_0)/100*(AE1812-450),AthetaR90_1+(AthetaR90_2-AthetaR90_1)/100*(AE1812-450)))))</f>
        <v>1.3</v>
      </c>
      <c r="AK1812" s="3">
        <f>IF(AF1812&lt;=450,AthetaR120_0,IF(AF1812&gt;=650,AthetaR120_2,(IF(AF1812&lt;=550,AthetaR120_0+(AthetaR120_1-AthetaR120_0)/100*(AF1812-450),AthetaR120_1+(AthetaR120_2-AthetaR120_1)/100*(AF1812-450)))))</f>
        <v>1.4588869653650354</v>
      </c>
      <c r="AL1812" s="24">
        <f t="shared" si="898"/>
        <v>715.88302456305314</v>
      </c>
      <c r="AM1812" s="14">
        <f t="shared" si="899"/>
        <v>562.9478158867031</v>
      </c>
    </row>
    <row r="1813" spans="2:39" x14ac:dyDescent="0.25">
      <c r="B1813" s="3">
        <f t="shared" si="882"/>
        <v>8975</v>
      </c>
      <c r="C1813" s="14">
        <f t="shared" si="883"/>
        <v>149.58333333333334</v>
      </c>
      <c r="D1813" s="11">
        <f t="shared" si="884"/>
        <v>1082.0259070573204</v>
      </c>
      <c r="E1813" s="11">
        <f t="shared" si="870"/>
        <v>829.9997074254627</v>
      </c>
      <c r="F1813" s="11">
        <f t="shared" si="885"/>
        <v>414.66783737093181</v>
      </c>
      <c r="G1813" s="11">
        <f t="shared" si="871"/>
        <v>716.04234417951648</v>
      </c>
      <c r="H1813" s="11">
        <f t="shared" si="872"/>
        <v>572.74285345197973</v>
      </c>
      <c r="I1813" s="24">
        <f t="shared" si="886"/>
        <v>414.66783737093181</v>
      </c>
      <c r="J1813" s="12">
        <f t="shared" si="873"/>
        <v>0.18851712282306005</v>
      </c>
      <c r="K1813" s="24">
        <f t="shared" si="874"/>
        <v>613.23392703116338</v>
      </c>
      <c r="L1813" s="12">
        <f t="shared" si="887"/>
        <v>0.1862393996086448</v>
      </c>
      <c r="M1813" s="24">
        <f t="shared" si="888"/>
        <v>716.04234417951648</v>
      </c>
      <c r="N1813" s="12">
        <f t="shared" si="875"/>
        <v>0.30628579219663393</v>
      </c>
      <c r="O1813" s="24">
        <f t="shared" si="876"/>
        <v>1258.1397122852654</v>
      </c>
      <c r="P1813" s="12">
        <f t="shared" si="889"/>
        <v>0.15879844304759619</v>
      </c>
      <c r="Q1813" s="24">
        <f t="shared" si="890"/>
        <v>572.74285345197973</v>
      </c>
      <c r="R1813" s="12">
        <f t="shared" si="877"/>
        <v>0.29015584403772876</v>
      </c>
      <c r="S1813" s="24">
        <f t="shared" si="878"/>
        <v>730.44427508300305</v>
      </c>
      <c r="T1813" s="12">
        <f t="shared" si="891"/>
        <v>0.21134562803202092</v>
      </c>
      <c r="W1813" s="24">
        <f t="shared" si="892"/>
        <v>678.93318280789879</v>
      </c>
      <c r="X1813" s="24">
        <f t="shared" si="893"/>
        <v>886.12359253612726</v>
      </c>
      <c r="Y1813" s="13">
        <f t="shared" si="879"/>
        <v>0.27756359321851937</v>
      </c>
      <c r="Z1813" s="24">
        <f t="shared" si="880"/>
        <v>3776.663115439098</v>
      </c>
      <c r="AA1813" s="24">
        <f t="shared" si="881"/>
        <v>18308.428104537616</v>
      </c>
      <c r="AB1813" s="24">
        <f t="shared" si="894"/>
        <v>716.04234417951648</v>
      </c>
      <c r="AC1813" s="24">
        <f t="shared" si="895"/>
        <v>572.74285345197973</v>
      </c>
      <c r="AE1813" s="14">
        <f t="shared" si="896"/>
        <v>149.58333333333334</v>
      </c>
      <c r="AF1813" s="24">
        <f t="shared" si="869"/>
        <v>511.37142672598986</v>
      </c>
      <c r="AG1813" s="3">
        <f t="shared" si="897"/>
        <v>-1</v>
      </c>
      <c r="AH1813" s="3">
        <f>IF(AC1813&lt;=450,AthetaR30_0,IF(AC1813&gt;=650,AthetaR30_2,(IF(AC1813&lt;=550,AthetaR30_0+(AthetaR30_1-AthetaR30_0)/100*(AC1813-450),AthetaR30_1+(AthetaR30_2-AthetaR30_1)/100*(AC1813-450)))))</f>
        <v>0</v>
      </c>
      <c r="AI1813" s="3">
        <f>IF(AD1813&lt;=450,AthetaR60_0,IF(AD1813&gt;=650,AthetaR60_2,(IF(AD1813&lt;=550,AthetaR60_0+(AthetaR60_1-AthetaR60_0)/100*(AD1813-450),AthetaR60_1+(AthetaR60_2-AthetaR60_1)/100*(AD1813-450)))))</f>
        <v>0.5</v>
      </c>
      <c r="AJ1813" s="3">
        <f>IF(AE1813&lt;=450,AthetaR90_0,IF(AE1813&gt;=650,AthetaR90_2,(IF(AE1813&lt;=550,AthetaR90_0+(AthetaR90_1-AthetaR90_0)/100*(AE1813-450),AthetaR90_1+(AthetaR90_2-AthetaR90_1)/100*(AE1813-450)))))</f>
        <v>1.3</v>
      </c>
      <c r="AK1813" s="3">
        <f>IF(AF1813&lt;=450,AthetaR120_0,IF(AF1813&gt;=650,AthetaR120_2,(IF(AF1813&lt;=550,AthetaR120_0+(AthetaR120_1-AthetaR120_0)/100*(AF1813-450),AthetaR120_1+(AthetaR120_2-AthetaR120_1)/100*(AF1813-450)))))</f>
        <v>1.458125727572873</v>
      </c>
      <c r="AL1813" s="24">
        <f t="shared" si="898"/>
        <v>716.04234417951648</v>
      </c>
      <c r="AM1813" s="14">
        <f t="shared" si="899"/>
        <v>563.14587362120199</v>
      </c>
    </row>
    <row r="1814" spans="2:39" x14ac:dyDescent="0.25">
      <c r="B1814" s="3">
        <f t="shared" si="882"/>
        <v>8980</v>
      </c>
      <c r="C1814" s="14">
        <f t="shared" si="883"/>
        <v>149.66666666666666</v>
      </c>
      <c r="D1814" s="11">
        <f t="shared" si="884"/>
        <v>1082.1092857997373</v>
      </c>
      <c r="E1814" s="11">
        <f t="shared" si="870"/>
        <v>830.21350577411476</v>
      </c>
      <c r="F1814" s="11">
        <f t="shared" si="885"/>
        <v>414.85407677054047</v>
      </c>
      <c r="G1814" s="11">
        <f t="shared" si="871"/>
        <v>716.20114262256402</v>
      </c>
      <c r="H1814" s="11">
        <f t="shared" si="872"/>
        <v>572.95419908001179</v>
      </c>
      <c r="I1814" s="24">
        <f t="shared" si="886"/>
        <v>414.85407677054047</v>
      </c>
      <c r="J1814" s="12">
        <f t="shared" si="873"/>
        <v>0.18848753894213915</v>
      </c>
      <c r="K1814" s="24">
        <f t="shared" si="874"/>
        <v>613.33017657410801</v>
      </c>
      <c r="L1814" s="12">
        <f t="shared" si="887"/>
        <v>0.18618385560332734</v>
      </c>
      <c r="M1814" s="24">
        <f t="shared" si="888"/>
        <v>716.20114262256402</v>
      </c>
      <c r="N1814" s="12">
        <f t="shared" si="875"/>
        <v>0.30523927050482924</v>
      </c>
      <c r="O1814" s="24">
        <f t="shared" si="876"/>
        <v>1262.4532807787616</v>
      </c>
      <c r="P1814" s="12">
        <f t="shared" si="889"/>
        <v>0.15827520388618133</v>
      </c>
      <c r="Q1814" s="24">
        <f t="shared" si="890"/>
        <v>572.95419908001179</v>
      </c>
      <c r="R1814" s="12">
        <f t="shared" si="877"/>
        <v>0.29007004508579537</v>
      </c>
      <c r="S1814" s="24">
        <f t="shared" si="878"/>
        <v>730.66033101262974</v>
      </c>
      <c r="T1814" s="12">
        <f t="shared" si="891"/>
        <v>0.21123637688480545</v>
      </c>
      <c r="W1814" s="24">
        <f t="shared" si="892"/>
        <v>679.21074640111726</v>
      </c>
      <c r="X1814" s="24">
        <f t="shared" si="893"/>
        <v>887.16286913101919</v>
      </c>
      <c r="Y1814" s="13">
        <f t="shared" si="879"/>
        <v>0.27728461815698607</v>
      </c>
      <c r="Z1814" s="24">
        <f t="shared" si="880"/>
        <v>3775.0689843249374</v>
      </c>
      <c r="AA1814" s="24">
        <f t="shared" si="881"/>
        <v>18313.700967045632</v>
      </c>
      <c r="AB1814" s="24">
        <f t="shared" si="894"/>
        <v>716.20114262256402</v>
      </c>
      <c r="AC1814" s="24">
        <f t="shared" si="895"/>
        <v>572.95419908001179</v>
      </c>
      <c r="AE1814" s="14">
        <f t="shared" si="896"/>
        <v>149.66666666666666</v>
      </c>
      <c r="AF1814" s="24">
        <f t="shared" si="869"/>
        <v>511.4770995400059</v>
      </c>
      <c r="AG1814" s="3">
        <f t="shared" si="897"/>
        <v>-1</v>
      </c>
      <c r="AH1814" s="3">
        <f>IF(AC1814&lt;=450,AthetaR30_0,IF(AC1814&gt;=650,AthetaR30_2,(IF(AC1814&lt;=550,AthetaR30_0+(AthetaR30_1-AthetaR30_0)/100*(AC1814-450),AthetaR30_1+(AthetaR30_2-AthetaR30_1)/100*(AC1814-450)))))</f>
        <v>0</v>
      </c>
      <c r="AI1814" s="3">
        <f>IF(AD1814&lt;=450,AthetaR60_0,IF(AD1814&gt;=650,AthetaR60_2,(IF(AD1814&lt;=550,AthetaR60_0+(AthetaR60_1-AthetaR60_0)/100*(AD1814-450),AthetaR60_1+(AthetaR60_2-AthetaR60_1)/100*(AD1814-450)))))</f>
        <v>0.5</v>
      </c>
      <c r="AJ1814" s="3">
        <f>IF(AE1814&lt;=450,AthetaR90_0,IF(AE1814&gt;=650,AthetaR90_2,(IF(AE1814&lt;=550,AthetaR90_0+(AthetaR90_1-AthetaR90_0)/100*(AE1814-450),AthetaR90_1+(AthetaR90_2-AthetaR90_1)/100*(AE1814-450)))))</f>
        <v>1.3</v>
      </c>
      <c r="AK1814" s="3">
        <f>IF(AF1814&lt;=450,AthetaR120_0,IF(AF1814&gt;=650,AthetaR120_2,(IF(AF1814&lt;=550,AthetaR120_0+(AthetaR120_1-AthetaR120_0)/100*(AF1814-450),AthetaR120_1+(AthetaR120_2-AthetaR120_1)/100*(AF1814-450)))))</f>
        <v>1.4573648833119577</v>
      </c>
      <c r="AL1814" s="24">
        <f t="shared" si="898"/>
        <v>716.20114262256402</v>
      </c>
      <c r="AM1814" s="14">
        <f t="shared" si="899"/>
        <v>563.34382935040401</v>
      </c>
    </row>
    <row r="1815" spans="2:39" x14ac:dyDescent="0.25">
      <c r="B1815" s="3">
        <f t="shared" si="882"/>
        <v>8985</v>
      </c>
      <c r="C1815" s="14">
        <f t="shared" si="883"/>
        <v>149.75</v>
      </c>
      <c r="D1815" s="11">
        <f t="shared" si="884"/>
        <v>1082.1926181691026</v>
      </c>
      <c r="E1815" s="11">
        <f t="shared" si="870"/>
        <v>830.42730412276683</v>
      </c>
      <c r="F1815" s="11">
        <f t="shared" si="885"/>
        <v>415.04026062614378</v>
      </c>
      <c r="G1815" s="11">
        <f t="shared" si="871"/>
        <v>716.35941782645023</v>
      </c>
      <c r="H1815" s="11">
        <f t="shared" si="872"/>
        <v>573.1654354568966</v>
      </c>
      <c r="I1815" s="24">
        <f t="shared" si="886"/>
        <v>415.04026062614378</v>
      </c>
      <c r="J1815" s="12">
        <f t="shared" si="873"/>
        <v>0.18845795030780049</v>
      </c>
      <c r="K1815" s="24">
        <f t="shared" si="874"/>
        <v>613.42647180757456</v>
      </c>
      <c r="L1815" s="12">
        <f t="shared" si="887"/>
        <v>0.18612831653547707</v>
      </c>
      <c r="M1815" s="24">
        <f t="shared" si="888"/>
        <v>716.35941782645023</v>
      </c>
      <c r="N1815" s="12">
        <f t="shared" si="875"/>
        <v>0.304188162441899</v>
      </c>
      <c r="O1815" s="24">
        <f t="shared" si="876"/>
        <v>1266.8156294377195</v>
      </c>
      <c r="P1815" s="12">
        <f t="shared" si="889"/>
        <v>0.15774989519215285</v>
      </c>
      <c r="Q1815" s="24">
        <f t="shared" si="890"/>
        <v>573.1654354568966</v>
      </c>
      <c r="R1815" s="12">
        <f t="shared" si="877"/>
        <v>0.28998426588127435</v>
      </c>
      <c r="S1815" s="24">
        <f t="shared" si="878"/>
        <v>730.87646502175892</v>
      </c>
      <c r="T1815" s="12">
        <f t="shared" si="891"/>
        <v>0.21112718883195755</v>
      </c>
      <c r="W1815" s="24">
        <f t="shared" si="892"/>
        <v>679.48803101927422</v>
      </c>
      <c r="X1815" s="24">
        <f t="shared" si="893"/>
        <v>888.21094634984752</v>
      </c>
      <c r="Y1815" s="13">
        <f t="shared" si="879"/>
        <v>0.27700391520645151</v>
      </c>
      <c r="Z1815" s="24">
        <f t="shared" si="880"/>
        <v>3773.4818275873154</v>
      </c>
      <c r="AA1815" s="24">
        <f t="shared" si="881"/>
        <v>18318.995878788995</v>
      </c>
      <c r="AB1815" s="24">
        <f t="shared" si="894"/>
        <v>716.35941782645023</v>
      </c>
      <c r="AC1815" s="24">
        <f t="shared" si="895"/>
        <v>573.1654354568966</v>
      </c>
      <c r="AE1815" s="14">
        <f t="shared" si="896"/>
        <v>149.75</v>
      </c>
      <c r="AF1815" s="24">
        <f t="shared" si="869"/>
        <v>511.5827177284483</v>
      </c>
      <c r="AG1815" s="3">
        <f t="shared" si="897"/>
        <v>-1</v>
      </c>
      <c r="AH1815" s="3">
        <f>IF(AC1815&lt;=450,AthetaR30_0,IF(AC1815&gt;=650,AthetaR30_2,(IF(AC1815&lt;=550,AthetaR30_0+(AthetaR30_1-AthetaR30_0)/100*(AC1815-450),AthetaR30_1+(AthetaR30_2-AthetaR30_1)/100*(AC1815-450)))))</f>
        <v>0</v>
      </c>
      <c r="AI1815" s="3">
        <f>IF(AD1815&lt;=450,AthetaR60_0,IF(AD1815&gt;=650,AthetaR60_2,(IF(AD1815&lt;=550,AthetaR60_0+(AthetaR60_1-AthetaR60_0)/100*(AD1815-450),AthetaR60_1+(AthetaR60_2-AthetaR60_1)/100*(AD1815-450)))))</f>
        <v>0.5</v>
      </c>
      <c r="AJ1815" s="3">
        <f>IF(AE1815&lt;=450,AthetaR90_0,IF(AE1815&gt;=650,AthetaR90_2,(IF(AE1815&lt;=550,AthetaR90_0+(AthetaR90_1-AthetaR90_0)/100*(AE1815-450),AthetaR90_1+(AthetaR90_2-AthetaR90_1)/100*(AE1815-450)))))</f>
        <v>1.3</v>
      </c>
      <c r="AK1815" s="3">
        <f>IF(AF1815&lt;=450,AthetaR120_0,IF(AF1815&gt;=650,AthetaR120_2,(IF(AF1815&lt;=550,AthetaR120_0+(AthetaR120_1-AthetaR120_0)/100*(AF1815-450),AthetaR120_1+(AthetaR120_2-AthetaR120_1)/100*(AF1815-450)))))</f>
        <v>1.4566044323551723</v>
      </c>
      <c r="AL1815" s="24">
        <f t="shared" si="898"/>
        <v>716.35941782645023</v>
      </c>
      <c r="AM1815" s="14">
        <f t="shared" si="899"/>
        <v>563.54168325611033</v>
      </c>
    </row>
    <row r="1816" spans="2:39" x14ac:dyDescent="0.25">
      <c r="B1816" s="3">
        <f t="shared" si="882"/>
        <v>8990</v>
      </c>
      <c r="C1816" s="14">
        <f t="shared" si="883"/>
        <v>149.83333333333334</v>
      </c>
      <c r="D1816" s="11">
        <f t="shared" si="884"/>
        <v>1082.2759042169707</v>
      </c>
      <c r="E1816" s="11">
        <f t="shared" si="870"/>
        <v>830.64110247141889</v>
      </c>
      <c r="F1816" s="11">
        <f t="shared" si="885"/>
        <v>415.22638894267925</v>
      </c>
      <c r="G1816" s="11">
        <f t="shared" si="871"/>
        <v>716.51716772164241</v>
      </c>
      <c r="H1816" s="11">
        <f t="shared" si="872"/>
        <v>573.37656264572854</v>
      </c>
      <c r="I1816" s="24">
        <f t="shared" si="886"/>
        <v>415.22638894267925</v>
      </c>
      <c r="J1816" s="12">
        <f t="shared" si="873"/>
        <v>0.18842835692216331</v>
      </c>
      <c r="K1816" s="24">
        <f t="shared" si="874"/>
        <v>613.52281275347457</v>
      </c>
      <c r="L1816" s="12">
        <f t="shared" si="887"/>
        <v>0.18607278242310429</v>
      </c>
      <c r="M1816" s="24">
        <f t="shared" si="888"/>
        <v>716.51716772164241</v>
      </c>
      <c r="N1816" s="12">
        <f t="shared" si="875"/>
        <v>0.30313246903975066</v>
      </c>
      <c r="O1816" s="24">
        <f t="shared" si="876"/>
        <v>1271.2274593745528</v>
      </c>
      <c r="P1816" s="12">
        <f t="shared" si="889"/>
        <v>0.15722251340609555</v>
      </c>
      <c r="Q1816" s="24">
        <f t="shared" si="890"/>
        <v>573.37656264572854</v>
      </c>
      <c r="R1816" s="12">
        <f t="shared" si="877"/>
        <v>0.28989850647548115</v>
      </c>
      <c r="S1816" s="24">
        <f t="shared" si="878"/>
        <v>731.09267700612043</v>
      </c>
      <c r="T1816" s="12">
        <f t="shared" si="891"/>
        <v>0.21101806387960592</v>
      </c>
      <c r="W1816" s="24">
        <f t="shared" si="892"/>
        <v>679.7650349344807</v>
      </c>
      <c r="X1816" s="24">
        <f t="shared" si="893"/>
        <v>889.2679282175518</v>
      </c>
      <c r="Y1816" s="13">
        <f t="shared" si="879"/>
        <v>0.27672146985999296</v>
      </c>
      <c r="Z1816" s="24">
        <f t="shared" si="880"/>
        <v>3771.9016884234547</v>
      </c>
      <c r="AA1816" s="24">
        <f t="shared" si="881"/>
        <v>18324.313069669377</v>
      </c>
      <c r="AB1816" s="24">
        <f t="shared" si="894"/>
        <v>716.51716772164241</v>
      </c>
      <c r="AC1816" s="24">
        <f t="shared" si="895"/>
        <v>573.37656264572854</v>
      </c>
      <c r="AE1816" s="14">
        <f t="shared" si="896"/>
        <v>149.83333333333334</v>
      </c>
      <c r="AF1816" s="24">
        <f t="shared" si="869"/>
        <v>511.68828132286427</v>
      </c>
      <c r="AG1816" s="3">
        <f t="shared" si="897"/>
        <v>-1</v>
      </c>
      <c r="AH1816" s="3">
        <f>IF(AC1816&lt;=450,AthetaR30_0,IF(AC1816&gt;=650,AthetaR30_2,(IF(AC1816&lt;=550,AthetaR30_0+(AthetaR30_1-AthetaR30_0)/100*(AC1816-450),AthetaR30_1+(AthetaR30_2-AthetaR30_1)/100*(AC1816-450)))))</f>
        <v>0</v>
      </c>
      <c r="AI1816" s="3">
        <f>IF(AD1816&lt;=450,AthetaR60_0,IF(AD1816&gt;=650,AthetaR60_2,(IF(AD1816&lt;=550,AthetaR60_0+(AthetaR60_1-AthetaR60_0)/100*(AD1816-450),AthetaR60_1+(AthetaR60_2-AthetaR60_1)/100*(AD1816-450)))))</f>
        <v>0.5</v>
      </c>
      <c r="AJ1816" s="3">
        <f>IF(AE1816&lt;=450,AthetaR90_0,IF(AE1816&gt;=650,AthetaR90_2,(IF(AE1816&lt;=550,AthetaR90_0+(AthetaR90_1-AthetaR90_0)/100*(AE1816-450),AthetaR90_1+(AthetaR90_2-AthetaR90_1)/100*(AE1816-450)))))</f>
        <v>1.3</v>
      </c>
      <c r="AK1816" s="3">
        <f>IF(AF1816&lt;=450,AthetaR120_0,IF(AF1816&gt;=650,AthetaR120_2,(IF(AF1816&lt;=550,AthetaR120_0+(AthetaR120_1-AthetaR120_0)/100*(AF1816-450),AthetaR120_1+(AthetaR120_2-AthetaR120_1)/100*(AF1816-450)))))</f>
        <v>1.4558443744753773</v>
      </c>
      <c r="AL1816" s="24">
        <f t="shared" si="898"/>
        <v>716.51716772164241</v>
      </c>
      <c r="AM1816" s="14">
        <f t="shared" si="899"/>
        <v>563.7394355210804</v>
      </c>
    </row>
    <row r="1817" spans="2:39" x14ac:dyDescent="0.25">
      <c r="B1817" s="3">
        <f t="shared" si="882"/>
        <v>8995</v>
      </c>
      <c r="C1817" s="14">
        <f t="shared" si="883"/>
        <v>149.91666666666666</v>
      </c>
      <c r="D1817" s="11">
        <f t="shared" si="884"/>
        <v>1082.3591439948098</v>
      </c>
      <c r="E1817" s="11">
        <f t="shared" si="870"/>
        <v>830.85490082007095</v>
      </c>
      <c r="F1817" s="11">
        <f t="shared" si="885"/>
        <v>415.41246172510233</v>
      </c>
      <c r="G1817" s="11">
        <f t="shared" si="871"/>
        <v>716.67439023504846</v>
      </c>
      <c r="H1817" s="11">
        <f t="shared" si="872"/>
        <v>573.58758070960812</v>
      </c>
      <c r="I1817" s="24">
        <f t="shared" si="886"/>
        <v>415.41246172510233</v>
      </c>
      <c r="J1817" s="12">
        <f t="shared" si="873"/>
        <v>0.18839875878738774</v>
      </c>
      <c r="K1817" s="24">
        <f t="shared" si="874"/>
        <v>613.61919943360272</v>
      </c>
      <c r="L1817" s="12">
        <f t="shared" si="887"/>
        <v>0.18601725328422644</v>
      </c>
      <c r="M1817" s="24">
        <f t="shared" si="888"/>
        <v>716.67439023504846</v>
      </c>
      <c r="N1817" s="12">
        <f t="shared" si="875"/>
        <v>0.30207219193763934</v>
      </c>
      <c r="O1817" s="24">
        <f t="shared" si="876"/>
        <v>1275.6894833632696</v>
      </c>
      <c r="P1817" s="12">
        <f t="shared" si="889"/>
        <v>0.15669305520229651</v>
      </c>
      <c r="Q1817" s="24">
        <f t="shared" si="890"/>
        <v>573.58758070960812</v>
      </c>
      <c r="R1817" s="12">
        <f t="shared" si="877"/>
        <v>0.28981276691961033</v>
      </c>
      <c r="S1817" s="24">
        <f t="shared" si="878"/>
        <v>731.30896686144047</v>
      </c>
      <c r="T1817" s="12">
        <f t="shared" si="891"/>
        <v>0.21090900203375459</v>
      </c>
      <c r="W1817" s="24">
        <f t="shared" si="892"/>
        <v>680.04175640434073</v>
      </c>
      <c r="X1817" s="24">
        <f t="shared" si="893"/>
        <v>890.33392030834034</v>
      </c>
      <c r="Y1817" s="13">
        <f t="shared" si="879"/>
        <v>0.27643726746375663</v>
      </c>
      <c r="Z1817" s="24">
        <f t="shared" si="880"/>
        <v>3770.3286103932555</v>
      </c>
      <c r="AA1817" s="24">
        <f t="shared" si="881"/>
        <v>18329.652771571469</v>
      </c>
      <c r="AB1817" s="24">
        <f t="shared" si="894"/>
        <v>716.67439023504846</v>
      </c>
      <c r="AC1817" s="24">
        <f t="shared" si="895"/>
        <v>573.58758070960812</v>
      </c>
      <c r="AE1817" s="14">
        <f t="shared" si="896"/>
        <v>149.91666666666666</v>
      </c>
      <c r="AF1817" s="24">
        <f t="shared" si="869"/>
        <v>511.79379035480406</v>
      </c>
      <c r="AG1817" s="3">
        <f t="shared" si="897"/>
        <v>-1</v>
      </c>
      <c r="AH1817" s="3">
        <f>IF(AC1817&lt;=450,AthetaR30_0,IF(AC1817&gt;=650,AthetaR30_2,(IF(AC1817&lt;=550,AthetaR30_0+(AthetaR30_1-AthetaR30_0)/100*(AC1817-450),AthetaR30_1+(AthetaR30_2-AthetaR30_1)/100*(AC1817-450)))))</f>
        <v>0</v>
      </c>
      <c r="AI1817" s="3">
        <f>IF(AD1817&lt;=450,AthetaR60_0,IF(AD1817&gt;=650,AthetaR60_2,(IF(AD1817&lt;=550,AthetaR60_0+(AthetaR60_1-AthetaR60_0)/100*(AD1817-450),AthetaR60_1+(AthetaR60_2-AthetaR60_1)/100*(AD1817-450)))))</f>
        <v>0.5</v>
      </c>
      <c r="AJ1817" s="3">
        <f>IF(AE1817&lt;=450,AthetaR90_0,IF(AE1817&gt;=650,AthetaR90_2,(IF(AE1817&lt;=550,AthetaR90_0+(AthetaR90_1-AthetaR90_0)/100*(AE1817-450),AthetaR90_1+(AthetaR90_2-AthetaR90_1)/100*(AE1817-450)))))</f>
        <v>1.3</v>
      </c>
      <c r="AK1817" s="3">
        <f>IF(AF1817&lt;=450,AthetaR120_0,IF(AF1817&gt;=650,AthetaR120_2,(IF(AF1817&lt;=550,AthetaR120_0+(AthetaR120_1-AthetaR120_0)/100*(AF1817-450),AthetaR120_1+(AthetaR120_2-AthetaR120_1)/100*(AF1817-450)))))</f>
        <v>1.4550847094454109</v>
      </c>
      <c r="AL1817" s="24">
        <f t="shared" si="898"/>
        <v>716.67439023504846</v>
      </c>
      <c r="AM1817" s="14">
        <f t="shared" si="899"/>
        <v>563.93708632904156</v>
      </c>
    </row>
    <row r="1818" spans="2:39" x14ac:dyDescent="0.25">
      <c r="B1818" s="3">
        <f t="shared" si="882"/>
        <v>9000</v>
      </c>
      <c r="C1818" s="14">
        <f t="shared" si="883"/>
        <v>150</v>
      </c>
      <c r="D1818" s="11">
        <f t="shared" si="884"/>
        <v>1082.4423375540025</v>
      </c>
      <c r="E1818" s="11">
        <f t="shared" si="870"/>
        <v>831.06869916872301</v>
      </c>
      <c r="F1818" s="11">
        <f t="shared" si="885"/>
        <v>415.59847897838654</v>
      </c>
      <c r="G1818" s="11">
        <f t="shared" si="871"/>
        <v>716.83108329025072</v>
      </c>
      <c r="H1818" s="11">
        <f t="shared" si="872"/>
        <v>573.79848971164188</v>
      </c>
      <c r="I1818" s="24">
        <f t="shared" si="886"/>
        <v>415.59847897838654</v>
      </c>
      <c r="J1818" s="12">
        <f t="shared" si="873"/>
        <v>0.18836915590567455</v>
      </c>
      <c r="K1818" s="24">
        <f t="shared" si="874"/>
        <v>613.71563186963726</v>
      </c>
      <c r="L1818" s="12">
        <f t="shared" si="887"/>
        <v>0.18596172913683803</v>
      </c>
      <c r="M1818" s="24">
        <f t="shared" si="888"/>
        <v>716.83108329025072</v>
      </c>
      <c r="N1818" s="12">
        <f t="shared" si="875"/>
        <v>0.3010073333949298</v>
      </c>
      <c r="O1818" s="24">
        <f t="shared" si="876"/>
        <v>1280.2024260510207</v>
      </c>
      <c r="P1818" s="12">
        <f t="shared" si="889"/>
        <v>0.15616151749497767</v>
      </c>
      <c r="Q1818" s="24">
        <f t="shared" si="890"/>
        <v>573.79848971164188</v>
      </c>
      <c r="R1818" s="12">
        <f t="shared" si="877"/>
        <v>0.28972704726473603</v>
      </c>
      <c r="S1818" s="24">
        <f t="shared" si="878"/>
        <v>731.52533448344082</v>
      </c>
      <c r="T1818" s="12">
        <f t="shared" si="891"/>
        <v>0.21080000330023693</v>
      </c>
      <c r="W1818" s="24">
        <f t="shared" si="892"/>
        <v>680.31819367180447</v>
      </c>
      <c r="X1818" s="24">
        <f t="shared" si="893"/>
        <v>891.40902977312749</v>
      </c>
      <c r="Y1818" s="13">
        <f t="shared" si="879"/>
        <v>0.27615129321561771</v>
      </c>
      <c r="Z1818" s="24">
        <f t="shared" si="880"/>
        <v>3768.762637422964</v>
      </c>
      <c r="AA1818" s="24">
        <f t="shared" si="881"/>
        <v>18335.015218382505</v>
      </c>
      <c r="AB1818" s="24">
        <f t="shared" si="894"/>
        <v>716.83108329025072</v>
      </c>
      <c r="AC1818" s="24">
        <f t="shared" si="895"/>
        <v>573.79848971164188</v>
      </c>
      <c r="AE1818" s="14">
        <f t="shared" si="896"/>
        <v>150</v>
      </c>
      <c r="AF1818" s="24">
        <f t="shared" si="869"/>
        <v>511.89924485582094</v>
      </c>
      <c r="AG1818" s="3">
        <f t="shared" si="897"/>
        <v>-1</v>
      </c>
      <c r="AH1818" s="3">
        <f>IF(AC1818&lt;=450,AthetaR30_0,IF(AC1818&gt;=650,AthetaR30_2,(IF(AC1818&lt;=550,AthetaR30_0+(AthetaR30_1-AthetaR30_0)/100*(AC1818-450),AthetaR30_1+(AthetaR30_2-AthetaR30_1)/100*(AC1818-450)))))</f>
        <v>0</v>
      </c>
      <c r="AI1818" s="3">
        <f>IF(AD1818&lt;=450,AthetaR60_0,IF(AD1818&gt;=650,AthetaR60_2,(IF(AD1818&lt;=550,AthetaR60_0+(AthetaR60_1-AthetaR60_0)/100*(AD1818-450),AthetaR60_1+(AthetaR60_2-AthetaR60_1)/100*(AD1818-450)))))</f>
        <v>0.5</v>
      </c>
      <c r="AJ1818" s="3">
        <f>IF(AE1818&lt;=450,AthetaR90_0,IF(AE1818&gt;=650,AthetaR90_2,(IF(AE1818&lt;=550,AthetaR90_0+(AthetaR90_1-AthetaR90_0)/100*(AE1818-450),AthetaR90_1+(AthetaR90_2-AthetaR90_1)/100*(AE1818-450)))))</f>
        <v>1.3</v>
      </c>
      <c r="AK1818" s="3">
        <f>IF(AF1818&lt;=450,AthetaR120_0,IF(AF1818&gt;=650,AthetaR120_2,(IF(AF1818&lt;=550,AthetaR120_0+(AthetaR120_1-AthetaR120_0)/100*(AF1818-450),AthetaR120_1+(AthetaR120_2-AthetaR120_1)/100*(AF1818-450)))))</f>
        <v>1.4543254370380894</v>
      </c>
      <c r="AL1818" s="24">
        <f t="shared" si="898"/>
        <v>716.83108329025072</v>
      </c>
      <c r="AM1818" s="14">
        <f t="shared" si="899"/>
        <v>564.13463586469845</v>
      </c>
    </row>
    <row r="1819" spans="2:39" x14ac:dyDescent="0.25">
      <c r="B1819" s="3">
        <f t="shared" si="882"/>
        <v>9005</v>
      </c>
      <c r="C1819" s="14">
        <f t="shared" si="883"/>
        <v>150.08333333333334</v>
      </c>
      <c r="D1819" s="11">
        <f t="shared" si="884"/>
        <v>1082.5254849458458</v>
      </c>
      <c r="E1819" s="11">
        <f t="shared" si="870"/>
        <v>831.28249751737519</v>
      </c>
      <c r="F1819" s="11">
        <f t="shared" si="885"/>
        <v>415.7844407075234</v>
      </c>
      <c r="G1819" s="11">
        <f t="shared" si="871"/>
        <v>716.9872448077457</v>
      </c>
      <c r="H1819" s="11">
        <f t="shared" si="872"/>
        <v>574.00928971494216</v>
      </c>
      <c r="I1819" s="24">
        <f t="shared" si="886"/>
        <v>415.7844407075234</v>
      </c>
      <c r="J1819" s="12">
        <f t="shared" si="873"/>
        <v>0.1883395482792653</v>
      </c>
      <c r="K1819" s="24">
        <f t="shared" si="874"/>
        <v>613.81211008314006</v>
      </c>
      <c r="L1819" s="12">
        <f t="shared" si="887"/>
        <v>0.18590620999894514</v>
      </c>
      <c r="M1819" s="24">
        <f t="shared" si="888"/>
        <v>716.9872448077457</v>
      </c>
      <c r="N1819" s="12">
        <f t="shared" si="875"/>
        <v>0.29993789630396217</v>
      </c>
      <c r="O1819" s="24">
        <f t="shared" si="876"/>
        <v>1284.7670241736209</v>
      </c>
      <c r="P1819" s="12">
        <f t="shared" si="889"/>
        <v>0.15562789744471592</v>
      </c>
      <c r="Q1819" s="24">
        <f t="shared" si="890"/>
        <v>574.00928971494216</v>
      </c>
      <c r="R1819" s="12">
        <f t="shared" si="877"/>
        <v>0.28964134756181126</v>
      </c>
      <c r="S1819" s="24">
        <f t="shared" si="878"/>
        <v>731.74177976784131</v>
      </c>
      <c r="T1819" s="12">
        <f t="shared" si="891"/>
        <v>0.21069106768476864</v>
      </c>
      <c r="W1819" s="24">
        <f t="shared" si="892"/>
        <v>680.59434496502013</v>
      </c>
      <c r="X1819" s="24">
        <f t="shared" si="893"/>
        <v>892.49336536752855</v>
      </c>
      <c r="Y1819" s="13">
        <f t="shared" si="879"/>
        <v>0.27586353216383552</v>
      </c>
      <c r="Z1819" s="24">
        <f t="shared" si="880"/>
        <v>3767.2038138088765</v>
      </c>
      <c r="AA1819" s="24">
        <f t="shared" si="881"/>
        <v>18340.4006460118</v>
      </c>
      <c r="AB1819" s="24">
        <f t="shared" si="894"/>
        <v>716.9872448077457</v>
      </c>
      <c r="AC1819" s="24">
        <f t="shared" si="895"/>
        <v>574.00928971494216</v>
      </c>
      <c r="AE1819" s="14">
        <f t="shared" si="896"/>
        <v>150.08333333333334</v>
      </c>
      <c r="AF1819" s="24">
        <f t="shared" si="869"/>
        <v>512.00464485747102</v>
      </c>
      <c r="AG1819" s="3">
        <f t="shared" si="897"/>
        <v>-1</v>
      </c>
      <c r="AH1819" s="3">
        <f>IF(AC1819&lt;=450,AthetaR30_0,IF(AC1819&gt;=650,AthetaR30_2,(IF(AC1819&lt;=550,AthetaR30_0+(AthetaR30_1-AthetaR30_0)/100*(AC1819-450),AthetaR30_1+(AthetaR30_2-AthetaR30_1)/100*(AC1819-450)))))</f>
        <v>0</v>
      </c>
      <c r="AI1819" s="3">
        <f>IF(AD1819&lt;=450,AthetaR60_0,IF(AD1819&gt;=650,AthetaR60_2,(IF(AD1819&lt;=550,AthetaR60_0+(AthetaR60_1-AthetaR60_0)/100*(AD1819-450),AthetaR60_1+(AthetaR60_2-AthetaR60_1)/100*(AD1819-450)))))</f>
        <v>0.5</v>
      </c>
      <c r="AJ1819" s="3">
        <f>IF(AE1819&lt;=450,AthetaR90_0,IF(AE1819&gt;=650,AthetaR90_2,(IF(AE1819&lt;=550,AthetaR90_0+(AthetaR90_1-AthetaR90_0)/100*(AE1819-450),AthetaR90_1+(AthetaR90_2-AthetaR90_1)/100*(AE1819-450)))))</f>
        <v>1.3</v>
      </c>
      <c r="AK1819" s="3">
        <f>IF(AF1819&lt;=450,AthetaR120_0,IF(AF1819&gt;=650,AthetaR120_2,(IF(AF1819&lt;=550,AthetaR120_0+(AthetaR120_1-AthetaR120_0)/100*(AF1819-450),AthetaR120_1+(AthetaR120_2-AthetaR120_1)/100*(AF1819-450)))))</f>
        <v>1.4535665570262086</v>
      </c>
      <c r="AL1819" s="24">
        <f t="shared" si="898"/>
        <v>716.9872448077457</v>
      </c>
      <c r="AM1819" s="14">
        <f t="shared" si="899"/>
        <v>564.33208431374328</v>
      </c>
    </row>
    <row r="1820" spans="2:39" x14ac:dyDescent="0.25">
      <c r="B1820" s="3">
        <f t="shared" si="882"/>
        <v>9010</v>
      </c>
      <c r="C1820" s="14">
        <f t="shared" si="883"/>
        <v>150.16666666666666</v>
      </c>
      <c r="D1820" s="11">
        <f t="shared" si="884"/>
        <v>1082.6085862215518</v>
      </c>
      <c r="E1820" s="11">
        <f t="shared" si="870"/>
        <v>831.49629586602714</v>
      </c>
      <c r="F1820" s="11">
        <f t="shared" si="885"/>
        <v>415.97034691752236</v>
      </c>
      <c r="G1820" s="11">
        <f t="shared" si="871"/>
        <v>717.14287270519037</v>
      </c>
      <c r="H1820" s="11">
        <f t="shared" si="872"/>
        <v>574.21998078262698</v>
      </c>
      <c r="I1820" s="24">
        <f t="shared" si="886"/>
        <v>415.97034691752236</v>
      </c>
      <c r="J1820" s="12">
        <f t="shared" si="873"/>
        <v>0.18830993591044204</v>
      </c>
      <c r="K1820" s="24">
        <f t="shared" si="874"/>
        <v>613.90863409555664</v>
      </c>
      <c r="L1820" s="12">
        <f t="shared" si="887"/>
        <v>0.1858506958885309</v>
      </c>
      <c r="M1820" s="24">
        <f t="shared" si="888"/>
        <v>717.14287270519037</v>
      </c>
      <c r="N1820" s="12">
        <f t="shared" si="875"/>
        <v>0.2988638842030123</v>
      </c>
      <c r="O1820" s="24">
        <f t="shared" si="876"/>
        <v>1289.3840267751348</v>
      </c>
      <c r="P1820" s="12">
        <f t="shared" si="889"/>
        <v>0.15509219246483111</v>
      </c>
      <c r="Q1820" s="24">
        <f t="shared" si="890"/>
        <v>574.21998078262698</v>
      </c>
      <c r="R1820" s="12">
        <f t="shared" si="877"/>
        <v>0.28955566786166864</v>
      </c>
      <c r="S1820" s="24">
        <f t="shared" si="878"/>
        <v>731.95830261035826</v>
      </c>
      <c r="T1820" s="12">
        <f t="shared" si="891"/>
        <v>0.21058219519289523</v>
      </c>
      <c r="W1820" s="24">
        <f t="shared" si="892"/>
        <v>680.87020849718397</v>
      </c>
      <c r="X1820" s="24">
        <f t="shared" si="893"/>
        <v>893.58703748042046</v>
      </c>
      <c r="Y1820" s="13">
        <f t="shared" si="879"/>
        <v>0.27557396920570532</v>
      </c>
      <c r="Z1820" s="24">
        <f t="shared" si="880"/>
        <v>3765.6521842210796</v>
      </c>
      <c r="AA1820" s="24">
        <f t="shared" si="881"/>
        <v>18345.809292410413</v>
      </c>
      <c r="AB1820" s="24">
        <f t="shared" si="894"/>
        <v>717.14287270519037</v>
      </c>
      <c r="AC1820" s="24">
        <f t="shared" si="895"/>
        <v>574.21998078262698</v>
      </c>
      <c r="AE1820" s="14">
        <f t="shared" si="896"/>
        <v>150.16666666666666</v>
      </c>
      <c r="AF1820" s="24">
        <f t="shared" si="869"/>
        <v>512.10999039131343</v>
      </c>
      <c r="AG1820" s="3">
        <f t="shared" si="897"/>
        <v>-1</v>
      </c>
      <c r="AH1820" s="3">
        <f>IF(AC1820&lt;=450,AthetaR30_0,IF(AC1820&gt;=650,AthetaR30_2,(IF(AC1820&lt;=550,AthetaR30_0+(AthetaR30_1-AthetaR30_0)/100*(AC1820-450),AthetaR30_1+(AthetaR30_2-AthetaR30_1)/100*(AC1820-450)))))</f>
        <v>0</v>
      </c>
      <c r="AI1820" s="3">
        <f>IF(AD1820&lt;=450,AthetaR60_0,IF(AD1820&gt;=650,AthetaR60_2,(IF(AD1820&lt;=550,AthetaR60_0+(AthetaR60_1-AthetaR60_0)/100*(AD1820-450),AthetaR60_1+(AthetaR60_2-AthetaR60_1)/100*(AD1820-450)))))</f>
        <v>0.5</v>
      </c>
      <c r="AJ1820" s="3">
        <f>IF(AE1820&lt;=450,AthetaR90_0,IF(AE1820&gt;=650,AthetaR90_2,(IF(AE1820&lt;=550,AthetaR90_0+(AthetaR90_1-AthetaR90_0)/100*(AE1820-450),AthetaR90_1+(AthetaR90_2-AthetaR90_1)/100*(AE1820-450)))))</f>
        <v>1.3</v>
      </c>
      <c r="AK1820" s="3">
        <f>IF(AF1820&lt;=450,AthetaR120_0,IF(AF1820&gt;=650,AthetaR120_2,(IF(AF1820&lt;=550,AthetaR120_0+(AthetaR120_1-AthetaR120_0)/100*(AF1820-450),AthetaR120_1+(AthetaR120_2-AthetaR120_1)/100*(AF1820-450)))))</f>
        <v>1.4528080691825433</v>
      </c>
      <c r="AL1820" s="24">
        <f t="shared" si="898"/>
        <v>717.14287270519037</v>
      </c>
      <c r="AM1820" s="14">
        <f t="shared" si="899"/>
        <v>564.5294318628645</v>
      </c>
    </row>
    <row r="1821" spans="2:39" x14ac:dyDescent="0.25">
      <c r="B1821" s="3">
        <f t="shared" si="882"/>
        <v>9015</v>
      </c>
      <c r="C1821" s="14">
        <f t="shared" si="883"/>
        <v>150.25</v>
      </c>
      <c r="D1821" s="11">
        <f t="shared" si="884"/>
        <v>1082.6916414322463</v>
      </c>
      <c r="E1821" s="11">
        <f t="shared" si="870"/>
        <v>831.71009421467932</v>
      </c>
      <c r="F1821" s="11">
        <f t="shared" si="885"/>
        <v>416.15619761341088</v>
      </c>
      <c r="G1821" s="11">
        <f t="shared" si="871"/>
        <v>717.29796489765522</v>
      </c>
      <c r="H1821" s="11">
        <f t="shared" si="872"/>
        <v>574.43056297781982</v>
      </c>
      <c r="I1821" s="24">
        <f t="shared" si="886"/>
        <v>416.15619761341088</v>
      </c>
      <c r="J1821" s="12">
        <f t="shared" si="873"/>
        <v>0.18828031880152718</v>
      </c>
      <c r="K1821" s="24">
        <f t="shared" si="874"/>
        <v>614.00520392821636</v>
      </c>
      <c r="L1821" s="12">
        <f t="shared" si="887"/>
        <v>0.1857951868236028</v>
      </c>
      <c r="M1821" s="24">
        <f t="shared" si="888"/>
        <v>717.29796489765522</v>
      </c>
      <c r="N1821" s="12">
        <f t="shared" si="875"/>
        <v>0.297785301289342</v>
      </c>
      <c r="O1821" s="24">
        <f t="shared" si="876"/>
        <v>1294.0541954316052</v>
      </c>
      <c r="P1821" s="12">
        <f t="shared" si="889"/>
        <v>0.15455440022798264</v>
      </c>
      <c r="Q1821" s="24">
        <f t="shared" si="890"/>
        <v>574.43056297781982</v>
      </c>
      <c r="R1821" s="12">
        <f t="shared" si="877"/>
        <v>0.28947000821501978</v>
      </c>
      <c r="S1821" s="24">
        <f t="shared" si="878"/>
        <v>732.17490290670662</v>
      </c>
      <c r="T1821" s="12">
        <f t="shared" si="891"/>
        <v>0.21047338583006511</v>
      </c>
      <c r="W1821" s="24">
        <f t="shared" si="892"/>
        <v>681.14578246638962</v>
      </c>
      <c r="X1821" s="24">
        <f t="shared" si="893"/>
        <v>894.69015816308854</v>
      </c>
      <c r="Y1821" s="13">
        <f t="shared" si="879"/>
        <v>0.27528258908621267</v>
      </c>
      <c r="Z1821" s="24">
        <f t="shared" si="880"/>
        <v>3764.1077937072423</v>
      </c>
      <c r="AA1821" s="24">
        <f t="shared" si="881"/>
        <v>18351.241397591471</v>
      </c>
      <c r="AB1821" s="24">
        <f t="shared" si="894"/>
        <v>717.29796489765522</v>
      </c>
      <c r="AC1821" s="24">
        <f t="shared" si="895"/>
        <v>574.43056297781982</v>
      </c>
      <c r="AE1821" s="14">
        <f t="shared" si="896"/>
        <v>150.25</v>
      </c>
      <c r="AF1821" s="24">
        <f t="shared" si="869"/>
        <v>512.21528148890991</v>
      </c>
      <c r="AG1821" s="3">
        <f t="shared" si="897"/>
        <v>-1</v>
      </c>
      <c r="AH1821" s="3">
        <f>IF(AC1821&lt;=450,AthetaR30_0,IF(AC1821&gt;=650,AthetaR30_2,(IF(AC1821&lt;=550,AthetaR30_0+(AthetaR30_1-AthetaR30_0)/100*(AC1821-450),AthetaR30_1+(AthetaR30_2-AthetaR30_1)/100*(AC1821-450)))))</f>
        <v>0</v>
      </c>
      <c r="AI1821" s="3">
        <f>IF(AD1821&lt;=450,AthetaR60_0,IF(AD1821&gt;=650,AthetaR60_2,(IF(AD1821&lt;=550,AthetaR60_0+(AthetaR60_1-AthetaR60_0)/100*(AD1821-450),AthetaR60_1+(AthetaR60_2-AthetaR60_1)/100*(AD1821-450)))))</f>
        <v>0.5</v>
      </c>
      <c r="AJ1821" s="3">
        <f>IF(AE1821&lt;=450,AthetaR90_0,IF(AE1821&gt;=650,AthetaR90_2,(IF(AE1821&lt;=550,AthetaR90_0+(AthetaR90_1-AthetaR90_0)/100*(AE1821-450),AthetaR90_1+(AthetaR90_2-AthetaR90_1)/100*(AE1821-450)))))</f>
        <v>1.3</v>
      </c>
      <c r="AK1821" s="3">
        <f>IF(AF1821&lt;=450,AthetaR120_0,IF(AF1821&gt;=650,AthetaR120_2,(IF(AF1821&lt;=550,AthetaR120_0+(AthetaR120_1-AthetaR120_0)/100*(AF1821-450),AthetaR120_1+(AthetaR120_2-AthetaR120_1)/100*(AF1821-450)))))</f>
        <v>1.4520499732798489</v>
      </c>
      <c r="AL1821" s="24">
        <f t="shared" si="898"/>
        <v>717.29796489765522</v>
      </c>
      <c r="AM1821" s="14">
        <f t="shared" si="899"/>
        <v>564.72667869975794</v>
      </c>
    </row>
    <row r="1822" spans="2:39" x14ac:dyDescent="0.25">
      <c r="B1822" s="3">
        <f t="shared" si="882"/>
        <v>9020</v>
      </c>
      <c r="C1822" s="14">
        <f t="shared" si="883"/>
        <v>150.33333333333334</v>
      </c>
      <c r="D1822" s="11">
        <f t="shared" si="884"/>
        <v>1082.7746506289716</v>
      </c>
      <c r="E1822" s="11">
        <f t="shared" si="870"/>
        <v>831.92389256333149</v>
      </c>
      <c r="F1822" s="11">
        <f t="shared" si="885"/>
        <v>416.34199280023449</v>
      </c>
      <c r="G1822" s="11">
        <f t="shared" si="871"/>
        <v>717.45251929788321</v>
      </c>
      <c r="H1822" s="11">
        <f t="shared" si="872"/>
        <v>574.64103636364985</v>
      </c>
      <c r="I1822" s="24">
        <f t="shared" si="886"/>
        <v>416.34199280023449</v>
      </c>
      <c r="J1822" s="12">
        <f t="shared" si="873"/>
        <v>0.18825069695488339</v>
      </c>
      <c r="K1822" s="24">
        <f t="shared" si="874"/>
        <v>614.10181960233319</v>
      </c>
      <c r="L1822" s="12">
        <f t="shared" si="887"/>
        <v>0.1857396828221192</v>
      </c>
      <c r="M1822" s="24">
        <f t="shared" si="888"/>
        <v>717.45251929788321</v>
      </c>
      <c r="N1822" s="12">
        <f t="shared" si="875"/>
        <v>0.29670215243233961</v>
      </c>
      <c r="O1822" s="24">
        <f t="shared" si="876"/>
        <v>1298.778304478979</v>
      </c>
      <c r="P1822" s="12">
        <f t="shared" si="889"/>
        <v>0.15401451867265376</v>
      </c>
      <c r="Q1822" s="24">
        <f t="shared" si="890"/>
        <v>574.64103636364985</v>
      </c>
      <c r="R1822" s="12">
        <f t="shared" si="877"/>
        <v>0.28938436867245554</v>
      </c>
      <c r="S1822" s="24">
        <f t="shared" si="878"/>
        <v>732.39158055259873</v>
      </c>
      <c r="T1822" s="12">
        <f t="shared" si="891"/>
        <v>0.21036463960151727</v>
      </c>
      <c r="W1822" s="24">
        <f t="shared" si="892"/>
        <v>681.42106505547588</v>
      </c>
      <c r="X1822" s="24">
        <f t="shared" si="893"/>
        <v>895.80284115896688</v>
      </c>
      <c r="Y1822" s="13">
        <f t="shared" si="879"/>
        <v>0.27498937639667531</v>
      </c>
      <c r="Z1822" s="24">
        <f t="shared" si="880"/>
        <v>3762.5706876963905</v>
      </c>
      <c r="AA1822" s="24">
        <f t="shared" si="881"/>
        <v>18356.697203649856</v>
      </c>
      <c r="AB1822" s="24">
        <f t="shared" si="894"/>
        <v>717.45251929788321</v>
      </c>
      <c r="AC1822" s="24">
        <f t="shared" si="895"/>
        <v>574.64103636364985</v>
      </c>
      <c r="AE1822" s="14">
        <f t="shared" si="896"/>
        <v>150.33333333333334</v>
      </c>
      <c r="AF1822" s="24">
        <f t="shared" si="869"/>
        <v>512.32051818182492</v>
      </c>
      <c r="AG1822" s="3">
        <f t="shared" si="897"/>
        <v>-1</v>
      </c>
      <c r="AH1822" s="3">
        <f>IF(AC1822&lt;=450,AthetaR30_0,IF(AC1822&gt;=650,AthetaR30_2,(IF(AC1822&lt;=550,AthetaR30_0+(AthetaR30_1-AthetaR30_0)/100*(AC1822-450),AthetaR30_1+(AthetaR30_2-AthetaR30_1)/100*(AC1822-450)))))</f>
        <v>0</v>
      </c>
      <c r="AI1822" s="3">
        <f>IF(AD1822&lt;=450,AthetaR60_0,IF(AD1822&gt;=650,AthetaR60_2,(IF(AD1822&lt;=550,AthetaR60_0+(AthetaR60_1-AthetaR60_0)/100*(AD1822-450),AthetaR60_1+(AthetaR60_2-AthetaR60_1)/100*(AD1822-450)))))</f>
        <v>0.5</v>
      </c>
      <c r="AJ1822" s="3">
        <f>IF(AE1822&lt;=450,AthetaR90_0,IF(AE1822&gt;=650,AthetaR90_2,(IF(AE1822&lt;=550,AthetaR90_0+(AthetaR90_1-AthetaR90_0)/100*(AE1822-450),AthetaR90_1+(AthetaR90_2-AthetaR90_1)/100*(AE1822-450)))))</f>
        <v>1.3</v>
      </c>
      <c r="AK1822" s="3">
        <f>IF(AF1822&lt;=450,AthetaR120_0,IF(AF1822&gt;=650,AthetaR120_2,(IF(AF1822&lt;=550,AthetaR120_0+(AthetaR120_1-AthetaR120_0)/100*(AF1822-450),AthetaR120_1+(AthetaR120_2-AthetaR120_1)/100*(AF1822-450)))))</f>
        <v>1.4512922690908607</v>
      </c>
      <c r="AL1822" s="24">
        <f t="shared" si="898"/>
        <v>717.45251929788321</v>
      </c>
      <c r="AM1822" s="14">
        <f t="shared" si="899"/>
        <v>564.92382501313637</v>
      </c>
    </row>
    <row r="1823" spans="2:39" x14ac:dyDescent="0.25">
      <c r="B1823" s="3">
        <f t="shared" si="882"/>
        <v>9025</v>
      </c>
      <c r="C1823" s="14">
        <f t="shared" si="883"/>
        <v>150.41666666666666</v>
      </c>
      <c r="D1823" s="11">
        <f t="shared" si="884"/>
        <v>1082.857613862684</v>
      </c>
      <c r="E1823" s="11">
        <f t="shared" si="870"/>
        <v>832.13769091198344</v>
      </c>
      <c r="F1823" s="11">
        <f t="shared" si="885"/>
        <v>416.52773248305664</v>
      </c>
      <c r="G1823" s="11">
        <f t="shared" si="871"/>
        <v>717.60653381655584</v>
      </c>
      <c r="H1823" s="11">
        <f t="shared" si="872"/>
        <v>574.85140100325134</v>
      </c>
      <c r="I1823" s="24">
        <f t="shared" si="886"/>
        <v>416.52773248305664</v>
      </c>
      <c r="J1823" s="12">
        <f t="shared" si="873"/>
        <v>0.18822107037291352</v>
      </c>
      <c r="K1823" s="24">
        <f t="shared" si="874"/>
        <v>614.19848113900514</v>
      </c>
      <c r="L1823" s="12">
        <f t="shared" si="887"/>
        <v>0.18568418390207569</v>
      </c>
      <c r="M1823" s="24">
        <f t="shared" si="888"/>
        <v>717.60653381655584</v>
      </c>
      <c r="N1823" s="12">
        <f t="shared" si="875"/>
        <v>0.29561444318674029</v>
      </c>
      <c r="O1823" s="24">
        <f t="shared" si="876"/>
        <v>1303.5571412453314</v>
      </c>
      <c r="P1823" s="12">
        <f t="shared" si="889"/>
        <v>0.15347254600996335</v>
      </c>
      <c r="Q1823" s="24">
        <f t="shared" si="890"/>
        <v>574.85140100325134</v>
      </c>
      <c r="R1823" s="12">
        <f t="shared" si="877"/>
        <v>0.2892987492844456</v>
      </c>
      <c r="S1823" s="24">
        <f t="shared" si="878"/>
        <v>732.60833544374736</v>
      </c>
      <c r="T1823" s="12">
        <f t="shared" si="891"/>
        <v>0.21025595651241399</v>
      </c>
      <c r="W1823" s="24">
        <f t="shared" si="892"/>
        <v>681.69605443187254</v>
      </c>
      <c r="X1823" s="24">
        <f t="shared" si="893"/>
        <v>896.92520193398616</v>
      </c>
      <c r="Y1823" s="13">
        <f t="shared" si="879"/>
        <v>0.27469431557339546</v>
      </c>
      <c r="Z1823" s="24">
        <f t="shared" si="880"/>
        <v>3761.0409120027725</v>
      </c>
      <c r="AA1823" s="24">
        <f t="shared" si="881"/>
        <v>18362.176954782928</v>
      </c>
      <c r="AB1823" s="24">
        <f t="shared" si="894"/>
        <v>717.60653381655584</v>
      </c>
      <c r="AC1823" s="24">
        <f t="shared" si="895"/>
        <v>574.85140100325134</v>
      </c>
      <c r="AE1823" s="14">
        <f t="shared" si="896"/>
        <v>150.41666666666666</v>
      </c>
      <c r="AF1823" s="24">
        <f t="shared" si="869"/>
        <v>512.42570050162567</v>
      </c>
      <c r="AG1823" s="3">
        <f t="shared" si="897"/>
        <v>-1</v>
      </c>
      <c r="AH1823" s="3">
        <f>IF(AC1823&lt;=450,AthetaR30_0,IF(AC1823&gt;=650,AthetaR30_2,(IF(AC1823&lt;=550,AthetaR30_0+(AthetaR30_1-AthetaR30_0)/100*(AC1823-450),AthetaR30_1+(AthetaR30_2-AthetaR30_1)/100*(AC1823-450)))))</f>
        <v>0</v>
      </c>
      <c r="AI1823" s="3">
        <f>IF(AD1823&lt;=450,AthetaR60_0,IF(AD1823&gt;=650,AthetaR60_2,(IF(AD1823&lt;=550,AthetaR60_0+(AthetaR60_1-AthetaR60_0)/100*(AD1823-450),AthetaR60_1+(AthetaR60_2-AthetaR60_1)/100*(AD1823-450)))))</f>
        <v>0.5</v>
      </c>
      <c r="AJ1823" s="3">
        <f>IF(AE1823&lt;=450,AthetaR90_0,IF(AE1823&gt;=650,AthetaR90_2,(IF(AE1823&lt;=550,AthetaR90_0+(AthetaR90_1-AthetaR90_0)/100*(AE1823-450),AthetaR90_1+(AthetaR90_2-AthetaR90_1)/100*(AE1823-450)))))</f>
        <v>1.3</v>
      </c>
      <c r="AK1823" s="3">
        <f>IF(AF1823&lt;=450,AthetaR120_0,IF(AF1823&gt;=650,AthetaR120_2,(IF(AF1823&lt;=550,AthetaR120_0+(AthetaR120_1-AthetaR120_0)/100*(AF1823-450),AthetaR120_1+(AthetaR120_2-AthetaR120_1)/100*(AF1823-450)))))</f>
        <v>1.4505349563882952</v>
      </c>
      <c r="AL1823" s="24">
        <f t="shared" si="898"/>
        <v>717.60653381655584</v>
      </c>
      <c r="AM1823" s="14">
        <f t="shared" si="899"/>
        <v>565.12087099273947</v>
      </c>
    </row>
    <row r="1824" spans="2:39" x14ac:dyDescent="0.25">
      <c r="B1824" s="3">
        <f t="shared" si="882"/>
        <v>9030</v>
      </c>
      <c r="C1824" s="14">
        <f t="shared" si="883"/>
        <v>150.5</v>
      </c>
      <c r="D1824" s="11">
        <f t="shared" si="884"/>
        <v>1082.9405311842559</v>
      </c>
      <c r="E1824" s="11">
        <f t="shared" si="870"/>
        <v>832.35148926063562</v>
      </c>
      <c r="F1824" s="11">
        <f t="shared" si="885"/>
        <v>416.71341666695872</v>
      </c>
      <c r="G1824" s="11">
        <f t="shared" si="871"/>
        <v>717.76000636256583</v>
      </c>
      <c r="H1824" s="11">
        <f t="shared" si="872"/>
        <v>575.06165695976381</v>
      </c>
      <c r="I1824" s="24">
        <f t="shared" si="886"/>
        <v>416.71341666695872</v>
      </c>
      <c r="J1824" s="12">
        <f t="shared" si="873"/>
        <v>0.18819143905806063</v>
      </c>
      <c r="K1824" s="24">
        <f t="shared" si="874"/>
        <v>614.29518855921447</v>
      </c>
      <c r="L1824" s="12">
        <f t="shared" si="887"/>
        <v>0.18562869008144045</v>
      </c>
      <c r="M1824" s="24">
        <f t="shared" si="888"/>
        <v>717.76000636256583</v>
      </c>
      <c r="N1824" s="12">
        <f t="shared" si="875"/>
        <v>0.29452217980592227</v>
      </c>
      <c r="O1824" s="24">
        <f t="shared" si="876"/>
        <v>1308.391506287463</v>
      </c>
      <c r="P1824" s="12">
        <f t="shared" si="889"/>
        <v>0.15292848073031273</v>
      </c>
      <c r="Q1824" s="24">
        <f t="shared" si="890"/>
        <v>575.06165695976381</v>
      </c>
      <c r="R1824" s="12">
        <f t="shared" si="877"/>
        <v>0.28921315010133908</v>
      </c>
      <c r="S1824" s="24">
        <f t="shared" si="878"/>
        <v>732.82516747586271</v>
      </c>
      <c r="T1824" s="12">
        <f t="shared" si="891"/>
        <v>0.21014733656774193</v>
      </c>
      <c r="W1824" s="24">
        <f t="shared" si="892"/>
        <v>681.9707487474459</v>
      </c>
      <c r="X1824" s="24">
        <f t="shared" si="893"/>
        <v>898.05735770754745</v>
      </c>
      <c r="Y1824" s="13">
        <f t="shared" si="879"/>
        <v>0.27439739089630072</v>
      </c>
      <c r="Z1824" s="24">
        <f t="shared" si="880"/>
        <v>3759.518512829743</v>
      </c>
      <c r="AA1824" s="24">
        <f t="shared" si="881"/>
        <v>18367.680897310802</v>
      </c>
      <c r="AB1824" s="24">
        <f t="shared" si="894"/>
        <v>717.76000636256583</v>
      </c>
      <c r="AC1824" s="24">
        <f t="shared" si="895"/>
        <v>575.06165695976381</v>
      </c>
      <c r="AE1824" s="14">
        <f t="shared" si="896"/>
        <v>150.5</v>
      </c>
      <c r="AF1824" s="24">
        <f t="shared" si="869"/>
        <v>512.53082847988185</v>
      </c>
      <c r="AG1824" s="3">
        <f t="shared" si="897"/>
        <v>-1</v>
      </c>
      <c r="AH1824" s="3">
        <f>IF(AC1824&lt;=450,AthetaR30_0,IF(AC1824&gt;=650,AthetaR30_2,(IF(AC1824&lt;=550,AthetaR30_0+(AthetaR30_1-AthetaR30_0)/100*(AC1824-450),AthetaR30_1+(AthetaR30_2-AthetaR30_1)/100*(AC1824-450)))))</f>
        <v>0</v>
      </c>
      <c r="AI1824" s="3">
        <f>IF(AD1824&lt;=450,AthetaR60_0,IF(AD1824&gt;=650,AthetaR60_2,(IF(AD1824&lt;=550,AthetaR60_0+(AthetaR60_1-AthetaR60_0)/100*(AD1824-450),AthetaR60_1+(AthetaR60_2-AthetaR60_1)/100*(AD1824-450)))))</f>
        <v>0.5</v>
      </c>
      <c r="AJ1824" s="3">
        <f>IF(AE1824&lt;=450,AthetaR90_0,IF(AE1824&gt;=650,AthetaR90_2,(IF(AE1824&lt;=550,AthetaR90_0+(AthetaR90_1-AthetaR90_0)/100*(AE1824-450),AthetaR90_1+(AthetaR90_2-AthetaR90_1)/100*(AE1824-450)))))</f>
        <v>1.3</v>
      </c>
      <c r="AK1824" s="3">
        <f>IF(AF1824&lt;=450,AthetaR120_0,IF(AF1824&gt;=650,AthetaR120_2,(IF(AF1824&lt;=550,AthetaR120_0+(AthetaR120_1-AthetaR120_0)/100*(AF1824-450),AthetaR120_1+(AthetaR120_2-AthetaR120_1)/100*(AF1824-450)))))</f>
        <v>1.4497780349448508</v>
      </c>
      <c r="AL1824" s="24">
        <f t="shared" si="898"/>
        <v>717.76000636256583</v>
      </c>
      <c r="AM1824" s="14">
        <f t="shared" si="899"/>
        <v>565.31781682934422</v>
      </c>
    </row>
    <row r="1825" spans="2:39" x14ac:dyDescent="0.25">
      <c r="B1825" s="3">
        <f t="shared" si="882"/>
        <v>9035</v>
      </c>
      <c r="C1825" s="14">
        <f t="shared" si="883"/>
        <v>150.58333333333334</v>
      </c>
      <c r="D1825" s="11">
        <f t="shared" si="884"/>
        <v>1083.0234026444753</v>
      </c>
      <c r="E1825" s="11">
        <f t="shared" si="870"/>
        <v>832.56528760928768</v>
      </c>
      <c r="F1825" s="11">
        <f t="shared" si="885"/>
        <v>416.89904535704017</v>
      </c>
      <c r="G1825" s="11">
        <f t="shared" si="871"/>
        <v>717.91293484329617</v>
      </c>
      <c r="H1825" s="11">
        <f t="shared" si="872"/>
        <v>575.27180429633154</v>
      </c>
      <c r="I1825" s="24">
        <f t="shared" si="886"/>
        <v>416.89904535704017</v>
      </c>
      <c r="J1825" s="12">
        <f t="shared" si="873"/>
        <v>0.18816180301280766</v>
      </c>
      <c r="K1825" s="24">
        <f t="shared" si="874"/>
        <v>614.39194188382817</v>
      </c>
      <c r="L1825" s="12">
        <f t="shared" si="887"/>
        <v>0.18557320137817138</v>
      </c>
      <c r="M1825" s="24">
        <f t="shared" si="888"/>
        <v>717.91293484329617</v>
      </c>
      <c r="N1825" s="12">
        <f t="shared" si="875"/>
        <v>0.2934253692552784</v>
      </c>
      <c r="O1825" s="24">
        <f t="shared" si="876"/>
        <v>1313.2822136319269</v>
      </c>
      <c r="P1825" s="12">
        <f t="shared" si="889"/>
        <v>0.15238232161023765</v>
      </c>
      <c r="Q1825" s="24">
        <f t="shared" si="890"/>
        <v>575.27180429633154</v>
      </c>
      <c r="R1825" s="12">
        <f t="shared" si="877"/>
        <v>0.28912757117336424</v>
      </c>
      <c r="S1825" s="24">
        <f t="shared" si="878"/>
        <v>733.04207654465586</v>
      </c>
      <c r="T1825" s="12">
        <f t="shared" si="891"/>
        <v>0.21003877977233887</v>
      </c>
      <c r="W1825" s="24">
        <f t="shared" si="892"/>
        <v>682.24514613834219</v>
      </c>
      <c r="X1825" s="24">
        <f t="shared" si="893"/>
        <v>899.19942748413109</v>
      </c>
      <c r="Y1825" s="13">
        <f t="shared" si="879"/>
        <v>0.27409858648759</v>
      </c>
      <c r="Z1825" s="24">
        <f t="shared" si="880"/>
        <v>3758.0035367736373</v>
      </c>
      <c r="AA1825" s="24">
        <f t="shared" si="881"/>
        <v>18373.209279697159</v>
      </c>
      <c r="AB1825" s="24">
        <f t="shared" si="894"/>
        <v>717.91293484329617</v>
      </c>
      <c r="AC1825" s="24">
        <f t="shared" si="895"/>
        <v>575.27180429633154</v>
      </c>
      <c r="AE1825" s="14">
        <f t="shared" si="896"/>
        <v>150.58333333333334</v>
      </c>
      <c r="AF1825" s="24">
        <f t="shared" si="869"/>
        <v>512.63590214816577</v>
      </c>
      <c r="AG1825" s="3">
        <f t="shared" si="897"/>
        <v>-1</v>
      </c>
      <c r="AH1825" s="3">
        <f>IF(AC1825&lt;=450,AthetaR30_0,IF(AC1825&gt;=650,AthetaR30_2,(IF(AC1825&lt;=550,AthetaR30_0+(AthetaR30_1-AthetaR30_0)/100*(AC1825-450),AthetaR30_1+(AthetaR30_2-AthetaR30_1)/100*(AC1825-450)))))</f>
        <v>0</v>
      </c>
      <c r="AI1825" s="3">
        <f>IF(AD1825&lt;=450,AthetaR60_0,IF(AD1825&gt;=650,AthetaR60_2,(IF(AD1825&lt;=550,AthetaR60_0+(AthetaR60_1-AthetaR60_0)/100*(AD1825-450),AthetaR60_1+(AthetaR60_2-AthetaR60_1)/100*(AD1825-450)))))</f>
        <v>0.5</v>
      </c>
      <c r="AJ1825" s="3">
        <f>IF(AE1825&lt;=450,AthetaR90_0,IF(AE1825&gt;=650,AthetaR90_2,(IF(AE1825&lt;=550,AthetaR90_0+(AthetaR90_1-AthetaR90_0)/100*(AE1825-450),AthetaR90_1+(AthetaR90_2-AthetaR90_1)/100*(AE1825-450)))))</f>
        <v>1.3</v>
      </c>
      <c r="AK1825" s="3">
        <f>IF(AF1825&lt;=450,AthetaR120_0,IF(AF1825&gt;=650,AthetaR120_2,(IF(AF1825&lt;=550,AthetaR120_0+(AthetaR120_1-AthetaR120_0)/100*(AF1825-450),AthetaR120_1+(AthetaR120_2-AthetaR120_1)/100*(AF1825-450)))))</f>
        <v>1.4490215045332064</v>
      </c>
      <c r="AL1825" s="24">
        <f t="shared" si="898"/>
        <v>717.91293484329617</v>
      </c>
      <c r="AM1825" s="14">
        <f t="shared" si="899"/>
        <v>565.514662714775</v>
      </c>
    </row>
    <row r="1826" spans="2:39" x14ac:dyDescent="0.25">
      <c r="B1826" s="3">
        <f t="shared" si="882"/>
        <v>9040</v>
      </c>
      <c r="C1826" s="14">
        <f t="shared" si="883"/>
        <v>150.66666666666666</v>
      </c>
      <c r="D1826" s="11">
        <f t="shared" si="884"/>
        <v>1083.106228294045</v>
      </c>
      <c r="E1826" s="11">
        <f t="shared" si="870"/>
        <v>832.77908595793974</v>
      </c>
      <c r="F1826" s="11">
        <f t="shared" si="885"/>
        <v>417.08461855841836</v>
      </c>
      <c r="G1826" s="11">
        <f t="shared" si="871"/>
        <v>718.06531716490645</v>
      </c>
      <c r="H1826" s="11">
        <f t="shared" si="872"/>
        <v>575.48184307610393</v>
      </c>
      <c r="I1826" s="24">
        <f t="shared" si="886"/>
        <v>417.08461855841836</v>
      </c>
      <c r="J1826" s="12">
        <f t="shared" si="873"/>
        <v>0.18813216223967749</v>
      </c>
      <c r="K1826" s="24">
        <f t="shared" si="874"/>
        <v>614.48874113359807</v>
      </c>
      <c r="L1826" s="12">
        <f t="shared" si="887"/>
        <v>0.18551771781025445</v>
      </c>
      <c r="M1826" s="24">
        <f t="shared" si="888"/>
        <v>718.06531716490645</v>
      </c>
      <c r="N1826" s="12">
        <f t="shared" si="875"/>
        <v>0.29232401922564949</v>
      </c>
      <c r="O1826" s="24">
        <f t="shared" si="876"/>
        <v>1318.230091020607</v>
      </c>
      <c r="P1826" s="12">
        <f t="shared" si="889"/>
        <v>0.15183406771936181</v>
      </c>
      <c r="Q1826" s="24">
        <f t="shared" si="890"/>
        <v>575.48184307610393</v>
      </c>
      <c r="R1826" s="12">
        <f t="shared" si="877"/>
        <v>0.28904201255062784</v>
      </c>
      <c r="S1826" s="24">
        <f t="shared" si="878"/>
        <v>733.25906254583788</v>
      </c>
      <c r="T1826" s="12">
        <f t="shared" si="891"/>
        <v>0.20993028613095321</v>
      </c>
      <c r="W1826" s="24">
        <f t="shared" si="892"/>
        <v>682.51924472482983</v>
      </c>
      <c r="X1826" s="24">
        <f t="shared" si="893"/>
        <v>900.35153208555744</v>
      </c>
      <c r="Y1826" s="13">
        <f t="shared" si="879"/>
        <v>0.27379788631037649</v>
      </c>
      <c r="Z1826" s="24">
        <f t="shared" si="880"/>
        <v>3756.4960308277477</v>
      </c>
      <c r="AA1826" s="24">
        <f t="shared" si="881"/>
        <v>18378.762352570069</v>
      </c>
      <c r="AB1826" s="24">
        <f t="shared" si="894"/>
        <v>718.06531716490645</v>
      </c>
      <c r="AC1826" s="24">
        <f t="shared" si="895"/>
        <v>575.48184307610393</v>
      </c>
      <c r="AE1826" s="14">
        <f t="shared" si="896"/>
        <v>150.66666666666666</v>
      </c>
      <c r="AF1826" s="24">
        <f t="shared" si="869"/>
        <v>512.74092153805191</v>
      </c>
      <c r="AG1826" s="3">
        <f t="shared" si="897"/>
        <v>-1</v>
      </c>
      <c r="AH1826" s="3">
        <f>IF(AC1826&lt;=450,AthetaR30_0,IF(AC1826&gt;=650,AthetaR30_2,(IF(AC1826&lt;=550,AthetaR30_0+(AthetaR30_1-AthetaR30_0)/100*(AC1826-450),AthetaR30_1+(AthetaR30_2-AthetaR30_1)/100*(AC1826-450)))))</f>
        <v>0</v>
      </c>
      <c r="AI1826" s="3">
        <f>IF(AD1826&lt;=450,AthetaR60_0,IF(AD1826&gt;=650,AthetaR60_2,(IF(AD1826&lt;=550,AthetaR60_0+(AthetaR60_1-AthetaR60_0)/100*(AD1826-450),AthetaR60_1+(AthetaR60_2-AthetaR60_1)/100*(AD1826-450)))))</f>
        <v>0.5</v>
      </c>
      <c r="AJ1826" s="3">
        <f>IF(AE1826&lt;=450,AthetaR90_0,IF(AE1826&gt;=650,AthetaR90_2,(IF(AE1826&lt;=550,AthetaR90_0+(AthetaR90_1-AthetaR90_0)/100*(AE1826-450),AthetaR90_1+(AthetaR90_2-AthetaR90_1)/100*(AE1826-450)))))</f>
        <v>1.3</v>
      </c>
      <c r="AK1826" s="3">
        <f>IF(AF1826&lt;=450,AthetaR120_0,IF(AF1826&gt;=650,AthetaR120_2,(IF(AF1826&lt;=550,AthetaR120_0+(AthetaR120_1-AthetaR120_0)/100*(AF1826-450),AthetaR120_1+(AthetaR120_2-AthetaR120_1)/100*(AF1826-450)))))</f>
        <v>1.4482653649260264</v>
      </c>
      <c r="AL1826" s="24">
        <f t="shared" si="898"/>
        <v>718.06531716490645</v>
      </c>
      <c r="AM1826" s="14">
        <f t="shared" si="899"/>
        <v>565.71140884191425</v>
      </c>
    </row>
    <row r="1827" spans="2:39" x14ac:dyDescent="0.25">
      <c r="B1827" s="3">
        <f t="shared" si="882"/>
        <v>9045</v>
      </c>
      <c r="C1827" s="14">
        <f t="shared" si="883"/>
        <v>150.75</v>
      </c>
      <c r="D1827" s="11">
        <f t="shared" si="884"/>
        <v>1083.1890081835854</v>
      </c>
      <c r="E1827" s="11">
        <f t="shared" si="870"/>
        <v>832.9928843065918</v>
      </c>
      <c r="F1827" s="11">
        <f t="shared" si="885"/>
        <v>417.27013627622858</v>
      </c>
      <c r="G1827" s="11">
        <f t="shared" si="871"/>
        <v>718.21715123262584</v>
      </c>
      <c r="H1827" s="11">
        <f t="shared" si="872"/>
        <v>575.69177336223493</v>
      </c>
      <c r="I1827" s="24">
        <f t="shared" si="886"/>
        <v>417.27013627622858</v>
      </c>
      <c r="J1827" s="12">
        <f t="shared" si="873"/>
        <v>0.18810251674123263</v>
      </c>
      <c r="K1827" s="24">
        <f t="shared" si="874"/>
        <v>614.58558632916095</v>
      </c>
      <c r="L1827" s="12">
        <f t="shared" si="887"/>
        <v>0.18546223939561371</v>
      </c>
      <c r="M1827" s="24">
        <f t="shared" si="888"/>
        <v>718.21715123262584</v>
      </c>
      <c r="N1827" s="12">
        <f t="shared" si="875"/>
        <v>0.29121813814681846</v>
      </c>
      <c r="O1827" s="24">
        <f t="shared" si="876"/>
        <v>1323.2359801608995</v>
      </c>
      <c r="P1827" s="12">
        <f t="shared" si="889"/>
        <v>0.15128371842721938</v>
      </c>
      <c r="Q1827" s="24">
        <f t="shared" si="890"/>
        <v>575.69177336223493</v>
      </c>
      <c r="R1827" s="12">
        <f t="shared" si="877"/>
        <v>0.28895647428311644</v>
      </c>
      <c r="S1827" s="24">
        <f t="shared" si="878"/>
        <v>733.47612537511975</v>
      </c>
      <c r="T1827" s="12">
        <f t="shared" si="891"/>
        <v>0.2098218556481061</v>
      </c>
      <c r="W1827" s="24">
        <f t="shared" si="892"/>
        <v>682.79304261114021</v>
      </c>
      <c r="X1827" s="24">
        <f t="shared" si="893"/>
        <v>901.51379418391343</v>
      </c>
      <c r="Y1827" s="13">
        <f t="shared" si="879"/>
        <v>0.27349527416733366</v>
      </c>
      <c r="Z1827" s="24">
        <f t="shared" si="880"/>
        <v>3754.9960423862899</v>
      </c>
      <c r="AA1827" s="24">
        <f t="shared" si="881"/>
        <v>18384.340368743142</v>
      </c>
      <c r="AB1827" s="24">
        <f t="shared" si="894"/>
        <v>718.21715123262584</v>
      </c>
      <c r="AC1827" s="24">
        <f t="shared" si="895"/>
        <v>575.69177336223493</v>
      </c>
      <c r="AE1827" s="14">
        <f t="shared" si="896"/>
        <v>150.75</v>
      </c>
      <c r="AF1827" s="24">
        <f t="shared" si="869"/>
        <v>512.84588668111746</v>
      </c>
      <c r="AG1827" s="3">
        <f t="shared" si="897"/>
        <v>-1</v>
      </c>
      <c r="AH1827" s="3">
        <f>IF(AC1827&lt;=450,AthetaR30_0,IF(AC1827&gt;=650,AthetaR30_2,(IF(AC1827&lt;=550,AthetaR30_0+(AthetaR30_1-AthetaR30_0)/100*(AC1827-450),AthetaR30_1+(AthetaR30_2-AthetaR30_1)/100*(AC1827-450)))))</f>
        <v>0</v>
      </c>
      <c r="AI1827" s="3">
        <f>IF(AD1827&lt;=450,AthetaR60_0,IF(AD1827&gt;=650,AthetaR60_2,(IF(AD1827&lt;=550,AthetaR60_0+(AthetaR60_1-AthetaR60_0)/100*(AD1827-450),AthetaR60_1+(AthetaR60_2-AthetaR60_1)/100*(AD1827-450)))))</f>
        <v>0.5</v>
      </c>
      <c r="AJ1827" s="3">
        <f>IF(AE1827&lt;=450,AthetaR90_0,IF(AE1827&gt;=650,AthetaR90_2,(IF(AE1827&lt;=550,AthetaR90_0+(AthetaR90_1-AthetaR90_0)/100*(AE1827-450),AthetaR90_1+(AthetaR90_2-AthetaR90_1)/100*(AE1827-450)))))</f>
        <v>1.3</v>
      </c>
      <c r="AK1827" s="3">
        <f>IF(AF1827&lt;=450,AthetaR120_0,IF(AF1827&gt;=650,AthetaR120_2,(IF(AF1827&lt;=550,AthetaR120_0+(AthetaR120_1-AthetaR120_0)/100*(AF1827-450),AthetaR120_1+(AthetaR120_2-AthetaR120_1)/100*(AF1827-450)))))</f>
        <v>1.4475096158959544</v>
      </c>
      <c r="AL1827" s="24">
        <f t="shared" si="898"/>
        <v>718.21715123262584</v>
      </c>
      <c r="AM1827" s="14">
        <f t="shared" si="899"/>
        <v>565.90805540471263</v>
      </c>
    </row>
    <row r="1828" spans="2:39" x14ac:dyDescent="0.25">
      <c r="B1828" s="3">
        <f t="shared" si="882"/>
        <v>9050</v>
      </c>
      <c r="C1828" s="14">
        <f t="shared" si="883"/>
        <v>150.83333333333334</v>
      </c>
      <c r="D1828" s="11">
        <f t="shared" si="884"/>
        <v>1083.2717423636316</v>
      </c>
      <c r="E1828" s="11">
        <f t="shared" si="870"/>
        <v>833.20668265524387</v>
      </c>
      <c r="F1828" s="11">
        <f t="shared" si="885"/>
        <v>417.45559851562422</v>
      </c>
      <c r="G1828" s="11">
        <f t="shared" si="871"/>
        <v>718.36843495105302</v>
      </c>
      <c r="H1828" s="11">
        <f t="shared" si="872"/>
        <v>575.90159521788303</v>
      </c>
      <c r="I1828" s="24">
        <f t="shared" si="886"/>
        <v>417.45559851562422</v>
      </c>
      <c r="J1828" s="12">
        <f t="shared" si="873"/>
        <v>0.18807286652007515</v>
      </c>
      <c r="K1828" s="24">
        <f t="shared" si="874"/>
        <v>614.68247749103898</v>
      </c>
      <c r="L1828" s="12">
        <f t="shared" si="887"/>
        <v>0.18540676615223162</v>
      </c>
      <c r="M1828" s="24">
        <f t="shared" si="888"/>
        <v>718.36843495105302</v>
      </c>
      <c r="N1828" s="12">
        <f t="shared" si="875"/>
        <v>0.29010773520105959</v>
      </c>
      <c r="O1828" s="24">
        <f t="shared" si="876"/>
        <v>1328.300736980591</v>
      </c>
      <c r="P1828" s="12">
        <f t="shared" si="889"/>
        <v>0.15073127341047363</v>
      </c>
      <c r="Q1828" s="24">
        <f t="shared" si="890"/>
        <v>575.90159521788303</v>
      </c>
      <c r="R1828" s="12">
        <f t="shared" si="877"/>
        <v>0.28887095642069494</v>
      </c>
      <c r="S1828" s="24">
        <f t="shared" si="878"/>
        <v>733.6932649282146</v>
      </c>
      <c r="T1828" s="12">
        <f t="shared" si="891"/>
        <v>0.20971348832827585</v>
      </c>
      <c r="W1828" s="24">
        <f t="shared" si="892"/>
        <v>683.06653788530753</v>
      </c>
      <c r="X1828" s="24">
        <f t="shared" si="893"/>
        <v>902.68633833516367</v>
      </c>
      <c r="Y1828" s="13">
        <f t="shared" si="879"/>
        <v>0.27319073369933766</v>
      </c>
      <c r="Z1828" s="24">
        <f t="shared" si="880"/>
        <v>3753.5036192484085</v>
      </c>
      <c r="AA1828" s="24">
        <f t="shared" si="881"/>
        <v>18389.943583236709</v>
      </c>
      <c r="AB1828" s="24">
        <f t="shared" si="894"/>
        <v>718.36843495105302</v>
      </c>
      <c r="AC1828" s="24">
        <f t="shared" si="895"/>
        <v>575.90159521788303</v>
      </c>
      <c r="AE1828" s="14">
        <f t="shared" si="896"/>
        <v>150.83333333333334</v>
      </c>
      <c r="AF1828" s="24">
        <f t="shared" si="869"/>
        <v>512.95079760894146</v>
      </c>
      <c r="AG1828" s="3">
        <f t="shared" si="897"/>
        <v>-1</v>
      </c>
      <c r="AH1828" s="3">
        <f>IF(AC1828&lt;=450,AthetaR30_0,IF(AC1828&gt;=650,AthetaR30_2,(IF(AC1828&lt;=550,AthetaR30_0+(AthetaR30_1-AthetaR30_0)/100*(AC1828-450),AthetaR30_1+(AthetaR30_2-AthetaR30_1)/100*(AC1828-450)))))</f>
        <v>0</v>
      </c>
      <c r="AI1828" s="3">
        <f>IF(AD1828&lt;=450,AthetaR60_0,IF(AD1828&gt;=650,AthetaR60_2,(IF(AD1828&lt;=550,AthetaR60_0+(AthetaR60_1-AthetaR60_0)/100*(AD1828-450),AthetaR60_1+(AthetaR60_2-AthetaR60_1)/100*(AD1828-450)))))</f>
        <v>0.5</v>
      </c>
      <c r="AJ1828" s="3">
        <f>IF(AE1828&lt;=450,AthetaR90_0,IF(AE1828&gt;=650,AthetaR90_2,(IF(AE1828&lt;=550,AthetaR90_0+(AthetaR90_1-AthetaR90_0)/100*(AE1828-450),AthetaR90_1+(AthetaR90_2-AthetaR90_1)/100*(AE1828-450)))))</f>
        <v>1.3</v>
      </c>
      <c r="AK1828" s="3">
        <f>IF(AF1828&lt;=450,AthetaR120_0,IF(AF1828&gt;=650,AthetaR120_2,(IF(AF1828&lt;=550,AthetaR120_0+(AthetaR120_1-AthetaR120_0)/100*(AF1828-450),AthetaR120_1+(AthetaR120_2-AthetaR120_1)/100*(AF1828-450)))))</f>
        <v>1.4467542572156216</v>
      </c>
      <c r="AL1828" s="24">
        <f t="shared" si="898"/>
        <v>718.36843495105302</v>
      </c>
      <c r="AM1828" s="14">
        <f t="shared" si="899"/>
        <v>566.10460259820002</v>
      </c>
    </row>
    <row r="1829" spans="2:39" x14ac:dyDescent="0.25">
      <c r="B1829" s="3">
        <f t="shared" si="882"/>
        <v>9055</v>
      </c>
      <c r="C1829" s="14">
        <f t="shared" si="883"/>
        <v>150.91666666666666</v>
      </c>
      <c r="D1829" s="11">
        <f t="shared" si="884"/>
        <v>1083.3544308846356</v>
      </c>
      <c r="E1829" s="11">
        <f t="shared" si="870"/>
        <v>833.42048100389593</v>
      </c>
      <c r="F1829" s="11">
        <f t="shared" si="885"/>
        <v>417.64100528177647</v>
      </c>
      <c r="G1829" s="11">
        <f t="shared" si="871"/>
        <v>718.51916622446345</v>
      </c>
      <c r="H1829" s="11">
        <f t="shared" si="872"/>
        <v>576.11130870621128</v>
      </c>
      <c r="I1829" s="24">
        <f t="shared" si="886"/>
        <v>417.64100528177647</v>
      </c>
      <c r="J1829" s="12">
        <f t="shared" si="873"/>
        <v>0.18804321157884699</v>
      </c>
      <c r="K1829" s="24">
        <f t="shared" si="874"/>
        <v>614.77941463963873</v>
      </c>
      <c r="L1829" s="12">
        <f t="shared" si="887"/>
        <v>0.18535129809803705</v>
      </c>
      <c r="M1829" s="24">
        <f t="shared" si="888"/>
        <v>718.51916622446345</v>
      </c>
      <c r="N1829" s="12">
        <f t="shared" si="875"/>
        <v>0.28899282033673057</v>
      </c>
      <c r="O1829" s="24">
        <f t="shared" si="876"/>
        <v>1333.4252318875347</v>
      </c>
      <c r="P1829" s="12">
        <f t="shared" si="889"/>
        <v>0.15017673265983744</v>
      </c>
      <c r="Q1829" s="24">
        <f t="shared" si="890"/>
        <v>576.11130870621128</v>
      </c>
      <c r="R1829" s="12">
        <f t="shared" si="877"/>
        <v>0.2887854590131077</v>
      </c>
      <c r="S1829" s="24">
        <f t="shared" si="878"/>
        <v>733.91048110083614</v>
      </c>
      <c r="T1829" s="12">
        <f t="shared" si="891"/>
        <v>0.20960518417572749</v>
      </c>
      <c r="W1829" s="24">
        <f t="shared" si="892"/>
        <v>683.33972861900691</v>
      </c>
      <c r="X1829" s="24">
        <f t="shared" si="893"/>
        <v>903.86929101345731</v>
      </c>
      <c r="Y1829" s="13">
        <f t="shared" si="879"/>
        <v>0.27288424838411435</v>
      </c>
      <c r="Z1829" s="24">
        <f t="shared" si="880"/>
        <v>3752.0188096222255</v>
      </c>
      <c r="AA1829" s="24">
        <f t="shared" si="881"/>
        <v>18395.572253299219</v>
      </c>
      <c r="AB1829" s="24">
        <f t="shared" si="894"/>
        <v>718.51916622446345</v>
      </c>
      <c r="AC1829" s="24">
        <f t="shared" si="895"/>
        <v>576.11130870621128</v>
      </c>
      <c r="AE1829" s="14">
        <f t="shared" si="896"/>
        <v>150.91666666666666</v>
      </c>
      <c r="AF1829" s="24">
        <f t="shared" ref="AF1829:AF1892" si="900">IF(AC1829&lt;=450,Thetha0_0,IF(AC1829&gt;=650,Thetha0_2,(IF(AC1829&lt;=550,Thetha0_0+(Thetha0_1-Thetha0_0)/100*(AC1829-450),Thetha0_1+(Thetha0_2-Thetha0_1)/100*(AC1829-450)))))</f>
        <v>513.05565435310564</v>
      </c>
      <c r="AG1829" s="3">
        <f t="shared" si="897"/>
        <v>-1</v>
      </c>
      <c r="AH1829" s="3">
        <f>IF(AC1829&lt;=450,AthetaR30_0,IF(AC1829&gt;=650,AthetaR30_2,(IF(AC1829&lt;=550,AthetaR30_0+(AthetaR30_1-AthetaR30_0)/100*(AC1829-450),AthetaR30_1+(AthetaR30_2-AthetaR30_1)/100*(AC1829-450)))))</f>
        <v>0</v>
      </c>
      <c r="AI1829" s="3">
        <f>IF(AD1829&lt;=450,AthetaR60_0,IF(AD1829&gt;=650,AthetaR60_2,(IF(AD1829&lt;=550,AthetaR60_0+(AthetaR60_1-AthetaR60_0)/100*(AD1829-450),AthetaR60_1+(AthetaR60_2-AthetaR60_1)/100*(AD1829-450)))))</f>
        <v>0.5</v>
      </c>
      <c r="AJ1829" s="3">
        <f>IF(AE1829&lt;=450,AthetaR90_0,IF(AE1829&gt;=650,AthetaR90_2,(IF(AE1829&lt;=550,AthetaR90_0+(AthetaR90_1-AthetaR90_0)/100*(AE1829-450),AthetaR90_1+(AthetaR90_2-AthetaR90_1)/100*(AE1829-450)))))</f>
        <v>1.3</v>
      </c>
      <c r="AK1829" s="3">
        <f>IF(AF1829&lt;=450,AthetaR120_0,IF(AF1829&gt;=650,AthetaR120_2,(IF(AF1829&lt;=550,AthetaR120_0+(AthetaR120_1-AthetaR120_0)/100*(AF1829-450),AthetaR120_1+(AthetaR120_2-AthetaR120_1)/100*(AF1829-450)))))</f>
        <v>1.4459992886576396</v>
      </c>
      <c r="AL1829" s="24">
        <f t="shared" si="898"/>
        <v>718.51916622446345</v>
      </c>
      <c r="AM1829" s="14">
        <f t="shared" si="899"/>
        <v>566.30105061849588</v>
      </c>
    </row>
    <row r="1830" spans="2:39" x14ac:dyDescent="0.25">
      <c r="B1830" s="3">
        <f t="shared" si="882"/>
        <v>9060</v>
      </c>
      <c r="C1830" s="14">
        <f t="shared" si="883"/>
        <v>151</v>
      </c>
      <c r="D1830" s="11">
        <f t="shared" si="884"/>
        <v>1083.4370737969662</v>
      </c>
      <c r="E1830" s="11">
        <f t="shared" si="870"/>
        <v>833.63427935254799</v>
      </c>
      <c r="F1830" s="11">
        <f t="shared" si="885"/>
        <v>417.82635657987453</v>
      </c>
      <c r="G1830" s="11">
        <f t="shared" si="871"/>
        <v>718.66934295712326</v>
      </c>
      <c r="H1830" s="11">
        <f t="shared" si="872"/>
        <v>576.32091389038703</v>
      </c>
      <c r="I1830" s="24">
        <f t="shared" si="886"/>
        <v>417.82635657987453</v>
      </c>
      <c r="J1830" s="12">
        <f t="shared" si="873"/>
        <v>0.18801355192022906</v>
      </c>
      <c r="K1830" s="24">
        <f t="shared" si="874"/>
        <v>614.8763977952533</v>
      </c>
      <c r="L1830" s="12">
        <f t="shared" si="887"/>
        <v>0.18529583525096971</v>
      </c>
      <c r="M1830" s="24">
        <f t="shared" si="888"/>
        <v>718.66934295712326</v>
      </c>
      <c r="N1830" s="12">
        <f t="shared" si="875"/>
        <v>0.28787340428190933</v>
      </c>
      <c r="O1830" s="24">
        <f t="shared" si="876"/>
        <v>1338.6103500341796</v>
      </c>
      <c r="P1830" s="12">
        <f t="shared" si="889"/>
        <v>0.14962009648733307</v>
      </c>
      <c r="Q1830" s="24">
        <f t="shared" si="890"/>
        <v>576.32091389038703</v>
      </c>
      <c r="R1830" s="12">
        <f t="shared" si="877"/>
        <v>0.28869998210997777</v>
      </c>
      <c r="S1830" s="24">
        <f t="shared" si="878"/>
        <v>734.12777378870055</v>
      </c>
      <c r="T1830" s="12">
        <f t="shared" si="891"/>
        <v>0.20949694319461104</v>
      </c>
      <c r="W1830" s="24">
        <f t="shared" si="892"/>
        <v>683.61261286739102</v>
      </c>
      <c r="X1830" s="24">
        <f t="shared" si="893"/>
        <v>905.06278064614742</v>
      </c>
      <c r="Y1830" s="13">
        <f t="shared" si="879"/>
        <v>0.27257580153488881</v>
      </c>
      <c r="Z1830" s="24">
        <f t="shared" si="880"/>
        <v>3750.5416621289241</v>
      </c>
      <c r="AA1830" s="24">
        <f t="shared" si="881"/>
        <v>18401.226638429031</v>
      </c>
      <c r="AB1830" s="24">
        <f t="shared" si="894"/>
        <v>718.66934295712326</v>
      </c>
      <c r="AC1830" s="24">
        <f t="shared" si="895"/>
        <v>576.32091389038703</v>
      </c>
      <c r="AE1830" s="14">
        <f t="shared" si="896"/>
        <v>151</v>
      </c>
      <c r="AF1830" s="24">
        <f t="shared" si="900"/>
        <v>513.16045694519357</v>
      </c>
      <c r="AG1830" s="3">
        <f t="shared" si="897"/>
        <v>-1</v>
      </c>
      <c r="AH1830" s="3">
        <f>IF(AC1830&lt;=450,AthetaR30_0,IF(AC1830&gt;=650,AthetaR30_2,(IF(AC1830&lt;=550,AthetaR30_0+(AthetaR30_1-AthetaR30_0)/100*(AC1830-450),AthetaR30_1+(AthetaR30_2-AthetaR30_1)/100*(AC1830-450)))))</f>
        <v>0</v>
      </c>
      <c r="AI1830" s="3">
        <f>IF(AD1830&lt;=450,AthetaR60_0,IF(AD1830&gt;=650,AthetaR60_2,(IF(AD1830&lt;=550,AthetaR60_0+(AthetaR60_1-AthetaR60_0)/100*(AD1830-450),AthetaR60_1+(AthetaR60_2-AthetaR60_1)/100*(AD1830-450)))))</f>
        <v>0.5</v>
      </c>
      <c r="AJ1830" s="3">
        <f>IF(AE1830&lt;=450,AthetaR90_0,IF(AE1830&gt;=650,AthetaR90_2,(IF(AE1830&lt;=550,AthetaR90_0+(AthetaR90_1-AthetaR90_0)/100*(AE1830-450),AthetaR90_1+(AthetaR90_2-AthetaR90_1)/100*(AE1830-450)))))</f>
        <v>1.3</v>
      </c>
      <c r="AK1830" s="3">
        <f>IF(AF1830&lt;=450,AthetaR120_0,IF(AF1830&gt;=650,AthetaR120_2,(IF(AF1830&lt;=550,AthetaR120_0+(AthetaR120_1-AthetaR120_0)/100*(AF1830-450),AthetaR120_1+(AthetaR120_2-AthetaR120_1)/100*(AF1830-450)))))</f>
        <v>1.4452447099946064</v>
      </c>
      <c r="AL1830" s="24">
        <f t="shared" si="898"/>
        <v>718.66934295712326</v>
      </c>
      <c r="AM1830" s="14">
        <f t="shared" si="899"/>
        <v>566.49739966282027</v>
      </c>
    </row>
    <row r="1831" spans="2:39" x14ac:dyDescent="0.25">
      <c r="B1831" s="3">
        <f t="shared" si="882"/>
        <v>9065</v>
      </c>
      <c r="C1831" s="14">
        <f t="shared" si="883"/>
        <v>151.08333333333334</v>
      </c>
      <c r="D1831" s="11">
        <f t="shared" si="884"/>
        <v>1083.5196711509084</v>
      </c>
      <c r="E1831" s="11">
        <f t="shared" si="870"/>
        <v>833.84807770120005</v>
      </c>
      <c r="F1831" s="11">
        <f t="shared" si="885"/>
        <v>418.01165241512552</v>
      </c>
      <c r="G1831" s="11">
        <f t="shared" si="871"/>
        <v>718.81896305361056</v>
      </c>
      <c r="H1831" s="11">
        <f t="shared" si="872"/>
        <v>576.53041083358164</v>
      </c>
      <c r="I1831" s="24">
        <f t="shared" si="886"/>
        <v>418.01165241512552</v>
      </c>
      <c r="J1831" s="12">
        <f t="shared" si="873"/>
        <v>0.18798388754694195</v>
      </c>
      <c r="K1831" s="24">
        <f t="shared" si="874"/>
        <v>614.97342697806062</v>
      </c>
      <c r="L1831" s="12">
        <f t="shared" si="887"/>
        <v>0.18524037762897169</v>
      </c>
      <c r="M1831" s="24">
        <f t="shared" si="888"/>
        <v>718.81896305361056</v>
      </c>
      <c r="N1831" s="12">
        <f t="shared" si="875"/>
        <v>0.28674949855806142</v>
      </c>
      <c r="O1831" s="24">
        <f t="shared" si="876"/>
        <v>1343.8569915870708</v>
      </c>
      <c r="P1831" s="12">
        <f t="shared" si="889"/>
        <v>0.14906136553349683</v>
      </c>
      <c r="Q1831" s="24">
        <f t="shared" si="890"/>
        <v>576.53041083358164</v>
      </c>
      <c r="R1831" s="12">
        <f t="shared" si="877"/>
        <v>0.28861452576080737</v>
      </c>
      <c r="S1831" s="24">
        <f t="shared" si="878"/>
        <v>734.34514288752621</v>
      </c>
      <c r="T1831" s="12">
        <f t="shared" si="891"/>
        <v>0.20938876538894968</v>
      </c>
      <c r="W1831" s="24">
        <f t="shared" si="892"/>
        <v>683.88518866892593</v>
      </c>
      <c r="X1831" s="24">
        <f t="shared" si="893"/>
        <v>906.26693764954382</v>
      </c>
      <c r="Y1831" s="13">
        <f t="shared" si="879"/>
        <v>0.27226537629903463</v>
      </c>
      <c r="Z1831" s="24">
        <f t="shared" si="880"/>
        <v>3749.0722258068531</v>
      </c>
      <c r="AA1831" s="24">
        <f t="shared" si="881"/>
        <v>18406.907000396048</v>
      </c>
      <c r="AB1831" s="24">
        <f t="shared" si="894"/>
        <v>718.81896305361056</v>
      </c>
      <c r="AC1831" s="24">
        <f t="shared" si="895"/>
        <v>576.53041083358164</v>
      </c>
      <c r="AE1831" s="14">
        <f t="shared" si="896"/>
        <v>151.08333333333334</v>
      </c>
      <c r="AF1831" s="24">
        <f t="shared" si="900"/>
        <v>513.26520541679088</v>
      </c>
      <c r="AG1831" s="3">
        <f t="shared" si="897"/>
        <v>-1</v>
      </c>
      <c r="AH1831" s="3">
        <f>IF(AC1831&lt;=450,AthetaR30_0,IF(AC1831&gt;=650,AthetaR30_2,(IF(AC1831&lt;=550,AthetaR30_0+(AthetaR30_1-AthetaR30_0)/100*(AC1831-450),AthetaR30_1+(AthetaR30_2-AthetaR30_1)/100*(AC1831-450)))))</f>
        <v>0</v>
      </c>
      <c r="AI1831" s="3">
        <f>IF(AD1831&lt;=450,AthetaR60_0,IF(AD1831&gt;=650,AthetaR60_2,(IF(AD1831&lt;=550,AthetaR60_0+(AthetaR60_1-AthetaR60_0)/100*(AD1831-450),AthetaR60_1+(AthetaR60_2-AthetaR60_1)/100*(AD1831-450)))))</f>
        <v>0.5</v>
      </c>
      <c r="AJ1831" s="3">
        <f>IF(AE1831&lt;=450,AthetaR90_0,IF(AE1831&gt;=650,AthetaR90_2,(IF(AE1831&lt;=550,AthetaR90_0+(AthetaR90_1-AthetaR90_0)/100*(AE1831-450),AthetaR90_1+(AthetaR90_2-AthetaR90_1)/100*(AE1831-450)))))</f>
        <v>1.3</v>
      </c>
      <c r="AK1831" s="3">
        <f>IF(AF1831&lt;=450,AthetaR120_0,IF(AF1831&gt;=650,AthetaR120_2,(IF(AF1831&lt;=550,AthetaR120_0+(AthetaR120_1-AthetaR120_0)/100*(AF1831-450),AthetaR120_1+(AthetaR120_2-AthetaR120_1)/100*(AF1831-450)))))</f>
        <v>1.4444905209991057</v>
      </c>
      <c r="AL1831" s="24">
        <f t="shared" si="898"/>
        <v>718.81896305361056</v>
      </c>
      <c r="AM1831" s="14">
        <f t="shared" si="899"/>
        <v>566.69364992950443</v>
      </c>
    </row>
    <row r="1832" spans="2:39" x14ac:dyDescent="0.25">
      <c r="B1832" s="3">
        <f t="shared" si="882"/>
        <v>9070</v>
      </c>
      <c r="C1832" s="14">
        <f t="shared" si="883"/>
        <v>151.16666666666666</v>
      </c>
      <c r="D1832" s="11">
        <f t="shared" si="884"/>
        <v>1083.6022229966643</v>
      </c>
      <c r="E1832" s="11">
        <f t="shared" si="870"/>
        <v>834.06187604985212</v>
      </c>
      <c r="F1832" s="11">
        <f t="shared" si="885"/>
        <v>418.19689279275451</v>
      </c>
      <c r="G1832" s="11">
        <f t="shared" si="871"/>
        <v>718.96802441914406</v>
      </c>
      <c r="H1832" s="11">
        <f t="shared" si="872"/>
        <v>576.73979959897054</v>
      </c>
      <c r="I1832" s="24">
        <f t="shared" si="886"/>
        <v>418.19689279275451</v>
      </c>
      <c r="J1832" s="12">
        <f t="shared" si="873"/>
        <v>0.18795421846174526</v>
      </c>
      <c r="K1832" s="24">
        <f t="shared" si="874"/>
        <v>615.07050220812494</v>
      </c>
      <c r="L1832" s="12">
        <f t="shared" si="887"/>
        <v>0.18518492524996999</v>
      </c>
      <c r="M1832" s="24">
        <f t="shared" si="888"/>
        <v>718.96802441914406</v>
      </c>
      <c r="N1832" s="12">
        <f t="shared" si="875"/>
        <v>0.28562111549373181</v>
      </c>
      <c r="O1832" s="24">
        <f t="shared" si="876"/>
        <v>1349.1660720014042</v>
      </c>
      <c r="P1832" s="12">
        <f t="shared" si="889"/>
        <v>0.14850054077462835</v>
      </c>
      <c r="Q1832" s="24">
        <f t="shared" si="890"/>
        <v>576.73979959897054</v>
      </c>
      <c r="R1832" s="12">
        <f t="shared" si="877"/>
        <v>0.28852909001497745</v>
      </c>
      <c r="S1832" s="24">
        <f t="shared" si="878"/>
        <v>734.5625882930342</v>
      </c>
      <c r="T1832" s="12">
        <f t="shared" si="891"/>
        <v>0.2092806507626129</v>
      </c>
      <c r="W1832" s="24">
        <f t="shared" si="892"/>
        <v>684.15745404522499</v>
      </c>
      <c r="X1832" s="24">
        <f t="shared" si="893"/>
        <v>907.48189446541062</v>
      </c>
      <c r="Y1832" s="13">
        <f t="shared" si="879"/>
        <v>0.27195295565672861</v>
      </c>
      <c r="Z1832" s="24">
        <f t="shared" si="880"/>
        <v>3747.6105501156781</v>
      </c>
      <c r="AA1832" s="24">
        <f t="shared" si="881"/>
        <v>18412.61360326381</v>
      </c>
      <c r="AB1832" s="24">
        <f t="shared" si="894"/>
        <v>718.96802441914406</v>
      </c>
      <c r="AC1832" s="24">
        <f t="shared" si="895"/>
        <v>576.73979959897054</v>
      </c>
      <c r="AE1832" s="14">
        <f t="shared" si="896"/>
        <v>151.16666666666666</v>
      </c>
      <c r="AF1832" s="24">
        <f t="shared" si="900"/>
        <v>513.36989979948521</v>
      </c>
      <c r="AG1832" s="3">
        <f t="shared" si="897"/>
        <v>-1</v>
      </c>
      <c r="AH1832" s="3">
        <f>IF(AC1832&lt;=450,AthetaR30_0,IF(AC1832&gt;=650,AthetaR30_2,(IF(AC1832&lt;=550,AthetaR30_0+(AthetaR30_1-AthetaR30_0)/100*(AC1832-450),AthetaR30_1+(AthetaR30_2-AthetaR30_1)/100*(AC1832-450)))))</f>
        <v>0</v>
      </c>
      <c r="AI1832" s="3">
        <f>IF(AD1832&lt;=450,AthetaR60_0,IF(AD1832&gt;=650,AthetaR60_2,(IF(AD1832&lt;=550,AthetaR60_0+(AthetaR60_1-AthetaR60_0)/100*(AD1832-450),AthetaR60_1+(AthetaR60_2-AthetaR60_1)/100*(AD1832-450)))))</f>
        <v>0.5</v>
      </c>
      <c r="AJ1832" s="3">
        <f>IF(AE1832&lt;=450,AthetaR90_0,IF(AE1832&gt;=650,AthetaR90_2,(IF(AE1832&lt;=550,AthetaR90_0+(AthetaR90_1-AthetaR90_0)/100*(AE1832-450),AthetaR90_1+(AthetaR90_2-AthetaR90_1)/100*(AE1832-450)))))</f>
        <v>1.3</v>
      </c>
      <c r="AK1832" s="3">
        <f>IF(AF1832&lt;=450,AthetaR120_0,IF(AF1832&gt;=650,AthetaR120_2,(IF(AF1832&lt;=550,AthetaR120_0+(AthetaR120_1-AthetaR120_0)/100*(AF1832-450),AthetaR120_1+(AthetaR120_2-AthetaR120_1)/100*(AF1832-450)))))</f>
        <v>1.4437367214437065</v>
      </c>
      <c r="AL1832" s="24">
        <f t="shared" si="898"/>
        <v>718.96802441914406</v>
      </c>
      <c r="AM1832" s="14">
        <f t="shared" si="899"/>
        <v>566.88980161800191</v>
      </c>
    </row>
    <row r="1833" spans="2:39" x14ac:dyDescent="0.25">
      <c r="B1833" s="3">
        <f t="shared" si="882"/>
        <v>9075</v>
      </c>
      <c r="C1833" s="14">
        <f t="shared" si="883"/>
        <v>151.25</v>
      </c>
      <c r="D1833" s="11">
        <f t="shared" si="884"/>
        <v>1083.684729384353</v>
      </c>
      <c r="E1833" s="11">
        <f t="shared" si="870"/>
        <v>834.27567439850418</v>
      </c>
      <c r="F1833" s="11">
        <f t="shared" si="885"/>
        <v>418.3820777180045</v>
      </c>
      <c r="G1833" s="11">
        <f t="shared" si="871"/>
        <v>719.11652495991871</v>
      </c>
      <c r="H1833" s="11">
        <f t="shared" si="872"/>
        <v>576.94908024973313</v>
      </c>
      <c r="I1833" s="24">
        <f t="shared" si="886"/>
        <v>418.3820777180045</v>
      </c>
      <c r="J1833" s="12">
        <f t="shared" si="873"/>
        <v>0.1879245446674378</v>
      </c>
      <c r="K1833" s="24">
        <f t="shared" si="874"/>
        <v>615.16762350539568</v>
      </c>
      <c r="L1833" s="12">
        <f t="shared" si="887"/>
        <v>0.18512947813188968</v>
      </c>
      <c r="M1833" s="24">
        <f t="shared" si="888"/>
        <v>719.11652495991871</v>
      </c>
      <c r="N1833" s="12">
        <f t="shared" si="875"/>
        <v>0.28448826823825674</v>
      </c>
      <c r="O1833" s="24">
        <f t="shared" si="876"/>
        <v>1354.5385223007145</v>
      </c>
      <c r="P1833" s="12">
        <f t="shared" si="889"/>
        <v>0.14793762353014236</v>
      </c>
      <c r="Q1833" s="24">
        <f t="shared" si="890"/>
        <v>576.94908024973313</v>
      </c>
      <c r="R1833" s="12">
        <f t="shared" si="877"/>
        <v>0.28844367492174794</v>
      </c>
      <c r="S1833" s="24">
        <f t="shared" si="878"/>
        <v>734.78010990094936</v>
      </c>
      <c r="T1833" s="12">
        <f t="shared" si="891"/>
        <v>0.20917259931933638</v>
      </c>
      <c r="W1833" s="24">
        <f t="shared" si="892"/>
        <v>684.42940700088172</v>
      </c>
      <c r="X1833" s="24">
        <f t="shared" si="893"/>
        <v>908.70778559822929</v>
      </c>
      <c r="Y1833" s="13">
        <f t="shared" si="879"/>
        <v>0.27163852241960845</v>
      </c>
      <c r="Z1833" s="24">
        <f t="shared" si="880"/>
        <v>3746.1566849405613</v>
      </c>
      <c r="AA1833" s="24">
        <f t="shared" si="881"/>
        <v>18418.346713411625</v>
      </c>
      <c r="AB1833" s="24">
        <f t="shared" si="894"/>
        <v>719.11652495991871</v>
      </c>
      <c r="AC1833" s="24">
        <f t="shared" si="895"/>
        <v>576.94908024973313</v>
      </c>
      <c r="AE1833" s="14">
        <f t="shared" si="896"/>
        <v>151.25</v>
      </c>
      <c r="AF1833" s="24">
        <f t="shared" si="900"/>
        <v>513.47454012486651</v>
      </c>
      <c r="AG1833" s="3">
        <f t="shared" si="897"/>
        <v>-1</v>
      </c>
      <c r="AH1833" s="3">
        <f>IF(AC1833&lt;=450,AthetaR30_0,IF(AC1833&gt;=650,AthetaR30_2,(IF(AC1833&lt;=550,AthetaR30_0+(AthetaR30_1-AthetaR30_0)/100*(AC1833-450),AthetaR30_1+(AthetaR30_2-AthetaR30_1)/100*(AC1833-450)))))</f>
        <v>0</v>
      </c>
      <c r="AI1833" s="3">
        <f>IF(AD1833&lt;=450,AthetaR60_0,IF(AD1833&gt;=650,AthetaR60_2,(IF(AD1833&lt;=550,AthetaR60_0+(AthetaR60_1-AthetaR60_0)/100*(AD1833-450),AthetaR60_1+(AthetaR60_2-AthetaR60_1)/100*(AD1833-450)))))</f>
        <v>0.5</v>
      </c>
      <c r="AJ1833" s="3">
        <f>IF(AE1833&lt;=450,AthetaR90_0,IF(AE1833&gt;=650,AthetaR90_2,(IF(AE1833&lt;=550,AthetaR90_0+(AthetaR90_1-AthetaR90_0)/100*(AE1833-450),AthetaR90_1+(AthetaR90_2-AthetaR90_1)/100*(AE1833-450)))))</f>
        <v>1.3</v>
      </c>
      <c r="AK1833" s="3">
        <f>IF(AF1833&lt;=450,AthetaR120_0,IF(AF1833&gt;=650,AthetaR120_2,(IF(AF1833&lt;=550,AthetaR120_0+(AthetaR120_1-AthetaR120_0)/100*(AF1833-450),AthetaR120_1+(AthetaR120_2-AthetaR120_1)/100*(AF1833-450)))))</f>
        <v>1.4429833111009613</v>
      </c>
      <c r="AL1833" s="24">
        <f t="shared" si="898"/>
        <v>719.11652495991871</v>
      </c>
      <c r="AM1833" s="14">
        <f t="shared" si="899"/>
        <v>567.08585492889983</v>
      </c>
    </row>
    <row r="1834" spans="2:39" x14ac:dyDescent="0.25">
      <c r="B1834" s="3">
        <f t="shared" si="882"/>
        <v>9080</v>
      </c>
      <c r="C1834" s="14">
        <f t="shared" si="883"/>
        <v>151.33333333333334</v>
      </c>
      <c r="D1834" s="11">
        <f t="shared" si="884"/>
        <v>1083.767190364011</v>
      </c>
      <c r="E1834" s="11">
        <f t="shared" si="870"/>
        <v>834.48947274715636</v>
      </c>
      <c r="F1834" s="11">
        <f t="shared" si="885"/>
        <v>418.56720719613639</v>
      </c>
      <c r="G1834" s="11">
        <f t="shared" si="871"/>
        <v>719.2644625834489</v>
      </c>
      <c r="H1834" s="11">
        <f t="shared" si="872"/>
        <v>577.15825284905247</v>
      </c>
      <c r="I1834" s="24">
        <f t="shared" si="886"/>
        <v>418.56720719613639</v>
      </c>
      <c r="J1834" s="12">
        <f t="shared" si="873"/>
        <v>0.18789486616685722</v>
      </c>
      <c r="K1834" s="24">
        <f t="shared" si="874"/>
        <v>615.26479088970905</v>
      </c>
      <c r="L1834" s="12">
        <f t="shared" si="887"/>
        <v>0.18507403629264457</v>
      </c>
      <c r="M1834" s="24">
        <f t="shared" si="888"/>
        <v>719.2644625834489</v>
      </c>
      <c r="N1834" s="12">
        <f t="shared" si="875"/>
        <v>0.28335097077548399</v>
      </c>
      <c r="O1834" s="24">
        <f t="shared" si="876"/>
        <v>1359.9752893618065</v>
      </c>
      <c r="P1834" s="12">
        <f t="shared" si="889"/>
        <v>0.14737261546993821</v>
      </c>
      <c r="Q1834" s="24">
        <f t="shared" si="890"/>
        <v>577.15825284905247</v>
      </c>
      <c r="R1834" s="12">
        <f t="shared" si="877"/>
        <v>0.28835828053025792</v>
      </c>
      <c r="S1834" s="24">
        <f t="shared" si="878"/>
        <v>734.9977076069996</v>
      </c>
      <c r="T1834" s="12">
        <f t="shared" si="891"/>
        <v>0.20906461106271002</v>
      </c>
      <c r="W1834" s="24">
        <f t="shared" si="892"/>
        <v>684.70104552330133</v>
      </c>
      <c r="X1834" s="24">
        <f t="shared" si="893"/>
        <v>909.94474765324412</v>
      </c>
      <c r="Y1834" s="13">
        <f t="shared" si="879"/>
        <v>0.27132205922943642</v>
      </c>
      <c r="Z1834" s="24">
        <f t="shared" si="880"/>
        <v>3744.7106805963758</v>
      </c>
      <c r="AA1834" s="24">
        <f t="shared" si="881"/>
        <v>18424.106599556992</v>
      </c>
      <c r="AB1834" s="24">
        <f t="shared" si="894"/>
        <v>719.2644625834489</v>
      </c>
      <c r="AC1834" s="24">
        <f t="shared" si="895"/>
        <v>577.15825284905247</v>
      </c>
      <c r="AE1834" s="14">
        <f t="shared" si="896"/>
        <v>151.33333333333334</v>
      </c>
      <c r="AF1834" s="24">
        <f t="shared" si="900"/>
        <v>513.57912642452629</v>
      </c>
      <c r="AG1834" s="3">
        <f t="shared" si="897"/>
        <v>-1</v>
      </c>
      <c r="AH1834" s="3">
        <f>IF(AC1834&lt;=450,AthetaR30_0,IF(AC1834&gt;=650,AthetaR30_2,(IF(AC1834&lt;=550,AthetaR30_0+(AthetaR30_1-AthetaR30_0)/100*(AC1834-450),AthetaR30_1+(AthetaR30_2-AthetaR30_1)/100*(AC1834-450)))))</f>
        <v>0</v>
      </c>
      <c r="AI1834" s="3">
        <f>IF(AD1834&lt;=450,AthetaR60_0,IF(AD1834&gt;=650,AthetaR60_2,(IF(AD1834&lt;=550,AthetaR60_0+(AthetaR60_1-AthetaR60_0)/100*(AD1834-450),AthetaR60_1+(AthetaR60_2-AthetaR60_1)/100*(AD1834-450)))))</f>
        <v>0.5</v>
      </c>
      <c r="AJ1834" s="3">
        <f>IF(AE1834&lt;=450,AthetaR90_0,IF(AE1834&gt;=650,AthetaR90_2,(IF(AE1834&lt;=550,AthetaR90_0+(AthetaR90_1-AthetaR90_0)/100*(AE1834-450),AthetaR90_1+(AthetaR90_2-AthetaR90_1)/100*(AE1834-450)))))</f>
        <v>1.3</v>
      </c>
      <c r="AK1834" s="3">
        <f>IF(AF1834&lt;=450,AthetaR120_0,IF(AF1834&gt;=650,AthetaR120_2,(IF(AF1834&lt;=550,AthetaR120_0+(AthetaR120_1-AthetaR120_0)/100*(AF1834-450),AthetaR120_1+(AthetaR120_2-AthetaR120_1)/100*(AF1834-450)))))</f>
        <v>1.4422302897434107</v>
      </c>
      <c r="AL1834" s="24">
        <f t="shared" si="898"/>
        <v>719.2644625834489</v>
      </c>
      <c r="AM1834" s="14">
        <f t="shared" si="899"/>
        <v>567.28181006392981</v>
      </c>
    </row>
    <row r="1835" spans="2:39" x14ac:dyDescent="0.25">
      <c r="B1835" s="3">
        <f t="shared" si="882"/>
        <v>9085</v>
      </c>
      <c r="C1835" s="14">
        <f t="shared" si="883"/>
        <v>151.41666666666666</v>
      </c>
      <c r="D1835" s="11">
        <f t="shared" si="884"/>
        <v>1083.8496059855918</v>
      </c>
      <c r="E1835" s="11">
        <f t="shared" si="870"/>
        <v>834.7032710958083</v>
      </c>
      <c r="F1835" s="11">
        <f t="shared" si="885"/>
        <v>418.75228123242903</v>
      </c>
      <c r="G1835" s="11">
        <f t="shared" si="871"/>
        <v>719.41183519891888</v>
      </c>
      <c r="H1835" s="11">
        <f t="shared" si="872"/>
        <v>577.36731746011515</v>
      </c>
      <c r="I1835" s="24">
        <f t="shared" si="886"/>
        <v>418.75228123242903</v>
      </c>
      <c r="J1835" s="12">
        <f t="shared" si="873"/>
        <v>0.1878651829628801</v>
      </c>
      <c r="K1835" s="24">
        <f t="shared" si="874"/>
        <v>615.36200438078743</v>
      </c>
      <c r="L1835" s="12">
        <f t="shared" si="887"/>
        <v>0.18501859975015528</v>
      </c>
      <c r="M1835" s="24">
        <f t="shared" si="888"/>
        <v>719.41183519891888</v>
      </c>
      <c r="N1835" s="12">
        <f t="shared" si="875"/>
        <v>0.28220923793749525</v>
      </c>
      <c r="O1835" s="24">
        <f t="shared" si="876"/>
        <v>1365.4773362050128</v>
      </c>
      <c r="P1835" s="12">
        <f t="shared" si="889"/>
        <v>0.14680551862185842</v>
      </c>
      <c r="Q1835" s="24">
        <f t="shared" si="890"/>
        <v>577.36731746011515</v>
      </c>
      <c r="R1835" s="12">
        <f t="shared" si="877"/>
        <v>0.28827290688952506</v>
      </c>
      <c r="S1835" s="24">
        <f t="shared" si="878"/>
        <v>735.21538130691738</v>
      </c>
      <c r="T1835" s="12">
        <f t="shared" si="891"/>
        <v>0.20895668599620393</v>
      </c>
      <c r="W1835" s="24">
        <f t="shared" si="892"/>
        <v>684.97236758253075</v>
      </c>
      <c r="X1835" s="24">
        <f t="shared" si="893"/>
        <v>911.19291937530784</v>
      </c>
      <c r="Y1835" s="13">
        <f t="shared" si="879"/>
        <v>0.27100354855676445</v>
      </c>
      <c r="Z1835" s="24">
        <f t="shared" si="880"/>
        <v>3743.2725878319388</v>
      </c>
      <c r="AA1835" s="24">
        <f t="shared" si="881"/>
        <v>18429.893532777969</v>
      </c>
      <c r="AB1835" s="24">
        <f t="shared" si="894"/>
        <v>719.41183519891888</v>
      </c>
      <c r="AC1835" s="24">
        <f t="shared" si="895"/>
        <v>577.36731746011515</v>
      </c>
      <c r="AE1835" s="14">
        <f t="shared" si="896"/>
        <v>151.41666666666666</v>
      </c>
      <c r="AF1835" s="24">
        <f t="shared" si="900"/>
        <v>513.68365873005757</v>
      </c>
      <c r="AG1835" s="3">
        <f t="shared" si="897"/>
        <v>-1</v>
      </c>
      <c r="AH1835" s="3">
        <f>IF(AC1835&lt;=450,AthetaR30_0,IF(AC1835&gt;=650,AthetaR30_2,(IF(AC1835&lt;=550,AthetaR30_0+(AthetaR30_1-AthetaR30_0)/100*(AC1835-450),AthetaR30_1+(AthetaR30_2-AthetaR30_1)/100*(AC1835-450)))))</f>
        <v>0</v>
      </c>
      <c r="AI1835" s="3">
        <f>IF(AD1835&lt;=450,AthetaR60_0,IF(AD1835&gt;=650,AthetaR60_2,(IF(AD1835&lt;=550,AthetaR60_0+(AthetaR60_1-AthetaR60_0)/100*(AD1835-450),AthetaR60_1+(AthetaR60_2-AthetaR60_1)/100*(AD1835-450)))))</f>
        <v>0.5</v>
      </c>
      <c r="AJ1835" s="3">
        <f>IF(AE1835&lt;=450,AthetaR90_0,IF(AE1835&gt;=650,AthetaR90_2,(IF(AE1835&lt;=550,AthetaR90_0+(AthetaR90_1-AthetaR90_0)/100*(AE1835-450),AthetaR90_1+(AthetaR90_2-AthetaR90_1)/100*(AE1835-450)))))</f>
        <v>1.3</v>
      </c>
      <c r="AK1835" s="3">
        <f>IF(AF1835&lt;=450,AthetaR120_0,IF(AF1835&gt;=650,AthetaR120_2,(IF(AF1835&lt;=550,AthetaR120_0+(AthetaR120_1-AthetaR120_0)/100*(AF1835-450),AthetaR120_1+(AthetaR120_2-AthetaR120_1)/100*(AF1835-450)))))</f>
        <v>1.4414776571435857</v>
      </c>
      <c r="AL1835" s="24">
        <f t="shared" si="898"/>
        <v>719.41183519891888</v>
      </c>
      <c r="AM1835" s="14">
        <f t="shared" si="899"/>
        <v>567.4776672259793</v>
      </c>
    </row>
    <row r="1836" spans="2:39" x14ac:dyDescent="0.25">
      <c r="B1836" s="3">
        <f t="shared" si="882"/>
        <v>9090</v>
      </c>
      <c r="C1836" s="14">
        <f t="shared" si="883"/>
        <v>151.5</v>
      </c>
      <c r="D1836" s="11">
        <f t="shared" si="884"/>
        <v>1083.9319762989676</v>
      </c>
      <c r="E1836" s="11">
        <f t="shared" si="870"/>
        <v>834.91706944446048</v>
      </c>
      <c r="F1836" s="11">
        <f t="shared" si="885"/>
        <v>418.93729983217918</v>
      </c>
      <c r="G1836" s="11">
        <f t="shared" si="871"/>
        <v>719.5586407175407</v>
      </c>
      <c r="H1836" s="11">
        <f t="shared" si="872"/>
        <v>577.57627414611136</v>
      </c>
      <c r="I1836" s="24">
        <f t="shared" si="886"/>
        <v>418.93729983217918</v>
      </c>
      <c r="J1836" s="12">
        <f t="shared" si="873"/>
        <v>0.18783549505842187</v>
      </c>
      <c r="K1836" s="24">
        <f t="shared" si="874"/>
        <v>615.45926399823941</v>
      </c>
      <c r="L1836" s="12">
        <f t="shared" si="887"/>
        <v>0.1849631685223099</v>
      </c>
      <c r="M1836" s="24">
        <f t="shared" si="888"/>
        <v>719.5586407175407</v>
      </c>
      <c r="N1836" s="12">
        <f t="shared" si="875"/>
        <v>0.28106308541832076</v>
      </c>
      <c r="O1836" s="24">
        <f t="shared" si="876"/>
        <v>1371.0456422898822</v>
      </c>
      <c r="P1836" s="12">
        <f t="shared" si="889"/>
        <v>0.14623633537910821</v>
      </c>
      <c r="Q1836" s="24">
        <f t="shared" si="890"/>
        <v>577.57627414611136</v>
      </c>
      <c r="R1836" s="12">
        <f t="shared" si="877"/>
        <v>0.28818755404844615</v>
      </c>
      <c r="S1836" s="24">
        <f t="shared" si="878"/>
        <v>735.43313089643971</v>
      </c>
      <c r="T1836" s="12">
        <f t="shared" si="891"/>
        <v>0.20884882412310937</v>
      </c>
      <c r="W1836" s="24">
        <f t="shared" si="892"/>
        <v>685.24337113108754</v>
      </c>
      <c r="X1836" s="24">
        <f t="shared" si="893"/>
        <v>912.45244168854765</v>
      </c>
      <c r="Y1836" s="13">
        <f t="shared" si="879"/>
        <v>0.27068297269961378</v>
      </c>
      <c r="Z1836" s="24">
        <f t="shared" si="880"/>
        <v>3741.8424578343233</v>
      </c>
      <c r="AA1836" s="24">
        <f t="shared" si="881"/>
        <v>18435.707786536281</v>
      </c>
      <c r="AB1836" s="24">
        <f t="shared" si="894"/>
        <v>719.5586407175407</v>
      </c>
      <c r="AC1836" s="24">
        <f t="shared" si="895"/>
        <v>577.57627414611136</v>
      </c>
      <c r="AE1836" s="14">
        <f t="shared" si="896"/>
        <v>151.5</v>
      </c>
      <c r="AF1836" s="24">
        <f t="shared" si="900"/>
        <v>513.78813707305562</v>
      </c>
      <c r="AG1836" s="3">
        <f t="shared" si="897"/>
        <v>-1</v>
      </c>
      <c r="AH1836" s="3">
        <f>IF(AC1836&lt;=450,AthetaR30_0,IF(AC1836&gt;=650,AthetaR30_2,(IF(AC1836&lt;=550,AthetaR30_0+(AthetaR30_1-AthetaR30_0)/100*(AC1836-450),AthetaR30_1+(AthetaR30_2-AthetaR30_1)/100*(AC1836-450)))))</f>
        <v>0</v>
      </c>
      <c r="AI1836" s="3">
        <f>IF(AD1836&lt;=450,AthetaR60_0,IF(AD1836&gt;=650,AthetaR60_2,(IF(AD1836&lt;=550,AthetaR60_0+(AthetaR60_1-AthetaR60_0)/100*(AD1836-450),AthetaR60_1+(AthetaR60_2-AthetaR60_1)/100*(AD1836-450)))))</f>
        <v>0.5</v>
      </c>
      <c r="AJ1836" s="3">
        <f>IF(AE1836&lt;=450,AthetaR90_0,IF(AE1836&gt;=650,AthetaR90_2,(IF(AE1836&lt;=550,AthetaR90_0+(AthetaR90_1-AthetaR90_0)/100*(AE1836-450),AthetaR90_1+(AthetaR90_2-AthetaR90_1)/100*(AE1836-450)))))</f>
        <v>1.3</v>
      </c>
      <c r="AK1836" s="3">
        <f>IF(AF1836&lt;=450,AthetaR120_0,IF(AF1836&gt;=650,AthetaR120_2,(IF(AF1836&lt;=550,AthetaR120_0+(AthetaR120_1-AthetaR120_0)/100*(AF1836-450),AthetaR120_1+(AthetaR120_2-AthetaR120_1)/100*(AF1836-450)))))</f>
        <v>1.4407254130739995</v>
      </c>
      <c r="AL1836" s="24">
        <f t="shared" si="898"/>
        <v>719.5586407175407</v>
      </c>
      <c r="AM1836" s="14">
        <f t="shared" si="899"/>
        <v>567.67342661910254</v>
      </c>
    </row>
    <row r="1837" spans="2:39" x14ac:dyDescent="0.25">
      <c r="B1837" s="3">
        <f t="shared" si="882"/>
        <v>9095</v>
      </c>
      <c r="C1837" s="14">
        <f t="shared" si="883"/>
        <v>151.58333333333334</v>
      </c>
      <c r="D1837" s="11">
        <f t="shared" si="884"/>
        <v>1084.0143013539268</v>
      </c>
      <c r="E1837" s="11">
        <f t="shared" si="870"/>
        <v>835.13086779311266</v>
      </c>
      <c r="F1837" s="11">
        <f t="shared" si="885"/>
        <v>419.12226300070148</v>
      </c>
      <c r="G1837" s="11">
        <f t="shared" si="871"/>
        <v>719.70487705291976</v>
      </c>
      <c r="H1837" s="11">
        <f t="shared" si="872"/>
        <v>577.78512297023451</v>
      </c>
      <c r="I1837" s="24">
        <f t="shared" si="886"/>
        <v>419.12226300070148</v>
      </c>
      <c r="J1837" s="12">
        <f t="shared" si="873"/>
        <v>0.18780580245643655</v>
      </c>
      <c r="K1837" s="24">
        <f t="shared" si="874"/>
        <v>615.55656976156024</v>
      </c>
      <c r="L1837" s="12">
        <f t="shared" si="887"/>
        <v>0.18490774262703707</v>
      </c>
      <c r="M1837" s="24">
        <f t="shared" si="888"/>
        <v>719.70487705291976</v>
      </c>
      <c r="N1837" s="12">
        <f t="shared" si="875"/>
        <v>0.27991252978763703</v>
      </c>
      <c r="O1837" s="24">
        <f t="shared" si="876"/>
        <v>1376.6812038163982</v>
      </c>
      <c r="P1837" s="12">
        <f t="shared" si="889"/>
        <v>0.14566506850788466</v>
      </c>
      <c r="Q1837" s="24">
        <f t="shared" si="890"/>
        <v>577.78512297023451</v>
      </c>
      <c r="R1837" s="12">
        <f t="shared" si="877"/>
        <v>0.28810222205579661</v>
      </c>
      <c r="S1837" s="24">
        <f t="shared" si="878"/>
        <v>735.65095627130847</v>
      </c>
      <c r="T1837" s="12">
        <f t="shared" si="891"/>
        <v>0.20874102544665157</v>
      </c>
      <c r="W1837" s="24">
        <f t="shared" si="892"/>
        <v>685.5140541037872</v>
      </c>
      <c r="X1837" s="24">
        <f t="shared" si="893"/>
        <v>913.72345773686777</v>
      </c>
      <c r="Y1837" s="13">
        <f t="shared" si="879"/>
        <v>0.27036031378214964</v>
      </c>
      <c r="Z1837" s="24">
        <f t="shared" si="880"/>
        <v>3740.4203422331366</v>
      </c>
      <c r="AA1837" s="24">
        <f t="shared" si="881"/>
        <v>18441.54963669975</v>
      </c>
      <c r="AB1837" s="24">
        <f t="shared" si="894"/>
        <v>719.70487705291976</v>
      </c>
      <c r="AC1837" s="24">
        <f t="shared" si="895"/>
        <v>577.78512297023451</v>
      </c>
      <c r="AE1837" s="14">
        <f t="shared" si="896"/>
        <v>151.58333333333334</v>
      </c>
      <c r="AF1837" s="24">
        <f t="shared" si="900"/>
        <v>513.89256148511731</v>
      </c>
      <c r="AG1837" s="3">
        <f t="shared" si="897"/>
        <v>-1</v>
      </c>
      <c r="AH1837" s="3">
        <f>IF(AC1837&lt;=450,AthetaR30_0,IF(AC1837&gt;=650,AthetaR30_2,(IF(AC1837&lt;=550,AthetaR30_0+(AthetaR30_1-AthetaR30_0)/100*(AC1837-450),AthetaR30_1+(AthetaR30_2-AthetaR30_1)/100*(AC1837-450)))))</f>
        <v>0</v>
      </c>
      <c r="AI1837" s="3">
        <f>IF(AD1837&lt;=450,AthetaR60_0,IF(AD1837&gt;=650,AthetaR60_2,(IF(AD1837&lt;=550,AthetaR60_0+(AthetaR60_1-AthetaR60_0)/100*(AD1837-450),AthetaR60_1+(AthetaR60_2-AthetaR60_1)/100*(AD1837-450)))))</f>
        <v>0.5</v>
      </c>
      <c r="AJ1837" s="3">
        <f>IF(AE1837&lt;=450,AthetaR90_0,IF(AE1837&gt;=650,AthetaR90_2,(IF(AE1837&lt;=550,AthetaR90_0+(AthetaR90_1-AthetaR90_0)/100*(AE1837-450),AthetaR90_1+(AthetaR90_2-AthetaR90_1)/100*(AE1837-450)))))</f>
        <v>1.3</v>
      </c>
      <c r="AK1837" s="3">
        <f>IF(AF1837&lt;=450,AthetaR120_0,IF(AF1837&gt;=650,AthetaR120_2,(IF(AF1837&lt;=550,AthetaR120_0+(AthetaR120_1-AthetaR120_0)/100*(AF1837-450),AthetaR120_1+(AthetaR120_2-AthetaR120_1)/100*(AF1837-450)))))</f>
        <v>1.4399735573071555</v>
      </c>
      <c r="AL1837" s="24">
        <f t="shared" si="898"/>
        <v>719.70487705291976</v>
      </c>
      <c r="AM1837" s="14">
        <f t="shared" si="899"/>
        <v>567.86908844853315</v>
      </c>
    </row>
    <row r="1838" spans="2:39" x14ac:dyDescent="0.25">
      <c r="B1838" s="3">
        <f t="shared" si="882"/>
        <v>9100</v>
      </c>
      <c r="C1838" s="14">
        <f t="shared" si="883"/>
        <v>151.66666666666666</v>
      </c>
      <c r="D1838" s="11">
        <f t="shared" si="884"/>
        <v>1084.0965812001773</v>
      </c>
      <c r="E1838" s="11">
        <f t="shared" si="870"/>
        <v>835.34466614176461</v>
      </c>
      <c r="F1838" s="11">
        <f t="shared" si="885"/>
        <v>419.30717074332853</v>
      </c>
      <c r="G1838" s="11">
        <f t="shared" si="871"/>
        <v>719.85054212142768</v>
      </c>
      <c r="H1838" s="11">
        <f t="shared" si="872"/>
        <v>577.99386399568118</v>
      </c>
      <c r="I1838" s="24">
        <f t="shared" si="886"/>
        <v>419.30717074332853</v>
      </c>
      <c r="J1838" s="12">
        <f t="shared" si="873"/>
        <v>0.18777610515991658</v>
      </c>
      <c r="K1838" s="24">
        <f t="shared" si="874"/>
        <v>615.65392169013205</v>
      </c>
      <c r="L1838" s="12">
        <f t="shared" si="887"/>
        <v>0.18485232208220723</v>
      </c>
      <c r="M1838" s="24">
        <f t="shared" si="888"/>
        <v>719.85054212142768</v>
      </c>
      <c r="N1838" s="12">
        <f t="shared" si="875"/>
        <v>0.27875758850444071</v>
      </c>
      <c r="O1838" s="24">
        <f t="shared" si="876"/>
        <v>1382.3850340318136</v>
      </c>
      <c r="P1838" s="12">
        <f t="shared" si="889"/>
        <v>0.14509172115478758</v>
      </c>
      <c r="Q1838" s="24">
        <f t="shared" si="890"/>
        <v>577.99386399568118</v>
      </c>
      <c r="R1838" s="12">
        <f t="shared" si="877"/>
        <v>0.28801691096023119</v>
      </c>
      <c r="S1838" s="24">
        <f t="shared" si="878"/>
        <v>735.86885732727092</v>
      </c>
      <c r="T1838" s="12">
        <f t="shared" si="891"/>
        <v>0.20863328996983768</v>
      </c>
      <c r="W1838" s="24">
        <f t="shared" si="892"/>
        <v>685.78441441756934</v>
      </c>
      <c r="X1838" s="24">
        <f t="shared" si="893"/>
        <v>915.00611292531153</v>
      </c>
      <c r="Y1838" s="13">
        <f t="shared" si="879"/>
        <v>0.2700355537533754</v>
      </c>
      <c r="Z1838" s="24">
        <f t="shared" si="880"/>
        <v>3739.0062931048815</v>
      </c>
      <c r="AA1838" s="24">
        <f t="shared" si="881"/>
        <v>18447.419361565764</v>
      </c>
      <c r="AB1838" s="24">
        <f t="shared" si="894"/>
        <v>719.85054212142768</v>
      </c>
      <c r="AC1838" s="24">
        <f t="shared" si="895"/>
        <v>577.99386399568118</v>
      </c>
      <c r="AE1838" s="14">
        <f t="shared" si="896"/>
        <v>151.66666666666666</v>
      </c>
      <c r="AF1838" s="24">
        <f t="shared" si="900"/>
        <v>513.99693199784065</v>
      </c>
      <c r="AG1838" s="3">
        <f t="shared" si="897"/>
        <v>-1</v>
      </c>
      <c r="AH1838" s="3">
        <f>IF(AC1838&lt;=450,AthetaR30_0,IF(AC1838&gt;=650,AthetaR30_2,(IF(AC1838&lt;=550,AthetaR30_0+(AthetaR30_1-AthetaR30_0)/100*(AC1838-450),AthetaR30_1+(AthetaR30_2-AthetaR30_1)/100*(AC1838-450)))))</f>
        <v>0</v>
      </c>
      <c r="AI1838" s="3">
        <f>IF(AD1838&lt;=450,AthetaR60_0,IF(AD1838&gt;=650,AthetaR60_2,(IF(AD1838&lt;=550,AthetaR60_0+(AthetaR60_1-AthetaR60_0)/100*(AD1838-450),AthetaR60_1+(AthetaR60_2-AthetaR60_1)/100*(AD1838-450)))))</f>
        <v>0.5</v>
      </c>
      <c r="AJ1838" s="3">
        <f>IF(AE1838&lt;=450,AthetaR90_0,IF(AE1838&gt;=650,AthetaR90_2,(IF(AE1838&lt;=550,AthetaR90_0+(AthetaR90_1-AthetaR90_0)/100*(AE1838-450),AthetaR90_1+(AthetaR90_2-AthetaR90_1)/100*(AE1838-450)))))</f>
        <v>1.3</v>
      </c>
      <c r="AK1838" s="3">
        <f>IF(AF1838&lt;=450,AthetaR120_0,IF(AF1838&gt;=650,AthetaR120_2,(IF(AF1838&lt;=550,AthetaR120_0+(AthetaR120_1-AthetaR120_0)/100*(AF1838-450),AthetaR120_1+(AthetaR120_2-AthetaR120_1)/100*(AF1838-450)))))</f>
        <v>1.4392220896155474</v>
      </c>
      <c r="AL1838" s="24">
        <f t="shared" si="898"/>
        <v>719.85054212142768</v>
      </c>
      <c r="AM1838" s="14">
        <f t="shared" si="899"/>
        <v>568.06465292069424</v>
      </c>
    </row>
    <row r="1839" spans="2:39" x14ac:dyDescent="0.25">
      <c r="B1839" s="3">
        <f t="shared" si="882"/>
        <v>9105</v>
      </c>
      <c r="C1839" s="14">
        <f t="shared" si="883"/>
        <v>151.75</v>
      </c>
      <c r="D1839" s="11">
        <f t="shared" si="884"/>
        <v>1084.1788158873442</v>
      </c>
      <c r="E1839" s="11">
        <f t="shared" si="870"/>
        <v>835.55846449041678</v>
      </c>
      <c r="F1839" s="11">
        <f t="shared" si="885"/>
        <v>419.49202306541071</v>
      </c>
      <c r="G1839" s="11">
        <f t="shared" si="871"/>
        <v>719.99563384258249</v>
      </c>
      <c r="H1839" s="11">
        <f t="shared" si="872"/>
        <v>578.20249728565102</v>
      </c>
      <c r="I1839" s="24">
        <f t="shared" si="886"/>
        <v>419.49202306541071</v>
      </c>
      <c r="J1839" s="12">
        <f t="shared" si="873"/>
        <v>0.18774640317189303</v>
      </c>
      <c r="K1839" s="24">
        <f t="shared" si="874"/>
        <v>615.75131980322362</v>
      </c>
      <c r="L1839" s="12">
        <f t="shared" si="887"/>
        <v>0.18479690690572276</v>
      </c>
      <c r="M1839" s="24">
        <f t="shared" si="888"/>
        <v>719.99563384258249</v>
      </c>
      <c r="N1839" s="12">
        <f t="shared" si="875"/>
        <v>0.27759827993068953</v>
      </c>
      <c r="O1839" s="24">
        <f t="shared" si="876"/>
        <v>1388.1581635432017</v>
      </c>
      <c r="P1839" s="12">
        <f t="shared" si="889"/>
        <v>0.14451629685455006</v>
      </c>
      <c r="Q1839" s="24">
        <f t="shared" si="890"/>
        <v>578.20249728565102</v>
      </c>
      <c r="R1839" s="12">
        <f t="shared" si="877"/>
        <v>0.28793162081028301</v>
      </c>
      <c r="S1839" s="24">
        <f t="shared" si="878"/>
        <v>736.08683396008064</v>
      </c>
      <c r="T1839" s="12">
        <f t="shared" si="891"/>
        <v>0.20852561769559635</v>
      </c>
      <c r="W1839" s="24">
        <f t="shared" si="892"/>
        <v>686.0544499713227</v>
      </c>
      <c r="X1839" s="24">
        <f t="shared" si="893"/>
        <v>916.30055496230295</v>
      </c>
      <c r="Y1839" s="13">
        <f t="shared" si="879"/>
        <v>0.26970867438582824</v>
      </c>
      <c r="Z1839" s="24">
        <f t="shared" si="880"/>
        <v>3737.6003629773522</v>
      </c>
      <c r="AA1839" s="24">
        <f t="shared" si="881"/>
        <v>18453.317241884419</v>
      </c>
      <c r="AB1839" s="24">
        <f t="shared" si="894"/>
        <v>719.99563384258249</v>
      </c>
      <c r="AC1839" s="24">
        <f t="shared" si="895"/>
        <v>578.20249728565102</v>
      </c>
      <c r="AE1839" s="14">
        <f t="shared" si="896"/>
        <v>151.75</v>
      </c>
      <c r="AF1839" s="24">
        <f t="shared" si="900"/>
        <v>514.10124864282557</v>
      </c>
      <c r="AG1839" s="3">
        <f t="shared" si="897"/>
        <v>-1</v>
      </c>
      <c r="AH1839" s="3">
        <f>IF(AC1839&lt;=450,AthetaR30_0,IF(AC1839&gt;=650,AthetaR30_2,(IF(AC1839&lt;=550,AthetaR30_0+(AthetaR30_1-AthetaR30_0)/100*(AC1839-450),AthetaR30_1+(AthetaR30_2-AthetaR30_1)/100*(AC1839-450)))))</f>
        <v>0</v>
      </c>
      <c r="AI1839" s="3">
        <f>IF(AD1839&lt;=450,AthetaR60_0,IF(AD1839&gt;=650,AthetaR60_2,(IF(AD1839&lt;=550,AthetaR60_0+(AthetaR60_1-AthetaR60_0)/100*(AD1839-450),AthetaR60_1+(AthetaR60_2-AthetaR60_1)/100*(AD1839-450)))))</f>
        <v>0.5</v>
      </c>
      <c r="AJ1839" s="3">
        <f>IF(AE1839&lt;=450,AthetaR90_0,IF(AE1839&gt;=650,AthetaR90_2,(IF(AE1839&lt;=550,AthetaR90_0+(AthetaR90_1-AthetaR90_0)/100*(AE1839-450),AthetaR90_1+(AthetaR90_2-AthetaR90_1)/100*(AE1839-450)))))</f>
        <v>1.3</v>
      </c>
      <c r="AK1839" s="3">
        <f>IF(AF1839&lt;=450,AthetaR120_0,IF(AF1839&gt;=650,AthetaR120_2,(IF(AF1839&lt;=550,AthetaR120_0+(AthetaR120_1-AthetaR120_0)/100*(AF1839-450),AthetaR120_1+(AthetaR120_2-AthetaR120_1)/100*(AF1839-450)))))</f>
        <v>1.438471009771656</v>
      </c>
      <c r="AL1839" s="24">
        <f t="shared" si="898"/>
        <v>719.99563384258249</v>
      </c>
      <c r="AM1839" s="14">
        <f t="shared" si="899"/>
        <v>568.26012024321108</v>
      </c>
    </row>
    <row r="1840" spans="2:39" x14ac:dyDescent="0.25">
      <c r="B1840" s="3">
        <f t="shared" si="882"/>
        <v>9110</v>
      </c>
      <c r="C1840" s="14">
        <f t="shared" si="883"/>
        <v>151.83333333333334</v>
      </c>
      <c r="D1840" s="11">
        <f t="shared" si="884"/>
        <v>1084.2610054649708</v>
      </c>
      <c r="E1840" s="11">
        <f t="shared" si="870"/>
        <v>835.77226283906884</v>
      </c>
      <c r="F1840" s="11">
        <f t="shared" si="885"/>
        <v>419.67681997231642</v>
      </c>
      <c r="G1840" s="11">
        <f t="shared" si="871"/>
        <v>720.14015013943708</v>
      </c>
      <c r="H1840" s="11">
        <f t="shared" si="872"/>
        <v>578.41102290334663</v>
      </c>
      <c r="I1840" s="24">
        <f t="shared" si="886"/>
        <v>419.67681997231642</v>
      </c>
      <c r="J1840" s="12">
        <f t="shared" si="873"/>
        <v>0.18771669649543524</v>
      </c>
      <c r="K1840" s="24">
        <f t="shared" si="874"/>
        <v>615.8487641199913</v>
      </c>
      <c r="L1840" s="12">
        <f t="shared" si="887"/>
        <v>0.18474149711547039</v>
      </c>
      <c r="M1840" s="24">
        <f t="shared" si="888"/>
        <v>720.14015013943708</v>
      </c>
      <c r="N1840" s="12">
        <f t="shared" si="875"/>
        <v>0.27643462334489288</v>
      </c>
      <c r="O1840" s="24">
        <f t="shared" si="876"/>
        <v>1394.0016406358634</v>
      </c>
      <c r="P1840" s="12">
        <f t="shared" si="889"/>
        <v>0.14393879953759087</v>
      </c>
      <c r="Q1840" s="24">
        <f t="shared" si="890"/>
        <v>578.41102290334663</v>
      </c>
      <c r="R1840" s="12">
        <f t="shared" si="877"/>
        <v>0.2878463516543644</v>
      </c>
      <c r="S1840" s="24">
        <f t="shared" si="878"/>
        <v>736.3048860654967</v>
      </c>
      <c r="T1840" s="12">
        <f t="shared" si="891"/>
        <v>0.20841800862670484</v>
      </c>
      <c r="W1840" s="24">
        <f t="shared" si="892"/>
        <v>686.32415864570851</v>
      </c>
      <c r="X1840" s="24">
        <f t="shared" si="893"/>
        <v>917.60693390278459</v>
      </c>
      <c r="Y1840" s="13">
        <f t="shared" si="879"/>
        <v>0.26937965727428581</v>
      </c>
      <c r="Z1840" s="24">
        <f t="shared" si="880"/>
        <v>3736.2026048340085</v>
      </c>
      <c r="AA1840" s="24">
        <f t="shared" si="881"/>
        <v>18459.243560881947</v>
      </c>
      <c r="AB1840" s="24">
        <f t="shared" si="894"/>
        <v>720.14015013943708</v>
      </c>
      <c r="AC1840" s="24">
        <f t="shared" si="895"/>
        <v>578.41102290334663</v>
      </c>
      <c r="AE1840" s="14">
        <f t="shared" si="896"/>
        <v>151.83333333333334</v>
      </c>
      <c r="AF1840" s="24">
        <f t="shared" si="900"/>
        <v>514.20551145167337</v>
      </c>
      <c r="AG1840" s="3">
        <f t="shared" si="897"/>
        <v>-1</v>
      </c>
      <c r="AH1840" s="3">
        <f>IF(AC1840&lt;=450,AthetaR30_0,IF(AC1840&gt;=650,AthetaR30_2,(IF(AC1840&lt;=550,AthetaR30_0+(AthetaR30_1-AthetaR30_0)/100*(AC1840-450),AthetaR30_1+(AthetaR30_2-AthetaR30_1)/100*(AC1840-450)))))</f>
        <v>0</v>
      </c>
      <c r="AI1840" s="3">
        <f>IF(AD1840&lt;=450,AthetaR60_0,IF(AD1840&gt;=650,AthetaR60_2,(IF(AD1840&lt;=550,AthetaR60_0+(AthetaR60_1-AthetaR60_0)/100*(AD1840-450),AthetaR60_1+(AthetaR60_2-AthetaR60_1)/100*(AD1840-450)))))</f>
        <v>0.5</v>
      </c>
      <c r="AJ1840" s="3">
        <f>IF(AE1840&lt;=450,AthetaR90_0,IF(AE1840&gt;=650,AthetaR90_2,(IF(AE1840&lt;=550,AthetaR90_0+(AthetaR90_1-AthetaR90_0)/100*(AE1840-450),AthetaR90_1+(AthetaR90_2-AthetaR90_1)/100*(AE1840-450)))))</f>
        <v>1.3</v>
      </c>
      <c r="AK1840" s="3">
        <f>IF(AF1840&lt;=450,AthetaR120_0,IF(AF1840&gt;=650,AthetaR120_2,(IF(AF1840&lt;=550,AthetaR120_0+(AthetaR120_1-AthetaR120_0)/100*(AF1840-450),AthetaR120_1+(AthetaR120_2-AthetaR120_1)/100*(AF1840-450)))))</f>
        <v>1.4377203175479518</v>
      </c>
      <c r="AL1840" s="24">
        <f t="shared" si="898"/>
        <v>720.14015013943708</v>
      </c>
      <c r="AM1840" s="14">
        <f t="shared" si="899"/>
        <v>568.45549062492239</v>
      </c>
    </row>
    <row r="1841" spans="2:39" x14ac:dyDescent="0.25">
      <c r="B1841" s="3">
        <f t="shared" si="882"/>
        <v>9115</v>
      </c>
      <c r="C1841" s="14">
        <f t="shared" si="883"/>
        <v>151.91666666666666</v>
      </c>
      <c r="D1841" s="11">
        <f t="shared" si="884"/>
        <v>1084.3431499825199</v>
      </c>
      <c r="E1841" s="11">
        <f t="shared" si="870"/>
        <v>835.98606118772091</v>
      </c>
      <c r="F1841" s="11">
        <f t="shared" si="885"/>
        <v>419.86156146943188</v>
      </c>
      <c r="G1841" s="11">
        <f t="shared" si="871"/>
        <v>720.28408893897472</v>
      </c>
      <c r="H1841" s="11">
        <f t="shared" si="872"/>
        <v>578.61944091197336</v>
      </c>
      <c r="I1841" s="24">
        <f t="shared" si="886"/>
        <v>419.86156146943188</v>
      </c>
      <c r="J1841" s="12">
        <f t="shared" si="873"/>
        <v>0.18768698513365062</v>
      </c>
      <c r="K1841" s="24">
        <f t="shared" si="874"/>
        <v>615.9462546594782</v>
      </c>
      <c r="L1841" s="12">
        <f t="shared" si="887"/>
        <v>0.18468609272931327</v>
      </c>
      <c r="M1841" s="24">
        <f t="shared" si="888"/>
        <v>720.28408893897472</v>
      </c>
      <c r="N1841" s="12">
        <f t="shared" si="875"/>
        <v>0.2752666389556524</v>
      </c>
      <c r="O1841" s="24">
        <f t="shared" si="876"/>
        <v>1399.9165315976434</v>
      </c>
      <c r="P1841" s="12">
        <f t="shared" si="889"/>
        <v>0.14335923353765537</v>
      </c>
      <c r="Q1841" s="24">
        <f t="shared" si="890"/>
        <v>578.61944091197336</v>
      </c>
      <c r="R1841" s="12">
        <f t="shared" si="877"/>
        <v>0.28776110354076628</v>
      </c>
      <c r="S1841" s="24">
        <f t="shared" si="878"/>
        <v>736.52301353928601</v>
      </c>
      <c r="T1841" s="12">
        <f t="shared" si="891"/>
        <v>0.20831046276577608</v>
      </c>
      <c r="W1841" s="24">
        <f t="shared" si="892"/>
        <v>686.59353830298278</v>
      </c>
      <c r="X1841" s="24">
        <f t="shared" si="893"/>
        <v>918.92540219227772</v>
      </c>
      <c r="Y1841" s="13">
        <f t="shared" si="879"/>
        <v>0.26904848383448515</v>
      </c>
      <c r="Z1841" s="24">
        <f t="shared" si="880"/>
        <v>3734.8130721184534</v>
      </c>
      <c r="AA1841" s="24">
        <f t="shared" si="881"/>
        <v>18465.198604284407</v>
      </c>
      <c r="AB1841" s="24">
        <f t="shared" si="894"/>
        <v>720.28408893897472</v>
      </c>
      <c r="AC1841" s="24">
        <f t="shared" si="895"/>
        <v>578.61944091197336</v>
      </c>
      <c r="AE1841" s="14">
        <f t="shared" si="896"/>
        <v>151.91666666666666</v>
      </c>
      <c r="AF1841" s="24">
        <f t="shared" si="900"/>
        <v>514.30972045598674</v>
      </c>
      <c r="AG1841" s="3">
        <f t="shared" si="897"/>
        <v>-1</v>
      </c>
      <c r="AH1841" s="3">
        <f>IF(AC1841&lt;=450,AthetaR30_0,IF(AC1841&gt;=650,AthetaR30_2,(IF(AC1841&lt;=550,AthetaR30_0+(AthetaR30_1-AthetaR30_0)/100*(AC1841-450),AthetaR30_1+(AthetaR30_2-AthetaR30_1)/100*(AC1841-450)))))</f>
        <v>0</v>
      </c>
      <c r="AI1841" s="3">
        <f>IF(AD1841&lt;=450,AthetaR60_0,IF(AD1841&gt;=650,AthetaR60_2,(IF(AD1841&lt;=550,AthetaR60_0+(AthetaR60_1-AthetaR60_0)/100*(AD1841-450),AthetaR60_1+(AthetaR60_2-AthetaR60_1)/100*(AD1841-450)))))</f>
        <v>0.5</v>
      </c>
      <c r="AJ1841" s="3">
        <f>IF(AE1841&lt;=450,AthetaR90_0,IF(AE1841&gt;=650,AthetaR90_2,(IF(AE1841&lt;=550,AthetaR90_0+(AthetaR90_1-AthetaR90_0)/100*(AE1841-450),AthetaR90_1+(AthetaR90_2-AthetaR90_1)/100*(AE1841-450)))))</f>
        <v>1.3</v>
      </c>
      <c r="AK1841" s="3">
        <f>IF(AF1841&lt;=450,AthetaR120_0,IF(AF1841&gt;=650,AthetaR120_2,(IF(AF1841&lt;=550,AthetaR120_0+(AthetaR120_1-AthetaR120_0)/100*(AF1841-450),AthetaR120_1+(AthetaR120_2-AthetaR120_1)/100*(AF1841-450)))))</f>
        <v>1.4369700127168956</v>
      </c>
      <c r="AL1841" s="24">
        <f t="shared" si="898"/>
        <v>720.28408893897472</v>
      </c>
      <c r="AM1841" s="14">
        <f t="shared" si="899"/>
        <v>568.65076427589247</v>
      </c>
    </row>
    <row r="1842" spans="2:39" x14ac:dyDescent="0.25">
      <c r="B1842" s="3">
        <f t="shared" si="882"/>
        <v>9120</v>
      </c>
      <c r="C1842" s="14">
        <f t="shared" si="883"/>
        <v>152</v>
      </c>
      <c r="D1842" s="11">
        <f t="shared" si="884"/>
        <v>1084.4252494893722</v>
      </c>
      <c r="E1842" s="11">
        <f t="shared" si="870"/>
        <v>836.19985953637297</v>
      </c>
      <c r="F1842" s="11">
        <f t="shared" si="885"/>
        <v>420.04624756216117</v>
      </c>
      <c r="G1842" s="11">
        <f t="shared" si="871"/>
        <v>720.42744817251241</v>
      </c>
      <c r="H1842" s="11">
        <f t="shared" si="872"/>
        <v>578.82775137473914</v>
      </c>
      <c r="I1842" s="24">
        <f t="shared" si="886"/>
        <v>420.04624756216117</v>
      </c>
      <c r="J1842" s="12">
        <f t="shared" si="873"/>
        <v>0.187657269089685</v>
      </c>
      <c r="K1842" s="24">
        <f t="shared" si="874"/>
        <v>616.043791440615</v>
      </c>
      <c r="L1842" s="12">
        <f t="shared" si="887"/>
        <v>0.18463069376513302</v>
      </c>
      <c r="M1842" s="24">
        <f t="shared" si="888"/>
        <v>720.42744817251241</v>
      </c>
      <c r="N1842" s="12">
        <f t="shared" si="875"/>
        <v>0.27409434791513498</v>
      </c>
      <c r="O1842" s="24">
        <f t="shared" si="876"/>
        <v>1405.9039210492938</v>
      </c>
      <c r="P1842" s="12">
        <f t="shared" si="889"/>
        <v>0.14277760359955369</v>
      </c>
      <c r="Q1842" s="24">
        <f t="shared" si="890"/>
        <v>578.82775137473914</v>
      </c>
      <c r="R1842" s="12">
        <f t="shared" si="877"/>
        <v>0.2876758765176588</v>
      </c>
      <c r="S1842" s="24">
        <f t="shared" si="878"/>
        <v>736.74121627722138</v>
      </c>
      <c r="T1842" s="12">
        <f t="shared" si="891"/>
        <v>0.20820298011532587</v>
      </c>
      <c r="W1842" s="24">
        <f t="shared" si="892"/>
        <v>686.86258678681725</v>
      </c>
      <c r="X1842" s="24">
        <f t="shared" si="893"/>
        <v>920.25611471188381</v>
      </c>
      <c r="Y1842" s="13">
        <f t="shared" si="879"/>
        <v>0.26871513530185204</v>
      </c>
      <c r="Z1842" s="24">
        <f t="shared" si="880"/>
        <v>3733.4318187388931</v>
      </c>
      <c r="AA1842" s="24">
        <f t="shared" si="881"/>
        <v>18471.18266034151</v>
      </c>
      <c r="AB1842" s="24">
        <f t="shared" si="894"/>
        <v>720.42744817251241</v>
      </c>
      <c r="AC1842" s="24">
        <f t="shared" si="895"/>
        <v>578.82775137473914</v>
      </c>
      <c r="AE1842" s="14">
        <f t="shared" si="896"/>
        <v>152</v>
      </c>
      <c r="AF1842" s="24">
        <f t="shared" si="900"/>
        <v>514.41387568736957</v>
      </c>
      <c r="AG1842" s="3">
        <f t="shared" si="897"/>
        <v>-1</v>
      </c>
      <c r="AH1842" s="3">
        <f>IF(AC1842&lt;=450,AthetaR30_0,IF(AC1842&gt;=650,AthetaR30_2,(IF(AC1842&lt;=550,AthetaR30_0+(AthetaR30_1-AthetaR30_0)/100*(AC1842-450),AthetaR30_1+(AthetaR30_2-AthetaR30_1)/100*(AC1842-450)))))</f>
        <v>0</v>
      </c>
      <c r="AI1842" s="3">
        <f>IF(AD1842&lt;=450,AthetaR60_0,IF(AD1842&gt;=650,AthetaR60_2,(IF(AD1842&lt;=550,AthetaR60_0+(AthetaR60_1-AthetaR60_0)/100*(AD1842-450),AthetaR60_1+(AthetaR60_2-AthetaR60_1)/100*(AD1842-450)))))</f>
        <v>0.5</v>
      </c>
      <c r="AJ1842" s="3">
        <f>IF(AE1842&lt;=450,AthetaR90_0,IF(AE1842&gt;=650,AthetaR90_2,(IF(AE1842&lt;=550,AthetaR90_0+(AthetaR90_1-AthetaR90_0)/100*(AE1842-450),AthetaR90_1+(AthetaR90_2-AthetaR90_1)/100*(AE1842-450)))))</f>
        <v>1.3</v>
      </c>
      <c r="AK1842" s="3">
        <f>IF(AF1842&lt;=450,AthetaR120_0,IF(AF1842&gt;=650,AthetaR120_2,(IF(AF1842&lt;=550,AthetaR120_0+(AthetaR120_1-AthetaR120_0)/100*(AF1842-450),AthetaR120_1+(AthetaR120_2-AthetaR120_1)/100*(AF1842-450)))))</f>
        <v>1.4362200950509392</v>
      </c>
      <c r="AL1842" s="24">
        <f t="shared" si="898"/>
        <v>720.42744817251241</v>
      </c>
      <c r="AM1842" s="14">
        <f t="shared" si="899"/>
        <v>568.84594140742263</v>
      </c>
    </row>
    <row r="1843" spans="2:39" x14ac:dyDescent="0.25">
      <c r="B1843" s="3">
        <f t="shared" si="882"/>
        <v>9125</v>
      </c>
      <c r="C1843" s="14">
        <f t="shared" si="883"/>
        <v>152.08333333333334</v>
      </c>
      <c r="D1843" s="11">
        <f t="shared" si="884"/>
        <v>1084.5073040348275</v>
      </c>
      <c r="E1843" s="11">
        <f t="shared" si="870"/>
        <v>836.41365788502503</v>
      </c>
      <c r="F1843" s="11">
        <f t="shared" si="885"/>
        <v>420.23087825592631</v>
      </c>
      <c r="G1843" s="11">
        <f t="shared" si="871"/>
        <v>720.57022577611201</v>
      </c>
      <c r="H1843" s="11">
        <f t="shared" si="872"/>
        <v>579.03595435485443</v>
      </c>
      <c r="I1843" s="24">
        <f t="shared" si="886"/>
        <v>420.23087825592631</v>
      </c>
      <c r="J1843" s="12">
        <f t="shared" si="873"/>
        <v>0.18762754836672194</v>
      </c>
      <c r="K1843" s="24">
        <f t="shared" si="874"/>
        <v>616.14137448222016</v>
      </c>
      <c r="L1843" s="12">
        <f t="shared" si="887"/>
        <v>0.18457530024079163</v>
      </c>
      <c r="M1843" s="24">
        <f t="shared" si="888"/>
        <v>720.57022577611201</v>
      </c>
      <c r="N1843" s="12">
        <f t="shared" si="875"/>
        <v>0.27291777233246955</v>
      </c>
      <c r="O1843" s="24">
        <f t="shared" si="876"/>
        <v>1411.9649122809863</v>
      </c>
      <c r="P1843" s="12">
        <f t="shared" si="889"/>
        <v>0.14219391488679634</v>
      </c>
      <c r="Q1843" s="24">
        <f t="shared" si="890"/>
        <v>579.03595435485443</v>
      </c>
      <c r="R1843" s="12">
        <f t="shared" si="877"/>
        <v>0.28759067063309063</v>
      </c>
      <c r="S1843" s="24">
        <f t="shared" si="878"/>
        <v>736.95949417508405</v>
      </c>
      <c r="T1843" s="12">
        <f t="shared" si="891"/>
        <v>0.20809556067771248</v>
      </c>
      <c r="W1843" s="24">
        <f t="shared" si="892"/>
        <v>687.13130192211906</v>
      </c>
      <c r="X1843" s="24">
        <f t="shared" si="893"/>
        <v>921.59922882425053</v>
      </c>
      <c r="Y1843" s="13">
        <f t="shared" si="879"/>
        <v>0.26837959273024148</v>
      </c>
      <c r="Z1843" s="24">
        <f t="shared" si="880"/>
        <v>3732.0588990726492</v>
      </c>
      <c r="AA1843" s="24">
        <f t="shared" si="881"/>
        <v>18477.196019850533</v>
      </c>
      <c r="AB1843" s="24">
        <f t="shared" si="894"/>
        <v>720.57022577611201</v>
      </c>
      <c r="AC1843" s="24">
        <f t="shared" si="895"/>
        <v>579.03595435485443</v>
      </c>
      <c r="AE1843" s="14">
        <f t="shared" si="896"/>
        <v>152.08333333333334</v>
      </c>
      <c r="AF1843" s="24">
        <f t="shared" si="900"/>
        <v>514.51797717742716</v>
      </c>
      <c r="AG1843" s="3">
        <f t="shared" si="897"/>
        <v>-1</v>
      </c>
      <c r="AH1843" s="3">
        <f>IF(AC1843&lt;=450,AthetaR30_0,IF(AC1843&gt;=650,AthetaR30_2,(IF(AC1843&lt;=550,AthetaR30_0+(AthetaR30_1-AthetaR30_0)/100*(AC1843-450),AthetaR30_1+(AthetaR30_2-AthetaR30_1)/100*(AC1843-450)))))</f>
        <v>0</v>
      </c>
      <c r="AI1843" s="3">
        <f>IF(AD1843&lt;=450,AthetaR60_0,IF(AD1843&gt;=650,AthetaR60_2,(IF(AD1843&lt;=550,AthetaR60_0+(AthetaR60_1-AthetaR60_0)/100*(AD1843-450),AthetaR60_1+(AthetaR60_2-AthetaR60_1)/100*(AD1843-450)))))</f>
        <v>0.5</v>
      </c>
      <c r="AJ1843" s="3">
        <f>IF(AE1843&lt;=450,AthetaR90_0,IF(AE1843&gt;=650,AthetaR90_2,(IF(AE1843&lt;=550,AthetaR90_0+(AthetaR90_1-AthetaR90_0)/100*(AE1843-450),AthetaR90_1+(AthetaR90_2-AthetaR90_1)/100*(AE1843-450)))))</f>
        <v>1.3</v>
      </c>
      <c r="AK1843" s="3">
        <f>IF(AF1843&lt;=450,AthetaR120_0,IF(AF1843&gt;=650,AthetaR120_2,(IF(AF1843&lt;=550,AthetaR120_0+(AthetaR120_1-AthetaR120_0)/100*(AF1843-450),AthetaR120_1+(AthetaR120_2-AthetaR120_1)/100*(AF1843-450)))))</f>
        <v>1.4354705643225245</v>
      </c>
      <c r="AL1843" s="24">
        <f t="shared" si="898"/>
        <v>720.57022577611201</v>
      </c>
      <c r="AM1843" s="14">
        <f t="shared" si="899"/>
        <v>569.04102223206371</v>
      </c>
    </row>
    <row r="1844" spans="2:39" x14ac:dyDescent="0.25">
      <c r="B1844" s="3">
        <f t="shared" si="882"/>
        <v>9130</v>
      </c>
      <c r="C1844" s="14">
        <f t="shared" si="883"/>
        <v>152.16666666666666</v>
      </c>
      <c r="D1844" s="11">
        <f t="shared" si="884"/>
        <v>1084.5893136681048</v>
      </c>
      <c r="E1844" s="11">
        <f t="shared" si="870"/>
        <v>836.62745623367709</v>
      </c>
      <c r="F1844" s="11">
        <f t="shared" si="885"/>
        <v>420.41545355616711</v>
      </c>
      <c r="G1844" s="11">
        <f t="shared" si="871"/>
        <v>720.71241969099879</v>
      </c>
      <c r="H1844" s="11">
        <f t="shared" si="872"/>
        <v>579.24404991553217</v>
      </c>
      <c r="I1844" s="24">
        <f t="shared" si="886"/>
        <v>420.41545355616711</v>
      </c>
      <c r="J1844" s="12">
        <f t="shared" si="873"/>
        <v>0.18759782296798297</v>
      </c>
      <c r="K1844" s="24">
        <f t="shared" si="874"/>
        <v>616.2390038029996</v>
      </c>
      <c r="L1844" s="12">
        <f t="shared" si="887"/>
        <v>0.18451991217414826</v>
      </c>
      <c r="M1844" s="24">
        <f t="shared" si="888"/>
        <v>720.71241969099879</v>
      </c>
      <c r="N1844" s="12">
        <f t="shared" si="875"/>
        <v>0.27173693528705761</v>
      </c>
      <c r="O1844" s="24">
        <f t="shared" si="876"/>
        <v>1418.1006275950708</v>
      </c>
      <c r="P1844" s="12">
        <f t="shared" si="889"/>
        <v>0.14160817298932765</v>
      </c>
      <c r="Q1844" s="24">
        <f t="shared" si="890"/>
        <v>579.24404991553217</v>
      </c>
      <c r="R1844" s="12">
        <f t="shared" si="877"/>
        <v>0.28750548593498948</v>
      </c>
      <c r="S1844" s="24">
        <f t="shared" si="878"/>
        <v>737.17784712866307</v>
      </c>
      <c r="T1844" s="12">
        <f t="shared" si="891"/>
        <v>0.20798820445516425</v>
      </c>
      <c r="W1844" s="24">
        <f t="shared" si="892"/>
        <v>687.39968151484936</v>
      </c>
      <c r="X1844" s="24">
        <f t="shared" si="893"/>
        <v>922.95490442052483</v>
      </c>
      <c r="Y1844" s="13">
        <f t="shared" si="879"/>
        <v>0.26804183699069523</v>
      </c>
      <c r="Z1844" s="24">
        <f t="shared" si="880"/>
        <v>3730.6943679706933</v>
      </c>
      <c r="AA1844" s="24">
        <f t="shared" si="881"/>
        <v>18483.238976180637</v>
      </c>
      <c r="AB1844" s="24">
        <f t="shared" si="894"/>
        <v>720.71241969099879</v>
      </c>
      <c r="AC1844" s="24">
        <f t="shared" si="895"/>
        <v>579.24404991553217</v>
      </c>
      <c r="AE1844" s="14">
        <f t="shared" si="896"/>
        <v>152.16666666666666</v>
      </c>
      <c r="AF1844" s="24">
        <f t="shared" si="900"/>
        <v>514.62202495776614</v>
      </c>
      <c r="AG1844" s="3">
        <f t="shared" si="897"/>
        <v>-1</v>
      </c>
      <c r="AH1844" s="3">
        <f>IF(AC1844&lt;=450,AthetaR30_0,IF(AC1844&gt;=650,AthetaR30_2,(IF(AC1844&lt;=550,AthetaR30_0+(AthetaR30_1-AthetaR30_0)/100*(AC1844-450),AthetaR30_1+(AthetaR30_2-AthetaR30_1)/100*(AC1844-450)))))</f>
        <v>0</v>
      </c>
      <c r="AI1844" s="3">
        <f>IF(AD1844&lt;=450,AthetaR60_0,IF(AD1844&gt;=650,AthetaR60_2,(IF(AD1844&lt;=550,AthetaR60_0+(AthetaR60_1-AthetaR60_0)/100*(AD1844-450),AthetaR60_1+(AthetaR60_2-AthetaR60_1)/100*(AD1844-450)))))</f>
        <v>0.5</v>
      </c>
      <c r="AJ1844" s="3">
        <f>IF(AE1844&lt;=450,AthetaR90_0,IF(AE1844&gt;=650,AthetaR90_2,(IF(AE1844&lt;=550,AthetaR90_0+(AthetaR90_1-AthetaR90_0)/100*(AE1844-450),AthetaR90_1+(AthetaR90_2-AthetaR90_1)/100*(AE1844-450)))))</f>
        <v>1.3</v>
      </c>
      <c r="AK1844" s="3">
        <f>IF(AF1844&lt;=450,AthetaR120_0,IF(AF1844&gt;=650,AthetaR120_2,(IF(AF1844&lt;=550,AthetaR120_0+(AthetaR120_1-AthetaR120_0)/100*(AF1844-450),AthetaR120_1+(AthetaR120_2-AthetaR120_1)/100*(AF1844-450)))))</f>
        <v>1.4347214203040839</v>
      </c>
      <c r="AL1844" s="24">
        <f t="shared" si="898"/>
        <v>720.71241969099879</v>
      </c>
      <c r="AM1844" s="14">
        <f t="shared" si="899"/>
        <v>569.23600696362814</v>
      </c>
    </row>
    <row r="1845" spans="2:39" x14ac:dyDescent="0.25">
      <c r="B1845" s="3">
        <f t="shared" si="882"/>
        <v>9135</v>
      </c>
      <c r="C1845" s="14">
        <f t="shared" si="883"/>
        <v>152.25</v>
      </c>
      <c r="D1845" s="11">
        <f t="shared" si="884"/>
        <v>1084.6712784383415</v>
      </c>
      <c r="E1845" s="11">
        <f t="shared" si="870"/>
        <v>836.84125458232916</v>
      </c>
      <c r="F1845" s="11">
        <f t="shared" si="885"/>
        <v>420.59997346834126</v>
      </c>
      <c r="G1845" s="11">
        <f t="shared" si="871"/>
        <v>720.85402786398811</v>
      </c>
      <c r="H1845" s="11">
        <f t="shared" si="872"/>
        <v>579.45203811998738</v>
      </c>
      <c r="I1845" s="24">
        <f t="shared" si="886"/>
        <v>420.59997346834126</v>
      </c>
      <c r="J1845" s="12">
        <f t="shared" si="873"/>
        <v>0.18756809289672738</v>
      </c>
      <c r="K1845" s="24">
        <f t="shared" si="874"/>
        <v>616.33667942154727</v>
      </c>
      <c r="L1845" s="12">
        <f t="shared" si="887"/>
        <v>0.18446452958306789</v>
      </c>
      <c r="M1845" s="24">
        <f t="shared" si="888"/>
        <v>720.85402786398811</v>
      </c>
      <c r="N1845" s="12">
        <f t="shared" si="875"/>
        <v>0.27055186084178195</v>
      </c>
      <c r="O1845" s="24">
        <f t="shared" si="876"/>
        <v>1424.3122086552178</v>
      </c>
      <c r="P1845" s="12">
        <f t="shared" si="889"/>
        <v>0.14102038393125232</v>
      </c>
      <c r="Q1845" s="24">
        <f t="shared" si="890"/>
        <v>579.45203811998738</v>
      </c>
      <c r="R1845" s="12">
        <f t="shared" si="877"/>
        <v>0.28742032247116178</v>
      </c>
      <c r="S1845" s="24">
        <f t="shared" si="878"/>
        <v>737.39627503375596</v>
      </c>
      <c r="T1845" s="12">
        <f t="shared" si="891"/>
        <v>0.20788091144979245</v>
      </c>
      <c r="W1845" s="24">
        <f t="shared" si="892"/>
        <v>687.6677233518401</v>
      </c>
      <c r="X1845" s="24">
        <f t="shared" si="893"/>
        <v>924.3233039683164</v>
      </c>
      <c r="Y1845" s="13">
        <f t="shared" si="879"/>
        <v>0.26770184877021014</v>
      </c>
      <c r="Z1845" s="24">
        <f t="shared" si="880"/>
        <v>3729.3382807622265</v>
      </c>
      <c r="AA1845" s="24">
        <f t="shared" si="881"/>
        <v>18489.311825297074</v>
      </c>
      <c r="AB1845" s="24">
        <f t="shared" si="894"/>
        <v>720.85402786398811</v>
      </c>
      <c r="AC1845" s="24">
        <f t="shared" si="895"/>
        <v>579.45203811998738</v>
      </c>
      <c r="AE1845" s="14">
        <f t="shared" si="896"/>
        <v>152.25</v>
      </c>
      <c r="AF1845" s="24">
        <f t="shared" si="900"/>
        <v>514.72601905999363</v>
      </c>
      <c r="AG1845" s="3">
        <f t="shared" si="897"/>
        <v>-1</v>
      </c>
      <c r="AH1845" s="3">
        <f>IF(AC1845&lt;=450,AthetaR30_0,IF(AC1845&gt;=650,AthetaR30_2,(IF(AC1845&lt;=550,AthetaR30_0+(AthetaR30_1-AthetaR30_0)/100*(AC1845-450),AthetaR30_1+(AthetaR30_2-AthetaR30_1)/100*(AC1845-450)))))</f>
        <v>0</v>
      </c>
      <c r="AI1845" s="3">
        <f>IF(AD1845&lt;=450,AthetaR60_0,IF(AD1845&gt;=650,AthetaR60_2,(IF(AD1845&lt;=550,AthetaR60_0+(AthetaR60_1-AthetaR60_0)/100*(AD1845-450),AthetaR60_1+(AthetaR60_2-AthetaR60_1)/100*(AD1845-450)))))</f>
        <v>0.5</v>
      </c>
      <c r="AJ1845" s="3">
        <f>IF(AE1845&lt;=450,AthetaR90_0,IF(AE1845&gt;=650,AthetaR90_2,(IF(AE1845&lt;=550,AthetaR90_0+(AthetaR90_1-AthetaR90_0)/100*(AE1845-450),AthetaR90_1+(AthetaR90_2-AthetaR90_1)/100*(AE1845-450)))))</f>
        <v>1.3</v>
      </c>
      <c r="AK1845" s="3">
        <f>IF(AF1845&lt;=450,AthetaR120_0,IF(AF1845&gt;=650,AthetaR120_2,(IF(AF1845&lt;=550,AthetaR120_0+(AthetaR120_1-AthetaR120_0)/100*(AF1845-450),AthetaR120_1+(AthetaR120_2-AthetaR120_1)/100*(AF1845-450)))))</f>
        <v>1.433972662768046</v>
      </c>
      <c r="AL1845" s="24">
        <f t="shared" si="898"/>
        <v>720.85402786398811</v>
      </c>
      <c r="AM1845" s="14">
        <f t="shared" si="899"/>
        <v>569.43089581720187</v>
      </c>
    </row>
    <row r="1846" spans="2:39" x14ac:dyDescent="0.25">
      <c r="B1846" s="3">
        <f t="shared" si="882"/>
        <v>9140</v>
      </c>
      <c r="C1846" s="14">
        <f t="shared" si="883"/>
        <v>152.33333333333334</v>
      </c>
      <c r="D1846" s="11">
        <f t="shared" si="884"/>
        <v>1084.753198394596</v>
      </c>
      <c r="E1846" s="11">
        <f t="shared" si="870"/>
        <v>837.05505293098122</v>
      </c>
      <c r="F1846" s="11">
        <f t="shared" si="885"/>
        <v>420.78443799792433</v>
      </c>
      <c r="G1846" s="11">
        <f t="shared" si="871"/>
        <v>720.99504824791939</v>
      </c>
      <c r="H1846" s="11">
        <f t="shared" si="872"/>
        <v>579.6599190314372</v>
      </c>
      <c r="I1846" s="24">
        <f t="shared" si="886"/>
        <v>420.78443799792433</v>
      </c>
      <c r="J1846" s="12">
        <f t="shared" si="873"/>
        <v>0.18753835815625233</v>
      </c>
      <c r="K1846" s="24">
        <f t="shared" si="874"/>
        <v>616.43440135634535</v>
      </c>
      <c r="L1846" s="12">
        <f t="shared" si="887"/>
        <v>0.18440915248536979</v>
      </c>
      <c r="M1846" s="24">
        <f t="shared" si="888"/>
        <v>720.99504824791939</v>
      </c>
      <c r="N1846" s="12">
        <f t="shared" si="875"/>
        <v>0.26936257405610803</v>
      </c>
      <c r="O1846" s="24">
        <f t="shared" si="876"/>
        <v>1430.6008168420212</v>
      </c>
      <c r="P1846" s="12">
        <f t="shared" si="889"/>
        <v>0.14043055417848219</v>
      </c>
      <c r="Q1846" s="24">
        <f t="shared" si="890"/>
        <v>579.6599190314372</v>
      </c>
      <c r="R1846" s="12">
        <f t="shared" si="877"/>
        <v>0.28733518028929322</v>
      </c>
      <c r="S1846" s="24">
        <f t="shared" si="878"/>
        <v>737.61477778616859</v>
      </c>
      <c r="T1846" s="12">
        <f t="shared" si="891"/>
        <v>0.20777368166351337</v>
      </c>
      <c r="W1846" s="24">
        <f t="shared" si="892"/>
        <v>687.93542520061033</v>
      </c>
      <c r="X1846" s="24">
        <f t="shared" si="893"/>
        <v>925.70459256069626</v>
      </c>
      <c r="Y1846" s="13">
        <f t="shared" si="879"/>
        <v>0.26735960857052521</v>
      </c>
      <c r="Z1846" s="24">
        <f t="shared" si="880"/>
        <v>3727.9906932592721</v>
      </c>
      <c r="AA1846" s="24">
        <f t="shared" si="881"/>
        <v>18495.414865785777</v>
      </c>
      <c r="AB1846" s="24">
        <f t="shared" si="894"/>
        <v>720.99504824791939</v>
      </c>
      <c r="AC1846" s="24">
        <f t="shared" si="895"/>
        <v>579.6599190314372</v>
      </c>
      <c r="AE1846" s="14">
        <f t="shared" si="896"/>
        <v>152.33333333333334</v>
      </c>
      <c r="AF1846" s="24">
        <f t="shared" si="900"/>
        <v>514.82995951571866</v>
      </c>
      <c r="AG1846" s="3">
        <f t="shared" si="897"/>
        <v>-1</v>
      </c>
      <c r="AH1846" s="3">
        <f>IF(AC1846&lt;=450,AthetaR30_0,IF(AC1846&gt;=650,AthetaR30_2,(IF(AC1846&lt;=550,AthetaR30_0+(AthetaR30_1-AthetaR30_0)/100*(AC1846-450),AthetaR30_1+(AthetaR30_2-AthetaR30_1)/100*(AC1846-450)))))</f>
        <v>0</v>
      </c>
      <c r="AI1846" s="3">
        <f>IF(AD1846&lt;=450,AthetaR60_0,IF(AD1846&gt;=650,AthetaR60_2,(IF(AD1846&lt;=550,AthetaR60_0+(AthetaR60_1-AthetaR60_0)/100*(AD1846-450),AthetaR60_1+(AthetaR60_2-AthetaR60_1)/100*(AD1846-450)))))</f>
        <v>0.5</v>
      </c>
      <c r="AJ1846" s="3">
        <f>IF(AE1846&lt;=450,AthetaR90_0,IF(AE1846&gt;=650,AthetaR90_2,(IF(AE1846&lt;=550,AthetaR90_0+(AthetaR90_1-AthetaR90_0)/100*(AE1846-450),AthetaR90_1+(AthetaR90_2-AthetaR90_1)/100*(AE1846-450)))))</f>
        <v>1.3</v>
      </c>
      <c r="AK1846" s="3">
        <f>IF(AF1846&lt;=450,AthetaR120_0,IF(AF1846&gt;=650,AthetaR120_2,(IF(AF1846&lt;=550,AthetaR120_0+(AthetaR120_1-AthetaR120_0)/100*(AF1846-450),AthetaR120_1+(AthetaR120_2-AthetaR120_1)/100*(AF1846-450)))))</f>
        <v>1.4332242914868258</v>
      </c>
      <c r="AL1846" s="24">
        <f t="shared" si="898"/>
        <v>720.99504824791939</v>
      </c>
      <c r="AM1846" s="14">
        <f t="shared" si="899"/>
        <v>569.62568900915687</v>
      </c>
    </row>
    <row r="1847" spans="2:39" x14ac:dyDescent="0.25">
      <c r="B1847" s="3">
        <f t="shared" si="882"/>
        <v>9145</v>
      </c>
      <c r="C1847" s="14">
        <f t="shared" si="883"/>
        <v>152.41666666666666</v>
      </c>
      <c r="D1847" s="11">
        <f t="shared" si="884"/>
        <v>1084.8350735858446</v>
      </c>
      <c r="E1847" s="11">
        <f t="shared" si="870"/>
        <v>837.26885127963328</v>
      </c>
      <c r="F1847" s="11">
        <f t="shared" si="885"/>
        <v>420.96884715040972</v>
      </c>
      <c r="G1847" s="11">
        <f t="shared" si="871"/>
        <v>721.13547880209785</v>
      </c>
      <c r="H1847" s="11">
        <f t="shared" si="872"/>
        <v>579.86769271310072</v>
      </c>
      <c r="I1847" s="24">
        <f t="shared" si="886"/>
        <v>420.96884715040972</v>
      </c>
      <c r="J1847" s="12">
        <f t="shared" si="873"/>
        <v>0.18750861874989222</v>
      </c>
      <c r="K1847" s="24">
        <f t="shared" si="874"/>
        <v>616.53216962576403</v>
      </c>
      <c r="L1847" s="12">
        <f t="shared" si="887"/>
        <v>0.18435378089892615</v>
      </c>
      <c r="M1847" s="24">
        <f t="shared" si="888"/>
        <v>721.13547880209785</v>
      </c>
      <c r="N1847" s="12">
        <f t="shared" si="875"/>
        <v>0.26816910099906188</v>
      </c>
      <c r="O1847" s="24">
        <f t="shared" si="876"/>
        <v>1436.9676336152002</v>
      </c>
      <c r="P1847" s="12">
        <f t="shared" si="889"/>
        <v>0.13983869064659735</v>
      </c>
      <c r="Q1847" s="24">
        <f t="shared" si="890"/>
        <v>579.86769271310072</v>
      </c>
      <c r="R1847" s="12">
        <f t="shared" si="877"/>
        <v>0.28725005943694776</v>
      </c>
      <c r="S1847" s="24">
        <f t="shared" si="878"/>
        <v>737.83335528171665</v>
      </c>
      <c r="T1847" s="12">
        <f t="shared" si="891"/>
        <v>0.20766651509819914</v>
      </c>
      <c r="W1847" s="24">
        <f t="shared" si="892"/>
        <v>688.2027848091808</v>
      </c>
      <c r="X1847" s="24">
        <f t="shared" si="893"/>
        <v>927.0989379662559</v>
      </c>
      <c r="Y1847" s="13">
        <f t="shared" si="879"/>
        <v>0.26701509670692364</v>
      </c>
      <c r="Z1847" s="24">
        <f t="shared" si="880"/>
        <v>3726.651661761312</v>
      </c>
      <c r="AA1847" s="24">
        <f t="shared" si="881"/>
        <v>18501.54839887804</v>
      </c>
      <c r="AB1847" s="24">
        <f t="shared" si="894"/>
        <v>721.13547880209785</v>
      </c>
      <c r="AC1847" s="24">
        <f t="shared" si="895"/>
        <v>579.86769271310072</v>
      </c>
      <c r="AE1847" s="14">
        <f t="shared" si="896"/>
        <v>152.41666666666666</v>
      </c>
      <c r="AF1847" s="24">
        <f t="shared" si="900"/>
        <v>514.93384635655036</v>
      </c>
      <c r="AG1847" s="3">
        <f t="shared" si="897"/>
        <v>-1</v>
      </c>
      <c r="AH1847" s="3">
        <f>IF(AC1847&lt;=450,AthetaR30_0,IF(AC1847&gt;=650,AthetaR30_2,(IF(AC1847&lt;=550,AthetaR30_0+(AthetaR30_1-AthetaR30_0)/100*(AC1847-450),AthetaR30_1+(AthetaR30_2-AthetaR30_1)/100*(AC1847-450)))))</f>
        <v>0</v>
      </c>
      <c r="AI1847" s="3">
        <f>IF(AD1847&lt;=450,AthetaR60_0,IF(AD1847&gt;=650,AthetaR60_2,(IF(AD1847&lt;=550,AthetaR60_0+(AthetaR60_1-AthetaR60_0)/100*(AD1847-450),AthetaR60_1+(AthetaR60_2-AthetaR60_1)/100*(AD1847-450)))))</f>
        <v>0.5</v>
      </c>
      <c r="AJ1847" s="3">
        <f>IF(AE1847&lt;=450,AthetaR90_0,IF(AE1847&gt;=650,AthetaR90_2,(IF(AE1847&lt;=550,AthetaR90_0+(AthetaR90_1-AthetaR90_0)/100*(AE1847-450),AthetaR90_1+(AthetaR90_2-AthetaR90_1)/100*(AE1847-450)))))</f>
        <v>1.3</v>
      </c>
      <c r="AK1847" s="3">
        <f>IF(AF1847&lt;=450,AthetaR120_0,IF(AF1847&gt;=650,AthetaR120_2,(IF(AF1847&lt;=550,AthetaR120_0+(AthetaR120_1-AthetaR120_0)/100*(AF1847-450),AthetaR120_1+(AthetaR120_2-AthetaR120_1)/100*(AF1847-450)))))</f>
        <v>1.4324763062328376</v>
      </c>
      <c r="AL1847" s="24">
        <f t="shared" si="898"/>
        <v>721.13547880209785</v>
      </c>
      <c r="AM1847" s="14">
        <f t="shared" si="899"/>
        <v>569.82038675716319</v>
      </c>
    </row>
    <row r="1848" spans="2:39" x14ac:dyDescent="0.25">
      <c r="B1848" s="3">
        <f t="shared" si="882"/>
        <v>9150</v>
      </c>
      <c r="C1848" s="14">
        <f t="shared" si="883"/>
        <v>152.5</v>
      </c>
      <c r="D1848" s="11">
        <f t="shared" si="884"/>
        <v>1084.9169040609843</v>
      </c>
      <c r="E1848" s="11">
        <f t="shared" si="870"/>
        <v>837.48264962828534</v>
      </c>
      <c r="F1848" s="11">
        <f t="shared" si="885"/>
        <v>421.15320093130862</v>
      </c>
      <c r="G1848" s="11">
        <f t="shared" si="871"/>
        <v>721.27531749274442</v>
      </c>
      <c r="H1848" s="11">
        <f t="shared" si="872"/>
        <v>580.07535922819898</v>
      </c>
      <c r="I1848" s="24">
        <f t="shared" si="886"/>
        <v>421.15320093130862</v>
      </c>
      <c r="J1848" s="12">
        <f t="shared" si="873"/>
        <v>0.18747887468101923</v>
      </c>
      <c r="K1848" s="24">
        <f t="shared" si="874"/>
        <v>616.62998424806199</v>
      </c>
      <c r="L1848" s="12">
        <f t="shared" si="887"/>
        <v>0.18429841484155465</v>
      </c>
      <c r="M1848" s="24">
        <f t="shared" si="888"/>
        <v>721.27531749274442</v>
      </c>
      <c r="N1848" s="12">
        <f t="shared" si="875"/>
        <v>0.26697146876206967</v>
      </c>
      <c r="O1848" s="24">
        <f t="shared" si="876"/>
        <v>1443.4138608825256</v>
      </c>
      <c r="P1848" s="12">
        <f t="shared" si="889"/>
        <v>0.13924480070840184</v>
      </c>
      <c r="Q1848" s="24">
        <f t="shared" si="890"/>
        <v>580.07535922819898</v>
      </c>
      <c r="R1848" s="12">
        <f t="shared" si="877"/>
        <v>0.2871649599615686</v>
      </c>
      <c r="S1848" s="24">
        <f t="shared" si="878"/>
        <v>738.05200741622525</v>
      </c>
      <c r="T1848" s="12">
        <f t="shared" si="891"/>
        <v>0.20755941175551385</v>
      </c>
      <c r="W1848" s="24">
        <f t="shared" si="892"/>
        <v>688.46979990588773</v>
      </c>
      <c r="X1848" s="24">
        <f t="shared" si="893"/>
        <v>928.5065106802499</v>
      </c>
      <c r="Y1848" s="13">
        <f t="shared" si="879"/>
        <v>0.26666829330705416</v>
      </c>
      <c r="Z1848" s="24">
        <f t="shared" si="880"/>
        <v>3725.3212430599406</v>
      </c>
      <c r="AA1848" s="24">
        <f t="shared" si="881"/>
        <v>18507.712728475366</v>
      </c>
      <c r="AB1848" s="24">
        <f t="shared" si="894"/>
        <v>721.27531749274442</v>
      </c>
      <c r="AC1848" s="24">
        <f t="shared" si="895"/>
        <v>580.07535922819898</v>
      </c>
      <c r="AE1848" s="14">
        <f t="shared" si="896"/>
        <v>152.5</v>
      </c>
      <c r="AF1848" s="24">
        <f t="shared" si="900"/>
        <v>515.03767961409949</v>
      </c>
      <c r="AG1848" s="3">
        <f t="shared" si="897"/>
        <v>-1</v>
      </c>
      <c r="AH1848" s="3">
        <f>IF(AC1848&lt;=450,AthetaR30_0,IF(AC1848&gt;=650,AthetaR30_2,(IF(AC1848&lt;=550,AthetaR30_0+(AthetaR30_1-AthetaR30_0)/100*(AC1848-450),AthetaR30_1+(AthetaR30_2-AthetaR30_1)/100*(AC1848-450)))))</f>
        <v>0</v>
      </c>
      <c r="AI1848" s="3">
        <f>IF(AD1848&lt;=450,AthetaR60_0,IF(AD1848&gt;=650,AthetaR60_2,(IF(AD1848&lt;=550,AthetaR60_0+(AthetaR60_1-AthetaR60_0)/100*(AD1848-450),AthetaR60_1+(AthetaR60_2-AthetaR60_1)/100*(AD1848-450)))))</f>
        <v>0.5</v>
      </c>
      <c r="AJ1848" s="3">
        <f>IF(AE1848&lt;=450,AthetaR90_0,IF(AE1848&gt;=650,AthetaR90_2,(IF(AE1848&lt;=550,AthetaR90_0+(AthetaR90_1-AthetaR90_0)/100*(AE1848-450),AthetaR90_1+(AthetaR90_2-AthetaR90_1)/100*(AE1848-450)))))</f>
        <v>1.3</v>
      </c>
      <c r="AK1848" s="3">
        <f>IF(AF1848&lt;=450,AthetaR120_0,IF(AF1848&gt;=650,AthetaR120_2,(IF(AF1848&lt;=550,AthetaR120_0+(AthetaR120_1-AthetaR120_0)/100*(AF1848-450),AthetaR120_1+(AthetaR120_2-AthetaR120_1)/100*(AF1848-450)))))</f>
        <v>1.4317287067784839</v>
      </c>
      <c r="AL1848" s="24">
        <f t="shared" si="898"/>
        <v>721.27531749274442</v>
      </c>
      <c r="AM1848" s="14">
        <f t="shared" si="899"/>
        <v>570.01498928020226</v>
      </c>
    </row>
    <row r="1849" spans="2:39" x14ac:dyDescent="0.25">
      <c r="B1849" s="3">
        <f t="shared" si="882"/>
        <v>9155</v>
      </c>
      <c r="C1849" s="14">
        <f t="shared" si="883"/>
        <v>152.58333333333334</v>
      </c>
      <c r="D1849" s="11">
        <f t="shared" si="884"/>
        <v>1084.9986898688321</v>
      </c>
      <c r="E1849" s="11">
        <f t="shared" si="870"/>
        <v>837.69644797693752</v>
      </c>
      <c r="F1849" s="11">
        <f t="shared" si="885"/>
        <v>421.3374993461502</v>
      </c>
      <c r="G1849" s="11">
        <f t="shared" si="871"/>
        <v>721.41456229345283</v>
      </c>
      <c r="H1849" s="11">
        <f t="shared" si="872"/>
        <v>580.28291863995446</v>
      </c>
      <c r="I1849" s="24">
        <f t="shared" si="886"/>
        <v>421.3374993461502</v>
      </c>
      <c r="J1849" s="12">
        <f t="shared" si="873"/>
        <v>0.18744912595304275</v>
      </c>
      <c r="K1849" s="24">
        <f t="shared" si="874"/>
        <v>616.72784524138638</v>
      </c>
      <c r="L1849" s="12">
        <f t="shared" si="887"/>
        <v>0.18424305433107879</v>
      </c>
      <c r="M1849" s="24">
        <f t="shared" si="888"/>
        <v>721.41456229345283</v>
      </c>
      <c r="N1849" s="12">
        <f t="shared" si="875"/>
        <v>0.26576970547165224</v>
      </c>
      <c r="O1849" s="24">
        <f t="shared" si="876"/>
        <v>1449.9407213755599</v>
      </c>
      <c r="P1849" s="12">
        <f t="shared" si="889"/>
        <v>0.13864889220171103</v>
      </c>
      <c r="Q1849" s="24">
        <f t="shared" si="890"/>
        <v>580.28291863995446</v>
      </c>
      <c r="R1849" s="12">
        <f t="shared" si="877"/>
        <v>0.28707988191047795</v>
      </c>
      <c r="S1849" s="24">
        <f t="shared" si="878"/>
        <v>738.27073408552951</v>
      </c>
      <c r="T1849" s="12">
        <f t="shared" si="891"/>
        <v>0.20745237163700617</v>
      </c>
      <c r="W1849" s="24">
        <f t="shared" si="892"/>
        <v>688.73646819919475</v>
      </c>
      <c r="X1849" s="24">
        <f t="shared" si="893"/>
        <v>929.92748397684863</v>
      </c>
      <c r="Y1849" s="13">
        <f t="shared" si="879"/>
        <v>0.26631917830977331</v>
      </c>
      <c r="Z1849" s="24">
        <f t="shared" si="880"/>
        <v>3723.9994944435693</v>
      </c>
      <c r="AA1849" s="24">
        <f t="shared" si="881"/>
        <v>18513.908161174604</v>
      </c>
      <c r="AB1849" s="24">
        <f t="shared" si="894"/>
        <v>721.41456229345283</v>
      </c>
      <c r="AC1849" s="24">
        <f t="shared" si="895"/>
        <v>580.28291863995446</v>
      </c>
      <c r="AE1849" s="14">
        <f t="shared" si="896"/>
        <v>152.58333333333334</v>
      </c>
      <c r="AF1849" s="24">
        <f t="shared" si="900"/>
        <v>515.14145931997723</v>
      </c>
      <c r="AG1849" s="3">
        <f t="shared" si="897"/>
        <v>-1</v>
      </c>
      <c r="AH1849" s="3">
        <f>IF(AC1849&lt;=450,AthetaR30_0,IF(AC1849&gt;=650,AthetaR30_2,(IF(AC1849&lt;=550,AthetaR30_0+(AthetaR30_1-AthetaR30_0)/100*(AC1849-450),AthetaR30_1+(AthetaR30_2-AthetaR30_1)/100*(AC1849-450)))))</f>
        <v>0</v>
      </c>
      <c r="AI1849" s="3">
        <f>IF(AD1849&lt;=450,AthetaR60_0,IF(AD1849&gt;=650,AthetaR60_2,(IF(AD1849&lt;=550,AthetaR60_0+(AthetaR60_1-AthetaR60_0)/100*(AD1849-450),AthetaR60_1+(AthetaR60_2-AthetaR60_1)/100*(AD1849-450)))))</f>
        <v>0.5</v>
      </c>
      <c r="AJ1849" s="3">
        <f>IF(AE1849&lt;=450,AthetaR90_0,IF(AE1849&gt;=650,AthetaR90_2,(IF(AE1849&lt;=550,AthetaR90_0+(AthetaR90_1-AthetaR90_0)/100*(AE1849-450),AthetaR90_1+(AthetaR90_2-AthetaR90_1)/100*(AE1849-450)))))</f>
        <v>1.3</v>
      </c>
      <c r="AK1849" s="3">
        <f>IF(AF1849&lt;=450,AthetaR120_0,IF(AF1849&gt;=650,AthetaR120_2,(IF(AF1849&lt;=550,AthetaR120_0+(AthetaR120_1-AthetaR120_0)/100*(AF1849-450),AthetaR120_1+(AthetaR120_2-AthetaR120_1)/100*(AF1849-450)))))</f>
        <v>1.4309814928961639</v>
      </c>
      <c r="AL1849" s="24">
        <f t="shared" si="898"/>
        <v>721.41456229345283</v>
      </c>
      <c r="AM1849" s="14">
        <f t="shared" si="899"/>
        <v>570.20949679857836</v>
      </c>
    </row>
    <row r="1850" spans="2:39" x14ac:dyDescent="0.25">
      <c r="B1850" s="3">
        <f t="shared" si="882"/>
        <v>9160</v>
      </c>
      <c r="C1850" s="14">
        <f t="shared" si="883"/>
        <v>152.66666666666666</v>
      </c>
      <c r="D1850" s="11">
        <f t="shared" si="884"/>
        <v>1085.0804310581243</v>
      </c>
      <c r="E1850" s="11">
        <f t="shared" si="870"/>
        <v>837.91024632558947</v>
      </c>
      <c r="F1850" s="11">
        <f t="shared" si="885"/>
        <v>421.52174240048129</v>
      </c>
      <c r="G1850" s="11">
        <f t="shared" si="871"/>
        <v>721.5532111856545</v>
      </c>
      <c r="H1850" s="11">
        <f t="shared" si="872"/>
        <v>580.49037101159149</v>
      </c>
      <c r="I1850" s="24">
        <f t="shared" si="886"/>
        <v>421.52174240048129</v>
      </c>
      <c r="J1850" s="12">
        <f t="shared" si="873"/>
        <v>0.18741937256940927</v>
      </c>
      <c r="K1850" s="24">
        <f t="shared" si="874"/>
        <v>616.8257526237735</v>
      </c>
      <c r="L1850" s="12">
        <f t="shared" si="887"/>
        <v>0.18418769938534021</v>
      </c>
      <c r="M1850" s="24">
        <f t="shared" si="888"/>
        <v>721.5532111856545</v>
      </c>
      <c r="N1850" s="12">
        <f t="shared" si="875"/>
        <v>0.26456384030195923</v>
      </c>
      <c r="O1850" s="24">
        <f t="shared" si="876"/>
        <v>1456.5494590323417</v>
      </c>
      <c r="P1850" s="12">
        <f t="shared" si="889"/>
        <v>0.13805097343705103</v>
      </c>
      <c r="Q1850" s="24">
        <f t="shared" si="890"/>
        <v>580.49037101159149</v>
      </c>
      <c r="R1850" s="12">
        <f t="shared" si="877"/>
        <v>0.28699482533087661</v>
      </c>
      <c r="S1850" s="24">
        <f t="shared" si="878"/>
        <v>738.48953518547501</v>
      </c>
      <c r="T1850" s="12">
        <f t="shared" si="891"/>
        <v>0.207345394744129</v>
      </c>
      <c r="W1850" s="24">
        <f t="shared" si="892"/>
        <v>689.00278737750455</v>
      </c>
      <c r="X1850" s="24">
        <f t="shared" si="893"/>
        <v>931.3620339625312</v>
      </c>
      <c r="Y1850" s="13">
        <f t="shared" si="879"/>
        <v>0.26596773146400243</v>
      </c>
      <c r="Z1850" s="24">
        <f t="shared" si="880"/>
        <v>3722.6864737021233</v>
      </c>
      <c r="AA1850" s="24">
        <f t="shared" si="881"/>
        <v>18520.135006292843</v>
      </c>
      <c r="AB1850" s="24">
        <f t="shared" si="894"/>
        <v>721.5532111856545</v>
      </c>
      <c r="AC1850" s="24">
        <f t="shared" si="895"/>
        <v>580.49037101159149</v>
      </c>
      <c r="AE1850" s="14">
        <f t="shared" si="896"/>
        <v>152.66666666666666</v>
      </c>
      <c r="AF1850" s="24">
        <f t="shared" si="900"/>
        <v>515.24518550579569</v>
      </c>
      <c r="AG1850" s="3">
        <f t="shared" si="897"/>
        <v>-1</v>
      </c>
      <c r="AH1850" s="3">
        <f>IF(AC1850&lt;=450,AthetaR30_0,IF(AC1850&gt;=650,AthetaR30_2,(IF(AC1850&lt;=550,AthetaR30_0+(AthetaR30_1-AthetaR30_0)/100*(AC1850-450),AthetaR30_1+(AthetaR30_2-AthetaR30_1)/100*(AC1850-450)))))</f>
        <v>0</v>
      </c>
      <c r="AI1850" s="3">
        <f>IF(AD1850&lt;=450,AthetaR60_0,IF(AD1850&gt;=650,AthetaR60_2,(IF(AD1850&lt;=550,AthetaR60_0+(AthetaR60_1-AthetaR60_0)/100*(AD1850-450),AthetaR60_1+(AthetaR60_2-AthetaR60_1)/100*(AD1850-450)))))</f>
        <v>0.5</v>
      </c>
      <c r="AJ1850" s="3">
        <f>IF(AE1850&lt;=450,AthetaR90_0,IF(AE1850&gt;=650,AthetaR90_2,(IF(AE1850&lt;=550,AthetaR90_0+(AthetaR90_1-AthetaR90_0)/100*(AE1850-450),AthetaR90_1+(AthetaR90_2-AthetaR90_1)/100*(AE1850-450)))))</f>
        <v>1.3</v>
      </c>
      <c r="AK1850" s="3">
        <f>IF(AF1850&lt;=450,AthetaR120_0,IF(AF1850&gt;=650,AthetaR120_2,(IF(AF1850&lt;=550,AthetaR120_0+(AthetaR120_1-AthetaR120_0)/100*(AF1850-450),AthetaR120_1+(AthetaR120_2-AthetaR120_1)/100*(AF1850-450)))))</f>
        <v>1.4302346643582711</v>
      </c>
      <c r="AL1850" s="24">
        <f t="shared" si="898"/>
        <v>721.5532111856545</v>
      </c>
      <c r="AM1850" s="14">
        <f t="shared" si="899"/>
        <v>570.40390953393216</v>
      </c>
    </row>
    <row r="1851" spans="2:39" x14ac:dyDescent="0.25">
      <c r="B1851" s="3">
        <f t="shared" si="882"/>
        <v>9165</v>
      </c>
      <c r="C1851" s="14">
        <f t="shared" si="883"/>
        <v>152.75</v>
      </c>
      <c r="D1851" s="11">
        <f t="shared" si="884"/>
        <v>1085.1621276775184</v>
      </c>
      <c r="E1851" s="11">
        <f t="shared" si="870"/>
        <v>838.12404467424165</v>
      </c>
      <c r="F1851" s="11">
        <f t="shared" si="885"/>
        <v>421.70593009986663</v>
      </c>
      <c r="G1851" s="11">
        <f t="shared" si="871"/>
        <v>721.69126215909159</v>
      </c>
      <c r="H1851" s="11">
        <f t="shared" si="872"/>
        <v>580.69771640633564</v>
      </c>
      <c r="I1851" s="24">
        <f t="shared" si="886"/>
        <v>421.70593009986663</v>
      </c>
      <c r="J1851" s="12">
        <f t="shared" si="873"/>
        <v>0.18738961453360273</v>
      </c>
      <c r="K1851" s="24">
        <f t="shared" si="874"/>
        <v>616.9237064131479</v>
      </c>
      <c r="L1851" s="12">
        <f t="shared" si="887"/>
        <v>0.18413235002213474</v>
      </c>
      <c r="M1851" s="24">
        <f t="shared" si="888"/>
        <v>721.69126215909159</v>
      </c>
      <c r="N1851" s="12">
        <f t="shared" si="875"/>
        <v>0.26335390348712362</v>
      </c>
      <c r="O1851" s="24">
        <f t="shared" si="876"/>
        <v>1463.2413393871675</v>
      </c>
      <c r="P1851" s="12">
        <f t="shared" si="889"/>
        <v>0.13745105320522324</v>
      </c>
      <c r="Q1851" s="24">
        <f t="shared" si="890"/>
        <v>580.69771640633564</v>
      </c>
      <c r="R1851" s="12">
        <f t="shared" si="877"/>
        <v>0.28690979026984431</v>
      </c>
      <c r="S1851" s="24">
        <f t="shared" si="878"/>
        <v>738.70841061191879</v>
      </c>
      <c r="T1851" s="12">
        <f t="shared" si="891"/>
        <v>0.20723848107814108</v>
      </c>
      <c r="W1851" s="24">
        <f t="shared" si="892"/>
        <v>689.26875510896855</v>
      </c>
      <c r="X1851" s="24">
        <f t="shared" si="893"/>
        <v>932.8103396306401</v>
      </c>
      <c r="Y1851" s="13">
        <f t="shared" si="879"/>
        <v>0.26561393232761832</v>
      </c>
      <c r="Z1851" s="24">
        <f t="shared" si="880"/>
        <v>3721.3822391318272</v>
      </c>
      <c r="AA1851" s="24">
        <f t="shared" si="881"/>
        <v>18526.393575893271</v>
      </c>
      <c r="AB1851" s="24">
        <f t="shared" si="894"/>
        <v>721.69126215909159</v>
      </c>
      <c r="AC1851" s="24">
        <f t="shared" si="895"/>
        <v>580.69771640633564</v>
      </c>
      <c r="AE1851" s="14">
        <f t="shared" si="896"/>
        <v>152.75</v>
      </c>
      <c r="AF1851" s="24">
        <f t="shared" si="900"/>
        <v>515.34885820316777</v>
      </c>
      <c r="AG1851" s="3">
        <f t="shared" si="897"/>
        <v>-1</v>
      </c>
      <c r="AH1851" s="3">
        <f>IF(AC1851&lt;=450,AthetaR30_0,IF(AC1851&gt;=650,AthetaR30_2,(IF(AC1851&lt;=550,AthetaR30_0+(AthetaR30_1-AthetaR30_0)/100*(AC1851-450),AthetaR30_1+(AthetaR30_2-AthetaR30_1)/100*(AC1851-450)))))</f>
        <v>0</v>
      </c>
      <c r="AI1851" s="3">
        <f>IF(AD1851&lt;=450,AthetaR60_0,IF(AD1851&gt;=650,AthetaR60_2,(IF(AD1851&lt;=550,AthetaR60_0+(AthetaR60_1-AthetaR60_0)/100*(AD1851-450),AthetaR60_1+(AthetaR60_2-AthetaR60_1)/100*(AD1851-450)))))</f>
        <v>0.5</v>
      </c>
      <c r="AJ1851" s="3">
        <f>IF(AE1851&lt;=450,AthetaR90_0,IF(AE1851&gt;=650,AthetaR90_2,(IF(AE1851&lt;=550,AthetaR90_0+(AthetaR90_1-AthetaR90_0)/100*(AE1851-450),AthetaR90_1+(AthetaR90_2-AthetaR90_1)/100*(AE1851-450)))))</f>
        <v>1.3</v>
      </c>
      <c r="AK1851" s="3">
        <f>IF(AF1851&lt;=450,AthetaR120_0,IF(AF1851&gt;=650,AthetaR120_2,(IF(AF1851&lt;=550,AthetaR120_0+(AthetaR120_1-AthetaR120_0)/100*(AF1851-450),AthetaR120_1+(AthetaR120_2-AthetaR120_1)/100*(AF1851-450)))))</f>
        <v>1.4294882209371922</v>
      </c>
      <c r="AL1851" s="24">
        <f t="shared" si="898"/>
        <v>721.69126215909159</v>
      </c>
      <c r="AM1851" s="14">
        <f t="shared" si="899"/>
        <v>570.59822770925325</v>
      </c>
    </row>
    <row r="1852" spans="2:39" x14ac:dyDescent="0.25">
      <c r="B1852" s="3">
        <f t="shared" si="882"/>
        <v>9170</v>
      </c>
      <c r="C1852" s="14">
        <f t="shared" si="883"/>
        <v>152.83333333333334</v>
      </c>
      <c r="D1852" s="11">
        <f t="shared" si="884"/>
        <v>1085.2437797755917</v>
      </c>
      <c r="E1852" s="11">
        <f t="shared" si="870"/>
        <v>838.33784302289371</v>
      </c>
      <c r="F1852" s="11">
        <f t="shared" si="885"/>
        <v>421.89006244988877</v>
      </c>
      <c r="G1852" s="11">
        <f t="shared" si="871"/>
        <v>721.82871321229686</v>
      </c>
      <c r="H1852" s="11">
        <f t="shared" si="872"/>
        <v>580.90495488741374</v>
      </c>
      <c r="I1852" s="24">
        <f t="shared" si="886"/>
        <v>421.89006244988877</v>
      </c>
      <c r="J1852" s="12">
        <f t="shared" si="873"/>
        <v>0.1873598518491438</v>
      </c>
      <c r="K1852" s="24">
        <f t="shared" si="874"/>
        <v>617.02170662732374</v>
      </c>
      <c r="L1852" s="12">
        <f t="shared" si="887"/>
        <v>0.18407700625928075</v>
      </c>
      <c r="M1852" s="24">
        <f t="shared" si="888"/>
        <v>721.82871321229686</v>
      </c>
      <c r="N1852" s="12">
        <f t="shared" si="875"/>
        <v>0.26213992633343558</v>
      </c>
      <c r="O1852" s="24">
        <f t="shared" si="876"/>
        <v>1470.0176499675272</v>
      </c>
      <c r="P1852" s="12">
        <f t="shared" si="889"/>
        <v>0.13684914078503149</v>
      </c>
      <c r="Q1852" s="24">
        <f t="shared" si="890"/>
        <v>580.90495488741374</v>
      </c>
      <c r="R1852" s="12">
        <f t="shared" si="877"/>
        <v>0.28682477677433998</v>
      </c>
      <c r="S1852" s="24">
        <f t="shared" si="878"/>
        <v>738.92736026072816</v>
      </c>
      <c r="T1852" s="12">
        <f t="shared" si="891"/>
        <v>0.20713163064021328</v>
      </c>
      <c r="W1852" s="24">
        <f t="shared" si="892"/>
        <v>689.53436904129615</v>
      </c>
      <c r="X1852" s="24">
        <f t="shared" si="893"/>
        <v>934.27258291713201</v>
      </c>
      <c r="Y1852" s="13">
        <f t="shared" si="879"/>
        <v>0.26525776026635262</v>
      </c>
      <c r="Z1852" s="24">
        <f t="shared" si="880"/>
        <v>3720.0868495399391</v>
      </c>
      <c r="AA1852" s="24">
        <f t="shared" si="881"/>
        <v>18532.68418481015</v>
      </c>
      <c r="AB1852" s="24">
        <f t="shared" si="894"/>
        <v>721.82871321229686</v>
      </c>
      <c r="AC1852" s="24">
        <f t="shared" si="895"/>
        <v>580.90495488741374</v>
      </c>
      <c r="AE1852" s="14">
        <f t="shared" si="896"/>
        <v>152.83333333333334</v>
      </c>
      <c r="AF1852" s="24">
        <f t="shared" si="900"/>
        <v>515.45247744370681</v>
      </c>
      <c r="AG1852" s="3">
        <f t="shared" si="897"/>
        <v>-1</v>
      </c>
      <c r="AH1852" s="3">
        <f>IF(AC1852&lt;=450,AthetaR30_0,IF(AC1852&gt;=650,AthetaR30_2,(IF(AC1852&lt;=550,AthetaR30_0+(AthetaR30_1-AthetaR30_0)/100*(AC1852-450),AthetaR30_1+(AthetaR30_2-AthetaR30_1)/100*(AC1852-450)))))</f>
        <v>0</v>
      </c>
      <c r="AI1852" s="3">
        <f>IF(AD1852&lt;=450,AthetaR60_0,IF(AD1852&gt;=650,AthetaR60_2,(IF(AD1852&lt;=550,AthetaR60_0+(AthetaR60_1-AthetaR60_0)/100*(AD1852-450),AthetaR60_1+(AthetaR60_2-AthetaR60_1)/100*(AD1852-450)))))</f>
        <v>0.5</v>
      </c>
      <c r="AJ1852" s="3">
        <f>IF(AE1852&lt;=450,AthetaR90_0,IF(AE1852&gt;=650,AthetaR90_2,(IF(AE1852&lt;=550,AthetaR90_0+(AthetaR90_1-AthetaR90_0)/100*(AE1852-450),AthetaR90_1+(AthetaR90_2-AthetaR90_1)/100*(AE1852-450)))))</f>
        <v>1.3</v>
      </c>
      <c r="AK1852" s="3">
        <f>IF(AF1852&lt;=450,AthetaR120_0,IF(AF1852&gt;=650,AthetaR120_2,(IF(AF1852&lt;=550,AthetaR120_0+(AthetaR120_1-AthetaR120_0)/100*(AF1852-450),AthetaR120_1+(AthetaR120_2-AthetaR120_1)/100*(AF1852-450)))))</f>
        <v>1.4287421624053112</v>
      </c>
      <c r="AL1852" s="24">
        <f t="shared" si="898"/>
        <v>721.82871321229686</v>
      </c>
      <c r="AM1852" s="14">
        <f t="shared" si="899"/>
        <v>570.79245154889236</v>
      </c>
    </row>
    <row r="1853" spans="2:39" x14ac:dyDescent="0.25">
      <c r="B1853" s="3">
        <f t="shared" si="882"/>
        <v>9175</v>
      </c>
      <c r="C1853" s="14">
        <f t="shared" si="883"/>
        <v>152.91666666666666</v>
      </c>
      <c r="D1853" s="11">
        <f t="shared" si="884"/>
        <v>1085.3253874008426</v>
      </c>
      <c r="E1853" s="11">
        <f t="shared" si="870"/>
        <v>838.55164137154577</v>
      </c>
      <c r="F1853" s="11">
        <f t="shared" si="885"/>
        <v>422.07413945614803</v>
      </c>
      <c r="G1853" s="11">
        <f t="shared" si="871"/>
        <v>721.96556235308185</v>
      </c>
      <c r="H1853" s="11">
        <f t="shared" si="872"/>
        <v>581.11208651805396</v>
      </c>
      <c r="I1853" s="24">
        <f t="shared" si="886"/>
        <v>422.07413945614803</v>
      </c>
      <c r="J1853" s="12">
        <f t="shared" si="873"/>
        <v>0.18733008451959046</v>
      </c>
      <c r="K1853" s="24">
        <f t="shared" si="874"/>
        <v>617.11975328400388</v>
      </c>
      <c r="L1853" s="12">
        <f t="shared" si="887"/>
        <v>0.18402166811458065</v>
      </c>
      <c r="M1853" s="24">
        <f t="shared" si="888"/>
        <v>721.96556235308185</v>
      </c>
      <c r="N1853" s="12">
        <f t="shared" si="875"/>
        <v>0.26092194123130819</v>
      </c>
      <c r="O1853" s="24">
        <f t="shared" si="876"/>
        <v>1476.8797006983909</v>
      </c>
      <c r="P1853" s="12">
        <f t="shared" si="889"/>
        <v>0.13624524595081644</v>
      </c>
      <c r="Q1853" s="24">
        <f t="shared" si="890"/>
        <v>581.11208651805396</v>
      </c>
      <c r="R1853" s="12">
        <f t="shared" si="877"/>
        <v>0.28673978489120111</v>
      </c>
      <c r="S1853" s="24">
        <f t="shared" si="878"/>
        <v>739.14638402778314</v>
      </c>
      <c r="T1853" s="12">
        <f t="shared" si="891"/>
        <v>0.20702484343136854</v>
      </c>
      <c r="W1853" s="24">
        <f t="shared" si="892"/>
        <v>689.79962680156245</v>
      </c>
      <c r="X1853" s="24">
        <f t="shared" si="893"/>
        <v>935.74894875754762</v>
      </c>
      <c r="Y1853" s="13">
        <f t="shared" si="879"/>
        <v>0.26489919445273158</v>
      </c>
      <c r="Z1853" s="24">
        <f t="shared" si="880"/>
        <v>3718.8003642495828</v>
      </c>
      <c r="AA1853" s="24">
        <f t="shared" si="881"/>
        <v>18539.007150675032</v>
      </c>
      <c r="AB1853" s="24">
        <f t="shared" si="894"/>
        <v>721.96556235308185</v>
      </c>
      <c r="AC1853" s="24">
        <f t="shared" si="895"/>
        <v>581.11208651805396</v>
      </c>
      <c r="AE1853" s="14">
        <f t="shared" si="896"/>
        <v>152.91666666666666</v>
      </c>
      <c r="AF1853" s="24">
        <f t="shared" si="900"/>
        <v>515.55604325902698</v>
      </c>
      <c r="AG1853" s="3">
        <f t="shared" si="897"/>
        <v>-1</v>
      </c>
      <c r="AH1853" s="3">
        <f>IF(AC1853&lt;=450,AthetaR30_0,IF(AC1853&gt;=650,AthetaR30_2,(IF(AC1853&lt;=550,AthetaR30_0+(AthetaR30_1-AthetaR30_0)/100*(AC1853-450),AthetaR30_1+(AthetaR30_2-AthetaR30_1)/100*(AC1853-450)))))</f>
        <v>0</v>
      </c>
      <c r="AI1853" s="3">
        <f>IF(AD1853&lt;=450,AthetaR60_0,IF(AD1853&gt;=650,AthetaR60_2,(IF(AD1853&lt;=550,AthetaR60_0+(AthetaR60_1-AthetaR60_0)/100*(AD1853-450),AthetaR60_1+(AthetaR60_2-AthetaR60_1)/100*(AD1853-450)))))</f>
        <v>0.5</v>
      </c>
      <c r="AJ1853" s="3">
        <f>IF(AE1853&lt;=450,AthetaR90_0,IF(AE1853&gt;=650,AthetaR90_2,(IF(AE1853&lt;=550,AthetaR90_0+(AthetaR90_1-AthetaR90_0)/100*(AE1853-450),AthetaR90_1+(AthetaR90_2-AthetaR90_1)/100*(AE1853-450)))))</f>
        <v>1.3</v>
      </c>
      <c r="AK1853" s="3">
        <f>IF(AF1853&lt;=450,AthetaR120_0,IF(AF1853&gt;=650,AthetaR120_2,(IF(AF1853&lt;=550,AthetaR120_0+(AthetaR120_1-AthetaR120_0)/100*(AF1853-450),AthetaR120_1+(AthetaR120_2-AthetaR120_1)/100*(AF1853-450)))))</f>
        <v>1.4279964885350058</v>
      </c>
      <c r="AL1853" s="24">
        <f t="shared" si="898"/>
        <v>721.96556235308185</v>
      </c>
      <c r="AM1853" s="14">
        <f t="shared" si="899"/>
        <v>570.98658127857539</v>
      </c>
    </row>
    <row r="1854" spans="2:39" x14ac:dyDescent="0.25">
      <c r="B1854" s="3">
        <f t="shared" si="882"/>
        <v>9180</v>
      </c>
      <c r="C1854" s="14">
        <f t="shared" si="883"/>
        <v>153</v>
      </c>
      <c r="D1854" s="11">
        <f t="shared" si="884"/>
        <v>1085.4069506016901</v>
      </c>
      <c r="E1854" s="11">
        <f t="shared" si="870"/>
        <v>838.76543972019783</v>
      </c>
      <c r="F1854" s="11">
        <f t="shared" si="885"/>
        <v>422.25816112426259</v>
      </c>
      <c r="G1854" s="11">
        <f t="shared" si="871"/>
        <v>722.10180759903267</v>
      </c>
      <c r="H1854" s="11">
        <f t="shared" si="872"/>
        <v>581.31911136148528</v>
      </c>
      <c r="I1854" s="24">
        <f t="shared" si="886"/>
        <v>422.25816112426259</v>
      </c>
      <c r="J1854" s="12">
        <f t="shared" si="873"/>
        <v>0.18730031254853705</v>
      </c>
      <c r="K1854" s="24">
        <f t="shared" si="874"/>
        <v>617.21784640078135</v>
      </c>
      <c r="L1854" s="12">
        <f t="shared" si="887"/>
        <v>0.18396633560582484</v>
      </c>
      <c r="M1854" s="24">
        <f t="shared" si="888"/>
        <v>722.10180759903267</v>
      </c>
      <c r="N1854" s="12">
        <f t="shared" si="875"/>
        <v>0.25969998166702701</v>
      </c>
      <c r="O1854" s="24">
        <f t="shared" si="876"/>
        <v>1483.8288243139446</v>
      </c>
      <c r="P1854" s="12">
        <f t="shared" si="889"/>
        <v>0.13563937898000861</v>
      </c>
      <c r="Q1854" s="24">
        <f t="shared" si="890"/>
        <v>581.31911136148528</v>
      </c>
      <c r="R1854" s="12">
        <f t="shared" si="877"/>
        <v>0.28665481466714432</v>
      </c>
      <c r="S1854" s="24">
        <f t="shared" si="878"/>
        <v>739.36548180897535</v>
      </c>
      <c r="T1854" s="12">
        <f t="shared" si="891"/>
        <v>0.20691811945248964</v>
      </c>
      <c r="W1854" s="24">
        <f t="shared" si="892"/>
        <v>690.06452599601516</v>
      </c>
      <c r="X1854" s="24">
        <f t="shared" si="893"/>
        <v>937.23962514523487</v>
      </c>
      <c r="Y1854" s="13">
        <f t="shared" si="879"/>
        <v>0.26453821386502713</v>
      </c>
      <c r="Z1854" s="24">
        <f t="shared" si="880"/>
        <v>3717.5228431045666</v>
      </c>
      <c r="AA1854" s="24">
        <f t="shared" si="881"/>
        <v>18545.362793942004</v>
      </c>
      <c r="AB1854" s="24">
        <f t="shared" si="894"/>
        <v>722.10180759903267</v>
      </c>
      <c r="AC1854" s="24">
        <f t="shared" si="895"/>
        <v>581.31911136148528</v>
      </c>
      <c r="AE1854" s="14">
        <f t="shared" si="896"/>
        <v>153</v>
      </c>
      <c r="AF1854" s="24">
        <f t="shared" si="900"/>
        <v>515.65955568074264</v>
      </c>
      <c r="AG1854" s="3">
        <f t="shared" si="897"/>
        <v>-1</v>
      </c>
      <c r="AH1854" s="3">
        <f>IF(AC1854&lt;=450,AthetaR30_0,IF(AC1854&gt;=650,AthetaR30_2,(IF(AC1854&lt;=550,AthetaR30_0+(AthetaR30_1-AthetaR30_0)/100*(AC1854-450),AthetaR30_1+(AthetaR30_2-AthetaR30_1)/100*(AC1854-450)))))</f>
        <v>0</v>
      </c>
      <c r="AI1854" s="3">
        <f>IF(AD1854&lt;=450,AthetaR60_0,IF(AD1854&gt;=650,AthetaR60_2,(IF(AD1854&lt;=550,AthetaR60_0+(AthetaR60_1-AthetaR60_0)/100*(AD1854-450),AthetaR60_1+(AthetaR60_2-AthetaR60_1)/100*(AD1854-450)))))</f>
        <v>0.5</v>
      </c>
      <c r="AJ1854" s="3">
        <f>IF(AE1854&lt;=450,AthetaR90_0,IF(AE1854&gt;=650,AthetaR90_2,(IF(AE1854&lt;=550,AthetaR90_0+(AthetaR90_1-AthetaR90_0)/100*(AE1854-450),AthetaR90_1+(AthetaR90_2-AthetaR90_1)/100*(AE1854-450)))))</f>
        <v>1.3</v>
      </c>
      <c r="AK1854" s="3">
        <f>IF(AF1854&lt;=450,AthetaR120_0,IF(AF1854&gt;=650,AthetaR120_2,(IF(AF1854&lt;=550,AthetaR120_0+(AthetaR120_1-AthetaR120_0)/100*(AF1854-450),AthetaR120_1+(AthetaR120_2-AthetaR120_1)/100*(AF1854-450)))))</f>
        <v>1.4272511990986532</v>
      </c>
      <c r="AL1854" s="24">
        <f t="shared" si="898"/>
        <v>722.10180759903267</v>
      </c>
      <c r="AM1854" s="14">
        <f t="shared" si="899"/>
        <v>571.18061712541521</v>
      </c>
    </row>
    <row r="1855" spans="2:39" x14ac:dyDescent="0.25">
      <c r="B1855" s="3">
        <f t="shared" si="882"/>
        <v>9185</v>
      </c>
      <c r="C1855" s="14">
        <f t="shared" si="883"/>
        <v>153.08333333333334</v>
      </c>
      <c r="D1855" s="11">
        <f t="shared" si="884"/>
        <v>1085.488469426474</v>
      </c>
      <c r="E1855" s="11">
        <f t="shared" si="870"/>
        <v>838.97923806885001</v>
      </c>
      <c r="F1855" s="11">
        <f t="shared" si="885"/>
        <v>422.4421274598684</v>
      </c>
      <c r="G1855" s="11">
        <f t="shared" si="871"/>
        <v>722.23744697801271</v>
      </c>
      <c r="H1855" s="11">
        <f t="shared" si="872"/>
        <v>581.52602948093772</v>
      </c>
      <c r="I1855" s="24">
        <f t="shared" si="886"/>
        <v>422.4421274598684</v>
      </c>
      <c r="J1855" s="12">
        <f t="shared" si="873"/>
        <v>0.18727053593961496</v>
      </c>
      <c r="K1855" s="24">
        <f t="shared" si="874"/>
        <v>617.31598599513768</v>
      </c>
      <c r="L1855" s="12">
        <f t="shared" si="887"/>
        <v>0.18391100875081351</v>
      </c>
      <c r="M1855" s="24">
        <f t="shared" si="888"/>
        <v>722.23744697801271</v>
      </c>
      <c r="N1855" s="12">
        <f t="shared" si="875"/>
        <v>0.25847408223427265</v>
      </c>
      <c r="O1855" s="24">
        <f t="shared" si="876"/>
        <v>1490.8663767768728</v>
      </c>
      <c r="P1855" s="12">
        <f t="shared" si="889"/>
        <v>0.13503155066065722</v>
      </c>
      <c r="Q1855" s="24">
        <f t="shared" si="890"/>
        <v>581.52602948093772</v>
      </c>
      <c r="R1855" s="12">
        <f t="shared" si="877"/>
        <v>0.28656986614876517</v>
      </c>
      <c r="S1855" s="24">
        <f t="shared" si="878"/>
        <v>739.58465350020879</v>
      </c>
      <c r="T1855" s="12">
        <f t="shared" si="891"/>
        <v>0.20681145870435194</v>
      </c>
      <c r="W1855" s="24">
        <f t="shared" si="892"/>
        <v>690.32906420988024</v>
      </c>
      <c r="X1855" s="24">
        <f t="shared" si="893"/>
        <v>938.74480319085296</v>
      </c>
      <c r="Y1855" s="13">
        <f t="shared" si="879"/>
        <v>0.26417479728625126</v>
      </c>
      <c r="Z1855" s="24">
        <f t="shared" si="880"/>
        <v>3716.2543464742439</v>
      </c>
      <c r="AA1855" s="24">
        <f t="shared" si="881"/>
        <v>18551.751437914307</v>
      </c>
      <c r="AB1855" s="24">
        <f t="shared" si="894"/>
        <v>722.23744697801271</v>
      </c>
      <c r="AC1855" s="24">
        <f t="shared" si="895"/>
        <v>581.52602948093772</v>
      </c>
      <c r="AE1855" s="14">
        <f t="shared" si="896"/>
        <v>153.08333333333334</v>
      </c>
      <c r="AF1855" s="24">
        <f t="shared" si="900"/>
        <v>515.76301474046886</v>
      </c>
      <c r="AG1855" s="3">
        <f t="shared" si="897"/>
        <v>-1</v>
      </c>
      <c r="AH1855" s="3">
        <f>IF(AC1855&lt;=450,AthetaR30_0,IF(AC1855&gt;=650,AthetaR30_2,(IF(AC1855&lt;=550,AthetaR30_0+(AthetaR30_1-AthetaR30_0)/100*(AC1855-450),AthetaR30_1+(AthetaR30_2-AthetaR30_1)/100*(AC1855-450)))))</f>
        <v>0</v>
      </c>
      <c r="AI1855" s="3">
        <f>IF(AD1855&lt;=450,AthetaR60_0,IF(AD1855&gt;=650,AthetaR60_2,(IF(AD1855&lt;=550,AthetaR60_0+(AthetaR60_1-AthetaR60_0)/100*(AD1855-450),AthetaR60_1+(AthetaR60_2-AthetaR60_1)/100*(AD1855-450)))))</f>
        <v>0.5</v>
      </c>
      <c r="AJ1855" s="3">
        <f>IF(AE1855&lt;=450,AthetaR90_0,IF(AE1855&gt;=650,AthetaR90_2,(IF(AE1855&lt;=550,AthetaR90_0+(AthetaR90_1-AthetaR90_0)/100*(AE1855-450),AthetaR90_1+(AthetaR90_2-AthetaR90_1)/100*(AE1855-450)))))</f>
        <v>1.3</v>
      </c>
      <c r="AK1855" s="3">
        <f>IF(AF1855&lt;=450,AthetaR120_0,IF(AF1855&gt;=650,AthetaR120_2,(IF(AF1855&lt;=550,AthetaR120_0+(AthetaR120_1-AthetaR120_0)/100*(AF1855-450),AthetaR120_1+(AthetaR120_2-AthetaR120_1)/100*(AF1855-450)))))</f>
        <v>1.4265062938686244</v>
      </c>
      <c r="AL1855" s="24">
        <f t="shared" si="898"/>
        <v>722.23744697801271</v>
      </c>
      <c r="AM1855" s="14">
        <f t="shared" si="899"/>
        <v>571.37455931792579</v>
      </c>
    </row>
    <row r="1856" spans="2:39" x14ac:dyDescent="0.25">
      <c r="B1856" s="3">
        <f t="shared" si="882"/>
        <v>9190</v>
      </c>
      <c r="C1856" s="14">
        <f t="shared" si="883"/>
        <v>153.16666666666666</v>
      </c>
      <c r="D1856" s="11">
        <f t="shared" si="884"/>
        <v>1085.5699439234552</v>
      </c>
      <c r="E1856" s="11">
        <f t="shared" si="870"/>
        <v>839.19303641750196</v>
      </c>
      <c r="F1856" s="11">
        <f t="shared" si="885"/>
        <v>422.62603846861924</v>
      </c>
      <c r="G1856" s="11">
        <f t="shared" si="871"/>
        <v>722.37247852867335</v>
      </c>
      <c r="H1856" s="11">
        <f t="shared" si="872"/>
        <v>581.73284093964207</v>
      </c>
      <c r="I1856" s="24">
        <f t="shared" si="886"/>
        <v>422.62603846861924</v>
      </c>
      <c r="J1856" s="12">
        <f t="shared" si="873"/>
        <v>0.18724075469649187</v>
      </c>
      <c r="K1856" s="24">
        <f t="shared" si="874"/>
        <v>617.41417208444545</v>
      </c>
      <c r="L1856" s="12">
        <f t="shared" si="887"/>
        <v>0.18385568756732606</v>
      </c>
      <c r="M1856" s="24">
        <f t="shared" si="888"/>
        <v>722.37247852867335</v>
      </c>
      <c r="N1856" s="12">
        <f t="shared" si="875"/>
        <v>0.25724427864539523</v>
      </c>
      <c r="O1856" s="24">
        <f t="shared" si="876"/>
        <v>1497.9937377053714</v>
      </c>
      <c r="P1856" s="12">
        <f t="shared" si="889"/>
        <v>0.13442177229882904</v>
      </c>
      <c r="Q1856" s="24">
        <f t="shared" si="890"/>
        <v>581.73284093964207</v>
      </c>
      <c r="R1856" s="12">
        <f t="shared" si="877"/>
        <v>0.28648493938253811</v>
      </c>
      <c r="S1856" s="24">
        <f t="shared" si="878"/>
        <v>739.80389899740067</v>
      </c>
      <c r="T1856" s="12">
        <f t="shared" si="891"/>
        <v>0.20670486118757764</v>
      </c>
      <c r="W1856" s="24">
        <f t="shared" si="892"/>
        <v>690.59323900716652</v>
      </c>
      <c r="X1856" s="24">
        <f t="shared" si="893"/>
        <v>940.26467718318747</v>
      </c>
      <c r="Y1856" s="13">
        <f t="shared" si="879"/>
        <v>0.26380892330316696</v>
      </c>
      <c r="Z1856" s="24">
        <f t="shared" si="880"/>
        <v>3714.9949352583862</v>
      </c>
      <c r="AA1856" s="24">
        <f t="shared" si="881"/>
        <v>18558.173408769901</v>
      </c>
      <c r="AB1856" s="24">
        <f t="shared" si="894"/>
        <v>722.37247852867335</v>
      </c>
      <c r="AC1856" s="24">
        <f t="shared" si="895"/>
        <v>581.73284093964207</v>
      </c>
      <c r="AE1856" s="14">
        <f t="shared" si="896"/>
        <v>153.16666666666666</v>
      </c>
      <c r="AF1856" s="24">
        <f t="shared" si="900"/>
        <v>515.86642046982104</v>
      </c>
      <c r="AG1856" s="3">
        <f t="shared" si="897"/>
        <v>-1</v>
      </c>
      <c r="AH1856" s="3">
        <f>IF(AC1856&lt;=450,AthetaR30_0,IF(AC1856&gt;=650,AthetaR30_2,(IF(AC1856&lt;=550,AthetaR30_0+(AthetaR30_1-AthetaR30_0)/100*(AC1856-450),AthetaR30_1+(AthetaR30_2-AthetaR30_1)/100*(AC1856-450)))))</f>
        <v>0</v>
      </c>
      <c r="AI1856" s="3">
        <f>IF(AD1856&lt;=450,AthetaR60_0,IF(AD1856&gt;=650,AthetaR60_2,(IF(AD1856&lt;=550,AthetaR60_0+(AthetaR60_1-AthetaR60_0)/100*(AD1856-450),AthetaR60_1+(AthetaR60_2-AthetaR60_1)/100*(AD1856-450)))))</f>
        <v>0.5</v>
      </c>
      <c r="AJ1856" s="3">
        <f>IF(AE1856&lt;=450,AthetaR90_0,IF(AE1856&gt;=650,AthetaR90_2,(IF(AE1856&lt;=550,AthetaR90_0+(AthetaR90_1-AthetaR90_0)/100*(AE1856-450),AthetaR90_1+(AthetaR90_2-AthetaR90_1)/100*(AE1856-450)))))</f>
        <v>1.3</v>
      </c>
      <c r="AK1856" s="3">
        <f>IF(AF1856&lt;=450,AthetaR120_0,IF(AF1856&gt;=650,AthetaR120_2,(IF(AF1856&lt;=550,AthetaR120_0+(AthetaR120_1-AthetaR120_0)/100*(AF1856-450),AthetaR120_1+(AthetaR120_2-AthetaR120_1)/100*(AF1856-450)))))</f>
        <v>1.4257617726172886</v>
      </c>
      <c r="AL1856" s="24">
        <f t="shared" si="898"/>
        <v>722.37247852867335</v>
      </c>
      <c r="AM1856" s="14">
        <f t="shared" si="899"/>
        <v>571.56840808603454</v>
      </c>
    </row>
    <row r="1857" spans="2:39" x14ac:dyDescent="0.25">
      <c r="B1857" s="3">
        <f t="shared" si="882"/>
        <v>9195</v>
      </c>
      <c r="C1857" s="14">
        <f t="shared" si="883"/>
        <v>153.25</v>
      </c>
      <c r="D1857" s="11">
        <f t="shared" si="884"/>
        <v>1085.6513741408164</v>
      </c>
      <c r="E1857" s="11">
        <f t="shared" si="870"/>
        <v>839.40683476615413</v>
      </c>
      <c r="F1857" s="11">
        <f t="shared" si="885"/>
        <v>422.80989415618654</v>
      </c>
      <c r="G1857" s="11">
        <f t="shared" si="871"/>
        <v>722.50690030097223</v>
      </c>
      <c r="H1857" s="11">
        <f t="shared" si="872"/>
        <v>581.93954580082971</v>
      </c>
      <c r="I1857" s="24">
        <f t="shared" si="886"/>
        <v>422.80989415618654</v>
      </c>
      <c r="J1857" s="12">
        <f t="shared" si="873"/>
        <v>0.18721096882287233</v>
      </c>
      <c r="K1857" s="24">
        <f t="shared" si="874"/>
        <v>617.51240468596575</v>
      </c>
      <c r="L1857" s="12">
        <f t="shared" si="887"/>
        <v>0.18380037207313027</v>
      </c>
      <c r="M1857" s="24">
        <f t="shared" si="888"/>
        <v>722.50690030097223</v>
      </c>
      <c r="N1857" s="12">
        <f t="shared" si="875"/>
        <v>0.25601060774242412</v>
      </c>
      <c r="O1857" s="24">
        <f t="shared" si="876"/>
        <v>1505.2123108080116</v>
      </c>
      <c r="P1857" s="12">
        <f t="shared" si="889"/>
        <v>0.13381005572599627</v>
      </c>
      <c r="Q1857" s="24">
        <f t="shared" si="890"/>
        <v>581.93954580082971</v>
      </c>
      <c r="R1857" s="12">
        <f t="shared" si="877"/>
        <v>0.2864000344148166</v>
      </c>
      <c r="S1857" s="24">
        <f t="shared" si="878"/>
        <v>740.02321819648182</v>
      </c>
      <c r="T1857" s="12">
        <f t="shared" si="891"/>
        <v>0.20659832690264943</v>
      </c>
      <c r="W1857" s="24">
        <f t="shared" si="892"/>
        <v>690.85704793046966</v>
      </c>
      <c r="X1857" s="24">
        <f t="shared" si="893"/>
        <v>941.79944465131439</v>
      </c>
      <c r="Y1857" s="13">
        <f t="shared" si="879"/>
        <v>0.26344057030534157</v>
      </c>
      <c r="Z1857" s="24">
        <f t="shared" si="880"/>
        <v>3713.7446708921116</v>
      </c>
      <c r="AA1857" s="24">
        <f t="shared" si="881"/>
        <v>18564.629035588285</v>
      </c>
      <c r="AB1857" s="24">
        <f t="shared" si="894"/>
        <v>722.50690030097223</v>
      </c>
      <c r="AC1857" s="24">
        <f t="shared" si="895"/>
        <v>581.93954580082971</v>
      </c>
      <c r="AE1857" s="14">
        <f t="shared" si="896"/>
        <v>153.25</v>
      </c>
      <c r="AF1857" s="24">
        <f t="shared" si="900"/>
        <v>515.96977290041491</v>
      </c>
      <c r="AG1857" s="3">
        <f t="shared" si="897"/>
        <v>-1</v>
      </c>
      <c r="AH1857" s="3">
        <f>IF(AC1857&lt;=450,AthetaR30_0,IF(AC1857&gt;=650,AthetaR30_2,(IF(AC1857&lt;=550,AthetaR30_0+(AthetaR30_1-AthetaR30_0)/100*(AC1857-450),AthetaR30_1+(AthetaR30_2-AthetaR30_1)/100*(AC1857-450)))))</f>
        <v>0</v>
      </c>
      <c r="AI1857" s="3">
        <f>IF(AD1857&lt;=450,AthetaR60_0,IF(AD1857&gt;=650,AthetaR60_2,(IF(AD1857&lt;=550,AthetaR60_0+(AthetaR60_1-AthetaR60_0)/100*(AD1857-450),AthetaR60_1+(AthetaR60_2-AthetaR60_1)/100*(AD1857-450)))))</f>
        <v>0.5</v>
      </c>
      <c r="AJ1857" s="3">
        <f>IF(AE1857&lt;=450,AthetaR90_0,IF(AE1857&gt;=650,AthetaR90_2,(IF(AE1857&lt;=550,AthetaR90_0+(AthetaR90_1-AthetaR90_0)/100*(AE1857-450),AthetaR90_1+(AthetaR90_2-AthetaR90_1)/100*(AE1857-450)))))</f>
        <v>1.3</v>
      </c>
      <c r="AK1857" s="3">
        <f>IF(AF1857&lt;=450,AthetaR120_0,IF(AF1857&gt;=650,AthetaR120_2,(IF(AF1857&lt;=550,AthetaR120_0+(AthetaR120_1-AthetaR120_0)/100*(AF1857-450),AthetaR120_1+(AthetaR120_2-AthetaR120_1)/100*(AF1857-450)))))</f>
        <v>1.4250176351170127</v>
      </c>
      <c r="AL1857" s="24">
        <f t="shared" si="898"/>
        <v>722.50690030097223</v>
      </c>
      <c r="AM1857" s="14">
        <f t="shared" si="899"/>
        <v>571.76216366109622</v>
      </c>
    </row>
    <row r="1858" spans="2:39" x14ac:dyDescent="0.25">
      <c r="B1858" s="3">
        <f t="shared" si="882"/>
        <v>9200</v>
      </c>
      <c r="C1858" s="14">
        <f t="shared" si="883"/>
        <v>153.33333333333334</v>
      </c>
      <c r="D1858" s="11">
        <f t="shared" si="884"/>
        <v>1085.7327601266613</v>
      </c>
      <c r="E1858" s="11">
        <f t="shared" si="870"/>
        <v>839.6206331148062</v>
      </c>
      <c r="F1858" s="11">
        <f t="shared" si="885"/>
        <v>422.99369452825965</v>
      </c>
      <c r="G1858" s="11">
        <f t="shared" si="871"/>
        <v>722.64071035669826</v>
      </c>
      <c r="H1858" s="11">
        <f t="shared" si="872"/>
        <v>582.14614412773233</v>
      </c>
      <c r="I1858" s="24">
        <f t="shared" si="886"/>
        <v>422.99369452825965</v>
      </c>
      <c r="J1858" s="12">
        <f t="shared" si="873"/>
        <v>0.18718117832249706</v>
      </c>
      <c r="K1858" s="24">
        <f t="shared" si="874"/>
        <v>617.61068381685061</v>
      </c>
      <c r="L1858" s="12">
        <f t="shared" si="887"/>
        <v>0.18374506228600743</v>
      </c>
      <c r="M1858" s="24">
        <f t="shared" si="888"/>
        <v>722.64071035669826</v>
      </c>
      <c r="N1858" s="12">
        <f t="shared" si="875"/>
        <v>0.25477310750780924</v>
      </c>
      <c r="O1858" s="24">
        <f t="shared" si="876"/>
        <v>1512.5235243265458</v>
      </c>
      <c r="P1858" s="12">
        <f t="shared" si="889"/>
        <v>0.13319641330637849</v>
      </c>
      <c r="Q1858" s="24">
        <f t="shared" si="890"/>
        <v>582.14614412773233</v>
      </c>
      <c r="R1858" s="12">
        <f t="shared" si="877"/>
        <v>0.28631515129183294</v>
      </c>
      <c r="S1858" s="24">
        <f t="shared" si="878"/>
        <v>740.24261099339606</v>
      </c>
      <c r="T1858" s="12">
        <f t="shared" si="891"/>
        <v>0.20649185584995028</v>
      </c>
      <c r="W1858" s="24">
        <f t="shared" si="892"/>
        <v>691.12048850077497</v>
      </c>
      <c r="X1858" s="24">
        <f t="shared" si="893"/>
        <v>943.34930642813833</v>
      </c>
      <c r="Y1858" s="13">
        <f t="shared" si="879"/>
        <v>0.26306971648422223</v>
      </c>
      <c r="Z1858" s="24">
        <f t="shared" si="880"/>
        <v>3712.5036153507808</v>
      </c>
      <c r="AA1858" s="24">
        <f t="shared" si="881"/>
        <v>18571.118650376393</v>
      </c>
      <c r="AB1858" s="24">
        <f t="shared" si="894"/>
        <v>722.64071035669826</v>
      </c>
      <c r="AC1858" s="24">
        <f t="shared" si="895"/>
        <v>582.14614412773233</v>
      </c>
      <c r="AE1858" s="14">
        <f t="shared" si="896"/>
        <v>153.33333333333334</v>
      </c>
      <c r="AF1858" s="24">
        <f t="shared" si="900"/>
        <v>516.07307206386622</v>
      </c>
      <c r="AG1858" s="3">
        <f t="shared" si="897"/>
        <v>-1</v>
      </c>
      <c r="AH1858" s="3">
        <f>IF(AC1858&lt;=450,AthetaR30_0,IF(AC1858&gt;=650,AthetaR30_2,(IF(AC1858&lt;=550,AthetaR30_0+(AthetaR30_1-AthetaR30_0)/100*(AC1858-450),AthetaR30_1+(AthetaR30_2-AthetaR30_1)/100*(AC1858-450)))))</f>
        <v>0</v>
      </c>
      <c r="AI1858" s="3">
        <f>IF(AD1858&lt;=450,AthetaR60_0,IF(AD1858&gt;=650,AthetaR60_2,(IF(AD1858&lt;=550,AthetaR60_0+(AthetaR60_1-AthetaR60_0)/100*(AD1858-450),AthetaR60_1+(AthetaR60_2-AthetaR60_1)/100*(AD1858-450)))))</f>
        <v>0.5</v>
      </c>
      <c r="AJ1858" s="3">
        <f>IF(AE1858&lt;=450,AthetaR90_0,IF(AE1858&gt;=650,AthetaR90_2,(IF(AE1858&lt;=550,AthetaR90_0+(AthetaR90_1-AthetaR90_0)/100*(AE1858-450),AthetaR90_1+(AthetaR90_2-AthetaR90_1)/100*(AE1858-450)))))</f>
        <v>1.3</v>
      </c>
      <c r="AK1858" s="3">
        <f>IF(AF1858&lt;=450,AthetaR120_0,IF(AF1858&gt;=650,AthetaR120_2,(IF(AF1858&lt;=550,AthetaR120_0+(AthetaR120_1-AthetaR120_0)/100*(AF1858-450),AthetaR120_1+(AthetaR120_2-AthetaR120_1)/100*(AF1858-450)))))</f>
        <v>1.4242738811401634</v>
      </c>
      <c r="AL1858" s="24">
        <f t="shared" si="898"/>
        <v>722.64071035669826</v>
      </c>
      <c r="AM1858" s="14">
        <f t="shared" si="899"/>
        <v>571.95582627590557</v>
      </c>
    </row>
    <row r="1859" spans="2:39" x14ac:dyDescent="0.25">
      <c r="B1859" s="3">
        <f t="shared" si="882"/>
        <v>9205</v>
      </c>
      <c r="C1859" s="14">
        <f t="shared" si="883"/>
        <v>153.41666666666666</v>
      </c>
      <c r="D1859" s="11">
        <f t="shared" si="884"/>
        <v>1085.8141019290156</v>
      </c>
      <c r="E1859" s="11">
        <f t="shared" si="870"/>
        <v>839.83443146345826</v>
      </c>
      <c r="F1859" s="11">
        <f t="shared" si="885"/>
        <v>423.17743959054565</v>
      </c>
      <c r="G1859" s="11">
        <f t="shared" si="871"/>
        <v>722.7739067700046</v>
      </c>
      <c r="H1859" s="11">
        <f t="shared" si="872"/>
        <v>582.35263598358233</v>
      </c>
      <c r="I1859" s="24">
        <f t="shared" si="886"/>
        <v>423.17743959054565</v>
      </c>
      <c r="J1859" s="12">
        <f t="shared" si="873"/>
        <v>0.1871513831991431</v>
      </c>
      <c r="K1859" s="24">
        <f t="shared" si="874"/>
        <v>617.70900949414192</v>
      </c>
      <c r="L1859" s="12">
        <f t="shared" si="887"/>
        <v>0.18368975822371383</v>
      </c>
      <c r="M1859" s="24">
        <f t="shared" si="888"/>
        <v>722.7739067700046</v>
      </c>
      <c r="N1859" s="12">
        <f t="shared" si="875"/>
        <v>0.25353181707486305</v>
      </c>
      <c r="O1859" s="24">
        <f t="shared" si="876"/>
        <v>1519.9288314868627</v>
      </c>
      <c r="P1859" s="12">
        <f t="shared" si="889"/>
        <v>0.13258085794411559</v>
      </c>
      <c r="Q1859" s="24">
        <f t="shared" si="890"/>
        <v>582.35263598358233</v>
      </c>
      <c r="R1859" s="12">
        <f t="shared" si="877"/>
        <v>0.28623029005969886</v>
      </c>
      <c r="S1859" s="24">
        <f t="shared" si="878"/>
        <v>740.46207728410195</v>
      </c>
      <c r="T1859" s="12">
        <f t="shared" si="891"/>
        <v>0.2063854480297041</v>
      </c>
      <c r="W1859" s="24">
        <f t="shared" si="892"/>
        <v>691.38355821725918</v>
      </c>
      <c r="X1859" s="24">
        <f t="shared" si="893"/>
        <v>944.91446671534322</v>
      </c>
      <c r="Y1859" s="13">
        <f t="shared" si="879"/>
        <v>0.26269633983225749</v>
      </c>
      <c r="Z1859" s="24">
        <f t="shared" si="880"/>
        <v>3711.271831154977</v>
      </c>
      <c r="AA1859" s="24">
        <f t="shared" si="881"/>
        <v>18577.642588095579</v>
      </c>
      <c r="AB1859" s="24">
        <f t="shared" si="894"/>
        <v>722.7739067700046</v>
      </c>
      <c r="AC1859" s="24">
        <f t="shared" si="895"/>
        <v>582.35263598358233</v>
      </c>
      <c r="AE1859" s="14">
        <f t="shared" si="896"/>
        <v>153.41666666666666</v>
      </c>
      <c r="AF1859" s="24">
        <f t="shared" si="900"/>
        <v>516.17631799179117</v>
      </c>
      <c r="AG1859" s="3">
        <f t="shared" si="897"/>
        <v>-1</v>
      </c>
      <c r="AH1859" s="3">
        <f>IF(AC1859&lt;=450,AthetaR30_0,IF(AC1859&gt;=650,AthetaR30_2,(IF(AC1859&lt;=550,AthetaR30_0+(AthetaR30_1-AthetaR30_0)/100*(AC1859-450),AthetaR30_1+(AthetaR30_2-AthetaR30_1)/100*(AC1859-450)))))</f>
        <v>0</v>
      </c>
      <c r="AI1859" s="3">
        <f>IF(AD1859&lt;=450,AthetaR60_0,IF(AD1859&gt;=650,AthetaR60_2,(IF(AD1859&lt;=550,AthetaR60_0+(AthetaR60_1-AthetaR60_0)/100*(AD1859-450),AthetaR60_1+(AthetaR60_2-AthetaR60_1)/100*(AD1859-450)))))</f>
        <v>0.5</v>
      </c>
      <c r="AJ1859" s="3">
        <f>IF(AE1859&lt;=450,AthetaR90_0,IF(AE1859&gt;=650,AthetaR90_2,(IF(AE1859&lt;=550,AthetaR90_0+(AthetaR90_1-AthetaR90_0)/100*(AE1859-450),AthetaR90_1+(AthetaR90_2-AthetaR90_1)/100*(AE1859-450)))))</f>
        <v>1.3</v>
      </c>
      <c r="AK1859" s="3">
        <f>IF(AF1859&lt;=450,AthetaR120_0,IF(AF1859&gt;=650,AthetaR120_2,(IF(AF1859&lt;=550,AthetaR120_0+(AthetaR120_1-AthetaR120_0)/100*(AF1859-450),AthetaR120_1+(AthetaR120_2-AthetaR120_1)/100*(AF1859-450)))))</f>
        <v>1.4235305104591038</v>
      </c>
      <c r="AL1859" s="24">
        <f t="shared" si="898"/>
        <v>722.7739067700046</v>
      </c>
      <c r="AM1859" s="14">
        <f t="shared" si="899"/>
        <v>572.14939616471133</v>
      </c>
    </row>
    <row r="1860" spans="2:39" x14ac:dyDescent="0.25">
      <c r="B1860" s="3">
        <f t="shared" si="882"/>
        <v>9210</v>
      </c>
      <c r="C1860" s="14">
        <f t="shared" si="883"/>
        <v>153.5</v>
      </c>
      <c r="D1860" s="11">
        <f t="shared" si="884"/>
        <v>1085.8953995958263</v>
      </c>
      <c r="E1860" s="11">
        <f t="shared" si="870"/>
        <v>840.04822981211032</v>
      </c>
      <c r="F1860" s="11">
        <f t="shared" si="885"/>
        <v>423.36112934876934</v>
      </c>
      <c r="G1860" s="11">
        <f t="shared" si="871"/>
        <v>722.90648762794876</v>
      </c>
      <c r="H1860" s="11">
        <f t="shared" si="872"/>
        <v>582.559021431612</v>
      </c>
      <c r="I1860" s="24">
        <f t="shared" si="886"/>
        <v>423.36112934876934</v>
      </c>
      <c r="J1860" s="12">
        <f t="shared" si="873"/>
        <v>0.18712158345662355</v>
      </c>
      <c r="K1860" s="24">
        <f t="shared" si="874"/>
        <v>617.80738173477221</v>
      </c>
      <c r="L1860" s="12">
        <f t="shared" si="887"/>
        <v>0.18363445990401092</v>
      </c>
      <c r="M1860" s="24">
        <f t="shared" si="888"/>
        <v>722.90648762794876</v>
      </c>
      <c r="N1860" s="12">
        <f t="shared" si="875"/>
        <v>0.25228677673789535</v>
      </c>
      <c r="O1860" s="24">
        <f t="shared" si="876"/>
        <v>1527.4297109581926</v>
      </c>
      <c r="P1860" s="12">
        <f t="shared" si="889"/>
        <v>0.1319634030904471</v>
      </c>
      <c r="Q1860" s="24">
        <f t="shared" si="890"/>
        <v>582.559021431612</v>
      </c>
      <c r="R1860" s="12">
        <f t="shared" si="877"/>
        <v>0.28614545076440484</v>
      </c>
      <c r="S1860" s="24">
        <f t="shared" si="878"/>
        <v>740.68161696457196</v>
      </c>
      <c r="T1860" s="12">
        <f t="shared" si="891"/>
        <v>0.2062791034420228</v>
      </c>
      <c r="W1860" s="24">
        <f t="shared" si="892"/>
        <v>691.64625455709142</v>
      </c>
      <c r="X1860" s="24">
        <f t="shared" si="893"/>
        <v>946.49513314978753</v>
      </c>
      <c r="Y1860" s="13">
        <f t="shared" si="879"/>
        <v>0.26232041814204782</v>
      </c>
      <c r="Z1860" s="24">
        <f t="shared" si="880"/>
        <v>3710.0493813754724</v>
      </c>
      <c r="AA1860" s="24">
        <f t="shared" si="881"/>
        <v>18584.201186688108</v>
      </c>
      <c r="AB1860" s="24">
        <f t="shared" si="894"/>
        <v>722.90648762794876</v>
      </c>
      <c r="AC1860" s="24">
        <f t="shared" si="895"/>
        <v>582.559021431612</v>
      </c>
      <c r="AE1860" s="14">
        <f t="shared" si="896"/>
        <v>153.5</v>
      </c>
      <c r="AF1860" s="24">
        <f t="shared" si="900"/>
        <v>516.27951071580605</v>
      </c>
      <c r="AG1860" s="3">
        <f t="shared" si="897"/>
        <v>-1</v>
      </c>
      <c r="AH1860" s="3">
        <f>IF(AC1860&lt;=450,AthetaR30_0,IF(AC1860&gt;=650,AthetaR30_2,(IF(AC1860&lt;=550,AthetaR30_0+(AthetaR30_1-AthetaR30_0)/100*(AC1860-450),AthetaR30_1+(AthetaR30_2-AthetaR30_1)/100*(AC1860-450)))))</f>
        <v>0</v>
      </c>
      <c r="AI1860" s="3">
        <f>IF(AD1860&lt;=450,AthetaR60_0,IF(AD1860&gt;=650,AthetaR60_2,(IF(AD1860&lt;=550,AthetaR60_0+(AthetaR60_1-AthetaR60_0)/100*(AD1860-450),AthetaR60_1+(AthetaR60_2-AthetaR60_1)/100*(AD1860-450)))))</f>
        <v>0.5</v>
      </c>
      <c r="AJ1860" s="3">
        <f>IF(AE1860&lt;=450,AthetaR90_0,IF(AE1860&gt;=650,AthetaR90_2,(IF(AE1860&lt;=550,AthetaR90_0+(AthetaR90_1-AthetaR90_0)/100*(AE1860-450),AthetaR90_1+(AthetaR90_2-AthetaR90_1)/100*(AE1860-450)))))</f>
        <v>1.3</v>
      </c>
      <c r="AK1860" s="3">
        <f>IF(AF1860&lt;=450,AthetaR120_0,IF(AF1860&gt;=650,AthetaR120_2,(IF(AF1860&lt;=550,AthetaR120_0+(AthetaR120_1-AthetaR120_0)/100*(AF1860-450),AthetaR120_1+(AthetaR120_2-AthetaR120_1)/100*(AF1860-450)))))</f>
        <v>1.4227875228461966</v>
      </c>
      <c r="AL1860" s="24">
        <f t="shared" si="898"/>
        <v>722.90648762794876</v>
      </c>
      <c r="AM1860" s="14">
        <f t="shared" si="899"/>
        <v>572.3428735632292</v>
      </c>
    </row>
    <row r="1861" spans="2:39" x14ac:dyDescent="0.25">
      <c r="B1861" s="3">
        <f t="shared" si="882"/>
        <v>9215</v>
      </c>
      <c r="C1861" s="14">
        <f t="shared" si="883"/>
        <v>153.58333333333334</v>
      </c>
      <c r="D1861" s="11">
        <f t="shared" si="884"/>
        <v>1085.9766531749635</v>
      </c>
      <c r="E1861" s="11">
        <f t="shared" si="870"/>
        <v>840.26202816076238</v>
      </c>
      <c r="F1861" s="11">
        <f t="shared" si="885"/>
        <v>423.54476380867334</v>
      </c>
      <c r="G1861" s="11">
        <f t="shared" si="871"/>
        <v>723.03845103103924</v>
      </c>
      <c r="H1861" s="11">
        <f t="shared" si="872"/>
        <v>582.76530053505405</v>
      </c>
      <c r="I1861" s="24">
        <f t="shared" si="886"/>
        <v>423.54476380867334</v>
      </c>
      <c r="J1861" s="12">
        <f t="shared" si="873"/>
        <v>0.18709177909878782</v>
      </c>
      <c r="K1861" s="24">
        <f t="shared" si="874"/>
        <v>617.90580055556427</v>
      </c>
      <c r="L1861" s="12">
        <f t="shared" si="887"/>
        <v>0.18357916734463506</v>
      </c>
      <c r="M1861" s="24">
        <f t="shared" si="888"/>
        <v>723.03845103103924</v>
      </c>
      <c r="N1861" s="12">
        <f t="shared" si="875"/>
        <v>0.25103802796203034</v>
      </c>
      <c r="O1861" s="24">
        <f t="shared" si="876"/>
        <v>1535.027667320674</v>
      </c>
      <c r="P1861" s="12">
        <f t="shared" si="889"/>
        <v>0.13134406275072</v>
      </c>
      <c r="Q1861" s="24">
        <f t="shared" si="890"/>
        <v>582.76530053505405</v>
      </c>
      <c r="R1861" s="12">
        <f t="shared" si="877"/>
        <v>0.28606063345182031</v>
      </c>
      <c r="S1861" s="24">
        <f t="shared" si="878"/>
        <v>740.90122993079399</v>
      </c>
      <c r="T1861" s="12">
        <f t="shared" si="891"/>
        <v>0.20617282208685969</v>
      </c>
      <c r="W1861" s="24">
        <f t="shared" si="892"/>
        <v>691.90857497523348</v>
      </c>
      <c r="X1861" s="24">
        <f t="shared" si="893"/>
        <v>948.09151687138274</v>
      </c>
      <c r="Y1861" s="13">
        <f t="shared" si="879"/>
        <v>0.26194192900553892</v>
      </c>
      <c r="Z1861" s="24">
        <f t="shared" si="880"/>
        <v>3708.8363296382227</v>
      </c>
      <c r="AA1861" s="24">
        <f t="shared" si="881"/>
        <v>18590.794787104071</v>
      </c>
      <c r="AB1861" s="24">
        <f t="shared" si="894"/>
        <v>723.03845103103924</v>
      </c>
      <c r="AC1861" s="24">
        <f t="shared" si="895"/>
        <v>582.76530053505405</v>
      </c>
      <c r="AE1861" s="14">
        <f t="shared" si="896"/>
        <v>153.58333333333334</v>
      </c>
      <c r="AF1861" s="24">
        <f t="shared" si="900"/>
        <v>516.38265026752697</v>
      </c>
      <c r="AG1861" s="3">
        <f t="shared" si="897"/>
        <v>-1</v>
      </c>
      <c r="AH1861" s="3">
        <f>IF(AC1861&lt;=450,AthetaR30_0,IF(AC1861&gt;=650,AthetaR30_2,(IF(AC1861&lt;=550,AthetaR30_0+(AthetaR30_1-AthetaR30_0)/100*(AC1861-450),AthetaR30_1+(AthetaR30_2-AthetaR30_1)/100*(AC1861-450)))))</f>
        <v>0</v>
      </c>
      <c r="AI1861" s="3">
        <f>IF(AD1861&lt;=450,AthetaR60_0,IF(AD1861&gt;=650,AthetaR60_2,(IF(AD1861&lt;=550,AthetaR60_0+(AthetaR60_1-AthetaR60_0)/100*(AD1861-450),AthetaR60_1+(AthetaR60_2-AthetaR60_1)/100*(AD1861-450)))))</f>
        <v>0.5</v>
      </c>
      <c r="AJ1861" s="3">
        <f>IF(AE1861&lt;=450,AthetaR90_0,IF(AE1861&gt;=650,AthetaR90_2,(IF(AE1861&lt;=550,AthetaR90_0+(AthetaR90_1-AthetaR90_0)/100*(AE1861-450),AthetaR90_1+(AthetaR90_2-AthetaR90_1)/100*(AE1861-450)))))</f>
        <v>1.3</v>
      </c>
      <c r="AK1861" s="3">
        <f>IF(AF1861&lt;=450,AthetaR120_0,IF(AF1861&gt;=650,AthetaR120_2,(IF(AF1861&lt;=550,AthetaR120_0+(AthetaR120_1-AthetaR120_0)/100*(AF1861-450),AthetaR120_1+(AthetaR120_2-AthetaR120_1)/100*(AF1861-450)))))</f>
        <v>1.422044918073806</v>
      </c>
      <c r="AL1861" s="24">
        <f t="shared" si="898"/>
        <v>723.03845103103924</v>
      </c>
      <c r="AM1861" s="14">
        <f t="shared" si="899"/>
        <v>572.53625870865608</v>
      </c>
    </row>
    <row r="1862" spans="2:39" x14ac:dyDescent="0.25">
      <c r="B1862" s="3">
        <f t="shared" si="882"/>
        <v>9220</v>
      </c>
      <c r="C1862" s="14">
        <f t="shared" si="883"/>
        <v>153.66666666666666</v>
      </c>
      <c r="D1862" s="11">
        <f t="shared" si="884"/>
        <v>1086.0578627142181</v>
      </c>
      <c r="E1862" s="11">
        <f t="shared" si="870"/>
        <v>840.47582650941445</v>
      </c>
      <c r="F1862" s="11">
        <f t="shared" si="885"/>
        <v>423.72834297601798</v>
      </c>
      <c r="G1862" s="11">
        <f t="shared" si="871"/>
        <v>723.16979509378996</v>
      </c>
      <c r="H1862" s="11">
        <f t="shared" si="872"/>
        <v>582.97147335714089</v>
      </c>
      <c r="I1862" s="24">
        <f t="shared" si="886"/>
        <v>423.72834297601798</v>
      </c>
      <c r="J1862" s="12">
        <f t="shared" si="873"/>
        <v>0.18706197012952117</v>
      </c>
      <c r="K1862" s="24">
        <f t="shared" si="874"/>
        <v>618.00426597323155</v>
      </c>
      <c r="L1862" s="12">
        <f t="shared" si="887"/>
        <v>0.18352388056334903</v>
      </c>
      <c r="M1862" s="24">
        <f t="shared" si="888"/>
        <v>723.16979509378996</v>
      </c>
      <c r="N1862" s="12">
        <f t="shared" si="875"/>
        <v>0.24978561339267535</v>
      </c>
      <c r="O1862" s="24">
        <f t="shared" si="876"/>
        <v>1542.7242315415012</v>
      </c>
      <c r="P1862" s="12">
        <f t="shared" si="889"/>
        <v>0.13072285149139792</v>
      </c>
      <c r="Q1862" s="24">
        <f t="shared" si="890"/>
        <v>582.97147335714089</v>
      </c>
      <c r="R1862" s="12">
        <f t="shared" si="877"/>
        <v>0.2859758381676939</v>
      </c>
      <c r="S1862" s="24">
        <f t="shared" si="878"/>
        <v>741.12091607877096</v>
      </c>
      <c r="T1862" s="12">
        <f t="shared" si="891"/>
        <v>0.20606660396408943</v>
      </c>
      <c r="W1862" s="24">
        <f t="shared" si="892"/>
        <v>692.17051690423898</v>
      </c>
      <c r="X1862" s="24">
        <f t="shared" si="893"/>
        <v>949.70383259248706</v>
      </c>
      <c r="Y1862" s="13">
        <f t="shared" si="879"/>
        <v>0.26156084981325389</v>
      </c>
      <c r="Z1862" s="24">
        <f t="shared" si="880"/>
        <v>3707.6327401293865</v>
      </c>
      <c r="AA1862" s="24">
        <f t="shared" si="881"/>
        <v>18597.423733328298</v>
      </c>
      <c r="AB1862" s="24">
        <f t="shared" si="894"/>
        <v>723.16979509378996</v>
      </c>
      <c r="AC1862" s="24">
        <f t="shared" si="895"/>
        <v>582.97147335714089</v>
      </c>
      <c r="AE1862" s="14">
        <f t="shared" si="896"/>
        <v>153.66666666666666</v>
      </c>
      <c r="AF1862" s="24">
        <f t="shared" si="900"/>
        <v>516.48573667857045</v>
      </c>
      <c r="AG1862" s="3">
        <f t="shared" si="897"/>
        <v>-1</v>
      </c>
      <c r="AH1862" s="3">
        <f>IF(AC1862&lt;=450,AthetaR30_0,IF(AC1862&gt;=650,AthetaR30_2,(IF(AC1862&lt;=550,AthetaR30_0+(AthetaR30_1-AthetaR30_0)/100*(AC1862-450),AthetaR30_1+(AthetaR30_2-AthetaR30_1)/100*(AC1862-450)))))</f>
        <v>0</v>
      </c>
      <c r="AI1862" s="3">
        <f>IF(AD1862&lt;=450,AthetaR60_0,IF(AD1862&gt;=650,AthetaR60_2,(IF(AD1862&lt;=550,AthetaR60_0+(AthetaR60_1-AthetaR60_0)/100*(AD1862-450),AthetaR60_1+(AthetaR60_2-AthetaR60_1)/100*(AD1862-450)))))</f>
        <v>0.5</v>
      </c>
      <c r="AJ1862" s="3">
        <f>IF(AE1862&lt;=450,AthetaR90_0,IF(AE1862&gt;=650,AthetaR90_2,(IF(AE1862&lt;=550,AthetaR90_0+(AthetaR90_1-AthetaR90_0)/100*(AE1862-450),AthetaR90_1+(AthetaR90_2-AthetaR90_1)/100*(AE1862-450)))))</f>
        <v>1.3</v>
      </c>
      <c r="AK1862" s="3">
        <f>IF(AF1862&lt;=450,AthetaR120_0,IF(AF1862&gt;=650,AthetaR120_2,(IF(AF1862&lt;=550,AthetaR120_0+(AthetaR120_1-AthetaR120_0)/100*(AF1862-450),AthetaR120_1+(AthetaR120_2-AthetaR120_1)/100*(AF1862-450)))))</f>
        <v>1.4213026959142929</v>
      </c>
      <c r="AL1862" s="24">
        <f t="shared" si="898"/>
        <v>723.16979509378996</v>
      </c>
      <c r="AM1862" s="14">
        <f t="shared" si="899"/>
        <v>572.72955183968247</v>
      </c>
    </row>
    <row r="1863" spans="2:39" x14ac:dyDescent="0.25">
      <c r="B1863" s="3">
        <f t="shared" si="882"/>
        <v>9225</v>
      </c>
      <c r="C1863" s="14">
        <f t="shared" si="883"/>
        <v>153.75</v>
      </c>
      <c r="D1863" s="11">
        <f t="shared" si="884"/>
        <v>1086.139028261304</v>
      </c>
      <c r="E1863" s="11">
        <f t="shared" si="870"/>
        <v>840.68962485806651</v>
      </c>
      <c r="F1863" s="11">
        <f t="shared" si="885"/>
        <v>423.91186685658136</v>
      </c>
      <c r="G1863" s="11">
        <f t="shared" si="871"/>
        <v>723.3005179452814</v>
      </c>
      <c r="H1863" s="11">
        <f t="shared" si="872"/>
        <v>583.17753996110503</v>
      </c>
      <c r="I1863" s="24">
        <f t="shared" si="886"/>
        <v>423.91186685658136</v>
      </c>
      <c r="J1863" s="12">
        <f t="shared" si="873"/>
        <v>0.18703215655274452</v>
      </c>
      <c r="K1863" s="24">
        <f t="shared" si="874"/>
        <v>618.10277800437882</v>
      </c>
      <c r="L1863" s="12">
        <f t="shared" si="887"/>
        <v>0.18346859957787737</v>
      </c>
      <c r="M1863" s="24">
        <f t="shared" si="888"/>
        <v>723.3005179452814</v>
      </c>
      <c r="N1863" s="12">
        <f t="shared" si="875"/>
        <v>0.2485295768646347</v>
      </c>
      <c r="O1863" s="24">
        <f t="shared" si="876"/>
        <v>1550.5209614597475</v>
      </c>
      <c r="P1863" s="12">
        <f t="shared" si="889"/>
        <v>0.13009978444680628</v>
      </c>
      <c r="Q1863" s="24">
        <f t="shared" si="890"/>
        <v>583.17753996110503</v>
      </c>
      <c r="R1863" s="12">
        <f t="shared" si="877"/>
        <v>0.28589106495765326</v>
      </c>
      <c r="S1863" s="24">
        <f t="shared" si="878"/>
        <v>741.34067530452194</v>
      </c>
      <c r="T1863" s="12">
        <f t="shared" si="891"/>
        <v>0.20596044907340891</v>
      </c>
      <c r="W1863" s="24">
        <f t="shared" si="892"/>
        <v>692.43207775405222</v>
      </c>
      <c r="X1863" s="24">
        <f t="shared" si="893"/>
        <v>951.33229866885642</v>
      </c>
      <c r="Y1863" s="13">
        <f t="shared" si="879"/>
        <v>0.26117715775356903</v>
      </c>
      <c r="Z1863" s="24">
        <f t="shared" si="880"/>
        <v>3706.4386776003576</v>
      </c>
      <c r="AA1863" s="24">
        <f t="shared" si="881"/>
        <v>18604.088372407448</v>
      </c>
      <c r="AB1863" s="24">
        <f t="shared" si="894"/>
        <v>723.3005179452814</v>
      </c>
      <c r="AC1863" s="24">
        <f t="shared" si="895"/>
        <v>583.17753996110503</v>
      </c>
      <c r="AE1863" s="14">
        <f t="shared" si="896"/>
        <v>153.75</v>
      </c>
      <c r="AF1863" s="24">
        <f t="shared" si="900"/>
        <v>516.58876998055257</v>
      </c>
      <c r="AG1863" s="3">
        <f t="shared" si="897"/>
        <v>-1</v>
      </c>
      <c r="AH1863" s="3">
        <f>IF(AC1863&lt;=450,AthetaR30_0,IF(AC1863&gt;=650,AthetaR30_2,(IF(AC1863&lt;=550,AthetaR30_0+(AthetaR30_1-AthetaR30_0)/100*(AC1863-450),AthetaR30_1+(AthetaR30_2-AthetaR30_1)/100*(AC1863-450)))))</f>
        <v>0</v>
      </c>
      <c r="AI1863" s="3">
        <f>IF(AD1863&lt;=450,AthetaR60_0,IF(AD1863&gt;=650,AthetaR60_2,(IF(AD1863&lt;=550,AthetaR60_0+(AthetaR60_1-AthetaR60_0)/100*(AD1863-450),AthetaR60_1+(AthetaR60_2-AthetaR60_1)/100*(AD1863-450)))))</f>
        <v>0.5</v>
      </c>
      <c r="AJ1863" s="3">
        <f>IF(AE1863&lt;=450,AthetaR90_0,IF(AE1863&gt;=650,AthetaR90_2,(IF(AE1863&lt;=550,AthetaR90_0+(AthetaR90_1-AthetaR90_0)/100*(AE1863-450),AthetaR90_1+(AthetaR90_2-AthetaR90_1)/100*(AE1863-450)))))</f>
        <v>1.3</v>
      </c>
      <c r="AK1863" s="3">
        <f>IF(AF1863&lt;=450,AthetaR120_0,IF(AF1863&gt;=650,AthetaR120_2,(IF(AF1863&lt;=550,AthetaR120_0+(AthetaR120_1-AthetaR120_0)/100*(AF1863-450),AthetaR120_1+(AthetaR120_2-AthetaR120_1)/100*(AF1863-450)))))</f>
        <v>1.4205608561400216</v>
      </c>
      <c r="AL1863" s="24">
        <f t="shared" si="898"/>
        <v>723.3005179452814</v>
      </c>
      <c r="AM1863" s="14">
        <f t="shared" si="899"/>
        <v>572.92275319650776</v>
      </c>
    </row>
    <row r="1864" spans="2:39" x14ac:dyDescent="0.25">
      <c r="B1864" s="3">
        <f t="shared" si="882"/>
        <v>9230</v>
      </c>
      <c r="C1864" s="14">
        <f t="shared" si="883"/>
        <v>153.83333333333334</v>
      </c>
      <c r="D1864" s="11">
        <f t="shared" si="884"/>
        <v>1086.2201498638578</v>
      </c>
      <c r="E1864" s="11">
        <f t="shared" si="870"/>
        <v>840.90342320671857</v>
      </c>
      <c r="F1864" s="11">
        <f t="shared" si="885"/>
        <v>424.09533545615921</v>
      </c>
      <c r="G1864" s="11">
        <f t="shared" si="871"/>
        <v>723.43061772972817</v>
      </c>
      <c r="H1864" s="11">
        <f t="shared" si="872"/>
        <v>583.38350041017839</v>
      </c>
      <c r="I1864" s="24">
        <f t="shared" si="886"/>
        <v>424.09533545615921</v>
      </c>
      <c r="J1864" s="12">
        <f t="shared" si="873"/>
        <v>0.18700233837241495</v>
      </c>
      <c r="K1864" s="24">
        <f t="shared" si="874"/>
        <v>618.20133666550123</v>
      </c>
      <c r="L1864" s="12">
        <f t="shared" si="887"/>
        <v>0.18341332440594549</v>
      </c>
      <c r="M1864" s="24">
        <f t="shared" si="888"/>
        <v>723.43061772972817</v>
      </c>
      <c r="N1864" s="12">
        <f t="shared" si="875"/>
        <v>0.24726996341085422</v>
      </c>
      <c r="O1864" s="24">
        <f t="shared" si="876"/>
        <v>1558.4194422799926</v>
      </c>
      <c r="P1864" s="12">
        <f t="shared" si="889"/>
        <v>0.12947487732589857</v>
      </c>
      <c r="Q1864" s="24">
        <f t="shared" si="890"/>
        <v>583.38350041017839</v>
      </c>
      <c r="R1864" s="12">
        <f t="shared" si="877"/>
        <v>0.28580631386720556</v>
      </c>
      <c r="S1864" s="24">
        <f t="shared" si="878"/>
        <v>741.56050750408122</v>
      </c>
      <c r="T1864" s="12">
        <f t="shared" si="891"/>
        <v>0.20585435741439784</v>
      </c>
      <c r="W1864" s="24">
        <f t="shared" si="892"/>
        <v>692.69325491180575</v>
      </c>
      <c r="X1864" s="24">
        <f t="shared" si="893"/>
        <v>952.9771371721863</v>
      </c>
      <c r="Y1864" s="13">
        <f t="shared" si="879"/>
        <v>0.26079082981203505</v>
      </c>
      <c r="Z1864" s="24">
        <f t="shared" si="880"/>
        <v>3705.2542073728205</v>
      </c>
      <c r="AA1864" s="24">
        <f t="shared" si="881"/>
        <v>18610.789054477227</v>
      </c>
      <c r="AB1864" s="24">
        <f t="shared" si="894"/>
        <v>723.43061772972817</v>
      </c>
      <c r="AC1864" s="24">
        <f t="shared" si="895"/>
        <v>583.38350041017839</v>
      </c>
      <c r="AE1864" s="14">
        <f t="shared" si="896"/>
        <v>153.83333333333334</v>
      </c>
      <c r="AF1864" s="24">
        <f t="shared" si="900"/>
        <v>516.69175020508919</v>
      </c>
      <c r="AG1864" s="3">
        <f t="shared" si="897"/>
        <v>-1</v>
      </c>
      <c r="AH1864" s="3">
        <f>IF(AC1864&lt;=450,AthetaR30_0,IF(AC1864&gt;=650,AthetaR30_2,(IF(AC1864&lt;=550,AthetaR30_0+(AthetaR30_1-AthetaR30_0)/100*(AC1864-450),AthetaR30_1+(AthetaR30_2-AthetaR30_1)/100*(AC1864-450)))))</f>
        <v>0</v>
      </c>
      <c r="AI1864" s="3">
        <f>IF(AD1864&lt;=450,AthetaR60_0,IF(AD1864&gt;=650,AthetaR60_2,(IF(AD1864&lt;=550,AthetaR60_0+(AthetaR60_1-AthetaR60_0)/100*(AD1864-450),AthetaR60_1+(AthetaR60_2-AthetaR60_1)/100*(AD1864-450)))))</f>
        <v>0.5</v>
      </c>
      <c r="AJ1864" s="3">
        <f>IF(AE1864&lt;=450,AthetaR90_0,IF(AE1864&gt;=650,AthetaR90_2,(IF(AE1864&lt;=550,AthetaR90_0+(AthetaR90_1-AthetaR90_0)/100*(AE1864-450),AthetaR90_1+(AthetaR90_2-AthetaR90_1)/100*(AE1864-450)))))</f>
        <v>1.3</v>
      </c>
      <c r="AK1864" s="3">
        <f>IF(AF1864&lt;=450,AthetaR120_0,IF(AF1864&gt;=650,AthetaR120_2,(IF(AF1864&lt;=550,AthetaR120_0+(AthetaR120_1-AthetaR120_0)/100*(AF1864-450),AthetaR120_1+(AthetaR120_2-AthetaR120_1)/100*(AF1864-450)))))</f>
        <v>1.4198193985233578</v>
      </c>
      <c r="AL1864" s="24">
        <f t="shared" si="898"/>
        <v>723.43061772972817</v>
      </c>
      <c r="AM1864" s="14">
        <f t="shared" si="899"/>
        <v>573.11586302085209</v>
      </c>
    </row>
    <row r="1865" spans="2:39" x14ac:dyDescent="0.25">
      <c r="B1865" s="3">
        <f t="shared" si="882"/>
        <v>9235</v>
      </c>
      <c r="C1865" s="14">
        <f t="shared" si="883"/>
        <v>153.91666666666666</v>
      </c>
      <c r="D1865" s="11">
        <f t="shared" si="884"/>
        <v>1086.3012275694382</v>
      </c>
      <c r="E1865" s="11">
        <f t="shared" si="870"/>
        <v>841.11722155537063</v>
      </c>
      <c r="F1865" s="11">
        <f t="shared" si="885"/>
        <v>424.27874878056514</v>
      </c>
      <c r="G1865" s="11">
        <f t="shared" si="871"/>
        <v>723.56009260705412</v>
      </c>
      <c r="H1865" s="11">
        <f t="shared" si="872"/>
        <v>583.58935476759279</v>
      </c>
      <c r="I1865" s="24">
        <f t="shared" si="886"/>
        <v>424.27874878056514</v>
      </c>
      <c r="J1865" s="12">
        <f t="shared" si="873"/>
        <v>0.18697251559252476</v>
      </c>
      <c r="K1865" s="24">
        <f t="shared" si="874"/>
        <v>618.29994197298595</v>
      </c>
      <c r="L1865" s="12">
        <f t="shared" si="887"/>
        <v>0.18335805506528749</v>
      </c>
      <c r="M1865" s="24">
        <f t="shared" si="888"/>
        <v>723.56009260705412</v>
      </c>
      <c r="N1865" s="12">
        <f t="shared" si="875"/>
        <v>0.2460068192707659</v>
      </c>
      <c r="O1865" s="24">
        <f t="shared" si="876"/>
        <v>1566.4212870749902</v>
      </c>
      <c r="P1865" s="12">
        <f t="shared" si="889"/>
        <v>0.12884814641884781</v>
      </c>
      <c r="Q1865" s="24">
        <f t="shared" si="890"/>
        <v>583.58935476759279</v>
      </c>
      <c r="R1865" s="12">
        <f t="shared" si="877"/>
        <v>0.28572158494173633</v>
      </c>
      <c r="S1865" s="24">
        <f t="shared" si="878"/>
        <v>741.7804125735006</v>
      </c>
      <c r="T1865" s="12">
        <f t="shared" si="891"/>
        <v>0.20574832898653078</v>
      </c>
      <c r="W1865" s="24">
        <f t="shared" si="892"/>
        <v>692.95404574161773</v>
      </c>
      <c r="X1865" s="24">
        <f t="shared" si="893"/>
        <v>954.63857396428784</v>
      </c>
      <c r="Y1865" s="13">
        <f t="shared" si="879"/>
        <v>0.26040184277074452</v>
      </c>
      <c r="Z1865" s="24">
        <f t="shared" si="880"/>
        <v>3704.0793953438224</v>
      </c>
      <c r="AA1865" s="24">
        <f t="shared" si="881"/>
        <v>18617.52613278967</v>
      </c>
      <c r="AB1865" s="24">
        <f t="shared" si="894"/>
        <v>723.56009260705412</v>
      </c>
      <c r="AC1865" s="24">
        <f t="shared" si="895"/>
        <v>583.58935476759279</v>
      </c>
      <c r="AE1865" s="14">
        <f t="shared" si="896"/>
        <v>153.91666666666666</v>
      </c>
      <c r="AF1865" s="24">
        <f t="shared" si="900"/>
        <v>516.7946773837964</v>
      </c>
      <c r="AG1865" s="3">
        <f t="shared" si="897"/>
        <v>-1</v>
      </c>
      <c r="AH1865" s="3">
        <f>IF(AC1865&lt;=450,AthetaR30_0,IF(AC1865&gt;=650,AthetaR30_2,(IF(AC1865&lt;=550,AthetaR30_0+(AthetaR30_1-AthetaR30_0)/100*(AC1865-450),AthetaR30_1+(AthetaR30_2-AthetaR30_1)/100*(AC1865-450)))))</f>
        <v>0</v>
      </c>
      <c r="AI1865" s="3">
        <f>IF(AD1865&lt;=450,AthetaR60_0,IF(AD1865&gt;=650,AthetaR60_2,(IF(AD1865&lt;=550,AthetaR60_0+(AthetaR60_1-AthetaR60_0)/100*(AD1865-450),AthetaR60_1+(AthetaR60_2-AthetaR60_1)/100*(AD1865-450)))))</f>
        <v>0.5</v>
      </c>
      <c r="AJ1865" s="3">
        <f>IF(AE1865&lt;=450,AthetaR90_0,IF(AE1865&gt;=650,AthetaR90_2,(IF(AE1865&lt;=550,AthetaR90_0+(AthetaR90_1-AthetaR90_0)/100*(AE1865-450),AthetaR90_1+(AthetaR90_2-AthetaR90_1)/100*(AE1865-450)))))</f>
        <v>1.3</v>
      </c>
      <c r="AK1865" s="3">
        <f>IF(AF1865&lt;=450,AthetaR120_0,IF(AF1865&gt;=650,AthetaR120_2,(IF(AF1865&lt;=550,AthetaR120_0+(AthetaR120_1-AthetaR120_0)/100*(AF1865-450),AthetaR120_1+(AthetaR120_2-AthetaR120_1)/100*(AF1865-450)))))</f>
        <v>1.4190783228366661</v>
      </c>
      <c r="AL1865" s="24">
        <f t="shared" si="898"/>
        <v>723.56009260705412</v>
      </c>
      <c r="AM1865" s="14">
        <f t="shared" si="899"/>
        <v>573.30888155597199</v>
      </c>
    </row>
    <row r="1866" spans="2:39" x14ac:dyDescent="0.25">
      <c r="B1866" s="3">
        <f t="shared" si="882"/>
        <v>9240</v>
      </c>
      <c r="C1866" s="14">
        <f t="shared" si="883"/>
        <v>154</v>
      </c>
      <c r="D1866" s="11">
        <f t="shared" si="884"/>
        <v>1086.3822614255273</v>
      </c>
      <c r="E1866" s="11">
        <f t="shared" si="870"/>
        <v>841.3310199040227</v>
      </c>
      <c r="F1866" s="11">
        <f t="shared" si="885"/>
        <v>424.46210683563044</v>
      </c>
      <c r="G1866" s="11">
        <f t="shared" si="871"/>
        <v>723.68894075347293</v>
      </c>
      <c r="H1866" s="11">
        <f t="shared" si="872"/>
        <v>583.79510309657928</v>
      </c>
      <c r="I1866" s="24">
        <f t="shared" si="886"/>
        <v>424.46210683563044</v>
      </c>
      <c r="J1866" s="12">
        <f t="shared" si="873"/>
        <v>0.18694268821710217</v>
      </c>
      <c r="K1866" s="24">
        <f t="shared" si="874"/>
        <v>618.39859394311054</v>
      </c>
      <c r="L1866" s="12">
        <f t="shared" si="887"/>
        <v>0.18330279157360402</v>
      </c>
      <c r="M1866" s="24">
        <f t="shared" si="888"/>
        <v>723.68894075347293</v>
      </c>
      <c r="N1866" s="12">
        <f t="shared" si="875"/>
        <v>0.24474019189823551</v>
      </c>
      <c r="O1866" s="24">
        <f t="shared" si="876"/>
        <v>1574.5281372974023</v>
      </c>
      <c r="P1866" s="12">
        <f t="shared" si="889"/>
        <v>0.128219608603441</v>
      </c>
      <c r="Q1866" s="24">
        <f t="shared" si="890"/>
        <v>583.79510309657928</v>
      </c>
      <c r="R1866" s="12">
        <f t="shared" si="877"/>
        <v>0.28563687822651107</v>
      </c>
      <c r="S1866" s="24">
        <f t="shared" si="878"/>
        <v>742.00039040884758</v>
      </c>
      <c r="T1866" s="12">
        <f t="shared" si="891"/>
        <v>0.2056423637891133</v>
      </c>
      <c r="W1866" s="24">
        <f t="shared" si="892"/>
        <v>693.21444758438849</v>
      </c>
      <c r="X1866" s="24">
        <f t="shared" si="893"/>
        <v>956.31683877293688</v>
      </c>
      <c r="Y1866" s="13">
        <f t="shared" si="879"/>
        <v>0.26001017320774933</v>
      </c>
      <c r="Z1866" s="24">
        <f t="shared" si="880"/>
        <v>3702.9143079908549</v>
      </c>
      <c r="AA1866" s="24">
        <f t="shared" si="881"/>
        <v>18624.299963740548</v>
      </c>
      <c r="AB1866" s="24">
        <f t="shared" si="894"/>
        <v>723.68894075347293</v>
      </c>
      <c r="AC1866" s="24">
        <f t="shared" si="895"/>
        <v>583.79510309657928</v>
      </c>
      <c r="AE1866" s="14">
        <f t="shared" si="896"/>
        <v>154</v>
      </c>
      <c r="AF1866" s="24">
        <f t="shared" si="900"/>
        <v>516.89755154828958</v>
      </c>
      <c r="AG1866" s="3">
        <f t="shared" si="897"/>
        <v>-1</v>
      </c>
      <c r="AH1866" s="3">
        <f>IF(AC1866&lt;=450,AthetaR30_0,IF(AC1866&gt;=650,AthetaR30_2,(IF(AC1866&lt;=550,AthetaR30_0+(AthetaR30_1-AthetaR30_0)/100*(AC1866-450),AthetaR30_1+(AthetaR30_2-AthetaR30_1)/100*(AC1866-450)))))</f>
        <v>0</v>
      </c>
      <c r="AI1866" s="3">
        <f>IF(AD1866&lt;=450,AthetaR60_0,IF(AD1866&gt;=650,AthetaR60_2,(IF(AD1866&lt;=550,AthetaR60_0+(AthetaR60_1-AthetaR60_0)/100*(AD1866-450),AthetaR60_1+(AthetaR60_2-AthetaR60_1)/100*(AD1866-450)))))</f>
        <v>0.5</v>
      </c>
      <c r="AJ1866" s="3">
        <f>IF(AE1866&lt;=450,AthetaR90_0,IF(AE1866&gt;=650,AthetaR90_2,(IF(AE1866&lt;=550,AthetaR90_0+(AthetaR90_1-AthetaR90_0)/100*(AE1866-450),AthetaR90_1+(AthetaR90_2-AthetaR90_1)/100*(AE1866-450)))))</f>
        <v>1.3</v>
      </c>
      <c r="AK1866" s="3">
        <f>IF(AF1866&lt;=450,AthetaR120_0,IF(AF1866&gt;=650,AthetaR120_2,(IF(AF1866&lt;=550,AthetaR120_0+(AthetaR120_1-AthetaR120_0)/100*(AF1866-450),AthetaR120_1+(AthetaR120_2-AthetaR120_1)/100*(AF1866-450)))))</f>
        <v>1.4183376288523151</v>
      </c>
      <c r="AL1866" s="24">
        <f t="shared" si="898"/>
        <v>723.68894075347293</v>
      </c>
      <c r="AM1866" s="14">
        <f t="shared" si="899"/>
        <v>573.50180904667297</v>
      </c>
    </row>
    <row r="1867" spans="2:39" x14ac:dyDescent="0.25">
      <c r="B1867" s="3">
        <f t="shared" si="882"/>
        <v>9245</v>
      </c>
      <c r="C1867" s="14">
        <f t="shared" si="883"/>
        <v>154.08333333333334</v>
      </c>
      <c r="D1867" s="11">
        <f t="shared" si="884"/>
        <v>1086.4632514795298</v>
      </c>
      <c r="E1867" s="11">
        <f t="shared" si="870"/>
        <v>841.54481825267487</v>
      </c>
      <c r="F1867" s="11">
        <f t="shared" si="885"/>
        <v>424.64540962720406</v>
      </c>
      <c r="G1867" s="11">
        <f t="shared" si="871"/>
        <v>723.81716036207638</v>
      </c>
      <c r="H1867" s="11">
        <f t="shared" si="872"/>
        <v>584.00074546036842</v>
      </c>
      <c r="I1867" s="24">
        <f t="shared" si="886"/>
        <v>424.64540962720406</v>
      </c>
      <c r="J1867" s="12">
        <f t="shared" si="873"/>
        <v>0.18691285625021054</v>
      </c>
      <c r="K1867" s="24">
        <f t="shared" si="874"/>
        <v>618.49729259204491</v>
      </c>
      <c r="L1867" s="12">
        <f t="shared" si="887"/>
        <v>0.18324753394861282</v>
      </c>
      <c r="M1867" s="24">
        <f t="shared" si="888"/>
        <v>723.81716036207638</v>
      </c>
      <c r="N1867" s="12">
        <f t="shared" si="875"/>
        <v>0.2434701299690738</v>
      </c>
      <c r="O1867" s="24">
        <f t="shared" si="876"/>
        <v>1582.7416633008975</v>
      </c>
      <c r="P1867" s="12">
        <f t="shared" si="889"/>
        <v>0.12758928135144471</v>
      </c>
      <c r="Q1867" s="24">
        <f t="shared" si="890"/>
        <v>584.00074546036842</v>
      </c>
      <c r="R1867" s="12">
        <f t="shared" si="877"/>
        <v>0.28555219376667396</v>
      </c>
      <c r="S1867" s="24">
        <f t="shared" si="878"/>
        <v>742.22044090620795</v>
      </c>
      <c r="T1867" s="12">
        <f t="shared" si="891"/>
        <v>0.20553646182135951</v>
      </c>
      <c r="W1867" s="24">
        <f t="shared" si="892"/>
        <v>693.47445775759627</v>
      </c>
      <c r="X1867" s="24">
        <f t="shared" si="893"/>
        <v>958.01216526943483</v>
      </c>
      <c r="Y1867" s="13">
        <f t="shared" si="879"/>
        <v>0.25961579749653013</v>
      </c>
      <c r="Z1867" s="24">
        <f t="shared" si="880"/>
        <v>3701.7590123769651</v>
      </c>
      <c r="AA1867" s="24">
        <f t="shared" si="881"/>
        <v>18631.110906896891</v>
      </c>
      <c r="AB1867" s="24">
        <f t="shared" si="894"/>
        <v>723.81716036207638</v>
      </c>
      <c r="AC1867" s="24">
        <f t="shared" si="895"/>
        <v>584.00074546036842</v>
      </c>
      <c r="AE1867" s="14">
        <f t="shared" si="896"/>
        <v>154.08333333333334</v>
      </c>
      <c r="AF1867" s="24">
        <f t="shared" si="900"/>
        <v>517.00037273018415</v>
      </c>
      <c r="AG1867" s="3">
        <f t="shared" si="897"/>
        <v>-1</v>
      </c>
      <c r="AH1867" s="3">
        <f>IF(AC1867&lt;=450,AthetaR30_0,IF(AC1867&gt;=650,AthetaR30_2,(IF(AC1867&lt;=550,AthetaR30_0+(AthetaR30_1-AthetaR30_0)/100*(AC1867-450),AthetaR30_1+(AthetaR30_2-AthetaR30_1)/100*(AC1867-450)))))</f>
        <v>0</v>
      </c>
      <c r="AI1867" s="3">
        <f>IF(AD1867&lt;=450,AthetaR60_0,IF(AD1867&gt;=650,AthetaR60_2,(IF(AD1867&lt;=550,AthetaR60_0+(AthetaR60_1-AthetaR60_0)/100*(AD1867-450),AthetaR60_1+(AthetaR60_2-AthetaR60_1)/100*(AD1867-450)))))</f>
        <v>0.5</v>
      </c>
      <c r="AJ1867" s="3">
        <f>IF(AE1867&lt;=450,AthetaR90_0,IF(AE1867&gt;=650,AthetaR90_2,(IF(AE1867&lt;=550,AthetaR90_0+(AthetaR90_1-AthetaR90_0)/100*(AE1867-450),AthetaR90_1+(AthetaR90_2-AthetaR90_1)/100*(AE1867-450)))))</f>
        <v>1.3</v>
      </c>
      <c r="AK1867" s="3">
        <f>IF(AF1867&lt;=450,AthetaR120_0,IF(AF1867&gt;=650,AthetaR120_2,(IF(AF1867&lt;=550,AthetaR120_0+(AthetaR120_1-AthetaR120_0)/100*(AF1867-450),AthetaR120_1+(AthetaR120_2-AthetaR120_1)/100*(AF1867-450)))))</f>
        <v>1.4175973163426743</v>
      </c>
      <c r="AL1867" s="24">
        <f t="shared" si="898"/>
        <v>723.81716036207638</v>
      </c>
      <c r="AM1867" s="14">
        <f t="shared" si="899"/>
        <v>573.69464573932396</v>
      </c>
    </row>
    <row r="1868" spans="2:39" x14ac:dyDescent="0.25">
      <c r="B1868" s="3">
        <f t="shared" si="882"/>
        <v>9250</v>
      </c>
      <c r="C1868" s="14">
        <f t="shared" si="883"/>
        <v>154.16666666666666</v>
      </c>
      <c r="D1868" s="11">
        <f t="shared" si="884"/>
        <v>1086.5441977787739</v>
      </c>
      <c r="E1868" s="11">
        <f t="shared" si="870"/>
        <v>841.75861660132682</v>
      </c>
      <c r="F1868" s="11">
        <f t="shared" si="885"/>
        <v>424.82865716115265</v>
      </c>
      <c r="G1868" s="11">
        <f t="shared" si="871"/>
        <v>723.94474964342783</v>
      </c>
      <c r="H1868" s="11">
        <f t="shared" si="872"/>
        <v>584.20628192218976</v>
      </c>
      <c r="I1868" s="24">
        <f t="shared" si="886"/>
        <v>424.82865716115265</v>
      </c>
      <c r="J1868" s="12">
        <f t="shared" si="873"/>
        <v>0.18688301969594862</v>
      </c>
      <c r="K1868" s="24">
        <f t="shared" si="874"/>
        <v>618.59603793585018</v>
      </c>
      <c r="L1868" s="12">
        <f t="shared" si="887"/>
        <v>0.18319228220801076</v>
      </c>
      <c r="M1868" s="24">
        <f t="shared" si="888"/>
        <v>723.94474964342783</v>
      </c>
      <c r="N1868" s="12">
        <f t="shared" si="875"/>
        <v>0.2421966833881134</v>
      </c>
      <c r="O1868" s="24">
        <f t="shared" si="876"/>
        <v>1591.0635648706407</v>
      </c>
      <c r="P1868" s="12">
        <f t="shared" si="889"/>
        <v>0.12695718273470225</v>
      </c>
      <c r="Q1868" s="24">
        <f t="shared" si="890"/>
        <v>584.20628192218976</v>
      </c>
      <c r="R1868" s="12">
        <f t="shared" si="877"/>
        <v>0.28546753160724853</v>
      </c>
      <c r="S1868" s="24">
        <f t="shared" si="878"/>
        <v>742.44056396168457</v>
      </c>
      <c r="T1868" s="12">
        <f t="shared" si="891"/>
        <v>0.20543062308233428</v>
      </c>
      <c r="W1868" s="24">
        <f t="shared" si="892"/>
        <v>693.73407355509278</v>
      </c>
      <c r="X1868" s="24">
        <f t="shared" si="893"/>
        <v>959.72479114792986</v>
      </c>
      <c r="Y1868" s="13">
        <f t="shared" si="879"/>
        <v>0.25921869180552015</v>
      </c>
      <c r="Z1868" s="24">
        <f t="shared" si="880"/>
        <v>3700.6135761558512</v>
      </c>
      <c r="AA1868" s="24">
        <f t="shared" si="881"/>
        <v>18637.959325024618</v>
      </c>
      <c r="AB1868" s="24">
        <f t="shared" si="894"/>
        <v>723.94474964342783</v>
      </c>
      <c r="AC1868" s="24">
        <f t="shared" si="895"/>
        <v>584.20628192218976</v>
      </c>
      <c r="AE1868" s="14">
        <f t="shared" si="896"/>
        <v>154.16666666666666</v>
      </c>
      <c r="AF1868" s="24">
        <f t="shared" si="900"/>
        <v>517.10314096109482</v>
      </c>
      <c r="AG1868" s="3">
        <f t="shared" si="897"/>
        <v>-1</v>
      </c>
      <c r="AH1868" s="3">
        <f>IF(AC1868&lt;=450,AthetaR30_0,IF(AC1868&gt;=650,AthetaR30_2,(IF(AC1868&lt;=550,AthetaR30_0+(AthetaR30_1-AthetaR30_0)/100*(AC1868-450),AthetaR30_1+(AthetaR30_2-AthetaR30_1)/100*(AC1868-450)))))</f>
        <v>0</v>
      </c>
      <c r="AI1868" s="3">
        <f>IF(AD1868&lt;=450,AthetaR60_0,IF(AD1868&gt;=650,AthetaR60_2,(IF(AD1868&lt;=550,AthetaR60_0+(AthetaR60_1-AthetaR60_0)/100*(AD1868-450),AthetaR60_1+(AthetaR60_2-AthetaR60_1)/100*(AD1868-450)))))</f>
        <v>0.5</v>
      </c>
      <c r="AJ1868" s="3">
        <f>IF(AE1868&lt;=450,AthetaR90_0,IF(AE1868&gt;=650,AthetaR90_2,(IF(AE1868&lt;=550,AthetaR90_0+(AthetaR90_1-AthetaR90_0)/100*(AE1868-450),AthetaR90_1+(AthetaR90_2-AthetaR90_1)/100*(AE1868-450)))))</f>
        <v>1.3</v>
      </c>
      <c r="AK1868" s="3">
        <f>IF(AF1868&lt;=450,AthetaR120_0,IF(AF1868&gt;=650,AthetaR120_2,(IF(AF1868&lt;=550,AthetaR120_0+(AthetaR120_1-AthetaR120_0)/100*(AF1868-450),AthetaR120_1+(AthetaR120_2-AthetaR120_1)/100*(AF1868-450)))))</f>
        <v>1.4168573850801174</v>
      </c>
      <c r="AL1868" s="24">
        <f t="shared" si="898"/>
        <v>723.94474964342783</v>
      </c>
      <c r="AM1868" s="14">
        <f t="shared" si="899"/>
        <v>573.88739188187094</v>
      </c>
    </row>
    <row r="1869" spans="2:39" x14ac:dyDescent="0.25">
      <c r="B1869" s="3">
        <f t="shared" si="882"/>
        <v>9255</v>
      </c>
      <c r="C1869" s="14">
        <f t="shared" si="883"/>
        <v>154.25</v>
      </c>
      <c r="D1869" s="11">
        <f t="shared" si="884"/>
        <v>1086.6251003705111</v>
      </c>
      <c r="E1869" s="11">
        <f t="shared" si="870"/>
        <v>841.972414949979</v>
      </c>
      <c r="F1869" s="11">
        <f t="shared" si="885"/>
        <v>425.01184944336063</v>
      </c>
      <c r="G1869" s="11">
        <f t="shared" si="871"/>
        <v>724.07170682616254</v>
      </c>
      <c r="H1869" s="11">
        <f t="shared" si="872"/>
        <v>584.41171254527205</v>
      </c>
      <c r="I1869" s="24">
        <f t="shared" si="886"/>
        <v>425.01184944336063</v>
      </c>
      <c r="J1869" s="12">
        <f t="shared" si="873"/>
        <v>0.18685317855845052</v>
      </c>
      <c r="K1869" s="24">
        <f t="shared" si="874"/>
        <v>618.69482999047955</v>
      </c>
      <c r="L1869" s="12">
        <f t="shared" si="887"/>
        <v>0.1831370363694865</v>
      </c>
      <c r="M1869" s="24">
        <f t="shared" si="888"/>
        <v>724.07170682616254</v>
      </c>
      <c r="N1869" s="12">
        <f t="shared" si="875"/>
        <v>0.24091990329582069</v>
      </c>
      <c r="O1869" s="24">
        <f t="shared" si="876"/>
        <v>1599.4955717634243</v>
      </c>
      <c r="P1869" s="12">
        <f t="shared" si="889"/>
        <v>0.12632333143113195</v>
      </c>
      <c r="Q1869" s="24">
        <f t="shared" si="890"/>
        <v>584.41171254527205</v>
      </c>
      <c r="R1869" s="12">
        <f t="shared" si="877"/>
        <v>0.28538289179313786</v>
      </c>
      <c r="S1869" s="24">
        <f t="shared" si="878"/>
        <v>742.66075947139825</v>
      </c>
      <c r="T1869" s="12">
        <f t="shared" si="891"/>
        <v>0.2053248475709733</v>
      </c>
      <c r="W1869" s="24">
        <f t="shared" si="892"/>
        <v>693.99329224689825</v>
      </c>
      <c r="X1869" s="24">
        <f t="shared" si="893"/>
        <v>961.45495820653787</v>
      </c>
      <c r="Y1869" s="13">
        <f t="shared" si="879"/>
        <v>0.25881883209768525</v>
      </c>
      <c r="Z1869" s="24">
        <f t="shared" si="880"/>
        <v>3699.4780675770189</v>
      </c>
      <c r="AA1869" s="24">
        <f t="shared" si="881"/>
        <v>18644.845584116214</v>
      </c>
      <c r="AB1869" s="24">
        <f t="shared" si="894"/>
        <v>724.07170682616254</v>
      </c>
      <c r="AC1869" s="24">
        <f t="shared" si="895"/>
        <v>584.41171254527205</v>
      </c>
      <c r="AE1869" s="14">
        <f t="shared" si="896"/>
        <v>154.25</v>
      </c>
      <c r="AF1869" s="24">
        <f t="shared" si="900"/>
        <v>517.20585627263608</v>
      </c>
      <c r="AG1869" s="3">
        <f t="shared" si="897"/>
        <v>-1</v>
      </c>
      <c r="AH1869" s="3">
        <f>IF(AC1869&lt;=450,AthetaR30_0,IF(AC1869&gt;=650,AthetaR30_2,(IF(AC1869&lt;=550,AthetaR30_0+(AthetaR30_1-AthetaR30_0)/100*(AC1869-450),AthetaR30_1+(AthetaR30_2-AthetaR30_1)/100*(AC1869-450)))))</f>
        <v>0</v>
      </c>
      <c r="AI1869" s="3">
        <f>IF(AD1869&lt;=450,AthetaR60_0,IF(AD1869&gt;=650,AthetaR60_2,(IF(AD1869&lt;=550,AthetaR60_0+(AthetaR60_1-AthetaR60_0)/100*(AD1869-450),AthetaR60_1+(AthetaR60_2-AthetaR60_1)/100*(AD1869-450)))))</f>
        <v>0.5</v>
      </c>
      <c r="AJ1869" s="3">
        <f>IF(AE1869&lt;=450,AthetaR90_0,IF(AE1869&gt;=650,AthetaR90_2,(IF(AE1869&lt;=550,AthetaR90_0+(AthetaR90_1-AthetaR90_0)/100*(AE1869-450),AthetaR90_1+(AthetaR90_2-AthetaR90_1)/100*(AE1869-450)))))</f>
        <v>1.3</v>
      </c>
      <c r="AK1869" s="3">
        <f>IF(AF1869&lt;=450,AthetaR120_0,IF(AF1869&gt;=650,AthetaR120_2,(IF(AF1869&lt;=550,AthetaR120_0+(AthetaR120_1-AthetaR120_0)/100*(AF1869-450),AthetaR120_1+(AthetaR120_2-AthetaR120_1)/100*(AF1869-450)))))</f>
        <v>1.4161178348370203</v>
      </c>
      <c r="AL1869" s="24">
        <f t="shared" si="898"/>
        <v>724.07170682616254</v>
      </c>
      <c r="AM1869" s="14">
        <f t="shared" si="899"/>
        <v>574.08004772385152</v>
      </c>
    </row>
    <row r="1870" spans="2:39" x14ac:dyDescent="0.25">
      <c r="B1870" s="3">
        <f t="shared" si="882"/>
        <v>9260</v>
      </c>
      <c r="C1870" s="14">
        <f t="shared" si="883"/>
        <v>154.33333333333334</v>
      </c>
      <c r="D1870" s="11">
        <f t="shared" si="884"/>
        <v>1086.7059593019158</v>
      </c>
      <c r="E1870" s="11">
        <f t="shared" si="870"/>
        <v>842.18621329863117</v>
      </c>
      <c r="F1870" s="11">
        <f t="shared" si="885"/>
        <v>425.19498647973012</v>
      </c>
      <c r="G1870" s="11">
        <f t="shared" si="871"/>
        <v>724.19803015759362</v>
      </c>
      <c r="H1870" s="11">
        <f t="shared" si="872"/>
        <v>584.61703739284303</v>
      </c>
      <c r="I1870" s="24">
        <f t="shared" si="886"/>
        <v>425.19498647973012</v>
      </c>
      <c r="J1870" s="12">
        <f t="shared" si="873"/>
        <v>0.18682333284188543</v>
      </c>
      <c r="K1870" s="24">
        <f t="shared" si="874"/>
        <v>618.7936687717779</v>
      </c>
      <c r="L1870" s="12">
        <f t="shared" si="887"/>
        <v>0.1830817964507416</v>
      </c>
      <c r="M1870" s="24">
        <f t="shared" si="888"/>
        <v>724.19803015759362</v>
      </c>
      <c r="N1870" s="12">
        <f t="shared" si="875"/>
        <v>0.23963984207443229</v>
      </c>
      <c r="O1870" s="24">
        <f t="shared" si="876"/>
        <v>1608.0394442575521</v>
      </c>
      <c r="P1870" s="12">
        <f t="shared" si="889"/>
        <v>0.12568774673056304</v>
      </c>
      <c r="Q1870" s="24">
        <f t="shared" si="890"/>
        <v>584.61703739284303</v>
      </c>
      <c r="R1870" s="12">
        <f t="shared" si="877"/>
        <v>0.28529827436912397</v>
      </c>
      <c r="S1870" s="24">
        <f t="shared" si="878"/>
        <v>742.88102733148844</v>
      </c>
      <c r="T1870" s="12">
        <f t="shared" si="891"/>
        <v>0.20521913528611521</v>
      </c>
      <c r="W1870" s="24">
        <f t="shared" si="892"/>
        <v>694.25211107899588</v>
      </c>
      <c r="X1870" s="24">
        <f t="shared" si="893"/>
        <v>963.20291243030738</v>
      </c>
      <c r="Y1870" s="13">
        <f t="shared" si="879"/>
        <v>0.25841619413016315</v>
      </c>
      <c r="Z1870" s="24">
        <f t="shared" si="880"/>
        <v>3698.3525554908824</v>
      </c>
      <c r="AA1870" s="24">
        <f t="shared" si="881"/>
        <v>18651.770053418491</v>
      </c>
      <c r="AB1870" s="24">
        <f t="shared" si="894"/>
        <v>724.19803015759362</v>
      </c>
      <c r="AC1870" s="24">
        <f t="shared" si="895"/>
        <v>584.61703739284303</v>
      </c>
      <c r="AE1870" s="14">
        <f t="shared" si="896"/>
        <v>154.33333333333334</v>
      </c>
      <c r="AF1870" s="24">
        <f t="shared" si="900"/>
        <v>517.30851869642152</v>
      </c>
      <c r="AG1870" s="3">
        <f t="shared" si="897"/>
        <v>-1</v>
      </c>
      <c r="AH1870" s="3">
        <f>IF(AC1870&lt;=450,AthetaR30_0,IF(AC1870&gt;=650,AthetaR30_2,(IF(AC1870&lt;=550,AthetaR30_0+(AthetaR30_1-AthetaR30_0)/100*(AC1870-450),AthetaR30_1+(AthetaR30_2-AthetaR30_1)/100*(AC1870-450)))))</f>
        <v>0</v>
      </c>
      <c r="AI1870" s="3">
        <f>IF(AD1870&lt;=450,AthetaR60_0,IF(AD1870&gt;=650,AthetaR60_2,(IF(AD1870&lt;=550,AthetaR60_0+(AthetaR60_1-AthetaR60_0)/100*(AD1870-450),AthetaR60_1+(AthetaR60_2-AthetaR60_1)/100*(AD1870-450)))))</f>
        <v>0.5</v>
      </c>
      <c r="AJ1870" s="3">
        <f>IF(AE1870&lt;=450,AthetaR90_0,IF(AE1870&gt;=650,AthetaR90_2,(IF(AE1870&lt;=550,AthetaR90_0+(AthetaR90_1-AthetaR90_0)/100*(AE1870-450),AthetaR90_1+(AthetaR90_2-AthetaR90_1)/100*(AE1870-450)))))</f>
        <v>1.3</v>
      </c>
      <c r="AK1870" s="3">
        <f>IF(AF1870&lt;=450,AthetaR120_0,IF(AF1870&gt;=650,AthetaR120_2,(IF(AF1870&lt;=550,AthetaR120_0+(AthetaR120_1-AthetaR120_0)/100*(AF1870-450),AthetaR120_1+(AthetaR120_2-AthetaR120_1)/100*(AF1870-450)))))</f>
        <v>1.4153786653857652</v>
      </c>
      <c r="AL1870" s="24">
        <f t="shared" si="898"/>
        <v>724.19803015759362</v>
      </c>
      <c r="AM1870" s="14">
        <f t="shared" si="899"/>
        <v>574.27261351640823</v>
      </c>
    </row>
    <row r="1871" spans="2:39" x14ac:dyDescent="0.25">
      <c r="B1871" s="3">
        <f t="shared" si="882"/>
        <v>9265</v>
      </c>
      <c r="C1871" s="14">
        <f t="shared" si="883"/>
        <v>154.41666666666666</v>
      </c>
      <c r="D1871" s="11">
        <f t="shared" si="884"/>
        <v>1086.7867746200868</v>
      </c>
      <c r="E1871" s="11">
        <f t="shared" si="870"/>
        <v>842.40001164728312</v>
      </c>
      <c r="F1871" s="11">
        <f t="shared" si="885"/>
        <v>425.37806827618084</v>
      </c>
      <c r="G1871" s="11">
        <f t="shared" si="871"/>
        <v>724.32371790432421</v>
      </c>
      <c r="H1871" s="11">
        <f t="shared" si="872"/>
        <v>584.82225652812917</v>
      </c>
      <c r="I1871" s="24">
        <f t="shared" si="886"/>
        <v>425.37806827618084</v>
      </c>
      <c r="J1871" s="12">
        <f t="shared" si="873"/>
        <v>0.18679348255045733</v>
      </c>
      <c r="K1871" s="24">
        <f t="shared" si="874"/>
        <v>618.89255429548302</v>
      </c>
      <c r="L1871" s="12">
        <f t="shared" si="887"/>
        <v>0.18302656246943913</v>
      </c>
      <c r="M1871" s="24">
        <f t="shared" si="888"/>
        <v>724.32371790432421</v>
      </c>
      <c r="N1871" s="12">
        <f t="shared" si="875"/>
        <v>0.23835655335359102</v>
      </c>
      <c r="O1871" s="24">
        <f t="shared" si="876"/>
        <v>1616.6969737126888</v>
      </c>
      <c r="P1871" s="12">
        <f t="shared" si="889"/>
        <v>0.12505044854029246</v>
      </c>
      <c r="Q1871" s="24">
        <f t="shared" si="890"/>
        <v>584.82225652812917</v>
      </c>
      <c r="R1871" s="12">
        <f t="shared" si="877"/>
        <v>0.28521367937986819</v>
      </c>
      <c r="S1871" s="24">
        <f t="shared" si="878"/>
        <v>743.10136743811336</v>
      </c>
      <c r="T1871" s="12">
        <f t="shared" si="891"/>
        <v>0.20511348622642414</v>
      </c>
      <c r="W1871" s="24">
        <f t="shared" si="892"/>
        <v>694.51052727312606</v>
      </c>
      <c r="X1871" s="24">
        <f t="shared" si="893"/>
        <v>964.96890407607839</v>
      </c>
      <c r="Y1871" s="13">
        <f t="shared" si="879"/>
        <v>0.2580107534539639</v>
      </c>
      <c r="Z1871" s="24">
        <f t="shared" si="880"/>
        <v>3697.2371093539268</v>
      </c>
      <c r="AA1871" s="24">
        <f t="shared" si="881"/>
        <v>18658.733105460309</v>
      </c>
      <c r="AB1871" s="24">
        <f t="shared" si="894"/>
        <v>724.32371790432421</v>
      </c>
      <c r="AC1871" s="24">
        <f t="shared" si="895"/>
        <v>584.82225652812917</v>
      </c>
      <c r="AE1871" s="14">
        <f t="shared" si="896"/>
        <v>154.41666666666666</v>
      </c>
      <c r="AF1871" s="24">
        <f t="shared" si="900"/>
        <v>517.41112826406459</v>
      </c>
      <c r="AG1871" s="3">
        <f t="shared" si="897"/>
        <v>-1</v>
      </c>
      <c r="AH1871" s="3">
        <f>IF(AC1871&lt;=450,AthetaR30_0,IF(AC1871&gt;=650,AthetaR30_2,(IF(AC1871&lt;=550,AthetaR30_0+(AthetaR30_1-AthetaR30_0)/100*(AC1871-450),AthetaR30_1+(AthetaR30_2-AthetaR30_1)/100*(AC1871-450)))))</f>
        <v>0</v>
      </c>
      <c r="AI1871" s="3">
        <f>IF(AD1871&lt;=450,AthetaR60_0,IF(AD1871&gt;=650,AthetaR60_2,(IF(AD1871&lt;=550,AthetaR60_0+(AthetaR60_1-AthetaR60_0)/100*(AD1871-450),AthetaR60_1+(AthetaR60_2-AthetaR60_1)/100*(AD1871-450)))))</f>
        <v>0.5</v>
      </c>
      <c r="AJ1871" s="3">
        <f>IF(AE1871&lt;=450,AthetaR90_0,IF(AE1871&gt;=650,AthetaR90_2,(IF(AE1871&lt;=550,AthetaR90_0+(AthetaR90_1-AthetaR90_0)/100*(AE1871-450),AthetaR90_1+(AthetaR90_2-AthetaR90_1)/100*(AE1871-450)))))</f>
        <v>1.3</v>
      </c>
      <c r="AK1871" s="3">
        <f>IF(AF1871&lt;=450,AthetaR120_0,IF(AF1871&gt;=650,AthetaR120_2,(IF(AF1871&lt;=550,AthetaR120_0+(AthetaR120_1-AthetaR120_0)/100*(AF1871-450),AthetaR120_1+(AthetaR120_2-AthetaR120_1)/100*(AF1871-450)))))</f>
        <v>1.4146398764987351</v>
      </c>
      <c r="AL1871" s="24">
        <f t="shared" si="898"/>
        <v>724.32371790432421</v>
      </c>
      <c r="AM1871" s="14">
        <f t="shared" si="899"/>
        <v>574.46508951230362</v>
      </c>
    </row>
    <row r="1872" spans="2:39" x14ac:dyDescent="0.25">
      <c r="B1872" s="3">
        <f t="shared" si="882"/>
        <v>9270</v>
      </c>
      <c r="C1872" s="14">
        <f t="shared" si="883"/>
        <v>154.5</v>
      </c>
      <c r="D1872" s="11">
        <f t="shared" si="884"/>
        <v>1086.8675463720465</v>
      </c>
      <c r="E1872" s="11">
        <f t="shared" si="870"/>
        <v>842.6138099959353</v>
      </c>
      <c r="F1872" s="11">
        <f t="shared" si="885"/>
        <v>425.56109483865026</v>
      </c>
      <c r="G1872" s="11">
        <f t="shared" si="871"/>
        <v>724.44876835286448</v>
      </c>
      <c r="H1872" s="11">
        <f t="shared" si="872"/>
        <v>585.0273700143556</v>
      </c>
      <c r="I1872" s="24">
        <f t="shared" si="886"/>
        <v>425.56109483865026</v>
      </c>
      <c r="J1872" s="12">
        <f t="shared" si="873"/>
        <v>0.18676362768840535</v>
      </c>
      <c r="K1872" s="24">
        <f t="shared" si="874"/>
        <v>618.99148657722435</v>
      </c>
      <c r="L1872" s="12">
        <f t="shared" si="887"/>
        <v>0.18297133444325958</v>
      </c>
      <c r="M1872" s="24">
        <f t="shared" si="888"/>
        <v>724.44876835286448</v>
      </c>
      <c r="N1872" s="12">
        <f t="shared" si="875"/>
        <v>0.23707009201547738</v>
      </c>
      <c r="O1872" s="24">
        <f t="shared" si="876"/>
        <v>1625.4699831397525</v>
      </c>
      <c r="P1872" s="12">
        <f t="shared" si="889"/>
        <v>0.12441145739059081</v>
      </c>
      <c r="Q1872" s="24">
        <f t="shared" si="890"/>
        <v>585.0273700143556</v>
      </c>
      <c r="R1872" s="12">
        <f t="shared" si="877"/>
        <v>0.28512910686991133</v>
      </c>
      <c r="S1872" s="24">
        <f t="shared" si="878"/>
        <v>743.32177968745032</v>
      </c>
      <c r="T1872" s="12">
        <f t="shared" si="891"/>
        <v>0.20500790039047473</v>
      </c>
      <c r="W1872" s="24">
        <f t="shared" si="892"/>
        <v>694.76853802658002</v>
      </c>
      <c r="X1872" s="24">
        <f t="shared" si="893"/>
        <v>966.75318775927644</v>
      </c>
      <c r="Y1872" s="13">
        <f t="shared" si="879"/>
        <v>0.25760248541374176</v>
      </c>
      <c r="Z1872" s="24">
        <f t="shared" si="880"/>
        <v>3696.1317992338818</v>
      </c>
      <c r="AA1872" s="24">
        <f t="shared" si="881"/>
        <v>18665.735116080912</v>
      </c>
      <c r="AB1872" s="24">
        <f t="shared" si="894"/>
        <v>724.44876835286448</v>
      </c>
      <c r="AC1872" s="24">
        <f t="shared" si="895"/>
        <v>585.0273700143556</v>
      </c>
      <c r="AE1872" s="14">
        <f t="shared" si="896"/>
        <v>154.5</v>
      </c>
      <c r="AF1872" s="24">
        <f t="shared" si="900"/>
        <v>517.51368500717786</v>
      </c>
      <c r="AG1872" s="3">
        <f t="shared" si="897"/>
        <v>-1</v>
      </c>
      <c r="AH1872" s="3">
        <f>IF(AC1872&lt;=450,AthetaR30_0,IF(AC1872&gt;=650,AthetaR30_2,(IF(AC1872&lt;=550,AthetaR30_0+(AthetaR30_1-AthetaR30_0)/100*(AC1872-450),AthetaR30_1+(AthetaR30_2-AthetaR30_1)/100*(AC1872-450)))))</f>
        <v>0</v>
      </c>
      <c r="AI1872" s="3">
        <f>IF(AD1872&lt;=450,AthetaR60_0,IF(AD1872&gt;=650,AthetaR60_2,(IF(AD1872&lt;=550,AthetaR60_0+(AthetaR60_1-AthetaR60_0)/100*(AD1872-450),AthetaR60_1+(AthetaR60_2-AthetaR60_1)/100*(AD1872-450)))))</f>
        <v>0.5</v>
      </c>
      <c r="AJ1872" s="3">
        <f>IF(AE1872&lt;=450,AthetaR90_0,IF(AE1872&gt;=650,AthetaR90_2,(IF(AE1872&lt;=550,AthetaR90_0+(AthetaR90_1-AthetaR90_0)/100*(AE1872-450),AthetaR90_1+(AthetaR90_2-AthetaR90_1)/100*(AE1872-450)))))</f>
        <v>1.3</v>
      </c>
      <c r="AK1872" s="3">
        <f>IF(AF1872&lt;=450,AthetaR120_0,IF(AF1872&gt;=650,AthetaR120_2,(IF(AF1872&lt;=550,AthetaR120_0+(AthetaR120_1-AthetaR120_0)/100*(AF1872-450),AthetaR120_1+(AthetaR120_2-AthetaR120_1)/100*(AF1872-450)))))</f>
        <v>1.4139014679483195</v>
      </c>
      <c r="AL1872" s="24">
        <f t="shared" si="898"/>
        <v>724.44876835286448</v>
      </c>
      <c r="AM1872" s="14">
        <f t="shared" si="899"/>
        <v>574.65747596593337</v>
      </c>
    </row>
    <row r="1873" spans="2:39" x14ac:dyDescent="0.25">
      <c r="B1873" s="3">
        <f t="shared" si="882"/>
        <v>9275</v>
      </c>
      <c r="C1873" s="14">
        <f t="shared" si="883"/>
        <v>154.58333333333334</v>
      </c>
      <c r="D1873" s="11">
        <f t="shared" si="884"/>
        <v>1086.9482746047413</v>
      </c>
      <c r="E1873" s="11">
        <f t="shared" si="870"/>
        <v>842.82760834458736</v>
      </c>
      <c r="F1873" s="11">
        <f t="shared" si="885"/>
        <v>425.74406617309353</v>
      </c>
      <c r="G1873" s="11">
        <f t="shared" si="871"/>
        <v>724.57317981025506</v>
      </c>
      <c r="H1873" s="11">
        <f t="shared" si="872"/>
        <v>585.23237791474605</v>
      </c>
      <c r="I1873" s="24">
        <f t="shared" si="886"/>
        <v>425.74406617309353</v>
      </c>
      <c r="J1873" s="12">
        <f t="shared" si="873"/>
        <v>0.18673376826000337</v>
      </c>
      <c r="K1873" s="24">
        <f t="shared" si="874"/>
        <v>619.09046563252377</v>
      </c>
      <c r="L1873" s="12">
        <f t="shared" si="887"/>
        <v>0.18291611238986216</v>
      </c>
      <c r="M1873" s="24">
        <f t="shared" si="888"/>
        <v>724.57317981025506</v>
      </c>
      <c r="N1873" s="12">
        <f t="shared" si="875"/>
        <v>0.23578051419939858</v>
      </c>
      <c r="O1873" s="24">
        <f t="shared" si="876"/>
        <v>1634.3603277811517</v>
      </c>
      <c r="P1873" s="12">
        <f t="shared" si="889"/>
        <v>0.12377079443987893</v>
      </c>
      <c r="Q1873" s="24">
        <f t="shared" si="890"/>
        <v>585.23237791474605</v>
      </c>
      <c r="R1873" s="12">
        <f t="shared" si="877"/>
        <v>0.28504455688367364</v>
      </c>
      <c r="S1873" s="24">
        <f t="shared" si="878"/>
        <v>743.54226397569573</v>
      </c>
      <c r="T1873" s="12">
        <f t="shared" si="891"/>
        <v>0.20490237777669407</v>
      </c>
      <c r="W1873" s="24">
        <f t="shared" si="892"/>
        <v>695.02614051199373</v>
      </c>
      <c r="X1873" s="24">
        <f t="shared" si="893"/>
        <v>968.55602254269888</v>
      </c>
      <c r="Y1873" s="13">
        <f t="shared" si="879"/>
        <v>0.25719136514762109</v>
      </c>
      <c r="Z1873" s="24">
        <f t="shared" si="880"/>
        <v>3695.0366958148406</v>
      </c>
      <c r="AA1873" s="24">
        <f t="shared" si="881"/>
        <v>18672.776464457285</v>
      </c>
      <c r="AB1873" s="24">
        <f t="shared" si="894"/>
        <v>724.57317981025506</v>
      </c>
      <c r="AC1873" s="24">
        <f t="shared" si="895"/>
        <v>585.23237791474605</v>
      </c>
      <c r="AE1873" s="14">
        <f t="shared" si="896"/>
        <v>154.58333333333334</v>
      </c>
      <c r="AF1873" s="24">
        <f t="shared" si="900"/>
        <v>517.61618895737297</v>
      </c>
      <c r="AG1873" s="3">
        <f t="shared" si="897"/>
        <v>-1</v>
      </c>
      <c r="AH1873" s="3">
        <f>IF(AC1873&lt;=450,AthetaR30_0,IF(AC1873&gt;=650,AthetaR30_2,(IF(AC1873&lt;=550,AthetaR30_0+(AthetaR30_1-AthetaR30_0)/100*(AC1873-450),AthetaR30_1+(AthetaR30_2-AthetaR30_1)/100*(AC1873-450)))))</f>
        <v>0</v>
      </c>
      <c r="AI1873" s="3">
        <f>IF(AD1873&lt;=450,AthetaR60_0,IF(AD1873&gt;=650,AthetaR60_2,(IF(AD1873&lt;=550,AthetaR60_0+(AthetaR60_1-AthetaR60_0)/100*(AD1873-450),AthetaR60_1+(AthetaR60_2-AthetaR60_1)/100*(AD1873-450)))))</f>
        <v>0.5</v>
      </c>
      <c r="AJ1873" s="3">
        <f>IF(AE1873&lt;=450,AthetaR90_0,IF(AE1873&gt;=650,AthetaR90_2,(IF(AE1873&lt;=550,AthetaR90_0+(AthetaR90_1-AthetaR90_0)/100*(AE1873-450),AthetaR90_1+(AthetaR90_2-AthetaR90_1)/100*(AE1873-450)))))</f>
        <v>1.3</v>
      </c>
      <c r="AK1873" s="3">
        <f>IF(AF1873&lt;=450,AthetaR120_0,IF(AF1873&gt;=650,AthetaR120_2,(IF(AF1873&lt;=550,AthetaR120_0+(AthetaR120_1-AthetaR120_0)/100*(AF1873-450),AthetaR120_1+(AthetaR120_2-AthetaR120_1)/100*(AF1873-450)))))</f>
        <v>1.4131634395069148</v>
      </c>
      <c r="AL1873" s="24">
        <f t="shared" si="898"/>
        <v>724.57317981025506</v>
      </c>
      <c r="AM1873" s="14">
        <f t="shared" si="899"/>
        <v>574.84977313334093</v>
      </c>
    </row>
    <row r="1874" spans="2:39" x14ac:dyDescent="0.25">
      <c r="B1874" s="3">
        <f t="shared" si="882"/>
        <v>9280</v>
      </c>
      <c r="C1874" s="14">
        <f t="shared" si="883"/>
        <v>154.66666666666666</v>
      </c>
      <c r="D1874" s="11">
        <f t="shared" si="884"/>
        <v>1087.0289593650411</v>
      </c>
      <c r="E1874" s="11">
        <f t="shared" ref="E1874:E1937" si="901">IF(B1874&lt;=40*60,20+345*CRed_1*LOG(8*C1874+1,10),ThetaG40+(ThetaG120-ThetaG40)/80*(C1874-40))</f>
        <v>843.04140669323942</v>
      </c>
      <c r="F1874" s="11">
        <f t="shared" si="885"/>
        <v>425.9269822854834</v>
      </c>
      <c r="G1874" s="11">
        <f t="shared" ref="G1874:G1937" si="902">M1874</f>
        <v>724.69695060469496</v>
      </c>
      <c r="H1874" s="11">
        <f t="shared" ref="H1874:H1937" si="903">Q1874</f>
        <v>585.4372802925227</v>
      </c>
      <c r="I1874" s="24">
        <f t="shared" si="886"/>
        <v>425.9269822854834</v>
      </c>
      <c r="J1874" s="12">
        <f t="shared" ref="J1874:J1937" si="904">Cp*RhoP/(K1874*RhoA)*dP/1000*MassivSS</f>
        <v>0.18670390426955985</v>
      </c>
      <c r="K1874" s="24">
        <f t="shared" ref="K1874:K1937" si="905">IF(I1874&lt;600,425+0.773*I1874-1.69/1000*I1874^2+2.22/1000^2*I1874^3,IF(I1874&lt;735,666+13002/(738-I1874),IF(I1874&lt;900,545+17820/(I1874-731),650)))</f>
        <v>619.18949147679655</v>
      </c>
      <c r="L1874" s="12">
        <f t="shared" si="887"/>
        <v>0.18286089632691865</v>
      </c>
      <c r="M1874" s="24">
        <f t="shared" si="888"/>
        <v>724.69695060469496</v>
      </c>
      <c r="N1874" s="12">
        <f t="shared" ref="N1874:N1937" si="906">Cp*RhoP/(O1874*RhoA)*dP/1000*MassivW</f>
        <v>0.23448787730583642</v>
      </c>
      <c r="O1874" s="24">
        <f t="shared" ref="O1874:O1937" si="907">IF(M1874&lt;600,425+0.773*M1874-1.69/1000*M1874^2+2.22/1000^2*M1874^3,IF(M1874&lt;735,666+13002/(738-M1874),IF(M1874&lt;900,545+17820/(M1874-731),650)))</f>
        <v>1643.3698957014108</v>
      </c>
      <c r="P1874" s="12">
        <f t="shared" si="889"/>
        <v>0.1231284814797884</v>
      </c>
      <c r="Q1874" s="24">
        <f t="shared" si="890"/>
        <v>585.4372802925227</v>
      </c>
      <c r="R1874" s="12">
        <f t="shared" ref="R1874:R1937" si="908">Cp*RhoP/(S1874*RhoA)*dP/1000*MassivSI</f>
        <v>0.28496002946545457</v>
      </c>
      <c r="S1874" s="24">
        <f t="shared" ref="S1874:S1937" si="909">IF(Q1874&lt;600,425+0.773*Q1874-1.69/1000*Q1874^2+2.22/1000^2*Q1874^3,IF(Q1874&lt;735,666+13002/(738-Q1874),IF(Q1874&lt;900,545+17820/(Q1874-731),650)))</f>
        <v>743.76282019906671</v>
      </c>
      <c r="T1874" s="12">
        <f t="shared" si="891"/>
        <v>0.20479691838341316</v>
      </c>
      <c r="W1874" s="24">
        <f t="shared" si="892"/>
        <v>695.28333187714134</v>
      </c>
      <c r="X1874" s="24">
        <f t="shared" si="893"/>
        <v>970.37767202733517</v>
      </c>
      <c r="Y1874" s="13">
        <f t="shared" ref="Y1874:Y1937" si="910">MAX(MassivSSCO/(X1874*RhoA)*DeltaT*(Z1874+AA1874),L1874)</f>
        <v>0.25677736758710817</v>
      </c>
      <c r="Z1874" s="24">
        <f t="shared" ref="Z1874:Z1937" si="911">AlphaC*(E1874-W1874)</f>
        <v>3693.9518704024522</v>
      </c>
      <c r="AA1874" s="24">
        <f t="shared" ref="AA1874:AA1937" si="912">Phi*EpsilonF*0.7*Botzman/10^8*EpsilonA*((E1874+273)^4-(W1874+273)^4)</f>
        <v>18679.85753313273</v>
      </c>
      <c r="AB1874" s="24">
        <f t="shared" si="894"/>
        <v>724.69695060469496</v>
      </c>
      <c r="AC1874" s="24">
        <f t="shared" si="895"/>
        <v>585.4372802925227</v>
      </c>
      <c r="AE1874" s="14">
        <f t="shared" si="896"/>
        <v>154.66666666666666</v>
      </c>
      <c r="AF1874" s="24">
        <f t="shared" si="900"/>
        <v>517.71864014626135</v>
      </c>
      <c r="AG1874" s="3">
        <f t="shared" si="897"/>
        <v>-1</v>
      </c>
      <c r="AH1874" s="3">
        <f>IF(AC1874&lt;=450,AthetaR30_0,IF(AC1874&gt;=650,AthetaR30_2,(IF(AC1874&lt;=550,AthetaR30_0+(AthetaR30_1-AthetaR30_0)/100*(AC1874-450),AthetaR30_1+(AthetaR30_2-AthetaR30_1)/100*(AC1874-450)))))</f>
        <v>0</v>
      </c>
      <c r="AI1874" s="3">
        <f>IF(AD1874&lt;=450,AthetaR60_0,IF(AD1874&gt;=650,AthetaR60_2,(IF(AD1874&lt;=550,AthetaR60_0+(AthetaR60_1-AthetaR60_0)/100*(AD1874-450),AthetaR60_1+(AthetaR60_2-AthetaR60_1)/100*(AD1874-450)))))</f>
        <v>0.5</v>
      </c>
      <c r="AJ1874" s="3">
        <f>IF(AE1874&lt;=450,AthetaR90_0,IF(AE1874&gt;=650,AthetaR90_2,(IF(AE1874&lt;=550,AthetaR90_0+(AthetaR90_1-AthetaR90_0)/100*(AE1874-450),AthetaR90_1+(AthetaR90_2-AthetaR90_1)/100*(AE1874-450)))))</f>
        <v>1.3</v>
      </c>
      <c r="AK1874" s="3">
        <f>IF(AF1874&lt;=450,AthetaR120_0,IF(AF1874&gt;=650,AthetaR120_2,(IF(AF1874&lt;=550,AthetaR120_0+(AthetaR120_1-AthetaR120_0)/100*(AF1874-450),AthetaR120_1+(AthetaR120_2-AthetaR120_1)/100*(AF1874-450)))))</f>
        <v>1.4124257909469184</v>
      </c>
      <c r="AL1874" s="24">
        <f t="shared" si="898"/>
        <v>724.69695060469496</v>
      </c>
      <c r="AM1874" s="14">
        <f t="shared" si="899"/>
        <v>575.04198127223196</v>
      </c>
    </row>
    <row r="1875" spans="2:39" x14ac:dyDescent="0.25">
      <c r="B1875" s="3">
        <f t="shared" ref="B1875:B1938" si="913">B1874+DeltaT</f>
        <v>9285</v>
      </c>
      <c r="C1875" s="14">
        <f t="shared" ref="C1875:C1938" si="914">B1875/60</f>
        <v>154.75</v>
      </c>
      <c r="D1875" s="11">
        <f t="shared" ref="D1875:D1938" si="915">20+345*LOG(8*C1875+1,10)</f>
        <v>1087.1096006997418</v>
      </c>
      <c r="E1875" s="11">
        <f t="shared" si="901"/>
        <v>843.25520504189149</v>
      </c>
      <c r="F1875" s="11">
        <f t="shared" ref="F1875:F1938" si="916">I1875</f>
        <v>426.10984318181033</v>
      </c>
      <c r="G1875" s="11">
        <f t="shared" si="902"/>
        <v>724.8200790861747</v>
      </c>
      <c r="H1875" s="11">
        <f t="shared" si="903"/>
        <v>585.64207721090611</v>
      </c>
      <c r="I1875" s="24">
        <f t="shared" ref="I1875:I1938" si="917">I1874+IF(Limit=Oui,MAX(0,L1874),L1874)</f>
        <v>426.10984318181033</v>
      </c>
      <c r="J1875" s="12">
        <f t="shared" si="904"/>
        <v>0.18667403572141802</v>
      </c>
      <c r="K1875" s="24">
        <f t="shared" si="905"/>
        <v>619.28856412535004</v>
      </c>
      <c r="L1875" s="12">
        <f t="shared" ref="L1875:L1938" si="918">LambdaP*MassivSS/(dP/1000)/(K1875*RhoA)/(1+J1875/3)*(D1875-I1875)*DeltaT-(EXP(J1875/10)-1)*(D1875-D1874)</f>
        <v>0.18280568627204985</v>
      </c>
      <c r="M1875" s="24">
        <f t="shared" ref="M1875:M1938" si="919">M1874+IF(Limit=Oui,MAX(0,P1874),P1874)</f>
        <v>724.8200790861747</v>
      </c>
      <c r="N1875" s="12">
        <f t="shared" si="906"/>
        <v>0.23319223999992594</v>
      </c>
      <c r="O1875" s="24">
        <f t="shared" si="907"/>
        <v>1652.5006083884264</v>
      </c>
      <c r="P1875" s="12">
        <f t="shared" ref="P1875:P1938" si="920">LambdaP*MassivW/(dP/1000)/(O1875*RhoA)/(1+N1875/3)*(D1875-M1875)*DeltaT-(EXP(N1875/10)-1)*(D1875-D1874)</f>
        <v>0.12248454093987447</v>
      </c>
      <c r="Q1875" s="24">
        <f t="shared" ref="Q1875:Q1938" si="921">Q1874+IF(Limit=Oui,MAX(0,T1874),T1874)</f>
        <v>585.64207721090611</v>
      </c>
      <c r="R1875" s="12">
        <f t="shared" si="908"/>
        <v>0.28487552465943339</v>
      </c>
      <c r="S1875" s="24">
        <f t="shared" si="909"/>
        <v>743.98344825379991</v>
      </c>
      <c r="T1875" s="12">
        <f t="shared" ref="T1875:T1938" si="922">LambdaP*MassivSI/(dP/1000)/(S1875*RhoA)/(1+R1875/3)*(D1875-Q1875)*DeltaT-(EXP(R1875/10)-1)*(D1875-D1874)</f>
        <v>0.20469152220877052</v>
      </c>
      <c r="W1875" s="24">
        <f t="shared" ref="W1875:W1938" si="923">W1874+IF(Limit=Oui,MAX(0,Y1874),Y1874)</f>
        <v>695.54010924472846</v>
      </c>
      <c r="X1875" s="24">
        <f t="shared" ref="X1875:X1938" si="924">IF(W1875&lt;600,425+0.773*W1875-1.69/1000*W1875^2+2.22/1000^2*W1875^3,IF(W1875&lt;735,666+13002/(738-W1875),IF(W1875&lt;900,545+17820/(W1875-731),650)))</f>
        <v>972.21840444527652</v>
      </c>
      <c r="Y1875" s="13">
        <f t="shared" si="910"/>
        <v>0.25636046745706498</v>
      </c>
      <c r="Z1875" s="24">
        <f t="shared" si="911"/>
        <v>3692.8773949290758</v>
      </c>
      <c r="AA1875" s="24">
        <f t="shared" si="912"/>
        <v>18686.978708044568</v>
      </c>
      <c r="AB1875" s="24">
        <f t="shared" ref="AB1875:AB1938" si="925">MAX(M1875,AVERAGE(W1875,AC1875))</f>
        <v>724.8200790861747</v>
      </c>
      <c r="AC1875" s="24">
        <f t="shared" ref="AC1875:AC1938" si="926">Q1875</f>
        <v>585.64207721090611</v>
      </c>
      <c r="AE1875" s="14">
        <f t="shared" ref="AE1875:AE1938" si="927">C1875</f>
        <v>154.75</v>
      </c>
      <c r="AF1875" s="24">
        <f t="shared" si="900"/>
        <v>517.82103860545305</v>
      </c>
      <c r="AG1875" s="3">
        <f t="shared" ref="AG1875:AG1938" si="928">IF(C1875&lt;=30,AH1875,IF(C1875&lt;=60,AI1875,IF(C1875&lt;=90,AJ1875,IF(C1875&lt;=120,AK1875,-1))))</f>
        <v>-1</v>
      </c>
      <c r="AH1875" s="3">
        <f>IF(AC1875&lt;=450,AthetaR30_0,IF(AC1875&gt;=650,AthetaR30_2,(IF(AC1875&lt;=550,AthetaR30_0+(AthetaR30_1-AthetaR30_0)/100*(AC1875-450),AthetaR30_1+(AthetaR30_2-AthetaR30_1)/100*(AC1875-450)))))</f>
        <v>0</v>
      </c>
      <c r="AI1875" s="3">
        <f>IF(AD1875&lt;=450,AthetaR60_0,IF(AD1875&gt;=650,AthetaR60_2,(IF(AD1875&lt;=550,AthetaR60_0+(AthetaR60_1-AthetaR60_0)/100*(AD1875-450),AthetaR60_1+(AthetaR60_2-AthetaR60_1)/100*(AD1875-450)))))</f>
        <v>0.5</v>
      </c>
      <c r="AJ1875" s="3">
        <f>IF(AE1875&lt;=450,AthetaR90_0,IF(AE1875&gt;=650,AthetaR90_2,(IF(AE1875&lt;=550,AthetaR90_0+(AthetaR90_1-AthetaR90_0)/100*(AE1875-450),AthetaR90_1+(AthetaR90_2-AthetaR90_1)/100*(AE1875-450)))))</f>
        <v>1.3</v>
      </c>
      <c r="AK1875" s="3">
        <f>IF(AF1875&lt;=450,AthetaR120_0,IF(AF1875&gt;=650,AthetaR120_2,(IF(AF1875&lt;=550,AthetaR120_0+(AthetaR120_1-AthetaR120_0)/100*(AF1875-450),AthetaR120_1+(AthetaR120_2-AthetaR120_1)/100*(AF1875-450)))))</f>
        <v>1.411688522040738</v>
      </c>
      <c r="AL1875" s="24">
        <f t="shared" ref="AL1875:AL1938" si="929">MAX(M1875,AVERAGE(W1875,AM1875))</f>
        <v>724.8200790861747</v>
      </c>
      <c r="AM1875" s="14">
        <f t="shared" ref="AM1875:AM1938" si="930">IF(W1875&gt;=AF1875,(1+(W1875-AF1875)*AG1875/10000)*AC1875,AC1875)</f>
        <v>575.23410064198845</v>
      </c>
    </row>
    <row r="1876" spans="2:39" x14ac:dyDescent="0.25">
      <c r="B1876" s="3">
        <f t="shared" si="913"/>
        <v>9290</v>
      </c>
      <c r="C1876" s="14">
        <f t="shared" si="914"/>
        <v>154.83333333333334</v>
      </c>
      <c r="D1876" s="11">
        <f t="shared" si="915"/>
        <v>1087.190198655562</v>
      </c>
      <c r="E1876" s="11">
        <f t="shared" si="901"/>
        <v>843.46900339054355</v>
      </c>
      <c r="F1876" s="11">
        <f t="shared" si="916"/>
        <v>426.29264886808238</v>
      </c>
      <c r="G1876" s="11">
        <f t="shared" si="902"/>
        <v>724.94256362711462</v>
      </c>
      <c r="H1876" s="11">
        <f t="shared" si="903"/>
        <v>585.84676873311491</v>
      </c>
      <c r="I1876" s="24">
        <f t="shared" si="917"/>
        <v>426.29264886808238</v>
      </c>
      <c r="J1876" s="12">
        <f t="shared" si="904"/>
        <v>0.18664416261995542</v>
      </c>
      <c r="K1876" s="24">
        <f t="shared" si="905"/>
        <v>619.38768359338519</v>
      </c>
      <c r="L1876" s="12">
        <f t="shared" si="918"/>
        <v>0.18275048224292728</v>
      </c>
      <c r="M1876" s="24">
        <f t="shared" si="919"/>
        <v>724.94256362711462</v>
      </c>
      <c r="N1876" s="12">
        <f t="shared" si="906"/>
        <v>0.23189366221434479</v>
      </c>
      <c r="O1876" s="24">
        <f t="shared" si="907"/>
        <v>1661.7544213655528</v>
      </c>
      <c r="P1876" s="12">
        <f t="shared" si="920"/>
        <v>0.12183899589230253</v>
      </c>
      <c r="Q1876" s="24">
        <f t="shared" si="921"/>
        <v>585.84676873311491</v>
      </c>
      <c r="R1876" s="12">
        <f t="shared" si="908"/>
        <v>0.28479104250966863</v>
      </c>
      <c r="S1876" s="24">
        <f t="shared" si="909"/>
        <v>744.20414803615267</v>
      </c>
      <c r="T1876" s="12">
        <f t="shared" si="922"/>
        <v>0.20458618925086841</v>
      </c>
      <c r="W1876" s="24">
        <f t="shared" si="923"/>
        <v>695.79646971218551</v>
      </c>
      <c r="X1876" s="24">
        <f t="shared" si="924"/>
        <v>974.07849275476588</v>
      </c>
      <c r="Y1876" s="13">
        <f t="shared" si="910"/>
        <v>0.25594063927576671</v>
      </c>
      <c r="Z1876" s="24">
        <f t="shared" si="911"/>
        <v>3691.8133419589508</v>
      </c>
      <c r="AA1876" s="24">
        <f t="shared" si="912"/>
        <v>18694.140378552442</v>
      </c>
      <c r="AB1876" s="24">
        <f t="shared" si="925"/>
        <v>724.94256362711462</v>
      </c>
      <c r="AC1876" s="24">
        <f t="shared" si="926"/>
        <v>585.84676873311491</v>
      </c>
      <c r="AE1876" s="14">
        <f t="shared" si="927"/>
        <v>154.83333333333334</v>
      </c>
      <c r="AF1876" s="24">
        <f t="shared" si="900"/>
        <v>517.92338436655746</v>
      </c>
      <c r="AG1876" s="3">
        <f t="shared" si="928"/>
        <v>-1</v>
      </c>
      <c r="AH1876" s="3">
        <f>IF(AC1876&lt;=450,AthetaR30_0,IF(AC1876&gt;=650,AthetaR30_2,(IF(AC1876&lt;=550,AthetaR30_0+(AthetaR30_1-AthetaR30_0)/100*(AC1876-450),AthetaR30_1+(AthetaR30_2-AthetaR30_1)/100*(AC1876-450)))))</f>
        <v>0</v>
      </c>
      <c r="AI1876" s="3">
        <f>IF(AD1876&lt;=450,AthetaR60_0,IF(AD1876&gt;=650,AthetaR60_2,(IF(AD1876&lt;=550,AthetaR60_0+(AthetaR60_1-AthetaR60_0)/100*(AD1876-450),AthetaR60_1+(AthetaR60_2-AthetaR60_1)/100*(AD1876-450)))))</f>
        <v>0.5</v>
      </c>
      <c r="AJ1876" s="3">
        <f>IF(AE1876&lt;=450,AthetaR90_0,IF(AE1876&gt;=650,AthetaR90_2,(IF(AE1876&lt;=550,AthetaR90_0+(AthetaR90_1-AthetaR90_0)/100*(AE1876-450),AthetaR90_1+(AthetaR90_2-AthetaR90_1)/100*(AE1876-450)))))</f>
        <v>1.3</v>
      </c>
      <c r="AK1876" s="3">
        <f>IF(AF1876&lt;=450,AthetaR120_0,IF(AF1876&gt;=650,AthetaR120_2,(IF(AF1876&lt;=550,AthetaR120_0+(AthetaR120_1-AthetaR120_0)/100*(AF1876-450),AthetaR120_1+(AthetaR120_2-AthetaR120_1)/100*(AF1876-450)))))</f>
        <v>1.4109516325607865</v>
      </c>
      <c r="AL1876" s="24">
        <f t="shared" si="929"/>
        <v>724.94256362711462</v>
      </c>
      <c r="AM1876" s="14">
        <f t="shared" si="930"/>
        <v>575.42613150368231</v>
      </c>
    </row>
    <row r="1877" spans="2:39" x14ac:dyDescent="0.25">
      <c r="B1877" s="3">
        <f t="shared" si="913"/>
        <v>9295</v>
      </c>
      <c r="C1877" s="14">
        <f t="shared" si="914"/>
        <v>154.91666666666666</v>
      </c>
      <c r="D1877" s="11">
        <f t="shared" si="915"/>
        <v>1087.2707532791455</v>
      </c>
      <c r="E1877" s="11">
        <f t="shared" si="901"/>
        <v>843.68280173919561</v>
      </c>
      <c r="F1877" s="11">
        <f t="shared" si="916"/>
        <v>426.47539935032529</v>
      </c>
      <c r="G1877" s="11">
        <f t="shared" si="902"/>
        <v>725.06440262300691</v>
      </c>
      <c r="H1877" s="11">
        <f t="shared" si="903"/>
        <v>586.05135492236582</v>
      </c>
      <c r="I1877" s="24">
        <f t="shared" si="917"/>
        <v>426.47539935032529</v>
      </c>
      <c r="J1877" s="12">
        <f t="shared" si="904"/>
        <v>0.18661428496958407</v>
      </c>
      <c r="K1877" s="24">
        <f t="shared" si="905"/>
        <v>619.48684989599553</v>
      </c>
      <c r="L1877" s="12">
        <f t="shared" si="918"/>
        <v>0.18269528425717557</v>
      </c>
      <c r="M1877" s="24">
        <f t="shared" si="919"/>
        <v>725.06440262300691</v>
      </c>
      <c r="N1877" s="12">
        <f t="shared" si="906"/>
        <v>0.23059220515160919</v>
      </c>
      <c r="O1877" s="24">
        <f t="shared" si="907"/>
        <v>1671.1333248145938</v>
      </c>
      <c r="P1877" s="12">
        <f t="shared" si="920"/>
        <v>0.12119187005604434</v>
      </c>
      <c r="Q1877" s="24">
        <f t="shared" si="921"/>
        <v>586.05135492236582</v>
      </c>
      <c r="R1877" s="12">
        <f t="shared" si="908"/>
        <v>0.28470658306009811</v>
      </c>
      <c r="S1877" s="24">
        <f t="shared" si="909"/>
        <v>744.42491944240419</v>
      </c>
      <c r="T1877" s="12">
        <f t="shared" si="922"/>
        <v>0.20448091950762279</v>
      </c>
      <c r="W1877" s="24">
        <f t="shared" si="923"/>
        <v>696.05241035146128</v>
      </c>
      <c r="X1877" s="24">
        <f t="shared" si="924"/>
        <v>975.95821473744525</v>
      </c>
      <c r="Y1877" s="13">
        <f t="shared" si="910"/>
        <v>0.25551785735503524</v>
      </c>
      <c r="Z1877" s="24">
        <f t="shared" si="911"/>
        <v>3690.7597846933586</v>
      </c>
      <c r="AA1877" s="24">
        <f t="shared" si="912"/>
        <v>18701.342937466321</v>
      </c>
      <c r="AB1877" s="24">
        <f t="shared" si="925"/>
        <v>725.06440262300691</v>
      </c>
      <c r="AC1877" s="24">
        <f t="shared" si="926"/>
        <v>586.05135492236582</v>
      </c>
      <c r="AE1877" s="14">
        <f t="shared" si="927"/>
        <v>154.91666666666666</v>
      </c>
      <c r="AF1877" s="24">
        <f t="shared" si="900"/>
        <v>518.02567746118291</v>
      </c>
      <c r="AG1877" s="3">
        <f t="shared" si="928"/>
        <v>-1</v>
      </c>
      <c r="AH1877" s="3">
        <f>IF(AC1877&lt;=450,AthetaR30_0,IF(AC1877&gt;=650,AthetaR30_2,(IF(AC1877&lt;=550,AthetaR30_0+(AthetaR30_1-AthetaR30_0)/100*(AC1877-450),AthetaR30_1+(AthetaR30_2-AthetaR30_1)/100*(AC1877-450)))))</f>
        <v>0</v>
      </c>
      <c r="AI1877" s="3">
        <f>IF(AD1877&lt;=450,AthetaR60_0,IF(AD1877&gt;=650,AthetaR60_2,(IF(AD1877&lt;=550,AthetaR60_0+(AthetaR60_1-AthetaR60_0)/100*(AD1877-450),AthetaR60_1+(AthetaR60_2-AthetaR60_1)/100*(AD1877-450)))))</f>
        <v>0.5</v>
      </c>
      <c r="AJ1877" s="3">
        <f>IF(AE1877&lt;=450,AthetaR90_0,IF(AE1877&gt;=650,AthetaR90_2,(IF(AE1877&lt;=550,AthetaR90_0+(AthetaR90_1-AthetaR90_0)/100*(AE1877-450),AthetaR90_1+(AthetaR90_2-AthetaR90_1)/100*(AE1877-450)))))</f>
        <v>1.3</v>
      </c>
      <c r="AK1877" s="3">
        <f>IF(AF1877&lt;=450,AthetaR120_0,IF(AF1877&gt;=650,AthetaR120_2,(IF(AF1877&lt;=550,AthetaR120_0+(AthetaR120_1-AthetaR120_0)/100*(AF1877-450),AthetaR120_1+(AthetaR120_2-AthetaR120_1)/100*(AF1877-450)))))</f>
        <v>1.4102151222794832</v>
      </c>
      <c r="AL1877" s="24">
        <f t="shared" si="929"/>
        <v>725.06440262300691</v>
      </c>
      <c r="AM1877" s="14">
        <f t="shared" si="930"/>
        <v>575.6180741200908</v>
      </c>
    </row>
    <row r="1878" spans="2:39" x14ac:dyDescent="0.25">
      <c r="B1878" s="3">
        <f t="shared" si="913"/>
        <v>9300</v>
      </c>
      <c r="C1878" s="14">
        <f t="shared" si="914"/>
        <v>155</v>
      </c>
      <c r="D1878" s="11">
        <f t="shared" si="915"/>
        <v>1087.3512646170616</v>
      </c>
      <c r="E1878" s="11">
        <f t="shared" si="901"/>
        <v>843.89660008784767</v>
      </c>
      <c r="F1878" s="11">
        <f t="shared" si="916"/>
        <v>426.65809463458248</v>
      </c>
      <c r="G1878" s="11">
        <f t="shared" si="902"/>
        <v>725.18559449306292</v>
      </c>
      <c r="H1878" s="11">
        <f t="shared" si="903"/>
        <v>586.25583584187348</v>
      </c>
      <c r="I1878" s="24">
        <f t="shared" si="917"/>
        <v>426.65809463458248</v>
      </c>
      <c r="J1878" s="12">
        <f t="shared" si="904"/>
        <v>0.18658440277475025</v>
      </c>
      <c r="K1878" s="24">
        <f t="shared" si="905"/>
        <v>619.5860630481684</v>
      </c>
      <c r="L1878" s="12">
        <f t="shared" si="918"/>
        <v>0.18264009233241493</v>
      </c>
      <c r="M1878" s="24">
        <f t="shared" si="919"/>
        <v>725.18559449306292</v>
      </c>
      <c r="N1878" s="12">
        <f t="shared" si="906"/>
        <v>0.22928793128573866</v>
      </c>
      <c r="O1878" s="24">
        <f t="shared" si="907"/>
        <v>1680.6393442100275</v>
      </c>
      <c r="P1878" s="12">
        <f t="shared" si="920"/>
        <v>0.12054318780099274</v>
      </c>
      <c r="Q1878" s="24">
        <f t="shared" si="921"/>
        <v>586.25583584187348</v>
      </c>
      <c r="R1878" s="12">
        <f t="shared" si="908"/>
        <v>0.28462214635453958</v>
      </c>
      <c r="S1878" s="24">
        <f t="shared" si="909"/>
        <v>744.64576236885398</v>
      </c>
      <c r="T1878" s="12">
        <f t="shared" si="922"/>
        <v>0.20437571297682988</v>
      </c>
      <c r="W1878" s="24">
        <f t="shared" si="923"/>
        <v>696.30792820881629</v>
      </c>
      <c r="X1878" s="24">
        <f t="shared" si="924"/>
        <v>977.85785309785035</v>
      </c>
      <c r="Y1878" s="13">
        <f t="shared" si="910"/>
        <v>0.25509209580045727</v>
      </c>
      <c r="Z1878" s="24">
        <f t="shared" si="911"/>
        <v>3689.7167969757847</v>
      </c>
      <c r="AA1878" s="24">
        <f t="shared" si="912"/>
        <v>18708.586781074679</v>
      </c>
      <c r="AB1878" s="24">
        <f t="shared" si="925"/>
        <v>725.18559449306292</v>
      </c>
      <c r="AC1878" s="24">
        <f t="shared" si="926"/>
        <v>586.25583584187348</v>
      </c>
      <c r="AE1878" s="14">
        <f t="shared" si="927"/>
        <v>155</v>
      </c>
      <c r="AF1878" s="24">
        <f t="shared" si="900"/>
        <v>518.12791792093674</v>
      </c>
      <c r="AG1878" s="3">
        <f t="shared" si="928"/>
        <v>-1</v>
      </c>
      <c r="AH1878" s="3">
        <f>IF(AC1878&lt;=450,AthetaR30_0,IF(AC1878&gt;=650,AthetaR30_2,(IF(AC1878&lt;=550,AthetaR30_0+(AthetaR30_1-AthetaR30_0)/100*(AC1878-450),AthetaR30_1+(AthetaR30_2-AthetaR30_1)/100*(AC1878-450)))))</f>
        <v>0</v>
      </c>
      <c r="AI1878" s="3">
        <f>IF(AD1878&lt;=450,AthetaR60_0,IF(AD1878&gt;=650,AthetaR60_2,(IF(AD1878&lt;=550,AthetaR60_0+(AthetaR60_1-AthetaR60_0)/100*(AD1878-450),AthetaR60_1+(AthetaR60_2-AthetaR60_1)/100*(AD1878-450)))))</f>
        <v>0.5</v>
      </c>
      <c r="AJ1878" s="3">
        <f>IF(AE1878&lt;=450,AthetaR90_0,IF(AE1878&gt;=650,AthetaR90_2,(IF(AE1878&lt;=550,AthetaR90_0+(AthetaR90_1-AthetaR90_0)/100*(AE1878-450),AthetaR90_1+(AthetaR90_2-AthetaR90_1)/100*(AE1878-450)))))</f>
        <v>1.3</v>
      </c>
      <c r="AK1878" s="3">
        <f>IF(AF1878&lt;=450,AthetaR120_0,IF(AF1878&gt;=650,AthetaR120_2,(IF(AF1878&lt;=550,AthetaR120_0+(AthetaR120_1-AthetaR120_0)/100*(AF1878-450),AthetaR120_1+(AthetaR120_2-AthetaR120_1)/100*(AF1878-450)))))</f>
        <v>1.4094789909692556</v>
      </c>
      <c r="AL1878" s="24">
        <f t="shared" si="929"/>
        <v>725.18559449306292</v>
      </c>
      <c r="AM1878" s="14">
        <f t="shared" si="930"/>
        <v>575.80992875571008</v>
      </c>
    </row>
    <row r="1879" spans="2:39" x14ac:dyDescent="0.25">
      <c r="B1879" s="3">
        <f t="shared" si="913"/>
        <v>9305</v>
      </c>
      <c r="C1879" s="14">
        <f t="shared" si="914"/>
        <v>155.08333333333334</v>
      </c>
      <c r="D1879" s="11">
        <f t="shared" si="915"/>
        <v>1087.4317327158039</v>
      </c>
      <c r="E1879" s="11">
        <f t="shared" si="901"/>
        <v>844.11039843649974</v>
      </c>
      <c r="F1879" s="11">
        <f t="shared" si="916"/>
        <v>426.84073472691489</v>
      </c>
      <c r="G1879" s="11">
        <f t="shared" si="902"/>
        <v>725.30613768086391</v>
      </c>
      <c r="H1879" s="11">
        <f t="shared" si="903"/>
        <v>586.46021155485028</v>
      </c>
      <c r="I1879" s="24">
        <f t="shared" si="917"/>
        <v>426.84073472691489</v>
      </c>
      <c r="J1879" s="12">
        <f t="shared" si="904"/>
        <v>0.18655451603993439</v>
      </c>
      <c r="K1879" s="24">
        <f t="shared" si="905"/>
        <v>619.68532306478448</v>
      </c>
      <c r="L1879" s="12">
        <f t="shared" si="918"/>
        <v>0.18258490648626943</v>
      </c>
      <c r="M1879" s="24">
        <f t="shared" si="919"/>
        <v>725.30613768086391</v>
      </c>
      <c r="N1879" s="12">
        <f t="shared" si="906"/>
        <v>0.22798090436329013</v>
      </c>
      <c r="O1879" s="24">
        <f t="shared" si="907"/>
        <v>1690.2745409645252</v>
      </c>
      <c r="P1879" s="12">
        <f t="shared" si="920"/>
        <v>0.11989297415177204</v>
      </c>
      <c r="Q1879" s="24">
        <f t="shared" si="921"/>
        <v>586.46021155485028</v>
      </c>
      <c r="R1879" s="12">
        <f t="shared" si="908"/>
        <v>0.2845377324366905</v>
      </c>
      <c r="S1879" s="24">
        <f t="shared" si="909"/>
        <v>744.8666767118234</v>
      </c>
      <c r="T1879" s="12">
        <f t="shared" si="922"/>
        <v>0.20427056965617862</v>
      </c>
      <c r="W1879" s="24">
        <f t="shared" si="923"/>
        <v>696.56302030461677</v>
      </c>
      <c r="X1879" s="24">
        <f t="shared" si="924"/>
        <v>979.77769556521616</v>
      </c>
      <c r="Y1879" s="13">
        <f t="shared" si="910"/>
        <v>0.25466332851168966</v>
      </c>
      <c r="Z1879" s="24">
        <f t="shared" si="911"/>
        <v>3688.684453297074</v>
      </c>
      <c r="AA1879" s="24">
        <f t="shared" si="912"/>
        <v>18715.872309172664</v>
      </c>
      <c r="AB1879" s="24">
        <f t="shared" si="925"/>
        <v>725.30613768086391</v>
      </c>
      <c r="AC1879" s="24">
        <f t="shared" si="926"/>
        <v>586.46021155485028</v>
      </c>
      <c r="AE1879" s="14">
        <f t="shared" si="927"/>
        <v>155.08333333333334</v>
      </c>
      <c r="AF1879" s="24">
        <f t="shared" si="900"/>
        <v>518.23010577742514</v>
      </c>
      <c r="AG1879" s="3">
        <f t="shared" si="928"/>
        <v>-1</v>
      </c>
      <c r="AH1879" s="3">
        <f>IF(AC1879&lt;=450,AthetaR30_0,IF(AC1879&gt;=650,AthetaR30_2,(IF(AC1879&lt;=550,AthetaR30_0+(AthetaR30_1-AthetaR30_0)/100*(AC1879-450),AthetaR30_1+(AthetaR30_2-AthetaR30_1)/100*(AC1879-450)))))</f>
        <v>0</v>
      </c>
      <c r="AI1879" s="3">
        <f>IF(AD1879&lt;=450,AthetaR60_0,IF(AD1879&gt;=650,AthetaR60_2,(IF(AD1879&lt;=550,AthetaR60_0+(AthetaR60_1-AthetaR60_0)/100*(AD1879-450),AthetaR60_1+(AthetaR60_2-AthetaR60_1)/100*(AD1879-450)))))</f>
        <v>0.5</v>
      </c>
      <c r="AJ1879" s="3">
        <f>IF(AE1879&lt;=450,AthetaR90_0,IF(AE1879&gt;=650,AthetaR90_2,(IF(AE1879&lt;=550,AthetaR90_0+(AthetaR90_1-AthetaR90_0)/100*(AE1879-450),AthetaR90_1+(AthetaR90_2-AthetaR90_1)/100*(AE1879-450)))))</f>
        <v>1.3</v>
      </c>
      <c r="AK1879" s="3">
        <f>IF(AF1879&lt;=450,AthetaR120_0,IF(AF1879&gt;=650,AthetaR120_2,(IF(AF1879&lt;=550,AthetaR120_0+(AthetaR120_1-AthetaR120_0)/100*(AF1879-450),AthetaR120_1+(AthetaR120_2-AthetaR120_1)/100*(AF1879-450)))))</f>
        <v>1.4087432384025391</v>
      </c>
      <c r="AL1879" s="24">
        <f t="shared" si="929"/>
        <v>725.30613768086391</v>
      </c>
      <c r="AM1879" s="14">
        <f t="shared" si="930"/>
        <v>576.00169567676926</v>
      </c>
    </row>
    <row r="1880" spans="2:39" x14ac:dyDescent="0.25">
      <c r="B1880" s="3">
        <f t="shared" si="913"/>
        <v>9310</v>
      </c>
      <c r="C1880" s="14">
        <f t="shared" si="914"/>
        <v>155.16666666666666</v>
      </c>
      <c r="D1880" s="11">
        <f t="shared" si="915"/>
        <v>1087.5121576217909</v>
      </c>
      <c r="E1880" s="11">
        <f t="shared" si="901"/>
        <v>844.3241967851518</v>
      </c>
      <c r="F1880" s="11">
        <f t="shared" si="916"/>
        <v>427.02331963340117</v>
      </c>
      <c r="G1880" s="11">
        <f t="shared" si="902"/>
        <v>725.42603065501567</v>
      </c>
      <c r="H1880" s="11">
        <f t="shared" si="903"/>
        <v>586.66448212450643</v>
      </c>
      <c r="I1880" s="24">
        <f t="shared" si="917"/>
        <v>427.02331963340117</v>
      </c>
      <c r="J1880" s="12">
        <f t="shared" si="904"/>
        <v>0.18652462476965101</v>
      </c>
      <c r="K1880" s="24">
        <f t="shared" si="905"/>
        <v>619.78462996061796</v>
      </c>
      <c r="L1880" s="12">
        <f t="shared" si="918"/>
        <v>0.18252972673636272</v>
      </c>
      <c r="M1880" s="24">
        <f t="shared" si="919"/>
        <v>725.42603065501567</v>
      </c>
      <c r="N1880" s="12">
        <f t="shared" si="906"/>
        <v>0.22667118940373596</v>
      </c>
      <c r="O1880" s="24">
        <f t="shared" si="907"/>
        <v>1700.0410130860073</v>
      </c>
      <c r="P1880" s="12">
        <f t="shared" si="920"/>
        <v>0.11924125479125788</v>
      </c>
      <c r="Q1880" s="24">
        <f t="shared" si="921"/>
        <v>586.66448212450643</v>
      </c>
      <c r="R1880" s="12">
        <f t="shared" si="908"/>
        <v>0.28445334135012756</v>
      </c>
      <c r="S1880" s="24">
        <f t="shared" si="909"/>
        <v>745.08766236765678</v>
      </c>
      <c r="T1880" s="12">
        <f t="shared" si="922"/>
        <v>0.20416548954324451</v>
      </c>
      <c r="W1880" s="24">
        <f t="shared" si="923"/>
        <v>696.81768363312847</v>
      </c>
      <c r="X1880" s="24">
        <f t="shared" si="924"/>
        <v>981.71803499764417</v>
      </c>
      <c r="Y1880" s="13">
        <f t="shared" si="910"/>
        <v>0.2542315291828538</v>
      </c>
      <c r="Z1880" s="24">
        <f t="shared" si="911"/>
        <v>3687.6628288005832</v>
      </c>
      <c r="AA1880" s="24">
        <f t="shared" si="912"/>
        <v>18723.199925090172</v>
      </c>
      <c r="AB1880" s="24">
        <f t="shared" si="925"/>
        <v>725.42603065501567</v>
      </c>
      <c r="AC1880" s="24">
        <f t="shared" si="926"/>
        <v>586.66448212450643</v>
      </c>
      <c r="AE1880" s="14">
        <f t="shared" si="927"/>
        <v>155.16666666666666</v>
      </c>
      <c r="AF1880" s="24">
        <f t="shared" si="900"/>
        <v>518.33224106225316</v>
      </c>
      <c r="AG1880" s="3">
        <f t="shared" si="928"/>
        <v>-1</v>
      </c>
      <c r="AH1880" s="3">
        <f>IF(AC1880&lt;=450,AthetaR30_0,IF(AC1880&gt;=650,AthetaR30_2,(IF(AC1880&lt;=550,AthetaR30_0+(AthetaR30_1-AthetaR30_0)/100*(AC1880-450),AthetaR30_1+(AthetaR30_2-AthetaR30_1)/100*(AC1880-450)))))</f>
        <v>0</v>
      </c>
      <c r="AI1880" s="3">
        <f>IF(AD1880&lt;=450,AthetaR60_0,IF(AD1880&gt;=650,AthetaR60_2,(IF(AD1880&lt;=550,AthetaR60_0+(AthetaR60_1-AthetaR60_0)/100*(AD1880-450),AthetaR60_1+(AthetaR60_2-AthetaR60_1)/100*(AD1880-450)))))</f>
        <v>0.5</v>
      </c>
      <c r="AJ1880" s="3">
        <f>IF(AE1880&lt;=450,AthetaR90_0,IF(AE1880&gt;=650,AthetaR90_2,(IF(AE1880&lt;=550,AthetaR90_0+(AthetaR90_1-AthetaR90_0)/100*(AE1880-450),AthetaR90_1+(AthetaR90_2-AthetaR90_1)/100*(AE1880-450)))))</f>
        <v>1.3</v>
      </c>
      <c r="AK1880" s="3">
        <f>IF(AF1880&lt;=450,AthetaR120_0,IF(AF1880&gt;=650,AthetaR120_2,(IF(AF1880&lt;=550,AthetaR120_0+(AthetaR120_1-AthetaR120_0)/100*(AF1880-450),AthetaR120_1+(AthetaR120_2-AthetaR120_1)/100*(AF1880-450)))))</f>
        <v>1.4080078643517773</v>
      </c>
      <c r="AL1880" s="24">
        <f t="shared" si="929"/>
        <v>725.42603065501567</v>
      </c>
      <c r="AM1880" s="14">
        <f t="shared" si="930"/>
        <v>576.19337515124585</v>
      </c>
    </row>
    <row r="1881" spans="2:39" x14ac:dyDescent="0.25">
      <c r="B1881" s="3">
        <f t="shared" si="913"/>
        <v>9315</v>
      </c>
      <c r="C1881" s="14">
        <f t="shared" si="914"/>
        <v>155.25</v>
      </c>
      <c r="D1881" s="11">
        <f t="shared" si="915"/>
        <v>1087.5925393813673</v>
      </c>
      <c r="E1881" s="11">
        <f t="shared" si="901"/>
        <v>844.53799513380386</v>
      </c>
      <c r="F1881" s="11">
        <f t="shared" si="916"/>
        <v>427.20584936013756</v>
      </c>
      <c r="G1881" s="11">
        <f t="shared" si="902"/>
        <v>725.54527190980696</v>
      </c>
      <c r="H1881" s="11">
        <f t="shared" si="903"/>
        <v>586.86864761404968</v>
      </c>
      <c r="I1881" s="24">
        <f t="shared" si="917"/>
        <v>427.20584936013756</v>
      </c>
      <c r="J1881" s="12">
        <f t="shared" si="904"/>
        <v>0.18649472896844857</v>
      </c>
      <c r="K1881" s="24">
        <f t="shared" si="905"/>
        <v>619.88398375033694</v>
      </c>
      <c r="L1881" s="12">
        <f t="shared" si="918"/>
        <v>0.18247455310027993</v>
      </c>
      <c r="M1881" s="24">
        <f t="shared" si="919"/>
        <v>725.54527190980696</v>
      </c>
      <c r="N1881" s="12">
        <f t="shared" si="906"/>
        <v>0.22535885269916525</v>
      </c>
      <c r="O1881" s="24">
        <f t="shared" si="907"/>
        <v>1709.9408958464444</v>
      </c>
      <c r="P1881" s="12">
        <f t="shared" si="920"/>
        <v>0.11858805606376982</v>
      </c>
      <c r="Q1881" s="24">
        <f t="shared" si="921"/>
        <v>586.86864761404968</v>
      </c>
      <c r="R1881" s="12">
        <f t="shared" si="908"/>
        <v>0.28436897313830745</v>
      </c>
      <c r="S1881" s="24">
        <f t="shared" si="909"/>
        <v>745.30871923272002</v>
      </c>
      <c r="T1881" s="12">
        <f t="shared" si="922"/>
        <v>0.20406047263543156</v>
      </c>
      <c r="W1881" s="24">
        <f t="shared" si="923"/>
        <v>697.07191516231137</v>
      </c>
      <c r="X1881" s="24">
        <f t="shared" si="924"/>
        <v>983.6791694887005</v>
      </c>
      <c r="Y1881" s="13">
        <f t="shared" si="910"/>
        <v>0.25379667130302402</v>
      </c>
      <c r="Z1881" s="24">
        <f t="shared" si="911"/>
        <v>3686.6519992873123</v>
      </c>
      <c r="AA1881" s="24">
        <f t="shared" si="912"/>
        <v>18730.570035719986</v>
      </c>
      <c r="AB1881" s="24">
        <f t="shared" si="925"/>
        <v>725.54527190980696</v>
      </c>
      <c r="AC1881" s="24">
        <f t="shared" si="926"/>
        <v>586.86864761404968</v>
      </c>
      <c r="AE1881" s="14">
        <f t="shared" si="927"/>
        <v>155.25</v>
      </c>
      <c r="AF1881" s="24">
        <f t="shared" si="900"/>
        <v>518.43432380702484</v>
      </c>
      <c r="AG1881" s="3">
        <f t="shared" si="928"/>
        <v>-1</v>
      </c>
      <c r="AH1881" s="3">
        <f>IF(AC1881&lt;=450,AthetaR30_0,IF(AC1881&gt;=650,AthetaR30_2,(IF(AC1881&lt;=550,AthetaR30_0+(AthetaR30_1-AthetaR30_0)/100*(AC1881-450),AthetaR30_1+(AthetaR30_2-AthetaR30_1)/100*(AC1881-450)))))</f>
        <v>0</v>
      </c>
      <c r="AI1881" s="3">
        <f>IF(AD1881&lt;=450,AthetaR60_0,IF(AD1881&gt;=650,AthetaR60_2,(IF(AD1881&lt;=550,AthetaR60_0+(AthetaR60_1-AthetaR60_0)/100*(AD1881-450),AthetaR60_1+(AthetaR60_2-AthetaR60_1)/100*(AD1881-450)))))</f>
        <v>0.5</v>
      </c>
      <c r="AJ1881" s="3">
        <f>IF(AE1881&lt;=450,AthetaR90_0,IF(AE1881&gt;=650,AthetaR90_2,(IF(AE1881&lt;=550,AthetaR90_0+(AthetaR90_1-AthetaR90_0)/100*(AE1881-450),AthetaR90_1+(AthetaR90_2-AthetaR90_1)/100*(AE1881-450)))))</f>
        <v>1.3</v>
      </c>
      <c r="AK1881" s="3">
        <f>IF(AF1881&lt;=450,AthetaR120_0,IF(AF1881&gt;=650,AthetaR120_2,(IF(AF1881&lt;=550,AthetaR120_0+(AthetaR120_1-AthetaR120_0)/100*(AF1881-450),AthetaR120_1+(AthetaR120_2-AthetaR120_1)/100*(AF1881-450)))))</f>
        <v>1.4072728685894211</v>
      </c>
      <c r="AL1881" s="24">
        <f t="shared" si="929"/>
        <v>725.54527190980696</v>
      </c>
      <c r="AM1881" s="14">
        <f t="shared" si="930"/>
        <v>576.38496744887891</v>
      </c>
    </row>
    <row r="1882" spans="2:39" x14ac:dyDescent="0.25">
      <c r="B1882" s="3">
        <f t="shared" si="913"/>
        <v>9320</v>
      </c>
      <c r="C1882" s="14">
        <f t="shared" si="914"/>
        <v>155.33333333333334</v>
      </c>
      <c r="D1882" s="11">
        <f t="shared" si="915"/>
        <v>1087.6728780408025</v>
      </c>
      <c r="E1882" s="11">
        <f t="shared" si="901"/>
        <v>844.75179348245604</v>
      </c>
      <c r="F1882" s="11">
        <f t="shared" si="916"/>
        <v>427.38832391323785</v>
      </c>
      <c r="G1882" s="11">
        <f t="shared" si="902"/>
        <v>725.66385996587076</v>
      </c>
      <c r="H1882" s="11">
        <f t="shared" si="903"/>
        <v>587.07270808668511</v>
      </c>
      <c r="I1882" s="24">
        <f t="shared" si="917"/>
        <v>427.38832391323785</v>
      </c>
      <c r="J1882" s="12">
        <f t="shared" si="904"/>
        <v>0.18646482864090946</v>
      </c>
      <c r="K1882" s="24">
        <f t="shared" si="905"/>
        <v>619.98338444850344</v>
      </c>
      <c r="L1882" s="12">
        <f t="shared" si="918"/>
        <v>0.18241938559562706</v>
      </c>
      <c r="M1882" s="24">
        <f t="shared" si="919"/>
        <v>725.66385996587076</v>
      </c>
      <c r="N1882" s="12">
        <f t="shared" si="906"/>
        <v>0.22404396181330152</v>
      </c>
      <c r="O1882" s="24">
        <f t="shared" si="907"/>
        <v>1719.9763624625357</v>
      </c>
      <c r="P1882" s="12">
        <f t="shared" si="920"/>
        <v>0.11793340497809092</v>
      </c>
      <c r="Q1882" s="24">
        <f t="shared" si="921"/>
        <v>587.07270808668511</v>
      </c>
      <c r="R1882" s="12">
        <f t="shared" si="908"/>
        <v>0.28428462784456626</v>
      </c>
      <c r="S1882" s="24">
        <f t="shared" si="909"/>
        <v>745.5298472034026</v>
      </c>
      <c r="T1882" s="12">
        <f t="shared" si="922"/>
        <v>0.20395551893006367</v>
      </c>
      <c r="W1882" s="24">
        <f t="shared" si="923"/>
        <v>697.32571183361438</v>
      </c>
      <c r="X1882" s="24">
        <f t="shared" si="924"/>
        <v>985.66140247649673</v>
      </c>
      <c r="Y1882" s="13">
        <f t="shared" si="910"/>
        <v>0.25335872815681487</v>
      </c>
      <c r="Z1882" s="24">
        <f t="shared" si="911"/>
        <v>3685.6520412210416</v>
      </c>
      <c r="AA1882" s="24">
        <f t="shared" si="912"/>
        <v>18737.983051545951</v>
      </c>
      <c r="AB1882" s="24">
        <f t="shared" si="925"/>
        <v>725.66385996587076</v>
      </c>
      <c r="AC1882" s="24">
        <f t="shared" si="926"/>
        <v>587.07270808668511</v>
      </c>
      <c r="AE1882" s="14">
        <f t="shared" si="927"/>
        <v>155.33333333333334</v>
      </c>
      <c r="AF1882" s="24">
        <f t="shared" si="900"/>
        <v>518.5363540433425</v>
      </c>
      <c r="AG1882" s="3">
        <f t="shared" si="928"/>
        <v>-1</v>
      </c>
      <c r="AH1882" s="3">
        <f>IF(AC1882&lt;=450,AthetaR30_0,IF(AC1882&gt;=650,AthetaR30_2,(IF(AC1882&lt;=550,AthetaR30_0+(AthetaR30_1-AthetaR30_0)/100*(AC1882-450),AthetaR30_1+(AthetaR30_2-AthetaR30_1)/100*(AC1882-450)))))</f>
        <v>0</v>
      </c>
      <c r="AI1882" s="3">
        <f>IF(AD1882&lt;=450,AthetaR60_0,IF(AD1882&gt;=650,AthetaR60_2,(IF(AD1882&lt;=550,AthetaR60_0+(AthetaR60_1-AthetaR60_0)/100*(AD1882-450),AthetaR60_1+(AthetaR60_2-AthetaR60_1)/100*(AD1882-450)))))</f>
        <v>0.5</v>
      </c>
      <c r="AJ1882" s="3">
        <f>IF(AE1882&lt;=450,AthetaR90_0,IF(AE1882&gt;=650,AthetaR90_2,(IF(AE1882&lt;=550,AthetaR90_0+(AthetaR90_1-AthetaR90_0)/100*(AE1882-450),AthetaR90_1+(AthetaR90_2-AthetaR90_1)/100*(AE1882-450)))))</f>
        <v>1.3</v>
      </c>
      <c r="AK1882" s="3">
        <f>IF(AF1882&lt;=450,AthetaR120_0,IF(AF1882&gt;=650,AthetaR120_2,(IF(AF1882&lt;=550,AthetaR120_0+(AthetaR120_1-AthetaR120_0)/100*(AF1882-450),AthetaR120_1+(AthetaR120_2-AthetaR120_1)/100*(AF1882-450)))))</f>
        <v>1.406538250887934</v>
      </c>
      <c r="AL1882" s="24">
        <f t="shared" si="929"/>
        <v>725.66385996587076</v>
      </c>
      <c r="AM1882" s="14">
        <f t="shared" si="930"/>
        <v>576.57647284118366</v>
      </c>
    </row>
    <row r="1883" spans="2:39" x14ac:dyDescent="0.25">
      <c r="B1883" s="3">
        <f t="shared" si="913"/>
        <v>9325</v>
      </c>
      <c r="C1883" s="14">
        <f t="shared" si="914"/>
        <v>155.41666666666666</v>
      </c>
      <c r="D1883" s="11">
        <f t="shared" si="915"/>
        <v>1087.7531736462915</v>
      </c>
      <c r="E1883" s="11">
        <f t="shared" si="901"/>
        <v>844.96559183110799</v>
      </c>
      <c r="F1883" s="11">
        <f t="shared" si="916"/>
        <v>427.57074329883346</v>
      </c>
      <c r="G1883" s="11">
        <f t="shared" si="902"/>
        <v>725.78179337084885</v>
      </c>
      <c r="H1883" s="11">
        <f t="shared" si="903"/>
        <v>587.27666360561523</v>
      </c>
      <c r="I1883" s="24">
        <f t="shared" si="917"/>
        <v>427.57074329883346</v>
      </c>
      <c r="J1883" s="12">
        <f t="shared" si="904"/>
        <v>0.18643492379164964</v>
      </c>
      <c r="K1883" s="24">
        <f t="shared" si="905"/>
        <v>620.0828320695739</v>
      </c>
      <c r="L1883" s="12">
        <f t="shared" si="918"/>
        <v>0.18236422424000084</v>
      </c>
      <c r="M1883" s="24">
        <f t="shared" si="919"/>
        <v>725.78179337084885</v>
      </c>
      <c r="N1883" s="12">
        <f t="shared" si="906"/>
        <v>0.22272658557980859</v>
      </c>
      <c r="O1883" s="24">
        <f t="shared" si="907"/>
        <v>1730.1496247885357</v>
      </c>
      <c r="P1883" s="12">
        <f t="shared" si="920"/>
        <v>0.11727732921006934</v>
      </c>
      <c r="Q1883" s="24">
        <f t="shared" si="921"/>
        <v>587.27666360561523</v>
      </c>
      <c r="R1883" s="12">
        <f t="shared" si="908"/>
        <v>0.28420030551212044</v>
      </c>
      <c r="S1883" s="24">
        <f t="shared" si="909"/>
        <v>745.75104617611623</v>
      </c>
      <c r="T1883" s="12">
        <f t="shared" si="922"/>
        <v>0.20385062842433932</v>
      </c>
      <c r="W1883" s="24">
        <f t="shared" si="923"/>
        <v>697.57907056177123</v>
      </c>
      <c r="X1883" s="24">
        <f t="shared" si="924"/>
        <v>987.66504285532687</v>
      </c>
      <c r="Y1883" s="13">
        <f t="shared" si="910"/>
        <v>0.252917672825066</v>
      </c>
      <c r="Z1883" s="24">
        <f t="shared" si="911"/>
        <v>3684.6630317334188</v>
      </c>
      <c r="AA1883" s="24">
        <f t="shared" si="912"/>
        <v>18745.439386670841</v>
      </c>
      <c r="AB1883" s="24">
        <f t="shared" si="925"/>
        <v>725.78179337084885</v>
      </c>
      <c r="AC1883" s="24">
        <f t="shared" si="926"/>
        <v>587.27666360561523</v>
      </c>
      <c r="AE1883" s="14">
        <f t="shared" si="927"/>
        <v>155.41666666666666</v>
      </c>
      <c r="AF1883" s="24">
        <f t="shared" si="900"/>
        <v>518.63833180280767</v>
      </c>
      <c r="AG1883" s="3">
        <f t="shared" si="928"/>
        <v>-1</v>
      </c>
      <c r="AH1883" s="3">
        <f>IF(AC1883&lt;=450,AthetaR30_0,IF(AC1883&gt;=650,AthetaR30_2,(IF(AC1883&lt;=550,AthetaR30_0+(AthetaR30_1-AthetaR30_0)/100*(AC1883-450),AthetaR30_1+(AthetaR30_2-AthetaR30_1)/100*(AC1883-450)))))</f>
        <v>0</v>
      </c>
      <c r="AI1883" s="3">
        <f>IF(AD1883&lt;=450,AthetaR60_0,IF(AD1883&gt;=650,AthetaR60_2,(IF(AD1883&lt;=550,AthetaR60_0+(AthetaR60_1-AthetaR60_0)/100*(AD1883-450),AthetaR60_1+(AthetaR60_2-AthetaR60_1)/100*(AD1883-450)))))</f>
        <v>0.5</v>
      </c>
      <c r="AJ1883" s="3">
        <f>IF(AE1883&lt;=450,AthetaR90_0,IF(AE1883&gt;=650,AthetaR90_2,(IF(AE1883&lt;=550,AthetaR90_0+(AthetaR90_1-AthetaR90_0)/100*(AE1883-450),AthetaR90_1+(AthetaR90_2-AthetaR90_1)/100*(AE1883-450)))))</f>
        <v>1.3</v>
      </c>
      <c r="AK1883" s="3">
        <f>IF(AF1883&lt;=450,AthetaR120_0,IF(AF1883&gt;=650,AthetaR120_2,(IF(AF1883&lt;=550,AthetaR120_0+(AthetaR120_1-AthetaR120_0)/100*(AF1883-450),AthetaR120_1+(AthetaR120_2-AthetaR120_1)/100*(AF1883-450)))))</f>
        <v>1.4058040110197849</v>
      </c>
      <c r="AL1883" s="24">
        <f t="shared" si="929"/>
        <v>725.78179337084885</v>
      </c>
      <c r="AM1883" s="14">
        <f t="shared" si="930"/>
        <v>576.76789160146643</v>
      </c>
    </row>
    <row r="1884" spans="2:39" x14ac:dyDescent="0.25">
      <c r="B1884" s="3">
        <f t="shared" si="913"/>
        <v>9330</v>
      </c>
      <c r="C1884" s="14">
        <f t="shared" si="914"/>
        <v>155.5</v>
      </c>
      <c r="D1884" s="11">
        <f t="shared" si="915"/>
        <v>1087.8334262439553</v>
      </c>
      <c r="E1884" s="11">
        <f t="shared" si="901"/>
        <v>845.17939017976016</v>
      </c>
      <c r="F1884" s="11">
        <f t="shared" si="916"/>
        <v>427.75310752307348</v>
      </c>
      <c r="G1884" s="11">
        <f t="shared" si="902"/>
        <v>725.89907070005893</v>
      </c>
      <c r="H1884" s="11">
        <f t="shared" si="903"/>
        <v>587.48051423403956</v>
      </c>
      <c r="I1884" s="24">
        <f t="shared" si="917"/>
        <v>427.75310752307348</v>
      </c>
      <c r="J1884" s="12">
        <f t="shared" si="904"/>
        <v>0.18640501442531887</v>
      </c>
      <c r="K1884" s="24">
        <f t="shared" si="905"/>
        <v>620.18232662789865</v>
      </c>
      <c r="L1884" s="12">
        <f t="shared" si="918"/>
        <v>0.18230906905097624</v>
      </c>
      <c r="M1884" s="24">
        <f t="shared" si="919"/>
        <v>725.89907070005893</v>
      </c>
      <c r="N1884" s="12">
        <f t="shared" si="906"/>
        <v>0.22140679409987557</v>
      </c>
      <c r="O1884" s="24">
        <f t="shared" si="907"/>
        <v>1740.4629340213826</v>
      </c>
      <c r="P1884" s="12">
        <f t="shared" si="920"/>
        <v>0.11661985710492671</v>
      </c>
      <c r="Q1884" s="24">
        <f t="shared" si="921"/>
        <v>587.48051423403956</v>
      </c>
      <c r="R1884" s="12">
        <f t="shared" si="908"/>
        <v>0.28411600618406574</v>
      </c>
      <c r="S1884" s="24">
        <f t="shared" si="909"/>
        <v>745.972316047297</v>
      </c>
      <c r="T1884" s="12">
        <f t="shared" si="922"/>
        <v>0.20374580111531213</v>
      </c>
      <c r="W1884" s="24">
        <f t="shared" si="923"/>
        <v>697.83198823459634</v>
      </c>
      <c r="X1884" s="24">
        <f t="shared" si="924"/>
        <v>989.69040508991543</v>
      </c>
      <c r="Y1884" s="13">
        <f t="shared" si="910"/>
        <v>0.25247347818563742</v>
      </c>
      <c r="Z1884" s="24">
        <f t="shared" si="911"/>
        <v>3683.6850486290955</v>
      </c>
      <c r="AA1884" s="24">
        <f t="shared" si="912"/>
        <v>18752.939458844543</v>
      </c>
      <c r="AB1884" s="24">
        <f t="shared" si="925"/>
        <v>725.89907070005893</v>
      </c>
      <c r="AC1884" s="24">
        <f t="shared" si="926"/>
        <v>587.48051423403956</v>
      </c>
      <c r="AE1884" s="14">
        <f t="shared" si="927"/>
        <v>155.5</v>
      </c>
      <c r="AF1884" s="24">
        <f t="shared" si="900"/>
        <v>518.74025711701984</v>
      </c>
      <c r="AG1884" s="3">
        <f t="shared" si="928"/>
        <v>-1</v>
      </c>
      <c r="AH1884" s="3">
        <f>IF(AC1884&lt;=450,AthetaR30_0,IF(AC1884&gt;=650,AthetaR30_2,(IF(AC1884&lt;=550,AthetaR30_0+(AthetaR30_1-AthetaR30_0)/100*(AC1884-450),AthetaR30_1+(AthetaR30_2-AthetaR30_1)/100*(AC1884-450)))))</f>
        <v>0</v>
      </c>
      <c r="AI1884" s="3">
        <f>IF(AD1884&lt;=450,AthetaR60_0,IF(AD1884&gt;=650,AthetaR60_2,(IF(AD1884&lt;=550,AthetaR60_0+(AthetaR60_1-AthetaR60_0)/100*(AD1884-450),AthetaR60_1+(AthetaR60_2-AthetaR60_1)/100*(AD1884-450)))))</f>
        <v>0.5</v>
      </c>
      <c r="AJ1884" s="3">
        <f>IF(AE1884&lt;=450,AthetaR90_0,IF(AE1884&gt;=650,AthetaR90_2,(IF(AE1884&lt;=550,AthetaR90_0+(AthetaR90_1-AthetaR90_0)/100*(AE1884-450),AthetaR90_1+(AthetaR90_2-AthetaR90_1)/100*(AE1884-450)))))</f>
        <v>1.3</v>
      </c>
      <c r="AK1884" s="3">
        <f>IF(AF1884&lt;=450,AthetaR120_0,IF(AF1884&gt;=650,AthetaR120_2,(IF(AF1884&lt;=550,AthetaR120_0+(AthetaR120_1-AthetaR120_0)/100*(AF1884-450),AthetaR120_1+(AthetaR120_2-AthetaR120_1)/100*(AF1884-450)))))</f>
        <v>1.4050701487574573</v>
      </c>
      <c r="AL1884" s="24">
        <f t="shared" si="929"/>
        <v>725.89907070005893</v>
      </c>
      <c r="AM1884" s="14">
        <f t="shared" si="930"/>
        <v>576.95922400483778</v>
      </c>
    </row>
    <row r="1885" spans="2:39" x14ac:dyDescent="0.25">
      <c r="B1885" s="3">
        <f t="shared" si="913"/>
        <v>9335</v>
      </c>
      <c r="C1885" s="14">
        <f t="shared" si="914"/>
        <v>155.58333333333334</v>
      </c>
      <c r="D1885" s="11">
        <f t="shared" si="915"/>
        <v>1087.9136358798414</v>
      </c>
      <c r="E1885" s="11">
        <f t="shared" si="901"/>
        <v>845.39318852841222</v>
      </c>
      <c r="F1885" s="11">
        <f t="shared" si="916"/>
        <v>427.93541659212445</v>
      </c>
      <c r="G1885" s="11">
        <f t="shared" si="902"/>
        <v>726.01569055716391</v>
      </c>
      <c r="H1885" s="11">
        <f t="shared" si="903"/>
        <v>587.68426003515492</v>
      </c>
      <c r="I1885" s="24">
        <f t="shared" si="917"/>
        <v>427.93541659212445</v>
      </c>
      <c r="J1885" s="12">
        <f t="shared" si="904"/>
        <v>0.18637510054660048</v>
      </c>
      <c r="K1885" s="24">
        <f t="shared" si="905"/>
        <v>620.28186813772277</v>
      </c>
      <c r="L1885" s="12">
        <f t="shared" si="918"/>
        <v>0.18225392004611088</v>
      </c>
      <c r="M1885" s="24">
        <f t="shared" si="919"/>
        <v>726.01569055716391</v>
      </c>
      <c r="N1885" s="12">
        <f t="shared" si="906"/>
        <v>0.22008465873906341</v>
      </c>
      <c r="O1885" s="24">
        <f t="shared" si="907"/>
        <v>1750.9185814183274</v>
      </c>
      <c r="P1885" s="12">
        <f t="shared" si="920"/>
        <v>0.11596101767926151</v>
      </c>
      <c r="Q1885" s="24">
        <f t="shared" si="921"/>
        <v>587.68426003515492</v>
      </c>
      <c r="R1885" s="12">
        <f t="shared" si="908"/>
        <v>0.28403172990337794</v>
      </c>
      <c r="S1885" s="24">
        <f t="shared" si="909"/>
        <v>746.19365671340461</v>
      </c>
      <c r="T1885" s="12">
        <f t="shared" si="922"/>
        <v>0.20364103699989825</v>
      </c>
      <c r="W1885" s="24">
        <f t="shared" si="923"/>
        <v>698.08446171278194</v>
      </c>
      <c r="X1885" s="24">
        <f t="shared" si="924"/>
        <v>991.73780933235116</v>
      </c>
      <c r="Y1885" s="13">
        <f t="shared" si="910"/>
        <v>0.25202611691431043</v>
      </c>
      <c r="Z1885" s="24">
        <f t="shared" si="911"/>
        <v>3682.7181703907572</v>
      </c>
      <c r="AA1885" s="24">
        <f t="shared" si="912"/>
        <v>18760.483689491924</v>
      </c>
      <c r="AB1885" s="24">
        <f t="shared" si="925"/>
        <v>726.01569055716391</v>
      </c>
      <c r="AC1885" s="24">
        <f t="shared" si="926"/>
        <v>587.68426003515492</v>
      </c>
      <c r="AE1885" s="14">
        <f t="shared" si="927"/>
        <v>155.58333333333334</v>
      </c>
      <c r="AF1885" s="24">
        <f t="shared" si="900"/>
        <v>518.84213001757746</v>
      </c>
      <c r="AG1885" s="3">
        <f t="shared" si="928"/>
        <v>-1</v>
      </c>
      <c r="AH1885" s="3">
        <f>IF(AC1885&lt;=450,AthetaR30_0,IF(AC1885&gt;=650,AthetaR30_2,(IF(AC1885&lt;=550,AthetaR30_0+(AthetaR30_1-AthetaR30_0)/100*(AC1885-450),AthetaR30_1+(AthetaR30_2-AthetaR30_1)/100*(AC1885-450)))))</f>
        <v>0</v>
      </c>
      <c r="AI1885" s="3">
        <f>IF(AD1885&lt;=450,AthetaR60_0,IF(AD1885&gt;=650,AthetaR60_2,(IF(AD1885&lt;=550,AthetaR60_0+(AthetaR60_1-AthetaR60_0)/100*(AD1885-450),AthetaR60_1+(AthetaR60_2-AthetaR60_1)/100*(AD1885-450)))))</f>
        <v>0.5</v>
      </c>
      <c r="AJ1885" s="3">
        <f>IF(AE1885&lt;=450,AthetaR90_0,IF(AE1885&gt;=650,AthetaR90_2,(IF(AE1885&lt;=550,AthetaR90_0+(AthetaR90_1-AthetaR90_0)/100*(AE1885-450),AthetaR90_1+(AthetaR90_2-AthetaR90_1)/100*(AE1885-450)))))</f>
        <v>1.3</v>
      </c>
      <c r="AK1885" s="3">
        <f>IF(AF1885&lt;=450,AthetaR120_0,IF(AF1885&gt;=650,AthetaR120_2,(IF(AF1885&lt;=550,AthetaR120_0+(AthetaR120_1-AthetaR120_0)/100*(AF1885-450),AthetaR120_1+(AthetaR120_2-AthetaR120_1)/100*(AF1885-450)))))</f>
        <v>1.4043366638734425</v>
      </c>
      <c r="AL1885" s="24">
        <f t="shared" si="929"/>
        <v>726.01569055716391</v>
      </c>
      <c r="AM1885" s="14">
        <f t="shared" si="930"/>
        <v>577.1504703282277</v>
      </c>
    </row>
    <row r="1886" spans="2:39" x14ac:dyDescent="0.25">
      <c r="B1886" s="3">
        <f t="shared" si="913"/>
        <v>9340</v>
      </c>
      <c r="C1886" s="14">
        <f t="shared" si="914"/>
        <v>155.66666666666666</v>
      </c>
      <c r="D1886" s="11">
        <f t="shared" si="915"/>
        <v>1087.9938025999222</v>
      </c>
      <c r="E1886" s="11">
        <f t="shared" si="901"/>
        <v>845.60698687706429</v>
      </c>
      <c r="F1886" s="11">
        <f t="shared" si="916"/>
        <v>428.11767051217055</v>
      </c>
      <c r="G1886" s="11">
        <f t="shared" si="902"/>
        <v>726.1316515748432</v>
      </c>
      <c r="H1886" s="11">
        <f t="shared" si="903"/>
        <v>587.88790107215482</v>
      </c>
      <c r="I1886" s="24">
        <f t="shared" si="917"/>
        <v>428.11767051217055</v>
      </c>
      <c r="J1886" s="12">
        <f t="shared" si="904"/>
        <v>0.18634518216021123</v>
      </c>
      <c r="K1886" s="24">
        <f t="shared" si="905"/>
        <v>620.38145661318572</v>
      </c>
      <c r="L1886" s="12">
        <f t="shared" si="918"/>
        <v>0.18219877724299985</v>
      </c>
      <c r="M1886" s="24">
        <f t="shared" si="919"/>
        <v>726.1316515748432</v>
      </c>
      <c r="N1886" s="12">
        <f t="shared" si="906"/>
        <v>0.21876025212339686</v>
      </c>
      <c r="O1886" s="24">
        <f t="shared" si="907"/>
        <v>1761.5188990272864</v>
      </c>
      <c r="P1886" s="12">
        <f t="shared" si="920"/>
        <v>0.11530084062277469</v>
      </c>
      <c r="Q1886" s="24">
        <f t="shared" si="921"/>
        <v>587.88790107215482</v>
      </c>
      <c r="R1886" s="12">
        <f t="shared" si="908"/>
        <v>0.28394747671291293</v>
      </c>
      <c r="S1886" s="24">
        <f t="shared" si="909"/>
        <v>746.41506807092276</v>
      </c>
      <c r="T1886" s="12">
        <f t="shared" si="922"/>
        <v>0.20353633607496066</v>
      </c>
      <c r="W1886" s="24">
        <f t="shared" si="923"/>
        <v>698.33648782969624</v>
      </c>
      <c r="X1886" s="24">
        <f t="shared" si="924"/>
        <v>993.80758154177408</v>
      </c>
      <c r="Y1886" s="13">
        <f t="shared" si="910"/>
        <v>0.25157556148580096</v>
      </c>
      <c r="Z1886" s="24">
        <f t="shared" si="911"/>
        <v>3681.7624761842012</v>
      </c>
      <c r="AA1886" s="24">
        <f t="shared" si="912"/>
        <v>18768.072503740561</v>
      </c>
      <c r="AB1886" s="24">
        <f t="shared" si="925"/>
        <v>726.1316515748432</v>
      </c>
      <c r="AC1886" s="24">
        <f t="shared" si="926"/>
        <v>587.88790107215482</v>
      </c>
      <c r="AE1886" s="14">
        <f t="shared" si="927"/>
        <v>155.66666666666666</v>
      </c>
      <c r="AF1886" s="24">
        <f t="shared" si="900"/>
        <v>518.94395053607741</v>
      </c>
      <c r="AG1886" s="3">
        <f t="shared" si="928"/>
        <v>-1</v>
      </c>
      <c r="AH1886" s="3">
        <f>IF(AC1886&lt;=450,AthetaR30_0,IF(AC1886&gt;=650,AthetaR30_2,(IF(AC1886&lt;=550,AthetaR30_0+(AthetaR30_1-AthetaR30_0)/100*(AC1886-450),AthetaR30_1+(AthetaR30_2-AthetaR30_1)/100*(AC1886-450)))))</f>
        <v>0</v>
      </c>
      <c r="AI1886" s="3">
        <f>IF(AD1886&lt;=450,AthetaR60_0,IF(AD1886&gt;=650,AthetaR60_2,(IF(AD1886&lt;=550,AthetaR60_0+(AthetaR60_1-AthetaR60_0)/100*(AD1886-450),AthetaR60_1+(AthetaR60_2-AthetaR60_1)/100*(AD1886-450)))))</f>
        <v>0.5</v>
      </c>
      <c r="AJ1886" s="3">
        <f>IF(AE1886&lt;=450,AthetaR90_0,IF(AE1886&gt;=650,AthetaR90_2,(IF(AE1886&lt;=550,AthetaR90_0+(AthetaR90_1-AthetaR90_0)/100*(AE1886-450),AthetaR90_1+(AthetaR90_2-AthetaR90_1)/100*(AE1886-450)))))</f>
        <v>1.3</v>
      </c>
      <c r="AK1886" s="3">
        <f>IF(AF1886&lt;=450,AthetaR120_0,IF(AF1886&gt;=650,AthetaR120_2,(IF(AF1886&lt;=550,AthetaR120_0+(AthetaR120_1-AthetaR120_0)/100*(AF1886-450),AthetaR120_1+(AthetaR120_2-AthetaR120_1)/100*(AF1886-450)))))</f>
        <v>1.4036035561402427</v>
      </c>
      <c r="AL1886" s="24">
        <f t="shared" si="929"/>
        <v>726.1316515748432</v>
      </c>
      <c r="AM1886" s="14">
        <f t="shared" si="930"/>
        <v>577.34163085039938</v>
      </c>
    </row>
    <row r="1887" spans="2:39" x14ac:dyDescent="0.25">
      <c r="B1887" s="3">
        <f t="shared" si="913"/>
        <v>9345</v>
      </c>
      <c r="C1887" s="14">
        <f t="shared" si="914"/>
        <v>155.75</v>
      </c>
      <c r="D1887" s="11">
        <f t="shared" si="915"/>
        <v>1088.0739264500971</v>
      </c>
      <c r="E1887" s="11">
        <f t="shared" si="901"/>
        <v>845.82078522571646</v>
      </c>
      <c r="F1887" s="11">
        <f t="shared" si="916"/>
        <v>428.29986928941355</v>
      </c>
      <c r="G1887" s="11">
        <f t="shared" si="902"/>
        <v>726.24695241546601</v>
      </c>
      <c r="H1887" s="11">
        <f t="shared" si="903"/>
        <v>588.09143740822981</v>
      </c>
      <c r="I1887" s="24">
        <f t="shared" si="917"/>
        <v>428.29986928941355</v>
      </c>
      <c r="J1887" s="12">
        <f t="shared" si="904"/>
        <v>0.18631525927090103</v>
      </c>
      <c r="K1887" s="24">
        <f t="shared" si="905"/>
        <v>620.48109206832225</v>
      </c>
      <c r="L1887" s="12">
        <f t="shared" si="918"/>
        <v>0.18214364065918201</v>
      </c>
      <c r="M1887" s="24">
        <f t="shared" si="919"/>
        <v>726.24695241546601</v>
      </c>
      <c r="N1887" s="12">
        <f t="shared" si="906"/>
        <v>0.21743364813468202</v>
      </c>
      <c r="O1887" s="24">
        <f t="shared" si="907"/>
        <v>1772.2662604301481</v>
      </c>
      <c r="P1887" s="12">
        <f t="shared" si="920"/>
        <v>0.11463935629947107</v>
      </c>
      <c r="Q1887" s="24">
        <f t="shared" si="921"/>
        <v>588.09143740822981</v>
      </c>
      <c r="R1887" s="12">
        <f t="shared" si="908"/>
        <v>0.2838632466554063</v>
      </c>
      <c r="S1887" s="24">
        <f t="shared" si="909"/>
        <v>746.63655001636039</v>
      </c>
      <c r="T1887" s="12">
        <f t="shared" si="922"/>
        <v>0.20343169833716634</v>
      </c>
      <c r="W1887" s="24">
        <f t="shared" si="923"/>
        <v>698.588063391182</v>
      </c>
      <c r="X1887" s="24">
        <f t="shared" si="924"/>
        <v>995.90005360687974</v>
      </c>
      <c r="Y1887" s="13">
        <f t="shared" si="910"/>
        <v>0.25112178417489744</v>
      </c>
      <c r="Z1887" s="24">
        <f t="shared" si="911"/>
        <v>3680.8180458633615</v>
      </c>
      <c r="AA1887" s="24">
        <f t="shared" si="912"/>
        <v>18775.706330448844</v>
      </c>
      <c r="AB1887" s="24">
        <f t="shared" si="925"/>
        <v>726.24695241546601</v>
      </c>
      <c r="AC1887" s="24">
        <f t="shared" si="926"/>
        <v>588.09143740822981</v>
      </c>
      <c r="AE1887" s="14">
        <f t="shared" si="927"/>
        <v>155.75</v>
      </c>
      <c r="AF1887" s="24">
        <f t="shared" si="900"/>
        <v>519.04571870411496</v>
      </c>
      <c r="AG1887" s="3">
        <f t="shared" si="928"/>
        <v>-1</v>
      </c>
      <c r="AH1887" s="3">
        <f>IF(AC1887&lt;=450,AthetaR30_0,IF(AC1887&gt;=650,AthetaR30_2,(IF(AC1887&lt;=550,AthetaR30_0+(AthetaR30_1-AthetaR30_0)/100*(AC1887-450),AthetaR30_1+(AthetaR30_2-AthetaR30_1)/100*(AC1887-450)))))</f>
        <v>0</v>
      </c>
      <c r="AI1887" s="3">
        <f>IF(AD1887&lt;=450,AthetaR60_0,IF(AD1887&gt;=650,AthetaR60_2,(IF(AD1887&lt;=550,AthetaR60_0+(AthetaR60_1-AthetaR60_0)/100*(AD1887-450),AthetaR60_1+(AthetaR60_2-AthetaR60_1)/100*(AD1887-450)))))</f>
        <v>0.5</v>
      </c>
      <c r="AJ1887" s="3">
        <f>IF(AE1887&lt;=450,AthetaR90_0,IF(AE1887&gt;=650,AthetaR90_2,(IF(AE1887&lt;=550,AthetaR90_0+(AthetaR90_1-AthetaR90_0)/100*(AE1887-450),AthetaR90_1+(AthetaR90_2-AthetaR90_1)/100*(AE1887-450)))))</f>
        <v>1.3</v>
      </c>
      <c r="AK1887" s="3">
        <f>IF(AF1887&lt;=450,AthetaR120_0,IF(AF1887&gt;=650,AthetaR120_2,(IF(AF1887&lt;=550,AthetaR120_0+(AthetaR120_1-AthetaR120_0)/100*(AF1887-450),AthetaR120_1+(AthetaR120_2-AthetaR120_1)/100*(AF1887-450)))))</f>
        <v>1.4028708253303723</v>
      </c>
      <c r="AL1887" s="24">
        <f t="shared" si="929"/>
        <v>726.24695241546601</v>
      </c>
      <c r="AM1887" s="14">
        <f t="shared" si="930"/>
        <v>577.53270585196367</v>
      </c>
    </row>
    <row r="1888" spans="2:39" x14ac:dyDescent="0.25">
      <c r="B1888" s="3">
        <f t="shared" si="913"/>
        <v>9350</v>
      </c>
      <c r="C1888" s="14">
        <f t="shared" si="914"/>
        <v>155.83333333333334</v>
      </c>
      <c r="D1888" s="11">
        <f t="shared" si="915"/>
        <v>1088.154007476192</v>
      </c>
      <c r="E1888" s="11">
        <f t="shared" si="901"/>
        <v>846.03458357436853</v>
      </c>
      <c r="F1888" s="11">
        <f t="shared" si="916"/>
        <v>428.48201293007276</v>
      </c>
      <c r="G1888" s="11">
        <f t="shared" si="902"/>
        <v>726.36159177176546</v>
      </c>
      <c r="H1888" s="11">
        <f t="shared" si="903"/>
        <v>588.29486910656692</v>
      </c>
      <c r="I1888" s="24">
        <f t="shared" si="917"/>
        <v>428.48201293007276</v>
      </c>
      <c r="J1888" s="12">
        <f t="shared" si="904"/>
        <v>0.18628533188345328</v>
      </c>
      <c r="K1888" s="24">
        <f t="shared" si="905"/>
        <v>620.58077451706151</v>
      </c>
      <c r="L1888" s="12">
        <f t="shared" si="918"/>
        <v>0.1820885103122086</v>
      </c>
      <c r="M1888" s="24">
        <f t="shared" si="919"/>
        <v>726.36159177176546</v>
      </c>
      <c r="N1888" s="12">
        <f t="shared" si="906"/>
        <v>0.21610492190504288</v>
      </c>
      <c r="O1888" s="24">
        <f t="shared" si="907"/>
        <v>1783.1630814991877</v>
      </c>
      <c r="P1888" s="12">
        <f t="shared" si="920"/>
        <v>0.11397659574869685</v>
      </c>
      <c r="Q1888" s="24">
        <f t="shared" si="921"/>
        <v>588.29486910656692</v>
      </c>
      <c r="R1888" s="12">
        <f t="shared" si="908"/>
        <v>0.28377903977347368</v>
      </c>
      <c r="S1888" s="24">
        <f t="shared" si="909"/>
        <v>746.85810244625077</v>
      </c>
      <c r="T1888" s="12">
        <f t="shared" si="922"/>
        <v>0.20332712378309106</v>
      </c>
      <c r="W1888" s="24">
        <f t="shared" si="923"/>
        <v>698.83918517535687</v>
      </c>
      <c r="X1888" s="24">
        <f t="shared" si="924"/>
        <v>998.01556347132237</v>
      </c>
      <c r="Y1888" s="13">
        <f t="shared" si="910"/>
        <v>0.25066475705771035</v>
      </c>
      <c r="Z1888" s="24">
        <f t="shared" si="911"/>
        <v>3679.8849599752912</v>
      </c>
      <c r="AA1888" s="24">
        <f t="shared" si="912"/>
        <v>18783.385602233193</v>
      </c>
      <c r="AB1888" s="24">
        <f t="shared" si="925"/>
        <v>726.36159177176546</v>
      </c>
      <c r="AC1888" s="24">
        <f t="shared" si="926"/>
        <v>588.29486910656692</v>
      </c>
      <c r="AE1888" s="14">
        <f t="shared" si="927"/>
        <v>155.83333333333334</v>
      </c>
      <c r="AF1888" s="24">
        <f t="shared" si="900"/>
        <v>519.14743455328346</v>
      </c>
      <c r="AG1888" s="3">
        <f t="shared" si="928"/>
        <v>-1</v>
      </c>
      <c r="AH1888" s="3">
        <f>IF(AC1888&lt;=450,AthetaR30_0,IF(AC1888&gt;=650,AthetaR30_2,(IF(AC1888&lt;=550,AthetaR30_0+(AthetaR30_1-AthetaR30_0)/100*(AC1888-450),AthetaR30_1+(AthetaR30_2-AthetaR30_1)/100*(AC1888-450)))))</f>
        <v>0</v>
      </c>
      <c r="AI1888" s="3">
        <f>IF(AD1888&lt;=450,AthetaR60_0,IF(AD1888&gt;=650,AthetaR60_2,(IF(AD1888&lt;=550,AthetaR60_0+(AthetaR60_1-AthetaR60_0)/100*(AD1888-450),AthetaR60_1+(AthetaR60_2-AthetaR60_1)/100*(AD1888-450)))))</f>
        <v>0.5</v>
      </c>
      <c r="AJ1888" s="3">
        <f>IF(AE1888&lt;=450,AthetaR90_0,IF(AE1888&gt;=650,AthetaR90_2,(IF(AE1888&lt;=550,AthetaR90_0+(AthetaR90_1-AthetaR90_0)/100*(AE1888-450),AthetaR90_1+(AthetaR90_2-AthetaR90_1)/100*(AE1888-450)))))</f>
        <v>1.3</v>
      </c>
      <c r="AK1888" s="3">
        <f>IF(AF1888&lt;=450,AthetaR120_0,IF(AF1888&gt;=650,AthetaR120_2,(IF(AF1888&lt;=550,AthetaR120_0+(AthetaR120_1-AthetaR120_0)/100*(AF1888-450),AthetaR120_1+(AthetaR120_2-AthetaR120_1)/100*(AF1888-450)))))</f>
        <v>1.4021384712163592</v>
      </c>
      <c r="AL1888" s="24">
        <f t="shared" si="929"/>
        <v>726.36159177176546</v>
      </c>
      <c r="AM1888" s="14">
        <f t="shared" si="930"/>
        <v>577.72369561539267</v>
      </c>
    </row>
    <row r="1889" spans="2:39" x14ac:dyDescent="0.25">
      <c r="B1889" s="3">
        <f t="shared" si="913"/>
        <v>9355</v>
      </c>
      <c r="C1889" s="14">
        <f t="shared" si="914"/>
        <v>155.91666666666666</v>
      </c>
      <c r="D1889" s="11">
        <f t="shared" si="915"/>
        <v>1088.2340457239586</v>
      </c>
      <c r="E1889" s="11">
        <f t="shared" si="901"/>
        <v>846.24838192302059</v>
      </c>
      <c r="F1889" s="11">
        <f t="shared" si="916"/>
        <v>428.66410144038497</v>
      </c>
      <c r="G1889" s="11">
        <f t="shared" si="902"/>
        <v>726.47556836751414</v>
      </c>
      <c r="H1889" s="11">
        <f t="shared" si="903"/>
        <v>588.49819623035</v>
      </c>
      <c r="I1889" s="24">
        <f t="shared" si="917"/>
        <v>428.66410144038497</v>
      </c>
      <c r="J1889" s="12">
        <f t="shared" si="904"/>
        <v>0.18625540000268426</v>
      </c>
      <c r="K1889" s="24">
        <f t="shared" si="905"/>
        <v>620.68050397322816</v>
      </c>
      <c r="L1889" s="12">
        <f t="shared" si="918"/>
        <v>0.18203338621962975</v>
      </c>
      <c r="M1889" s="24">
        <f t="shared" si="919"/>
        <v>726.47556836751414</v>
      </c>
      <c r="N1889" s="12">
        <f t="shared" si="906"/>
        <v>0.21477414981065235</v>
      </c>
      <c r="O1889" s="24">
        <f t="shared" si="907"/>
        <v>1794.211821166874</v>
      </c>
      <c r="P1889" s="12">
        <f t="shared" si="920"/>
        <v>0.11331259068571134</v>
      </c>
      <c r="Q1889" s="24">
        <f t="shared" si="921"/>
        <v>588.49819623035</v>
      </c>
      <c r="R1889" s="12">
        <f t="shared" si="908"/>
        <v>0.28369485610961093</v>
      </c>
      <c r="S1889" s="24">
        <f t="shared" si="909"/>
        <v>747.07972525715297</v>
      </c>
      <c r="T1889" s="12">
        <f t="shared" si="922"/>
        <v>0.20322261240919984</v>
      </c>
      <c r="W1889" s="24">
        <f t="shared" si="923"/>
        <v>699.08984993241461</v>
      </c>
      <c r="X1889" s="24">
        <f t="shared" si="924"/>
        <v>1000.1544552620855</v>
      </c>
      <c r="Y1889" s="13">
        <f t="shared" si="910"/>
        <v>0.25020445201305763</v>
      </c>
      <c r="Z1889" s="24">
        <f t="shared" si="911"/>
        <v>3678.9632997651497</v>
      </c>
      <c r="AA1889" s="24">
        <f t="shared" si="912"/>
        <v>18791.110755495913</v>
      </c>
      <c r="AB1889" s="24">
        <f t="shared" si="925"/>
        <v>726.47556836751414</v>
      </c>
      <c r="AC1889" s="24">
        <f t="shared" si="926"/>
        <v>588.49819623035</v>
      </c>
      <c r="AE1889" s="14">
        <f t="shared" si="927"/>
        <v>155.91666666666666</v>
      </c>
      <c r="AF1889" s="24">
        <f t="shared" si="900"/>
        <v>519.249098115175</v>
      </c>
      <c r="AG1889" s="3">
        <f t="shared" si="928"/>
        <v>-1</v>
      </c>
      <c r="AH1889" s="3">
        <f>IF(AC1889&lt;=450,AthetaR30_0,IF(AC1889&gt;=650,AthetaR30_2,(IF(AC1889&lt;=550,AthetaR30_0+(AthetaR30_1-AthetaR30_0)/100*(AC1889-450),AthetaR30_1+(AthetaR30_2-AthetaR30_1)/100*(AC1889-450)))))</f>
        <v>0</v>
      </c>
      <c r="AI1889" s="3">
        <f>IF(AD1889&lt;=450,AthetaR60_0,IF(AD1889&gt;=650,AthetaR60_2,(IF(AD1889&lt;=550,AthetaR60_0+(AthetaR60_1-AthetaR60_0)/100*(AD1889-450),AthetaR60_1+(AthetaR60_2-AthetaR60_1)/100*(AD1889-450)))))</f>
        <v>0.5</v>
      </c>
      <c r="AJ1889" s="3">
        <f>IF(AE1889&lt;=450,AthetaR90_0,IF(AE1889&gt;=650,AthetaR90_2,(IF(AE1889&lt;=550,AthetaR90_0+(AthetaR90_1-AthetaR90_0)/100*(AE1889-450),AthetaR90_1+(AthetaR90_2-AthetaR90_1)/100*(AE1889-450)))))</f>
        <v>1.3</v>
      </c>
      <c r="AK1889" s="3">
        <f>IF(AF1889&lt;=450,AthetaR120_0,IF(AF1889&gt;=650,AthetaR120_2,(IF(AF1889&lt;=550,AthetaR120_0+(AthetaR120_1-AthetaR120_0)/100*(AF1889-450),AthetaR120_1+(AthetaR120_2-AthetaR120_1)/100*(AF1889-450)))))</f>
        <v>1.40140649357074</v>
      </c>
      <c r="AL1889" s="24">
        <f t="shared" si="929"/>
        <v>726.47556836751414</v>
      </c>
      <c r="AM1889" s="14">
        <f t="shared" si="930"/>
        <v>577.91460042503445</v>
      </c>
    </row>
    <row r="1890" spans="2:39" x14ac:dyDescent="0.25">
      <c r="B1890" s="3">
        <f t="shared" si="913"/>
        <v>9360</v>
      </c>
      <c r="C1890" s="14">
        <f t="shared" si="914"/>
        <v>156</v>
      </c>
      <c r="D1890" s="11">
        <f t="shared" si="915"/>
        <v>1088.3140412390767</v>
      </c>
      <c r="E1890" s="11">
        <f t="shared" si="901"/>
        <v>846.46218027167265</v>
      </c>
      <c r="F1890" s="11">
        <f t="shared" si="916"/>
        <v>428.84613482660461</v>
      </c>
      <c r="G1890" s="11">
        <f t="shared" si="902"/>
        <v>726.58888095819987</v>
      </c>
      <c r="H1890" s="11">
        <f t="shared" si="903"/>
        <v>588.70141884275915</v>
      </c>
      <c r="I1890" s="24">
        <f t="shared" si="917"/>
        <v>428.84613482660461</v>
      </c>
      <c r="J1890" s="12">
        <f t="shared" si="904"/>
        <v>0.18622546363344364</v>
      </c>
      <c r="K1890" s="24">
        <f t="shared" si="905"/>
        <v>620.78028045054168</v>
      </c>
      <c r="L1890" s="12">
        <f t="shared" si="918"/>
        <v>0.18197826839896103</v>
      </c>
      <c r="M1890" s="24">
        <f t="shared" si="919"/>
        <v>726.58888095819987</v>
      </c>
      <c r="N1890" s="12">
        <f t="shared" si="906"/>
        <v>0.21344140946465301</v>
      </c>
      <c r="O1890" s="24">
        <f t="shared" si="907"/>
        <v>1805.4149822092209</v>
      </c>
      <c r="P1890" s="12">
        <f t="shared" si="920"/>
        <v>0.11264737350185944</v>
      </c>
      <c r="Q1890" s="24">
        <f t="shared" si="921"/>
        <v>588.70141884275915</v>
      </c>
      <c r="R1890" s="12">
        <f t="shared" si="908"/>
        <v>0.2836106957061939</v>
      </c>
      <c r="S1890" s="24">
        <f t="shared" si="909"/>
        <v>747.30141834565143</v>
      </c>
      <c r="T1890" s="12">
        <f t="shared" si="922"/>
        <v>0.20311816421179532</v>
      </c>
      <c r="W1890" s="24">
        <f t="shared" si="923"/>
        <v>699.34005438442762</v>
      </c>
      <c r="X1890" s="24">
        <f t="shared" si="924"/>
        <v>1002.3170794208966</v>
      </c>
      <c r="Y1890" s="13">
        <f t="shared" si="910"/>
        <v>0.24974084072397837</v>
      </c>
      <c r="Z1890" s="24">
        <f t="shared" si="911"/>
        <v>3678.053147181126</v>
      </c>
      <c r="AA1890" s="24">
        <f t="shared" si="912"/>
        <v>18798.882230452557</v>
      </c>
      <c r="AB1890" s="24">
        <f t="shared" si="925"/>
        <v>726.58888095819987</v>
      </c>
      <c r="AC1890" s="24">
        <f t="shared" si="926"/>
        <v>588.70141884275915</v>
      </c>
      <c r="AE1890" s="14">
        <f t="shared" si="927"/>
        <v>156</v>
      </c>
      <c r="AF1890" s="24">
        <f t="shared" si="900"/>
        <v>519.35070942137963</v>
      </c>
      <c r="AG1890" s="3">
        <f t="shared" si="928"/>
        <v>-1</v>
      </c>
      <c r="AH1890" s="3">
        <f>IF(AC1890&lt;=450,AthetaR30_0,IF(AC1890&gt;=650,AthetaR30_2,(IF(AC1890&lt;=550,AthetaR30_0+(AthetaR30_1-AthetaR30_0)/100*(AC1890-450),AthetaR30_1+(AthetaR30_2-AthetaR30_1)/100*(AC1890-450)))))</f>
        <v>0</v>
      </c>
      <c r="AI1890" s="3">
        <f>IF(AD1890&lt;=450,AthetaR60_0,IF(AD1890&gt;=650,AthetaR60_2,(IF(AD1890&lt;=550,AthetaR60_0+(AthetaR60_1-AthetaR60_0)/100*(AD1890-450),AthetaR60_1+(AthetaR60_2-AthetaR60_1)/100*(AD1890-450)))))</f>
        <v>0.5</v>
      </c>
      <c r="AJ1890" s="3">
        <f>IF(AE1890&lt;=450,AthetaR90_0,IF(AE1890&gt;=650,AthetaR90_2,(IF(AE1890&lt;=550,AthetaR90_0+(AthetaR90_1-AthetaR90_0)/100*(AE1890-450),AthetaR90_1+(AthetaR90_2-AthetaR90_1)/100*(AE1890-450)))))</f>
        <v>1.3</v>
      </c>
      <c r="AK1890" s="3">
        <f>IF(AF1890&lt;=450,AthetaR120_0,IF(AF1890&gt;=650,AthetaR120_2,(IF(AF1890&lt;=550,AthetaR120_0+(AthetaR120_1-AthetaR120_0)/100*(AF1890-450),AthetaR120_1+(AthetaR120_2-AthetaR120_1)/100*(AF1890-450)))))</f>
        <v>1.4006748921660668</v>
      </c>
      <c r="AL1890" s="24">
        <f t="shared" si="929"/>
        <v>726.58888095819987</v>
      </c>
      <c r="AM1890" s="14">
        <f t="shared" si="930"/>
        <v>578.10542056712666</v>
      </c>
    </row>
    <row r="1891" spans="2:39" x14ac:dyDescent="0.25">
      <c r="B1891" s="3">
        <f t="shared" si="913"/>
        <v>9365</v>
      </c>
      <c r="C1891" s="14">
        <f t="shared" si="914"/>
        <v>156.08333333333334</v>
      </c>
      <c r="D1891" s="11">
        <f t="shared" si="915"/>
        <v>1088.3939940671512</v>
      </c>
      <c r="E1891" s="11">
        <f t="shared" si="901"/>
        <v>846.67597862032471</v>
      </c>
      <c r="F1891" s="11">
        <f t="shared" si="916"/>
        <v>429.02811309500356</v>
      </c>
      <c r="G1891" s="11">
        <f t="shared" si="902"/>
        <v>726.70152833170175</v>
      </c>
      <c r="H1891" s="11">
        <f t="shared" si="903"/>
        <v>588.90453700697094</v>
      </c>
      <c r="I1891" s="24">
        <f t="shared" si="917"/>
        <v>429.02811309500356</v>
      </c>
      <c r="J1891" s="12">
        <f t="shared" si="904"/>
        <v>0.18619552278061358</v>
      </c>
      <c r="K1891" s="24">
        <f t="shared" si="905"/>
        <v>620.88010396261757</v>
      </c>
      <c r="L1891" s="12">
        <f t="shared" si="918"/>
        <v>0.18192315686775515</v>
      </c>
      <c r="M1891" s="24">
        <f t="shared" si="919"/>
        <v>726.70152833170175</v>
      </c>
      <c r="N1891" s="12">
        <f t="shared" si="906"/>
        <v>0.21210677970924774</v>
      </c>
      <c r="O1891" s="24">
        <f t="shared" si="907"/>
        <v>1816.7751120429489</v>
      </c>
      <c r="P1891" s="12">
        <f t="shared" si="920"/>
        <v>0.11198097726447842</v>
      </c>
      <c r="Q1891" s="24">
        <f t="shared" si="921"/>
        <v>588.90453700697094</v>
      </c>
      <c r="R1891" s="12">
        <f t="shared" si="908"/>
        <v>0.28352655860547865</v>
      </c>
      <c r="S1891" s="24">
        <f t="shared" si="909"/>
        <v>747.52318160835694</v>
      </c>
      <c r="T1891" s="12">
        <f t="shared" si="922"/>
        <v>0.20301377918712865</v>
      </c>
      <c r="W1891" s="24">
        <f t="shared" si="923"/>
        <v>699.58979522515165</v>
      </c>
      <c r="X1891" s="24">
        <f t="shared" si="924"/>
        <v>1004.50379283877</v>
      </c>
      <c r="Y1891" s="13">
        <f t="shared" si="910"/>
        <v>0.24927389467937938</v>
      </c>
      <c r="Z1891" s="24">
        <f t="shared" si="911"/>
        <v>3677.1545848793266</v>
      </c>
      <c r="AA1891" s="24">
        <f t="shared" si="912"/>
        <v>18806.700471159071</v>
      </c>
      <c r="AB1891" s="24">
        <f t="shared" si="925"/>
        <v>726.70152833170175</v>
      </c>
      <c r="AC1891" s="24">
        <f t="shared" si="926"/>
        <v>588.90453700697094</v>
      </c>
      <c r="AE1891" s="14">
        <f t="shared" si="927"/>
        <v>156.08333333333334</v>
      </c>
      <c r="AF1891" s="24">
        <f t="shared" si="900"/>
        <v>519.45226850348547</v>
      </c>
      <c r="AG1891" s="3">
        <f t="shared" si="928"/>
        <v>-1</v>
      </c>
      <c r="AH1891" s="3">
        <f>IF(AC1891&lt;=450,AthetaR30_0,IF(AC1891&gt;=650,AthetaR30_2,(IF(AC1891&lt;=550,AthetaR30_0+(AthetaR30_1-AthetaR30_0)/100*(AC1891-450),AthetaR30_1+(AthetaR30_2-AthetaR30_1)/100*(AC1891-450)))))</f>
        <v>0</v>
      </c>
      <c r="AI1891" s="3">
        <f>IF(AD1891&lt;=450,AthetaR60_0,IF(AD1891&gt;=650,AthetaR60_2,(IF(AD1891&lt;=550,AthetaR60_0+(AthetaR60_1-AthetaR60_0)/100*(AD1891-450),AthetaR60_1+(AthetaR60_2-AthetaR60_1)/100*(AD1891-450)))))</f>
        <v>0.5</v>
      </c>
      <c r="AJ1891" s="3">
        <f>IF(AE1891&lt;=450,AthetaR90_0,IF(AE1891&gt;=650,AthetaR90_2,(IF(AE1891&lt;=550,AthetaR90_0+(AthetaR90_1-AthetaR90_0)/100*(AE1891-450),AthetaR90_1+(AthetaR90_2-AthetaR90_1)/100*(AE1891-450)))))</f>
        <v>1.3</v>
      </c>
      <c r="AK1891" s="3">
        <f>IF(AF1891&lt;=450,AthetaR120_0,IF(AF1891&gt;=650,AthetaR120_2,(IF(AF1891&lt;=550,AthetaR120_0+(AthetaR120_1-AthetaR120_0)/100*(AF1891-450),AthetaR120_1+(AthetaR120_2-AthetaR120_1)/100*(AF1891-450)))))</f>
        <v>1.3999436667749046</v>
      </c>
      <c r="AL1891" s="24">
        <f t="shared" si="929"/>
        <v>726.70152833170175</v>
      </c>
      <c r="AM1891" s="14">
        <f t="shared" si="930"/>
        <v>578.29615632981051</v>
      </c>
    </row>
    <row r="1892" spans="2:39" x14ac:dyDescent="0.25">
      <c r="B1892" s="3">
        <f t="shared" si="913"/>
        <v>9370</v>
      </c>
      <c r="C1892" s="14">
        <f t="shared" si="914"/>
        <v>156.16666666666666</v>
      </c>
      <c r="D1892" s="11">
        <f t="shared" si="915"/>
        <v>1088.4739042537155</v>
      </c>
      <c r="E1892" s="11">
        <f t="shared" si="901"/>
        <v>846.88977696897678</v>
      </c>
      <c r="F1892" s="11">
        <f t="shared" si="916"/>
        <v>429.21003625187132</v>
      </c>
      <c r="G1892" s="11">
        <f t="shared" si="902"/>
        <v>726.81350930896622</v>
      </c>
      <c r="H1892" s="11">
        <f t="shared" si="903"/>
        <v>589.10755078615807</v>
      </c>
      <c r="I1892" s="24">
        <f t="shared" si="917"/>
        <v>429.21003625187132</v>
      </c>
      <c r="J1892" s="12">
        <f t="shared" si="904"/>
        <v>0.18616557744910933</v>
      </c>
      <c r="K1892" s="24">
        <f t="shared" si="905"/>
        <v>620.97997452296647</v>
      </c>
      <c r="L1892" s="12">
        <f t="shared" si="918"/>
        <v>0.18186805164350439</v>
      </c>
      <c r="M1892" s="24">
        <f t="shared" si="919"/>
        <v>726.81350930896622</v>
      </c>
      <c r="N1892" s="12">
        <f t="shared" si="906"/>
        <v>0.21077034060694727</v>
      </c>
      <c r="O1892" s="24">
        <f t="shared" si="907"/>
        <v>1828.2948035366792</v>
      </c>
      <c r="P1892" s="12">
        <f t="shared" si="920"/>
        <v>0.1113134357162117</v>
      </c>
      <c r="Q1892" s="24">
        <f t="shared" si="921"/>
        <v>589.10755078615807</v>
      </c>
      <c r="R1892" s="12">
        <f t="shared" si="908"/>
        <v>0.28344244484960146</v>
      </c>
      <c r="S1892" s="24">
        <f t="shared" si="909"/>
        <v>747.74501494190611</v>
      </c>
      <c r="T1892" s="12">
        <f t="shared" si="922"/>
        <v>0.20290945733124996</v>
      </c>
      <c r="W1892" s="24">
        <f t="shared" si="923"/>
        <v>699.83906911983104</v>
      </c>
      <c r="X1892" s="24">
        <f t="shared" si="924"/>
        <v>1006.7149589937475</v>
      </c>
      <c r="Y1892" s="13">
        <f t="shared" si="910"/>
        <v>0.24880358517582765</v>
      </c>
      <c r="Z1892" s="24">
        <f t="shared" si="911"/>
        <v>3676.2676962286432</v>
      </c>
      <c r="AA1892" s="24">
        <f t="shared" si="912"/>
        <v>18814.565925538918</v>
      </c>
      <c r="AB1892" s="24">
        <f t="shared" si="925"/>
        <v>726.81350930896622</v>
      </c>
      <c r="AC1892" s="24">
        <f t="shared" si="926"/>
        <v>589.10755078615807</v>
      </c>
      <c r="AE1892" s="14">
        <f t="shared" si="927"/>
        <v>156.16666666666666</v>
      </c>
      <c r="AF1892" s="24">
        <f t="shared" si="900"/>
        <v>519.55377539307904</v>
      </c>
      <c r="AG1892" s="3">
        <f t="shared" si="928"/>
        <v>-1</v>
      </c>
      <c r="AH1892" s="3">
        <f>IF(AC1892&lt;=450,AthetaR30_0,IF(AC1892&gt;=650,AthetaR30_2,(IF(AC1892&lt;=550,AthetaR30_0+(AthetaR30_1-AthetaR30_0)/100*(AC1892-450),AthetaR30_1+(AthetaR30_2-AthetaR30_1)/100*(AC1892-450)))))</f>
        <v>0</v>
      </c>
      <c r="AI1892" s="3">
        <f>IF(AD1892&lt;=450,AthetaR60_0,IF(AD1892&gt;=650,AthetaR60_2,(IF(AD1892&lt;=550,AthetaR60_0+(AthetaR60_1-AthetaR60_0)/100*(AD1892-450),AthetaR60_1+(AthetaR60_2-AthetaR60_1)/100*(AD1892-450)))))</f>
        <v>0.5</v>
      </c>
      <c r="AJ1892" s="3">
        <f>IF(AE1892&lt;=450,AthetaR90_0,IF(AE1892&gt;=650,AthetaR90_2,(IF(AE1892&lt;=550,AthetaR90_0+(AthetaR90_1-AthetaR90_0)/100*(AE1892-450),AthetaR90_1+(AthetaR90_2-AthetaR90_1)/100*(AE1892-450)))))</f>
        <v>1.3</v>
      </c>
      <c r="AK1892" s="3">
        <f>IF(AF1892&lt;=450,AthetaR120_0,IF(AF1892&gt;=650,AthetaR120_2,(IF(AF1892&lt;=550,AthetaR120_0+(AthetaR120_1-AthetaR120_0)/100*(AF1892-450),AthetaR120_1+(AthetaR120_2-AthetaR120_1)/100*(AF1892-450)))))</f>
        <v>1.399212817169831</v>
      </c>
      <c r="AL1892" s="24">
        <f t="shared" si="929"/>
        <v>726.81350930896622</v>
      </c>
      <c r="AM1892" s="14">
        <f t="shared" si="930"/>
        <v>578.48680800314503</v>
      </c>
    </row>
    <row r="1893" spans="2:39" x14ac:dyDescent="0.25">
      <c r="B1893" s="3">
        <f t="shared" si="913"/>
        <v>9375</v>
      </c>
      <c r="C1893" s="14">
        <f t="shared" si="914"/>
        <v>156.25</v>
      </c>
      <c r="D1893" s="11">
        <f t="shared" si="915"/>
        <v>1088.5537718442299</v>
      </c>
      <c r="E1893" s="11">
        <f t="shared" si="901"/>
        <v>847.10357531762884</v>
      </c>
      <c r="F1893" s="11">
        <f t="shared" si="916"/>
        <v>429.39190430351482</v>
      </c>
      <c r="G1893" s="11">
        <f t="shared" si="902"/>
        <v>726.92482274468239</v>
      </c>
      <c r="H1893" s="11">
        <f t="shared" si="903"/>
        <v>589.31046024348927</v>
      </c>
      <c r="I1893" s="24">
        <f t="shared" si="917"/>
        <v>429.39190430351482</v>
      </c>
      <c r="J1893" s="12">
        <f t="shared" si="904"/>
        <v>0.18613562764387884</v>
      </c>
      <c r="K1893" s="24">
        <f t="shared" si="905"/>
        <v>621.07989214499526</v>
      </c>
      <c r="L1893" s="12">
        <f t="shared" si="918"/>
        <v>0.18181295274372541</v>
      </c>
      <c r="M1893" s="24">
        <f t="shared" si="919"/>
        <v>726.92482274468239</v>
      </c>
      <c r="N1893" s="12">
        <f t="shared" si="906"/>
        <v>0.2094321734309644</v>
      </c>
      <c r="O1893" s="24">
        <f t="shared" si="907"/>
        <v>1839.97669583638</v>
      </c>
      <c r="P1893" s="12">
        <f t="shared" si="920"/>
        <v>0.1106447832741259</v>
      </c>
      <c r="Q1893" s="24">
        <f t="shared" si="921"/>
        <v>589.31046024348927</v>
      </c>
      <c r="R1893" s="12">
        <f t="shared" si="908"/>
        <v>0.283358354480579</v>
      </c>
      <c r="S1893" s="24">
        <f t="shared" si="909"/>
        <v>747.96691824296249</v>
      </c>
      <c r="T1893" s="12">
        <f t="shared" si="922"/>
        <v>0.20280519864013921</v>
      </c>
      <c r="W1893" s="24">
        <f t="shared" si="923"/>
        <v>700.08787270500682</v>
      </c>
      <c r="X1893" s="24">
        <f t="shared" si="924"/>
        <v>1008.9509480919339</v>
      </c>
      <c r="Y1893" s="13">
        <f t="shared" si="910"/>
        <v>0.24832988331948652</v>
      </c>
      <c r="Z1893" s="24">
        <f t="shared" si="911"/>
        <v>3675.3925653155507</v>
      </c>
      <c r="AA1893" s="24">
        <f t="shared" si="912"/>
        <v>18822.479045410066</v>
      </c>
      <c r="AB1893" s="24">
        <f t="shared" si="925"/>
        <v>726.92482274468239</v>
      </c>
      <c r="AC1893" s="24">
        <f t="shared" si="926"/>
        <v>589.31046024348927</v>
      </c>
      <c r="AE1893" s="14">
        <f t="shared" si="927"/>
        <v>156.25</v>
      </c>
      <c r="AF1893" s="24">
        <f t="shared" ref="AF1893:AF1956" si="931">IF(AC1893&lt;=450,Thetha0_0,IF(AC1893&gt;=650,Thetha0_2,(IF(AC1893&lt;=550,Thetha0_0+(Thetha0_1-Thetha0_0)/100*(AC1893-450),Thetha0_1+(Thetha0_2-Thetha0_1)/100*(AC1893-450)))))</f>
        <v>519.65523012174458</v>
      </c>
      <c r="AG1893" s="3">
        <f t="shared" si="928"/>
        <v>-1</v>
      </c>
      <c r="AH1893" s="3">
        <f>IF(AC1893&lt;=450,AthetaR30_0,IF(AC1893&gt;=650,AthetaR30_2,(IF(AC1893&lt;=550,AthetaR30_0+(AthetaR30_1-AthetaR30_0)/100*(AC1893-450),AthetaR30_1+(AthetaR30_2-AthetaR30_1)/100*(AC1893-450)))))</f>
        <v>0</v>
      </c>
      <c r="AI1893" s="3">
        <f>IF(AD1893&lt;=450,AthetaR60_0,IF(AD1893&gt;=650,AthetaR60_2,(IF(AD1893&lt;=550,AthetaR60_0+(AthetaR60_1-AthetaR60_0)/100*(AD1893-450),AthetaR60_1+(AthetaR60_2-AthetaR60_1)/100*(AD1893-450)))))</f>
        <v>0.5</v>
      </c>
      <c r="AJ1893" s="3">
        <f>IF(AE1893&lt;=450,AthetaR90_0,IF(AE1893&gt;=650,AthetaR90_2,(IF(AE1893&lt;=550,AthetaR90_0+(AthetaR90_1-AthetaR90_0)/100*(AE1893-450),AthetaR90_1+(AthetaR90_2-AthetaR90_1)/100*(AE1893-450)))))</f>
        <v>1.3</v>
      </c>
      <c r="AK1893" s="3">
        <f>IF(AF1893&lt;=450,AthetaR120_0,IF(AF1893&gt;=650,AthetaR120_2,(IF(AF1893&lt;=550,AthetaR120_0+(AthetaR120_1-AthetaR120_0)/100*(AF1893-450),AthetaR120_1+(AthetaR120_2-AthetaR120_1)/100*(AF1893-450)))))</f>
        <v>1.398482343123439</v>
      </c>
      <c r="AL1893" s="24">
        <f t="shared" si="929"/>
        <v>726.92482274468239</v>
      </c>
      <c r="AM1893" s="14">
        <f t="shared" si="930"/>
        <v>578.67737587912018</v>
      </c>
    </row>
    <row r="1894" spans="2:39" x14ac:dyDescent="0.25">
      <c r="B1894" s="3">
        <f t="shared" si="913"/>
        <v>9380</v>
      </c>
      <c r="C1894" s="14">
        <f t="shared" si="914"/>
        <v>156.33333333333334</v>
      </c>
      <c r="D1894" s="11">
        <f t="shared" si="915"/>
        <v>1088.633596884081</v>
      </c>
      <c r="E1894" s="11">
        <f t="shared" si="901"/>
        <v>847.3173736662809</v>
      </c>
      <c r="F1894" s="11">
        <f t="shared" si="916"/>
        <v>429.57371725625853</v>
      </c>
      <c r="G1894" s="11">
        <f t="shared" si="902"/>
        <v>727.03546752795648</v>
      </c>
      <c r="H1894" s="11">
        <f t="shared" si="903"/>
        <v>589.51326544212941</v>
      </c>
      <c r="I1894" s="24">
        <f t="shared" si="917"/>
        <v>429.57371725625853</v>
      </c>
      <c r="J1894" s="12">
        <f t="shared" si="904"/>
        <v>0.18610567336990264</v>
      </c>
      <c r="K1894" s="24">
        <f t="shared" si="905"/>
        <v>621.17985684200607</v>
      </c>
      <c r="L1894" s="12">
        <f t="shared" si="918"/>
        <v>0.18175786018593407</v>
      </c>
      <c r="M1894" s="24">
        <f t="shared" si="919"/>
        <v>727.03546752795648</v>
      </c>
      <c r="N1894" s="12">
        <f t="shared" si="906"/>
        <v>0.20809236065474127</v>
      </c>
      <c r="O1894" s="24">
        <f t="shared" si="907"/>
        <v>1851.8234752052999</v>
      </c>
      <c r="P1894" s="12">
        <f t="shared" si="920"/>
        <v>0.10997505502828418</v>
      </c>
      <c r="Q1894" s="24">
        <f t="shared" si="921"/>
        <v>589.51326544212941</v>
      </c>
      <c r="R1894" s="12">
        <f t="shared" si="908"/>
        <v>0.28327428754030809</v>
      </c>
      <c r="S1894" s="24">
        <f t="shared" si="909"/>
        <v>748.18889140821727</v>
      </c>
      <c r="T1894" s="12">
        <f t="shared" si="922"/>
        <v>0.20270100310966677</v>
      </c>
      <c r="W1894" s="24">
        <f t="shared" si="923"/>
        <v>700.33620258832627</v>
      </c>
      <c r="X1894" s="24">
        <f t="shared" si="924"/>
        <v>1011.2121372119022</v>
      </c>
      <c r="Y1894" s="13">
        <f t="shared" si="910"/>
        <v>0.24785276002820178</v>
      </c>
      <c r="Z1894" s="24">
        <f t="shared" si="911"/>
        <v>3674.5292769488656</v>
      </c>
      <c r="AA1894" s="24">
        <f t="shared" si="912"/>
        <v>18830.440286511559</v>
      </c>
      <c r="AB1894" s="24">
        <f t="shared" si="925"/>
        <v>727.03546752795648</v>
      </c>
      <c r="AC1894" s="24">
        <f t="shared" si="926"/>
        <v>589.51326544212941</v>
      </c>
      <c r="AE1894" s="14">
        <f t="shared" si="927"/>
        <v>156.33333333333334</v>
      </c>
      <c r="AF1894" s="24">
        <f t="shared" si="931"/>
        <v>519.75663272106476</v>
      </c>
      <c r="AG1894" s="3">
        <f t="shared" si="928"/>
        <v>-1</v>
      </c>
      <c r="AH1894" s="3">
        <f>IF(AC1894&lt;=450,AthetaR30_0,IF(AC1894&gt;=650,AthetaR30_2,(IF(AC1894&lt;=550,AthetaR30_0+(AthetaR30_1-AthetaR30_0)/100*(AC1894-450),AthetaR30_1+(AthetaR30_2-AthetaR30_1)/100*(AC1894-450)))))</f>
        <v>0</v>
      </c>
      <c r="AI1894" s="3">
        <f>IF(AD1894&lt;=450,AthetaR60_0,IF(AD1894&gt;=650,AthetaR60_2,(IF(AD1894&lt;=550,AthetaR60_0+(AthetaR60_1-AthetaR60_0)/100*(AD1894-450),AthetaR60_1+(AthetaR60_2-AthetaR60_1)/100*(AD1894-450)))))</f>
        <v>0.5</v>
      </c>
      <c r="AJ1894" s="3">
        <f>IF(AE1894&lt;=450,AthetaR90_0,IF(AE1894&gt;=650,AthetaR90_2,(IF(AE1894&lt;=550,AthetaR90_0+(AthetaR90_1-AthetaR90_0)/100*(AE1894-450),AthetaR90_1+(AthetaR90_2-AthetaR90_1)/100*(AE1894-450)))))</f>
        <v>1.3</v>
      </c>
      <c r="AK1894" s="3">
        <f>IF(AF1894&lt;=450,AthetaR120_0,IF(AF1894&gt;=650,AthetaR120_2,(IF(AF1894&lt;=550,AthetaR120_0+(AthetaR120_1-AthetaR120_0)/100*(AF1894-450),AthetaR120_1+(AthetaR120_2-AthetaR120_1)/100*(AF1894-450)))))</f>
        <v>1.3977522444083337</v>
      </c>
      <c r="AL1894" s="24">
        <f t="shared" si="929"/>
        <v>727.03546752795648</v>
      </c>
      <c r="AM1894" s="14">
        <f t="shared" si="930"/>
        <v>578.86786025167089</v>
      </c>
    </row>
    <row r="1895" spans="2:39" x14ac:dyDescent="0.25">
      <c r="B1895" s="3">
        <f t="shared" si="913"/>
        <v>9385</v>
      </c>
      <c r="C1895" s="14">
        <f t="shared" si="914"/>
        <v>156.41666666666666</v>
      </c>
      <c r="D1895" s="11">
        <f t="shared" si="915"/>
        <v>1088.7133794185841</v>
      </c>
      <c r="E1895" s="11">
        <f t="shared" si="901"/>
        <v>847.53117201493296</v>
      </c>
      <c r="F1895" s="11">
        <f t="shared" si="916"/>
        <v>429.75547511644447</v>
      </c>
      <c r="G1895" s="11">
        <f t="shared" si="902"/>
        <v>727.14544258298474</v>
      </c>
      <c r="H1895" s="11">
        <f t="shared" si="903"/>
        <v>589.71596644523913</v>
      </c>
      <c r="I1895" s="24">
        <f t="shared" si="917"/>
        <v>429.75547511644447</v>
      </c>
      <c r="J1895" s="12">
        <f t="shared" si="904"/>
        <v>0.18607571463219369</v>
      </c>
      <c r="K1895" s="24">
        <f t="shared" si="905"/>
        <v>621.27986862719797</v>
      </c>
      <c r="L1895" s="12">
        <f t="shared" si="918"/>
        <v>0.18170277398760659</v>
      </c>
      <c r="M1895" s="24">
        <f t="shared" si="919"/>
        <v>727.14544258298474</v>
      </c>
      <c r="N1895" s="12">
        <f t="shared" si="906"/>
        <v>0.20675098594060032</v>
      </c>
      <c r="O1895" s="24">
        <f t="shared" si="907"/>
        <v>1863.837875878613</v>
      </c>
      <c r="P1895" s="12">
        <f t="shared" si="920"/>
        <v>0.10930428673988288</v>
      </c>
      <c r="Q1895" s="24">
        <f t="shared" si="921"/>
        <v>589.71596644523913</v>
      </c>
      <c r="R1895" s="12">
        <f t="shared" si="908"/>
        <v>0.28319024407056587</v>
      </c>
      <c r="S1895" s="24">
        <f t="shared" si="909"/>
        <v>748.41093433438823</v>
      </c>
      <c r="T1895" s="12">
        <f t="shared" si="922"/>
        <v>0.20259687073553573</v>
      </c>
      <c r="W1895" s="24">
        <f t="shared" si="923"/>
        <v>700.58405534835447</v>
      </c>
      <c r="X1895" s="24">
        <f t="shared" si="924"/>
        <v>1013.4989104525571</v>
      </c>
      <c r="Y1895" s="13">
        <f t="shared" si="910"/>
        <v>0.24737218603374722</v>
      </c>
      <c r="Z1895" s="24">
        <f t="shared" si="911"/>
        <v>3673.6779166644624</v>
      </c>
      <c r="AA1895" s="24">
        <f t="shared" si="912"/>
        <v>18838.450108530065</v>
      </c>
      <c r="AB1895" s="24">
        <f t="shared" si="925"/>
        <v>727.14544258298474</v>
      </c>
      <c r="AC1895" s="24">
        <f t="shared" si="926"/>
        <v>589.71596644523913</v>
      </c>
      <c r="AE1895" s="14">
        <f t="shared" si="927"/>
        <v>156.41666666666666</v>
      </c>
      <c r="AF1895" s="24">
        <f t="shared" si="931"/>
        <v>519.85798322261962</v>
      </c>
      <c r="AG1895" s="3">
        <f t="shared" si="928"/>
        <v>-1</v>
      </c>
      <c r="AH1895" s="3">
        <f>IF(AC1895&lt;=450,AthetaR30_0,IF(AC1895&gt;=650,AthetaR30_2,(IF(AC1895&lt;=550,AthetaR30_0+(AthetaR30_1-AthetaR30_0)/100*(AC1895-450),AthetaR30_1+(AthetaR30_2-AthetaR30_1)/100*(AC1895-450)))))</f>
        <v>0</v>
      </c>
      <c r="AI1895" s="3">
        <f>IF(AD1895&lt;=450,AthetaR60_0,IF(AD1895&gt;=650,AthetaR60_2,(IF(AD1895&lt;=550,AthetaR60_0+(AthetaR60_1-AthetaR60_0)/100*(AD1895-450),AthetaR60_1+(AthetaR60_2-AthetaR60_1)/100*(AD1895-450)))))</f>
        <v>0.5</v>
      </c>
      <c r="AJ1895" s="3">
        <f>IF(AE1895&lt;=450,AthetaR90_0,IF(AE1895&gt;=650,AthetaR90_2,(IF(AE1895&lt;=550,AthetaR90_0+(AthetaR90_1-AthetaR90_0)/100*(AE1895-450),AthetaR90_1+(AthetaR90_2-AthetaR90_1)/100*(AE1895-450)))))</f>
        <v>1.3</v>
      </c>
      <c r="AK1895" s="3">
        <f>IF(AF1895&lt;=450,AthetaR120_0,IF(AF1895&gt;=650,AthetaR120_2,(IF(AF1895&lt;=550,AthetaR120_0+(AthetaR120_1-AthetaR120_0)/100*(AF1895-450),AthetaR120_1+(AthetaR120_2-AthetaR120_1)/100*(AF1895-450)))))</f>
        <v>1.397022520797139</v>
      </c>
      <c r="AL1895" s="24">
        <f t="shared" si="929"/>
        <v>727.14544258298474</v>
      </c>
      <c r="AM1895" s="14">
        <f t="shared" si="930"/>
        <v>579.05826141669115</v>
      </c>
    </row>
    <row r="1896" spans="2:39" x14ac:dyDescent="0.25">
      <c r="B1896" s="3">
        <f t="shared" si="913"/>
        <v>9390</v>
      </c>
      <c r="C1896" s="14">
        <f t="shared" si="914"/>
        <v>156.5</v>
      </c>
      <c r="D1896" s="11">
        <f t="shared" si="915"/>
        <v>1088.7931194929818</v>
      </c>
      <c r="E1896" s="11">
        <f t="shared" si="901"/>
        <v>847.74497036358503</v>
      </c>
      <c r="F1896" s="11">
        <f t="shared" si="916"/>
        <v>429.93717789043205</v>
      </c>
      <c r="G1896" s="11">
        <f t="shared" si="902"/>
        <v>727.25474686972461</v>
      </c>
      <c r="H1896" s="11">
        <f t="shared" si="903"/>
        <v>589.91856331597467</v>
      </c>
      <c r="I1896" s="24">
        <f t="shared" si="917"/>
        <v>429.93717789043205</v>
      </c>
      <c r="J1896" s="12">
        <f t="shared" si="904"/>
        <v>0.18604575143579749</v>
      </c>
      <c r="K1896" s="24">
        <f t="shared" si="905"/>
        <v>621.37992751366551</v>
      </c>
      <c r="L1896" s="12">
        <f t="shared" si="918"/>
        <v>0.18164769416622681</v>
      </c>
      <c r="M1896" s="24">
        <f t="shared" si="919"/>
        <v>727.25474686972461</v>
      </c>
      <c r="N1896" s="12">
        <f t="shared" si="906"/>
        <v>0.20540813412750578</v>
      </c>
      <c r="O1896" s="24">
        <f t="shared" si="907"/>
        <v>1876.0226809330434</v>
      </c>
      <c r="P1896" s="12">
        <f t="shared" si="920"/>
        <v>0.10863251483904789</v>
      </c>
      <c r="Q1896" s="24">
        <f t="shared" si="921"/>
        <v>589.91856331597467</v>
      </c>
      <c r="R1896" s="12">
        <f t="shared" si="908"/>
        <v>0.28310622411301023</v>
      </c>
      <c r="S1896" s="24">
        <f t="shared" si="909"/>
        <v>748.63304691822134</v>
      </c>
      <c r="T1896" s="12">
        <f t="shared" si="922"/>
        <v>0.20249280151335372</v>
      </c>
      <c r="W1896" s="24">
        <f t="shared" si="923"/>
        <v>700.83142753438824</v>
      </c>
      <c r="X1896" s="24">
        <f t="shared" si="924"/>
        <v>1015.8116590845507</v>
      </c>
      <c r="Y1896" s="13">
        <f t="shared" si="910"/>
        <v>0.24688813188422962</v>
      </c>
      <c r="Z1896" s="24">
        <f t="shared" si="911"/>
        <v>3672.8385707299194</v>
      </c>
      <c r="AA1896" s="24">
        <f t="shared" si="912"/>
        <v>18846.508975126078</v>
      </c>
      <c r="AB1896" s="24">
        <f t="shared" si="925"/>
        <v>727.25474686972461</v>
      </c>
      <c r="AC1896" s="24">
        <f t="shared" si="926"/>
        <v>589.91856331597467</v>
      </c>
      <c r="AE1896" s="14">
        <f t="shared" si="927"/>
        <v>156.5</v>
      </c>
      <c r="AF1896" s="24">
        <f t="shared" si="931"/>
        <v>519.95928165798728</v>
      </c>
      <c r="AG1896" s="3">
        <f t="shared" si="928"/>
        <v>-1</v>
      </c>
      <c r="AH1896" s="3">
        <f>IF(AC1896&lt;=450,AthetaR30_0,IF(AC1896&gt;=650,AthetaR30_2,(IF(AC1896&lt;=550,AthetaR30_0+(AthetaR30_1-AthetaR30_0)/100*(AC1896-450),AthetaR30_1+(AthetaR30_2-AthetaR30_1)/100*(AC1896-450)))))</f>
        <v>0</v>
      </c>
      <c r="AI1896" s="3">
        <f>IF(AD1896&lt;=450,AthetaR60_0,IF(AD1896&gt;=650,AthetaR60_2,(IF(AD1896&lt;=550,AthetaR60_0+(AthetaR60_1-AthetaR60_0)/100*(AD1896-450),AthetaR60_1+(AthetaR60_2-AthetaR60_1)/100*(AD1896-450)))))</f>
        <v>0.5</v>
      </c>
      <c r="AJ1896" s="3">
        <f>IF(AE1896&lt;=450,AthetaR90_0,IF(AE1896&gt;=650,AthetaR90_2,(IF(AE1896&lt;=550,AthetaR90_0+(AthetaR90_1-AthetaR90_0)/100*(AE1896-450),AthetaR90_1+(AthetaR90_2-AthetaR90_1)/100*(AE1896-450)))))</f>
        <v>1.3</v>
      </c>
      <c r="AK1896" s="3">
        <f>IF(AF1896&lt;=450,AthetaR120_0,IF(AF1896&gt;=650,AthetaR120_2,(IF(AF1896&lt;=550,AthetaR120_0+(AthetaR120_1-AthetaR120_0)/100*(AF1896-450),AthetaR120_1+(AthetaR120_2-AthetaR120_1)/100*(AF1896-450)))))</f>
        <v>1.3962931720624918</v>
      </c>
      <c r="AL1896" s="24">
        <f t="shared" si="929"/>
        <v>727.25474686972461</v>
      </c>
      <c r="AM1896" s="14">
        <f t="shared" si="930"/>
        <v>579.24857967204628</v>
      </c>
    </row>
    <row r="1897" spans="2:39" x14ac:dyDescent="0.25">
      <c r="B1897" s="3">
        <f t="shared" si="913"/>
        <v>9395</v>
      </c>
      <c r="C1897" s="14">
        <f t="shared" si="914"/>
        <v>156.58333333333334</v>
      </c>
      <c r="D1897" s="11">
        <f t="shared" si="915"/>
        <v>1088.872817152444</v>
      </c>
      <c r="E1897" s="11">
        <f t="shared" si="901"/>
        <v>847.95876871223709</v>
      </c>
      <c r="F1897" s="11">
        <f t="shared" si="916"/>
        <v>430.11882558459826</v>
      </c>
      <c r="G1897" s="11">
        <f t="shared" si="902"/>
        <v>727.3633793845637</v>
      </c>
      <c r="H1897" s="11">
        <f t="shared" si="903"/>
        <v>590.12105611748802</v>
      </c>
      <c r="I1897" s="24">
        <f t="shared" si="917"/>
        <v>430.11882558459826</v>
      </c>
      <c r="J1897" s="12">
        <f t="shared" si="904"/>
        <v>0.18601578378579173</v>
      </c>
      <c r="K1897" s="24">
        <f t="shared" si="905"/>
        <v>621.48003351440025</v>
      </c>
      <c r="L1897" s="12">
        <f t="shared" si="918"/>
        <v>0.18159262073928548</v>
      </c>
      <c r="M1897" s="24">
        <f t="shared" si="919"/>
        <v>727.3633793845637</v>
      </c>
      <c r="N1897" s="12">
        <f t="shared" si="906"/>
        <v>0.20406389121792606</v>
      </c>
      <c r="O1897" s="24">
        <f t="shared" si="907"/>
        <v>1888.3807231716964</v>
      </c>
      <c r="P1897" s="12">
        <f t="shared" si="920"/>
        <v>0.10795977642213542</v>
      </c>
      <c r="Q1897" s="24">
        <f t="shared" si="921"/>
        <v>590.12105611748802</v>
      </c>
      <c r="R1897" s="12">
        <f t="shared" si="908"/>
        <v>0.28302222770917929</v>
      </c>
      <c r="S1897" s="24">
        <f t="shared" si="909"/>
        <v>748.85522905649054</v>
      </c>
      <c r="T1897" s="12">
        <f t="shared" si="922"/>
        <v>0.20238879543863275</v>
      </c>
      <c r="W1897" s="24">
        <f t="shared" si="923"/>
        <v>701.07831566627249</v>
      </c>
      <c r="X1897" s="24">
        <f t="shared" si="924"/>
        <v>1018.1507817053414</v>
      </c>
      <c r="Y1897" s="13">
        <f t="shared" si="910"/>
        <v>0.24640056794666249</v>
      </c>
      <c r="Z1897" s="24">
        <f t="shared" si="911"/>
        <v>3672.0113261491151</v>
      </c>
      <c r="AA1897" s="24">
        <f t="shared" si="912"/>
        <v>18854.617353959919</v>
      </c>
      <c r="AB1897" s="24">
        <f t="shared" si="925"/>
        <v>727.3633793845637</v>
      </c>
      <c r="AC1897" s="24">
        <f t="shared" si="926"/>
        <v>590.12105611748802</v>
      </c>
      <c r="AE1897" s="14">
        <f t="shared" si="927"/>
        <v>156.58333333333334</v>
      </c>
      <c r="AF1897" s="24">
        <f t="shared" si="931"/>
        <v>520.06052805874401</v>
      </c>
      <c r="AG1897" s="3">
        <f t="shared" si="928"/>
        <v>-1</v>
      </c>
      <c r="AH1897" s="3">
        <f>IF(AC1897&lt;=450,AthetaR30_0,IF(AC1897&gt;=650,AthetaR30_2,(IF(AC1897&lt;=550,AthetaR30_0+(AthetaR30_1-AthetaR30_0)/100*(AC1897-450),AthetaR30_1+(AthetaR30_2-AthetaR30_1)/100*(AC1897-450)))))</f>
        <v>0</v>
      </c>
      <c r="AI1897" s="3">
        <f>IF(AD1897&lt;=450,AthetaR60_0,IF(AD1897&gt;=650,AthetaR60_2,(IF(AD1897&lt;=550,AthetaR60_0+(AthetaR60_1-AthetaR60_0)/100*(AD1897-450),AthetaR60_1+(AthetaR60_2-AthetaR60_1)/100*(AD1897-450)))))</f>
        <v>0.5</v>
      </c>
      <c r="AJ1897" s="3">
        <f>IF(AE1897&lt;=450,AthetaR90_0,IF(AE1897&gt;=650,AthetaR90_2,(IF(AE1897&lt;=550,AthetaR90_0+(AthetaR90_1-AthetaR90_0)/100*(AE1897-450),AthetaR90_1+(AthetaR90_2-AthetaR90_1)/100*(AE1897-450)))))</f>
        <v>1.3</v>
      </c>
      <c r="AK1897" s="3">
        <f>IF(AF1897&lt;=450,AthetaR120_0,IF(AF1897&gt;=650,AthetaR120_2,(IF(AF1897&lt;=550,AthetaR120_0+(AthetaR120_1-AthetaR120_0)/100*(AF1897-450),AthetaR120_1+(AthetaR120_2-AthetaR120_1)/100*(AF1897-450)))))</f>
        <v>1.3955641979770432</v>
      </c>
      <c r="AL1897" s="24">
        <f t="shared" si="929"/>
        <v>727.3633793845637</v>
      </c>
      <c r="AM1897" s="14">
        <f t="shared" si="930"/>
        <v>579.43881531758745</v>
      </c>
    </row>
    <row r="1898" spans="2:39" x14ac:dyDescent="0.25">
      <c r="B1898" s="3">
        <f t="shared" si="913"/>
        <v>9400</v>
      </c>
      <c r="C1898" s="14">
        <f t="shared" si="914"/>
        <v>156.66666666666666</v>
      </c>
      <c r="D1898" s="11">
        <f t="shared" si="915"/>
        <v>1088.9524724420696</v>
      </c>
      <c r="E1898" s="11">
        <f t="shared" si="901"/>
        <v>848.17256706088915</v>
      </c>
      <c r="F1898" s="11">
        <f t="shared" si="916"/>
        <v>430.30041820533756</v>
      </c>
      <c r="G1898" s="11">
        <f t="shared" si="902"/>
        <v>727.47133916098585</v>
      </c>
      <c r="H1898" s="11">
        <f t="shared" si="903"/>
        <v>590.32344491292667</v>
      </c>
      <c r="I1898" s="24">
        <f t="shared" si="917"/>
        <v>430.30041820533756</v>
      </c>
      <c r="J1898" s="12">
        <f t="shared" si="904"/>
        <v>0.18598581168728634</v>
      </c>
      <c r="K1898" s="24">
        <f t="shared" si="905"/>
        <v>621.58018664229007</v>
      </c>
      <c r="L1898" s="12">
        <f t="shared" si="918"/>
        <v>0.18153755372423003</v>
      </c>
      <c r="M1898" s="24">
        <f t="shared" si="919"/>
        <v>727.47133916098585</v>
      </c>
      <c r="N1898" s="12">
        <f t="shared" si="906"/>
        <v>0.20271834436379135</v>
      </c>
      <c r="O1898" s="24">
        <f t="shared" si="907"/>
        <v>1900.9148860243313</v>
      </c>
      <c r="P1898" s="12">
        <f t="shared" si="920"/>
        <v>0.10728610924852697</v>
      </c>
      <c r="Q1898" s="24">
        <f t="shared" si="921"/>
        <v>590.32344491292667</v>
      </c>
      <c r="R1898" s="12">
        <f t="shared" si="908"/>
        <v>0.28293825490049196</v>
      </c>
      <c r="S1898" s="24">
        <f t="shared" si="909"/>
        <v>749.07748064599787</v>
      </c>
      <c r="T1898" s="12">
        <f t="shared" si="922"/>
        <v>0.20228485250671224</v>
      </c>
      <c r="W1898" s="24">
        <f t="shared" si="923"/>
        <v>701.32471623421918</v>
      </c>
      <c r="X1898" s="24">
        <f t="shared" si="924"/>
        <v>1020.5166843979888</v>
      </c>
      <c r="Y1898" s="13">
        <f t="shared" si="910"/>
        <v>0.24590946440971279</v>
      </c>
      <c r="Z1898" s="24">
        <f t="shared" si="911"/>
        <v>3671.1962706667491</v>
      </c>
      <c r="AA1898" s="24">
        <f t="shared" si="912"/>
        <v>18862.775716717424</v>
      </c>
      <c r="AB1898" s="24">
        <f t="shared" si="925"/>
        <v>727.47133916098585</v>
      </c>
      <c r="AC1898" s="24">
        <f t="shared" si="926"/>
        <v>590.32344491292667</v>
      </c>
      <c r="AE1898" s="14">
        <f t="shared" si="927"/>
        <v>156.66666666666666</v>
      </c>
      <c r="AF1898" s="24">
        <f t="shared" si="931"/>
        <v>520.16172245646339</v>
      </c>
      <c r="AG1898" s="3">
        <f t="shared" si="928"/>
        <v>-1</v>
      </c>
      <c r="AH1898" s="3">
        <f>IF(AC1898&lt;=450,AthetaR30_0,IF(AC1898&gt;=650,AthetaR30_2,(IF(AC1898&lt;=550,AthetaR30_0+(AthetaR30_1-AthetaR30_0)/100*(AC1898-450),AthetaR30_1+(AthetaR30_2-AthetaR30_1)/100*(AC1898-450)))))</f>
        <v>0</v>
      </c>
      <c r="AI1898" s="3">
        <f>IF(AD1898&lt;=450,AthetaR60_0,IF(AD1898&gt;=650,AthetaR60_2,(IF(AD1898&lt;=550,AthetaR60_0+(AthetaR60_1-AthetaR60_0)/100*(AD1898-450),AthetaR60_1+(AthetaR60_2-AthetaR60_1)/100*(AD1898-450)))))</f>
        <v>0.5</v>
      </c>
      <c r="AJ1898" s="3">
        <f>IF(AE1898&lt;=450,AthetaR90_0,IF(AE1898&gt;=650,AthetaR90_2,(IF(AE1898&lt;=550,AthetaR90_0+(AthetaR90_1-AthetaR90_0)/100*(AE1898-450),AthetaR90_1+(AthetaR90_2-AthetaR90_1)/100*(AE1898-450)))))</f>
        <v>1.3</v>
      </c>
      <c r="AK1898" s="3">
        <f>IF(AF1898&lt;=450,AthetaR120_0,IF(AF1898&gt;=650,AthetaR120_2,(IF(AF1898&lt;=550,AthetaR120_0+(AthetaR120_1-AthetaR120_0)/100*(AF1898-450),AthetaR120_1+(AthetaR120_2-AthetaR120_1)/100*(AF1898-450)))))</f>
        <v>1.3948355983134637</v>
      </c>
      <c r="AL1898" s="24">
        <f t="shared" si="929"/>
        <v>727.47133916098585</v>
      </c>
      <c r="AM1898" s="14">
        <f t="shared" si="930"/>
        <v>579.62896865516427</v>
      </c>
    </row>
    <row r="1899" spans="2:39" x14ac:dyDescent="0.25">
      <c r="B1899" s="3">
        <f t="shared" si="913"/>
        <v>9405</v>
      </c>
      <c r="C1899" s="14">
        <f t="shared" si="914"/>
        <v>156.75</v>
      </c>
      <c r="D1899" s="11">
        <f t="shared" si="915"/>
        <v>1089.0320854068846</v>
      </c>
      <c r="E1899" s="11">
        <f t="shared" si="901"/>
        <v>848.38636540954133</v>
      </c>
      <c r="F1899" s="11">
        <f t="shared" si="916"/>
        <v>430.4819557590618</v>
      </c>
      <c r="G1899" s="11">
        <f t="shared" si="902"/>
        <v>727.5786252702344</v>
      </c>
      <c r="H1899" s="11">
        <f t="shared" si="903"/>
        <v>590.52572976543343</v>
      </c>
      <c r="I1899" s="24">
        <f t="shared" si="917"/>
        <v>430.4819557590618</v>
      </c>
      <c r="J1899" s="12">
        <f t="shared" si="904"/>
        <v>0.18595583514542349</v>
      </c>
      <c r="K1899" s="24">
        <f t="shared" si="905"/>
        <v>621.68038691011952</v>
      </c>
      <c r="L1899" s="12">
        <f t="shared" si="918"/>
        <v>0.18148249313854026</v>
      </c>
      <c r="M1899" s="24">
        <f t="shared" si="919"/>
        <v>727.5786252702344</v>
      </c>
      <c r="N1899" s="12">
        <f t="shared" si="906"/>
        <v>0.20137158185153128</v>
      </c>
      <c r="O1899" s="24">
        <f t="shared" si="907"/>
        <v>1913.6281044633772</v>
      </c>
      <c r="P1899" s="12">
        <f t="shared" si="920"/>
        <v>0.10661155173710303</v>
      </c>
      <c r="Q1899" s="24">
        <f t="shared" si="921"/>
        <v>590.52572976543343</v>
      </c>
      <c r="R1899" s="12">
        <f t="shared" si="908"/>
        <v>0.28285430572824749</v>
      </c>
      <c r="S1899" s="24">
        <f t="shared" si="909"/>
        <v>749.29980158357478</v>
      </c>
      <c r="T1899" s="12">
        <f t="shared" si="922"/>
        <v>0.20218097271287527</v>
      </c>
      <c r="W1899" s="24">
        <f t="shared" si="923"/>
        <v>701.57062569862887</v>
      </c>
      <c r="X1899" s="24">
        <f t="shared" si="924"/>
        <v>1022.9097808937836</v>
      </c>
      <c r="Y1899" s="13">
        <f t="shared" si="910"/>
        <v>0.24541479128662635</v>
      </c>
      <c r="Z1899" s="24">
        <f t="shared" si="911"/>
        <v>3670.3934927728114</v>
      </c>
      <c r="AA1899" s="24">
        <f t="shared" si="912"/>
        <v>18870.984539135348</v>
      </c>
      <c r="AB1899" s="24">
        <f t="shared" si="925"/>
        <v>727.5786252702344</v>
      </c>
      <c r="AC1899" s="24">
        <f t="shared" si="926"/>
        <v>590.52572976543343</v>
      </c>
      <c r="AE1899" s="14">
        <f t="shared" si="927"/>
        <v>156.75</v>
      </c>
      <c r="AF1899" s="24">
        <f t="shared" si="931"/>
        <v>520.26286488271671</v>
      </c>
      <c r="AG1899" s="3">
        <f t="shared" si="928"/>
        <v>-1</v>
      </c>
      <c r="AH1899" s="3">
        <f>IF(AC1899&lt;=450,AthetaR30_0,IF(AC1899&gt;=650,AthetaR30_2,(IF(AC1899&lt;=550,AthetaR30_0+(AthetaR30_1-AthetaR30_0)/100*(AC1899-450),AthetaR30_1+(AthetaR30_2-AthetaR30_1)/100*(AC1899-450)))))</f>
        <v>0</v>
      </c>
      <c r="AI1899" s="3">
        <f>IF(AD1899&lt;=450,AthetaR60_0,IF(AD1899&gt;=650,AthetaR60_2,(IF(AD1899&lt;=550,AthetaR60_0+(AthetaR60_1-AthetaR60_0)/100*(AD1899-450),AthetaR60_1+(AthetaR60_2-AthetaR60_1)/100*(AD1899-450)))))</f>
        <v>0.5</v>
      </c>
      <c r="AJ1899" s="3">
        <f>IF(AE1899&lt;=450,AthetaR90_0,IF(AE1899&gt;=650,AthetaR90_2,(IF(AE1899&lt;=550,AthetaR90_0+(AthetaR90_1-AthetaR90_0)/100*(AE1899-450),AthetaR90_1+(AthetaR90_2-AthetaR90_1)/100*(AE1899-450)))))</f>
        <v>1.3</v>
      </c>
      <c r="AK1899" s="3">
        <f>IF(AF1899&lt;=450,AthetaR120_0,IF(AF1899&gt;=650,AthetaR120_2,(IF(AF1899&lt;=550,AthetaR120_0+(AthetaR120_1-AthetaR120_0)/100*(AF1899-450),AthetaR120_1+(AthetaR120_2-AthetaR120_1)/100*(AF1899-450)))))</f>
        <v>1.3941073728444398</v>
      </c>
      <c r="AL1899" s="24">
        <f t="shared" si="929"/>
        <v>727.5786252702344</v>
      </c>
      <c r="AM1899" s="14">
        <f t="shared" si="930"/>
        <v>579.81903998863811</v>
      </c>
    </row>
    <row r="1900" spans="2:39" x14ac:dyDescent="0.25">
      <c r="B1900" s="3">
        <f t="shared" si="913"/>
        <v>9410</v>
      </c>
      <c r="C1900" s="14">
        <f t="shared" si="914"/>
        <v>156.83333333333334</v>
      </c>
      <c r="D1900" s="11">
        <f t="shared" si="915"/>
        <v>1089.1116560918438</v>
      </c>
      <c r="E1900" s="11">
        <f t="shared" si="901"/>
        <v>848.60016375819339</v>
      </c>
      <c r="F1900" s="11">
        <f t="shared" si="916"/>
        <v>430.66343825220036</v>
      </c>
      <c r="G1900" s="11">
        <f t="shared" si="902"/>
        <v>727.68523682197144</v>
      </c>
      <c r="H1900" s="11">
        <f t="shared" si="903"/>
        <v>590.72791073814631</v>
      </c>
      <c r="I1900" s="24">
        <f t="shared" si="917"/>
        <v>430.66343825220036</v>
      </c>
      <c r="J1900" s="12">
        <f t="shared" si="904"/>
        <v>0.18592585416537713</v>
      </c>
      <c r="K1900" s="24">
        <f t="shared" si="905"/>
        <v>621.78063433057014</v>
      </c>
      <c r="L1900" s="12">
        <f t="shared" si="918"/>
        <v>0.18142743899965216</v>
      </c>
      <c r="M1900" s="24">
        <f t="shared" si="919"/>
        <v>727.68523682197144</v>
      </c>
      <c r="N1900" s="12">
        <f t="shared" si="906"/>
        <v>0.20002369308619308</v>
      </c>
      <c r="O1900" s="24">
        <f t="shared" si="907"/>
        <v>1926.5233659358771</v>
      </c>
      <c r="P1900" s="12">
        <f t="shared" si="920"/>
        <v>0.10593614296208444</v>
      </c>
      <c r="Q1900" s="24">
        <f t="shared" si="921"/>
        <v>590.72791073814631</v>
      </c>
      <c r="R1900" s="12">
        <f t="shared" si="908"/>
        <v>0.282770380233626</v>
      </c>
      <c r="S1900" s="24">
        <f t="shared" si="909"/>
        <v>749.52219176608162</v>
      </c>
      <c r="T1900" s="12">
        <f t="shared" si="922"/>
        <v>0.20207715605223289</v>
      </c>
      <c r="W1900" s="24">
        <f t="shared" si="923"/>
        <v>701.81604048991551</v>
      </c>
      <c r="X1900" s="24">
        <f t="shared" si="924"/>
        <v>1025.3304927388153</v>
      </c>
      <c r="Y1900" s="13">
        <f t="shared" si="910"/>
        <v>0.24491651841833798</v>
      </c>
      <c r="Z1900" s="24">
        <f t="shared" si="911"/>
        <v>3669.6030817069468</v>
      </c>
      <c r="AA1900" s="24">
        <f t="shared" si="912"/>
        <v>18879.244301026396</v>
      </c>
      <c r="AB1900" s="24">
        <f t="shared" si="925"/>
        <v>727.68523682197144</v>
      </c>
      <c r="AC1900" s="24">
        <f t="shared" si="926"/>
        <v>590.72791073814631</v>
      </c>
      <c r="AE1900" s="14">
        <f t="shared" si="927"/>
        <v>156.83333333333334</v>
      </c>
      <c r="AF1900" s="24">
        <f t="shared" si="931"/>
        <v>520.36395536907321</v>
      </c>
      <c r="AG1900" s="3">
        <f t="shared" si="928"/>
        <v>-1</v>
      </c>
      <c r="AH1900" s="3">
        <f>IF(AC1900&lt;=450,AthetaR30_0,IF(AC1900&gt;=650,AthetaR30_2,(IF(AC1900&lt;=550,AthetaR30_0+(AthetaR30_1-AthetaR30_0)/100*(AC1900-450),AthetaR30_1+(AthetaR30_2-AthetaR30_1)/100*(AC1900-450)))))</f>
        <v>0</v>
      </c>
      <c r="AI1900" s="3">
        <f>IF(AD1900&lt;=450,AthetaR60_0,IF(AD1900&gt;=650,AthetaR60_2,(IF(AD1900&lt;=550,AthetaR60_0+(AthetaR60_1-AthetaR60_0)/100*(AD1900-450),AthetaR60_1+(AthetaR60_2-AthetaR60_1)/100*(AD1900-450)))))</f>
        <v>0.5</v>
      </c>
      <c r="AJ1900" s="3">
        <f>IF(AE1900&lt;=450,AthetaR90_0,IF(AE1900&gt;=650,AthetaR90_2,(IF(AE1900&lt;=550,AthetaR90_0+(AthetaR90_1-AthetaR90_0)/100*(AE1900-450),AthetaR90_1+(AthetaR90_2-AthetaR90_1)/100*(AE1900-450)))))</f>
        <v>1.3</v>
      </c>
      <c r="AK1900" s="3">
        <f>IF(AF1900&lt;=450,AthetaR120_0,IF(AF1900&gt;=650,AthetaR120_2,(IF(AF1900&lt;=550,AthetaR120_0+(AthetaR120_1-AthetaR120_0)/100*(AF1900-450),AthetaR120_1+(AthetaR120_2-AthetaR120_1)/100*(AF1900-450)))))</f>
        <v>1.393379521342673</v>
      </c>
      <c r="AL1900" s="24">
        <f t="shared" si="929"/>
        <v>727.68523682197144</v>
      </c>
      <c r="AM1900" s="14">
        <f t="shared" si="930"/>
        <v>580.00902962389478</v>
      </c>
    </row>
    <row r="1901" spans="2:39" x14ac:dyDescent="0.25">
      <c r="B1901" s="3">
        <f t="shared" si="913"/>
        <v>9415</v>
      </c>
      <c r="C1901" s="14">
        <f t="shared" si="914"/>
        <v>156.91666666666666</v>
      </c>
      <c r="D1901" s="11">
        <f t="shared" si="915"/>
        <v>1089.1911845418301</v>
      </c>
      <c r="E1901" s="11">
        <f t="shared" si="901"/>
        <v>848.81396210684545</v>
      </c>
      <c r="F1901" s="11">
        <f t="shared" si="916"/>
        <v>430.84486569120003</v>
      </c>
      <c r="G1901" s="11">
        <f t="shared" si="902"/>
        <v>727.79117296493348</v>
      </c>
      <c r="H1901" s="11">
        <f t="shared" si="903"/>
        <v>590.92998789419858</v>
      </c>
      <c r="I1901" s="24">
        <f t="shared" si="917"/>
        <v>430.84486569120003</v>
      </c>
      <c r="J1901" s="12">
        <f t="shared" si="904"/>
        <v>0.18589586875235331</v>
      </c>
      <c r="K1901" s="24">
        <f t="shared" si="905"/>
        <v>621.88092891622045</v>
      </c>
      <c r="L1901" s="12">
        <f t="shared" si="918"/>
        <v>0.18137239132501753</v>
      </c>
      <c r="M1901" s="24">
        <f t="shared" si="919"/>
        <v>727.79117296493348</v>
      </c>
      <c r="N1901" s="12">
        <f t="shared" si="906"/>
        <v>0.19867476857462529</v>
      </c>
      <c r="O1901" s="24">
        <f t="shared" si="907"/>
        <v>1939.6037113117061</v>
      </c>
      <c r="P1901" s="12">
        <f t="shared" si="920"/>
        <v>0.10525992264854502</v>
      </c>
      <c r="Q1901" s="24">
        <f t="shared" si="921"/>
        <v>590.92998789419858</v>
      </c>
      <c r="R1901" s="12">
        <f t="shared" si="908"/>
        <v>0.28268647845768846</v>
      </c>
      <c r="S1901" s="24">
        <f t="shared" si="909"/>
        <v>749.7446510904075</v>
      </c>
      <c r="T1901" s="12">
        <f t="shared" si="922"/>
        <v>0.20197340251981474</v>
      </c>
      <c r="W1901" s="24">
        <f t="shared" si="923"/>
        <v>702.06095700833384</v>
      </c>
      <c r="X1901" s="24">
        <f t="shared" si="924"/>
        <v>1027.7792494645728</v>
      </c>
      <c r="Y1901" s="13">
        <f t="shared" si="910"/>
        <v>0.24441461547677279</v>
      </c>
      <c r="Z1901" s="24">
        <f t="shared" si="911"/>
        <v>3668.8251274627901</v>
      </c>
      <c r="AA1901" s="24">
        <f t="shared" si="912"/>
        <v>18887.555486303874</v>
      </c>
      <c r="AB1901" s="24">
        <f t="shared" si="925"/>
        <v>727.79117296493348</v>
      </c>
      <c r="AC1901" s="24">
        <f t="shared" si="926"/>
        <v>590.92998789419858</v>
      </c>
      <c r="AE1901" s="14">
        <f t="shared" si="927"/>
        <v>156.91666666666666</v>
      </c>
      <c r="AF1901" s="24">
        <f t="shared" si="931"/>
        <v>520.46499394709929</v>
      </c>
      <c r="AG1901" s="3">
        <f t="shared" si="928"/>
        <v>-1</v>
      </c>
      <c r="AH1901" s="3">
        <f>IF(AC1901&lt;=450,AthetaR30_0,IF(AC1901&gt;=650,AthetaR30_2,(IF(AC1901&lt;=550,AthetaR30_0+(AthetaR30_1-AthetaR30_0)/100*(AC1901-450),AthetaR30_1+(AthetaR30_2-AthetaR30_1)/100*(AC1901-450)))))</f>
        <v>0</v>
      </c>
      <c r="AI1901" s="3">
        <f>IF(AD1901&lt;=450,AthetaR60_0,IF(AD1901&gt;=650,AthetaR60_2,(IF(AD1901&lt;=550,AthetaR60_0+(AthetaR60_1-AthetaR60_0)/100*(AD1901-450),AthetaR60_1+(AthetaR60_2-AthetaR60_1)/100*(AD1901-450)))))</f>
        <v>0.5</v>
      </c>
      <c r="AJ1901" s="3">
        <f>IF(AE1901&lt;=450,AthetaR90_0,IF(AE1901&gt;=650,AthetaR90_2,(IF(AE1901&lt;=550,AthetaR90_0+(AthetaR90_1-AthetaR90_0)/100*(AE1901-450),AthetaR90_1+(AthetaR90_2-AthetaR90_1)/100*(AE1901-450)))))</f>
        <v>1.3</v>
      </c>
      <c r="AK1901" s="3">
        <f>IF(AF1901&lt;=450,AthetaR120_0,IF(AF1901&gt;=650,AthetaR120_2,(IF(AF1901&lt;=550,AthetaR120_0+(AthetaR120_1-AthetaR120_0)/100*(AF1901-450),AthetaR120_1+(AthetaR120_2-AthetaR120_1)/100*(AF1901-450)))))</f>
        <v>1.3926520435808851</v>
      </c>
      <c r="AL1901" s="24">
        <f t="shared" si="929"/>
        <v>727.79117296493348</v>
      </c>
      <c r="AM1901" s="14">
        <f t="shared" si="930"/>
        <v>580.19893786885757</v>
      </c>
    </row>
    <row r="1902" spans="2:39" x14ac:dyDescent="0.25">
      <c r="B1902" s="3">
        <f t="shared" si="913"/>
        <v>9420</v>
      </c>
      <c r="C1902" s="14">
        <f t="shared" si="914"/>
        <v>157</v>
      </c>
      <c r="D1902" s="11">
        <f t="shared" si="915"/>
        <v>1089.2706708016553</v>
      </c>
      <c r="E1902" s="11">
        <f t="shared" si="901"/>
        <v>849.02776045549751</v>
      </c>
      <c r="F1902" s="11">
        <f t="shared" si="916"/>
        <v>431.02623808252503</v>
      </c>
      <c r="G1902" s="11">
        <f t="shared" si="902"/>
        <v>727.89643288758202</v>
      </c>
      <c r="H1902" s="11">
        <f t="shared" si="903"/>
        <v>591.13196129671837</v>
      </c>
      <c r="I1902" s="24">
        <f t="shared" si="917"/>
        <v>431.02623808252503</v>
      </c>
      <c r="J1902" s="12">
        <f t="shared" si="904"/>
        <v>0.18586587891158965</v>
      </c>
      <c r="K1902" s="24">
        <f t="shared" si="905"/>
        <v>621.9812706795467</v>
      </c>
      <c r="L1902" s="12">
        <f t="shared" si="918"/>
        <v>0.18131735013206521</v>
      </c>
      <c r="M1902" s="24">
        <f t="shared" si="919"/>
        <v>727.89643288758202</v>
      </c>
      <c r="N1902" s="12">
        <f t="shared" si="906"/>
        <v>0.19732489990773</v>
      </c>
      <c r="O1902" s="24">
        <f t="shared" si="907"/>
        <v>1952.8722358482332</v>
      </c>
      <c r="P1902" s="12">
        <f t="shared" si="920"/>
        <v>0.10458293116733924</v>
      </c>
      <c r="Q1902" s="24">
        <f t="shared" si="921"/>
        <v>591.13196129671837</v>
      </c>
      <c r="R1902" s="12">
        <f t="shared" si="908"/>
        <v>0.28260260044137647</v>
      </c>
      <c r="S1902" s="24">
        <f t="shared" si="909"/>
        <v>749.96717945347223</v>
      </c>
      <c r="T1902" s="12">
        <f t="shared" si="922"/>
        <v>0.20186971211051116</v>
      </c>
      <c r="W1902" s="24">
        <f t="shared" si="923"/>
        <v>702.30537162381063</v>
      </c>
      <c r="X1902" s="24">
        <f t="shared" si="924"/>
        <v>1030.256488762695</v>
      </c>
      <c r="Y1902" s="13">
        <f t="shared" si="910"/>
        <v>0.24390905196834828</v>
      </c>
      <c r="Z1902" s="24">
        <f t="shared" si="911"/>
        <v>3668.0597207921719</v>
      </c>
      <c r="AA1902" s="24">
        <f t="shared" si="912"/>
        <v>18895.918583006383</v>
      </c>
      <c r="AB1902" s="24">
        <f t="shared" si="925"/>
        <v>727.89643288758202</v>
      </c>
      <c r="AC1902" s="24">
        <f t="shared" si="926"/>
        <v>591.13196129671837</v>
      </c>
      <c r="AE1902" s="14">
        <f t="shared" si="927"/>
        <v>157</v>
      </c>
      <c r="AF1902" s="24">
        <f t="shared" si="931"/>
        <v>520.56598064835919</v>
      </c>
      <c r="AG1902" s="3">
        <f t="shared" si="928"/>
        <v>-1</v>
      </c>
      <c r="AH1902" s="3">
        <f>IF(AC1902&lt;=450,AthetaR30_0,IF(AC1902&gt;=650,AthetaR30_2,(IF(AC1902&lt;=550,AthetaR30_0+(AthetaR30_1-AthetaR30_0)/100*(AC1902-450),AthetaR30_1+(AthetaR30_2-AthetaR30_1)/100*(AC1902-450)))))</f>
        <v>0</v>
      </c>
      <c r="AI1902" s="3">
        <f>IF(AD1902&lt;=450,AthetaR60_0,IF(AD1902&gt;=650,AthetaR60_2,(IF(AD1902&lt;=550,AthetaR60_0+(AthetaR60_1-AthetaR60_0)/100*(AD1902-450),AthetaR60_1+(AthetaR60_2-AthetaR60_1)/100*(AD1902-450)))))</f>
        <v>0.5</v>
      </c>
      <c r="AJ1902" s="3">
        <f>IF(AE1902&lt;=450,AthetaR90_0,IF(AE1902&gt;=650,AthetaR90_2,(IF(AE1902&lt;=550,AthetaR90_0+(AthetaR90_1-AthetaR90_0)/100*(AE1902-450),AthetaR90_1+(AthetaR90_2-AthetaR90_1)/100*(AE1902-450)))))</f>
        <v>1.3</v>
      </c>
      <c r="AK1902" s="3">
        <f>IF(AF1902&lt;=450,AthetaR120_0,IF(AF1902&gt;=650,AthetaR120_2,(IF(AF1902&lt;=550,AthetaR120_0+(AthetaR120_1-AthetaR120_0)/100*(AF1902-450),AthetaR120_1+(AthetaR120_2-AthetaR120_1)/100*(AF1902-450)))))</f>
        <v>1.391924939331814</v>
      </c>
      <c r="AL1902" s="24">
        <f t="shared" si="929"/>
        <v>727.89643288758202</v>
      </c>
      <c r="AM1902" s="14">
        <f t="shared" si="930"/>
        <v>580.38876503349934</v>
      </c>
    </row>
    <row r="1903" spans="2:39" x14ac:dyDescent="0.25">
      <c r="B1903" s="3">
        <f t="shared" si="913"/>
        <v>9425</v>
      </c>
      <c r="C1903" s="14">
        <f t="shared" si="914"/>
        <v>157.08333333333334</v>
      </c>
      <c r="D1903" s="11">
        <f t="shared" si="915"/>
        <v>1089.35011491606</v>
      </c>
      <c r="E1903" s="11">
        <f t="shared" si="901"/>
        <v>849.24155880414969</v>
      </c>
      <c r="F1903" s="11">
        <f t="shared" si="916"/>
        <v>431.2075554326571</v>
      </c>
      <c r="G1903" s="11">
        <f t="shared" si="902"/>
        <v>728.00101581874935</v>
      </c>
      <c r="H1903" s="11">
        <f t="shared" si="903"/>
        <v>591.33383100882884</v>
      </c>
      <c r="I1903" s="24">
        <f t="shared" si="917"/>
        <v>431.2075554326571</v>
      </c>
      <c r="J1903" s="12">
        <f t="shared" si="904"/>
        <v>0.18583588464835557</v>
      </c>
      <c r="K1903" s="24">
        <f t="shared" si="905"/>
        <v>622.08165963292197</v>
      </c>
      <c r="L1903" s="12">
        <f t="shared" si="918"/>
        <v>0.18126231543821825</v>
      </c>
      <c r="M1903" s="24">
        <f t="shared" si="919"/>
        <v>728.00101581874935</v>
      </c>
      <c r="N1903" s="12">
        <f t="shared" si="906"/>
        <v>0.19597417974177364</v>
      </c>
      <c r="O1903" s="24">
        <f t="shared" si="907"/>
        <v>1966.332090171758</v>
      </c>
      <c r="P1903" s="12">
        <f t="shared" si="920"/>
        <v>0.10390520952960078</v>
      </c>
      <c r="Q1903" s="24">
        <f t="shared" si="921"/>
        <v>591.33383100882884</v>
      </c>
      <c r="R1903" s="12">
        <f t="shared" si="908"/>
        <v>0.28251874622551232</v>
      </c>
      <c r="S1903" s="24">
        <f t="shared" si="909"/>
        <v>750.18977675222527</v>
      </c>
      <c r="T1903" s="12">
        <f t="shared" si="922"/>
        <v>0.20176608481909958</v>
      </c>
      <c r="W1903" s="24">
        <f t="shared" si="923"/>
        <v>702.54928067577896</v>
      </c>
      <c r="X1903" s="24">
        <f t="shared" si="924"/>
        <v>1032.7626566639688</v>
      </c>
      <c r="Y1903" s="13">
        <f t="shared" si="910"/>
        <v>0.24339979723767247</v>
      </c>
      <c r="Z1903" s="24">
        <f t="shared" si="911"/>
        <v>3667.3069532092682</v>
      </c>
      <c r="AA1903" s="24">
        <f t="shared" si="912"/>
        <v>18904.334083321253</v>
      </c>
      <c r="AB1903" s="24">
        <f t="shared" si="925"/>
        <v>728.00101581874935</v>
      </c>
      <c r="AC1903" s="24">
        <f t="shared" si="926"/>
        <v>591.33383100882884</v>
      </c>
      <c r="AE1903" s="14">
        <f t="shared" si="927"/>
        <v>157.08333333333334</v>
      </c>
      <c r="AF1903" s="24">
        <f t="shared" si="931"/>
        <v>520.66691550441442</v>
      </c>
      <c r="AG1903" s="3">
        <f t="shared" si="928"/>
        <v>-1</v>
      </c>
      <c r="AH1903" s="3">
        <f>IF(AC1903&lt;=450,AthetaR30_0,IF(AC1903&gt;=650,AthetaR30_2,(IF(AC1903&lt;=550,AthetaR30_0+(AthetaR30_1-AthetaR30_0)/100*(AC1903-450),AthetaR30_1+(AthetaR30_2-AthetaR30_1)/100*(AC1903-450)))))</f>
        <v>0</v>
      </c>
      <c r="AI1903" s="3">
        <f>IF(AD1903&lt;=450,AthetaR60_0,IF(AD1903&gt;=650,AthetaR60_2,(IF(AD1903&lt;=550,AthetaR60_0+(AthetaR60_1-AthetaR60_0)/100*(AD1903-450),AthetaR60_1+(AthetaR60_2-AthetaR60_1)/100*(AD1903-450)))))</f>
        <v>0.5</v>
      </c>
      <c r="AJ1903" s="3">
        <f>IF(AE1903&lt;=450,AthetaR90_0,IF(AE1903&gt;=650,AthetaR90_2,(IF(AE1903&lt;=550,AthetaR90_0+(AthetaR90_1-AthetaR90_0)/100*(AE1903-450),AthetaR90_1+(AthetaR90_2-AthetaR90_1)/100*(AE1903-450)))))</f>
        <v>1.3</v>
      </c>
      <c r="AK1903" s="3">
        <f>IF(AF1903&lt;=450,AthetaR120_0,IF(AF1903&gt;=650,AthetaR120_2,(IF(AF1903&lt;=550,AthetaR120_0+(AthetaR120_1-AthetaR120_0)/100*(AF1903-450),AthetaR120_1+(AthetaR120_2-AthetaR120_1)/100*(AF1903-450)))))</f>
        <v>1.3911982083682162</v>
      </c>
      <c r="AL1903" s="24">
        <f t="shared" si="929"/>
        <v>728.00101581874935</v>
      </c>
      <c r="AM1903" s="14">
        <f t="shared" si="930"/>
        <v>580.57851142985589</v>
      </c>
    </row>
    <row r="1904" spans="2:39" x14ac:dyDescent="0.25">
      <c r="B1904" s="3">
        <f t="shared" si="913"/>
        <v>9430</v>
      </c>
      <c r="C1904" s="14">
        <f t="shared" si="914"/>
        <v>157.16666666666666</v>
      </c>
      <c r="D1904" s="11">
        <f t="shared" si="915"/>
        <v>1089.4295169297127</v>
      </c>
      <c r="E1904" s="11">
        <f t="shared" si="901"/>
        <v>849.45535715280164</v>
      </c>
      <c r="F1904" s="11">
        <f t="shared" si="916"/>
        <v>431.38881774809533</v>
      </c>
      <c r="G1904" s="11">
        <f t="shared" si="902"/>
        <v>728.10492102827891</v>
      </c>
      <c r="H1904" s="11">
        <f t="shared" si="903"/>
        <v>591.53559709364799</v>
      </c>
      <c r="I1904" s="24">
        <f t="shared" si="917"/>
        <v>431.38881774809533</v>
      </c>
      <c r="J1904" s="12">
        <f t="shared" si="904"/>
        <v>0.18580588596795225</v>
      </c>
      <c r="K1904" s="24">
        <f t="shared" si="905"/>
        <v>622.18209578861695</v>
      </c>
      <c r="L1904" s="12">
        <f t="shared" si="918"/>
        <v>0.18120728726090671</v>
      </c>
      <c r="M1904" s="24">
        <f t="shared" si="919"/>
        <v>728.10492102827891</v>
      </c>
      <c r="N1904" s="12">
        <f t="shared" si="906"/>
        <v>0.19462270177875041</v>
      </c>
      <c r="O1904" s="24">
        <f t="shared" si="907"/>
        <v>1979.9864812760063</v>
      </c>
      <c r="P1904" s="12">
        <f t="shared" si="920"/>
        <v>0.10322679938073989</v>
      </c>
      <c r="Q1904" s="24">
        <f t="shared" si="921"/>
        <v>591.53559709364799</v>
      </c>
      <c r="R1904" s="12">
        <f t="shared" si="908"/>
        <v>0.28243491585079972</v>
      </c>
      <c r="S1904" s="24">
        <f t="shared" si="909"/>
        <v>750.41244288364624</v>
      </c>
      <c r="T1904" s="12">
        <f t="shared" si="922"/>
        <v>0.20166252064026358</v>
      </c>
      <c r="W1904" s="24">
        <f t="shared" si="923"/>
        <v>702.79268047301662</v>
      </c>
      <c r="X1904" s="24">
        <f t="shared" si="924"/>
        <v>1035.298207721695</v>
      </c>
      <c r="Y1904" s="13">
        <f t="shared" si="910"/>
        <v>0.24288682047146143</v>
      </c>
      <c r="Z1904" s="24">
        <f t="shared" si="911"/>
        <v>3666.5669169946254</v>
      </c>
      <c r="AA1904" s="24">
        <f t="shared" si="912"/>
        <v>18912.802483608539</v>
      </c>
      <c r="AB1904" s="24">
        <f t="shared" si="925"/>
        <v>728.10492102827891</v>
      </c>
      <c r="AC1904" s="24">
        <f t="shared" si="926"/>
        <v>591.53559709364799</v>
      </c>
      <c r="AE1904" s="14">
        <f t="shared" si="927"/>
        <v>157.16666666666666</v>
      </c>
      <c r="AF1904" s="24">
        <f t="shared" si="931"/>
        <v>520.767798546824</v>
      </c>
      <c r="AG1904" s="3">
        <f t="shared" si="928"/>
        <v>-1</v>
      </c>
      <c r="AH1904" s="3">
        <f>IF(AC1904&lt;=450,AthetaR30_0,IF(AC1904&gt;=650,AthetaR30_2,(IF(AC1904&lt;=550,AthetaR30_0+(AthetaR30_1-AthetaR30_0)/100*(AC1904-450),AthetaR30_1+(AthetaR30_2-AthetaR30_1)/100*(AC1904-450)))))</f>
        <v>0</v>
      </c>
      <c r="AI1904" s="3">
        <f>IF(AD1904&lt;=450,AthetaR60_0,IF(AD1904&gt;=650,AthetaR60_2,(IF(AD1904&lt;=550,AthetaR60_0+(AthetaR60_1-AthetaR60_0)/100*(AD1904-450),AthetaR60_1+(AthetaR60_2-AthetaR60_1)/100*(AD1904-450)))))</f>
        <v>0.5</v>
      </c>
      <c r="AJ1904" s="3">
        <f>IF(AE1904&lt;=450,AthetaR90_0,IF(AE1904&gt;=650,AthetaR90_2,(IF(AE1904&lt;=550,AthetaR90_0+(AthetaR90_1-AthetaR90_0)/100*(AE1904-450),AthetaR90_1+(AthetaR90_2-AthetaR90_1)/100*(AE1904-450)))))</f>
        <v>1.3</v>
      </c>
      <c r="AK1904" s="3">
        <f>IF(AF1904&lt;=450,AthetaR120_0,IF(AF1904&gt;=650,AthetaR120_2,(IF(AF1904&lt;=550,AthetaR120_0+(AthetaR120_1-AthetaR120_0)/100*(AF1904-450),AthetaR120_1+(AthetaR120_2-AthetaR120_1)/100*(AF1904-450)))))</f>
        <v>1.3904718504628675</v>
      </c>
      <c r="AL1904" s="24">
        <f t="shared" si="929"/>
        <v>728.10492102827891</v>
      </c>
      <c r="AM1904" s="14">
        <f t="shared" si="930"/>
        <v>580.76817737203692</v>
      </c>
    </row>
    <row r="1905" spans="2:39" x14ac:dyDescent="0.25">
      <c r="B1905" s="3">
        <f t="shared" si="913"/>
        <v>9435</v>
      </c>
      <c r="C1905" s="14">
        <f t="shared" si="914"/>
        <v>157.25</v>
      </c>
      <c r="D1905" s="11">
        <f t="shared" si="915"/>
        <v>1089.5088768872124</v>
      </c>
      <c r="E1905" s="11">
        <f t="shared" si="901"/>
        <v>849.66915550145382</v>
      </c>
      <c r="F1905" s="11">
        <f t="shared" si="916"/>
        <v>431.57002503535625</v>
      </c>
      <c r="G1905" s="11">
        <f t="shared" si="902"/>
        <v>728.20814782765967</v>
      </c>
      <c r="H1905" s="11">
        <f t="shared" si="903"/>
        <v>591.73725961428829</v>
      </c>
      <c r="I1905" s="24">
        <f t="shared" si="917"/>
        <v>431.57002503535625</v>
      </c>
      <c r="J1905" s="12">
        <f t="shared" si="904"/>
        <v>0.18577588287571198</v>
      </c>
      <c r="K1905" s="24">
        <f t="shared" si="905"/>
        <v>622.28257915880044</v>
      </c>
      <c r="L1905" s="12">
        <f t="shared" si="918"/>
        <v>0.18115226561751671</v>
      </c>
      <c r="M1905" s="24">
        <f t="shared" si="919"/>
        <v>728.20814782765967</v>
      </c>
      <c r="N1905" s="12">
        <f t="shared" si="906"/>
        <v>0.19327056074579871</v>
      </c>
      <c r="O1905" s="24">
        <f t="shared" si="907"/>
        <v>1993.8386735379424</v>
      </c>
      <c r="P1905" s="12">
        <f t="shared" si="920"/>
        <v>0.10254774299387429</v>
      </c>
      <c r="Q1905" s="24">
        <f t="shared" si="921"/>
        <v>591.73725961428829</v>
      </c>
      <c r="R1905" s="12">
        <f t="shared" si="908"/>
        <v>0.28235110935782287</v>
      </c>
      <c r="S1905" s="24">
        <f t="shared" si="909"/>
        <v>750.63517774474622</v>
      </c>
      <c r="T1905" s="12">
        <f t="shared" si="922"/>
        <v>0.20155901956851643</v>
      </c>
      <c r="W1905" s="24">
        <f t="shared" si="923"/>
        <v>703.03556729348804</v>
      </c>
      <c r="X1905" s="24">
        <f t="shared" si="924"/>
        <v>1037.8636051995329</v>
      </c>
      <c r="Y1905" s="13">
        <f t="shared" si="910"/>
        <v>0.24237009070266757</v>
      </c>
      <c r="Z1905" s="24">
        <f t="shared" si="911"/>
        <v>3665.8397051991442</v>
      </c>
      <c r="AA1905" s="24">
        <f t="shared" si="912"/>
        <v>18921.32428442391</v>
      </c>
      <c r="AB1905" s="24">
        <f t="shared" si="925"/>
        <v>728.20814782765967</v>
      </c>
      <c r="AC1905" s="24">
        <f t="shared" si="926"/>
        <v>591.73725961428829</v>
      </c>
      <c r="AE1905" s="14">
        <f t="shared" si="927"/>
        <v>157.25</v>
      </c>
      <c r="AF1905" s="24">
        <f t="shared" si="931"/>
        <v>520.86862980714409</v>
      </c>
      <c r="AG1905" s="3">
        <f t="shared" si="928"/>
        <v>-1</v>
      </c>
      <c r="AH1905" s="3">
        <f>IF(AC1905&lt;=450,AthetaR30_0,IF(AC1905&gt;=650,AthetaR30_2,(IF(AC1905&lt;=550,AthetaR30_0+(AthetaR30_1-AthetaR30_0)/100*(AC1905-450),AthetaR30_1+(AthetaR30_2-AthetaR30_1)/100*(AC1905-450)))))</f>
        <v>0</v>
      </c>
      <c r="AI1905" s="3">
        <f>IF(AD1905&lt;=450,AthetaR60_0,IF(AD1905&gt;=650,AthetaR60_2,(IF(AD1905&lt;=550,AthetaR60_0+(AthetaR60_1-AthetaR60_0)/100*(AD1905-450),AthetaR60_1+(AthetaR60_2-AthetaR60_1)/100*(AD1905-450)))))</f>
        <v>0.5</v>
      </c>
      <c r="AJ1905" s="3">
        <f>IF(AE1905&lt;=450,AthetaR90_0,IF(AE1905&gt;=650,AthetaR90_2,(IF(AE1905&lt;=550,AthetaR90_0+(AthetaR90_1-AthetaR90_0)/100*(AE1905-450),AthetaR90_1+(AthetaR90_2-AthetaR90_1)/100*(AE1905-450)))))</f>
        <v>1.3</v>
      </c>
      <c r="AK1905" s="3">
        <f>IF(AF1905&lt;=450,AthetaR120_0,IF(AF1905&gt;=650,AthetaR120_2,(IF(AF1905&lt;=550,AthetaR120_0+(AthetaR120_1-AthetaR120_0)/100*(AF1905-450),AthetaR120_1+(AthetaR120_2-AthetaR120_1)/100*(AF1905-450)))))</f>
        <v>1.3897458653885626</v>
      </c>
      <c r="AL1905" s="24">
        <f t="shared" si="929"/>
        <v>728.20814782765967</v>
      </c>
      <c r="AM1905" s="14">
        <f t="shared" si="930"/>
        <v>580.95776317623859</v>
      </c>
    </row>
    <row r="1906" spans="2:39" x14ac:dyDescent="0.25">
      <c r="B1906" s="3">
        <f t="shared" si="913"/>
        <v>9440</v>
      </c>
      <c r="C1906" s="14">
        <f t="shared" si="914"/>
        <v>157.33333333333334</v>
      </c>
      <c r="D1906" s="11">
        <f t="shared" si="915"/>
        <v>1089.5881948330864</v>
      </c>
      <c r="E1906" s="11">
        <f t="shared" si="901"/>
        <v>849.88295385010588</v>
      </c>
      <c r="F1906" s="11">
        <f t="shared" si="916"/>
        <v>431.75117730097378</v>
      </c>
      <c r="G1906" s="11">
        <f t="shared" si="902"/>
        <v>728.31069557065359</v>
      </c>
      <c r="H1906" s="11">
        <f t="shared" si="903"/>
        <v>591.93881863385684</v>
      </c>
      <c r="I1906" s="24">
        <f t="shared" si="917"/>
        <v>431.75117730097378</v>
      </c>
      <c r="J1906" s="12">
        <f t="shared" si="904"/>
        <v>0.18574587537699885</v>
      </c>
      <c r="K1906" s="24">
        <f t="shared" si="905"/>
        <v>622.38310975553861</v>
      </c>
      <c r="L1906" s="12">
        <f t="shared" si="918"/>
        <v>0.18109725052546236</v>
      </c>
      <c r="M1906" s="24">
        <f t="shared" si="919"/>
        <v>728.31069557065359</v>
      </c>
      <c r="N1906" s="12">
        <f t="shared" si="906"/>
        <v>0.19191785237367368</v>
      </c>
      <c r="O1906" s="24">
        <f t="shared" si="907"/>
        <v>2007.8919897511209</v>
      </c>
      <c r="P1906" s="12">
        <f t="shared" si="920"/>
        <v>0.10186808326288628</v>
      </c>
      <c r="Q1906" s="24">
        <f t="shared" si="921"/>
        <v>591.93881863385684</v>
      </c>
      <c r="R1906" s="12">
        <f t="shared" si="908"/>
        <v>0.28226732678704752</v>
      </c>
      <c r="S1906" s="24">
        <f t="shared" si="909"/>
        <v>750.85798123256654</v>
      </c>
      <c r="T1906" s="12">
        <f t="shared" si="922"/>
        <v>0.20145558159831087</v>
      </c>
      <c r="W1906" s="24">
        <f t="shared" si="923"/>
        <v>703.27793738419075</v>
      </c>
      <c r="X1906" s="24">
        <f t="shared" si="924"/>
        <v>1040.4593212639413</v>
      </c>
      <c r="Y1906" s="13">
        <f t="shared" si="910"/>
        <v>0.2418495768148336</v>
      </c>
      <c r="Z1906" s="24">
        <f t="shared" si="911"/>
        <v>3665.1254116478781</v>
      </c>
      <c r="AA1906" s="24">
        <f t="shared" si="912"/>
        <v>18929.899990541257</v>
      </c>
      <c r="AB1906" s="24">
        <f t="shared" si="925"/>
        <v>728.31069557065359</v>
      </c>
      <c r="AC1906" s="24">
        <f t="shared" si="926"/>
        <v>591.93881863385684</v>
      </c>
      <c r="AE1906" s="14">
        <f t="shared" si="927"/>
        <v>157.33333333333334</v>
      </c>
      <c r="AF1906" s="24">
        <f t="shared" si="931"/>
        <v>520.96940931692848</v>
      </c>
      <c r="AG1906" s="3">
        <f t="shared" si="928"/>
        <v>-1</v>
      </c>
      <c r="AH1906" s="3">
        <f>IF(AC1906&lt;=450,AthetaR30_0,IF(AC1906&gt;=650,AthetaR30_2,(IF(AC1906&lt;=550,AthetaR30_0+(AthetaR30_1-AthetaR30_0)/100*(AC1906-450),AthetaR30_1+(AthetaR30_2-AthetaR30_1)/100*(AC1906-450)))))</f>
        <v>0</v>
      </c>
      <c r="AI1906" s="3">
        <f>IF(AD1906&lt;=450,AthetaR60_0,IF(AD1906&gt;=650,AthetaR60_2,(IF(AD1906&lt;=550,AthetaR60_0+(AthetaR60_1-AthetaR60_0)/100*(AD1906-450),AthetaR60_1+(AthetaR60_2-AthetaR60_1)/100*(AD1906-450)))))</f>
        <v>0.5</v>
      </c>
      <c r="AJ1906" s="3">
        <f>IF(AE1906&lt;=450,AthetaR90_0,IF(AE1906&gt;=650,AthetaR90_2,(IF(AE1906&lt;=550,AthetaR90_0+(AthetaR90_1-AthetaR90_0)/100*(AE1906-450),AthetaR90_1+(AthetaR90_2-AthetaR90_1)/100*(AE1906-450)))))</f>
        <v>1.3</v>
      </c>
      <c r="AK1906" s="3">
        <f>IF(AF1906&lt;=450,AthetaR120_0,IF(AF1906&gt;=650,AthetaR120_2,(IF(AF1906&lt;=550,AthetaR120_0+(AthetaR120_1-AthetaR120_0)/100*(AF1906-450),AthetaR120_1+(AthetaR120_2-AthetaR120_1)/100*(AF1906-450)))))</f>
        <v>1.389020252918115</v>
      </c>
      <c r="AL1906" s="24">
        <f t="shared" si="929"/>
        <v>728.31069557065359</v>
      </c>
      <c r="AM1906" s="14">
        <f t="shared" si="930"/>
        <v>581.14726916075563</v>
      </c>
    </row>
    <row r="1907" spans="2:39" x14ac:dyDescent="0.25">
      <c r="B1907" s="3">
        <f t="shared" si="913"/>
        <v>9445</v>
      </c>
      <c r="C1907" s="14">
        <f t="shared" si="914"/>
        <v>157.41666666666666</v>
      </c>
      <c r="D1907" s="11">
        <f t="shared" si="915"/>
        <v>1089.6674708117912</v>
      </c>
      <c r="E1907" s="11">
        <f t="shared" si="901"/>
        <v>850.09675219875794</v>
      </c>
      <c r="F1907" s="11">
        <f t="shared" si="916"/>
        <v>431.93227455149923</v>
      </c>
      <c r="G1907" s="11">
        <f t="shared" si="902"/>
        <v>728.41256365391644</v>
      </c>
      <c r="H1907" s="11">
        <f t="shared" si="903"/>
        <v>592.14027421545518</v>
      </c>
      <c r="I1907" s="24">
        <f t="shared" si="917"/>
        <v>431.93227455149923</v>
      </c>
      <c r="J1907" s="12">
        <f t="shared" si="904"/>
        <v>0.18571586347720803</v>
      </c>
      <c r="K1907" s="24">
        <f t="shared" si="905"/>
        <v>622.48368759079597</v>
      </c>
      <c r="L1907" s="12">
        <f t="shared" si="918"/>
        <v>0.18104224200213465</v>
      </c>
      <c r="M1907" s="24">
        <f t="shared" si="919"/>
        <v>728.41256365391644</v>
      </c>
      <c r="N1907" s="12">
        <f t="shared" si="906"/>
        <v>0.1905646733742648</v>
      </c>
      <c r="O1907" s="24">
        <f t="shared" si="907"/>
        <v>2022.1498121769826</v>
      </c>
      <c r="P1907" s="12">
        <f t="shared" si="920"/>
        <v>0.10118786369483676</v>
      </c>
      <c r="Q1907" s="24">
        <f t="shared" si="921"/>
        <v>592.14027421545518</v>
      </c>
      <c r="R1907" s="12">
        <f t="shared" si="908"/>
        <v>0.28218356817882007</v>
      </c>
      <c r="S1907" s="24">
        <f t="shared" si="909"/>
        <v>751.08085324418096</v>
      </c>
      <c r="T1907" s="12">
        <f t="shared" si="922"/>
        <v>0.20135220672396154</v>
      </c>
      <c r="W1907" s="24">
        <f t="shared" si="923"/>
        <v>703.51978696100559</v>
      </c>
      <c r="X1907" s="24">
        <f t="shared" si="924"/>
        <v>1043.0858371813354</v>
      </c>
      <c r="Y1907" s="13">
        <f t="shared" si="910"/>
        <v>0.24132524754668014</v>
      </c>
      <c r="Z1907" s="24">
        <f t="shared" si="911"/>
        <v>3664.4241309438084</v>
      </c>
      <c r="AA1907" s="24">
        <f t="shared" si="912"/>
        <v>18938.530110974953</v>
      </c>
      <c r="AB1907" s="24">
        <f t="shared" si="925"/>
        <v>728.41256365391644</v>
      </c>
      <c r="AC1907" s="24">
        <f t="shared" si="926"/>
        <v>592.14027421545518</v>
      </c>
      <c r="AE1907" s="14">
        <f t="shared" si="927"/>
        <v>157.41666666666666</v>
      </c>
      <c r="AF1907" s="24">
        <f t="shared" si="931"/>
        <v>521.07013710772753</v>
      </c>
      <c r="AG1907" s="3">
        <f t="shared" si="928"/>
        <v>-1</v>
      </c>
      <c r="AH1907" s="3">
        <f>IF(AC1907&lt;=450,AthetaR30_0,IF(AC1907&gt;=650,AthetaR30_2,(IF(AC1907&lt;=550,AthetaR30_0+(AthetaR30_1-AthetaR30_0)/100*(AC1907-450),AthetaR30_1+(AthetaR30_2-AthetaR30_1)/100*(AC1907-450)))))</f>
        <v>0</v>
      </c>
      <c r="AI1907" s="3">
        <f>IF(AD1907&lt;=450,AthetaR60_0,IF(AD1907&gt;=650,AthetaR60_2,(IF(AD1907&lt;=550,AthetaR60_0+(AthetaR60_1-AthetaR60_0)/100*(AD1907-450),AthetaR60_1+(AthetaR60_2-AthetaR60_1)/100*(AD1907-450)))))</f>
        <v>0.5</v>
      </c>
      <c r="AJ1907" s="3">
        <f>IF(AE1907&lt;=450,AthetaR90_0,IF(AE1907&gt;=650,AthetaR90_2,(IF(AE1907&lt;=550,AthetaR90_0+(AthetaR90_1-AthetaR90_0)/100*(AE1907-450),AthetaR90_1+(AthetaR90_2-AthetaR90_1)/100*(AE1907-450)))))</f>
        <v>1.3</v>
      </c>
      <c r="AK1907" s="3">
        <f>IF(AF1907&lt;=450,AthetaR120_0,IF(AF1907&gt;=650,AthetaR120_2,(IF(AF1907&lt;=550,AthetaR120_0+(AthetaR120_1-AthetaR120_0)/100*(AF1907-450),AthetaR120_1+(AthetaR120_2-AthetaR120_1)/100*(AF1907-450)))))</f>
        <v>1.3882950128243619</v>
      </c>
      <c r="AL1907" s="24">
        <f t="shared" si="929"/>
        <v>728.41256365391644</v>
      </c>
      <c r="AM1907" s="14">
        <f t="shared" si="930"/>
        <v>581.33669564599177</v>
      </c>
    </row>
    <row r="1908" spans="2:39" x14ac:dyDescent="0.25">
      <c r="B1908" s="3">
        <f t="shared" si="913"/>
        <v>9450</v>
      </c>
      <c r="C1908" s="14">
        <f t="shared" si="914"/>
        <v>157.5</v>
      </c>
      <c r="D1908" s="11">
        <f t="shared" si="915"/>
        <v>1089.7467048677131</v>
      </c>
      <c r="E1908" s="11">
        <f t="shared" si="901"/>
        <v>850.31055054741</v>
      </c>
      <c r="F1908" s="11">
        <f t="shared" si="916"/>
        <v>432.11331679350138</v>
      </c>
      <c r="G1908" s="11">
        <f t="shared" si="902"/>
        <v>728.51375151761124</v>
      </c>
      <c r="H1908" s="11">
        <f t="shared" si="903"/>
        <v>592.34162642217916</v>
      </c>
      <c r="I1908" s="24">
        <f t="shared" si="917"/>
        <v>432.11331679350138</v>
      </c>
      <c r="J1908" s="12">
        <f t="shared" si="904"/>
        <v>0.18568584718176576</v>
      </c>
      <c r="K1908" s="24">
        <f t="shared" si="905"/>
        <v>622.5843126764355</v>
      </c>
      <c r="L1908" s="12">
        <f t="shared" si="918"/>
        <v>0.18098724006491018</v>
      </c>
      <c r="M1908" s="24">
        <f t="shared" si="919"/>
        <v>728.51375151761124</v>
      </c>
      <c r="N1908" s="12">
        <f t="shared" si="906"/>
        <v>0.18921112141716143</v>
      </c>
      <c r="O1908" s="24">
        <f t="shared" si="907"/>
        <v>2036.6155836143487</v>
      </c>
      <c r="P1908" s="12">
        <f t="shared" si="920"/>
        <v>0.10050712840192665</v>
      </c>
      <c r="Q1908" s="24">
        <f t="shared" si="921"/>
        <v>592.34162642217916</v>
      </c>
      <c r="R1908" s="12">
        <f t="shared" si="908"/>
        <v>0.28209983357336849</v>
      </c>
      <c r="S1908" s="24">
        <f t="shared" si="909"/>
        <v>751.30379367669366</v>
      </c>
      <c r="T1908" s="12">
        <f t="shared" si="922"/>
        <v>0.20124889493965872</v>
      </c>
      <c r="W1908" s="24">
        <f t="shared" si="923"/>
        <v>703.76111220855228</v>
      </c>
      <c r="X1908" s="24">
        <f t="shared" si="924"/>
        <v>1045.7436435200934</v>
      </c>
      <c r="Y1908" s="13">
        <f t="shared" si="910"/>
        <v>0.24079707149692672</v>
      </c>
      <c r="Z1908" s="24">
        <f t="shared" si="911"/>
        <v>3663.7359584714432</v>
      </c>
      <c r="AA1908" s="24">
        <f t="shared" si="912"/>
        <v>18947.215159001356</v>
      </c>
      <c r="AB1908" s="24">
        <f t="shared" si="925"/>
        <v>728.51375151761124</v>
      </c>
      <c r="AC1908" s="24">
        <f t="shared" si="926"/>
        <v>592.34162642217916</v>
      </c>
      <c r="AE1908" s="14">
        <f t="shared" si="927"/>
        <v>157.5</v>
      </c>
      <c r="AF1908" s="24">
        <f t="shared" si="931"/>
        <v>521.17081321108958</v>
      </c>
      <c r="AG1908" s="3">
        <f t="shared" si="928"/>
        <v>-1</v>
      </c>
      <c r="AH1908" s="3">
        <f>IF(AC1908&lt;=450,AthetaR30_0,IF(AC1908&gt;=650,AthetaR30_2,(IF(AC1908&lt;=550,AthetaR30_0+(AthetaR30_1-AthetaR30_0)/100*(AC1908-450),AthetaR30_1+(AthetaR30_2-AthetaR30_1)/100*(AC1908-450)))))</f>
        <v>0</v>
      </c>
      <c r="AI1908" s="3">
        <f>IF(AD1908&lt;=450,AthetaR60_0,IF(AD1908&gt;=650,AthetaR60_2,(IF(AD1908&lt;=550,AthetaR60_0+(AthetaR60_1-AthetaR60_0)/100*(AD1908-450),AthetaR60_1+(AthetaR60_2-AthetaR60_1)/100*(AD1908-450)))))</f>
        <v>0.5</v>
      </c>
      <c r="AJ1908" s="3">
        <f>IF(AE1908&lt;=450,AthetaR90_0,IF(AE1908&gt;=650,AthetaR90_2,(IF(AE1908&lt;=550,AthetaR90_0+(AthetaR90_1-AthetaR90_0)/100*(AE1908-450),AthetaR90_1+(AthetaR90_2-AthetaR90_1)/100*(AE1908-450)))))</f>
        <v>1.3</v>
      </c>
      <c r="AK1908" s="3">
        <f>IF(AF1908&lt;=450,AthetaR120_0,IF(AF1908&gt;=650,AthetaR120_2,(IF(AF1908&lt;=550,AthetaR120_0+(AthetaR120_1-AthetaR120_0)/100*(AF1908-450),AthetaR120_1+(AthetaR120_2-AthetaR120_1)/100*(AF1908-450)))))</f>
        <v>1.3875701448801552</v>
      </c>
      <c r="AL1908" s="24">
        <f t="shared" si="929"/>
        <v>728.51375151761124</v>
      </c>
      <c r="AM1908" s="14">
        <f t="shared" si="930"/>
        <v>581.52604295447225</v>
      </c>
    </row>
    <row r="1909" spans="2:39" x14ac:dyDescent="0.25">
      <c r="B1909" s="3">
        <f t="shared" si="913"/>
        <v>9455</v>
      </c>
      <c r="C1909" s="14">
        <f t="shared" si="914"/>
        <v>157.58333333333334</v>
      </c>
      <c r="D1909" s="11">
        <f t="shared" si="915"/>
        <v>1089.8258970451679</v>
      </c>
      <c r="E1909" s="11">
        <f t="shared" si="901"/>
        <v>850.52434889606207</v>
      </c>
      <c r="F1909" s="11">
        <f t="shared" si="916"/>
        <v>432.29430403356628</v>
      </c>
      <c r="G1909" s="11">
        <f t="shared" si="902"/>
        <v>728.61425864601313</v>
      </c>
      <c r="H1909" s="11">
        <f t="shared" si="903"/>
        <v>592.54287531711884</v>
      </c>
      <c r="I1909" s="24">
        <f t="shared" si="917"/>
        <v>432.29430403356628</v>
      </c>
      <c r="J1909" s="12">
        <f t="shared" si="904"/>
        <v>0.18565582649612963</v>
      </c>
      <c r="K1909" s="24">
        <f t="shared" si="905"/>
        <v>622.68498502421789</v>
      </c>
      <c r="L1909" s="12">
        <f t="shared" si="918"/>
        <v>0.1809322447311637</v>
      </c>
      <c r="M1909" s="24">
        <f t="shared" si="919"/>
        <v>728.61425864601313</v>
      </c>
      <c r="N1909" s="12">
        <f t="shared" si="906"/>
        <v>0.18785729510527885</v>
      </c>
      <c r="O1909" s="24">
        <f t="shared" si="907"/>
        <v>2051.2928084873138</v>
      </c>
      <c r="P1909" s="12">
        <f t="shared" si="920"/>
        <v>9.9825922092946912E-2</v>
      </c>
      <c r="Q1909" s="24">
        <f t="shared" si="921"/>
        <v>592.54287531711884</v>
      </c>
      <c r="R1909" s="12">
        <f t="shared" si="908"/>
        <v>0.28201612301080181</v>
      </c>
      <c r="S1909" s="24">
        <f t="shared" si="909"/>
        <v>751.52680242724216</v>
      </c>
      <c r="T1909" s="12">
        <f t="shared" si="922"/>
        <v>0.20114564623948758</v>
      </c>
      <c r="W1909" s="24">
        <f t="shared" si="923"/>
        <v>704.00190928004918</v>
      </c>
      <c r="X1909" s="24">
        <f t="shared" si="924"/>
        <v>1048.4332403575281</v>
      </c>
      <c r="Y1909" s="13">
        <f t="shared" si="910"/>
        <v>0.24026501712936124</v>
      </c>
      <c r="Z1909" s="24">
        <f t="shared" si="911"/>
        <v>3663.0609904003222</v>
      </c>
      <c r="AA1909" s="24">
        <f t="shared" si="912"/>
        <v>18955.955652179837</v>
      </c>
      <c r="AB1909" s="24">
        <f t="shared" si="925"/>
        <v>728.61425864601313</v>
      </c>
      <c r="AC1909" s="24">
        <f t="shared" si="926"/>
        <v>592.54287531711884</v>
      </c>
      <c r="AE1909" s="14">
        <f t="shared" si="927"/>
        <v>157.58333333333334</v>
      </c>
      <c r="AF1909" s="24">
        <f t="shared" si="931"/>
        <v>521.27143765855942</v>
      </c>
      <c r="AG1909" s="3">
        <f t="shared" si="928"/>
        <v>-1</v>
      </c>
      <c r="AH1909" s="3">
        <f>IF(AC1909&lt;=450,AthetaR30_0,IF(AC1909&gt;=650,AthetaR30_2,(IF(AC1909&lt;=550,AthetaR30_0+(AthetaR30_1-AthetaR30_0)/100*(AC1909-450),AthetaR30_1+(AthetaR30_2-AthetaR30_1)/100*(AC1909-450)))))</f>
        <v>0</v>
      </c>
      <c r="AI1909" s="3">
        <f>IF(AD1909&lt;=450,AthetaR60_0,IF(AD1909&gt;=650,AthetaR60_2,(IF(AD1909&lt;=550,AthetaR60_0+(AthetaR60_1-AthetaR60_0)/100*(AD1909-450),AthetaR60_1+(AthetaR60_2-AthetaR60_1)/100*(AD1909-450)))))</f>
        <v>0.5</v>
      </c>
      <c r="AJ1909" s="3">
        <f>IF(AE1909&lt;=450,AthetaR90_0,IF(AE1909&gt;=650,AthetaR90_2,(IF(AE1909&lt;=550,AthetaR90_0+(AthetaR90_1-AthetaR90_0)/100*(AE1909-450),AthetaR90_1+(AthetaR90_2-AthetaR90_1)/100*(AE1909-450)))))</f>
        <v>1.3</v>
      </c>
      <c r="AK1909" s="3">
        <f>IF(AF1909&lt;=450,AthetaR120_0,IF(AF1909&gt;=650,AthetaR120_2,(IF(AF1909&lt;=550,AthetaR120_0+(AthetaR120_1-AthetaR120_0)/100*(AF1909-450),AthetaR120_1+(AthetaR120_2-AthetaR120_1)/100*(AF1909-450)))))</f>
        <v>1.3868456488583722</v>
      </c>
      <c r="AL1909" s="24">
        <f t="shared" si="929"/>
        <v>728.61425864601313</v>
      </c>
      <c r="AM1909" s="14">
        <f t="shared" si="930"/>
        <v>581.71531141085381</v>
      </c>
    </row>
    <row r="1910" spans="2:39" x14ac:dyDescent="0.25">
      <c r="B1910" s="3">
        <f t="shared" si="913"/>
        <v>9460</v>
      </c>
      <c r="C1910" s="14">
        <f t="shared" si="914"/>
        <v>157.66666666666666</v>
      </c>
      <c r="D1910" s="11">
        <f t="shared" si="915"/>
        <v>1089.9050473884015</v>
      </c>
      <c r="E1910" s="11">
        <f t="shared" si="901"/>
        <v>850.73814724471413</v>
      </c>
      <c r="F1910" s="11">
        <f t="shared" si="916"/>
        <v>432.47523627829742</v>
      </c>
      <c r="G1910" s="11">
        <f t="shared" si="902"/>
        <v>728.71408456810605</v>
      </c>
      <c r="H1910" s="11">
        <f t="shared" si="903"/>
        <v>592.74402096335837</v>
      </c>
      <c r="I1910" s="24">
        <f t="shared" si="917"/>
        <v>432.47523627829742</v>
      </c>
      <c r="J1910" s="12">
        <f t="shared" si="904"/>
        <v>0.185625801425788</v>
      </c>
      <c r="K1910" s="24">
        <f t="shared" si="905"/>
        <v>622.78570464580298</v>
      </c>
      <c r="L1910" s="12">
        <f t="shared" si="918"/>
        <v>0.18087725601825547</v>
      </c>
      <c r="M1910" s="24">
        <f t="shared" si="919"/>
        <v>728.71408456810605</v>
      </c>
      <c r="N1910" s="12">
        <f t="shared" si="906"/>
        <v>0.18650329394953249</v>
      </c>
      <c r="O1910" s="24">
        <f t="shared" si="907"/>
        <v>2066.1850539519842</v>
      </c>
      <c r="P1910" s="12">
        <f t="shared" si="920"/>
        <v>9.9144290064177298E-2</v>
      </c>
      <c r="Q1910" s="24">
        <f t="shared" si="921"/>
        <v>592.74402096335837</v>
      </c>
      <c r="R1910" s="12">
        <f t="shared" si="908"/>
        <v>0.2819324365311105</v>
      </c>
      <c r="S1910" s="24">
        <f t="shared" si="909"/>
        <v>751.74987939299547</v>
      </c>
      <c r="T1910" s="12">
        <f t="shared" si="922"/>
        <v>0.2010424606174096</v>
      </c>
      <c r="W1910" s="24">
        <f t="shared" si="923"/>
        <v>704.24217429717851</v>
      </c>
      <c r="X1910" s="24">
        <f t="shared" si="924"/>
        <v>1051.155137491965</v>
      </c>
      <c r="Y1910" s="13">
        <f t="shared" si="910"/>
        <v>0.23972905277816201</v>
      </c>
      <c r="Z1910" s="24">
        <f t="shared" si="911"/>
        <v>3662.3993236883907</v>
      </c>
      <c r="AA1910" s="24">
        <f t="shared" si="912"/>
        <v>18964.75211237332</v>
      </c>
      <c r="AB1910" s="24">
        <f t="shared" si="925"/>
        <v>728.71408456810605</v>
      </c>
      <c r="AC1910" s="24">
        <f t="shared" si="926"/>
        <v>592.74402096335837</v>
      </c>
      <c r="AE1910" s="14">
        <f t="shared" si="927"/>
        <v>157.66666666666666</v>
      </c>
      <c r="AF1910" s="24">
        <f t="shared" si="931"/>
        <v>521.37201048167913</v>
      </c>
      <c r="AG1910" s="3">
        <f t="shared" si="928"/>
        <v>-1</v>
      </c>
      <c r="AH1910" s="3">
        <f>IF(AC1910&lt;=450,AthetaR30_0,IF(AC1910&gt;=650,AthetaR30_2,(IF(AC1910&lt;=550,AthetaR30_0+(AthetaR30_1-AthetaR30_0)/100*(AC1910-450),AthetaR30_1+(AthetaR30_2-AthetaR30_1)/100*(AC1910-450)))))</f>
        <v>0</v>
      </c>
      <c r="AI1910" s="3">
        <f>IF(AD1910&lt;=450,AthetaR60_0,IF(AD1910&gt;=650,AthetaR60_2,(IF(AD1910&lt;=550,AthetaR60_0+(AthetaR60_1-AthetaR60_0)/100*(AD1910-450),AthetaR60_1+(AthetaR60_2-AthetaR60_1)/100*(AD1910-450)))))</f>
        <v>0.5</v>
      </c>
      <c r="AJ1910" s="3">
        <f>IF(AE1910&lt;=450,AthetaR90_0,IF(AE1910&gt;=650,AthetaR90_2,(IF(AE1910&lt;=550,AthetaR90_0+(AthetaR90_1-AthetaR90_0)/100*(AE1910-450),AthetaR90_1+(AthetaR90_2-AthetaR90_1)/100*(AE1910-450)))))</f>
        <v>1.3</v>
      </c>
      <c r="AK1910" s="3">
        <f>IF(AF1910&lt;=450,AthetaR120_0,IF(AF1910&gt;=650,AthetaR120_2,(IF(AF1910&lt;=550,AthetaR120_0+(AthetaR120_1-AthetaR120_0)/100*(AF1910-450),AthetaR120_1+(AthetaR120_2-AthetaR120_1)/100*(AF1910-450)))))</f>
        <v>1.3861215245319105</v>
      </c>
      <c r="AL1910" s="24">
        <f t="shared" si="929"/>
        <v>728.71408456810605</v>
      </c>
      <c r="AM1910" s="14">
        <f t="shared" si="930"/>
        <v>581.90450134193566</v>
      </c>
    </row>
    <row r="1911" spans="2:39" x14ac:dyDescent="0.25">
      <c r="B1911" s="3">
        <f t="shared" si="913"/>
        <v>9465</v>
      </c>
      <c r="C1911" s="14">
        <f t="shared" si="914"/>
        <v>157.75</v>
      </c>
      <c r="D1911" s="11">
        <f t="shared" si="915"/>
        <v>1089.9841559415891</v>
      </c>
      <c r="E1911" s="11">
        <f t="shared" si="901"/>
        <v>850.95194559336619</v>
      </c>
      <c r="F1911" s="11">
        <f t="shared" si="916"/>
        <v>432.65611353431569</v>
      </c>
      <c r="G1911" s="11">
        <f t="shared" si="902"/>
        <v>728.81322885817019</v>
      </c>
      <c r="H1911" s="11">
        <f t="shared" si="903"/>
        <v>592.94506342397574</v>
      </c>
      <c r="I1911" s="24">
        <f t="shared" si="917"/>
        <v>432.65611353431569</v>
      </c>
      <c r="J1911" s="12">
        <f t="shared" si="904"/>
        <v>0.18559577197626018</v>
      </c>
      <c r="K1911" s="24">
        <f t="shared" si="905"/>
        <v>622.88647155274896</v>
      </c>
      <c r="L1911" s="12">
        <f t="shared" si="918"/>
        <v>0.180822273943548</v>
      </c>
      <c r="M1911" s="24">
        <f t="shared" si="919"/>
        <v>728.81322885817019</v>
      </c>
      <c r="N1911" s="12">
        <f t="shared" si="906"/>
        <v>0.18514921834257372</v>
      </c>
      <c r="O1911" s="24">
        <f t="shared" si="907"/>
        <v>2081.2959510222736</v>
      </c>
      <c r="P1911" s="12">
        <f t="shared" si="920"/>
        <v>9.8462278189791738E-2</v>
      </c>
      <c r="Q1911" s="24">
        <f t="shared" si="921"/>
        <v>592.94506342397574</v>
      </c>
      <c r="R1911" s="12">
        <f t="shared" si="908"/>
        <v>0.28184877417416637</v>
      </c>
      <c r="S1911" s="24">
        <f t="shared" si="909"/>
        <v>751.97302447115567</v>
      </c>
      <c r="T1911" s="12">
        <f t="shared" si="922"/>
        <v>0.20093933806728817</v>
      </c>
      <c r="W1911" s="24">
        <f t="shared" si="923"/>
        <v>704.48190334995672</v>
      </c>
      <c r="X1911" s="24">
        <f t="shared" si="924"/>
        <v>1053.9098546600562</v>
      </c>
      <c r="Y1911" s="13">
        <f t="shared" si="910"/>
        <v>0.23918914665347882</v>
      </c>
      <c r="Z1911" s="24">
        <f t="shared" si="911"/>
        <v>3661.7510560852365</v>
      </c>
      <c r="AA1911" s="24">
        <f t="shared" si="912"/>
        <v>18973.605065768079</v>
      </c>
      <c r="AB1911" s="24">
        <f t="shared" si="925"/>
        <v>728.81322885817019</v>
      </c>
      <c r="AC1911" s="24">
        <f t="shared" si="926"/>
        <v>592.94506342397574</v>
      </c>
      <c r="AE1911" s="14">
        <f t="shared" si="927"/>
        <v>157.75</v>
      </c>
      <c r="AF1911" s="24">
        <f t="shared" si="931"/>
        <v>521.47253171198781</v>
      </c>
      <c r="AG1911" s="3">
        <f t="shared" si="928"/>
        <v>-1</v>
      </c>
      <c r="AH1911" s="3">
        <f>IF(AC1911&lt;=450,AthetaR30_0,IF(AC1911&gt;=650,AthetaR30_2,(IF(AC1911&lt;=550,AthetaR30_0+(AthetaR30_1-AthetaR30_0)/100*(AC1911-450),AthetaR30_1+(AthetaR30_2-AthetaR30_1)/100*(AC1911-450)))))</f>
        <v>0</v>
      </c>
      <c r="AI1911" s="3">
        <f>IF(AD1911&lt;=450,AthetaR60_0,IF(AD1911&gt;=650,AthetaR60_2,(IF(AD1911&lt;=550,AthetaR60_0+(AthetaR60_1-AthetaR60_0)/100*(AD1911-450),AthetaR60_1+(AthetaR60_2-AthetaR60_1)/100*(AD1911-450)))))</f>
        <v>0.5</v>
      </c>
      <c r="AJ1911" s="3">
        <f>IF(AE1911&lt;=450,AthetaR90_0,IF(AE1911&gt;=650,AthetaR90_2,(IF(AE1911&lt;=550,AthetaR90_0+(AthetaR90_1-AthetaR90_0)/100*(AE1911-450),AthetaR90_1+(AthetaR90_2-AthetaR90_1)/100*(AE1911-450)))))</f>
        <v>1.3</v>
      </c>
      <c r="AK1911" s="3">
        <f>IF(AF1911&lt;=450,AthetaR120_0,IF(AF1911&gt;=650,AthetaR120_2,(IF(AF1911&lt;=550,AthetaR120_0+(AthetaR120_1-AthetaR120_0)/100*(AF1911-450),AthetaR120_1+(AthetaR120_2-AthetaR120_1)/100*(AF1911-450)))))</f>
        <v>1.3853977716736878</v>
      </c>
      <c r="AL1911" s="24">
        <f t="shared" si="929"/>
        <v>728.81322885817019</v>
      </c>
      <c r="AM1911" s="14">
        <f t="shared" si="930"/>
        <v>582.09361307666995</v>
      </c>
    </row>
    <row r="1912" spans="2:39" x14ac:dyDescent="0.25">
      <c r="B1912" s="3">
        <f t="shared" si="913"/>
        <v>9470</v>
      </c>
      <c r="C1912" s="14">
        <f t="shared" si="914"/>
        <v>157.83333333333334</v>
      </c>
      <c r="D1912" s="11">
        <f t="shared" si="915"/>
        <v>1090.0632227488363</v>
      </c>
      <c r="E1912" s="11">
        <f t="shared" si="901"/>
        <v>851.16574394201825</v>
      </c>
      <c r="F1912" s="11">
        <f t="shared" si="916"/>
        <v>432.83693580825923</v>
      </c>
      <c r="G1912" s="11">
        <f t="shared" si="902"/>
        <v>728.91169113635999</v>
      </c>
      <c r="H1912" s="11">
        <f t="shared" si="903"/>
        <v>593.14600276204305</v>
      </c>
      <c r="I1912" s="24">
        <f t="shared" si="917"/>
        <v>432.83693580825923</v>
      </c>
      <c r="J1912" s="12">
        <f t="shared" si="904"/>
        <v>0.18556573815309632</v>
      </c>
      <c r="K1912" s="24">
        <f t="shared" si="905"/>
        <v>622.98728575651296</v>
      </c>
      <c r="L1912" s="12">
        <f t="shared" si="918"/>
        <v>0.18076729852438053</v>
      </c>
      <c r="M1912" s="24">
        <f t="shared" si="919"/>
        <v>728.91169113635999</v>
      </c>
      <c r="N1912" s="12">
        <f t="shared" si="906"/>
        <v>0.18379516953158712</v>
      </c>
      <c r="O1912" s="24">
        <f t="shared" si="907"/>
        <v>2096.6291957151307</v>
      </c>
      <c r="P1912" s="12">
        <f t="shared" si="920"/>
        <v>9.7779932911692485E-2</v>
      </c>
      <c r="Q1912" s="24">
        <f t="shared" si="921"/>
        <v>593.14600276204305</v>
      </c>
      <c r="R1912" s="12">
        <f t="shared" si="908"/>
        <v>0.28176513597972286</v>
      </c>
      <c r="S1912" s="24">
        <f t="shared" si="909"/>
        <v>752.19623755895782</v>
      </c>
      <c r="T1912" s="12">
        <f t="shared" si="922"/>
        <v>0.20083627858285028</v>
      </c>
      <c r="W1912" s="24">
        <f t="shared" si="923"/>
        <v>704.72109249661025</v>
      </c>
      <c r="X1912" s="24">
        <f t="shared" si="924"/>
        <v>1056.6979217594699</v>
      </c>
      <c r="Y1912" s="13">
        <f t="shared" si="910"/>
        <v>0.23864526684728504</v>
      </c>
      <c r="Z1912" s="24">
        <f t="shared" si="911"/>
        <v>3661.1162861352</v>
      </c>
      <c r="AA1912" s="24">
        <f t="shared" si="912"/>
        <v>18982.515042892956</v>
      </c>
      <c r="AB1912" s="24">
        <f t="shared" si="925"/>
        <v>728.91169113635999</v>
      </c>
      <c r="AC1912" s="24">
        <f t="shared" si="926"/>
        <v>593.14600276204305</v>
      </c>
      <c r="AE1912" s="14">
        <f t="shared" si="927"/>
        <v>157.83333333333334</v>
      </c>
      <c r="AF1912" s="24">
        <f t="shared" si="931"/>
        <v>521.57300138102153</v>
      </c>
      <c r="AG1912" s="3">
        <f t="shared" si="928"/>
        <v>-1</v>
      </c>
      <c r="AH1912" s="3">
        <f>IF(AC1912&lt;=450,AthetaR30_0,IF(AC1912&gt;=650,AthetaR30_2,(IF(AC1912&lt;=550,AthetaR30_0+(AthetaR30_1-AthetaR30_0)/100*(AC1912-450),AthetaR30_1+(AthetaR30_2-AthetaR30_1)/100*(AC1912-450)))))</f>
        <v>0</v>
      </c>
      <c r="AI1912" s="3">
        <f>IF(AD1912&lt;=450,AthetaR60_0,IF(AD1912&gt;=650,AthetaR60_2,(IF(AD1912&lt;=550,AthetaR60_0+(AthetaR60_1-AthetaR60_0)/100*(AD1912-450),AthetaR60_1+(AthetaR60_2-AthetaR60_1)/100*(AD1912-450)))))</f>
        <v>0.5</v>
      </c>
      <c r="AJ1912" s="3">
        <f>IF(AE1912&lt;=450,AthetaR90_0,IF(AE1912&gt;=650,AthetaR90_2,(IF(AE1912&lt;=550,AthetaR90_0+(AthetaR90_1-AthetaR90_0)/100*(AE1912-450),AthetaR90_1+(AthetaR90_2-AthetaR90_1)/100*(AE1912-450)))))</f>
        <v>1.3</v>
      </c>
      <c r="AK1912" s="3">
        <f>IF(AF1912&lt;=450,AthetaR120_0,IF(AF1912&gt;=650,AthetaR120_2,(IF(AF1912&lt;=550,AthetaR120_0+(AthetaR120_1-AthetaR120_0)/100*(AF1912-450),AthetaR120_1+(AthetaR120_2-AthetaR120_1)/100*(AF1912-450)))))</f>
        <v>1.3846743900566452</v>
      </c>
      <c r="AL1912" s="24">
        <f t="shared" si="929"/>
        <v>728.91169113635999</v>
      </c>
      <c r="AM1912" s="14">
        <f t="shared" si="930"/>
        <v>582.28264694617201</v>
      </c>
    </row>
    <row r="1913" spans="2:39" x14ac:dyDescent="0.25">
      <c r="B1913" s="3">
        <f t="shared" si="913"/>
        <v>9475</v>
      </c>
      <c r="C1913" s="14">
        <f t="shared" si="914"/>
        <v>157.91666666666666</v>
      </c>
      <c r="D1913" s="11">
        <f t="shared" si="915"/>
        <v>1090.142247854179</v>
      </c>
      <c r="E1913" s="11">
        <f t="shared" si="901"/>
        <v>851.37954229067032</v>
      </c>
      <c r="F1913" s="11">
        <f t="shared" si="916"/>
        <v>433.01770310678359</v>
      </c>
      <c r="G1913" s="11">
        <f t="shared" si="902"/>
        <v>729.00947106927174</v>
      </c>
      <c r="H1913" s="11">
        <f t="shared" si="903"/>
        <v>593.34683904062592</v>
      </c>
      <c r="I1913" s="24">
        <f t="shared" si="917"/>
        <v>433.01770310678359</v>
      </c>
      <c r="J1913" s="12">
        <f t="shared" si="904"/>
        <v>0.18553569996187719</v>
      </c>
      <c r="K1913" s="24">
        <f t="shared" si="905"/>
        <v>623.08814726845105</v>
      </c>
      <c r="L1913" s="12">
        <f t="shared" si="918"/>
        <v>0.18071232977809473</v>
      </c>
      <c r="M1913" s="24">
        <f t="shared" si="919"/>
        <v>729.00947106927174</v>
      </c>
      <c r="N1913" s="12">
        <f t="shared" si="906"/>
        <v>0.18244124959016081</v>
      </c>
      <c r="O1913" s="24">
        <f t="shared" si="907"/>
        <v>2112.1885502154541</v>
      </c>
      <c r="P1913" s="12">
        <f t="shared" si="920"/>
        <v>9.7097301228868546E-2</v>
      </c>
      <c r="Q1913" s="24">
        <f t="shared" si="921"/>
        <v>593.34683904062592</v>
      </c>
      <c r="R1913" s="12">
        <f t="shared" si="908"/>
        <v>0.2816815219874147</v>
      </c>
      <c r="S1913" s="24">
        <f t="shared" si="909"/>
        <v>752.41951855367029</v>
      </c>
      <c r="T1913" s="12">
        <f t="shared" si="922"/>
        <v>0.20073328215772576</v>
      </c>
      <c r="W1913" s="24">
        <f t="shared" si="923"/>
        <v>704.9597377634575</v>
      </c>
      <c r="X1913" s="24">
        <f t="shared" si="924"/>
        <v>1059.5198790771037</v>
      </c>
      <c r="Y1913" s="13">
        <f t="shared" si="910"/>
        <v>0.23809738133950181</v>
      </c>
      <c r="Z1913" s="24">
        <f t="shared" si="911"/>
        <v>3660.4951131803205</v>
      </c>
      <c r="AA1913" s="24">
        <f t="shared" si="912"/>
        <v>18991.482578637831</v>
      </c>
      <c r="AB1913" s="24">
        <f t="shared" si="925"/>
        <v>729.00947106927174</v>
      </c>
      <c r="AC1913" s="24">
        <f t="shared" si="926"/>
        <v>593.34683904062592</v>
      </c>
      <c r="AE1913" s="14">
        <f t="shared" si="927"/>
        <v>157.91666666666666</v>
      </c>
      <c r="AF1913" s="24">
        <f t="shared" si="931"/>
        <v>521.67341952031302</v>
      </c>
      <c r="AG1913" s="3">
        <f t="shared" si="928"/>
        <v>-1</v>
      </c>
      <c r="AH1913" s="3">
        <f>IF(AC1913&lt;=450,AthetaR30_0,IF(AC1913&gt;=650,AthetaR30_2,(IF(AC1913&lt;=550,AthetaR30_0+(AthetaR30_1-AthetaR30_0)/100*(AC1913-450),AthetaR30_1+(AthetaR30_2-AthetaR30_1)/100*(AC1913-450)))))</f>
        <v>0</v>
      </c>
      <c r="AI1913" s="3">
        <f>IF(AD1913&lt;=450,AthetaR60_0,IF(AD1913&gt;=650,AthetaR60_2,(IF(AD1913&lt;=550,AthetaR60_0+(AthetaR60_1-AthetaR60_0)/100*(AD1913-450),AthetaR60_1+(AthetaR60_2-AthetaR60_1)/100*(AD1913-450)))))</f>
        <v>0.5</v>
      </c>
      <c r="AJ1913" s="3">
        <f>IF(AE1913&lt;=450,AthetaR90_0,IF(AE1913&gt;=650,AthetaR90_2,(IF(AE1913&lt;=550,AthetaR90_0+(AthetaR90_1-AthetaR90_0)/100*(AE1913-450),AthetaR90_1+(AthetaR90_2-AthetaR90_1)/100*(AE1913-450)))))</f>
        <v>1.3</v>
      </c>
      <c r="AK1913" s="3">
        <f>IF(AF1913&lt;=450,AthetaR120_0,IF(AF1913&gt;=650,AthetaR120_2,(IF(AF1913&lt;=550,AthetaR120_0+(AthetaR120_1-AthetaR120_0)/100*(AF1913-450),AthetaR120_1+(AthetaR120_2-AthetaR120_1)/100*(AF1913-450)))))</f>
        <v>1.3839513794537464</v>
      </c>
      <c r="AL1913" s="24">
        <f t="shared" si="929"/>
        <v>729.00947106927174</v>
      </c>
      <c r="AM1913" s="14">
        <f t="shared" si="930"/>
        <v>582.47160328372956</v>
      </c>
    </row>
    <row r="1914" spans="2:39" x14ac:dyDescent="0.25">
      <c r="B1914" s="3">
        <f t="shared" si="913"/>
        <v>9480</v>
      </c>
      <c r="C1914" s="14">
        <f t="shared" si="914"/>
        <v>158</v>
      </c>
      <c r="D1914" s="11">
        <f t="shared" si="915"/>
        <v>1090.2212313015837</v>
      </c>
      <c r="E1914" s="11">
        <f t="shared" si="901"/>
        <v>851.59334063932238</v>
      </c>
      <c r="F1914" s="11">
        <f t="shared" si="916"/>
        <v>433.19841543656167</v>
      </c>
      <c r="G1914" s="11">
        <f t="shared" si="902"/>
        <v>729.10656837050055</v>
      </c>
      <c r="H1914" s="11">
        <f t="shared" si="903"/>
        <v>593.54757232278359</v>
      </c>
      <c r="I1914" s="24">
        <f t="shared" si="917"/>
        <v>433.19841543656167</v>
      </c>
      <c r="J1914" s="12">
        <f t="shared" si="904"/>
        <v>0.18550565740821406</v>
      </c>
      <c r="K1914" s="24">
        <f t="shared" si="905"/>
        <v>623.1890560998188</v>
      </c>
      <c r="L1914" s="12">
        <f t="shared" si="918"/>
        <v>0.18065736772200869</v>
      </c>
      <c r="M1914" s="24">
        <f t="shared" si="919"/>
        <v>729.10656837050055</v>
      </c>
      <c r="N1914" s="12">
        <f t="shared" si="906"/>
        <v>0.18108756138923465</v>
      </c>
      <c r="O1914" s="24">
        <f t="shared" si="907"/>
        <v>2127.9778440610553</v>
      </c>
      <c r="P1914" s="12">
        <f t="shared" si="920"/>
        <v>9.6414430686173516E-2</v>
      </c>
      <c r="Q1914" s="24">
        <f t="shared" si="921"/>
        <v>593.54757232278359</v>
      </c>
      <c r="R1914" s="12">
        <f t="shared" si="908"/>
        <v>0.2815979322367585</v>
      </c>
      <c r="S1914" s="24">
        <f t="shared" si="909"/>
        <v>752.64286735259498</v>
      </c>
      <c r="T1914" s="12">
        <f t="shared" si="922"/>
        <v>0.20063034878540884</v>
      </c>
      <c r="W1914" s="24">
        <f t="shared" si="923"/>
        <v>705.19783514479695</v>
      </c>
      <c r="X1914" s="24">
        <f t="shared" si="924"/>
        <v>1062.3762775229648</v>
      </c>
      <c r="Y1914" s="13">
        <f t="shared" si="910"/>
        <v>0.23754545800440938</v>
      </c>
      <c r="Z1914" s="24">
        <f t="shared" si="911"/>
        <v>3659.8876373631356</v>
      </c>
      <c r="AA1914" s="24">
        <f t="shared" si="912"/>
        <v>19000.508212271518</v>
      </c>
      <c r="AB1914" s="24">
        <f t="shared" si="925"/>
        <v>729.10656837050055</v>
      </c>
      <c r="AC1914" s="24">
        <f t="shared" si="926"/>
        <v>593.54757232278359</v>
      </c>
      <c r="AE1914" s="14">
        <f t="shared" si="927"/>
        <v>158</v>
      </c>
      <c r="AF1914" s="24">
        <f t="shared" si="931"/>
        <v>521.77378616139185</v>
      </c>
      <c r="AG1914" s="3">
        <f t="shared" si="928"/>
        <v>-1</v>
      </c>
      <c r="AH1914" s="3">
        <f>IF(AC1914&lt;=450,AthetaR30_0,IF(AC1914&gt;=650,AthetaR30_2,(IF(AC1914&lt;=550,AthetaR30_0+(AthetaR30_1-AthetaR30_0)/100*(AC1914-450),AthetaR30_1+(AthetaR30_2-AthetaR30_1)/100*(AC1914-450)))))</f>
        <v>0</v>
      </c>
      <c r="AI1914" s="3">
        <f>IF(AD1914&lt;=450,AthetaR60_0,IF(AD1914&gt;=650,AthetaR60_2,(IF(AD1914&lt;=550,AthetaR60_0+(AthetaR60_1-AthetaR60_0)/100*(AD1914-450),AthetaR60_1+(AthetaR60_2-AthetaR60_1)/100*(AD1914-450)))))</f>
        <v>0.5</v>
      </c>
      <c r="AJ1914" s="3">
        <f>IF(AE1914&lt;=450,AthetaR90_0,IF(AE1914&gt;=650,AthetaR90_2,(IF(AE1914&lt;=550,AthetaR90_0+(AthetaR90_1-AthetaR90_0)/100*(AE1914-450),AthetaR90_1+(AthetaR90_2-AthetaR90_1)/100*(AE1914-450)))))</f>
        <v>1.3</v>
      </c>
      <c r="AK1914" s="3">
        <f>IF(AF1914&lt;=450,AthetaR120_0,IF(AF1914&gt;=650,AthetaR120_2,(IF(AF1914&lt;=550,AthetaR120_0+(AthetaR120_1-AthetaR120_0)/100*(AF1914-450),AthetaR120_1+(AthetaR120_2-AthetaR120_1)/100*(AF1914-450)))))</f>
        <v>1.3832287396379788</v>
      </c>
      <c r="AL1914" s="24">
        <f t="shared" si="929"/>
        <v>729.10656837050055</v>
      </c>
      <c r="AM1914" s="14">
        <f t="shared" si="930"/>
        <v>582.66048242481202</v>
      </c>
    </row>
    <row r="1915" spans="2:39" x14ac:dyDescent="0.25">
      <c r="B1915" s="3">
        <f t="shared" si="913"/>
        <v>9485</v>
      </c>
      <c r="C1915" s="14">
        <f t="shared" si="914"/>
        <v>158.08333333333334</v>
      </c>
      <c r="D1915" s="11">
        <f t="shared" si="915"/>
        <v>1090.3001731349464</v>
      </c>
      <c r="E1915" s="11">
        <f t="shared" si="901"/>
        <v>851.80713898797455</v>
      </c>
      <c r="F1915" s="11">
        <f t="shared" si="916"/>
        <v>433.37907280428368</v>
      </c>
      <c r="G1915" s="11">
        <f t="shared" si="902"/>
        <v>729.20298280118675</v>
      </c>
      <c r="H1915" s="11">
        <f t="shared" si="903"/>
        <v>593.74820267156895</v>
      </c>
      <c r="I1915" s="24">
        <f t="shared" si="917"/>
        <v>433.37907280428368</v>
      </c>
      <c r="J1915" s="12">
        <f t="shared" si="904"/>
        <v>0.18547561049774883</v>
      </c>
      <c r="K1915" s="24">
        <f t="shared" si="905"/>
        <v>623.2900122617707</v>
      </c>
      <c r="L1915" s="12">
        <f t="shared" si="918"/>
        <v>0.18060241237345989</v>
      </c>
      <c r="M1915" s="24">
        <f t="shared" si="919"/>
        <v>729.20298280118675</v>
      </c>
      <c r="N1915" s="12">
        <f t="shared" si="906"/>
        <v>0.17973420856712621</v>
      </c>
      <c r="O1915" s="24">
        <f t="shared" si="907"/>
        <v>2144.0009753481008</v>
      </c>
      <c r="P1915" s="12">
        <f t="shared" si="920"/>
        <v>9.5731369362635529E-2</v>
      </c>
      <c r="Q1915" s="24">
        <f t="shared" si="921"/>
        <v>593.74820267156895</v>
      </c>
      <c r="R1915" s="12">
        <f t="shared" si="908"/>
        <v>0.28151436676715247</v>
      </c>
      <c r="S1915" s="24">
        <f t="shared" si="909"/>
        <v>752.8662838530679</v>
      </c>
      <c r="T1915" s="12">
        <f t="shared" si="922"/>
        <v>0.20052747845932245</v>
      </c>
      <c r="W1915" s="24">
        <f t="shared" si="923"/>
        <v>705.43538060280139</v>
      </c>
      <c r="X1915" s="24">
        <f t="shared" si="924"/>
        <v>1065.2676788698627</v>
      </c>
      <c r="Y1915" s="13">
        <f t="shared" si="910"/>
        <v>0.23698946461734879</v>
      </c>
      <c r="Z1915" s="24">
        <f t="shared" si="911"/>
        <v>3659.293959629329</v>
      </c>
      <c r="AA1915" s="24">
        <f t="shared" si="912"/>
        <v>19009.592487458671</v>
      </c>
      <c r="AB1915" s="24">
        <f t="shared" si="925"/>
        <v>729.20298280118675</v>
      </c>
      <c r="AC1915" s="24">
        <f t="shared" si="926"/>
        <v>593.74820267156895</v>
      </c>
      <c r="AE1915" s="14">
        <f t="shared" si="927"/>
        <v>158.08333333333334</v>
      </c>
      <c r="AF1915" s="24">
        <f t="shared" si="931"/>
        <v>521.87410133578442</v>
      </c>
      <c r="AG1915" s="3">
        <f t="shared" si="928"/>
        <v>-1</v>
      </c>
      <c r="AH1915" s="3">
        <f>IF(AC1915&lt;=450,AthetaR30_0,IF(AC1915&gt;=650,AthetaR30_2,(IF(AC1915&lt;=550,AthetaR30_0+(AthetaR30_1-AthetaR30_0)/100*(AC1915-450),AthetaR30_1+(AthetaR30_2-AthetaR30_1)/100*(AC1915-450)))))</f>
        <v>0</v>
      </c>
      <c r="AI1915" s="3">
        <f>IF(AD1915&lt;=450,AthetaR60_0,IF(AD1915&gt;=650,AthetaR60_2,(IF(AD1915&lt;=550,AthetaR60_0+(AthetaR60_1-AthetaR60_0)/100*(AD1915-450),AthetaR60_1+(AthetaR60_2-AthetaR60_1)/100*(AD1915-450)))))</f>
        <v>0.5</v>
      </c>
      <c r="AJ1915" s="3">
        <f>IF(AE1915&lt;=450,AthetaR90_0,IF(AE1915&gt;=650,AthetaR90_2,(IF(AE1915&lt;=550,AthetaR90_0+(AthetaR90_1-AthetaR90_0)/100*(AE1915-450),AthetaR90_1+(AthetaR90_2-AthetaR90_1)/100*(AE1915-450)))))</f>
        <v>1.3</v>
      </c>
      <c r="AK1915" s="3">
        <f>IF(AF1915&lt;=450,AthetaR120_0,IF(AF1915&gt;=650,AthetaR120_2,(IF(AF1915&lt;=550,AthetaR120_0+(AthetaR120_1-AthetaR120_0)/100*(AF1915-450),AthetaR120_1+(AthetaR120_2-AthetaR120_1)/100*(AF1915-450)))))</f>
        <v>1.3825064703823524</v>
      </c>
      <c r="AL1915" s="24">
        <f t="shared" si="929"/>
        <v>729.20298280118675</v>
      </c>
      <c r="AM1915" s="14">
        <f t="shared" si="930"/>
        <v>582.84928470708041</v>
      </c>
    </row>
    <row r="1916" spans="2:39" x14ac:dyDescent="0.25">
      <c r="B1916" s="3">
        <f t="shared" si="913"/>
        <v>9490</v>
      </c>
      <c r="C1916" s="14">
        <f t="shared" si="914"/>
        <v>158.16666666666666</v>
      </c>
      <c r="D1916" s="11">
        <f t="shared" si="915"/>
        <v>1090.3790733980948</v>
      </c>
      <c r="E1916" s="11">
        <f t="shared" si="901"/>
        <v>852.0209373366265</v>
      </c>
      <c r="F1916" s="11">
        <f t="shared" si="916"/>
        <v>433.55967521665713</v>
      </c>
      <c r="G1916" s="11">
        <f t="shared" si="902"/>
        <v>729.29871417054937</v>
      </c>
      <c r="H1916" s="11">
        <f t="shared" si="903"/>
        <v>593.94873015002827</v>
      </c>
      <c r="I1916" s="24">
        <f t="shared" si="917"/>
        <v>433.55967521665713</v>
      </c>
      <c r="J1916" s="12">
        <f t="shared" si="904"/>
        <v>0.18544555923615363</v>
      </c>
      <c r="K1916" s="24">
        <f t="shared" si="905"/>
        <v>623.3910157653612</v>
      </c>
      <c r="L1916" s="12">
        <f t="shared" si="918"/>
        <v>0.18054746374974096</v>
      </c>
      <c r="M1916" s="24">
        <f t="shared" si="919"/>
        <v>729.29871417054937</v>
      </c>
      <c r="N1916" s="12">
        <f t="shared" si="906"/>
        <v>0.17838129549866932</v>
      </c>
      <c r="O1916" s="24">
        <f t="shared" si="907"/>
        <v>2160.2619119570872</v>
      </c>
      <c r="P1916" s="12">
        <f t="shared" si="920"/>
        <v>9.5048165859142414E-2</v>
      </c>
      <c r="Q1916" s="24">
        <f t="shared" si="921"/>
        <v>593.94873015002827</v>
      </c>
      <c r="R1916" s="12">
        <f t="shared" si="908"/>
        <v>0.28143082561787647</v>
      </c>
      <c r="S1916" s="24">
        <f t="shared" si="909"/>
        <v>753.08976795245962</v>
      </c>
      <c r="T1916" s="12">
        <f t="shared" si="922"/>
        <v>0.20042467117272228</v>
      </c>
      <c r="W1916" s="24">
        <f t="shared" si="923"/>
        <v>705.67237006741868</v>
      </c>
      <c r="X1916" s="24">
        <f t="shared" si="924"/>
        <v>1068.1946559990768</v>
      </c>
      <c r="Y1916" s="13">
        <f t="shared" si="910"/>
        <v>0.23642936886172577</v>
      </c>
      <c r="Z1916" s="24">
        <f t="shared" si="911"/>
        <v>3658.7141817301954</v>
      </c>
      <c r="AA1916" s="24">
        <f t="shared" si="912"/>
        <v>19018.735952276096</v>
      </c>
      <c r="AB1916" s="24">
        <f t="shared" si="925"/>
        <v>729.29871417054937</v>
      </c>
      <c r="AC1916" s="24">
        <f t="shared" si="926"/>
        <v>593.94873015002827</v>
      </c>
      <c r="AE1916" s="14">
        <f t="shared" si="927"/>
        <v>158.16666666666666</v>
      </c>
      <c r="AF1916" s="24">
        <f t="shared" si="931"/>
        <v>521.97436507501413</v>
      </c>
      <c r="AG1916" s="3">
        <f t="shared" si="928"/>
        <v>-1</v>
      </c>
      <c r="AH1916" s="3">
        <f>IF(AC1916&lt;=450,AthetaR30_0,IF(AC1916&gt;=650,AthetaR30_2,(IF(AC1916&lt;=550,AthetaR30_0+(AthetaR30_1-AthetaR30_0)/100*(AC1916-450),AthetaR30_1+(AthetaR30_2-AthetaR30_1)/100*(AC1916-450)))))</f>
        <v>0</v>
      </c>
      <c r="AI1916" s="3">
        <f>IF(AD1916&lt;=450,AthetaR60_0,IF(AD1916&gt;=650,AthetaR60_2,(IF(AD1916&lt;=550,AthetaR60_0+(AthetaR60_1-AthetaR60_0)/100*(AD1916-450),AthetaR60_1+(AthetaR60_2-AthetaR60_1)/100*(AD1916-450)))))</f>
        <v>0.5</v>
      </c>
      <c r="AJ1916" s="3">
        <f>IF(AE1916&lt;=450,AthetaR90_0,IF(AE1916&gt;=650,AthetaR90_2,(IF(AE1916&lt;=550,AthetaR90_0+(AthetaR90_1-AthetaR90_0)/100*(AE1916-450),AthetaR90_1+(AthetaR90_2-AthetaR90_1)/100*(AE1916-450)))))</f>
        <v>1.3</v>
      </c>
      <c r="AK1916" s="3">
        <f>IF(AF1916&lt;=450,AthetaR120_0,IF(AF1916&gt;=650,AthetaR120_2,(IF(AF1916&lt;=550,AthetaR120_0+(AthetaR120_1-AthetaR120_0)/100*(AF1916-450),AthetaR120_1+(AthetaR120_2-AthetaR120_1)/100*(AF1916-450)))))</f>
        <v>1.3817845714598982</v>
      </c>
      <c r="AL1916" s="24">
        <f t="shared" si="929"/>
        <v>729.29871417054937</v>
      </c>
      <c r="AM1916" s="14">
        <f t="shared" si="930"/>
        <v>583.03801047039508</v>
      </c>
    </row>
    <row r="1917" spans="2:39" x14ac:dyDescent="0.25">
      <c r="B1917" s="3">
        <f t="shared" si="913"/>
        <v>9495</v>
      </c>
      <c r="C1917" s="14">
        <f t="shared" si="914"/>
        <v>158.25</v>
      </c>
      <c r="D1917" s="11">
        <f t="shared" si="915"/>
        <v>1090.4579321347871</v>
      </c>
      <c r="E1917" s="11">
        <f t="shared" si="901"/>
        <v>852.23473568527868</v>
      </c>
      <c r="F1917" s="11">
        <f t="shared" si="916"/>
        <v>433.74022268040687</v>
      </c>
      <c r="G1917" s="11">
        <f t="shared" si="902"/>
        <v>729.39376233640849</v>
      </c>
      <c r="H1917" s="11">
        <f t="shared" si="903"/>
        <v>594.14915482120102</v>
      </c>
      <c r="I1917" s="24">
        <f t="shared" si="917"/>
        <v>433.74022268040687</v>
      </c>
      <c r="J1917" s="12">
        <f t="shared" si="904"/>
        <v>0.18541550362913103</v>
      </c>
      <c r="K1917" s="24">
        <f t="shared" si="905"/>
        <v>623.49206662154381</v>
      </c>
      <c r="L1917" s="12">
        <f t="shared" si="918"/>
        <v>0.18049252186815537</v>
      </c>
      <c r="M1917" s="24">
        <f t="shared" si="919"/>
        <v>729.39376233640849</v>
      </c>
      <c r="N1917" s="12">
        <f t="shared" si="906"/>
        <v>0.17702892726344657</v>
      </c>
      <c r="O1917" s="24">
        <f t="shared" si="907"/>
        <v>2176.764692800044</v>
      </c>
      <c r="P1917" s="12">
        <f t="shared" si="920"/>
        <v>9.4364869285706379E-2</v>
      </c>
      <c r="Q1917" s="24">
        <f t="shared" si="921"/>
        <v>594.14915482120102</v>
      </c>
      <c r="R1917" s="12">
        <f t="shared" si="908"/>
        <v>0.28134730882809234</v>
      </c>
      <c r="S1917" s="24">
        <f t="shared" si="909"/>
        <v>753.3133195481746</v>
      </c>
      <c r="T1917" s="12">
        <f t="shared" si="922"/>
        <v>0.20032192691878095</v>
      </c>
      <c r="W1917" s="24">
        <f t="shared" si="923"/>
        <v>705.90879943628045</v>
      </c>
      <c r="X1917" s="24">
        <f t="shared" si="924"/>
        <v>1071.157793152161</v>
      </c>
      <c r="Y1917" s="13">
        <f t="shared" si="910"/>
        <v>0.23586513833632339</v>
      </c>
      <c r="Z1917" s="24">
        <f t="shared" si="911"/>
        <v>3658.1484062249556</v>
      </c>
      <c r="AA1917" s="24">
        <f t="shared" si="912"/>
        <v>19027.939159228361</v>
      </c>
      <c r="AB1917" s="24">
        <f t="shared" si="925"/>
        <v>729.39376233640849</v>
      </c>
      <c r="AC1917" s="24">
        <f t="shared" si="926"/>
        <v>594.14915482120102</v>
      </c>
      <c r="AE1917" s="14">
        <f t="shared" si="927"/>
        <v>158.25</v>
      </c>
      <c r="AF1917" s="24">
        <f t="shared" si="931"/>
        <v>522.07457741060057</v>
      </c>
      <c r="AG1917" s="3">
        <f t="shared" si="928"/>
        <v>-1</v>
      </c>
      <c r="AH1917" s="3">
        <f>IF(AC1917&lt;=450,AthetaR30_0,IF(AC1917&gt;=650,AthetaR30_2,(IF(AC1917&lt;=550,AthetaR30_0+(AthetaR30_1-AthetaR30_0)/100*(AC1917-450),AthetaR30_1+(AthetaR30_2-AthetaR30_1)/100*(AC1917-450)))))</f>
        <v>0</v>
      </c>
      <c r="AI1917" s="3">
        <f>IF(AD1917&lt;=450,AthetaR60_0,IF(AD1917&gt;=650,AthetaR60_2,(IF(AD1917&lt;=550,AthetaR60_0+(AthetaR60_1-AthetaR60_0)/100*(AD1917-450),AthetaR60_1+(AthetaR60_2-AthetaR60_1)/100*(AD1917-450)))))</f>
        <v>0.5</v>
      </c>
      <c r="AJ1917" s="3">
        <f>IF(AE1917&lt;=450,AthetaR90_0,IF(AE1917&gt;=650,AthetaR90_2,(IF(AE1917&lt;=550,AthetaR90_0+(AthetaR90_1-AthetaR90_0)/100*(AE1917-450),AthetaR90_1+(AthetaR90_2-AthetaR90_1)/100*(AE1917-450)))))</f>
        <v>1.3</v>
      </c>
      <c r="AK1917" s="3">
        <f>IF(AF1917&lt;=450,AthetaR120_0,IF(AF1917&gt;=650,AthetaR120_2,(IF(AF1917&lt;=550,AthetaR120_0+(AthetaR120_1-AthetaR120_0)/100*(AF1917-450),AthetaR120_1+(AthetaR120_2-AthetaR120_1)/100*(AF1917-450)))))</f>
        <v>1.3810630426436761</v>
      </c>
      <c r="AL1917" s="24">
        <f t="shared" si="929"/>
        <v>729.39376233640849</v>
      </c>
      <c r="AM1917" s="14">
        <f t="shared" si="930"/>
        <v>583.22666005682402</v>
      </c>
    </row>
    <row r="1918" spans="2:39" x14ac:dyDescent="0.25">
      <c r="B1918" s="3">
        <f t="shared" si="913"/>
        <v>9500</v>
      </c>
      <c r="C1918" s="14">
        <f t="shared" si="914"/>
        <v>158.33333333333334</v>
      </c>
      <c r="D1918" s="11">
        <f t="shared" si="915"/>
        <v>1090.5367493887125</v>
      </c>
      <c r="E1918" s="11">
        <f t="shared" si="901"/>
        <v>852.44853403393086</v>
      </c>
      <c r="F1918" s="11">
        <f t="shared" si="916"/>
        <v>433.92071520227501</v>
      </c>
      <c r="G1918" s="11">
        <f t="shared" si="902"/>
        <v>729.48812720569424</v>
      </c>
      <c r="H1918" s="11">
        <f t="shared" si="903"/>
        <v>594.34947674811986</v>
      </c>
      <c r="I1918" s="24">
        <f t="shared" si="917"/>
        <v>433.92071520227501</v>
      </c>
      <c r="J1918" s="12">
        <f t="shared" si="904"/>
        <v>0.18538544368241375</v>
      </c>
      <c r="K1918" s="24">
        <f t="shared" si="905"/>
        <v>623.59316484117221</v>
      </c>
      <c r="L1918" s="12">
        <f t="shared" si="918"/>
        <v>0.18043758674599986</v>
      </c>
      <c r="M1918" s="24">
        <f t="shared" si="919"/>
        <v>729.48812720569424</v>
      </c>
      <c r="N1918" s="12">
        <f t="shared" si="906"/>
        <v>0.17567720961314845</v>
      </c>
      <c r="O1918" s="24">
        <f t="shared" si="907"/>
        <v>2193.5134290890755</v>
      </c>
      <c r="P1918" s="12">
        <f t="shared" si="920"/>
        <v>9.3681529248134124E-2</v>
      </c>
      <c r="Q1918" s="24">
        <f t="shared" si="921"/>
        <v>594.34947674811986</v>
      </c>
      <c r="R1918" s="12">
        <f t="shared" si="908"/>
        <v>0.28126381643684384</v>
      </c>
      <c r="S1918" s="24">
        <f t="shared" si="909"/>
        <v>753.53693853765287</v>
      </c>
      <c r="T1918" s="12">
        <f t="shared" si="922"/>
        <v>0.2002192456905621</v>
      </c>
      <c r="W1918" s="24">
        <f t="shared" si="923"/>
        <v>706.14466457461674</v>
      </c>
      <c r="X1918" s="24">
        <f t="shared" si="924"/>
        <v>1074.1576861890339</v>
      </c>
      <c r="Y1918" s="13">
        <f t="shared" si="910"/>
        <v>0.23529674056292996</v>
      </c>
      <c r="Z1918" s="24">
        <f t="shared" si="911"/>
        <v>3657.596736482853</v>
      </c>
      <c r="AA1918" s="24">
        <f t="shared" si="912"/>
        <v>19037.202665262044</v>
      </c>
      <c r="AB1918" s="24">
        <f t="shared" si="925"/>
        <v>729.48812720569424</v>
      </c>
      <c r="AC1918" s="24">
        <f t="shared" si="926"/>
        <v>594.34947674811986</v>
      </c>
      <c r="AE1918" s="14">
        <f t="shared" si="927"/>
        <v>158.33333333333334</v>
      </c>
      <c r="AF1918" s="24">
        <f t="shared" si="931"/>
        <v>522.17473837405987</v>
      </c>
      <c r="AG1918" s="3">
        <f t="shared" si="928"/>
        <v>-1</v>
      </c>
      <c r="AH1918" s="3">
        <f>IF(AC1918&lt;=450,AthetaR30_0,IF(AC1918&gt;=650,AthetaR30_2,(IF(AC1918&lt;=550,AthetaR30_0+(AthetaR30_1-AthetaR30_0)/100*(AC1918-450),AthetaR30_1+(AthetaR30_2-AthetaR30_1)/100*(AC1918-450)))))</f>
        <v>0</v>
      </c>
      <c r="AI1918" s="3">
        <f>IF(AD1918&lt;=450,AthetaR60_0,IF(AD1918&gt;=650,AthetaR60_2,(IF(AD1918&lt;=550,AthetaR60_0+(AthetaR60_1-AthetaR60_0)/100*(AD1918-450),AthetaR60_1+(AthetaR60_2-AthetaR60_1)/100*(AD1918-450)))))</f>
        <v>0.5</v>
      </c>
      <c r="AJ1918" s="3">
        <f>IF(AE1918&lt;=450,AthetaR90_0,IF(AE1918&gt;=650,AthetaR90_2,(IF(AE1918&lt;=550,AthetaR90_0+(AthetaR90_1-AthetaR90_0)/100*(AE1918-450),AthetaR90_1+(AthetaR90_2-AthetaR90_1)/100*(AE1918-450)))))</f>
        <v>1.3</v>
      </c>
      <c r="AK1918" s="3">
        <f>IF(AF1918&lt;=450,AthetaR120_0,IF(AF1918&gt;=650,AthetaR120_2,(IF(AF1918&lt;=550,AthetaR120_0+(AthetaR120_1-AthetaR120_0)/100*(AF1918-450),AthetaR120_1+(AthetaR120_2-AthetaR120_1)/100*(AF1918-450)))))</f>
        <v>1.3803418837067691</v>
      </c>
      <c r="AL1918" s="24">
        <f t="shared" si="929"/>
        <v>729.48812720569424</v>
      </c>
      <c r="AM1918" s="14">
        <f t="shared" si="930"/>
        <v>583.41523381065076</v>
      </c>
    </row>
    <row r="1919" spans="2:39" x14ac:dyDescent="0.25">
      <c r="B1919" s="3">
        <f t="shared" si="913"/>
        <v>9505</v>
      </c>
      <c r="C1919" s="14">
        <f t="shared" si="914"/>
        <v>158.41666666666666</v>
      </c>
      <c r="D1919" s="11">
        <f t="shared" si="915"/>
        <v>1090.6155252034905</v>
      </c>
      <c r="E1919" s="11">
        <f t="shared" si="901"/>
        <v>852.6623323825828</v>
      </c>
      <c r="F1919" s="11">
        <f t="shared" si="916"/>
        <v>434.101152789021</v>
      </c>
      <c r="G1919" s="11">
        <f t="shared" si="902"/>
        <v>729.58180873494234</v>
      </c>
      <c r="H1919" s="11">
        <f t="shared" si="903"/>
        <v>594.54969599381047</v>
      </c>
      <c r="I1919" s="24">
        <f t="shared" si="917"/>
        <v>434.101152789021</v>
      </c>
      <c r="J1919" s="12">
        <f t="shared" si="904"/>
        <v>0.18535537940176436</v>
      </c>
      <c r="K1919" s="24">
        <f t="shared" si="905"/>
        <v>623.69431043500038</v>
      </c>
      <c r="L1919" s="12">
        <f t="shared" si="918"/>
        <v>0.18038265840056009</v>
      </c>
      <c r="M1919" s="24">
        <f t="shared" si="919"/>
        <v>729.58180873494234</v>
      </c>
      <c r="N1919" s="12">
        <f t="shared" si="906"/>
        <v>0.17432624893807269</v>
      </c>
      <c r="O1919" s="24">
        <f t="shared" si="907"/>
        <v>2210.5123056266111</v>
      </c>
      <c r="P1919" s="12">
        <f t="shared" si="920"/>
        <v>9.2998195834187544E-2</v>
      </c>
      <c r="Q1919" s="24">
        <f t="shared" si="921"/>
        <v>594.54969599381047</v>
      </c>
      <c r="R1919" s="12">
        <f t="shared" si="908"/>
        <v>0.28118034848305679</v>
      </c>
      <c r="S1919" s="24">
        <f t="shared" si="909"/>
        <v>753.76062481836925</v>
      </c>
      <c r="T1919" s="12">
        <f t="shared" si="922"/>
        <v>0.20011662748101447</v>
      </c>
      <c r="W1919" s="24">
        <f t="shared" si="923"/>
        <v>706.37996131517968</v>
      </c>
      <c r="X1919" s="24">
        <f t="shared" si="924"/>
        <v>1077.1949428525465</v>
      </c>
      <c r="Y1919" s="13">
        <f t="shared" si="910"/>
        <v>0.23472414299429575</v>
      </c>
      <c r="Z1919" s="24">
        <f t="shared" si="911"/>
        <v>3657.0592766850777</v>
      </c>
      <c r="AA1919" s="24">
        <f t="shared" si="912"/>
        <v>19046.527031779679</v>
      </c>
      <c r="AB1919" s="24">
        <f t="shared" si="925"/>
        <v>729.58180873494234</v>
      </c>
      <c r="AC1919" s="24">
        <f t="shared" si="926"/>
        <v>594.54969599381047</v>
      </c>
      <c r="AE1919" s="14">
        <f t="shared" si="927"/>
        <v>158.41666666666666</v>
      </c>
      <c r="AF1919" s="24">
        <f t="shared" si="931"/>
        <v>522.27484799690524</v>
      </c>
      <c r="AG1919" s="3">
        <f t="shared" si="928"/>
        <v>-1</v>
      </c>
      <c r="AH1919" s="3">
        <f>IF(AC1919&lt;=450,AthetaR30_0,IF(AC1919&gt;=650,AthetaR30_2,(IF(AC1919&lt;=550,AthetaR30_0+(AthetaR30_1-AthetaR30_0)/100*(AC1919-450),AthetaR30_1+(AthetaR30_2-AthetaR30_1)/100*(AC1919-450)))))</f>
        <v>0</v>
      </c>
      <c r="AI1919" s="3">
        <f>IF(AD1919&lt;=450,AthetaR60_0,IF(AD1919&gt;=650,AthetaR60_2,(IF(AD1919&lt;=550,AthetaR60_0+(AthetaR60_1-AthetaR60_0)/100*(AD1919-450),AthetaR60_1+(AthetaR60_2-AthetaR60_1)/100*(AD1919-450)))))</f>
        <v>0.5</v>
      </c>
      <c r="AJ1919" s="3">
        <f>IF(AE1919&lt;=450,AthetaR90_0,IF(AE1919&gt;=650,AthetaR90_2,(IF(AE1919&lt;=550,AthetaR90_0+(AthetaR90_1-AthetaR90_0)/100*(AE1919-450),AthetaR90_1+(AthetaR90_2-AthetaR90_1)/100*(AE1919-450)))))</f>
        <v>1.3</v>
      </c>
      <c r="AK1919" s="3">
        <f>IF(AF1919&lt;=450,AthetaR120_0,IF(AF1919&gt;=650,AthetaR120_2,(IF(AF1919&lt;=550,AthetaR120_0+(AthetaR120_1-AthetaR120_0)/100*(AF1919-450),AthetaR120_1+(AthetaR120_2-AthetaR120_1)/100*(AF1919-450)))))</f>
        <v>1.3796210944222824</v>
      </c>
      <c r="AL1919" s="24">
        <f t="shared" si="929"/>
        <v>729.58180873494234</v>
      </c>
      <c r="AM1919" s="14">
        <f t="shared" si="930"/>
        <v>583.60373207838188</v>
      </c>
    </row>
    <row r="1920" spans="2:39" x14ac:dyDescent="0.25">
      <c r="B1920" s="3">
        <f t="shared" si="913"/>
        <v>9510</v>
      </c>
      <c r="C1920" s="14">
        <f t="shared" si="914"/>
        <v>158.5</v>
      </c>
      <c r="D1920" s="11">
        <f t="shared" si="915"/>
        <v>1090.6942596226731</v>
      </c>
      <c r="E1920" s="11">
        <f t="shared" si="901"/>
        <v>852.87613073123498</v>
      </c>
      <c r="F1920" s="11">
        <f t="shared" si="916"/>
        <v>434.28153544742156</v>
      </c>
      <c r="G1920" s="11">
        <f t="shared" si="902"/>
        <v>729.67480693077653</v>
      </c>
      <c r="H1920" s="11">
        <f t="shared" si="903"/>
        <v>594.74981262129154</v>
      </c>
      <c r="I1920" s="24">
        <f t="shared" si="917"/>
        <v>434.28153544742156</v>
      </c>
      <c r="J1920" s="12">
        <f t="shared" si="904"/>
        <v>0.18532531079297559</v>
      </c>
      <c r="K1920" s="24">
        <f t="shared" si="905"/>
        <v>623.79550341368201</v>
      </c>
      <c r="L1920" s="12">
        <f t="shared" si="918"/>
        <v>0.18032773684909448</v>
      </c>
      <c r="M1920" s="24">
        <f t="shared" si="919"/>
        <v>729.67480693077653</v>
      </c>
      <c r="N1920" s="12">
        <f t="shared" si="906"/>
        <v>0.17297615223276105</v>
      </c>
      <c r="O1920" s="24">
        <f t="shared" si="907"/>
        <v>2227.7655821179355</v>
      </c>
      <c r="P1920" s="12">
        <f t="shared" si="920"/>
        <v>9.2314919599204792E-2</v>
      </c>
      <c r="Q1920" s="24">
        <f t="shared" si="921"/>
        <v>594.74981262129154</v>
      </c>
      <c r="R1920" s="12">
        <f t="shared" si="908"/>
        <v>0.28109690500553891</v>
      </c>
      <c r="S1920" s="24">
        <f t="shared" si="909"/>
        <v>753.98437828783437</v>
      </c>
      <c r="T1920" s="12">
        <f t="shared" si="922"/>
        <v>0.2000140722829464</v>
      </c>
      <c r="W1920" s="24">
        <f t="shared" si="923"/>
        <v>706.61468545817399</v>
      </c>
      <c r="X1920" s="24">
        <f t="shared" si="924"/>
        <v>1080.2701830396741</v>
      </c>
      <c r="Y1920" s="13">
        <f t="shared" si="910"/>
        <v>0.23414731302242489</v>
      </c>
      <c r="Z1920" s="24">
        <f t="shared" si="911"/>
        <v>3656.5361318265245</v>
      </c>
      <c r="AA1920" s="24">
        <f t="shared" si="912"/>
        <v>19055.912824652372</v>
      </c>
      <c r="AB1920" s="24">
        <f t="shared" si="925"/>
        <v>729.67480693077653</v>
      </c>
      <c r="AC1920" s="24">
        <f t="shared" si="926"/>
        <v>594.74981262129154</v>
      </c>
      <c r="AE1920" s="14">
        <f t="shared" si="927"/>
        <v>158.5</v>
      </c>
      <c r="AF1920" s="24">
        <f t="shared" si="931"/>
        <v>522.37490631064577</v>
      </c>
      <c r="AG1920" s="3">
        <f t="shared" si="928"/>
        <v>-1</v>
      </c>
      <c r="AH1920" s="3">
        <f>IF(AC1920&lt;=450,AthetaR30_0,IF(AC1920&gt;=650,AthetaR30_2,(IF(AC1920&lt;=550,AthetaR30_0+(AthetaR30_1-AthetaR30_0)/100*(AC1920-450),AthetaR30_1+(AthetaR30_2-AthetaR30_1)/100*(AC1920-450)))))</f>
        <v>0</v>
      </c>
      <c r="AI1920" s="3">
        <f>IF(AD1920&lt;=450,AthetaR60_0,IF(AD1920&gt;=650,AthetaR60_2,(IF(AD1920&lt;=550,AthetaR60_0+(AthetaR60_1-AthetaR60_0)/100*(AD1920-450),AthetaR60_1+(AthetaR60_2-AthetaR60_1)/100*(AD1920-450)))))</f>
        <v>0.5</v>
      </c>
      <c r="AJ1920" s="3">
        <f>IF(AE1920&lt;=450,AthetaR90_0,IF(AE1920&gt;=650,AthetaR90_2,(IF(AE1920&lt;=550,AthetaR90_0+(AthetaR90_1-AthetaR90_0)/100*(AE1920-450),AthetaR90_1+(AthetaR90_2-AthetaR90_1)/100*(AE1920-450)))))</f>
        <v>1.3</v>
      </c>
      <c r="AK1920" s="3">
        <f>IF(AF1920&lt;=450,AthetaR120_0,IF(AF1920&gt;=650,AthetaR120_2,(IF(AF1920&lt;=550,AthetaR120_0+(AthetaR120_1-AthetaR120_0)/100*(AF1920-450),AthetaR120_1+(AthetaR120_2-AthetaR120_1)/100*(AF1920-450)))))</f>
        <v>1.3789006745633505</v>
      </c>
      <c r="AL1920" s="24">
        <f t="shared" si="929"/>
        <v>729.67480693077653</v>
      </c>
      <c r="AM1920" s="14">
        <f t="shared" si="930"/>
        <v>583.79215520875346</v>
      </c>
    </row>
    <row r="1921" spans="2:39" x14ac:dyDescent="0.25">
      <c r="B1921" s="3">
        <f t="shared" si="913"/>
        <v>9515</v>
      </c>
      <c r="C1921" s="14">
        <f t="shared" si="914"/>
        <v>158.58333333333334</v>
      </c>
      <c r="D1921" s="11">
        <f t="shared" si="915"/>
        <v>1090.7729526897429</v>
      </c>
      <c r="E1921" s="11">
        <f t="shared" si="901"/>
        <v>853.08992907988704</v>
      </c>
      <c r="F1921" s="11">
        <f t="shared" si="916"/>
        <v>434.46186318427067</v>
      </c>
      <c r="G1921" s="11">
        <f t="shared" si="902"/>
        <v>729.7671218503757</v>
      </c>
      <c r="H1921" s="11">
        <f t="shared" si="903"/>
        <v>594.94982669357444</v>
      </c>
      <c r="I1921" s="24">
        <f t="shared" si="917"/>
        <v>434.46186318427067</v>
      </c>
      <c r="J1921" s="12">
        <f t="shared" si="904"/>
        <v>0.18529523786187008</v>
      </c>
      <c r="K1921" s="24">
        <f t="shared" si="905"/>
        <v>623.89674378777113</v>
      </c>
      <c r="L1921" s="12">
        <f t="shared" si="918"/>
        <v>0.1802728221088799</v>
      </c>
      <c r="M1921" s="24">
        <f t="shared" si="919"/>
        <v>729.7671218503757</v>
      </c>
      <c r="N1921" s="12">
        <f t="shared" si="906"/>
        <v>0.17162702706081848</v>
      </c>
      <c r="O1921" s="24">
        <f t="shared" si="907"/>
        <v>2245.2775945060403</v>
      </c>
      <c r="P1921" s="12">
        <f t="shared" si="920"/>
        <v>9.1631751551270416E-2</v>
      </c>
      <c r="Q1921" s="24">
        <f t="shared" si="921"/>
        <v>594.94982669357444</v>
      </c>
      <c r="R1921" s="12">
        <f t="shared" si="908"/>
        <v>0.28101348604298032</v>
      </c>
      <c r="S1921" s="24">
        <f t="shared" si="909"/>
        <v>754.20819884359412</v>
      </c>
      <c r="T1921" s="12">
        <f t="shared" si="922"/>
        <v>0.19991158008909712</v>
      </c>
      <c r="W1921" s="24">
        <f t="shared" si="923"/>
        <v>706.84883277119638</v>
      </c>
      <c r="X1921" s="24">
        <f t="shared" si="924"/>
        <v>1083.3840390795319</v>
      </c>
      <c r="Y1921" s="13">
        <f t="shared" si="910"/>
        <v>0.23356621798720947</v>
      </c>
      <c r="Z1921" s="24">
        <f t="shared" si="911"/>
        <v>3656.0274077172662</v>
      </c>
      <c r="AA1921" s="24">
        <f t="shared" si="912"/>
        <v>19065.360614231591</v>
      </c>
      <c r="AB1921" s="24">
        <f t="shared" si="925"/>
        <v>729.7671218503757</v>
      </c>
      <c r="AC1921" s="24">
        <f t="shared" si="926"/>
        <v>594.94982669357444</v>
      </c>
      <c r="AE1921" s="14">
        <f t="shared" si="927"/>
        <v>158.58333333333334</v>
      </c>
      <c r="AF1921" s="24">
        <f t="shared" si="931"/>
        <v>522.47491334678716</v>
      </c>
      <c r="AG1921" s="3">
        <f t="shared" si="928"/>
        <v>-1</v>
      </c>
      <c r="AH1921" s="3">
        <f>IF(AC1921&lt;=450,AthetaR30_0,IF(AC1921&gt;=650,AthetaR30_2,(IF(AC1921&lt;=550,AthetaR30_0+(AthetaR30_1-AthetaR30_0)/100*(AC1921-450),AthetaR30_1+(AthetaR30_2-AthetaR30_1)/100*(AC1921-450)))))</f>
        <v>0</v>
      </c>
      <c r="AI1921" s="3">
        <f>IF(AD1921&lt;=450,AthetaR60_0,IF(AD1921&gt;=650,AthetaR60_2,(IF(AD1921&lt;=550,AthetaR60_0+(AthetaR60_1-AthetaR60_0)/100*(AD1921-450),AthetaR60_1+(AthetaR60_2-AthetaR60_1)/100*(AD1921-450)))))</f>
        <v>0.5</v>
      </c>
      <c r="AJ1921" s="3">
        <f>IF(AE1921&lt;=450,AthetaR90_0,IF(AE1921&gt;=650,AthetaR90_2,(IF(AE1921&lt;=550,AthetaR90_0+(AthetaR90_1-AthetaR90_0)/100*(AE1921-450),AthetaR90_1+(AthetaR90_2-AthetaR90_1)/100*(AE1921-450)))))</f>
        <v>1.3</v>
      </c>
      <c r="AK1921" s="3">
        <f>IF(AF1921&lt;=450,AthetaR120_0,IF(AF1921&gt;=650,AthetaR120_2,(IF(AF1921&lt;=550,AthetaR120_0+(AthetaR120_1-AthetaR120_0)/100*(AF1921-450),AthetaR120_1+(AthetaR120_2-AthetaR120_1)/100*(AF1921-450)))))</f>
        <v>1.3781806239031327</v>
      </c>
      <c r="AL1921" s="24">
        <f t="shared" si="929"/>
        <v>729.7671218503757</v>
      </c>
      <c r="AM1921" s="14">
        <f t="shared" si="930"/>
        <v>583.98050355273779</v>
      </c>
    </row>
    <row r="1922" spans="2:39" x14ac:dyDescent="0.25">
      <c r="B1922" s="3">
        <f t="shared" si="913"/>
        <v>9520</v>
      </c>
      <c r="C1922" s="14">
        <f t="shared" si="914"/>
        <v>158.66666666666666</v>
      </c>
      <c r="D1922" s="11">
        <f t="shared" si="915"/>
        <v>1090.8516044481139</v>
      </c>
      <c r="E1922" s="11">
        <f t="shared" si="901"/>
        <v>853.3037274285391</v>
      </c>
      <c r="F1922" s="11">
        <f t="shared" si="916"/>
        <v>434.64213600637953</v>
      </c>
      <c r="G1922" s="11">
        <f t="shared" si="902"/>
        <v>729.85875360192699</v>
      </c>
      <c r="H1922" s="11">
        <f t="shared" si="903"/>
        <v>595.1497382736635</v>
      </c>
      <c r="I1922" s="24">
        <f t="shared" si="917"/>
        <v>434.64213600637953</v>
      </c>
      <c r="J1922" s="12">
        <f t="shared" si="904"/>
        <v>0.18526516061430018</v>
      </c>
      <c r="K1922" s="24">
        <f t="shared" si="905"/>
        <v>623.99803156772248</v>
      </c>
      <c r="L1922" s="12">
        <f t="shared" si="918"/>
        <v>0.18021791419716535</v>
      </c>
      <c r="M1922" s="24">
        <f t="shared" si="919"/>
        <v>729.85875360192699</v>
      </c>
      <c r="N1922" s="12">
        <f t="shared" si="906"/>
        <v>0.17027898151890586</v>
      </c>
      <c r="O1922" s="24">
        <f t="shared" si="907"/>
        <v>2263.0527563294863</v>
      </c>
      <c r="P1922" s="12">
        <f t="shared" si="920"/>
        <v>9.0948743135778873E-2</v>
      </c>
      <c r="Q1922" s="24">
        <f t="shared" si="921"/>
        <v>595.1497382736635</v>
      </c>
      <c r="R1922" s="12">
        <f t="shared" si="908"/>
        <v>0.28093009163395322</v>
      </c>
      <c r="S1922" s="24">
        <f t="shared" si="909"/>
        <v>754.43208638323131</v>
      </c>
      <c r="T1922" s="12">
        <f t="shared" si="922"/>
        <v>0.19980915089206575</v>
      </c>
      <c r="W1922" s="24">
        <f t="shared" si="923"/>
        <v>707.08239898918362</v>
      </c>
      <c r="X1922" s="24">
        <f t="shared" si="924"/>
        <v>1086.5371560183894</v>
      </c>
      <c r="Y1922" s="13">
        <f t="shared" si="910"/>
        <v>0.23298082518541766</v>
      </c>
      <c r="Z1922" s="24">
        <f t="shared" si="911"/>
        <v>3655.5332109838873</v>
      </c>
      <c r="AA1922" s="24">
        <f t="shared" si="912"/>
        <v>19074.870975359849</v>
      </c>
      <c r="AB1922" s="24">
        <f t="shared" si="925"/>
        <v>729.85875360192699</v>
      </c>
      <c r="AC1922" s="24">
        <f t="shared" si="926"/>
        <v>595.1497382736635</v>
      </c>
      <c r="AE1922" s="14">
        <f t="shared" si="927"/>
        <v>158.66666666666666</v>
      </c>
      <c r="AF1922" s="24">
        <f t="shared" si="931"/>
        <v>522.57486913683169</v>
      </c>
      <c r="AG1922" s="3">
        <f t="shared" si="928"/>
        <v>-1</v>
      </c>
      <c r="AH1922" s="3">
        <f>IF(AC1922&lt;=450,AthetaR30_0,IF(AC1922&gt;=650,AthetaR30_2,(IF(AC1922&lt;=550,AthetaR30_0+(AthetaR30_1-AthetaR30_0)/100*(AC1922-450),AthetaR30_1+(AthetaR30_2-AthetaR30_1)/100*(AC1922-450)))))</f>
        <v>0</v>
      </c>
      <c r="AI1922" s="3">
        <f>IF(AD1922&lt;=450,AthetaR60_0,IF(AD1922&gt;=650,AthetaR60_2,(IF(AD1922&lt;=550,AthetaR60_0+(AthetaR60_1-AthetaR60_0)/100*(AD1922-450),AthetaR60_1+(AthetaR60_2-AthetaR60_1)/100*(AD1922-450)))))</f>
        <v>0.5</v>
      </c>
      <c r="AJ1922" s="3">
        <f>IF(AE1922&lt;=450,AthetaR90_0,IF(AE1922&gt;=650,AthetaR90_2,(IF(AE1922&lt;=550,AthetaR90_0+(AthetaR90_1-AthetaR90_0)/100*(AE1922-450),AthetaR90_1+(AthetaR90_2-AthetaR90_1)/100*(AE1922-450)))))</f>
        <v>1.3</v>
      </c>
      <c r="AK1922" s="3">
        <f>IF(AF1922&lt;=450,AthetaR120_0,IF(AF1922&gt;=650,AthetaR120_2,(IF(AF1922&lt;=550,AthetaR120_0+(AthetaR120_1-AthetaR120_0)/100*(AF1922-450),AthetaR120_1+(AthetaR120_2-AthetaR120_1)/100*(AF1922-450)))))</f>
        <v>1.3774609422148121</v>
      </c>
      <c r="AL1922" s="24">
        <f t="shared" si="929"/>
        <v>729.85875360192699</v>
      </c>
      <c r="AM1922" s="14">
        <f t="shared" si="930"/>
        <v>584.16877746354874</v>
      </c>
    </row>
    <row r="1923" spans="2:39" x14ac:dyDescent="0.25">
      <c r="B1923" s="3">
        <f t="shared" si="913"/>
        <v>9525</v>
      </c>
      <c r="C1923" s="14">
        <f t="shared" si="914"/>
        <v>158.75</v>
      </c>
      <c r="D1923" s="11">
        <f t="shared" si="915"/>
        <v>1090.9302149411328</v>
      </c>
      <c r="E1923" s="11">
        <f t="shared" si="901"/>
        <v>853.51752577719117</v>
      </c>
      <c r="F1923" s="11">
        <f t="shared" si="916"/>
        <v>434.82235392057669</v>
      </c>
      <c r="G1923" s="11">
        <f t="shared" si="902"/>
        <v>729.94970234506275</v>
      </c>
      <c r="H1923" s="11">
        <f t="shared" si="903"/>
        <v>595.34954742455557</v>
      </c>
      <c r="I1923" s="24">
        <f t="shared" si="917"/>
        <v>434.82235392057669</v>
      </c>
      <c r="J1923" s="12">
        <f t="shared" si="904"/>
        <v>0.18523507905614797</v>
      </c>
      <c r="K1923" s="24">
        <f t="shared" si="905"/>
        <v>624.09936676389111</v>
      </c>
      <c r="L1923" s="12">
        <f t="shared" si="918"/>
        <v>0.18016301313118474</v>
      </c>
      <c r="M1923" s="24">
        <f t="shared" si="919"/>
        <v>729.94970234506275</v>
      </c>
      <c r="N1923" s="12">
        <f t="shared" si="906"/>
        <v>0.16893212419994771</v>
      </c>
      <c r="O1923" s="24">
        <f t="shared" si="907"/>
        <v>2281.0955601034038</v>
      </c>
      <c r="P1923" s="12">
        <f t="shared" si="920"/>
        <v>9.026594621955171E-2</v>
      </c>
      <c r="Q1923" s="24">
        <f t="shared" si="921"/>
        <v>595.34954742455557</v>
      </c>
      <c r="R1923" s="12">
        <f t="shared" si="908"/>
        <v>0.28084672181691211</v>
      </c>
      <c r="S1923" s="24">
        <f t="shared" si="909"/>
        <v>754.65604080436469</v>
      </c>
      <c r="T1923" s="12">
        <f t="shared" si="922"/>
        <v>0.19970678468433153</v>
      </c>
      <c r="W1923" s="24">
        <f t="shared" si="923"/>
        <v>707.31537981436907</v>
      </c>
      <c r="X1923" s="24">
        <f t="shared" si="924"/>
        <v>1089.7301919118622</v>
      </c>
      <c r="Y1923" s="13">
        <f t="shared" si="910"/>
        <v>0.23239110188004464</v>
      </c>
      <c r="Z1923" s="24">
        <f t="shared" si="911"/>
        <v>3655.0536490705526</v>
      </c>
      <c r="AA1923" s="24">
        <f t="shared" si="912"/>
        <v>19084.444487380362</v>
      </c>
      <c r="AB1923" s="24">
        <f t="shared" si="925"/>
        <v>729.94970234506275</v>
      </c>
      <c r="AC1923" s="24">
        <f t="shared" si="926"/>
        <v>595.34954742455557</v>
      </c>
      <c r="AE1923" s="14">
        <f t="shared" si="927"/>
        <v>158.75</v>
      </c>
      <c r="AF1923" s="24">
        <f t="shared" si="931"/>
        <v>522.67477371227778</v>
      </c>
      <c r="AG1923" s="3">
        <f t="shared" si="928"/>
        <v>-1</v>
      </c>
      <c r="AH1923" s="3">
        <f>IF(AC1923&lt;=450,AthetaR30_0,IF(AC1923&gt;=650,AthetaR30_2,(IF(AC1923&lt;=550,AthetaR30_0+(AthetaR30_1-AthetaR30_0)/100*(AC1923-450),AthetaR30_1+(AthetaR30_2-AthetaR30_1)/100*(AC1923-450)))))</f>
        <v>0</v>
      </c>
      <c r="AI1923" s="3">
        <f>IF(AD1923&lt;=450,AthetaR60_0,IF(AD1923&gt;=650,AthetaR60_2,(IF(AD1923&lt;=550,AthetaR60_0+(AthetaR60_1-AthetaR60_0)/100*(AD1923-450),AthetaR60_1+(AthetaR60_2-AthetaR60_1)/100*(AD1923-450)))))</f>
        <v>0.5</v>
      </c>
      <c r="AJ1923" s="3">
        <f>IF(AE1923&lt;=450,AthetaR90_0,IF(AE1923&gt;=650,AthetaR90_2,(IF(AE1923&lt;=550,AthetaR90_0+(AthetaR90_1-AthetaR90_0)/100*(AE1923-450),AthetaR90_1+(AthetaR90_2-AthetaR90_1)/100*(AE1923-450)))))</f>
        <v>1.3</v>
      </c>
      <c r="AK1923" s="3">
        <f>IF(AF1923&lt;=450,AthetaR120_0,IF(AF1923&gt;=650,AthetaR120_2,(IF(AF1923&lt;=550,AthetaR120_0+(AthetaR120_1-AthetaR120_0)/100*(AF1923-450),AthetaR120_1+(AthetaR120_2-AthetaR120_1)/100*(AF1923-450)))))</f>
        <v>1.3767416292716002</v>
      </c>
      <c r="AL1923" s="24">
        <f t="shared" si="929"/>
        <v>729.94970234506275</v>
      </c>
      <c r="AM1923" s="14">
        <f t="shared" si="930"/>
        <v>584.35697729664798</v>
      </c>
    </row>
    <row r="1924" spans="2:39" x14ac:dyDescent="0.25">
      <c r="B1924" s="3">
        <f t="shared" si="913"/>
        <v>9530</v>
      </c>
      <c r="C1924" s="14">
        <f t="shared" si="914"/>
        <v>158.83333333333334</v>
      </c>
      <c r="D1924" s="11">
        <f t="shared" si="915"/>
        <v>1091.0087842120765</v>
      </c>
      <c r="E1924" s="11">
        <f t="shared" si="901"/>
        <v>853.73132412584323</v>
      </c>
      <c r="F1924" s="11">
        <f t="shared" si="916"/>
        <v>435.00251693370785</v>
      </c>
      <c r="G1924" s="11">
        <f t="shared" si="902"/>
        <v>730.03996829128232</v>
      </c>
      <c r="H1924" s="11">
        <f t="shared" si="903"/>
        <v>595.54925420923985</v>
      </c>
      <c r="I1924" s="24">
        <f t="shared" si="917"/>
        <v>435.00251693370785</v>
      </c>
      <c r="J1924" s="12">
        <f t="shared" si="904"/>
        <v>0.18520499319332503</v>
      </c>
      <c r="K1924" s="24">
        <f t="shared" si="905"/>
        <v>624.20074938653318</v>
      </c>
      <c r="L1924" s="12">
        <f t="shared" si="918"/>
        <v>0.18010811892819883</v>
      </c>
      <c r="M1924" s="24">
        <f t="shared" si="919"/>
        <v>730.03996829128232</v>
      </c>
      <c r="N1924" s="12">
        <f t="shared" si="906"/>
        <v>0.16758656415555609</v>
      </c>
      <c r="O1924" s="24">
        <f t="shared" si="907"/>
        <v>2299.4105787242597</v>
      </c>
      <c r="P1924" s="12">
        <f t="shared" si="920"/>
        <v>8.9583413074473192E-2</v>
      </c>
      <c r="Q1924" s="24">
        <f t="shared" si="921"/>
        <v>595.54925420923985</v>
      </c>
      <c r="R1924" s="12">
        <f t="shared" si="908"/>
        <v>0.28076337663019391</v>
      </c>
      <c r="S1924" s="24">
        <f t="shared" si="909"/>
        <v>754.88006200464997</v>
      </c>
      <c r="T1924" s="12">
        <f t="shared" si="922"/>
        <v>0.19960448145831791</v>
      </c>
      <c r="W1924" s="24">
        <f t="shared" si="923"/>
        <v>707.54777091624908</v>
      </c>
      <c r="X1924" s="24">
        <f t="shared" si="924"/>
        <v>1092.9638181244923</v>
      </c>
      <c r="Y1924" s="13">
        <f t="shared" si="910"/>
        <v>0.23179701531003624</v>
      </c>
      <c r="Z1924" s="24">
        <f t="shared" si="911"/>
        <v>3654.5888302398539</v>
      </c>
      <c r="AA1924" s="24">
        <f t="shared" si="912"/>
        <v>19094.081734145719</v>
      </c>
      <c r="AB1924" s="24">
        <f t="shared" si="925"/>
        <v>730.03996829128232</v>
      </c>
      <c r="AC1924" s="24">
        <f t="shared" si="926"/>
        <v>595.54925420923985</v>
      </c>
      <c r="AE1924" s="14">
        <f t="shared" si="927"/>
        <v>158.83333333333334</v>
      </c>
      <c r="AF1924" s="24">
        <f t="shared" si="931"/>
        <v>522.77462710461987</v>
      </c>
      <c r="AG1924" s="3">
        <f t="shared" si="928"/>
        <v>-1</v>
      </c>
      <c r="AH1924" s="3">
        <f>IF(AC1924&lt;=450,AthetaR30_0,IF(AC1924&gt;=650,AthetaR30_2,(IF(AC1924&lt;=550,AthetaR30_0+(AthetaR30_1-AthetaR30_0)/100*(AC1924-450),AthetaR30_1+(AthetaR30_2-AthetaR30_1)/100*(AC1924-450)))))</f>
        <v>0</v>
      </c>
      <c r="AI1924" s="3">
        <f>IF(AD1924&lt;=450,AthetaR60_0,IF(AD1924&gt;=650,AthetaR60_2,(IF(AD1924&lt;=550,AthetaR60_0+(AthetaR60_1-AthetaR60_0)/100*(AD1924-450),AthetaR60_1+(AthetaR60_2-AthetaR60_1)/100*(AD1924-450)))))</f>
        <v>0.5</v>
      </c>
      <c r="AJ1924" s="3">
        <f>IF(AE1924&lt;=450,AthetaR90_0,IF(AE1924&gt;=650,AthetaR90_2,(IF(AE1924&lt;=550,AthetaR90_0+(AthetaR90_1-AthetaR90_0)/100*(AE1924-450),AthetaR90_1+(AthetaR90_2-AthetaR90_1)/100*(AE1924-450)))))</f>
        <v>1.3</v>
      </c>
      <c r="AK1924" s="3">
        <f>IF(AF1924&lt;=450,AthetaR120_0,IF(AF1924&gt;=650,AthetaR120_2,(IF(AF1924&lt;=550,AthetaR120_0+(AthetaR120_1-AthetaR120_0)/100*(AF1924-450),AthetaR120_1+(AthetaR120_2-AthetaR120_1)/100*(AF1924-450)))))</f>
        <v>1.376022684846737</v>
      </c>
      <c r="AL1924" s="24">
        <f t="shared" si="929"/>
        <v>730.03996829128232</v>
      </c>
      <c r="AM1924" s="14">
        <f t="shared" si="930"/>
        <v>584.54510340974855</v>
      </c>
    </row>
    <row r="1925" spans="2:39" x14ac:dyDescent="0.25">
      <c r="B1925" s="3">
        <f t="shared" si="913"/>
        <v>9535</v>
      </c>
      <c r="C1925" s="14">
        <f t="shared" si="914"/>
        <v>158.91666666666666</v>
      </c>
      <c r="D1925" s="11">
        <f t="shared" si="915"/>
        <v>1091.0873123041554</v>
      </c>
      <c r="E1925" s="11">
        <f t="shared" si="901"/>
        <v>853.94512247449529</v>
      </c>
      <c r="F1925" s="11">
        <f t="shared" si="916"/>
        <v>435.18262505263607</v>
      </c>
      <c r="G1925" s="11">
        <f t="shared" si="902"/>
        <v>730.1295517043568</v>
      </c>
      <c r="H1925" s="11">
        <f t="shared" si="903"/>
        <v>595.74885869069817</v>
      </c>
      <c r="I1925" s="24">
        <f t="shared" si="917"/>
        <v>435.18262505263607</v>
      </c>
      <c r="J1925" s="12">
        <f t="shared" si="904"/>
        <v>0.1851749030317725</v>
      </c>
      <c r="K1925" s="24">
        <f t="shared" si="905"/>
        <v>624.30217944580568</v>
      </c>
      <c r="L1925" s="12">
        <f t="shared" si="918"/>
        <v>0.18005323160540665</v>
      </c>
      <c r="M1925" s="24">
        <f t="shared" si="919"/>
        <v>730.1295517043568</v>
      </c>
      <c r="N1925" s="12">
        <f t="shared" si="906"/>
        <v>0.16624241085771202</v>
      </c>
      <c r="O1925" s="24">
        <f t="shared" si="907"/>
        <v>2318.0024668985429</v>
      </c>
      <c r="P1925" s="12">
        <f t="shared" si="920"/>
        <v>8.8901196360517881E-2</v>
      </c>
      <c r="Q1925" s="24">
        <f t="shared" si="921"/>
        <v>595.74885869069817</v>
      </c>
      <c r="R1925" s="12">
        <f t="shared" si="908"/>
        <v>0.28068005611201818</v>
      </c>
      <c r="S1925" s="24">
        <f t="shared" si="909"/>
        <v>755.10414988177968</v>
      </c>
      <c r="T1925" s="12">
        <f t="shared" si="922"/>
        <v>0.19950224120625792</v>
      </c>
      <c r="W1925" s="24">
        <f t="shared" si="923"/>
        <v>707.77956793155909</v>
      </c>
      <c r="X1925" s="24">
        <f t="shared" si="924"/>
        <v>1096.2387196369023</v>
      </c>
      <c r="Y1925" s="13">
        <f t="shared" si="910"/>
        <v>0.23119853270038945</v>
      </c>
      <c r="Z1925" s="24">
        <f t="shared" si="911"/>
        <v>3654.1388635734052</v>
      </c>
      <c r="AA1925" s="24">
        <f t="shared" si="912"/>
        <v>19103.78330402503</v>
      </c>
      <c r="AB1925" s="24">
        <f t="shared" si="925"/>
        <v>730.1295517043568</v>
      </c>
      <c r="AC1925" s="24">
        <f t="shared" si="926"/>
        <v>595.74885869069817</v>
      </c>
      <c r="AE1925" s="14">
        <f t="shared" si="927"/>
        <v>158.91666666666666</v>
      </c>
      <c r="AF1925" s="24">
        <f t="shared" si="931"/>
        <v>522.87442934534909</v>
      </c>
      <c r="AG1925" s="3">
        <f t="shared" si="928"/>
        <v>-1</v>
      </c>
      <c r="AH1925" s="3">
        <f>IF(AC1925&lt;=450,AthetaR30_0,IF(AC1925&gt;=650,AthetaR30_2,(IF(AC1925&lt;=550,AthetaR30_0+(AthetaR30_1-AthetaR30_0)/100*(AC1925-450),AthetaR30_1+(AthetaR30_2-AthetaR30_1)/100*(AC1925-450)))))</f>
        <v>0</v>
      </c>
      <c r="AI1925" s="3">
        <f>IF(AD1925&lt;=450,AthetaR60_0,IF(AD1925&gt;=650,AthetaR60_2,(IF(AD1925&lt;=550,AthetaR60_0+(AthetaR60_1-AthetaR60_0)/100*(AD1925-450),AthetaR60_1+(AthetaR60_2-AthetaR60_1)/100*(AD1925-450)))))</f>
        <v>0.5</v>
      </c>
      <c r="AJ1925" s="3">
        <f>IF(AE1925&lt;=450,AthetaR90_0,IF(AE1925&gt;=650,AthetaR90_2,(IF(AE1925&lt;=550,AthetaR90_0+(AthetaR90_1-AthetaR90_0)/100*(AE1925-450),AthetaR90_1+(AthetaR90_2-AthetaR90_1)/100*(AE1925-450)))))</f>
        <v>1.3</v>
      </c>
      <c r="AK1925" s="3">
        <f>IF(AF1925&lt;=450,AthetaR120_0,IF(AF1925&gt;=650,AthetaR120_2,(IF(AF1925&lt;=550,AthetaR120_0+(AthetaR120_1-AthetaR120_0)/100*(AF1925-450),AthetaR120_1+(AthetaR120_2-AthetaR120_1)/100*(AF1925-450)))))</f>
        <v>1.3753041087134867</v>
      </c>
      <c r="AL1925" s="24">
        <f t="shared" si="929"/>
        <v>730.1295517043568</v>
      </c>
      <c r="AM1925" s="14">
        <f t="shared" si="930"/>
        <v>584.73315616282014</v>
      </c>
    </row>
    <row r="1926" spans="2:39" x14ac:dyDescent="0.25">
      <c r="B1926" s="3">
        <f t="shared" si="913"/>
        <v>9540</v>
      </c>
      <c r="C1926" s="14">
        <f t="shared" si="914"/>
        <v>159</v>
      </c>
      <c r="D1926" s="11">
        <f t="shared" si="915"/>
        <v>1091.165799260511</v>
      </c>
      <c r="E1926" s="11">
        <f t="shared" si="901"/>
        <v>854.15892082314735</v>
      </c>
      <c r="F1926" s="11">
        <f t="shared" si="916"/>
        <v>435.3626782842415</v>
      </c>
      <c r="G1926" s="11">
        <f t="shared" si="902"/>
        <v>730.21845290071735</v>
      </c>
      <c r="H1926" s="11">
        <f t="shared" si="903"/>
        <v>595.9483609319044</v>
      </c>
      <c r="I1926" s="24">
        <f t="shared" si="917"/>
        <v>435.3626782842415</v>
      </c>
      <c r="J1926" s="12">
        <f t="shared" si="904"/>
        <v>0.18514480857746071</v>
      </c>
      <c r="K1926" s="24">
        <f t="shared" si="905"/>
        <v>624.40365695176661</v>
      </c>
      <c r="L1926" s="12">
        <f t="shared" si="918"/>
        <v>0.1799983511800384</v>
      </c>
      <c r="M1926" s="24">
        <f t="shared" si="919"/>
        <v>730.21845290071735</v>
      </c>
      <c r="N1926" s="12">
        <f t="shared" si="906"/>
        <v>0.16489977415971099</v>
      </c>
      <c r="O1926" s="24">
        <f t="shared" si="907"/>
        <v>2336.8759625959992</v>
      </c>
      <c r="P1926" s="12">
        <f t="shared" si="920"/>
        <v>8.8219349108451611E-2</v>
      </c>
      <c r="Q1926" s="24">
        <f t="shared" si="921"/>
        <v>595.9483609319044</v>
      </c>
      <c r="R1926" s="12">
        <f t="shared" si="908"/>
        <v>0.28059676030048675</v>
      </c>
      <c r="S1926" s="24">
        <f t="shared" si="909"/>
        <v>755.32830433348386</v>
      </c>
      <c r="T1926" s="12">
        <f t="shared" si="922"/>
        <v>0.19940006392033627</v>
      </c>
      <c r="W1926" s="24">
        <f t="shared" si="923"/>
        <v>708.01076646425952</v>
      </c>
      <c r="X1926" s="24">
        <f t="shared" si="924"/>
        <v>1099.5555953607322</v>
      </c>
      <c r="Y1926" s="13">
        <f t="shared" si="910"/>
        <v>0.23059562127264868</v>
      </c>
      <c r="Z1926" s="24">
        <f t="shared" si="911"/>
        <v>3653.703858972196</v>
      </c>
      <c r="AA1926" s="24">
        <f t="shared" si="912"/>
        <v>19113.549789910325</v>
      </c>
      <c r="AB1926" s="24">
        <f t="shared" si="925"/>
        <v>730.21845290071735</v>
      </c>
      <c r="AC1926" s="24">
        <f t="shared" si="926"/>
        <v>595.9483609319044</v>
      </c>
      <c r="AE1926" s="14">
        <f t="shared" si="927"/>
        <v>159</v>
      </c>
      <c r="AF1926" s="24">
        <f t="shared" si="931"/>
        <v>522.97418046595226</v>
      </c>
      <c r="AG1926" s="3">
        <f t="shared" si="928"/>
        <v>-1</v>
      </c>
      <c r="AH1926" s="3">
        <f>IF(AC1926&lt;=450,AthetaR30_0,IF(AC1926&gt;=650,AthetaR30_2,(IF(AC1926&lt;=550,AthetaR30_0+(AthetaR30_1-AthetaR30_0)/100*(AC1926-450),AthetaR30_1+(AthetaR30_2-AthetaR30_1)/100*(AC1926-450)))))</f>
        <v>0</v>
      </c>
      <c r="AI1926" s="3">
        <f>IF(AD1926&lt;=450,AthetaR60_0,IF(AD1926&gt;=650,AthetaR60_2,(IF(AD1926&lt;=550,AthetaR60_0+(AthetaR60_1-AthetaR60_0)/100*(AD1926-450),AthetaR60_1+(AthetaR60_2-AthetaR60_1)/100*(AD1926-450)))))</f>
        <v>0.5</v>
      </c>
      <c r="AJ1926" s="3">
        <f>IF(AE1926&lt;=450,AthetaR90_0,IF(AE1926&gt;=650,AthetaR90_2,(IF(AE1926&lt;=550,AthetaR90_0+(AthetaR90_1-AthetaR90_0)/100*(AE1926-450),AthetaR90_1+(AthetaR90_2-AthetaR90_1)/100*(AE1926-450)))))</f>
        <v>1.3</v>
      </c>
      <c r="AK1926" s="3">
        <f>IF(AF1926&lt;=450,AthetaR120_0,IF(AF1926&gt;=650,AthetaR120_2,(IF(AF1926&lt;=550,AthetaR120_0+(AthetaR120_1-AthetaR120_0)/100*(AF1926-450),AthetaR120_1+(AthetaR120_2-AthetaR120_1)/100*(AF1926-450)))))</f>
        <v>1.374585900645144</v>
      </c>
      <c r="AL1926" s="24">
        <f t="shared" si="929"/>
        <v>730.21845290071735</v>
      </c>
      <c r="AM1926" s="14">
        <f t="shared" si="930"/>
        <v>584.92113591809175</v>
      </c>
    </row>
    <row r="1927" spans="2:39" x14ac:dyDescent="0.25">
      <c r="B1927" s="3">
        <f t="shared" si="913"/>
        <v>9545</v>
      </c>
      <c r="C1927" s="14">
        <f t="shared" si="914"/>
        <v>159.08333333333334</v>
      </c>
      <c r="D1927" s="11">
        <f t="shared" si="915"/>
        <v>1091.2442451242173</v>
      </c>
      <c r="E1927" s="11">
        <f t="shared" si="901"/>
        <v>854.37271917179942</v>
      </c>
      <c r="F1927" s="11">
        <f t="shared" si="916"/>
        <v>435.54267663542151</v>
      </c>
      <c r="G1927" s="11">
        <f t="shared" si="902"/>
        <v>730.30667224982585</v>
      </c>
      <c r="H1927" s="11">
        <f t="shared" si="903"/>
        <v>596.14776099582468</v>
      </c>
      <c r="I1927" s="24">
        <f t="shared" si="917"/>
        <v>435.54267663542151</v>
      </c>
      <c r="J1927" s="12">
        <f t="shared" si="904"/>
        <v>0.18511470983638953</v>
      </c>
      <c r="K1927" s="24">
        <f t="shared" si="905"/>
        <v>624.50518191437538</v>
      </c>
      <c r="L1927" s="12">
        <f t="shared" si="918"/>
        <v>0.17994347766930038</v>
      </c>
      <c r="M1927" s="24">
        <f t="shared" si="919"/>
        <v>730.30667224982585</v>
      </c>
      <c r="N1927" s="12">
        <f t="shared" si="906"/>
        <v>0.16355876425641086</v>
      </c>
      <c r="O1927" s="24">
        <f t="shared" si="907"/>
        <v>2356.035888527651</v>
      </c>
      <c r="P1927" s="12">
        <f t="shared" si="920"/>
        <v>8.7537924701922176E-2</v>
      </c>
      <c r="Q1927" s="24">
        <f t="shared" si="921"/>
        <v>596.14776099582468</v>
      </c>
      <c r="R1927" s="12">
        <f t="shared" si="908"/>
        <v>0.28051348923358449</v>
      </c>
      <c r="S1927" s="24">
        <f t="shared" si="909"/>
        <v>755.55252525752985</v>
      </c>
      <c r="T1927" s="12">
        <f t="shared" si="922"/>
        <v>0.19929794959260561</v>
      </c>
      <c r="W1927" s="24">
        <f t="shared" si="923"/>
        <v>708.24136208553216</v>
      </c>
      <c r="X1927" s="24">
        <f t="shared" si="924"/>
        <v>1102.9151584615634</v>
      </c>
      <c r="Y1927" s="13">
        <f t="shared" si="910"/>
        <v>0.22998824825579939</v>
      </c>
      <c r="Z1927" s="24">
        <f t="shared" si="911"/>
        <v>3653.2839271566813</v>
      </c>
      <c r="AA1927" s="24">
        <f t="shared" si="912"/>
        <v>19123.381789221356</v>
      </c>
      <c r="AB1927" s="24">
        <f t="shared" si="925"/>
        <v>730.30667224982585</v>
      </c>
      <c r="AC1927" s="24">
        <f t="shared" si="926"/>
        <v>596.14776099582468</v>
      </c>
      <c r="AE1927" s="14">
        <f t="shared" si="927"/>
        <v>159.08333333333334</v>
      </c>
      <c r="AF1927" s="24">
        <f t="shared" si="931"/>
        <v>523.07388049791234</v>
      </c>
      <c r="AG1927" s="3">
        <f t="shared" si="928"/>
        <v>-1</v>
      </c>
      <c r="AH1927" s="3">
        <f>IF(AC1927&lt;=450,AthetaR30_0,IF(AC1927&gt;=650,AthetaR30_2,(IF(AC1927&lt;=550,AthetaR30_0+(AthetaR30_1-AthetaR30_0)/100*(AC1927-450),AthetaR30_1+(AthetaR30_2-AthetaR30_1)/100*(AC1927-450)))))</f>
        <v>0</v>
      </c>
      <c r="AI1927" s="3">
        <f>IF(AD1927&lt;=450,AthetaR60_0,IF(AD1927&gt;=650,AthetaR60_2,(IF(AD1927&lt;=550,AthetaR60_0+(AthetaR60_1-AthetaR60_0)/100*(AD1927-450),AthetaR60_1+(AthetaR60_2-AthetaR60_1)/100*(AD1927-450)))))</f>
        <v>0.5</v>
      </c>
      <c r="AJ1927" s="3">
        <f>IF(AE1927&lt;=450,AthetaR90_0,IF(AE1927&gt;=650,AthetaR90_2,(IF(AE1927&lt;=550,AthetaR90_0+(AthetaR90_1-AthetaR90_0)/100*(AE1927-450),AthetaR90_1+(AthetaR90_2-AthetaR90_1)/100*(AE1927-450)))))</f>
        <v>1.3</v>
      </c>
      <c r="AK1927" s="3">
        <f>IF(AF1927&lt;=450,AthetaR120_0,IF(AF1927&gt;=650,AthetaR120_2,(IF(AF1927&lt;=550,AthetaR120_0+(AthetaR120_1-AthetaR120_0)/100*(AF1927-450),AthetaR120_1+(AthetaR120_2-AthetaR120_1)/100*(AF1927-450)))))</f>
        <v>1.3738680604150313</v>
      </c>
      <c r="AL1927" s="24">
        <f t="shared" si="929"/>
        <v>730.30667224982585</v>
      </c>
      <c r="AM1927" s="14">
        <f t="shared" si="930"/>
        <v>585.1090430400551</v>
      </c>
    </row>
    <row r="1928" spans="2:39" x14ac:dyDescent="0.25">
      <c r="B1928" s="3">
        <f t="shared" si="913"/>
        <v>9550</v>
      </c>
      <c r="C1928" s="14">
        <f t="shared" si="914"/>
        <v>159.16666666666666</v>
      </c>
      <c r="D1928" s="11">
        <f t="shared" si="915"/>
        <v>1091.3226499382811</v>
      </c>
      <c r="E1928" s="11">
        <f t="shared" si="901"/>
        <v>854.58651752045148</v>
      </c>
      <c r="F1928" s="11">
        <f t="shared" si="916"/>
        <v>435.72262011309084</v>
      </c>
      <c r="G1928" s="11">
        <f t="shared" si="902"/>
        <v>730.39421017452776</v>
      </c>
      <c r="H1928" s="11">
        <f t="shared" si="903"/>
        <v>596.3470589454173</v>
      </c>
      <c r="I1928" s="24">
        <f t="shared" si="917"/>
        <v>435.72262011309084</v>
      </c>
      <c r="J1928" s="12">
        <f t="shared" si="904"/>
        <v>0.18508460681458788</v>
      </c>
      <c r="K1928" s="24">
        <f t="shared" si="905"/>
        <v>624.60675434349298</v>
      </c>
      <c r="L1928" s="12">
        <f t="shared" si="918"/>
        <v>0.17988861109037907</v>
      </c>
      <c r="M1928" s="24">
        <f t="shared" si="919"/>
        <v>730.39421017452776</v>
      </c>
      <c r="N1928" s="12">
        <f t="shared" si="906"/>
        <v>0.16221949164379981</v>
      </c>
      <c r="O1928" s="24">
        <f t="shared" si="907"/>
        <v>2375.4871536491223</v>
      </c>
      <c r="P1928" s="12">
        <f t="shared" si="920"/>
        <v>8.6856976859133975E-2</v>
      </c>
      <c r="Q1928" s="24">
        <f t="shared" si="921"/>
        <v>596.3470589454173</v>
      </c>
      <c r="R1928" s="12">
        <f t="shared" si="908"/>
        <v>0.28043024294917857</v>
      </c>
      <c r="S1928" s="24">
        <f t="shared" si="909"/>
        <v>755.77681255172365</v>
      </c>
      <c r="T1928" s="12">
        <f t="shared" si="922"/>
        <v>0.19919589821499331</v>
      </c>
      <c r="W1928" s="24">
        <f t="shared" si="923"/>
        <v>708.471350333788</v>
      </c>
      <c r="X1928" s="24">
        <f t="shared" si="924"/>
        <v>1106.318136690059</v>
      </c>
      <c r="Y1928" s="13">
        <f t="shared" si="910"/>
        <v>0.22937638089757151</v>
      </c>
      <c r="Z1928" s="24">
        <f t="shared" si="911"/>
        <v>3652.8791796665873</v>
      </c>
      <c r="AA1928" s="24">
        <f t="shared" si="912"/>
        <v>19133.279903909242</v>
      </c>
      <c r="AB1928" s="24">
        <f t="shared" si="925"/>
        <v>730.39421017452776</v>
      </c>
      <c r="AC1928" s="24">
        <f t="shared" si="926"/>
        <v>596.3470589454173</v>
      </c>
      <c r="AE1928" s="14">
        <f t="shared" si="927"/>
        <v>159.16666666666666</v>
      </c>
      <c r="AF1928" s="24">
        <f t="shared" si="931"/>
        <v>523.17352947270865</v>
      </c>
      <c r="AG1928" s="3">
        <f t="shared" si="928"/>
        <v>-1</v>
      </c>
      <c r="AH1928" s="3">
        <f>IF(AC1928&lt;=450,AthetaR30_0,IF(AC1928&gt;=650,AthetaR30_2,(IF(AC1928&lt;=550,AthetaR30_0+(AthetaR30_1-AthetaR30_0)/100*(AC1928-450),AthetaR30_1+(AthetaR30_2-AthetaR30_1)/100*(AC1928-450)))))</f>
        <v>0</v>
      </c>
      <c r="AI1928" s="3">
        <f>IF(AD1928&lt;=450,AthetaR60_0,IF(AD1928&gt;=650,AthetaR60_2,(IF(AD1928&lt;=550,AthetaR60_0+(AthetaR60_1-AthetaR60_0)/100*(AD1928-450),AthetaR60_1+(AthetaR60_2-AthetaR60_1)/100*(AD1928-450)))))</f>
        <v>0.5</v>
      </c>
      <c r="AJ1928" s="3">
        <f>IF(AE1928&lt;=450,AthetaR90_0,IF(AE1928&gt;=650,AthetaR90_2,(IF(AE1928&lt;=550,AthetaR90_0+(AthetaR90_1-AthetaR90_0)/100*(AE1928-450),AthetaR90_1+(AthetaR90_2-AthetaR90_1)/100*(AE1928-450)))))</f>
        <v>1.3</v>
      </c>
      <c r="AK1928" s="3">
        <f>IF(AF1928&lt;=450,AthetaR120_0,IF(AF1928&gt;=650,AthetaR120_2,(IF(AF1928&lt;=550,AthetaR120_0+(AthetaR120_1-AthetaR120_0)/100*(AF1928-450),AthetaR120_1+(AthetaR120_2-AthetaR120_1)/100*(AF1928-450)))))</f>
        <v>1.3731505877964978</v>
      </c>
      <c r="AL1928" s="24">
        <f t="shared" si="929"/>
        <v>730.39421017452776</v>
      </c>
      <c r="AM1928" s="14">
        <f t="shared" si="930"/>
        <v>585.29687789546733</v>
      </c>
    </row>
    <row r="1929" spans="2:39" x14ac:dyDescent="0.25">
      <c r="B1929" s="3">
        <f t="shared" si="913"/>
        <v>9555</v>
      </c>
      <c r="C1929" s="14">
        <f t="shared" si="914"/>
        <v>159.25</v>
      </c>
      <c r="D1929" s="11">
        <f t="shared" si="915"/>
        <v>1091.401013745641</v>
      </c>
      <c r="E1929" s="11">
        <f t="shared" si="901"/>
        <v>854.80031586910354</v>
      </c>
      <c r="F1929" s="11">
        <f t="shared" si="916"/>
        <v>435.90250872418125</v>
      </c>
      <c r="G1929" s="11">
        <f t="shared" si="902"/>
        <v>730.48106715138692</v>
      </c>
      <c r="H1929" s="11">
        <f t="shared" si="903"/>
        <v>596.54625484363225</v>
      </c>
      <c r="I1929" s="24">
        <f t="shared" si="917"/>
        <v>435.90250872418125</v>
      </c>
      <c r="J1929" s="12">
        <f t="shared" si="904"/>
        <v>0.18505449951811367</v>
      </c>
      <c r="K1929" s="24">
        <f t="shared" si="905"/>
        <v>624.7083742488818</v>
      </c>
      <c r="L1929" s="12">
        <f t="shared" si="918"/>
        <v>0.17983375146047537</v>
      </c>
      <c r="M1929" s="24">
        <f t="shared" si="919"/>
        <v>730.48106715138692</v>
      </c>
      <c r="N1929" s="12">
        <f t="shared" si="906"/>
        <v>0.16088206707791122</v>
      </c>
      <c r="O1929" s="24">
        <f t="shared" si="907"/>
        <v>2395.2347546897317</v>
      </c>
      <c r="P1929" s="12">
        <f t="shared" si="920"/>
        <v>8.6176559614085504E-2</v>
      </c>
      <c r="Q1929" s="24">
        <f t="shared" si="921"/>
        <v>596.54625484363225</v>
      </c>
      <c r="R1929" s="12">
        <f t="shared" si="908"/>
        <v>0.28034702148501933</v>
      </c>
      <c r="S1929" s="24">
        <f t="shared" si="909"/>
        <v>756.00116611390888</v>
      </c>
      <c r="T1929" s="12">
        <f t="shared" si="922"/>
        <v>0.19909390977935343</v>
      </c>
      <c r="W1929" s="24">
        <f t="shared" si="923"/>
        <v>708.70072671468552</v>
      </c>
      <c r="X1929" s="24">
        <f t="shared" si="924"/>
        <v>1109.7652727215225</v>
      </c>
      <c r="Y1929" s="13">
        <f t="shared" si="910"/>
        <v>0.2287599864761638</v>
      </c>
      <c r="Z1929" s="24">
        <f t="shared" si="911"/>
        <v>3652.4897288604507</v>
      </c>
      <c r="AA1929" s="24">
        <f t="shared" si="912"/>
        <v>19143.244740458747</v>
      </c>
      <c r="AB1929" s="24">
        <f t="shared" si="925"/>
        <v>730.48106715138692</v>
      </c>
      <c r="AC1929" s="24">
        <f t="shared" si="926"/>
        <v>596.54625484363225</v>
      </c>
      <c r="AE1929" s="14">
        <f t="shared" si="927"/>
        <v>159.25</v>
      </c>
      <c r="AF1929" s="24">
        <f t="shared" si="931"/>
        <v>523.27312742181607</v>
      </c>
      <c r="AG1929" s="3">
        <f t="shared" si="928"/>
        <v>-1</v>
      </c>
      <c r="AH1929" s="3">
        <f>IF(AC1929&lt;=450,AthetaR30_0,IF(AC1929&gt;=650,AthetaR30_2,(IF(AC1929&lt;=550,AthetaR30_0+(AthetaR30_1-AthetaR30_0)/100*(AC1929-450),AthetaR30_1+(AthetaR30_2-AthetaR30_1)/100*(AC1929-450)))))</f>
        <v>0</v>
      </c>
      <c r="AI1929" s="3">
        <f>IF(AD1929&lt;=450,AthetaR60_0,IF(AD1929&gt;=650,AthetaR60_2,(IF(AD1929&lt;=550,AthetaR60_0+(AthetaR60_1-AthetaR60_0)/100*(AD1929-450),AthetaR60_1+(AthetaR60_2-AthetaR60_1)/100*(AD1929-450)))))</f>
        <v>0.5</v>
      </c>
      <c r="AJ1929" s="3">
        <f>IF(AE1929&lt;=450,AthetaR90_0,IF(AE1929&gt;=650,AthetaR90_2,(IF(AE1929&lt;=550,AthetaR90_0+(AthetaR90_1-AthetaR90_0)/100*(AE1929-450),AthetaR90_1+(AthetaR90_2-AthetaR90_1)/100*(AE1929-450)))))</f>
        <v>1.3</v>
      </c>
      <c r="AK1929" s="3">
        <f>IF(AF1929&lt;=450,AthetaR120_0,IF(AF1929&gt;=650,AthetaR120_2,(IF(AF1929&lt;=550,AthetaR120_0+(AthetaR120_1-AthetaR120_0)/100*(AF1929-450),AthetaR120_1+(AthetaR120_2-AthetaR120_1)/100*(AF1929-450)))))</f>
        <v>1.3724334825629243</v>
      </c>
      <c r="AL1929" s="24">
        <f t="shared" si="929"/>
        <v>730.48106715138692</v>
      </c>
      <c r="AM1929" s="14">
        <f t="shared" si="930"/>
        <v>585.48464085335161</v>
      </c>
    </row>
    <row r="1930" spans="2:39" x14ac:dyDescent="0.25">
      <c r="B1930" s="3">
        <f t="shared" si="913"/>
        <v>9560</v>
      </c>
      <c r="C1930" s="14">
        <f t="shared" si="914"/>
        <v>159.33333333333334</v>
      </c>
      <c r="D1930" s="11">
        <f t="shared" si="915"/>
        <v>1091.4793365891685</v>
      </c>
      <c r="E1930" s="11">
        <f t="shared" si="901"/>
        <v>855.01411421775572</v>
      </c>
      <c r="F1930" s="11">
        <f t="shared" si="916"/>
        <v>436.08234247564172</v>
      </c>
      <c r="G1930" s="11">
        <f t="shared" si="902"/>
        <v>730.56724371100097</v>
      </c>
      <c r="H1930" s="11">
        <f t="shared" si="903"/>
        <v>596.74534875341158</v>
      </c>
      <c r="I1930" s="24">
        <f t="shared" si="917"/>
        <v>436.08234247564172</v>
      </c>
      <c r="J1930" s="12">
        <f t="shared" si="904"/>
        <v>0.18502438795305404</v>
      </c>
      <c r="K1930" s="24">
        <f t="shared" si="905"/>
        <v>624.81004164020578</v>
      </c>
      <c r="L1930" s="12">
        <f t="shared" si="918"/>
        <v>0.17977889879676137</v>
      </c>
      <c r="M1930" s="24">
        <f t="shared" si="919"/>
        <v>730.56724371100097</v>
      </c>
      <c r="N1930" s="12">
        <f t="shared" si="906"/>
        <v>0.15954660153312722</v>
      </c>
      <c r="O1930" s="24">
        <f t="shared" si="907"/>
        <v>2415.2837777075802</v>
      </c>
      <c r="P1930" s="12">
        <f t="shared" si="920"/>
        <v>8.5496727297297057E-2</v>
      </c>
      <c r="Q1930" s="24">
        <f t="shared" si="921"/>
        <v>596.74534875341158</v>
      </c>
      <c r="R1930" s="12">
        <f t="shared" si="908"/>
        <v>0.28026382487873985</v>
      </c>
      <c r="S1930" s="24">
        <f t="shared" si="909"/>
        <v>756.2255858419677</v>
      </c>
      <c r="T1930" s="12">
        <f t="shared" si="922"/>
        <v>0.1989919842774025</v>
      </c>
      <c r="W1930" s="24">
        <f t="shared" si="923"/>
        <v>708.92948670116164</v>
      </c>
      <c r="X1930" s="24">
        <f t="shared" si="924"/>
        <v>1113.257324504124</v>
      </c>
      <c r="Y1930" s="13">
        <f t="shared" si="910"/>
        <v>0.22813903231239635</v>
      </c>
      <c r="Z1930" s="24">
        <f t="shared" si="911"/>
        <v>3652.1156879148521</v>
      </c>
      <c r="AA1930" s="24">
        <f t="shared" si="912"/>
        <v>19153.276909889177</v>
      </c>
      <c r="AB1930" s="24">
        <f t="shared" si="925"/>
        <v>730.56724371100097</v>
      </c>
      <c r="AC1930" s="24">
        <f t="shared" si="926"/>
        <v>596.74534875341158</v>
      </c>
      <c r="AE1930" s="14">
        <f t="shared" si="927"/>
        <v>159.33333333333334</v>
      </c>
      <c r="AF1930" s="24">
        <f t="shared" si="931"/>
        <v>523.37267437670585</v>
      </c>
      <c r="AG1930" s="3">
        <f t="shared" si="928"/>
        <v>-1</v>
      </c>
      <c r="AH1930" s="3">
        <f>IF(AC1930&lt;=450,AthetaR30_0,IF(AC1930&gt;=650,AthetaR30_2,(IF(AC1930&lt;=550,AthetaR30_0+(AthetaR30_1-AthetaR30_0)/100*(AC1930-450),AthetaR30_1+(AthetaR30_2-AthetaR30_1)/100*(AC1930-450)))))</f>
        <v>0</v>
      </c>
      <c r="AI1930" s="3">
        <f>IF(AD1930&lt;=450,AthetaR60_0,IF(AD1930&gt;=650,AthetaR60_2,(IF(AD1930&lt;=550,AthetaR60_0+(AthetaR60_1-AthetaR60_0)/100*(AD1930-450),AthetaR60_1+(AthetaR60_2-AthetaR60_1)/100*(AD1930-450)))))</f>
        <v>0.5</v>
      </c>
      <c r="AJ1930" s="3">
        <f>IF(AE1930&lt;=450,AthetaR90_0,IF(AE1930&gt;=650,AthetaR90_2,(IF(AE1930&lt;=550,AthetaR90_0+(AthetaR90_1-AthetaR90_0)/100*(AE1930-450),AthetaR90_1+(AthetaR90_2-AthetaR90_1)/100*(AE1930-450)))))</f>
        <v>1.3</v>
      </c>
      <c r="AK1930" s="3">
        <f>IF(AF1930&lt;=450,AthetaR120_0,IF(AF1930&gt;=650,AthetaR120_2,(IF(AF1930&lt;=550,AthetaR120_0+(AthetaR120_1-AthetaR120_0)/100*(AF1930-450),AthetaR120_1+(AthetaR120_2-AthetaR120_1)/100*(AF1930-450)))))</f>
        <v>1.3717167444877181</v>
      </c>
      <c r="AL1930" s="24">
        <f t="shared" si="929"/>
        <v>730.56724371100097</v>
      </c>
      <c r="AM1930" s="14">
        <f t="shared" si="930"/>
        <v>585.67233228499867</v>
      </c>
    </row>
    <row r="1931" spans="2:39" x14ac:dyDescent="0.25">
      <c r="B1931" s="3">
        <f t="shared" si="913"/>
        <v>9565</v>
      </c>
      <c r="C1931" s="14">
        <f t="shared" si="914"/>
        <v>159.41666666666666</v>
      </c>
      <c r="D1931" s="11">
        <f t="shared" si="915"/>
        <v>1091.5576185116686</v>
      </c>
      <c r="E1931" s="11">
        <f t="shared" si="901"/>
        <v>855.22791256640767</v>
      </c>
      <c r="F1931" s="11">
        <f t="shared" si="916"/>
        <v>436.26212137443849</v>
      </c>
      <c r="G1931" s="11">
        <f t="shared" si="902"/>
        <v>730.65274043829822</v>
      </c>
      <c r="H1931" s="11">
        <f t="shared" si="903"/>
        <v>596.944340737689</v>
      </c>
      <c r="I1931" s="24">
        <f t="shared" si="917"/>
        <v>436.26212137443849</v>
      </c>
      <c r="J1931" s="12">
        <f t="shared" si="904"/>
        <v>0.18499427212552469</v>
      </c>
      <c r="K1931" s="24">
        <f t="shared" si="905"/>
        <v>624.91175652703134</v>
      </c>
      <c r="L1931" s="12">
        <f t="shared" si="918"/>
        <v>0.17972405311639425</v>
      </c>
      <c r="M1931" s="24">
        <f t="shared" si="919"/>
        <v>730.65274043829822</v>
      </c>
      <c r="N1931" s="12">
        <f t="shared" si="906"/>
        <v>0.15821320615987894</v>
      </c>
      <c r="O1931" s="24">
        <f t="shared" si="907"/>
        <v>2435.639399671416</v>
      </c>
      <c r="P1931" s="12">
        <f t="shared" si="920"/>
        <v>8.4817534516142892E-2</v>
      </c>
      <c r="Q1931" s="24">
        <f t="shared" si="921"/>
        <v>596.944340737689</v>
      </c>
      <c r="R1931" s="12">
        <f t="shared" si="908"/>
        <v>0.28018065316785612</v>
      </c>
      <c r="S1931" s="24">
        <f t="shared" si="909"/>
        <v>756.45007163382149</v>
      </c>
      <c r="T1931" s="12">
        <f t="shared" si="922"/>
        <v>0.19889012170073914</v>
      </c>
      <c r="W1931" s="24">
        <f t="shared" si="923"/>
        <v>709.15762573347399</v>
      </c>
      <c r="X1931" s="24">
        <f t="shared" si="924"/>
        <v>1116.7950656160062</v>
      </c>
      <c r="Y1931" s="13">
        <f t="shared" si="910"/>
        <v>0.22751348578230152</v>
      </c>
      <c r="Z1931" s="24">
        <f t="shared" si="911"/>
        <v>3651.7571708233418</v>
      </c>
      <c r="AA1931" s="24">
        <f t="shared" si="912"/>
        <v>19163.377027753537</v>
      </c>
      <c r="AB1931" s="24">
        <f t="shared" si="925"/>
        <v>730.65274043829822</v>
      </c>
      <c r="AC1931" s="24">
        <f t="shared" si="926"/>
        <v>596.944340737689</v>
      </c>
      <c r="AE1931" s="14">
        <f t="shared" si="927"/>
        <v>159.41666666666666</v>
      </c>
      <c r="AF1931" s="24">
        <f t="shared" si="931"/>
        <v>523.47217036884444</v>
      </c>
      <c r="AG1931" s="3">
        <f t="shared" si="928"/>
        <v>-1</v>
      </c>
      <c r="AH1931" s="3">
        <f>IF(AC1931&lt;=450,AthetaR30_0,IF(AC1931&gt;=650,AthetaR30_2,(IF(AC1931&lt;=550,AthetaR30_0+(AthetaR30_1-AthetaR30_0)/100*(AC1931-450),AthetaR30_1+(AthetaR30_2-AthetaR30_1)/100*(AC1931-450)))))</f>
        <v>0</v>
      </c>
      <c r="AI1931" s="3">
        <f>IF(AD1931&lt;=450,AthetaR60_0,IF(AD1931&gt;=650,AthetaR60_2,(IF(AD1931&lt;=550,AthetaR60_0+(AthetaR60_1-AthetaR60_0)/100*(AD1931-450),AthetaR60_1+(AthetaR60_2-AthetaR60_1)/100*(AD1931-450)))))</f>
        <v>0.5</v>
      </c>
      <c r="AJ1931" s="3">
        <f>IF(AE1931&lt;=450,AthetaR90_0,IF(AE1931&gt;=650,AthetaR90_2,(IF(AE1931&lt;=550,AthetaR90_0+(AthetaR90_1-AthetaR90_0)/100*(AE1931-450),AthetaR90_1+(AthetaR90_2-AthetaR90_1)/100*(AE1931-450)))))</f>
        <v>1.3</v>
      </c>
      <c r="AK1931" s="3">
        <f>IF(AF1931&lt;=450,AthetaR120_0,IF(AF1931&gt;=650,AthetaR120_2,(IF(AF1931&lt;=550,AthetaR120_0+(AthetaR120_1-AthetaR120_0)/100*(AF1931-450),AthetaR120_1+(AthetaR120_2-AthetaR120_1)/100*(AF1931-450)))))</f>
        <v>1.3710003733443201</v>
      </c>
      <c r="AL1931" s="24">
        <f t="shared" si="929"/>
        <v>730.65274043829822</v>
      </c>
      <c r="AM1931" s="14">
        <f t="shared" si="930"/>
        <v>585.85995256396734</v>
      </c>
    </row>
    <row r="1932" spans="2:39" x14ac:dyDescent="0.25">
      <c r="B1932" s="3">
        <f t="shared" si="913"/>
        <v>9570</v>
      </c>
      <c r="C1932" s="14">
        <f t="shared" si="914"/>
        <v>159.5</v>
      </c>
      <c r="D1932" s="11">
        <f t="shared" si="915"/>
        <v>1091.6358595558781</v>
      </c>
      <c r="E1932" s="11">
        <f t="shared" si="901"/>
        <v>855.44171091505984</v>
      </c>
      <c r="F1932" s="11">
        <f t="shared" si="916"/>
        <v>436.44184542755488</v>
      </c>
      <c r="G1932" s="11">
        <f t="shared" si="902"/>
        <v>730.73755797281433</v>
      </c>
      <c r="H1932" s="11">
        <f t="shared" si="903"/>
        <v>597.14323085938975</v>
      </c>
      <c r="I1932" s="24">
        <f t="shared" si="917"/>
        <v>436.44184542755488</v>
      </c>
      <c r="J1932" s="12">
        <f t="shared" si="904"/>
        <v>0.18496415204167044</v>
      </c>
      <c r="K1932" s="24">
        <f t="shared" si="905"/>
        <v>625.01351891882632</v>
      </c>
      <c r="L1932" s="12">
        <f t="shared" si="918"/>
        <v>0.17966921443654899</v>
      </c>
      <c r="M1932" s="24">
        <f t="shared" si="919"/>
        <v>730.73755797281433</v>
      </c>
      <c r="N1932" s="12">
        <f t="shared" si="906"/>
        <v>0.15688199224179675</v>
      </c>
      <c r="O1932" s="24">
        <f t="shared" si="907"/>
        <v>2456.3068900693879</v>
      </c>
      <c r="P1932" s="12">
        <f t="shared" si="920"/>
        <v>8.4139036134780756E-2</v>
      </c>
      <c r="Q1932" s="24">
        <f t="shared" si="921"/>
        <v>597.14323085938975</v>
      </c>
      <c r="R1932" s="12">
        <f t="shared" si="908"/>
        <v>0.28009750638976744</v>
      </c>
      <c r="S1932" s="24">
        <f t="shared" si="909"/>
        <v>756.67462338743042</v>
      </c>
      <c r="T1932" s="12">
        <f t="shared" si="922"/>
        <v>0.19878832204089592</v>
      </c>
      <c r="W1932" s="24">
        <f t="shared" si="923"/>
        <v>709.3851392192563</v>
      </c>
      <c r="X1932" s="24">
        <f t="shared" si="924"/>
        <v>1120.3792856315299</v>
      </c>
      <c r="Y1932" s="13">
        <f t="shared" si="910"/>
        <v>0.22688331433016926</v>
      </c>
      <c r="Z1932" s="24">
        <f t="shared" si="911"/>
        <v>3651.4142923950885</v>
      </c>
      <c r="AA1932" s="24">
        <f t="shared" si="912"/>
        <v>19173.545714136882</v>
      </c>
      <c r="AB1932" s="24">
        <f t="shared" si="925"/>
        <v>730.73755797281433</v>
      </c>
      <c r="AC1932" s="24">
        <f t="shared" si="926"/>
        <v>597.14323085938975</v>
      </c>
      <c r="AE1932" s="14">
        <f t="shared" si="927"/>
        <v>159.5</v>
      </c>
      <c r="AF1932" s="24">
        <f t="shared" si="931"/>
        <v>523.57161542969493</v>
      </c>
      <c r="AG1932" s="3">
        <f t="shared" si="928"/>
        <v>-1</v>
      </c>
      <c r="AH1932" s="3">
        <f>IF(AC1932&lt;=450,AthetaR30_0,IF(AC1932&gt;=650,AthetaR30_2,(IF(AC1932&lt;=550,AthetaR30_0+(AthetaR30_1-AthetaR30_0)/100*(AC1932-450),AthetaR30_1+(AthetaR30_2-AthetaR30_1)/100*(AC1932-450)))))</f>
        <v>0</v>
      </c>
      <c r="AI1932" s="3">
        <f>IF(AD1932&lt;=450,AthetaR60_0,IF(AD1932&gt;=650,AthetaR60_2,(IF(AD1932&lt;=550,AthetaR60_0+(AthetaR60_1-AthetaR60_0)/100*(AD1932-450),AthetaR60_1+(AthetaR60_2-AthetaR60_1)/100*(AD1932-450)))))</f>
        <v>0.5</v>
      </c>
      <c r="AJ1932" s="3">
        <f>IF(AE1932&lt;=450,AthetaR90_0,IF(AE1932&gt;=650,AthetaR90_2,(IF(AE1932&lt;=550,AthetaR90_0+(AthetaR90_1-AthetaR90_0)/100*(AE1932-450),AthetaR90_1+(AthetaR90_2-AthetaR90_1)/100*(AE1932-450)))))</f>
        <v>1.3</v>
      </c>
      <c r="AK1932" s="3">
        <f>IF(AF1932&lt;=450,AthetaR120_0,IF(AF1932&gt;=650,AthetaR120_2,(IF(AF1932&lt;=550,AthetaR120_0+(AthetaR120_1-AthetaR120_0)/100*(AF1932-450),AthetaR120_1+(AthetaR120_2-AthetaR120_1)/100*(AF1932-450)))))</f>
        <v>1.3702843689061965</v>
      </c>
      <c r="AL1932" s="24">
        <f t="shared" si="929"/>
        <v>730.73755797281433</v>
      </c>
      <c r="AM1932" s="14">
        <f t="shared" si="930"/>
        <v>586.0475020660831</v>
      </c>
    </row>
    <row r="1933" spans="2:39" x14ac:dyDescent="0.25">
      <c r="B1933" s="3">
        <f t="shared" si="913"/>
        <v>9575</v>
      </c>
      <c r="C1933" s="14">
        <f t="shared" si="914"/>
        <v>159.58333333333334</v>
      </c>
      <c r="D1933" s="11">
        <f t="shared" si="915"/>
        <v>1091.7140597644679</v>
      </c>
      <c r="E1933" s="11">
        <f t="shared" si="901"/>
        <v>855.65550926371191</v>
      </c>
      <c r="F1933" s="11">
        <f t="shared" si="916"/>
        <v>436.62151464199144</v>
      </c>
      <c r="G1933" s="11">
        <f t="shared" si="902"/>
        <v>730.82169700894906</v>
      </c>
      <c r="H1933" s="11">
        <f t="shared" si="903"/>
        <v>597.3420191814306</v>
      </c>
      <c r="I1933" s="24">
        <f t="shared" si="917"/>
        <v>436.62151464199144</v>
      </c>
      <c r="J1933" s="12">
        <f t="shared" si="904"/>
        <v>0.18493402770766459</v>
      </c>
      <c r="K1933" s="24">
        <f t="shared" si="905"/>
        <v>625.11532882496147</v>
      </c>
      <c r="L1933" s="12">
        <f t="shared" si="918"/>
        <v>0.17961438277435948</v>
      </c>
      <c r="M1933" s="24">
        <f t="shared" si="919"/>
        <v>730.82169700894906</v>
      </c>
      <c r="N1933" s="12">
        <f t="shared" si="906"/>
        <v>0.15555307115232814</v>
      </c>
      <c r="O1933" s="24">
        <f t="shared" si="907"/>
        <v>2477.2916125453821</v>
      </c>
      <c r="P1933" s="12">
        <f t="shared" si="920"/>
        <v>8.3461287253587577E-2</v>
      </c>
      <c r="Q1933" s="24">
        <f t="shared" si="921"/>
        <v>597.3420191814306</v>
      </c>
      <c r="R1933" s="12">
        <f t="shared" si="908"/>
        <v>0.2800143845817562</v>
      </c>
      <c r="S1933" s="24">
        <f t="shared" si="909"/>
        <v>756.89924100079384</v>
      </c>
      <c r="T1933" s="12">
        <f t="shared" si="922"/>
        <v>0.19868658528924948</v>
      </c>
      <c r="W1933" s="24">
        <f t="shared" si="923"/>
        <v>709.61202253358647</v>
      </c>
      <c r="X1933" s="24">
        <f t="shared" si="924"/>
        <v>1124.0107904968913</v>
      </c>
      <c r="Y1933" s="13">
        <f t="shared" si="910"/>
        <v>0.22624848548204252</v>
      </c>
      <c r="Z1933" s="24">
        <f t="shared" si="911"/>
        <v>3651.087168253136</v>
      </c>
      <c r="AA1933" s="24">
        <f t="shared" si="912"/>
        <v>19183.783593652042</v>
      </c>
      <c r="AB1933" s="24">
        <f t="shared" si="925"/>
        <v>730.82169700894906</v>
      </c>
      <c r="AC1933" s="24">
        <f t="shared" si="926"/>
        <v>597.3420191814306</v>
      </c>
      <c r="AE1933" s="14">
        <f t="shared" si="927"/>
        <v>159.58333333333334</v>
      </c>
      <c r="AF1933" s="24">
        <f t="shared" si="931"/>
        <v>523.67100959071536</v>
      </c>
      <c r="AG1933" s="3">
        <f t="shared" si="928"/>
        <v>-1</v>
      </c>
      <c r="AH1933" s="3">
        <f>IF(AC1933&lt;=450,AthetaR30_0,IF(AC1933&gt;=650,AthetaR30_2,(IF(AC1933&lt;=550,AthetaR30_0+(AthetaR30_1-AthetaR30_0)/100*(AC1933-450),AthetaR30_1+(AthetaR30_2-AthetaR30_1)/100*(AC1933-450)))))</f>
        <v>0</v>
      </c>
      <c r="AI1933" s="3">
        <f>IF(AD1933&lt;=450,AthetaR60_0,IF(AD1933&gt;=650,AthetaR60_2,(IF(AD1933&lt;=550,AthetaR60_0+(AthetaR60_1-AthetaR60_0)/100*(AD1933-450),AthetaR60_1+(AthetaR60_2-AthetaR60_1)/100*(AD1933-450)))))</f>
        <v>0.5</v>
      </c>
      <c r="AJ1933" s="3">
        <f>IF(AE1933&lt;=450,AthetaR90_0,IF(AE1933&gt;=650,AthetaR90_2,(IF(AE1933&lt;=550,AthetaR90_0+(AthetaR90_1-AthetaR90_0)/100*(AE1933-450),AthetaR90_1+(AthetaR90_2-AthetaR90_1)/100*(AE1933-450)))))</f>
        <v>1.3</v>
      </c>
      <c r="AK1933" s="3">
        <f>IF(AF1933&lt;=450,AthetaR120_0,IF(AF1933&gt;=650,AthetaR120_2,(IF(AF1933&lt;=550,AthetaR120_0+(AthetaR120_1-AthetaR120_0)/100*(AF1933-450),AthetaR120_1+(AthetaR120_2-AthetaR120_1)/100*(AF1933-450)))))</f>
        <v>1.3695687309468494</v>
      </c>
      <c r="AL1933" s="24">
        <f t="shared" si="929"/>
        <v>730.82169700894906</v>
      </c>
      <c r="AM1933" s="14">
        <f t="shared" si="930"/>
        <v>586.23498116943711</v>
      </c>
    </row>
    <row r="1934" spans="2:39" x14ac:dyDescent="0.25">
      <c r="B1934" s="3">
        <f t="shared" si="913"/>
        <v>9580</v>
      </c>
      <c r="C1934" s="14">
        <f t="shared" si="914"/>
        <v>159.66666666666666</v>
      </c>
      <c r="D1934" s="11">
        <f t="shared" si="915"/>
        <v>1091.7922191800412</v>
      </c>
      <c r="E1934" s="11">
        <f t="shared" si="901"/>
        <v>855.86930761236397</v>
      </c>
      <c r="F1934" s="11">
        <f t="shared" si="916"/>
        <v>436.80112902476577</v>
      </c>
      <c r="G1934" s="11">
        <f t="shared" si="902"/>
        <v>730.90515829620267</v>
      </c>
      <c r="H1934" s="11">
        <f t="shared" si="903"/>
        <v>597.54070576671984</v>
      </c>
      <c r="I1934" s="24">
        <f t="shared" si="917"/>
        <v>436.80112902476577</v>
      </c>
      <c r="J1934" s="12">
        <f t="shared" si="904"/>
        <v>0.18490389912970895</v>
      </c>
      <c r="K1934" s="24">
        <f t="shared" si="905"/>
        <v>625.21718625470965</v>
      </c>
      <c r="L1934" s="12">
        <f t="shared" si="918"/>
        <v>0.17955955814697763</v>
      </c>
      <c r="M1934" s="24">
        <f t="shared" si="919"/>
        <v>730.90515829620267</v>
      </c>
      <c r="N1934" s="12">
        <f t="shared" si="906"/>
        <v>0.15422655431086166</v>
      </c>
      <c r="O1934" s="24">
        <f t="shared" si="907"/>
        <v>2498.5990265633436</v>
      </c>
      <c r="P1934" s="12">
        <f t="shared" si="920"/>
        <v>8.2784343188297457E-2</v>
      </c>
      <c r="Q1934" s="24">
        <f t="shared" si="921"/>
        <v>597.54070576671984</v>
      </c>
      <c r="R1934" s="12">
        <f t="shared" si="908"/>
        <v>0.27993128778098797</v>
      </c>
      <c r="S1934" s="24">
        <f t="shared" si="909"/>
        <v>757.12392437195138</v>
      </c>
      <c r="T1934" s="12">
        <f t="shared" si="922"/>
        <v>0.19858491143711079</v>
      </c>
      <c r="W1934" s="24">
        <f t="shared" si="923"/>
        <v>709.83827101906854</v>
      </c>
      <c r="X1934" s="24">
        <f t="shared" si="924"/>
        <v>1127.6904029153807</v>
      </c>
      <c r="Y1934" s="13">
        <f t="shared" si="910"/>
        <v>0.2256089668596927</v>
      </c>
      <c r="Z1934" s="24">
        <f t="shared" si="911"/>
        <v>3650.7759148323858</v>
      </c>
      <c r="AA1934" s="24">
        <f t="shared" si="912"/>
        <v>19194.09129543493</v>
      </c>
      <c r="AB1934" s="24">
        <f t="shared" si="925"/>
        <v>730.90515829620267</v>
      </c>
      <c r="AC1934" s="24">
        <f t="shared" si="926"/>
        <v>597.54070576671984</v>
      </c>
      <c r="AE1934" s="14">
        <f t="shared" si="927"/>
        <v>159.66666666666666</v>
      </c>
      <c r="AF1934" s="24">
        <f t="shared" si="931"/>
        <v>523.77035288335992</v>
      </c>
      <c r="AG1934" s="3">
        <f t="shared" si="928"/>
        <v>-1</v>
      </c>
      <c r="AH1934" s="3">
        <f>IF(AC1934&lt;=450,AthetaR30_0,IF(AC1934&gt;=650,AthetaR30_2,(IF(AC1934&lt;=550,AthetaR30_0+(AthetaR30_1-AthetaR30_0)/100*(AC1934-450),AthetaR30_1+(AthetaR30_2-AthetaR30_1)/100*(AC1934-450)))))</f>
        <v>0</v>
      </c>
      <c r="AI1934" s="3">
        <f>IF(AD1934&lt;=450,AthetaR60_0,IF(AD1934&gt;=650,AthetaR60_2,(IF(AD1934&lt;=550,AthetaR60_0+(AthetaR60_1-AthetaR60_0)/100*(AD1934-450),AthetaR60_1+(AthetaR60_2-AthetaR60_1)/100*(AD1934-450)))))</f>
        <v>0.5</v>
      </c>
      <c r="AJ1934" s="3">
        <f>IF(AE1934&lt;=450,AthetaR90_0,IF(AE1934&gt;=650,AthetaR90_2,(IF(AE1934&lt;=550,AthetaR90_0+(AthetaR90_1-AthetaR90_0)/100*(AE1934-450),AthetaR90_1+(AthetaR90_2-AthetaR90_1)/100*(AE1934-450)))))</f>
        <v>1.3</v>
      </c>
      <c r="AK1934" s="3">
        <f>IF(AF1934&lt;=450,AthetaR120_0,IF(AF1934&gt;=650,AthetaR120_2,(IF(AF1934&lt;=550,AthetaR120_0+(AthetaR120_1-AthetaR120_0)/100*(AF1934-450),AthetaR120_1+(AthetaR120_2-AthetaR120_1)/100*(AF1934-450)))))</f>
        <v>1.3688534592398087</v>
      </c>
      <c r="AL1934" s="24">
        <f t="shared" si="929"/>
        <v>730.90515829620267</v>
      </c>
      <c r="AM1934" s="14">
        <f t="shared" si="930"/>
        <v>586.42239025438425</v>
      </c>
    </row>
    <row r="1935" spans="2:39" x14ac:dyDescent="0.25">
      <c r="B1935" s="3">
        <f t="shared" si="913"/>
        <v>9585</v>
      </c>
      <c r="C1935" s="14">
        <f t="shared" si="914"/>
        <v>159.75</v>
      </c>
      <c r="D1935" s="11">
        <f t="shared" si="915"/>
        <v>1091.8703378451355</v>
      </c>
      <c r="E1935" s="11">
        <f t="shared" si="901"/>
        <v>856.08310596101603</v>
      </c>
      <c r="F1935" s="11">
        <f t="shared" si="916"/>
        <v>436.98068858291276</v>
      </c>
      <c r="G1935" s="11">
        <f t="shared" si="902"/>
        <v>730.98794263939101</v>
      </c>
      <c r="H1935" s="11">
        <f t="shared" si="903"/>
        <v>597.73929067815698</v>
      </c>
      <c r="I1935" s="24">
        <f t="shared" si="917"/>
        <v>436.98068858291276</v>
      </c>
      <c r="J1935" s="12">
        <f t="shared" si="904"/>
        <v>0.18487376631403407</v>
      </c>
      <c r="K1935" s="24">
        <f t="shared" si="905"/>
        <v>625.31909121724595</v>
      </c>
      <c r="L1935" s="12">
        <f t="shared" si="918"/>
        <v>0.17950474057151439</v>
      </c>
      <c r="M1935" s="24">
        <f t="shared" si="919"/>
        <v>730.98794263939101</v>
      </c>
      <c r="N1935" s="12">
        <f t="shared" si="906"/>
        <v>0.15290255313839596</v>
      </c>
      <c r="O1935" s="24">
        <f t="shared" si="907"/>
        <v>2520.2346890999743</v>
      </c>
      <c r="P1935" s="12">
        <f t="shared" si="920"/>
        <v>8.2108259448658683E-2</v>
      </c>
      <c r="Q1935" s="24">
        <f t="shared" si="921"/>
        <v>597.73929067815698</v>
      </c>
      <c r="R1935" s="12">
        <f t="shared" si="908"/>
        <v>0.2798482160245116</v>
      </c>
      <c r="S1935" s="24">
        <f t="shared" si="909"/>
        <v>757.34867339898221</v>
      </c>
      <c r="T1935" s="12">
        <f t="shared" si="922"/>
        <v>0.19848330047563548</v>
      </c>
      <c r="W1935" s="24">
        <f t="shared" si="923"/>
        <v>710.06387998592822</v>
      </c>
      <c r="X1935" s="24">
        <f t="shared" si="924"/>
        <v>1131.4189627425258</v>
      </c>
      <c r="Y1935" s="13">
        <f t="shared" si="910"/>
        <v>0.22496472619506191</v>
      </c>
      <c r="Z1935" s="24">
        <f t="shared" si="911"/>
        <v>3650.4806493771953</v>
      </c>
      <c r="AA1935" s="24">
        <f t="shared" si="912"/>
        <v>19204.469453136873</v>
      </c>
      <c r="AB1935" s="24">
        <f t="shared" si="925"/>
        <v>730.98794263939101</v>
      </c>
      <c r="AC1935" s="24">
        <f t="shared" si="926"/>
        <v>597.73929067815698</v>
      </c>
      <c r="AE1935" s="14">
        <f t="shared" si="927"/>
        <v>159.75</v>
      </c>
      <c r="AF1935" s="24">
        <f t="shared" si="931"/>
        <v>523.86964533907849</v>
      </c>
      <c r="AG1935" s="3">
        <f t="shared" si="928"/>
        <v>-1</v>
      </c>
      <c r="AH1935" s="3">
        <f>IF(AC1935&lt;=450,AthetaR30_0,IF(AC1935&gt;=650,AthetaR30_2,(IF(AC1935&lt;=550,AthetaR30_0+(AthetaR30_1-AthetaR30_0)/100*(AC1935-450),AthetaR30_1+(AthetaR30_2-AthetaR30_1)/100*(AC1935-450)))))</f>
        <v>0</v>
      </c>
      <c r="AI1935" s="3">
        <f>IF(AD1935&lt;=450,AthetaR60_0,IF(AD1935&gt;=650,AthetaR60_2,(IF(AD1935&lt;=550,AthetaR60_0+(AthetaR60_1-AthetaR60_0)/100*(AD1935-450),AthetaR60_1+(AthetaR60_2-AthetaR60_1)/100*(AD1935-450)))))</f>
        <v>0.5</v>
      </c>
      <c r="AJ1935" s="3">
        <f>IF(AE1935&lt;=450,AthetaR90_0,IF(AE1935&gt;=650,AthetaR90_2,(IF(AE1935&lt;=550,AthetaR90_0+(AthetaR90_1-AthetaR90_0)/100*(AE1935-450),AthetaR90_1+(AthetaR90_2-AthetaR90_1)/100*(AE1935-450)))))</f>
        <v>1.3</v>
      </c>
      <c r="AK1935" s="3">
        <f>IF(AF1935&lt;=450,AthetaR120_0,IF(AF1935&gt;=650,AthetaR120_2,(IF(AF1935&lt;=550,AthetaR120_0+(AthetaR120_1-AthetaR120_0)/100*(AF1935-450),AthetaR120_1+(AthetaR120_2-AthetaR120_1)/100*(AF1935-450)))))</f>
        <v>1.368138553558635</v>
      </c>
      <c r="AL1935" s="24">
        <f t="shared" si="929"/>
        <v>730.98794263939101</v>
      </c>
      <c r="AM1935" s="14">
        <f t="shared" si="930"/>
        <v>586.60972970353998</v>
      </c>
    </row>
    <row r="1936" spans="2:39" x14ac:dyDescent="0.25">
      <c r="B1936" s="3">
        <f t="shared" si="913"/>
        <v>9590</v>
      </c>
      <c r="C1936" s="14">
        <f t="shared" si="914"/>
        <v>159.83333333333334</v>
      </c>
      <c r="D1936" s="11">
        <f t="shared" si="915"/>
        <v>1091.948415802221</v>
      </c>
      <c r="E1936" s="11">
        <f t="shared" si="901"/>
        <v>856.29690430966821</v>
      </c>
      <c r="F1936" s="11">
        <f t="shared" si="916"/>
        <v>437.16019332348429</v>
      </c>
      <c r="G1936" s="11">
        <f t="shared" si="902"/>
        <v>731.07005089883967</v>
      </c>
      <c r="H1936" s="11">
        <f t="shared" si="903"/>
        <v>597.93777397863266</v>
      </c>
      <c r="I1936" s="24">
        <f t="shared" si="917"/>
        <v>437.16019332348429</v>
      </c>
      <c r="J1936" s="12">
        <f t="shared" si="904"/>
        <v>0.18484362926689865</v>
      </c>
      <c r="K1936" s="24">
        <f t="shared" si="905"/>
        <v>625.42104372164886</v>
      </c>
      <c r="L1936" s="12">
        <f t="shared" si="918"/>
        <v>0.17944993006510274</v>
      </c>
      <c r="M1936" s="24">
        <f t="shared" si="919"/>
        <v>731.07005089883967</v>
      </c>
      <c r="N1936" s="12">
        <f t="shared" si="906"/>
        <v>0.15158117901278023</v>
      </c>
      <c r="O1936" s="24">
        <f t="shared" si="907"/>
        <v>2542.2042563664691</v>
      </c>
      <c r="P1936" s="12">
        <f t="shared" si="920"/>
        <v>8.143309171682199E-2</v>
      </c>
      <c r="Q1936" s="24">
        <f t="shared" si="921"/>
        <v>597.93777397863266</v>
      </c>
      <c r="R1936" s="12">
        <f t="shared" si="908"/>
        <v>0.2797651693492596</v>
      </c>
      <c r="S1936" s="24">
        <f t="shared" si="909"/>
        <v>757.57348798000601</v>
      </c>
      <c r="T1936" s="12">
        <f t="shared" si="922"/>
        <v>0.19838175239592074</v>
      </c>
      <c r="W1936" s="24">
        <f t="shared" si="923"/>
        <v>710.28884471212325</v>
      </c>
      <c r="X1936" s="24">
        <f t="shared" si="924"/>
        <v>1135.1973273914059</v>
      </c>
      <c r="Y1936" s="13">
        <f t="shared" si="910"/>
        <v>0.22431573134520727</v>
      </c>
      <c r="Z1936" s="24">
        <f t="shared" si="911"/>
        <v>3650.201489938624</v>
      </c>
      <c r="AA1936" s="24">
        <f t="shared" si="912"/>
        <v>19214.91870491653</v>
      </c>
      <c r="AB1936" s="24">
        <f t="shared" si="925"/>
        <v>731.07005089883967</v>
      </c>
      <c r="AC1936" s="24">
        <f t="shared" si="926"/>
        <v>597.93777397863266</v>
      </c>
      <c r="AE1936" s="14">
        <f t="shared" si="927"/>
        <v>159.83333333333334</v>
      </c>
      <c r="AF1936" s="24">
        <f t="shared" si="931"/>
        <v>523.96888698931639</v>
      </c>
      <c r="AG1936" s="3">
        <f t="shared" si="928"/>
        <v>-1</v>
      </c>
      <c r="AH1936" s="3">
        <f>IF(AC1936&lt;=450,AthetaR30_0,IF(AC1936&gt;=650,AthetaR30_2,(IF(AC1936&lt;=550,AthetaR30_0+(AthetaR30_1-AthetaR30_0)/100*(AC1936-450),AthetaR30_1+(AthetaR30_2-AthetaR30_1)/100*(AC1936-450)))))</f>
        <v>0</v>
      </c>
      <c r="AI1936" s="3">
        <f>IF(AD1936&lt;=450,AthetaR60_0,IF(AD1936&gt;=650,AthetaR60_2,(IF(AD1936&lt;=550,AthetaR60_0+(AthetaR60_1-AthetaR60_0)/100*(AD1936-450),AthetaR60_1+(AthetaR60_2-AthetaR60_1)/100*(AD1936-450)))))</f>
        <v>0.5</v>
      </c>
      <c r="AJ1936" s="3">
        <f>IF(AE1936&lt;=450,AthetaR90_0,IF(AE1936&gt;=650,AthetaR90_2,(IF(AE1936&lt;=550,AthetaR90_0+(AthetaR90_1-AthetaR90_0)/100*(AE1936-450),AthetaR90_1+(AthetaR90_2-AthetaR90_1)/100*(AE1936-450)))))</f>
        <v>1.3</v>
      </c>
      <c r="AK1936" s="3">
        <f>IF(AF1936&lt;=450,AthetaR120_0,IF(AF1936&gt;=650,AthetaR120_2,(IF(AF1936&lt;=550,AthetaR120_0+(AthetaR120_1-AthetaR120_0)/100*(AF1936-450),AthetaR120_1+(AthetaR120_2-AthetaR120_1)/100*(AF1936-450)))))</f>
        <v>1.367424013676922</v>
      </c>
      <c r="AL1936" s="24">
        <f t="shared" si="929"/>
        <v>731.07005089883967</v>
      </c>
      <c r="AM1936" s="14">
        <f t="shared" si="930"/>
        <v>586.79699990177585</v>
      </c>
    </row>
    <row r="1937" spans="2:39" x14ac:dyDescent="0.25">
      <c r="B1937" s="3">
        <f t="shared" si="913"/>
        <v>9595</v>
      </c>
      <c r="C1937" s="14">
        <f t="shared" si="914"/>
        <v>159.91666666666666</v>
      </c>
      <c r="D1937" s="11">
        <f t="shared" si="915"/>
        <v>1092.026453093702</v>
      </c>
      <c r="E1937" s="11">
        <f t="shared" si="901"/>
        <v>856.51070265832027</v>
      </c>
      <c r="F1937" s="11">
        <f t="shared" si="916"/>
        <v>437.33964325354941</v>
      </c>
      <c r="G1937" s="11">
        <f t="shared" si="902"/>
        <v>731.15148399055647</v>
      </c>
      <c r="H1937" s="11">
        <f t="shared" si="903"/>
        <v>598.13615573102857</v>
      </c>
      <c r="I1937" s="24">
        <f t="shared" si="917"/>
        <v>437.33964325354941</v>
      </c>
      <c r="J1937" s="12">
        <f t="shared" si="904"/>
        <v>0.18481348799458988</v>
      </c>
      <c r="K1937" s="24">
        <f t="shared" si="905"/>
        <v>625.52304377689916</v>
      </c>
      <c r="L1937" s="12">
        <f t="shared" si="918"/>
        <v>0.17939512664484308</v>
      </c>
      <c r="M1937" s="24">
        <f t="shared" si="919"/>
        <v>731.15148399055647</v>
      </c>
      <c r="N1937" s="12">
        <f t="shared" si="906"/>
        <v>0.15026254322356838</v>
      </c>
      <c r="O1937" s="24">
        <f t="shared" si="907"/>
        <v>2564.5134855596943</v>
      </c>
      <c r="P1937" s="12">
        <f t="shared" si="920"/>
        <v>8.0758895825278301E-2</v>
      </c>
      <c r="Q1937" s="24">
        <f t="shared" si="921"/>
        <v>598.13615573102857</v>
      </c>
      <c r="R1937" s="12">
        <f t="shared" si="908"/>
        <v>0.27968214779204792</v>
      </c>
      <c r="S1937" s="24">
        <f t="shared" si="909"/>
        <v>757.79836801318265</v>
      </c>
      <c r="T1937" s="12">
        <f t="shared" si="922"/>
        <v>0.19828026718892183</v>
      </c>
      <c r="W1937" s="24">
        <f t="shared" si="923"/>
        <v>710.51316044346845</v>
      </c>
      <c r="X1937" s="24">
        <f t="shared" si="924"/>
        <v>1139.0263722484024</v>
      </c>
      <c r="Y1937" s="13">
        <f t="shared" si="910"/>
        <v>0.22366195030773059</v>
      </c>
      <c r="Z1937" s="24">
        <f t="shared" si="911"/>
        <v>3649.9385553712955</v>
      </c>
      <c r="AA1937" s="24">
        <f t="shared" si="912"/>
        <v>19225.439693428729</v>
      </c>
      <c r="AB1937" s="24">
        <f t="shared" si="925"/>
        <v>731.15148399055647</v>
      </c>
      <c r="AC1937" s="24">
        <f t="shared" si="926"/>
        <v>598.13615573102857</v>
      </c>
      <c r="AE1937" s="14">
        <f t="shared" si="927"/>
        <v>159.91666666666666</v>
      </c>
      <c r="AF1937" s="24">
        <f t="shared" si="931"/>
        <v>524.06807786551428</v>
      </c>
      <c r="AG1937" s="3">
        <f t="shared" si="928"/>
        <v>-1</v>
      </c>
      <c r="AH1937" s="3">
        <f>IF(AC1937&lt;=450,AthetaR30_0,IF(AC1937&gt;=650,AthetaR30_2,(IF(AC1937&lt;=550,AthetaR30_0+(AthetaR30_1-AthetaR30_0)/100*(AC1937-450),AthetaR30_1+(AthetaR30_2-AthetaR30_1)/100*(AC1937-450)))))</f>
        <v>0</v>
      </c>
      <c r="AI1937" s="3">
        <f>IF(AD1937&lt;=450,AthetaR60_0,IF(AD1937&gt;=650,AthetaR60_2,(IF(AD1937&lt;=550,AthetaR60_0+(AthetaR60_1-AthetaR60_0)/100*(AD1937-450),AthetaR60_1+(AthetaR60_2-AthetaR60_1)/100*(AD1937-450)))))</f>
        <v>0.5</v>
      </c>
      <c r="AJ1937" s="3">
        <f>IF(AE1937&lt;=450,AthetaR90_0,IF(AE1937&gt;=650,AthetaR90_2,(IF(AE1937&lt;=550,AthetaR90_0+(AthetaR90_1-AthetaR90_0)/100*(AE1937-450),AthetaR90_1+(AthetaR90_2-AthetaR90_1)/100*(AE1937-450)))))</f>
        <v>1.3</v>
      </c>
      <c r="AK1937" s="3">
        <f>IF(AF1937&lt;=450,AthetaR120_0,IF(AF1937&gt;=650,AthetaR120_2,(IF(AF1937&lt;=550,AthetaR120_0+(AthetaR120_1-AthetaR120_0)/100*(AF1937-450),AthetaR120_1+(AthetaR120_2-AthetaR120_1)/100*(AF1937-450)))))</f>
        <v>1.3667098393682973</v>
      </c>
      <c r="AL1937" s="24">
        <f t="shared" si="929"/>
        <v>731.15148399055647</v>
      </c>
      <c r="AM1937" s="14">
        <f t="shared" si="930"/>
        <v>586.98420123621543</v>
      </c>
    </row>
    <row r="1938" spans="2:39" x14ac:dyDescent="0.25">
      <c r="B1938" s="3">
        <f t="shared" si="913"/>
        <v>9600</v>
      </c>
      <c r="C1938" s="14">
        <f t="shared" si="914"/>
        <v>160</v>
      </c>
      <c r="D1938" s="11">
        <f t="shared" si="915"/>
        <v>1092.1044497619166</v>
      </c>
      <c r="E1938" s="11">
        <f t="shared" ref="E1938:E2001" si="932">IF(B1938&lt;=40*60,20+345*CRed_1*LOG(8*C1938+1,10),ThetaG40+(ThetaG120-ThetaG40)/80*(C1938-40))</f>
        <v>856.72450100697233</v>
      </c>
      <c r="F1938" s="11">
        <f t="shared" si="916"/>
        <v>437.51903838019427</v>
      </c>
      <c r="G1938" s="11">
        <f t="shared" ref="G1938:G2001" si="933">M1938</f>
        <v>731.23224288638175</v>
      </c>
      <c r="H1938" s="11">
        <f t="shared" ref="H1938:H2001" si="934">Q1938</f>
        <v>598.33443599821749</v>
      </c>
      <c r="I1938" s="24">
        <f t="shared" si="917"/>
        <v>437.51903838019427</v>
      </c>
      <c r="J1938" s="12">
        <f t="shared" ref="J1938:J2001" si="935">Cp*RhoP/(K1938*RhoA)*dP/1000*MassivSS</f>
        <v>0.18478334250342301</v>
      </c>
      <c r="K1938" s="24">
        <f t="shared" ref="K1938:K2001" si="936">IF(I1938&lt;600,425+0.773*I1938-1.69/1000*I1938^2+2.22/1000^2*I1938^3,IF(I1938&lt;735,666+13002/(738-I1938),IF(I1938&lt;900,545+17820/(I1938-731),650)))</f>
        <v>625.62509139188091</v>
      </c>
      <c r="L1938" s="12">
        <f t="shared" si="918"/>
        <v>0.17934033032783234</v>
      </c>
      <c r="M1938" s="24">
        <f t="shared" si="919"/>
        <v>731.23224288638175</v>
      </c>
      <c r="N1938" s="12">
        <f t="shared" ref="N1938:N2001" si="937">Cp*RhoP/(O1938*RhoA)*dP/1000*MassivW</f>
        <v>0.14894675692652662</v>
      </c>
      <c r="O1938" s="24">
        <f t="shared" ref="O1938:O2001" si="938">IF(M1938&lt;600,425+0.773*M1938-1.69/1000*M1938^2+2.22/1000^2*M1938^3,IF(M1938&lt;735,666+13002/(738-M1938),IF(M1938&lt;900,545+17820/(M1938-731),650)))</f>
        <v>2587.1682366432833</v>
      </c>
      <c r="P1938" s="12">
        <f t="shared" si="920"/>
        <v>8.0085727734532541E-2</v>
      </c>
      <c r="Q1938" s="24">
        <f t="shared" si="921"/>
        <v>598.33443599821749</v>
      </c>
      <c r="R1938" s="12">
        <f t="shared" ref="R1938:R2001" si="939">Cp*RhoP/(S1938*RhoA)*dP/1000*MassivSI</f>
        <v>0.27959915138957603</v>
      </c>
      <c r="S1938" s="24">
        <f t="shared" ref="S1938:S2001" si="940">IF(Q1938&lt;600,425+0.773*Q1938-1.69/1000*Q1938^2+2.22/1000^2*Q1938^3,IF(Q1938&lt;735,666+13002/(738-Q1938),IF(Q1938&lt;900,545+17820/(Q1938-731),650)))</f>
        <v>758.02331339671343</v>
      </c>
      <c r="T1938" s="12">
        <f t="shared" si="922"/>
        <v>0.19817884484549741</v>
      </c>
      <c r="W1938" s="24">
        <f t="shared" si="923"/>
        <v>710.73682239377615</v>
      </c>
      <c r="X1938" s="24">
        <f t="shared" si="924"/>
        <v>1142.9069910996657</v>
      </c>
      <c r="Y1938" s="13">
        <f t="shared" ref="Y1938:Y2001" si="941">MAX(MassivSSCO/(X1938*RhoA)*DeltaT*(Z1938+AA1938),L1938)</f>
        <v>0.22300335123673001</v>
      </c>
      <c r="Z1938" s="24">
        <f t="shared" ref="Z1938:Z2001" si="942">AlphaC*(E1938-W1938)</f>
        <v>3649.6919653299046</v>
      </c>
      <c r="AA1938" s="24">
        <f t="shared" ref="AA1938:AA2001" si="943">Phi*EpsilonF*0.7*Botzman/10^8*EpsilonA*((E1938+273)^4-(W1938+273)^4)</f>
        <v>19236.033065812513</v>
      </c>
      <c r="AB1938" s="24">
        <f t="shared" si="925"/>
        <v>731.23224288638175</v>
      </c>
      <c r="AC1938" s="24">
        <f t="shared" si="926"/>
        <v>598.33443599821749</v>
      </c>
      <c r="AE1938" s="14">
        <f t="shared" si="927"/>
        <v>160</v>
      </c>
      <c r="AF1938" s="24">
        <f t="shared" si="931"/>
        <v>524.16721799910874</v>
      </c>
      <c r="AG1938" s="3">
        <f t="shared" si="928"/>
        <v>-1</v>
      </c>
      <c r="AH1938" s="3">
        <f>IF(AC1938&lt;=450,AthetaR30_0,IF(AC1938&gt;=650,AthetaR30_2,(IF(AC1938&lt;=550,AthetaR30_0+(AthetaR30_1-AthetaR30_0)/100*(AC1938-450),AthetaR30_1+(AthetaR30_2-AthetaR30_1)/100*(AC1938-450)))))</f>
        <v>0</v>
      </c>
      <c r="AI1938" s="3">
        <f>IF(AD1938&lt;=450,AthetaR60_0,IF(AD1938&gt;=650,AthetaR60_2,(IF(AD1938&lt;=550,AthetaR60_0+(AthetaR60_1-AthetaR60_0)/100*(AD1938-450),AthetaR60_1+(AthetaR60_2-AthetaR60_1)/100*(AD1938-450)))))</f>
        <v>0.5</v>
      </c>
      <c r="AJ1938" s="3">
        <f>IF(AE1938&lt;=450,AthetaR90_0,IF(AE1938&gt;=650,AthetaR90_2,(IF(AE1938&lt;=550,AthetaR90_0+(AthetaR90_1-AthetaR90_0)/100*(AE1938-450),AthetaR90_1+(AthetaR90_2-AthetaR90_1)/100*(AE1938-450)))))</f>
        <v>1.3</v>
      </c>
      <c r="AK1938" s="3">
        <f>IF(AF1938&lt;=450,AthetaR120_0,IF(AF1938&gt;=650,AthetaR120_2,(IF(AF1938&lt;=550,AthetaR120_0+(AthetaR120_1-AthetaR120_0)/100*(AF1938-450),AthetaR120_1+(AthetaR120_2-AthetaR120_1)/100*(AF1938-450)))))</f>
        <v>1.3659960304064171</v>
      </c>
      <c r="AL1938" s="24">
        <f t="shared" si="929"/>
        <v>731.23224288638175</v>
      </c>
      <c r="AM1938" s="14">
        <f t="shared" si="930"/>
        <v>587.17133409622807</v>
      </c>
    </row>
    <row r="1939" spans="2:39" x14ac:dyDescent="0.25">
      <c r="B1939" s="3">
        <f t="shared" ref="B1939:B2002" si="944">B1938+DeltaT</f>
        <v>9605</v>
      </c>
      <c r="C1939" s="14">
        <f t="shared" ref="C1939:C2002" si="945">B1939/60</f>
        <v>160.08333333333334</v>
      </c>
      <c r="D1939" s="11">
        <f t="shared" ref="D1939:D2002" si="946">20+345*LOG(8*C1939+1,10)</f>
        <v>1092.1824058491366</v>
      </c>
      <c r="E1939" s="11">
        <f t="shared" si="932"/>
        <v>856.93829935562439</v>
      </c>
      <c r="F1939" s="11">
        <f t="shared" ref="F1939:F2002" si="947">I1939</f>
        <v>437.69837871052209</v>
      </c>
      <c r="G1939" s="11">
        <f t="shared" si="933"/>
        <v>731.31232861411627</v>
      </c>
      <c r="H1939" s="11">
        <f t="shared" si="934"/>
        <v>598.53261484306302</v>
      </c>
      <c r="I1939" s="24">
        <f t="shared" ref="I1939:I2002" si="948">I1938+IF(Limit=Oui,MAX(0,L1938),L1938)</f>
        <v>437.69837871052209</v>
      </c>
      <c r="J1939" s="12">
        <f t="shared" si="935"/>
        <v>0.18475319279974148</v>
      </c>
      <c r="K1939" s="24">
        <f t="shared" si="936"/>
        <v>625.72718657538167</v>
      </c>
      <c r="L1939" s="12">
        <f t="shared" ref="L1939:L2002" si="949">LambdaP*MassivSS/(dP/1000)/(K1939*RhoA)/(1+J1939/3)*(D1939-I1939)*DeltaT-(EXP(J1939/10)-1)*(D1939-D1938)</f>
        <v>0.17928554113116418</v>
      </c>
      <c r="M1939" s="24">
        <f t="shared" ref="M1939:M2002" si="950">M1938+IF(Limit=Oui,MAX(0,P1938),P1938)</f>
        <v>731.31232861411627</v>
      </c>
      <c r="N1939" s="12">
        <f t="shared" si="937"/>
        <v>0.14763393109783166</v>
      </c>
      <c r="O1939" s="24">
        <f t="shared" si="938"/>
        <v>2610.1744741591951</v>
      </c>
      <c r="P1939" s="12">
        <f t="shared" ref="P1939:P2002" si="951">LambdaP*MassivW/(dP/1000)/(O1939*RhoA)/(1+N1939/3)*(D1939-M1939)*DeltaT-(EXP(N1939/10)-1)*(D1939-D1938)</f>
        <v>7.9413643510434631E-2</v>
      </c>
      <c r="Q1939" s="24">
        <f t="shared" ref="Q1939:Q2002" si="952">Q1938+IF(Limit=Oui,MAX(0,T1938),T1938)</f>
        <v>598.53261484306302</v>
      </c>
      <c r="R1939" s="12">
        <f t="shared" si="939"/>
        <v>0.27951618017842711</v>
      </c>
      <c r="S1939" s="24">
        <f t="shared" si="940"/>
        <v>758.24832402884022</v>
      </c>
      <c r="T1939" s="12">
        <f t="shared" ref="T1939:T2002" si="953">LambdaP*MassivSI/(dP/1000)/(S1939*RhoA)/(1+R1939/3)*(D1939-Q1939)*DeltaT-(EXP(R1939/10)-1)*(D1939-D1938)</f>
        <v>0.19807748535640982</v>
      </c>
      <c r="W1939" s="24">
        <f t="shared" ref="W1939:W2002" si="954">W1938+IF(Limit=Oui,MAX(0,Y1938),Y1938)</f>
        <v>710.95982574501284</v>
      </c>
      <c r="X1939" s="24">
        <f t="shared" ref="X1939:X2002" si="955">IF(W1939&lt;600,425+0.773*W1939-1.69/1000*W1939^2+2.22/1000^2*W1939^3,IF(W1939&lt;735,666+13002/(738-W1939),IF(W1939&lt;900,545+17820/(W1939-731),650)))</f>
        <v>1146.8400965686074</v>
      </c>
      <c r="Y1939" s="13">
        <f t="shared" si="941"/>
        <v>0.22233990245926014</v>
      </c>
      <c r="Z1939" s="24">
        <f t="shared" si="942"/>
        <v>3649.4618402652891</v>
      </c>
      <c r="AA1939" s="24">
        <f t="shared" si="943"/>
        <v>19246.699473676497</v>
      </c>
      <c r="AB1939" s="24">
        <f t="shared" ref="AB1939:AB2002" si="956">MAX(M1939,AVERAGE(W1939,AC1939))</f>
        <v>731.31232861411627</v>
      </c>
      <c r="AC1939" s="24">
        <f t="shared" ref="AC1939:AC2002" si="957">Q1939</f>
        <v>598.53261484306302</v>
      </c>
      <c r="AE1939" s="14">
        <f t="shared" ref="AE1939:AE2002" si="958">C1939</f>
        <v>160.08333333333334</v>
      </c>
      <c r="AF1939" s="24">
        <f t="shared" si="931"/>
        <v>524.26630742153156</v>
      </c>
      <c r="AG1939" s="3">
        <f t="shared" ref="AG1939:AG2002" si="959">IF(C1939&lt;=30,AH1939,IF(C1939&lt;=60,AI1939,IF(C1939&lt;=90,AJ1939,IF(C1939&lt;=120,AK1939,-1))))</f>
        <v>-1</v>
      </c>
      <c r="AH1939" s="3">
        <f>IF(AC1939&lt;=450,AthetaR30_0,IF(AC1939&gt;=650,AthetaR30_2,(IF(AC1939&lt;=550,AthetaR30_0+(AthetaR30_1-AthetaR30_0)/100*(AC1939-450),AthetaR30_1+(AthetaR30_2-AthetaR30_1)/100*(AC1939-450)))))</f>
        <v>0</v>
      </c>
      <c r="AI1939" s="3">
        <f>IF(AD1939&lt;=450,AthetaR60_0,IF(AD1939&gt;=650,AthetaR60_2,(IF(AD1939&lt;=550,AthetaR60_0+(AthetaR60_1-AthetaR60_0)/100*(AD1939-450),AthetaR60_1+(AthetaR60_2-AthetaR60_1)/100*(AD1939-450)))))</f>
        <v>0.5</v>
      </c>
      <c r="AJ1939" s="3">
        <f>IF(AE1939&lt;=450,AthetaR90_0,IF(AE1939&gt;=650,AthetaR90_2,(IF(AE1939&lt;=550,AthetaR90_0+(AthetaR90_1-AthetaR90_0)/100*(AE1939-450),AthetaR90_1+(AthetaR90_2-AthetaR90_1)/100*(AE1939-450)))))</f>
        <v>1.3</v>
      </c>
      <c r="AK1939" s="3">
        <f>IF(AF1939&lt;=450,AthetaR120_0,IF(AF1939&gt;=650,AthetaR120_2,(IF(AF1939&lt;=550,AthetaR120_0+(AthetaR120_1-AthetaR120_0)/100*(AF1939-450),AthetaR120_1+(AthetaR120_2-AthetaR120_1)/100*(AF1939-450)))))</f>
        <v>1.3652825865649727</v>
      </c>
      <c r="AL1939" s="24">
        <f t="shared" ref="AL1939:AL2002" si="960">MAX(M1939,AVERAGE(W1939,AM1939))</f>
        <v>731.31232861411627</v>
      </c>
      <c r="AM1939" s="14">
        <f t="shared" ref="AM1939:AM2002" si="961">IF(W1939&gt;=AF1939,(1+(W1939-AF1939)*AG1939/10000)*AC1939,AC1939)</f>
        <v>587.35839887342263</v>
      </c>
    </row>
    <row r="1940" spans="2:39" x14ac:dyDescent="0.25">
      <c r="B1940" s="3">
        <f t="shared" si="944"/>
        <v>9610</v>
      </c>
      <c r="C1940" s="14">
        <f t="shared" si="945"/>
        <v>160.16666666666666</v>
      </c>
      <c r="D1940" s="11">
        <f t="shared" si="946"/>
        <v>1092.2603213975676</v>
      </c>
      <c r="E1940" s="11">
        <f t="shared" si="932"/>
        <v>857.15209770427646</v>
      </c>
      <c r="F1940" s="11">
        <f t="shared" si="947"/>
        <v>437.87766425165324</v>
      </c>
      <c r="G1940" s="11">
        <f t="shared" si="933"/>
        <v>731.39174225762667</v>
      </c>
      <c r="H1940" s="11">
        <f t="shared" si="934"/>
        <v>598.73069232841942</v>
      </c>
      <c r="I1940" s="24">
        <f t="shared" si="948"/>
        <v>437.87766425165324</v>
      </c>
      <c r="J1940" s="12">
        <f t="shared" si="935"/>
        <v>0.18472303888991659</v>
      </c>
      <c r="K1940" s="24">
        <f t="shared" si="936"/>
        <v>625.82932933609163</v>
      </c>
      <c r="L1940" s="12">
        <f t="shared" si="949"/>
        <v>0.17923075907191627</v>
      </c>
      <c r="M1940" s="24">
        <f t="shared" si="950"/>
        <v>731.39174225762667</v>
      </c>
      <c r="N1940" s="12">
        <f t="shared" si="937"/>
        <v>0.14632417648799415</v>
      </c>
      <c r="O1940" s="24">
        <f t="shared" si="938"/>
        <v>2633.5382690703573</v>
      </c>
      <c r="P1940" s="12">
        <f t="shared" si="951"/>
        <v>7.8742699301198454E-2</v>
      </c>
      <c r="Q1940" s="24">
        <f t="shared" si="952"/>
        <v>598.73069232841942</v>
      </c>
      <c r="R1940" s="12">
        <f t="shared" si="939"/>
        <v>0.27943323419506838</v>
      </c>
      <c r="S1940" s="24">
        <f t="shared" si="940"/>
        <v>758.47339980784636</v>
      </c>
      <c r="T1940" s="12">
        <f t="shared" si="953"/>
        <v>0.19797618871230599</v>
      </c>
      <c r="W1940" s="24">
        <f t="shared" si="954"/>
        <v>711.18216564747206</v>
      </c>
      <c r="X1940" s="24">
        <f t="shared" si="955"/>
        <v>1150.8266205646985</v>
      </c>
      <c r="Y1940" s="13">
        <f t="shared" si="941"/>
        <v>0.22167157249232577</v>
      </c>
      <c r="Z1940" s="24">
        <f t="shared" si="942"/>
        <v>3649.2483014201098</v>
      </c>
      <c r="AA1940" s="24">
        <f t="shared" si="943"/>
        <v>19257.439573082662</v>
      </c>
      <c r="AB1940" s="24">
        <f t="shared" si="956"/>
        <v>731.39174225762667</v>
      </c>
      <c r="AC1940" s="24">
        <f t="shared" si="957"/>
        <v>598.73069232841942</v>
      </c>
      <c r="AE1940" s="14">
        <f t="shared" si="958"/>
        <v>160.16666666666666</v>
      </c>
      <c r="AF1940" s="24">
        <f t="shared" si="931"/>
        <v>524.36534616420977</v>
      </c>
      <c r="AG1940" s="3">
        <f t="shared" si="959"/>
        <v>-1</v>
      </c>
      <c r="AH1940" s="3">
        <f>IF(AC1940&lt;=450,AthetaR30_0,IF(AC1940&gt;=650,AthetaR30_2,(IF(AC1940&lt;=550,AthetaR30_0+(AthetaR30_1-AthetaR30_0)/100*(AC1940-450),AthetaR30_1+(AthetaR30_2-AthetaR30_1)/100*(AC1940-450)))))</f>
        <v>0</v>
      </c>
      <c r="AI1940" s="3">
        <f>IF(AD1940&lt;=450,AthetaR60_0,IF(AD1940&gt;=650,AthetaR60_2,(IF(AD1940&lt;=550,AthetaR60_0+(AthetaR60_1-AthetaR60_0)/100*(AD1940-450),AthetaR60_1+(AthetaR60_2-AthetaR60_1)/100*(AD1940-450)))))</f>
        <v>0.5</v>
      </c>
      <c r="AJ1940" s="3">
        <f>IF(AE1940&lt;=450,AthetaR90_0,IF(AE1940&gt;=650,AthetaR90_2,(IF(AE1940&lt;=550,AthetaR90_0+(AthetaR90_1-AthetaR90_0)/100*(AE1940-450),AthetaR90_1+(AthetaR90_2-AthetaR90_1)/100*(AE1940-450)))))</f>
        <v>1.3</v>
      </c>
      <c r="AK1940" s="3">
        <f>IF(AF1940&lt;=450,AthetaR120_0,IF(AF1940&gt;=650,AthetaR120_2,(IF(AF1940&lt;=550,AthetaR120_0+(AthetaR120_1-AthetaR120_0)/100*(AF1940-450),AthetaR120_1+(AthetaR120_2-AthetaR120_1)/100*(AF1940-450)))))</f>
        <v>1.3645695076176898</v>
      </c>
      <c r="AL1940" s="24">
        <f t="shared" si="960"/>
        <v>731.39174225762667</v>
      </c>
      <c r="AM1940" s="14">
        <f t="shared" si="961"/>
        <v>587.54539596163875</v>
      </c>
    </row>
    <row r="1941" spans="2:39" x14ac:dyDescent="0.25">
      <c r="B1941" s="3">
        <f t="shared" si="944"/>
        <v>9615</v>
      </c>
      <c r="C1941" s="14">
        <f t="shared" si="945"/>
        <v>160.25</v>
      </c>
      <c r="D1941" s="11">
        <f t="shared" si="946"/>
        <v>1092.3381964493503</v>
      </c>
      <c r="E1941" s="11">
        <f t="shared" si="932"/>
        <v>857.36589605292852</v>
      </c>
      <c r="F1941" s="11">
        <f t="shared" si="947"/>
        <v>438.05689501072516</v>
      </c>
      <c r="G1941" s="11">
        <f t="shared" si="933"/>
        <v>731.47048495692786</v>
      </c>
      <c r="H1941" s="11">
        <f t="shared" si="934"/>
        <v>598.92866851713177</v>
      </c>
      <c r="I1941" s="24">
        <f t="shared" si="948"/>
        <v>438.05689501072516</v>
      </c>
      <c r="J1941" s="12">
        <f t="shared" si="935"/>
        <v>0.18469288078034765</v>
      </c>
      <c r="K1941" s="24">
        <f t="shared" si="936"/>
        <v>625.93151968260543</v>
      </c>
      <c r="L1941" s="12">
        <f t="shared" si="949"/>
        <v>0.17917598416714595</v>
      </c>
      <c r="M1941" s="24">
        <f t="shared" si="950"/>
        <v>731.47048495692786</v>
      </c>
      <c r="N1941" s="12">
        <f t="shared" si="937"/>
        <v>0.14501760357555524</v>
      </c>
      <c r="O1941" s="24">
        <f t="shared" si="938"/>
        <v>2657.2658006347983</v>
      </c>
      <c r="P1941" s="12">
        <f t="shared" si="951"/>
        <v>7.8072951314148528E-2</v>
      </c>
      <c r="Q1941" s="24">
        <f t="shared" si="952"/>
        <v>598.92866851713177</v>
      </c>
      <c r="R1941" s="12">
        <f t="shared" si="939"/>
        <v>0.27935031347585071</v>
      </c>
      <c r="S1941" s="24">
        <f t="shared" si="940"/>
        <v>758.6985406320573</v>
      </c>
      <c r="T1941" s="12">
        <f t="shared" si="953"/>
        <v>0.19787495490371168</v>
      </c>
      <c r="W1941" s="24">
        <f t="shared" si="954"/>
        <v>711.40383721996443</v>
      </c>
      <c r="X1941" s="24">
        <f t="shared" si="955"/>
        <v>1154.8675147438923</v>
      </c>
      <c r="Y1941" s="13">
        <f t="shared" si="941"/>
        <v>0.22099833006041189</v>
      </c>
      <c r="Z1941" s="24">
        <f t="shared" si="942"/>
        <v>3649.0514708241021</v>
      </c>
      <c r="AA1941" s="24">
        <f t="shared" si="943"/>
        <v>19268.254024527876</v>
      </c>
      <c r="AB1941" s="24">
        <f t="shared" si="956"/>
        <v>731.47048495692786</v>
      </c>
      <c r="AC1941" s="24">
        <f t="shared" si="957"/>
        <v>598.92866851713177</v>
      </c>
      <c r="AE1941" s="14">
        <f t="shared" si="958"/>
        <v>160.25</v>
      </c>
      <c r="AF1941" s="24">
        <f t="shared" si="931"/>
        <v>524.46433425856594</v>
      </c>
      <c r="AG1941" s="3">
        <f t="shared" si="959"/>
        <v>-1</v>
      </c>
      <c r="AH1941" s="3">
        <f>IF(AC1941&lt;=450,AthetaR30_0,IF(AC1941&gt;=650,AthetaR30_2,(IF(AC1941&lt;=550,AthetaR30_0+(AthetaR30_1-AthetaR30_0)/100*(AC1941-450),AthetaR30_1+(AthetaR30_2-AthetaR30_1)/100*(AC1941-450)))))</f>
        <v>0</v>
      </c>
      <c r="AI1941" s="3">
        <f>IF(AD1941&lt;=450,AthetaR60_0,IF(AD1941&gt;=650,AthetaR60_2,(IF(AD1941&lt;=550,AthetaR60_0+(AthetaR60_1-AthetaR60_0)/100*(AD1941-450),AthetaR60_1+(AthetaR60_2-AthetaR60_1)/100*(AD1941-450)))))</f>
        <v>0.5</v>
      </c>
      <c r="AJ1941" s="3">
        <f>IF(AE1941&lt;=450,AthetaR90_0,IF(AE1941&gt;=650,AthetaR90_2,(IF(AE1941&lt;=550,AthetaR90_0+(AthetaR90_1-AthetaR90_0)/100*(AE1941-450),AthetaR90_1+(AthetaR90_2-AthetaR90_1)/100*(AE1941-450)))))</f>
        <v>1.3</v>
      </c>
      <c r="AK1941" s="3">
        <f>IF(AF1941&lt;=450,AthetaR120_0,IF(AF1941&gt;=650,AthetaR120_2,(IF(AF1941&lt;=550,AthetaR120_0+(AthetaR120_1-AthetaR120_0)/100*(AF1941-450),AthetaR120_1+(AthetaR120_2-AthetaR120_1)/100*(AF1941-450)))))</f>
        <v>1.3638567933383254</v>
      </c>
      <c r="AL1941" s="24">
        <f t="shared" si="960"/>
        <v>731.47048495692786</v>
      </c>
      <c r="AM1941" s="14">
        <f t="shared" si="961"/>
        <v>587.7323257569393</v>
      </c>
    </row>
    <row r="1942" spans="2:39" x14ac:dyDescent="0.25">
      <c r="B1942" s="3">
        <f t="shared" si="944"/>
        <v>9620</v>
      </c>
      <c r="C1942" s="14">
        <f t="shared" si="945"/>
        <v>160.33333333333334</v>
      </c>
      <c r="D1942" s="11">
        <f t="shared" si="946"/>
        <v>1092.4160310465586</v>
      </c>
      <c r="E1942" s="11">
        <f t="shared" si="932"/>
        <v>857.57969440158058</v>
      </c>
      <c r="F1942" s="11">
        <f t="shared" si="947"/>
        <v>438.23607099489232</v>
      </c>
      <c r="G1942" s="11">
        <f t="shared" si="933"/>
        <v>731.54855790824206</v>
      </c>
      <c r="H1942" s="11">
        <f t="shared" si="934"/>
        <v>599.12654347203545</v>
      </c>
      <c r="I1942" s="24">
        <f t="shared" si="948"/>
        <v>438.23607099489232</v>
      </c>
      <c r="J1942" s="12">
        <f t="shared" si="935"/>
        <v>0.1846627184774618</v>
      </c>
      <c r="K1942" s="24">
        <f t="shared" si="936"/>
        <v>626.03375762342068</v>
      </c>
      <c r="L1942" s="12">
        <f t="shared" si="949"/>
        <v>0.17912121643392817</v>
      </c>
      <c r="M1942" s="24">
        <f t="shared" si="950"/>
        <v>731.54855790824206</v>
      </c>
      <c r="N1942" s="12">
        <f t="shared" si="937"/>
        <v>0.14371432252059357</v>
      </c>
      <c r="O1942" s="24">
        <f t="shared" si="938"/>
        <v>2681.3633583118954</v>
      </c>
      <c r="P1942" s="12">
        <f t="shared" si="951"/>
        <v>7.7404455792237106E-2</v>
      </c>
      <c r="Q1942" s="24">
        <f t="shared" si="952"/>
        <v>599.12654347203545</v>
      </c>
      <c r="R1942" s="12">
        <f t="shared" si="939"/>
        <v>0.27926741805700916</v>
      </c>
      <c r="S1942" s="24">
        <f t="shared" si="940"/>
        <v>758.92374639983984</v>
      </c>
      <c r="T1942" s="12">
        <f t="shared" si="953"/>
        <v>0.19777378392108921</v>
      </c>
      <c r="W1942" s="24">
        <f t="shared" si="954"/>
        <v>711.62483555002484</v>
      </c>
      <c r="X1942" s="24">
        <f t="shared" si="955"/>
        <v>1158.9637509809818</v>
      </c>
      <c r="Y1942" s="13">
        <f t="shared" si="941"/>
        <v>0.22032014411356279</v>
      </c>
      <c r="Z1942" s="24">
        <f t="shared" si="942"/>
        <v>3648.8714712888936</v>
      </c>
      <c r="AA1942" s="24">
        <f t="shared" si="943"/>
        <v>19279.143492923384</v>
      </c>
      <c r="AB1942" s="24">
        <f t="shared" si="956"/>
        <v>731.54855790824206</v>
      </c>
      <c r="AC1942" s="24">
        <f t="shared" si="957"/>
        <v>599.12654347203545</v>
      </c>
      <c r="AE1942" s="14">
        <f t="shared" si="958"/>
        <v>160.33333333333334</v>
      </c>
      <c r="AF1942" s="24">
        <f t="shared" si="931"/>
        <v>524.56327173601767</v>
      </c>
      <c r="AG1942" s="3">
        <f t="shared" si="959"/>
        <v>-1</v>
      </c>
      <c r="AH1942" s="3">
        <f>IF(AC1942&lt;=450,AthetaR30_0,IF(AC1942&gt;=650,AthetaR30_2,(IF(AC1942&lt;=550,AthetaR30_0+(AthetaR30_1-AthetaR30_0)/100*(AC1942-450),AthetaR30_1+(AthetaR30_2-AthetaR30_1)/100*(AC1942-450)))))</f>
        <v>0</v>
      </c>
      <c r="AI1942" s="3">
        <f>IF(AD1942&lt;=450,AthetaR60_0,IF(AD1942&gt;=650,AthetaR60_2,(IF(AD1942&lt;=550,AthetaR60_0+(AthetaR60_1-AthetaR60_0)/100*(AD1942-450),AthetaR60_1+(AthetaR60_2-AthetaR60_1)/100*(AD1942-450)))))</f>
        <v>0.5</v>
      </c>
      <c r="AJ1942" s="3">
        <f>IF(AE1942&lt;=450,AthetaR90_0,IF(AE1942&gt;=650,AthetaR90_2,(IF(AE1942&lt;=550,AthetaR90_0+(AthetaR90_1-AthetaR90_0)/100*(AE1942-450),AthetaR90_1+(AthetaR90_2-AthetaR90_1)/100*(AE1942-450)))))</f>
        <v>1.3</v>
      </c>
      <c r="AK1942" s="3">
        <f>IF(AF1942&lt;=450,AthetaR120_0,IF(AF1942&gt;=650,AthetaR120_2,(IF(AF1942&lt;=550,AthetaR120_0+(AthetaR120_1-AthetaR120_0)/100*(AF1942-450),AthetaR120_1+(AthetaR120_2-AthetaR120_1)/100*(AF1942-450)))))</f>
        <v>1.3631444435006728</v>
      </c>
      <c r="AL1942" s="24">
        <f t="shared" si="960"/>
        <v>731.54855790824206</v>
      </c>
      <c r="AM1942" s="14">
        <f t="shared" si="961"/>
        <v>587.91918865759953</v>
      </c>
    </row>
    <row r="1943" spans="2:39" x14ac:dyDescent="0.25">
      <c r="B1943" s="3">
        <f t="shared" si="944"/>
        <v>9625</v>
      </c>
      <c r="C1943" s="14">
        <f t="shared" si="945"/>
        <v>160.41666666666666</v>
      </c>
      <c r="D1943" s="11">
        <f t="shared" si="946"/>
        <v>1092.4938252312018</v>
      </c>
      <c r="E1943" s="11">
        <f t="shared" si="932"/>
        <v>857.79349275023264</v>
      </c>
      <c r="F1943" s="11">
        <f t="shared" si="947"/>
        <v>438.41519221132626</v>
      </c>
      <c r="G1943" s="11">
        <f t="shared" si="933"/>
        <v>731.62596236403431</v>
      </c>
      <c r="H1943" s="11">
        <f t="shared" si="934"/>
        <v>599.32431725595654</v>
      </c>
      <c r="I1943" s="24">
        <f t="shared" si="948"/>
        <v>438.41519221132626</v>
      </c>
      <c r="J1943" s="12">
        <f t="shared" si="935"/>
        <v>0.18463255198771375</v>
      </c>
      <c r="K1943" s="24">
        <f t="shared" si="936"/>
        <v>626.13604316693909</v>
      </c>
      <c r="L1943" s="12">
        <f t="shared" si="949"/>
        <v>0.17906645588929229</v>
      </c>
      <c r="M1943" s="24">
        <f t="shared" si="950"/>
        <v>731.62596236403431</v>
      </c>
      <c r="N1943" s="12">
        <f t="shared" si="937"/>
        <v>0.14241444311808757</v>
      </c>
      <c r="O1943" s="24">
        <f t="shared" si="938"/>
        <v>2705.8373437012415</v>
      </c>
      <c r="P1943" s="12">
        <f t="shared" si="951"/>
        <v>7.6737268990241594E-2</v>
      </c>
      <c r="Q1943" s="24">
        <f t="shared" si="952"/>
        <v>599.32431725595654</v>
      </c>
      <c r="R1943" s="12">
        <f t="shared" si="939"/>
        <v>0.27918454797466263</v>
      </c>
      <c r="S1943" s="24">
        <f t="shared" si="940"/>
        <v>759.14901700960354</v>
      </c>
      <c r="T1943" s="12">
        <f t="shared" si="953"/>
        <v>0.19767267575474118</v>
      </c>
      <c r="W1943" s="24">
        <f t="shared" si="954"/>
        <v>711.84515569413838</v>
      </c>
      <c r="X1943" s="24">
        <f t="shared" si="955"/>
        <v>1163.1163218542308</v>
      </c>
      <c r="Y1943" s="13">
        <f t="shared" si="941"/>
        <v>0.21963698384601577</v>
      </c>
      <c r="Z1943" s="24">
        <f t="shared" si="942"/>
        <v>3648.7084264023565</v>
      </c>
      <c r="AA1943" s="24">
        <f t="shared" si="943"/>
        <v>19290.108647572051</v>
      </c>
      <c r="AB1943" s="24">
        <f t="shared" si="956"/>
        <v>731.62596236403431</v>
      </c>
      <c r="AC1943" s="24">
        <f t="shared" si="957"/>
        <v>599.32431725595654</v>
      </c>
      <c r="AE1943" s="14">
        <f t="shared" si="958"/>
        <v>160.41666666666666</v>
      </c>
      <c r="AF1943" s="24">
        <f t="shared" si="931"/>
        <v>524.66215862797822</v>
      </c>
      <c r="AG1943" s="3">
        <f t="shared" si="959"/>
        <v>-1</v>
      </c>
      <c r="AH1943" s="3">
        <f>IF(AC1943&lt;=450,AthetaR30_0,IF(AC1943&gt;=650,AthetaR30_2,(IF(AC1943&lt;=550,AthetaR30_0+(AthetaR30_1-AthetaR30_0)/100*(AC1943-450),AthetaR30_1+(AthetaR30_2-AthetaR30_1)/100*(AC1943-450)))))</f>
        <v>0</v>
      </c>
      <c r="AI1943" s="3">
        <f>IF(AD1943&lt;=450,AthetaR60_0,IF(AD1943&gt;=650,AthetaR60_2,(IF(AD1943&lt;=550,AthetaR60_0+(AthetaR60_1-AthetaR60_0)/100*(AD1943-450),AthetaR60_1+(AthetaR60_2-AthetaR60_1)/100*(AD1943-450)))))</f>
        <v>0.5</v>
      </c>
      <c r="AJ1943" s="3">
        <f>IF(AE1943&lt;=450,AthetaR90_0,IF(AE1943&gt;=650,AthetaR90_2,(IF(AE1943&lt;=550,AthetaR90_0+(AthetaR90_1-AthetaR90_0)/100*(AE1943-450),AthetaR90_1+(AthetaR90_2-AthetaR90_1)/100*(AE1943-450)))))</f>
        <v>1.3</v>
      </c>
      <c r="AK1943" s="3">
        <f>IF(AF1943&lt;=450,AthetaR120_0,IF(AF1943&gt;=650,AthetaR120_2,(IF(AF1943&lt;=550,AthetaR120_0+(AthetaR120_1-AthetaR120_0)/100*(AF1943-450),AthetaR120_1+(AthetaR120_2-AthetaR120_1)/100*(AF1943-450)))))</f>
        <v>1.3624324578785569</v>
      </c>
      <c r="AL1943" s="24">
        <f t="shared" si="960"/>
        <v>731.62596236403431</v>
      </c>
      <c r="AM1943" s="14">
        <f t="shared" si="961"/>
        <v>588.10598506409656</v>
      </c>
    </row>
    <row r="1944" spans="2:39" x14ac:dyDescent="0.25">
      <c r="B1944" s="3">
        <f t="shared" si="944"/>
        <v>9630</v>
      </c>
      <c r="C1944" s="14">
        <f t="shared" si="945"/>
        <v>160.5</v>
      </c>
      <c r="D1944" s="11">
        <f t="shared" si="946"/>
        <v>1092.5715790452232</v>
      </c>
      <c r="E1944" s="11">
        <f t="shared" si="932"/>
        <v>858.00729109888471</v>
      </c>
      <c r="F1944" s="11">
        <f t="shared" si="947"/>
        <v>438.59425866721557</v>
      </c>
      <c r="G1944" s="11">
        <f t="shared" si="933"/>
        <v>731.70269963302451</v>
      </c>
      <c r="H1944" s="11">
        <f t="shared" si="934"/>
        <v>599.52198993171123</v>
      </c>
      <c r="I1944" s="24">
        <f t="shared" si="948"/>
        <v>438.59425866721557</v>
      </c>
      <c r="J1944" s="12">
        <f t="shared" si="935"/>
        <v>0.184602381317586</v>
      </c>
      <c r="K1944" s="24">
        <f t="shared" si="936"/>
        <v>626.23837632146649</v>
      </c>
      <c r="L1944" s="12">
        <f t="shared" si="949"/>
        <v>0.1790117025502852</v>
      </c>
      <c r="M1944" s="24">
        <f t="shared" si="950"/>
        <v>731.70269963302451</v>
      </c>
      <c r="N1944" s="12">
        <f t="shared" si="937"/>
        <v>0.14111807475116792</v>
      </c>
      <c r="O1944" s="24">
        <f t="shared" si="938"/>
        <v>2730.694272514856</v>
      </c>
      <c r="P1944" s="12">
        <f t="shared" si="951"/>
        <v>7.6071447150836649E-2</v>
      </c>
      <c r="Q1944" s="24">
        <f t="shared" si="952"/>
        <v>599.52198993171123</v>
      </c>
      <c r="R1944" s="12">
        <f t="shared" si="939"/>
        <v>0.27910170326481459</v>
      </c>
      <c r="S1944" s="24">
        <f t="shared" si="940"/>
        <v>759.37435235980001</v>
      </c>
      <c r="T1944" s="12">
        <f t="shared" si="953"/>
        <v>0.19757163039490805</v>
      </c>
      <c r="W1944" s="24">
        <f t="shared" si="954"/>
        <v>712.06479267798443</v>
      </c>
      <c r="X1944" s="24">
        <f t="shared" si="955"/>
        <v>1167.326241142596</v>
      </c>
      <c r="Y1944" s="13">
        <f t="shared" si="941"/>
        <v>0.21894881871540192</v>
      </c>
      <c r="Z1944" s="24">
        <f t="shared" si="942"/>
        <v>3648.5624605225071</v>
      </c>
      <c r="AA1944" s="24">
        <f t="shared" si="943"/>
        <v>19301.150162143316</v>
      </c>
      <c r="AB1944" s="24">
        <f t="shared" si="956"/>
        <v>731.70269963302451</v>
      </c>
      <c r="AC1944" s="24">
        <f t="shared" si="957"/>
        <v>599.52198993171123</v>
      </c>
      <c r="AE1944" s="14">
        <f t="shared" si="958"/>
        <v>160.5</v>
      </c>
      <c r="AF1944" s="24">
        <f t="shared" si="931"/>
        <v>524.76099496585562</v>
      </c>
      <c r="AG1944" s="3">
        <f t="shared" si="959"/>
        <v>-1</v>
      </c>
      <c r="AH1944" s="3">
        <f>IF(AC1944&lt;=450,AthetaR30_0,IF(AC1944&gt;=650,AthetaR30_2,(IF(AC1944&lt;=550,AthetaR30_0+(AthetaR30_1-AthetaR30_0)/100*(AC1944-450),AthetaR30_1+(AthetaR30_2-AthetaR30_1)/100*(AC1944-450)))))</f>
        <v>0</v>
      </c>
      <c r="AI1944" s="3">
        <f>IF(AD1944&lt;=450,AthetaR60_0,IF(AD1944&gt;=650,AthetaR60_2,(IF(AD1944&lt;=550,AthetaR60_0+(AthetaR60_1-AthetaR60_0)/100*(AD1944-450),AthetaR60_1+(AthetaR60_2-AthetaR60_1)/100*(AD1944-450)))))</f>
        <v>0.5</v>
      </c>
      <c r="AJ1944" s="3">
        <f>IF(AE1944&lt;=450,AthetaR90_0,IF(AE1944&gt;=650,AthetaR90_2,(IF(AE1944&lt;=550,AthetaR90_0+(AthetaR90_1-AthetaR90_0)/100*(AE1944-450),AthetaR90_1+(AthetaR90_2-AthetaR90_1)/100*(AE1944-450)))))</f>
        <v>1.3</v>
      </c>
      <c r="AK1944" s="3">
        <f>IF(AF1944&lt;=450,AthetaR120_0,IF(AF1944&gt;=650,AthetaR120_2,(IF(AF1944&lt;=550,AthetaR120_0+(AthetaR120_1-AthetaR120_0)/100*(AF1944-450),AthetaR120_1+(AthetaR120_2-AthetaR120_1)/100*(AF1944-450)))))</f>
        <v>1.3617208362458397</v>
      </c>
      <c r="AL1944" s="24">
        <f t="shared" si="960"/>
        <v>731.70269963302451</v>
      </c>
      <c r="AM1944" s="14">
        <f t="shared" si="961"/>
        <v>588.29271537909699</v>
      </c>
    </row>
    <row r="1945" spans="2:39" x14ac:dyDescent="0.25">
      <c r="B1945" s="3">
        <f t="shared" si="944"/>
        <v>9635</v>
      </c>
      <c r="C1945" s="14">
        <f t="shared" si="945"/>
        <v>160.58333333333334</v>
      </c>
      <c r="D1945" s="11">
        <f t="shared" si="946"/>
        <v>1092.6492925305008</v>
      </c>
      <c r="E1945" s="11">
        <f t="shared" si="932"/>
        <v>858.22108944753677</v>
      </c>
      <c r="F1945" s="11">
        <f t="shared" si="947"/>
        <v>438.77327036976584</v>
      </c>
      <c r="G1945" s="11">
        <f t="shared" si="933"/>
        <v>731.77877108017537</v>
      </c>
      <c r="H1945" s="11">
        <f t="shared" si="934"/>
        <v>599.71956156210615</v>
      </c>
      <c r="I1945" s="24">
        <f t="shared" si="948"/>
        <v>438.77327036976584</v>
      </c>
      <c r="J1945" s="12">
        <f t="shared" si="935"/>
        <v>0.18457220647358841</v>
      </c>
      <c r="K1945" s="24">
        <f t="shared" si="936"/>
        <v>626.34075709521267</v>
      </c>
      <c r="L1945" s="12">
        <f t="shared" si="949"/>
        <v>0.17895695643393736</v>
      </c>
      <c r="M1945" s="24">
        <f t="shared" si="950"/>
        <v>731.77877108017537</v>
      </c>
      <c r="N1945" s="12">
        <f t="shared" si="937"/>
        <v>0.13982532634431133</v>
      </c>
      <c r="O1945" s="24">
        <f t="shared" si="938"/>
        <v>2755.9407765831775</v>
      </c>
      <c r="P1945" s="12">
        <f t="shared" si="951"/>
        <v>7.5407046480391454E-2</v>
      </c>
      <c r="Q1945" s="24">
        <f t="shared" si="952"/>
        <v>599.71956156210615</v>
      </c>
      <c r="R1945" s="12">
        <f t="shared" si="939"/>
        <v>0.27901888396335234</v>
      </c>
      <c r="S1945" s="24">
        <f t="shared" si="940"/>
        <v>759.59975234892431</v>
      </c>
      <c r="T1945" s="12">
        <f t="shared" si="953"/>
        <v>0.19747064783171561</v>
      </c>
      <c r="W1945" s="24">
        <f t="shared" si="954"/>
        <v>712.2837414966998</v>
      </c>
      <c r="X1945" s="24">
        <f t="shared" si="955"/>
        <v>1171.5945443358892</v>
      </c>
      <c r="Y1945" s="13">
        <f t="shared" si="941"/>
        <v>0.21825561846252553</v>
      </c>
      <c r="Z1945" s="24">
        <f t="shared" si="942"/>
        <v>3648.4336987709239</v>
      </c>
      <c r="AA1945" s="24">
        <f t="shared" si="943"/>
        <v>19312.268714645968</v>
      </c>
      <c r="AB1945" s="24">
        <f t="shared" si="956"/>
        <v>731.77877108017537</v>
      </c>
      <c r="AC1945" s="24">
        <f t="shared" si="957"/>
        <v>599.71956156210615</v>
      </c>
      <c r="AE1945" s="14">
        <f t="shared" si="958"/>
        <v>160.58333333333334</v>
      </c>
      <c r="AF1945" s="24">
        <f t="shared" si="931"/>
        <v>524.85978078105313</v>
      </c>
      <c r="AG1945" s="3">
        <f t="shared" si="959"/>
        <v>-1</v>
      </c>
      <c r="AH1945" s="3">
        <f>IF(AC1945&lt;=450,AthetaR30_0,IF(AC1945&gt;=650,AthetaR30_2,(IF(AC1945&lt;=550,AthetaR30_0+(AthetaR30_1-AthetaR30_0)/100*(AC1945-450),AthetaR30_1+(AthetaR30_2-AthetaR30_1)/100*(AC1945-450)))))</f>
        <v>0</v>
      </c>
      <c r="AI1945" s="3">
        <f>IF(AD1945&lt;=450,AthetaR60_0,IF(AD1945&gt;=650,AthetaR60_2,(IF(AD1945&lt;=550,AthetaR60_0+(AthetaR60_1-AthetaR60_0)/100*(AD1945-450),AthetaR60_1+(AthetaR60_2-AthetaR60_1)/100*(AD1945-450)))))</f>
        <v>0.5</v>
      </c>
      <c r="AJ1945" s="3">
        <f>IF(AE1945&lt;=450,AthetaR90_0,IF(AE1945&gt;=650,AthetaR90_2,(IF(AE1945&lt;=550,AthetaR90_0+(AthetaR90_1-AthetaR90_0)/100*(AE1945-450),AthetaR90_1+(AthetaR90_2-AthetaR90_1)/100*(AE1945-450)))))</f>
        <v>1.3</v>
      </c>
      <c r="AK1945" s="3">
        <f>IF(AF1945&lt;=450,AthetaR120_0,IF(AF1945&gt;=650,AthetaR120_2,(IF(AF1945&lt;=550,AthetaR120_0+(AthetaR120_1-AthetaR120_0)/100*(AF1945-450),AthetaR120_1+(AthetaR120_2-AthetaR120_1)/100*(AF1945-450)))))</f>
        <v>1.3610095783764176</v>
      </c>
      <c r="AL1945" s="24">
        <f t="shared" si="960"/>
        <v>731.77877108017537</v>
      </c>
      <c r="AM1945" s="14">
        <f t="shared" si="961"/>
        <v>588.47938000744398</v>
      </c>
    </row>
    <row r="1946" spans="2:39" x14ac:dyDescent="0.25">
      <c r="B1946" s="3">
        <f t="shared" si="944"/>
        <v>9640</v>
      </c>
      <c r="C1946" s="14">
        <f t="shared" si="945"/>
        <v>160.66666666666666</v>
      </c>
      <c r="D1946" s="11">
        <f t="shared" si="946"/>
        <v>1092.7269657288482</v>
      </c>
      <c r="E1946" s="11">
        <f t="shared" si="932"/>
        <v>858.43488779618883</v>
      </c>
      <c r="F1946" s="11">
        <f t="shared" si="947"/>
        <v>438.95222732619976</v>
      </c>
      <c r="G1946" s="11">
        <f t="shared" si="933"/>
        <v>731.85417812665571</v>
      </c>
      <c r="H1946" s="11">
        <f t="shared" si="934"/>
        <v>599.91703220993782</v>
      </c>
      <c r="I1946" s="24">
        <f t="shared" si="948"/>
        <v>438.95222732619976</v>
      </c>
      <c r="J1946" s="12">
        <f t="shared" si="935"/>
        <v>0.18454202746225828</v>
      </c>
      <c r="K1946" s="24">
        <f t="shared" si="936"/>
        <v>626.4431854962919</v>
      </c>
      <c r="L1946" s="12">
        <f t="shared" si="949"/>
        <v>0.17890221755725044</v>
      </c>
      <c r="M1946" s="24">
        <f t="shared" si="950"/>
        <v>731.85417812665571</v>
      </c>
      <c r="N1946" s="12">
        <f t="shared" si="937"/>
        <v>0.13853630631652508</v>
      </c>
      <c r="O1946" s="24">
        <f t="shared" si="938"/>
        <v>2781.5836058953132</v>
      </c>
      <c r="P1946" s="12">
        <f t="shared" si="951"/>
        <v>7.4744123124610526E-2</v>
      </c>
      <c r="Q1946" s="24">
        <f t="shared" si="952"/>
        <v>599.91703220993782</v>
      </c>
      <c r="R1946" s="12">
        <f t="shared" si="939"/>
        <v>0.27893609010604792</v>
      </c>
      <c r="S1946" s="24">
        <f t="shared" si="940"/>
        <v>759.82521687551366</v>
      </c>
      <c r="T1946" s="12">
        <f t="shared" si="953"/>
        <v>0.19736972805515773</v>
      </c>
      <c r="W1946" s="24">
        <f t="shared" si="954"/>
        <v>712.50199711516234</v>
      </c>
      <c r="X1946" s="24">
        <f t="shared" si="955"/>
        <v>1175.9222891582467</v>
      </c>
      <c r="Y1946" s="13">
        <f t="shared" si="941"/>
        <v>0.21755735313172062</v>
      </c>
      <c r="Z1946" s="24">
        <f t="shared" si="942"/>
        <v>3648.3222670256623</v>
      </c>
      <c r="AA1946" s="24">
        <f t="shared" si="943"/>
        <v>19323.464987398216</v>
      </c>
      <c r="AB1946" s="24">
        <f t="shared" si="956"/>
        <v>731.85417812665571</v>
      </c>
      <c r="AC1946" s="24">
        <f t="shared" si="957"/>
        <v>599.91703220993782</v>
      </c>
      <c r="AE1946" s="14">
        <f t="shared" si="958"/>
        <v>160.66666666666666</v>
      </c>
      <c r="AF1946" s="24">
        <f t="shared" si="931"/>
        <v>524.95851610496891</v>
      </c>
      <c r="AG1946" s="3">
        <f t="shared" si="959"/>
        <v>-1</v>
      </c>
      <c r="AH1946" s="3">
        <f>IF(AC1946&lt;=450,AthetaR30_0,IF(AC1946&gt;=650,AthetaR30_2,(IF(AC1946&lt;=550,AthetaR30_0+(AthetaR30_1-AthetaR30_0)/100*(AC1946-450),AthetaR30_1+(AthetaR30_2-AthetaR30_1)/100*(AC1946-450)))))</f>
        <v>0</v>
      </c>
      <c r="AI1946" s="3">
        <f>IF(AD1946&lt;=450,AthetaR60_0,IF(AD1946&gt;=650,AthetaR60_2,(IF(AD1946&lt;=550,AthetaR60_0+(AthetaR60_1-AthetaR60_0)/100*(AD1946-450),AthetaR60_1+(AthetaR60_2-AthetaR60_1)/100*(AD1946-450)))))</f>
        <v>0.5</v>
      </c>
      <c r="AJ1946" s="3">
        <f>IF(AE1946&lt;=450,AthetaR90_0,IF(AE1946&gt;=650,AthetaR90_2,(IF(AE1946&lt;=550,AthetaR90_0+(AthetaR90_1-AthetaR90_0)/100*(AE1946-450),AthetaR90_1+(AthetaR90_2-AthetaR90_1)/100*(AE1946-450)))))</f>
        <v>1.3</v>
      </c>
      <c r="AK1946" s="3">
        <f>IF(AF1946&lt;=450,AthetaR120_0,IF(AF1946&gt;=650,AthetaR120_2,(IF(AF1946&lt;=550,AthetaR120_0+(AthetaR120_1-AthetaR120_0)/100*(AF1946-450),AthetaR120_1+(AthetaR120_2-AthetaR120_1)/100*(AF1946-450)))))</f>
        <v>1.3602986840442239</v>
      </c>
      <c r="AL1946" s="24">
        <f t="shared" si="960"/>
        <v>731.85417812665571</v>
      </c>
      <c r="AM1946" s="14">
        <f t="shared" si="961"/>
        <v>588.6659793561422</v>
      </c>
    </row>
    <row r="1947" spans="2:39" x14ac:dyDescent="0.25">
      <c r="B1947" s="3">
        <f t="shared" si="944"/>
        <v>9645</v>
      </c>
      <c r="C1947" s="14">
        <f t="shared" si="945"/>
        <v>160.75</v>
      </c>
      <c r="D1947" s="11">
        <f t="shared" si="946"/>
        <v>1092.8045986820134</v>
      </c>
      <c r="E1947" s="11">
        <f t="shared" si="932"/>
        <v>858.64868614484089</v>
      </c>
      <c r="F1947" s="11">
        <f t="shared" si="947"/>
        <v>439.13112954375703</v>
      </c>
      <c r="G1947" s="11">
        <f t="shared" si="933"/>
        <v>731.92892224978027</v>
      </c>
      <c r="H1947" s="11">
        <f t="shared" si="934"/>
        <v>600.11440193799297</v>
      </c>
      <c r="I1947" s="24">
        <f t="shared" si="948"/>
        <v>439.13112954375703</v>
      </c>
      <c r="J1947" s="12">
        <f t="shared" si="935"/>
        <v>0.18451184429016038</v>
      </c>
      <c r="K1947" s="24">
        <f t="shared" si="936"/>
        <v>626.54566153272276</v>
      </c>
      <c r="L1947" s="12">
        <f t="shared" si="949"/>
        <v>0.17884748593723929</v>
      </c>
      <c r="M1947" s="24">
        <f t="shared" si="950"/>
        <v>731.92892224978027</v>
      </c>
      <c r="N1947" s="12">
        <f t="shared" si="937"/>
        <v>0.13725112253454341</v>
      </c>
      <c r="O1947" s="24">
        <f t="shared" si="938"/>
        <v>2807.6296306746231</v>
      </c>
      <c r="P1947" s="12">
        <f t="shared" si="951"/>
        <v>7.4082733144051033E-2</v>
      </c>
      <c r="Q1947" s="24">
        <f t="shared" si="952"/>
        <v>600.11440193799297</v>
      </c>
      <c r="R1947" s="12">
        <f t="shared" si="939"/>
        <v>0.27876353049173086</v>
      </c>
      <c r="S1947" s="24">
        <f t="shared" si="940"/>
        <v>760.29556228311105</v>
      </c>
      <c r="T1947" s="12">
        <f t="shared" si="953"/>
        <v>0.19721082075341467</v>
      </c>
      <c r="W1947" s="24">
        <f t="shared" si="954"/>
        <v>712.71955446829406</v>
      </c>
      <c r="X1947" s="24">
        <f t="shared" si="955"/>
        <v>1180.3105561052434</v>
      </c>
      <c r="Y1947" s="13">
        <f t="shared" si="941"/>
        <v>0.21685399309180844</v>
      </c>
      <c r="Z1947" s="24">
        <f t="shared" si="942"/>
        <v>3648.2282919136705</v>
      </c>
      <c r="AA1947" s="24">
        <f t="shared" si="943"/>
        <v>19334.739666995654</v>
      </c>
      <c r="AB1947" s="24">
        <f t="shared" si="956"/>
        <v>731.92892224978027</v>
      </c>
      <c r="AC1947" s="24">
        <f t="shared" si="957"/>
        <v>600.11440193799297</v>
      </c>
      <c r="AE1947" s="14">
        <f t="shared" si="958"/>
        <v>160.75</v>
      </c>
      <c r="AF1947" s="24">
        <f t="shared" si="931"/>
        <v>525.05720096899654</v>
      </c>
      <c r="AG1947" s="3">
        <f t="shared" si="959"/>
        <v>-1</v>
      </c>
      <c r="AH1947" s="3">
        <f>IF(AC1947&lt;=450,AthetaR30_0,IF(AC1947&gt;=650,AthetaR30_2,(IF(AC1947&lt;=550,AthetaR30_0+(AthetaR30_1-AthetaR30_0)/100*(AC1947-450),AthetaR30_1+(AthetaR30_2-AthetaR30_1)/100*(AC1947-450)))))</f>
        <v>0</v>
      </c>
      <c r="AI1947" s="3">
        <f>IF(AD1947&lt;=450,AthetaR60_0,IF(AD1947&gt;=650,AthetaR60_2,(IF(AD1947&lt;=550,AthetaR60_0+(AthetaR60_1-AthetaR60_0)/100*(AD1947-450),AthetaR60_1+(AthetaR60_2-AthetaR60_1)/100*(AD1947-450)))))</f>
        <v>0.5</v>
      </c>
      <c r="AJ1947" s="3">
        <f>IF(AE1947&lt;=450,AthetaR90_0,IF(AE1947&gt;=650,AthetaR90_2,(IF(AE1947&lt;=550,AthetaR90_0+(AthetaR90_1-AthetaR90_0)/100*(AE1947-450),AthetaR90_1+(AthetaR90_2-AthetaR90_1)/100*(AE1947-450)))))</f>
        <v>1.3</v>
      </c>
      <c r="AK1947" s="3">
        <f>IF(AF1947&lt;=450,AthetaR120_0,IF(AF1947&gt;=650,AthetaR120_2,(IF(AF1947&lt;=550,AthetaR120_0+(AthetaR120_1-AthetaR120_0)/100*(AF1947-450),AthetaR120_1+(AthetaR120_2-AthetaR120_1)/100*(AF1947-450)))))</f>
        <v>1.359588153023225</v>
      </c>
      <c r="AL1947" s="24">
        <f t="shared" si="960"/>
        <v>731.92892224978027</v>
      </c>
      <c r="AM1947" s="14">
        <f t="shared" si="961"/>
        <v>588.85251383434229</v>
      </c>
    </row>
    <row r="1948" spans="2:39" x14ac:dyDescent="0.25">
      <c r="B1948" s="3">
        <f t="shared" si="944"/>
        <v>9650</v>
      </c>
      <c r="C1948" s="14">
        <f t="shared" si="945"/>
        <v>160.83333333333334</v>
      </c>
      <c r="D1948" s="11">
        <f t="shared" si="946"/>
        <v>1092.8821914316795</v>
      </c>
      <c r="E1948" s="11">
        <f t="shared" si="932"/>
        <v>858.86248449349307</v>
      </c>
      <c r="F1948" s="11">
        <f t="shared" si="947"/>
        <v>439.30997702969427</v>
      </c>
      <c r="G1948" s="11">
        <f t="shared" si="933"/>
        <v>732.00300498292427</v>
      </c>
      <c r="H1948" s="11">
        <f t="shared" si="934"/>
        <v>600.31161275874638</v>
      </c>
      <c r="I1948" s="24">
        <f t="shared" si="948"/>
        <v>439.30997702969427</v>
      </c>
      <c r="J1948" s="12">
        <f t="shared" si="935"/>
        <v>0.18448165696388652</v>
      </c>
      <c r="K1948" s="24">
        <f t="shared" si="936"/>
        <v>626.64818521242864</v>
      </c>
      <c r="L1948" s="12">
        <f t="shared" si="949"/>
        <v>0.17879276159090218</v>
      </c>
      <c r="M1948" s="24">
        <f t="shared" si="950"/>
        <v>732.00300498292427</v>
      </c>
      <c r="N1948" s="12">
        <f t="shared" si="937"/>
        <v>0.13596988226610923</v>
      </c>
      <c r="O1948" s="24">
        <f t="shared" si="938"/>
        <v>2834.0858434896718</v>
      </c>
      <c r="P1948" s="12">
        <f t="shared" si="951"/>
        <v>7.3422932489459622E-2</v>
      </c>
      <c r="Q1948" s="24">
        <f t="shared" si="952"/>
        <v>600.31161275874638</v>
      </c>
      <c r="R1948" s="12">
        <f t="shared" si="939"/>
        <v>0.27871401956662545</v>
      </c>
      <c r="S1948" s="24">
        <f t="shared" si="940"/>
        <v>760.43062164144806</v>
      </c>
      <c r="T1948" s="12">
        <f t="shared" si="953"/>
        <v>0.19713154181870654</v>
      </c>
      <c r="W1948" s="24">
        <f t="shared" si="954"/>
        <v>712.93640846138589</v>
      </c>
      <c r="X1948" s="24">
        <f t="shared" si="955"/>
        <v>1184.7604489950504</v>
      </c>
      <c r="Y1948" s="13">
        <f t="shared" si="941"/>
        <v>0.21614550905764846</v>
      </c>
      <c r="Z1948" s="24">
        <f t="shared" si="942"/>
        <v>3648.1519008026794</v>
      </c>
      <c r="AA1948" s="24">
        <f t="shared" si="943"/>
        <v>19346.09344427623</v>
      </c>
      <c r="AB1948" s="24">
        <f t="shared" si="956"/>
        <v>732.00300498292427</v>
      </c>
      <c r="AC1948" s="24">
        <f t="shared" si="957"/>
        <v>600.31161275874638</v>
      </c>
      <c r="AE1948" s="14">
        <f t="shared" si="958"/>
        <v>160.83333333333334</v>
      </c>
      <c r="AF1948" s="24">
        <f t="shared" si="931"/>
        <v>525.15580637937319</v>
      </c>
      <c r="AG1948" s="3">
        <f t="shared" si="959"/>
        <v>-1</v>
      </c>
      <c r="AH1948" s="3">
        <f>IF(AC1948&lt;=450,AthetaR30_0,IF(AC1948&gt;=650,AthetaR30_2,(IF(AC1948&lt;=550,AthetaR30_0+(AthetaR30_1-AthetaR30_0)/100*(AC1948-450),AthetaR30_1+(AthetaR30_2-AthetaR30_1)/100*(AC1948-450)))))</f>
        <v>0</v>
      </c>
      <c r="AI1948" s="3">
        <f>IF(AD1948&lt;=450,AthetaR60_0,IF(AD1948&gt;=650,AthetaR60_2,(IF(AD1948&lt;=550,AthetaR60_0+(AthetaR60_1-AthetaR60_0)/100*(AD1948-450),AthetaR60_1+(AthetaR60_2-AthetaR60_1)/100*(AD1948-450)))))</f>
        <v>0.5</v>
      </c>
      <c r="AJ1948" s="3">
        <f>IF(AE1948&lt;=450,AthetaR90_0,IF(AE1948&gt;=650,AthetaR90_2,(IF(AE1948&lt;=550,AthetaR90_0+(AthetaR90_1-AthetaR90_0)/100*(AE1948-450),AthetaR90_1+(AthetaR90_2-AthetaR90_1)/100*(AE1948-450)))))</f>
        <v>1.3</v>
      </c>
      <c r="AK1948" s="3">
        <f>IF(AF1948&lt;=450,AthetaR120_0,IF(AF1948&gt;=650,AthetaR120_2,(IF(AF1948&lt;=550,AthetaR120_0+(AthetaR120_1-AthetaR120_0)/100*(AF1948-450),AthetaR120_1+(AthetaR120_2-AthetaR120_1)/100*(AF1948-450)))))</f>
        <v>1.3588781940685131</v>
      </c>
      <c r="AL1948" s="24">
        <f t="shared" si="960"/>
        <v>732.00300498292427</v>
      </c>
      <c r="AM1948" s="14">
        <f t="shared" si="961"/>
        <v>589.03892515068026</v>
      </c>
    </row>
    <row r="1949" spans="2:39" x14ac:dyDescent="0.25">
      <c r="B1949" s="3">
        <f t="shared" si="944"/>
        <v>9655</v>
      </c>
      <c r="C1949" s="14">
        <f t="shared" si="945"/>
        <v>160.91666666666666</v>
      </c>
      <c r="D1949" s="11">
        <f t="shared" si="946"/>
        <v>1092.959744019465</v>
      </c>
      <c r="E1949" s="11">
        <f t="shared" si="932"/>
        <v>859.07628284214502</v>
      </c>
      <c r="F1949" s="11">
        <f t="shared" si="947"/>
        <v>439.48876979128516</v>
      </c>
      <c r="G1949" s="11">
        <f t="shared" si="933"/>
        <v>732.07642791541377</v>
      </c>
      <c r="H1949" s="11">
        <f t="shared" si="934"/>
        <v>600.50874430056513</v>
      </c>
      <c r="I1949" s="24">
        <f t="shared" si="948"/>
        <v>439.48876979128516</v>
      </c>
      <c r="J1949" s="12">
        <f t="shared" si="935"/>
        <v>0.18445146549005553</v>
      </c>
      <c r="K1949" s="24">
        <f t="shared" si="936"/>
        <v>626.75075654323803</v>
      </c>
      <c r="L1949" s="12">
        <f t="shared" si="949"/>
        <v>0.17873804453522099</v>
      </c>
      <c r="M1949" s="24">
        <f t="shared" si="950"/>
        <v>732.07642791541377</v>
      </c>
      <c r="N1949" s="12">
        <f t="shared" si="937"/>
        <v>0.13469269213336399</v>
      </c>
      <c r="O1949" s="24">
        <f t="shared" si="938"/>
        <v>2860.9593614016462</v>
      </c>
      <c r="P1949" s="12">
        <f t="shared" si="951"/>
        <v>7.2764776977017095E-2</v>
      </c>
      <c r="Q1949" s="24">
        <f t="shared" si="952"/>
        <v>600.50874430056513</v>
      </c>
      <c r="R1949" s="12">
        <f t="shared" si="939"/>
        <v>0.27866440424754541</v>
      </c>
      <c r="S1949" s="24">
        <f t="shared" si="940"/>
        <v>760.56601391744687</v>
      </c>
      <c r="T1949" s="12">
        <f t="shared" si="953"/>
        <v>0.19705222441549014</v>
      </c>
      <c r="W1949" s="24">
        <f t="shared" si="954"/>
        <v>713.15255397044359</v>
      </c>
      <c r="X1949" s="24">
        <f t="shared" si="955"/>
        <v>1189.2730955340007</v>
      </c>
      <c r="Y1949" s="13">
        <f t="shared" si="941"/>
        <v>0.21543187211230502</v>
      </c>
      <c r="Z1949" s="24">
        <f t="shared" si="942"/>
        <v>3648.0932217925356</v>
      </c>
      <c r="AA1949" s="24">
        <f t="shared" si="943"/>
        <v>19357.527014283067</v>
      </c>
      <c r="AB1949" s="24">
        <f t="shared" si="956"/>
        <v>732.07642791541377</v>
      </c>
      <c r="AC1949" s="24">
        <f t="shared" si="957"/>
        <v>600.50874430056513</v>
      </c>
      <c r="AE1949" s="14">
        <f t="shared" si="958"/>
        <v>160.91666666666666</v>
      </c>
      <c r="AF1949" s="24">
        <f t="shared" si="931"/>
        <v>525.25437215028251</v>
      </c>
      <c r="AG1949" s="3">
        <f t="shared" si="959"/>
        <v>-1</v>
      </c>
      <c r="AH1949" s="3">
        <f>IF(AC1949&lt;=450,AthetaR30_0,IF(AC1949&gt;=650,AthetaR30_2,(IF(AC1949&lt;=550,AthetaR30_0+(AthetaR30_1-AthetaR30_0)/100*(AC1949-450),AthetaR30_1+(AthetaR30_2-AthetaR30_1)/100*(AC1949-450)))))</f>
        <v>0</v>
      </c>
      <c r="AI1949" s="3">
        <f>IF(AD1949&lt;=450,AthetaR60_0,IF(AD1949&gt;=650,AthetaR60_2,(IF(AD1949&lt;=550,AthetaR60_0+(AthetaR60_1-AthetaR60_0)/100*(AD1949-450),AthetaR60_1+(AthetaR60_2-AthetaR60_1)/100*(AD1949-450)))))</f>
        <v>0.5</v>
      </c>
      <c r="AJ1949" s="3">
        <f>IF(AE1949&lt;=450,AthetaR90_0,IF(AE1949&gt;=650,AthetaR90_2,(IF(AE1949&lt;=550,AthetaR90_0+(AthetaR90_1-AthetaR90_0)/100*(AE1949-450),AthetaR90_1+(AthetaR90_2-AthetaR90_1)/100*(AE1949-450)))))</f>
        <v>1.3</v>
      </c>
      <c r="AK1949" s="3">
        <f>IF(AF1949&lt;=450,AthetaR120_0,IF(AF1949&gt;=650,AthetaR120_2,(IF(AF1949&lt;=550,AthetaR120_0+(AthetaR120_1-AthetaR120_0)/100*(AF1949-450),AthetaR120_1+(AthetaR120_2-AthetaR120_1)/100*(AF1949-450)))))</f>
        <v>1.3581685205179661</v>
      </c>
      <c r="AL1949" s="24">
        <f t="shared" si="960"/>
        <v>732.07642791541377</v>
      </c>
      <c r="AM1949" s="14">
        <f t="shared" si="961"/>
        <v>589.22529417844669</v>
      </c>
    </row>
    <row r="1950" spans="2:39" x14ac:dyDescent="0.25">
      <c r="B1950" s="3">
        <f t="shared" si="944"/>
        <v>9660</v>
      </c>
      <c r="C1950" s="14">
        <f t="shared" si="945"/>
        <v>161</v>
      </c>
      <c r="D1950" s="11">
        <f t="shared" si="946"/>
        <v>1093.037256486924</v>
      </c>
      <c r="E1950" s="11">
        <f t="shared" si="932"/>
        <v>859.2900811907972</v>
      </c>
      <c r="F1950" s="11">
        <f t="shared" si="947"/>
        <v>439.6675078358204</v>
      </c>
      <c r="G1950" s="11">
        <f t="shared" si="933"/>
        <v>732.14919269239078</v>
      </c>
      <c r="H1950" s="11">
        <f t="shared" si="934"/>
        <v>600.70579652498066</v>
      </c>
      <c r="I1950" s="24">
        <f t="shared" si="948"/>
        <v>439.6675078358204</v>
      </c>
      <c r="J1950" s="12">
        <f t="shared" si="935"/>
        <v>0.18442126987531365</v>
      </c>
      <c r="K1950" s="24">
        <f t="shared" si="936"/>
        <v>626.85337553288355</v>
      </c>
      <c r="L1950" s="12">
        <f t="shared" si="949"/>
        <v>0.1786833347871655</v>
      </c>
      <c r="M1950" s="24">
        <f t="shared" si="950"/>
        <v>732.14919269239078</v>
      </c>
      <c r="N1950" s="12">
        <f t="shared" si="937"/>
        <v>0.13341965806640943</v>
      </c>
      <c r="O1950" s="24">
        <f t="shared" si="938"/>
        <v>2888.2574281484817</v>
      </c>
      <c r="P1950" s="12">
        <f t="shared" si="951"/>
        <v>7.2108322263504374E-2</v>
      </c>
      <c r="Q1950" s="24">
        <f t="shared" si="952"/>
        <v>600.70579652498066</v>
      </c>
      <c r="R1950" s="12">
        <f t="shared" si="939"/>
        <v>0.2786146842257633</v>
      </c>
      <c r="S1950" s="24">
        <f t="shared" si="940"/>
        <v>760.70174028407337</v>
      </c>
      <c r="T1950" s="12">
        <f t="shared" si="953"/>
        <v>0.19697286841430156</v>
      </c>
      <c r="W1950" s="24">
        <f t="shared" si="954"/>
        <v>713.36798584255587</v>
      </c>
      <c r="X1950" s="24">
        <f t="shared" si="955"/>
        <v>1193.8496478969673</v>
      </c>
      <c r="Y1950" s="13">
        <f t="shared" si="941"/>
        <v>0.21471305372982682</v>
      </c>
      <c r="Z1950" s="24">
        <f t="shared" si="942"/>
        <v>3648.0523837060332</v>
      </c>
      <c r="AA1950" s="24">
        <f t="shared" si="943"/>
        <v>19369.041076224152</v>
      </c>
      <c r="AB1950" s="24">
        <f t="shared" si="956"/>
        <v>732.14919269239078</v>
      </c>
      <c r="AC1950" s="24">
        <f t="shared" si="957"/>
        <v>600.70579652498066</v>
      </c>
      <c r="AE1950" s="14">
        <f t="shared" si="958"/>
        <v>161</v>
      </c>
      <c r="AF1950" s="24">
        <f t="shared" si="931"/>
        <v>525.35289826249027</v>
      </c>
      <c r="AG1950" s="3">
        <f t="shared" si="959"/>
        <v>-1</v>
      </c>
      <c r="AH1950" s="3">
        <f>IF(AC1950&lt;=450,AthetaR30_0,IF(AC1950&gt;=650,AthetaR30_2,(IF(AC1950&lt;=550,AthetaR30_0+(AthetaR30_1-AthetaR30_0)/100*(AC1950-450),AthetaR30_1+(AthetaR30_2-AthetaR30_1)/100*(AC1950-450)))))</f>
        <v>0</v>
      </c>
      <c r="AI1950" s="3">
        <f>IF(AD1950&lt;=450,AthetaR60_0,IF(AD1950&gt;=650,AthetaR60_2,(IF(AD1950&lt;=550,AthetaR60_0+(AthetaR60_1-AthetaR60_0)/100*(AD1950-450),AthetaR60_1+(AthetaR60_2-AthetaR60_1)/100*(AD1950-450)))))</f>
        <v>0.5</v>
      </c>
      <c r="AJ1950" s="3">
        <f>IF(AE1950&lt;=450,AthetaR90_0,IF(AE1950&gt;=650,AthetaR90_2,(IF(AE1950&lt;=550,AthetaR90_0+(AthetaR90_1-AthetaR90_0)/100*(AE1950-450),AthetaR90_1+(AthetaR90_2-AthetaR90_1)/100*(AE1950-450)))))</f>
        <v>1.3</v>
      </c>
      <c r="AK1950" s="3">
        <f>IF(AF1950&lt;=450,AthetaR120_0,IF(AF1950&gt;=650,AthetaR120_2,(IF(AF1950&lt;=550,AthetaR120_0+(AthetaR120_1-AthetaR120_0)/100*(AF1950-450),AthetaR120_1+(AthetaR120_2-AthetaR120_1)/100*(AF1950-450)))))</f>
        <v>1.3574591325100702</v>
      </c>
      <c r="AL1950" s="24">
        <f t="shared" si="960"/>
        <v>732.14919269239078</v>
      </c>
      <c r="AM1950" s="14">
        <f t="shared" si="961"/>
        <v>589.41162123063089</v>
      </c>
    </row>
    <row r="1951" spans="2:39" x14ac:dyDescent="0.25">
      <c r="B1951" s="3">
        <f t="shared" si="944"/>
        <v>9665</v>
      </c>
      <c r="C1951" s="14">
        <f t="shared" si="945"/>
        <v>161.08333333333334</v>
      </c>
      <c r="D1951" s="11">
        <f t="shared" si="946"/>
        <v>1093.114728875546</v>
      </c>
      <c r="E1951" s="11">
        <f t="shared" si="932"/>
        <v>859.50387953944937</v>
      </c>
      <c r="F1951" s="11">
        <f t="shared" si="947"/>
        <v>439.84619117060754</v>
      </c>
      <c r="G1951" s="11">
        <f t="shared" si="933"/>
        <v>732.22130101465427</v>
      </c>
      <c r="H1951" s="11">
        <f t="shared" si="934"/>
        <v>600.90276939339492</v>
      </c>
      <c r="I1951" s="24">
        <f t="shared" si="948"/>
        <v>439.84619117060754</v>
      </c>
      <c r="J1951" s="12">
        <f t="shared" si="935"/>
        <v>0.18439107012633377</v>
      </c>
      <c r="K1951" s="24">
        <f t="shared" si="936"/>
        <v>626.95604218900382</v>
      </c>
      <c r="L1951" s="12">
        <f t="shared" si="949"/>
        <v>0.17862863236370144</v>
      </c>
      <c r="M1951" s="24">
        <f t="shared" si="950"/>
        <v>732.22130101465427</v>
      </c>
      <c r="N1951" s="12">
        <f t="shared" si="937"/>
        <v>0.13215088525706203</v>
      </c>
      <c r="O1951" s="24">
        <f t="shared" si="938"/>
        <v>2915.9874163668896</v>
      </c>
      <c r="P1951" s="12">
        <f t="shared" si="951"/>
        <v>7.1453623821400553E-2</v>
      </c>
      <c r="Q1951" s="24">
        <f t="shared" si="952"/>
        <v>600.90276939339492</v>
      </c>
      <c r="R1951" s="12">
        <f t="shared" si="939"/>
        <v>0.27856485919139701</v>
      </c>
      <c r="S1951" s="24">
        <f t="shared" si="940"/>
        <v>760.83780191963695</v>
      </c>
      <c r="T1951" s="12">
        <f t="shared" si="953"/>
        <v>0.19689347368506982</v>
      </c>
      <c r="W1951" s="24">
        <f t="shared" si="954"/>
        <v>713.58269889628571</v>
      </c>
      <c r="X1951" s="24">
        <f t="shared" si="955"/>
        <v>1198.4912833229619</v>
      </c>
      <c r="Y1951" s="13">
        <f t="shared" si="941"/>
        <v>0.21398902579865145</v>
      </c>
      <c r="Z1951" s="24">
        <f t="shared" si="942"/>
        <v>3648.0295160790915</v>
      </c>
      <c r="AA1951" s="24">
        <f t="shared" si="943"/>
        <v>19380.636333429538</v>
      </c>
      <c r="AB1951" s="24">
        <f t="shared" si="956"/>
        <v>732.22130101465427</v>
      </c>
      <c r="AC1951" s="24">
        <f t="shared" si="957"/>
        <v>600.90276939339492</v>
      </c>
      <c r="AE1951" s="14">
        <f t="shared" si="958"/>
        <v>161.08333333333334</v>
      </c>
      <c r="AF1951" s="24">
        <f t="shared" si="931"/>
        <v>525.45138469669746</v>
      </c>
      <c r="AG1951" s="3">
        <f t="shared" si="959"/>
        <v>-1</v>
      </c>
      <c r="AH1951" s="3">
        <f>IF(AC1951&lt;=450,AthetaR30_0,IF(AC1951&gt;=650,AthetaR30_2,(IF(AC1951&lt;=550,AthetaR30_0+(AthetaR30_1-AthetaR30_0)/100*(AC1951-450),AthetaR30_1+(AthetaR30_2-AthetaR30_1)/100*(AC1951-450)))))</f>
        <v>0</v>
      </c>
      <c r="AI1951" s="3">
        <f>IF(AD1951&lt;=450,AthetaR60_0,IF(AD1951&gt;=650,AthetaR60_2,(IF(AD1951&lt;=550,AthetaR60_0+(AthetaR60_1-AthetaR60_0)/100*(AD1951-450),AthetaR60_1+(AthetaR60_2-AthetaR60_1)/100*(AD1951-450)))))</f>
        <v>0.5</v>
      </c>
      <c r="AJ1951" s="3">
        <f>IF(AE1951&lt;=450,AthetaR90_0,IF(AE1951&gt;=650,AthetaR90_2,(IF(AE1951&lt;=550,AthetaR90_0+(AthetaR90_1-AthetaR90_0)/100*(AE1951-450),AthetaR90_1+(AthetaR90_2-AthetaR90_1)/100*(AE1951-450)))))</f>
        <v>1.3</v>
      </c>
      <c r="AK1951" s="3">
        <f>IF(AF1951&lt;=450,AthetaR120_0,IF(AF1951&gt;=650,AthetaR120_2,(IF(AF1951&lt;=550,AthetaR120_0+(AthetaR120_1-AthetaR120_0)/100*(AF1951-450),AthetaR120_1+(AthetaR120_2-AthetaR120_1)/100*(AF1951-450)))))</f>
        <v>1.3567500301837785</v>
      </c>
      <c r="AL1951" s="24">
        <f t="shared" si="960"/>
        <v>732.22130101465427</v>
      </c>
      <c r="AM1951" s="14">
        <f t="shared" si="961"/>
        <v>589.59790662217983</v>
      </c>
    </row>
    <row r="1952" spans="2:39" x14ac:dyDescent="0.25">
      <c r="B1952" s="3">
        <f t="shared" si="944"/>
        <v>9670</v>
      </c>
      <c r="C1952" s="14">
        <f t="shared" si="945"/>
        <v>161.16666666666666</v>
      </c>
      <c r="D1952" s="11">
        <f t="shared" si="946"/>
        <v>1093.1921612267558</v>
      </c>
      <c r="E1952" s="11">
        <f t="shared" si="932"/>
        <v>859.71767788810132</v>
      </c>
      <c r="F1952" s="11">
        <f t="shared" si="947"/>
        <v>440.02481980297125</v>
      </c>
      <c r="G1952" s="11">
        <f t="shared" si="933"/>
        <v>732.29275463847569</v>
      </c>
      <c r="H1952" s="11">
        <f t="shared" si="934"/>
        <v>601.09966286708004</v>
      </c>
      <c r="I1952" s="24">
        <f t="shared" si="948"/>
        <v>440.02481980297125</v>
      </c>
      <c r="J1952" s="12">
        <f t="shared" si="935"/>
        <v>0.18436086624981557</v>
      </c>
      <c r="K1952" s="24">
        <f t="shared" si="936"/>
        <v>627.05875651914232</v>
      </c>
      <c r="L1952" s="12">
        <f t="shared" si="949"/>
        <v>0.17857393728179061</v>
      </c>
      <c r="M1952" s="24">
        <f t="shared" si="950"/>
        <v>732.29275463847569</v>
      </c>
      <c r="N1952" s="12">
        <f t="shared" si="937"/>
        <v>0.13088647811287196</v>
      </c>
      <c r="O1952" s="24">
        <f t="shared" si="938"/>
        <v>2944.1568298523916</v>
      </c>
      <c r="P1952" s="12">
        <f t="shared" si="951"/>
        <v>7.0800736913941745E-2</v>
      </c>
      <c r="Q1952" s="24">
        <f t="shared" si="952"/>
        <v>601.09966286708004</v>
      </c>
      <c r="R1952" s="12">
        <f t="shared" si="939"/>
        <v>0.27851492883340534</v>
      </c>
      <c r="S1952" s="24">
        <f t="shared" si="940"/>
        <v>760.97420000782051</v>
      </c>
      <c r="T1952" s="12">
        <f t="shared" si="953"/>
        <v>0.19681404009711409</v>
      </c>
      <c r="W1952" s="24">
        <f t="shared" si="954"/>
        <v>713.7966879220844</v>
      </c>
      <c r="X1952" s="24">
        <f t="shared" si="955"/>
        <v>1203.1992047263534</v>
      </c>
      <c r="Y1952" s="13">
        <f t="shared" si="941"/>
        <v>0.2132597606456407</v>
      </c>
      <c r="Z1952" s="24">
        <f t="shared" si="942"/>
        <v>3648.0247491504228</v>
      </c>
      <c r="AA1952" s="24">
        <f t="shared" si="943"/>
        <v>19392.313493305308</v>
      </c>
      <c r="AB1952" s="24">
        <f t="shared" si="956"/>
        <v>732.29275463847569</v>
      </c>
      <c r="AC1952" s="24">
        <f t="shared" si="957"/>
        <v>601.09966286708004</v>
      </c>
      <c r="AE1952" s="14">
        <f t="shared" si="958"/>
        <v>161.16666666666666</v>
      </c>
      <c r="AF1952" s="24">
        <f t="shared" si="931"/>
        <v>525.54983143354002</v>
      </c>
      <c r="AG1952" s="3">
        <f t="shared" si="959"/>
        <v>-1</v>
      </c>
      <c r="AH1952" s="3">
        <f>IF(AC1952&lt;=450,AthetaR30_0,IF(AC1952&gt;=650,AthetaR30_2,(IF(AC1952&lt;=550,AthetaR30_0+(AthetaR30_1-AthetaR30_0)/100*(AC1952-450),AthetaR30_1+(AthetaR30_2-AthetaR30_1)/100*(AC1952-450)))))</f>
        <v>0</v>
      </c>
      <c r="AI1952" s="3">
        <f>IF(AD1952&lt;=450,AthetaR60_0,IF(AD1952&gt;=650,AthetaR60_2,(IF(AD1952&lt;=550,AthetaR60_0+(AthetaR60_1-AthetaR60_0)/100*(AD1952-450),AthetaR60_1+(AthetaR60_2-AthetaR60_1)/100*(AD1952-450)))))</f>
        <v>0.5</v>
      </c>
      <c r="AJ1952" s="3">
        <f>IF(AE1952&lt;=450,AthetaR90_0,IF(AE1952&gt;=650,AthetaR90_2,(IF(AE1952&lt;=550,AthetaR90_0+(AthetaR90_1-AthetaR90_0)/100*(AE1952-450),AthetaR90_1+(AthetaR90_2-AthetaR90_1)/100*(AE1952-450)))))</f>
        <v>1.3</v>
      </c>
      <c r="AK1952" s="3">
        <f>IF(AF1952&lt;=450,AthetaR120_0,IF(AF1952&gt;=650,AthetaR120_2,(IF(AF1952&lt;=550,AthetaR120_0+(AthetaR120_1-AthetaR120_0)/100*(AF1952-450),AthetaR120_1+(AthetaR120_2-AthetaR120_1)/100*(AF1952-450)))))</f>
        <v>1.356041213678512</v>
      </c>
      <c r="AL1952" s="24">
        <f t="shared" si="960"/>
        <v>732.29275463847569</v>
      </c>
      <c r="AM1952" s="14">
        <f t="shared" si="961"/>
        <v>589.78415066997491</v>
      </c>
    </row>
    <row r="1953" spans="2:39" x14ac:dyDescent="0.25">
      <c r="B1953" s="3">
        <f t="shared" si="944"/>
        <v>9675</v>
      </c>
      <c r="C1953" s="14">
        <f t="shared" si="945"/>
        <v>161.25</v>
      </c>
      <c r="D1953" s="11">
        <f t="shared" si="946"/>
        <v>1093.2695535819148</v>
      </c>
      <c r="E1953" s="11">
        <f t="shared" si="932"/>
        <v>859.9314762367535</v>
      </c>
      <c r="F1953" s="11">
        <f t="shared" si="947"/>
        <v>440.20339374025303</v>
      </c>
      <c r="G1953" s="11">
        <f t="shared" si="933"/>
        <v>732.36355537538964</v>
      </c>
      <c r="H1953" s="11">
        <f t="shared" si="934"/>
        <v>601.29647690717718</v>
      </c>
      <c r="I1953" s="24">
        <f t="shared" si="948"/>
        <v>440.20339374025303</v>
      </c>
      <c r="J1953" s="12">
        <f t="shared" si="935"/>
        <v>0.18433065825248576</v>
      </c>
      <c r="K1953" s="24">
        <f t="shared" si="936"/>
        <v>627.1615185307478</v>
      </c>
      <c r="L1953" s="12">
        <f t="shared" si="949"/>
        <v>0.17851924955836143</v>
      </c>
      <c r="M1953" s="24">
        <f t="shared" si="950"/>
        <v>732.36355537538964</v>
      </c>
      <c r="N1953" s="12">
        <f t="shared" si="937"/>
        <v>0.12962654021143802</v>
      </c>
      <c r="O1953" s="24">
        <f t="shared" si="938"/>
        <v>2972.7733058583549</v>
      </c>
      <c r="P1953" s="12">
        <f t="shared" si="951"/>
        <v>7.0149716570143669E-2</v>
      </c>
      <c r="Q1953" s="24">
        <f t="shared" si="952"/>
        <v>601.29647690717718</v>
      </c>
      <c r="R1953" s="12">
        <f t="shared" si="939"/>
        <v>0.27846489283958242</v>
      </c>
      <c r="S1953" s="24">
        <f t="shared" si="940"/>
        <v>761.11093573770984</v>
      </c>
      <c r="T1953" s="12">
        <f t="shared" si="953"/>
        <v>0.19673456751909688</v>
      </c>
      <c r="W1953" s="24">
        <f t="shared" si="954"/>
        <v>714.00994768273006</v>
      </c>
      <c r="X1953" s="24">
        <f t="shared" si="955"/>
        <v>1207.9746413241512</v>
      </c>
      <c r="Y1953" s="13">
        <f t="shared" si="941"/>
        <v>0.21252523106075974</v>
      </c>
      <c r="Z1953" s="24">
        <f t="shared" si="942"/>
        <v>3648.0382138505861</v>
      </c>
      <c r="AA1953" s="24">
        <f t="shared" si="943"/>
        <v>19404.073267285363</v>
      </c>
      <c r="AB1953" s="24">
        <f t="shared" si="956"/>
        <v>732.36355537538964</v>
      </c>
      <c r="AC1953" s="24">
        <f t="shared" si="957"/>
        <v>601.29647690717718</v>
      </c>
      <c r="AE1953" s="14">
        <f t="shared" si="958"/>
        <v>161.25</v>
      </c>
      <c r="AF1953" s="24">
        <f t="shared" si="931"/>
        <v>525.64823845358865</v>
      </c>
      <c r="AG1953" s="3">
        <f t="shared" si="959"/>
        <v>-1</v>
      </c>
      <c r="AH1953" s="3">
        <f>IF(AC1953&lt;=450,AthetaR30_0,IF(AC1953&gt;=650,AthetaR30_2,(IF(AC1953&lt;=550,AthetaR30_0+(AthetaR30_1-AthetaR30_0)/100*(AC1953-450),AthetaR30_1+(AthetaR30_2-AthetaR30_1)/100*(AC1953-450)))))</f>
        <v>0</v>
      </c>
      <c r="AI1953" s="3">
        <f>IF(AD1953&lt;=450,AthetaR60_0,IF(AD1953&gt;=650,AthetaR60_2,(IF(AD1953&lt;=550,AthetaR60_0+(AthetaR60_1-AthetaR60_0)/100*(AD1953-450),AthetaR60_1+(AthetaR60_2-AthetaR60_1)/100*(AD1953-450)))))</f>
        <v>0.5</v>
      </c>
      <c r="AJ1953" s="3">
        <f>IF(AE1953&lt;=450,AthetaR90_0,IF(AE1953&gt;=650,AthetaR90_2,(IF(AE1953&lt;=550,AthetaR90_0+(AthetaR90_1-AthetaR90_0)/100*(AE1953-450),AthetaR90_1+(AthetaR90_2-AthetaR90_1)/100*(AE1953-450)))))</f>
        <v>1.3</v>
      </c>
      <c r="AK1953" s="3">
        <f>IF(AF1953&lt;=450,AthetaR120_0,IF(AF1953&gt;=650,AthetaR120_2,(IF(AF1953&lt;=550,AthetaR120_0+(AthetaR120_1-AthetaR120_0)/100*(AF1953-450),AthetaR120_1+(AthetaR120_2-AthetaR120_1)/100*(AF1953-450)))))</f>
        <v>1.3553326831341619</v>
      </c>
      <c r="AL1953" s="24">
        <f t="shared" si="960"/>
        <v>732.36355537538964</v>
      </c>
      <c r="AM1953" s="14">
        <f t="shared" si="961"/>
        <v>589.97035369280752</v>
      </c>
    </row>
    <row r="1954" spans="2:39" x14ac:dyDescent="0.25">
      <c r="B1954" s="3">
        <f t="shared" si="944"/>
        <v>9680</v>
      </c>
      <c r="C1954" s="14">
        <f t="shared" si="945"/>
        <v>161.33333333333334</v>
      </c>
      <c r="D1954" s="11">
        <f t="shared" si="946"/>
        <v>1093.3469059823199</v>
      </c>
      <c r="E1954" s="11">
        <f t="shared" si="932"/>
        <v>860.14527458540556</v>
      </c>
      <c r="F1954" s="11">
        <f t="shared" si="947"/>
        <v>440.38191298981138</v>
      </c>
      <c r="G1954" s="11">
        <f t="shared" si="933"/>
        <v>732.43370509195984</v>
      </c>
      <c r="H1954" s="11">
        <f t="shared" si="934"/>
        <v>601.4932114746963</v>
      </c>
      <c r="I1954" s="24">
        <f t="shared" si="948"/>
        <v>440.38191298981138</v>
      </c>
      <c r="J1954" s="12">
        <f t="shared" si="935"/>
        <v>0.18430044614109731</v>
      </c>
      <c r="K1954" s="24">
        <f t="shared" si="936"/>
        <v>627.264328231175</v>
      </c>
      <c r="L1954" s="12">
        <f t="shared" si="949"/>
        <v>0.17846456921035084</v>
      </c>
      <c r="M1954" s="24">
        <f t="shared" si="950"/>
        <v>732.43370509195984</v>
      </c>
      <c r="N1954" s="12">
        <f t="shared" si="937"/>
        <v>0.12837117425506303</v>
      </c>
      <c r="O1954" s="24">
        <f t="shared" si="938"/>
        <v>3001.8446174347373</v>
      </c>
      <c r="P1954" s="12">
        <f t="shared" si="951"/>
        <v>6.9500617559883543E-2</v>
      </c>
      <c r="Q1954" s="24">
        <f t="shared" si="952"/>
        <v>601.4932114746963</v>
      </c>
      <c r="R1954" s="12">
        <f t="shared" si="939"/>
        <v>0.27841475089655299</v>
      </c>
      <c r="S1954" s="24">
        <f t="shared" si="940"/>
        <v>761.24801030382366</v>
      </c>
      <c r="T1954" s="12">
        <f t="shared" si="953"/>
        <v>0.1966550558190851</v>
      </c>
      <c r="W1954" s="24">
        <f t="shared" si="954"/>
        <v>714.22247291379085</v>
      </c>
      <c r="X1954" s="24">
        <f t="shared" si="955"/>
        <v>1212.8188492797931</v>
      </c>
      <c r="Y1954" s="13">
        <f t="shared" si="941"/>
        <v>0.21178541032238807</v>
      </c>
      <c r="Z1954" s="24">
        <f t="shared" si="942"/>
        <v>3648.0700417903677</v>
      </c>
      <c r="AA1954" s="24">
        <f t="shared" si="943"/>
        <v>19415.916370779039</v>
      </c>
      <c r="AB1954" s="24">
        <f t="shared" si="956"/>
        <v>732.43370509195984</v>
      </c>
      <c r="AC1954" s="24">
        <f t="shared" si="957"/>
        <v>601.4932114746963</v>
      </c>
      <c r="AE1954" s="14">
        <f t="shared" si="958"/>
        <v>161.33333333333334</v>
      </c>
      <c r="AF1954" s="24">
        <f t="shared" si="931"/>
        <v>525.74660573734809</v>
      </c>
      <c r="AG1954" s="3">
        <f t="shared" si="959"/>
        <v>-1</v>
      </c>
      <c r="AH1954" s="3">
        <f>IF(AC1954&lt;=450,AthetaR30_0,IF(AC1954&gt;=650,AthetaR30_2,(IF(AC1954&lt;=550,AthetaR30_0+(AthetaR30_1-AthetaR30_0)/100*(AC1954-450),AthetaR30_1+(AthetaR30_2-AthetaR30_1)/100*(AC1954-450)))))</f>
        <v>0</v>
      </c>
      <c r="AI1954" s="3">
        <f>IF(AD1954&lt;=450,AthetaR60_0,IF(AD1954&gt;=650,AthetaR60_2,(IF(AD1954&lt;=550,AthetaR60_0+(AthetaR60_1-AthetaR60_0)/100*(AD1954-450),AthetaR60_1+(AthetaR60_2-AthetaR60_1)/100*(AD1954-450)))))</f>
        <v>0.5</v>
      </c>
      <c r="AJ1954" s="3">
        <f>IF(AE1954&lt;=450,AthetaR90_0,IF(AE1954&gt;=650,AthetaR90_2,(IF(AE1954&lt;=550,AthetaR90_0+(AthetaR90_1-AthetaR90_0)/100*(AE1954-450),AthetaR90_1+(AthetaR90_2-AthetaR90_1)/100*(AE1954-450)))))</f>
        <v>1.3</v>
      </c>
      <c r="AK1954" s="3">
        <f>IF(AF1954&lt;=450,AthetaR120_0,IF(AF1954&gt;=650,AthetaR120_2,(IF(AF1954&lt;=550,AthetaR120_0+(AthetaR120_1-AthetaR120_0)/100*(AF1954-450),AthetaR120_1+(AthetaR120_2-AthetaR120_1)/100*(AF1954-450)))))</f>
        <v>1.3546244386910939</v>
      </c>
      <c r="AL1954" s="24">
        <f t="shared" si="960"/>
        <v>732.43370509195984</v>
      </c>
      <c r="AM1954" s="14">
        <f t="shared" si="961"/>
        <v>590.15651601135255</v>
      </c>
    </row>
    <row r="1955" spans="2:39" x14ac:dyDescent="0.25">
      <c r="B1955" s="3">
        <f t="shared" si="944"/>
        <v>9685</v>
      </c>
      <c r="C1955" s="14">
        <f t="shared" si="945"/>
        <v>161.41666666666666</v>
      </c>
      <c r="D1955" s="11">
        <f t="shared" si="946"/>
        <v>1093.4242184692039</v>
      </c>
      <c r="E1955" s="11">
        <f t="shared" si="932"/>
        <v>860.35907293405762</v>
      </c>
      <c r="F1955" s="11">
        <f t="shared" si="947"/>
        <v>440.56037755902173</v>
      </c>
      <c r="G1955" s="11">
        <f t="shared" si="933"/>
        <v>732.50320570951976</v>
      </c>
      <c r="H1955" s="11">
        <f t="shared" si="934"/>
        <v>601.68986653051536</v>
      </c>
      <c r="I1955" s="24">
        <f t="shared" si="948"/>
        <v>440.56037755902173</v>
      </c>
      <c r="J1955" s="12">
        <f t="shared" si="935"/>
        <v>0.18427022992243006</v>
      </c>
      <c r="K1955" s="24">
        <f t="shared" si="936"/>
        <v>627.36718562768442</v>
      </c>
      <c r="L1955" s="12">
        <f t="shared" si="949"/>
        <v>0.17840989625468318</v>
      </c>
      <c r="M1955" s="24">
        <f t="shared" si="950"/>
        <v>732.50320570951976</v>
      </c>
      <c r="N1955" s="12">
        <f t="shared" si="937"/>
        <v>0.12712048202580387</v>
      </c>
      <c r="O1955" s="24">
        <f t="shared" si="938"/>
        <v>3031.3786758070682</v>
      </c>
      <c r="P1955" s="12">
        <f t="shared" si="951"/>
        <v>6.8853494368974658E-2</v>
      </c>
      <c r="Q1955" s="24">
        <f t="shared" si="952"/>
        <v>601.68986653051536</v>
      </c>
      <c r="R1955" s="12">
        <f t="shared" si="939"/>
        <v>0.27836450268976687</v>
      </c>
      <c r="S1955" s="24">
        <f t="shared" si="940"/>
        <v>761.38542490614407</v>
      </c>
      <c r="T1955" s="12">
        <f t="shared" si="953"/>
        <v>0.19657550486451553</v>
      </c>
      <c r="W1955" s="24">
        <f t="shared" si="954"/>
        <v>714.43425832411322</v>
      </c>
      <c r="X1955" s="24">
        <f t="shared" si="955"/>
        <v>1217.733112363871</v>
      </c>
      <c r="Y1955" s="13">
        <f t="shared" si="941"/>
        <v>0.21104027222329319</v>
      </c>
      <c r="Z1955" s="24">
        <f t="shared" si="942"/>
        <v>3648.1203652486101</v>
      </c>
      <c r="AA1955" s="24">
        <f t="shared" si="943"/>
        <v>19427.84352311676</v>
      </c>
      <c r="AB1955" s="24">
        <f t="shared" si="956"/>
        <v>732.50320570951976</v>
      </c>
      <c r="AC1955" s="24">
        <f t="shared" si="957"/>
        <v>601.68986653051536</v>
      </c>
      <c r="AE1955" s="14">
        <f t="shared" si="958"/>
        <v>161.41666666666666</v>
      </c>
      <c r="AF1955" s="24">
        <f t="shared" si="931"/>
        <v>525.84493326525762</v>
      </c>
      <c r="AG1955" s="3">
        <f t="shared" si="959"/>
        <v>-1</v>
      </c>
      <c r="AH1955" s="3">
        <f>IF(AC1955&lt;=450,AthetaR30_0,IF(AC1955&gt;=650,AthetaR30_2,(IF(AC1955&lt;=550,AthetaR30_0+(AthetaR30_1-AthetaR30_0)/100*(AC1955-450),AthetaR30_1+(AthetaR30_2-AthetaR30_1)/100*(AC1955-450)))))</f>
        <v>0</v>
      </c>
      <c r="AI1955" s="3">
        <f>IF(AD1955&lt;=450,AthetaR60_0,IF(AD1955&gt;=650,AthetaR60_2,(IF(AD1955&lt;=550,AthetaR60_0+(AthetaR60_1-AthetaR60_0)/100*(AD1955-450),AthetaR60_1+(AthetaR60_2-AthetaR60_1)/100*(AD1955-450)))))</f>
        <v>0.5</v>
      </c>
      <c r="AJ1955" s="3">
        <f>IF(AE1955&lt;=450,AthetaR90_0,IF(AE1955&gt;=650,AthetaR90_2,(IF(AE1955&lt;=550,AthetaR90_0+(AthetaR90_1-AthetaR90_0)/100*(AE1955-450),AthetaR90_1+(AthetaR90_2-AthetaR90_1)/100*(AE1955-450)))))</f>
        <v>1.3</v>
      </c>
      <c r="AK1955" s="3">
        <f>IF(AF1955&lt;=450,AthetaR120_0,IF(AF1955&gt;=650,AthetaR120_2,(IF(AF1955&lt;=550,AthetaR120_0+(AthetaR120_1-AthetaR120_0)/100*(AF1955-450),AthetaR120_1+(AthetaR120_2-AthetaR120_1)/100*(AF1955-450)))))</f>
        <v>1.3539164804901453</v>
      </c>
      <c r="AL1955" s="24">
        <f t="shared" si="960"/>
        <v>732.50320570951976</v>
      </c>
      <c r="AM1955" s="14">
        <f t="shared" si="961"/>
        <v>590.34263794814103</v>
      </c>
    </row>
    <row r="1956" spans="2:39" x14ac:dyDescent="0.25">
      <c r="B1956" s="3">
        <f t="shared" si="944"/>
        <v>9690</v>
      </c>
      <c r="C1956" s="14">
        <f t="shared" si="945"/>
        <v>161.5</v>
      </c>
      <c r="D1956" s="11">
        <f t="shared" si="946"/>
        <v>1093.5014910837358</v>
      </c>
      <c r="E1956" s="11">
        <f t="shared" si="932"/>
        <v>860.57287128270968</v>
      </c>
      <c r="F1956" s="11">
        <f t="shared" si="947"/>
        <v>440.73878745527639</v>
      </c>
      <c r="G1956" s="11">
        <f t="shared" si="933"/>
        <v>732.57205920388878</v>
      </c>
      <c r="H1956" s="11">
        <f t="shared" si="934"/>
        <v>601.8864420353799</v>
      </c>
      <c r="I1956" s="24">
        <f t="shared" si="948"/>
        <v>440.73878745527639</v>
      </c>
      <c r="J1956" s="12">
        <f t="shared" si="935"/>
        <v>0.18424000960329007</v>
      </c>
      <c r="K1956" s="24">
        <f t="shared" si="936"/>
        <v>627.47009072744231</v>
      </c>
      <c r="L1956" s="12">
        <f t="shared" si="949"/>
        <v>0.17835523070827028</v>
      </c>
      <c r="M1956" s="24">
        <f t="shared" si="950"/>
        <v>732.57205920388878</v>
      </c>
      <c r="N1956" s="12">
        <f t="shared" si="937"/>
        <v>0.12587456434094985</v>
      </c>
      <c r="O1956" s="24">
        <f t="shared" si="938"/>
        <v>3061.3835327966603</v>
      </c>
      <c r="P1956" s="12">
        <f t="shared" si="951"/>
        <v>6.8208401174312774E-2</v>
      </c>
      <c r="Q1956" s="24">
        <f t="shared" si="952"/>
        <v>601.8864420353799</v>
      </c>
      <c r="R1956" s="12">
        <f t="shared" si="939"/>
        <v>0.27831414790349412</v>
      </c>
      <c r="S1956" s="24">
        <f t="shared" si="940"/>
        <v>761.52318075014682</v>
      </c>
      <c r="T1956" s="12">
        <f t="shared" si="953"/>
        <v>0.19649591452219173</v>
      </c>
      <c r="W1956" s="24">
        <f t="shared" si="954"/>
        <v>714.64529859633649</v>
      </c>
      <c r="X1956" s="24">
        <f t="shared" si="955"/>
        <v>1222.7187426322844</v>
      </c>
      <c r="Y1956" s="13">
        <f t="shared" si="941"/>
        <v>0.21028979109724977</v>
      </c>
      <c r="Z1956" s="24">
        <f t="shared" si="942"/>
        <v>3648.1893171593301</v>
      </c>
      <c r="AA1956" s="24">
        <f t="shared" si="943"/>
        <v>19439.855447491707</v>
      </c>
      <c r="AB1956" s="24">
        <f t="shared" si="956"/>
        <v>732.57205920388878</v>
      </c>
      <c r="AC1956" s="24">
        <f t="shared" si="957"/>
        <v>601.8864420353799</v>
      </c>
      <c r="AE1956" s="14">
        <f t="shared" si="958"/>
        <v>161.5</v>
      </c>
      <c r="AF1956" s="24">
        <f t="shared" si="931"/>
        <v>525.94322101768989</v>
      </c>
      <c r="AG1956" s="3">
        <f t="shared" si="959"/>
        <v>-1</v>
      </c>
      <c r="AH1956" s="3">
        <f>IF(AC1956&lt;=450,AthetaR30_0,IF(AC1956&gt;=650,AthetaR30_2,(IF(AC1956&lt;=550,AthetaR30_0+(AthetaR30_1-AthetaR30_0)/100*(AC1956-450),AthetaR30_1+(AthetaR30_2-AthetaR30_1)/100*(AC1956-450)))))</f>
        <v>0</v>
      </c>
      <c r="AI1956" s="3">
        <f>IF(AD1956&lt;=450,AthetaR60_0,IF(AD1956&gt;=650,AthetaR60_2,(IF(AD1956&lt;=550,AthetaR60_0+(AthetaR60_1-AthetaR60_0)/100*(AD1956-450),AthetaR60_1+(AthetaR60_2-AthetaR60_1)/100*(AD1956-450)))))</f>
        <v>0.5</v>
      </c>
      <c r="AJ1956" s="3">
        <f>IF(AE1956&lt;=450,AthetaR90_0,IF(AE1956&gt;=650,AthetaR90_2,(IF(AE1956&lt;=550,AthetaR90_0+(AthetaR90_1-AthetaR90_0)/100*(AE1956-450),AthetaR90_1+(AthetaR90_2-AthetaR90_1)/100*(AE1956-450)))))</f>
        <v>1.3</v>
      </c>
      <c r="AK1956" s="3">
        <f>IF(AF1956&lt;=450,AthetaR120_0,IF(AF1956&gt;=650,AthetaR120_2,(IF(AF1956&lt;=550,AthetaR120_0+(AthetaR120_1-AthetaR120_0)/100*(AF1956-450),AthetaR120_1+(AthetaR120_2-AthetaR120_1)/100*(AF1956-450)))))</f>
        <v>1.3532088086726328</v>
      </c>
      <c r="AL1956" s="24">
        <f t="shared" si="960"/>
        <v>732.57205920388878</v>
      </c>
      <c r="AM1956" s="14">
        <f t="shared" si="961"/>
        <v>590.52871982753038</v>
      </c>
    </row>
    <row r="1957" spans="2:39" x14ac:dyDescent="0.25">
      <c r="B1957" s="3">
        <f t="shared" si="944"/>
        <v>9695</v>
      </c>
      <c r="C1957" s="14">
        <f t="shared" si="945"/>
        <v>161.58333333333334</v>
      </c>
      <c r="D1957" s="11">
        <f t="shared" si="946"/>
        <v>1093.5787238670214</v>
      </c>
      <c r="E1957" s="11">
        <f t="shared" si="932"/>
        <v>860.78666963136175</v>
      </c>
      <c r="F1957" s="11">
        <f t="shared" si="947"/>
        <v>440.91714268598469</v>
      </c>
      <c r="G1957" s="11">
        <f t="shared" si="933"/>
        <v>732.64026760506306</v>
      </c>
      <c r="H1957" s="11">
        <f t="shared" si="934"/>
        <v>602.08293794990209</v>
      </c>
      <c r="I1957" s="24">
        <f t="shared" si="948"/>
        <v>440.91714268598469</v>
      </c>
      <c r="J1957" s="12">
        <f t="shared" si="935"/>
        <v>0.18420978519050996</v>
      </c>
      <c r="K1957" s="24">
        <f t="shared" si="936"/>
        <v>627.5730435375209</v>
      </c>
      <c r="L1957" s="12">
        <f t="shared" si="949"/>
        <v>0.17830057258800319</v>
      </c>
      <c r="M1957" s="24">
        <f t="shared" si="950"/>
        <v>732.64026760506306</v>
      </c>
      <c r="N1957" s="12">
        <f t="shared" si="937"/>
        <v>0.12463352100898679</v>
      </c>
      <c r="O1957" s="24">
        <f t="shared" si="938"/>
        <v>3091.867383282477</v>
      </c>
      <c r="P1957" s="12">
        <f t="shared" si="951"/>
        <v>6.756539181910648E-2</v>
      </c>
      <c r="Q1957" s="24">
        <f t="shared" si="952"/>
        <v>602.08293794990209</v>
      </c>
      <c r="R1957" s="12">
        <f t="shared" si="939"/>
        <v>0.27826368622081943</v>
      </c>
      <c r="S1957" s="24">
        <f t="shared" si="940"/>
        <v>761.66127904683208</v>
      </c>
      <c r="T1957" s="12">
        <f t="shared" si="953"/>
        <v>0.19641628465826924</v>
      </c>
      <c r="W1957" s="24">
        <f t="shared" si="954"/>
        <v>714.85558838743373</v>
      </c>
      <c r="X1957" s="24">
        <f t="shared" si="955"/>
        <v>1227.7770811222763</v>
      </c>
      <c r="Y1957" s="13">
        <f t="shared" si="941"/>
        <v>0.20953394184632274</v>
      </c>
      <c r="Z1957" s="24">
        <f t="shared" si="942"/>
        <v>3648.2770310982005</v>
      </c>
      <c r="AA1957" s="24">
        <f t="shared" si="943"/>
        <v>19451.952870898644</v>
      </c>
      <c r="AB1957" s="24">
        <f t="shared" si="956"/>
        <v>732.64026760506306</v>
      </c>
      <c r="AC1957" s="24">
        <f t="shared" si="957"/>
        <v>602.08293794990209</v>
      </c>
      <c r="AE1957" s="14">
        <f t="shared" si="958"/>
        <v>161.58333333333334</v>
      </c>
      <c r="AF1957" s="24">
        <f t="shared" ref="AF1957:AF2020" si="962">IF(AC1957&lt;=450,Thetha0_0,IF(AC1957&gt;=650,Thetha0_2,(IF(AC1957&lt;=550,Thetha0_0+(Thetha0_1-Thetha0_0)/100*(AC1957-450),Thetha0_1+(Thetha0_2-Thetha0_1)/100*(AC1957-450)))))</f>
        <v>526.04146897495104</v>
      </c>
      <c r="AG1957" s="3">
        <f t="shared" si="959"/>
        <v>-1</v>
      </c>
      <c r="AH1957" s="3">
        <f>IF(AC1957&lt;=450,AthetaR30_0,IF(AC1957&gt;=650,AthetaR30_2,(IF(AC1957&lt;=550,AthetaR30_0+(AthetaR30_1-AthetaR30_0)/100*(AC1957-450),AthetaR30_1+(AthetaR30_2-AthetaR30_1)/100*(AC1957-450)))))</f>
        <v>0</v>
      </c>
      <c r="AI1957" s="3">
        <f>IF(AD1957&lt;=450,AthetaR60_0,IF(AD1957&gt;=650,AthetaR60_2,(IF(AD1957&lt;=550,AthetaR60_0+(AthetaR60_1-AthetaR60_0)/100*(AD1957-450),AthetaR60_1+(AthetaR60_2-AthetaR60_1)/100*(AD1957-450)))))</f>
        <v>0.5</v>
      </c>
      <c r="AJ1957" s="3">
        <f>IF(AE1957&lt;=450,AthetaR90_0,IF(AE1957&gt;=650,AthetaR90_2,(IF(AE1957&lt;=550,AthetaR90_0+(AthetaR90_1-AthetaR90_0)/100*(AE1957-450),AthetaR90_1+(AthetaR90_2-AthetaR90_1)/100*(AE1957-450)))))</f>
        <v>1.3</v>
      </c>
      <c r="AK1957" s="3">
        <f>IF(AF1957&lt;=450,AthetaR120_0,IF(AF1957&gt;=650,AthetaR120_2,(IF(AF1957&lt;=550,AthetaR120_0+(AthetaR120_1-AthetaR120_0)/100*(AF1957-450),AthetaR120_1+(AthetaR120_2-AthetaR120_1)/100*(AF1957-450)))))</f>
        <v>1.3525014233803527</v>
      </c>
      <c r="AL1957" s="24">
        <f t="shared" si="960"/>
        <v>732.64026760506306</v>
      </c>
      <c r="AM1957" s="14">
        <f t="shared" si="961"/>
        <v>590.71476197567301</v>
      </c>
    </row>
    <row r="1958" spans="2:39" x14ac:dyDescent="0.25">
      <c r="B1958" s="3">
        <f t="shared" si="944"/>
        <v>9700</v>
      </c>
      <c r="C1958" s="14">
        <f t="shared" si="945"/>
        <v>161.66666666666666</v>
      </c>
      <c r="D1958" s="11">
        <f t="shared" si="946"/>
        <v>1093.6559168601027</v>
      </c>
      <c r="E1958" s="11">
        <f t="shared" si="932"/>
        <v>861.00046798001381</v>
      </c>
      <c r="F1958" s="11">
        <f t="shared" si="947"/>
        <v>441.09544325857269</v>
      </c>
      <c r="G1958" s="11">
        <f t="shared" si="933"/>
        <v>732.70783299688219</v>
      </c>
      <c r="H1958" s="11">
        <f t="shared" si="934"/>
        <v>602.2793542345604</v>
      </c>
      <c r="I1958" s="24">
        <f t="shared" si="948"/>
        <v>441.09544325857269</v>
      </c>
      <c r="J1958" s="12">
        <f t="shared" si="935"/>
        <v>0.18417955669094843</v>
      </c>
      <c r="K1958" s="24">
        <f t="shared" si="936"/>
        <v>627.67604406489886</v>
      </c>
      <c r="L1958" s="12">
        <f t="shared" si="949"/>
        <v>0.17824592191077263</v>
      </c>
      <c r="M1958" s="24">
        <f t="shared" si="950"/>
        <v>732.70783299688219</v>
      </c>
      <c r="N1958" s="12">
        <f t="shared" si="937"/>
        <v>0.12339745078607527</v>
      </c>
      <c r="O1958" s="24">
        <f t="shared" si="938"/>
        <v>3122.8385677058268</v>
      </c>
      <c r="P1958" s="12">
        <f t="shared" si="951"/>
        <v>6.6924519788231898E-2</v>
      </c>
      <c r="Q1958" s="24">
        <f t="shared" si="952"/>
        <v>602.2793542345604</v>
      </c>
      <c r="R1958" s="12">
        <f t="shared" si="939"/>
        <v>0.27821311732363735</v>
      </c>
      <c r="S1958" s="24">
        <f t="shared" si="940"/>
        <v>761.7997210127545</v>
      </c>
      <c r="T1958" s="12">
        <f t="shared" si="953"/>
        <v>0.19633661513828488</v>
      </c>
      <c r="W1958" s="24">
        <f t="shared" si="954"/>
        <v>715.06512232928003</v>
      </c>
      <c r="X1958" s="24">
        <f t="shared" si="955"/>
        <v>1232.9094985668544</v>
      </c>
      <c r="Y1958" s="13">
        <f t="shared" si="941"/>
        <v>0.20877269996881193</v>
      </c>
      <c r="Z1958" s="24">
        <f t="shared" si="942"/>
        <v>3648.3836412683445</v>
      </c>
      <c r="AA1958" s="24">
        <f t="shared" si="943"/>
        <v>19464.136524069225</v>
      </c>
      <c r="AB1958" s="24">
        <f t="shared" si="956"/>
        <v>732.70783299688219</v>
      </c>
      <c r="AC1958" s="24">
        <f t="shared" si="957"/>
        <v>602.2793542345604</v>
      </c>
      <c r="AE1958" s="14">
        <f t="shared" si="958"/>
        <v>161.66666666666666</v>
      </c>
      <c r="AF1958" s="24">
        <f t="shared" si="962"/>
        <v>526.13967711728014</v>
      </c>
      <c r="AG1958" s="3">
        <f t="shared" si="959"/>
        <v>-1</v>
      </c>
      <c r="AH1958" s="3">
        <f>IF(AC1958&lt;=450,AthetaR30_0,IF(AC1958&gt;=650,AthetaR30_2,(IF(AC1958&lt;=550,AthetaR30_0+(AthetaR30_1-AthetaR30_0)/100*(AC1958-450),AthetaR30_1+(AthetaR30_2-AthetaR30_1)/100*(AC1958-450)))))</f>
        <v>0</v>
      </c>
      <c r="AI1958" s="3">
        <f>IF(AD1958&lt;=450,AthetaR60_0,IF(AD1958&gt;=650,AthetaR60_2,(IF(AD1958&lt;=550,AthetaR60_0+(AthetaR60_1-AthetaR60_0)/100*(AD1958-450),AthetaR60_1+(AthetaR60_2-AthetaR60_1)/100*(AD1958-450)))))</f>
        <v>0.5</v>
      </c>
      <c r="AJ1958" s="3">
        <f>IF(AE1958&lt;=450,AthetaR90_0,IF(AE1958&gt;=650,AthetaR90_2,(IF(AE1958&lt;=550,AthetaR90_0+(AthetaR90_1-AthetaR90_0)/100*(AE1958-450),AthetaR90_1+(AthetaR90_2-AthetaR90_1)/100*(AE1958-450)))))</f>
        <v>1.3</v>
      </c>
      <c r="AK1958" s="3">
        <f>IF(AF1958&lt;=450,AthetaR120_0,IF(AF1958&gt;=650,AthetaR120_2,(IF(AF1958&lt;=550,AthetaR120_0+(AthetaR120_1-AthetaR120_0)/100*(AF1958-450),AthetaR120_1+(AthetaR120_2-AthetaR120_1)/100*(AF1958-450)))))</f>
        <v>1.3517943247555833</v>
      </c>
      <c r="AL1958" s="24">
        <f t="shared" si="960"/>
        <v>732.70783299688219</v>
      </c>
      <c r="AM1958" s="14">
        <f t="shared" si="961"/>
        <v>590.9007647204844</v>
      </c>
    </row>
    <row r="1959" spans="2:39" x14ac:dyDescent="0.25">
      <c r="B1959" s="3">
        <f t="shared" si="944"/>
        <v>9705</v>
      </c>
      <c r="C1959" s="14">
        <f t="shared" si="945"/>
        <v>161.75</v>
      </c>
      <c r="D1959" s="11">
        <f t="shared" si="946"/>
        <v>1093.7330701039582</v>
      </c>
      <c r="E1959" s="11">
        <f t="shared" si="932"/>
        <v>861.21426632866587</v>
      </c>
      <c r="F1959" s="11">
        <f t="shared" si="947"/>
        <v>441.27368918048347</v>
      </c>
      <c r="G1959" s="11">
        <f t="shared" si="933"/>
        <v>732.77475751667043</v>
      </c>
      <c r="H1959" s="11">
        <f t="shared" si="934"/>
        <v>602.47569084969871</v>
      </c>
      <c r="I1959" s="24">
        <f t="shared" si="948"/>
        <v>441.27368918048347</v>
      </c>
      <c r="J1959" s="12">
        <f t="shared" si="935"/>
        <v>0.18414932411149043</v>
      </c>
      <c r="K1959" s="24">
        <f t="shared" si="936"/>
        <v>627.77909231646106</v>
      </c>
      <c r="L1959" s="12">
        <f t="shared" si="949"/>
        <v>0.17819127869346113</v>
      </c>
      <c r="M1959" s="24">
        <f t="shared" si="950"/>
        <v>732.77475751667043</v>
      </c>
      <c r="N1959" s="12">
        <f t="shared" si="937"/>
        <v>0.12216645133311145</v>
      </c>
      <c r="O1959" s="24">
        <f t="shared" si="938"/>
        <v>3154.3055746180457</v>
      </c>
      <c r="P1959" s="12">
        <f t="shared" si="951"/>
        <v>6.6285838183711254E-2</v>
      </c>
      <c r="Q1959" s="24">
        <f t="shared" si="952"/>
        <v>602.47569084969871</v>
      </c>
      <c r="R1959" s="12">
        <f t="shared" si="939"/>
        <v>0.27816244089264663</v>
      </c>
      <c r="S1959" s="24">
        <f t="shared" si="940"/>
        <v>761.93850787005545</v>
      </c>
      <c r="T1959" s="12">
        <f t="shared" si="953"/>
        <v>0.19625690582714059</v>
      </c>
      <c r="W1959" s="24">
        <f t="shared" si="954"/>
        <v>715.27389502924882</v>
      </c>
      <c r="X1959" s="24">
        <f t="shared" si="955"/>
        <v>1238.1173961280983</v>
      </c>
      <c r="Y1959" s="13">
        <f t="shared" si="941"/>
        <v>0.20800604158786296</v>
      </c>
      <c r="Z1959" s="24">
        <f t="shared" si="942"/>
        <v>3648.5092824854264</v>
      </c>
      <c r="AA1959" s="24">
        <f t="shared" si="943"/>
        <v>19476.407141403855</v>
      </c>
      <c r="AB1959" s="24">
        <f t="shared" si="956"/>
        <v>732.77475751667043</v>
      </c>
      <c r="AC1959" s="24">
        <f t="shared" si="957"/>
        <v>602.47569084969871</v>
      </c>
      <c r="AE1959" s="14">
        <f t="shared" si="958"/>
        <v>161.75</v>
      </c>
      <c r="AF1959" s="24">
        <f t="shared" si="962"/>
        <v>526.23784542484941</v>
      </c>
      <c r="AG1959" s="3">
        <f t="shared" si="959"/>
        <v>-1</v>
      </c>
      <c r="AH1959" s="3">
        <f>IF(AC1959&lt;=450,AthetaR30_0,IF(AC1959&gt;=650,AthetaR30_2,(IF(AC1959&lt;=550,AthetaR30_0+(AthetaR30_1-AthetaR30_0)/100*(AC1959-450),AthetaR30_1+(AthetaR30_2-AthetaR30_1)/100*(AC1959-450)))))</f>
        <v>0</v>
      </c>
      <c r="AI1959" s="3">
        <f>IF(AD1959&lt;=450,AthetaR60_0,IF(AD1959&gt;=650,AthetaR60_2,(IF(AD1959&lt;=550,AthetaR60_0+(AthetaR60_1-AthetaR60_0)/100*(AD1959-450),AthetaR60_1+(AthetaR60_2-AthetaR60_1)/100*(AD1959-450)))))</f>
        <v>0.5</v>
      </c>
      <c r="AJ1959" s="3">
        <f>IF(AE1959&lt;=450,AthetaR90_0,IF(AE1959&gt;=650,AthetaR90_2,(IF(AE1959&lt;=550,AthetaR90_0+(AthetaR90_1-AthetaR90_0)/100*(AE1959-450),AthetaR90_1+(AthetaR90_2-AthetaR90_1)/100*(AE1959-450)))))</f>
        <v>1.3</v>
      </c>
      <c r="AK1959" s="3">
        <f>IF(AF1959&lt;=450,AthetaR120_0,IF(AF1959&gt;=650,AthetaR120_2,(IF(AF1959&lt;=550,AthetaR120_0+(AthetaR120_1-AthetaR120_0)/100*(AF1959-450),AthetaR120_1+(AthetaR120_2-AthetaR120_1)/100*(AF1959-450)))))</f>
        <v>1.3510875129410844</v>
      </c>
      <c r="AL1959" s="24">
        <f t="shared" si="960"/>
        <v>732.77475751667043</v>
      </c>
      <c r="AM1959" s="14">
        <f t="shared" si="961"/>
        <v>591.08672839160783</v>
      </c>
    </row>
    <row r="1960" spans="2:39" x14ac:dyDescent="0.25">
      <c r="B1960" s="3">
        <f t="shared" si="944"/>
        <v>9710</v>
      </c>
      <c r="C1960" s="14">
        <f t="shared" si="945"/>
        <v>161.83333333333334</v>
      </c>
      <c r="D1960" s="11">
        <f t="shared" si="946"/>
        <v>1093.8101836395033</v>
      </c>
      <c r="E1960" s="11">
        <f t="shared" si="932"/>
        <v>861.42806467731793</v>
      </c>
      <c r="F1960" s="11">
        <f t="shared" si="947"/>
        <v>441.45188045917695</v>
      </c>
      <c r="G1960" s="11">
        <f t="shared" si="933"/>
        <v>732.84104335485415</v>
      </c>
      <c r="H1960" s="11">
        <f t="shared" si="934"/>
        <v>602.67194775552582</v>
      </c>
      <c r="I1960" s="24">
        <f t="shared" si="948"/>
        <v>441.45188045917695</v>
      </c>
      <c r="J1960" s="12">
        <f t="shared" si="935"/>
        <v>0.18411908745904693</v>
      </c>
      <c r="K1960" s="24">
        <f t="shared" si="936"/>
        <v>627.88218829899949</v>
      </c>
      <c r="L1960" s="12">
        <f t="shared" si="949"/>
        <v>0.17813664295292958</v>
      </c>
      <c r="M1960" s="24">
        <f t="shared" si="950"/>
        <v>732.84104335485415</v>
      </c>
      <c r="N1960" s="12">
        <f t="shared" si="937"/>
        <v>0.12094061917338507</v>
      </c>
      <c r="O1960" s="24">
        <f t="shared" si="938"/>
        <v>3186.2770432726556</v>
      </c>
      <c r="P1960" s="12">
        <f t="shared" si="951"/>
        <v>6.5649399700342323E-2</v>
      </c>
      <c r="Q1960" s="24">
        <f t="shared" si="952"/>
        <v>602.67194775552582</v>
      </c>
      <c r="R1960" s="12">
        <f t="shared" si="939"/>
        <v>0.27811165660734538</v>
      </c>
      <c r="S1960" s="24">
        <f t="shared" si="940"/>
        <v>762.07764084649273</v>
      </c>
      <c r="T1960" s="12">
        <f t="shared" si="953"/>
        <v>0.19617715658908244</v>
      </c>
      <c r="W1960" s="24">
        <f t="shared" si="954"/>
        <v>715.48190107083667</v>
      </c>
      <c r="X1960" s="24">
        <f t="shared" si="955"/>
        <v>1243.4022061498731</v>
      </c>
      <c r="Y1960" s="13">
        <f t="shared" si="941"/>
        <v>0.20723394348074758</v>
      </c>
      <c r="Z1960" s="24">
        <f t="shared" si="942"/>
        <v>3648.6540901620315</v>
      </c>
      <c r="AA1960" s="24">
        <f t="shared" si="943"/>
        <v>19488.765460900187</v>
      </c>
      <c r="AB1960" s="24">
        <f t="shared" si="956"/>
        <v>732.84104335485415</v>
      </c>
      <c r="AC1960" s="24">
        <f t="shared" si="957"/>
        <v>602.67194775552582</v>
      </c>
      <c r="AE1960" s="14">
        <f t="shared" si="958"/>
        <v>161.83333333333334</v>
      </c>
      <c r="AF1960" s="24">
        <f t="shared" si="962"/>
        <v>526.33597387776285</v>
      </c>
      <c r="AG1960" s="3">
        <f t="shared" si="959"/>
        <v>-1</v>
      </c>
      <c r="AH1960" s="3">
        <f>IF(AC1960&lt;=450,AthetaR30_0,IF(AC1960&gt;=650,AthetaR30_2,(IF(AC1960&lt;=550,AthetaR30_0+(AthetaR30_1-AthetaR30_0)/100*(AC1960-450),AthetaR30_1+(AthetaR30_2-AthetaR30_1)/100*(AC1960-450)))))</f>
        <v>0</v>
      </c>
      <c r="AI1960" s="3">
        <f>IF(AD1960&lt;=450,AthetaR60_0,IF(AD1960&gt;=650,AthetaR60_2,(IF(AD1960&lt;=550,AthetaR60_0+(AthetaR60_1-AthetaR60_0)/100*(AD1960-450),AthetaR60_1+(AthetaR60_2-AthetaR60_1)/100*(AD1960-450)))))</f>
        <v>0.5</v>
      </c>
      <c r="AJ1960" s="3">
        <f>IF(AE1960&lt;=450,AthetaR90_0,IF(AE1960&gt;=650,AthetaR90_2,(IF(AE1960&lt;=550,AthetaR90_0+(AthetaR90_1-AthetaR90_0)/100*(AE1960-450),AthetaR90_1+(AthetaR90_2-AthetaR90_1)/100*(AE1960-450)))))</f>
        <v>1.3</v>
      </c>
      <c r="AK1960" s="3">
        <f>IF(AF1960&lt;=450,AthetaR120_0,IF(AF1960&gt;=650,AthetaR120_2,(IF(AF1960&lt;=550,AthetaR120_0+(AthetaR120_1-AthetaR120_0)/100*(AF1960-450),AthetaR120_1+(AthetaR120_2-AthetaR120_1)/100*(AF1960-450)))))</f>
        <v>1.3503809880801074</v>
      </c>
      <c r="AL1960" s="24">
        <f t="shared" si="960"/>
        <v>732.84104335485415</v>
      </c>
      <c r="AM1960" s="14">
        <f t="shared" si="961"/>
        <v>591.27265332037837</v>
      </c>
    </row>
    <row r="1961" spans="2:39" x14ac:dyDescent="0.25">
      <c r="B1961" s="3">
        <f t="shared" si="944"/>
        <v>9715</v>
      </c>
      <c r="C1961" s="14">
        <f t="shared" si="945"/>
        <v>161.91666666666666</v>
      </c>
      <c r="D1961" s="11">
        <f t="shared" si="946"/>
        <v>1093.88725750759</v>
      </c>
      <c r="E1961" s="11">
        <f t="shared" si="932"/>
        <v>861.64186302597</v>
      </c>
      <c r="F1961" s="11">
        <f t="shared" si="947"/>
        <v>441.6300171021299</v>
      </c>
      <c r="G1961" s="11">
        <f t="shared" si="933"/>
        <v>732.90669275455446</v>
      </c>
      <c r="H1961" s="11">
        <f t="shared" si="934"/>
        <v>602.86812491211492</v>
      </c>
      <c r="I1961" s="24">
        <f t="shared" si="948"/>
        <v>441.6300171021299</v>
      </c>
      <c r="J1961" s="12">
        <f t="shared" si="935"/>
        <v>0.18408884674055498</v>
      </c>
      <c r="K1961" s="24">
        <f t="shared" si="936"/>
        <v>627.98533201921214</v>
      </c>
      <c r="L1961" s="12">
        <f t="shared" si="949"/>
        <v>0.17808201470603932</v>
      </c>
      <c r="M1961" s="24">
        <f t="shared" si="950"/>
        <v>732.90669275455446</v>
      </c>
      <c r="N1961" s="12">
        <f t="shared" si="937"/>
        <v>0.11972004965089991</v>
      </c>
      <c r="O1961" s="24">
        <f t="shared" si="938"/>
        <v>3218.7617662622729</v>
      </c>
      <c r="P1961" s="12">
        <f t="shared" si="951"/>
        <v>6.5015256601540894E-2</v>
      </c>
      <c r="Q1961" s="24">
        <f t="shared" si="952"/>
        <v>602.86812491211492</v>
      </c>
      <c r="R1961" s="12">
        <f t="shared" si="939"/>
        <v>0.27806076414602521</v>
      </c>
      <c r="S1961" s="24">
        <f t="shared" si="940"/>
        <v>762.21712117547361</v>
      </c>
      <c r="T1961" s="12">
        <f t="shared" si="953"/>
        <v>0.19609736728772909</v>
      </c>
      <c r="W1961" s="24">
        <f t="shared" si="954"/>
        <v>715.68913501431746</v>
      </c>
      <c r="X1961" s="24">
        <f t="shared" si="955"/>
        <v>1248.7653929304722</v>
      </c>
      <c r="Y1961" s="13">
        <f t="shared" si="941"/>
        <v>0.20645638310881392</v>
      </c>
      <c r="Z1961" s="24">
        <f t="shared" si="942"/>
        <v>3648.8182002913136</v>
      </c>
      <c r="AA1961" s="24">
        <f t="shared" si="943"/>
        <v>19501.212224077808</v>
      </c>
      <c r="AB1961" s="24">
        <f t="shared" si="956"/>
        <v>732.90669275455446</v>
      </c>
      <c r="AC1961" s="24">
        <f t="shared" si="957"/>
        <v>602.86812491211492</v>
      </c>
      <c r="AE1961" s="14">
        <f t="shared" si="958"/>
        <v>161.91666666666666</v>
      </c>
      <c r="AF1961" s="24">
        <f t="shared" si="962"/>
        <v>526.43406245605752</v>
      </c>
      <c r="AG1961" s="3">
        <f t="shared" si="959"/>
        <v>-1</v>
      </c>
      <c r="AH1961" s="3">
        <f>IF(AC1961&lt;=450,AthetaR30_0,IF(AC1961&gt;=650,AthetaR30_2,(IF(AC1961&lt;=550,AthetaR30_0+(AthetaR30_1-AthetaR30_0)/100*(AC1961-450),AthetaR30_1+(AthetaR30_2-AthetaR30_1)/100*(AC1961-450)))))</f>
        <v>0</v>
      </c>
      <c r="AI1961" s="3">
        <f>IF(AD1961&lt;=450,AthetaR60_0,IF(AD1961&gt;=650,AthetaR60_2,(IF(AD1961&lt;=550,AthetaR60_0+(AthetaR60_1-AthetaR60_0)/100*(AD1961-450),AthetaR60_1+(AthetaR60_2-AthetaR60_1)/100*(AD1961-450)))))</f>
        <v>0.5</v>
      </c>
      <c r="AJ1961" s="3">
        <f>IF(AE1961&lt;=450,AthetaR90_0,IF(AE1961&gt;=650,AthetaR90_2,(IF(AE1961&lt;=550,AthetaR90_0+(AthetaR90_1-AthetaR90_0)/100*(AE1961-450),AthetaR90_1+(AthetaR90_2-AthetaR90_1)/100*(AE1961-450)))))</f>
        <v>1.3</v>
      </c>
      <c r="AK1961" s="3">
        <f>IF(AF1961&lt;=450,AthetaR120_0,IF(AF1961&gt;=650,AthetaR120_2,(IF(AF1961&lt;=550,AthetaR120_0+(AthetaR120_1-AthetaR120_0)/100*(AF1961-450),AthetaR120_1+(AthetaR120_2-AthetaR120_1)/100*(AF1961-450)))))</f>
        <v>1.349674750316386</v>
      </c>
      <c r="AL1961" s="24">
        <f t="shared" si="960"/>
        <v>732.90669275455446</v>
      </c>
      <c r="AM1961" s="14">
        <f t="shared" si="961"/>
        <v>591.45853983978452</v>
      </c>
    </row>
    <row r="1962" spans="2:39" x14ac:dyDescent="0.25">
      <c r="B1962" s="3">
        <f t="shared" si="944"/>
        <v>9720</v>
      </c>
      <c r="C1962" s="14">
        <f t="shared" si="945"/>
        <v>162</v>
      </c>
      <c r="D1962" s="11">
        <f t="shared" si="946"/>
        <v>1093.9642917490075</v>
      </c>
      <c r="E1962" s="11">
        <f t="shared" si="932"/>
        <v>861.85566137462206</v>
      </c>
      <c r="F1962" s="11">
        <f t="shared" si="947"/>
        <v>441.80809911683593</v>
      </c>
      <c r="G1962" s="11">
        <f t="shared" si="933"/>
        <v>732.97170801115601</v>
      </c>
      <c r="H1962" s="11">
        <f t="shared" si="934"/>
        <v>603.06422227940266</v>
      </c>
      <c r="I1962" s="24">
        <f t="shared" si="948"/>
        <v>441.80809911683593</v>
      </c>
      <c r="J1962" s="12">
        <f t="shared" si="935"/>
        <v>0.18405860196297744</v>
      </c>
      <c r="K1962" s="24">
        <f t="shared" si="936"/>
        <v>628.08852348370397</v>
      </c>
      <c r="L1962" s="12">
        <f t="shared" si="949"/>
        <v>0.17802739396962999</v>
      </c>
      <c r="M1962" s="24">
        <f t="shared" si="950"/>
        <v>732.97170801115601</v>
      </c>
      <c r="N1962" s="12">
        <f t="shared" si="937"/>
        <v>0.11850483688938483</v>
      </c>
      <c r="O1962" s="24">
        <f t="shared" si="938"/>
        <v>3251.76869220142</v>
      </c>
      <c r="P1962" s="12">
        <f t="shared" si="951"/>
        <v>6.4383460695363215E-2</v>
      </c>
      <c r="Q1962" s="24">
        <f t="shared" si="952"/>
        <v>603.06422227940266</v>
      </c>
      <c r="R1962" s="12">
        <f t="shared" si="939"/>
        <v>0.27800976318576637</v>
      </c>
      <c r="S1962" s="24">
        <f t="shared" si="940"/>
        <v>762.35695009608492</v>
      </c>
      <c r="T1962" s="12">
        <f t="shared" si="953"/>
        <v>0.19601753778603778</v>
      </c>
      <c r="W1962" s="24">
        <f t="shared" si="954"/>
        <v>715.8955913974263</v>
      </c>
      <c r="X1962" s="24">
        <f t="shared" si="955"/>
        <v>1254.2084535157446</v>
      </c>
      <c r="Y1962" s="13">
        <f t="shared" si="941"/>
        <v>0.20567333864810947</v>
      </c>
      <c r="Z1962" s="24">
        <f t="shared" si="942"/>
        <v>3649.0017494298941</v>
      </c>
      <c r="AA1962" s="24">
        <f t="shared" si="943"/>
        <v>19513.748175899353</v>
      </c>
      <c r="AB1962" s="24">
        <f t="shared" si="956"/>
        <v>732.97170801115601</v>
      </c>
      <c r="AC1962" s="24">
        <f t="shared" si="957"/>
        <v>603.06422227940266</v>
      </c>
      <c r="AE1962" s="14">
        <f t="shared" si="958"/>
        <v>162</v>
      </c>
      <c r="AF1962" s="24">
        <f t="shared" si="962"/>
        <v>526.53211113970133</v>
      </c>
      <c r="AG1962" s="3">
        <f t="shared" si="959"/>
        <v>-1</v>
      </c>
      <c r="AH1962" s="3">
        <f>IF(AC1962&lt;=450,AthetaR30_0,IF(AC1962&gt;=650,AthetaR30_2,(IF(AC1962&lt;=550,AthetaR30_0+(AthetaR30_1-AthetaR30_0)/100*(AC1962-450),AthetaR30_1+(AthetaR30_2-AthetaR30_1)/100*(AC1962-450)))))</f>
        <v>0</v>
      </c>
      <c r="AI1962" s="3">
        <f>IF(AD1962&lt;=450,AthetaR60_0,IF(AD1962&gt;=650,AthetaR60_2,(IF(AD1962&lt;=550,AthetaR60_0+(AthetaR60_1-AthetaR60_0)/100*(AD1962-450),AthetaR60_1+(AthetaR60_2-AthetaR60_1)/100*(AD1962-450)))))</f>
        <v>0.5</v>
      </c>
      <c r="AJ1962" s="3">
        <f>IF(AE1962&lt;=450,AthetaR90_0,IF(AE1962&gt;=650,AthetaR90_2,(IF(AE1962&lt;=550,AthetaR90_0+(AthetaR90_1-AthetaR90_0)/100*(AE1962-450),AthetaR90_1+(AthetaR90_2-AthetaR90_1)/100*(AE1962-450)))))</f>
        <v>1.3</v>
      </c>
      <c r="AK1962" s="3">
        <f>IF(AF1962&lt;=450,AthetaR120_0,IF(AF1962&gt;=650,AthetaR120_2,(IF(AF1962&lt;=550,AthetaR120_0+(AthetaR120_1-AthetaR120_0)/100*(AF1962-450),AthetaR120_1+(AthetaR120_2-AthetaR120_1)/100*(AF1962-450)))))</f>
        <v>1.3489687997941506</v>
      </c>
      <c r="AL1962" s="24">
        <f t="shared" si="960"/>
        <v>732.97170801115601</v>
      </c>
      <c r="AM1962" s="14">
        <f t="shared" si="961"/>
        <v>591.64438828442803</v>
      </c>
    </row>
    <row r="1963" spans="2:39" x14ac:dyDescent="0.25">
      <c r="B1963" s="3">
        <f t="shared" si="944"/>
        <v>9725</v>
      </c>
      <c r="C1963" s="14">
        <f t="shared" si="945"/>
        <v>162.08333333333334</v>
      </c>
      <c r="D1963" s="11">
        <f t="shared" si="946"/>
        <v>1094.0412864044822</v>
      </c>
      <c r="E1963" s="11">
        <f t="shared" si="932"/>
        <v>862.06945972327424</v>
      </c>
      <c r="F1963" s="11">
        <f t="shared" si="947"/>
        <v>441.98612651080555</v>
      </c>
      <c r="G1963" s="11">
        <f t="shared" si="933"/>
        <v>733.03609147185136</v>
      </c>
      <c r="H1963" s="11">
        <f t="shared" si="934"/>
        <v>603.26023981718868</v>
      </c>
      <c r="I1963" s="24">
        <f t="shared" si="948"/>
        <v>441.98612651080555</v>
      </c>
      <c r="J1963" s="12">
        <f t="shared" si="935"/>
        <v>0.18402835313330282</v>
      </c>
      <c r="K1963" s="24">
        <f t="shared" si="936"/>
        <v>628.19176269898776</v>
      </c>
      <c r="L1963" s="12">
        <f t="shared" si="949"/>
        <v>0.17797278076053694</v>
      </c>
      <c r="M1963" s="24">
        <f t="shared" si="950"/>
        <v>733.03609147185136</v>
      </c>
      <c r="N1963" s="12">
        <f t="shared" si="937"/>
        <v>0.11729507375205206</v>
      </c>
      <c r="O1963" s="24">
        <f t="shared" si="938"/>
        <v>3285.3069284556882</v>
      </c>
      <c r="P1963" s="12">
        <f t="shared" si="951"/>
        <v>6.3754063310794543E-2</v>
      </c>
      <c r="Q1963" s="24">
        <f t="shared" si="952"/>
        <v>603.26023981718868</v>
      </c>
      <c r="R1963" s="12">
        <f t="shared" si="939"/>
        <v>0.2779586534024322</v>
      </c>
      <c r="S1963" s="24">
        <f t="shared" si="940"/>
        <v>762.49712885312567</v>
      </c>
      <c r="T1963" s="12">
        <f t="shared" si="953"/>
        <v>0.19593766794632664</v>
      </c>
      <c r="W1963" s="24">
        <f t="shared" si="954"/>
        <v>716.10126473607443</v>
      </c>
      <c r="X1963" s="24">
        <f t="shared" si="955"/>
        <v>1259.7329185132703</v>
      </c>
      <c r="Y1963" s="13">
        <f t="shared" si="941"/>
        <v>0.20488478902067406</v>
      </c>
      <c r="Z1963" s="24">
        <f t="shared" si="942"/>
        <v>3649.2048746799951</v>
      </c>
      <c r="AA1963" s="24">
        <f t="shared" si="943"/>
        <v>19526.374064687861</v>
      </c>
      <c r="AB1963" s="24">
        <f t="shared" si="956"/>
        <v>733.03609147185136</v>
      </c>
      <c r="AC1963" s="24">
        <f t="shared" si="957"/>
        <v>603.26023981718868</v>
      </c>
      <c r="AE1963" s="14">
        <f t="shared" si="958"/>
        <v>162.08333333333334</v>
      </c>
      <c r="AF1963" s="24">
        <f t="shared" si="962"/>
        <v>526.63011990859434</v>
      </c>
      <c r="AG1963" s="3">
        <f t="shared" si="959"/>
        <v>-1</v>
      </c>
      <c r="AH1963" s="3">
        <f>IF(AC1963&lt;=450,AthetaR30_0,IF(AC1963&gt;=650,AthetaR30_2,(IF(AC1963&lt;=550,AthetaR30_0+(AthetaR30_1-AthetaR30_0)/100*(AC1963-450),AthetaR30_1+(AthetaR30_2-AthetaR30_1)/100*(AC1963-450)))))</f>
        <v>0</v>
      </c>
      <c r="AI1963" s="3">
        <f>IF(AD1963&lt;=450,AthetaR60_0,IF(AD1963&gt;=650,AthetaR60_2,(IF(AD1963&lt;=550,AthetaR60_0+(AthetaR60_1-AthetaR60_0)/100*(AD1963-450),AthetaR60_1+(AthetaR60_2-AthetaR60_1)/100*(AD1963-450)))))</f>
        <v>0.5</v>
      </c>
      <c r="AJ1963" s="3">
        <f>IF(AE1963&lt;=450,AthetaR90_0,IF(AE1963&gt;=650,AthetaR90_2,(IF(AE1963&lt;=550,AthetaR90_0+(AthetaR90_1-AthetaR90_0)/100*(AE1963-450),AthetaR90_1+(AthetaR90_2-AthetaR90_1)/100*(AE1963-450)))))</f>
        <v>1.3</v>
      </c>
      <c r="AK1963" s="3">
        <f>IF(AF1963&lt;=450,AthetaR120_0,IF(AF1963&gt;=650,AthetaR120_2,(IF(AF1963&lt;=550,AthetaR120_0+(AthetaR120_1-AthetaR120_0)/100*(AF1963-450),AthetaR120_1+(AthetaR120_2-AthetaR120_1)/100*(AF1963-450)))))</f>
        <v>1.348263136658121</v>
      </c>
      <c r="AL1963" s="24">
        <f t="shared" si="960"/>
        <v>733.03609147185136</v>
      </c>
      <c r="AM1963" s="14">
        <f t="shared" si="961"/>
        <v>591.83019899048236</v>
      </c>
    </row>
    <row r="1964" spans="2:39" x14ac:dyDescent="0.25">
      <c r="B1964" s="3">
        <f t="shared" si="944"/>
        <v>9730</v>
      </c>
      <c r="C1964" s="14">
        <f t="shared" si="945"/>
        <v>162.16666666666666</v>
      </c>
      <c r="D1964" s="11">
        <f t="shared" si="946"/>
        <v>1094.1182415146775</v>
      </c>
      <c r="E1964" s="11">
        <f t="shared" si="932"/>
        <v>862.28325807192618</v>
      </c>
      <c r="F1964" s="11">
        <f t="shared" si="947"/>
        <v>442.16409929156606</v>
      </c>
      <c r="G1964" s="11">
        <f t="shared" si="933"/>
        <v>733.0998455351621</v>
      </c>
      <c r="H1964" s="11">
        <f t="shared" si="934"/>
        <v>603.45617748513496</v>
      </c>
      <c r="I1964" s="24">
        <f t="shared" si="948"/>
        <v>442.16409929156606</v>
      </c>
      <c r="J1964" s="12">
        <f t="shared" si="935"/>
        <v>0.18399810025854557</v>
      </c>
      <c r="K1964" s="24">
        <f t="shared" si="936"/>
        <v>628.29504967148227</v>
      </c>
      <c r="L1964" s="12">
        <f t="shared" si="949"/>
        <v>0.17791817509558258</v>
      </c>
      <c r="M1964" s="24">
        <f t="shared" si="950"/>
        <v>733.0998455351621</v>
      </c>
      <c r="N1964" s="12">
        <f t="shared" si="937"/>
        <v>0.11609085180212372</v>
      </c>
      <c r="O1964" s="24">
        <f t="shared" si="938"/>
        <v>3319.3857439186099</v>
      </c>
      <c r="P1964" s="12">
        <f t="shared" si="951"/>
        <v>6.3127115274276585E-2</v>
      </c>
      <c r="Q1964" s="24">
        <f t="shared" si="952"/>
        <v>603.45617748513496</v>
      </c>
      <c r="R1964" s="12">
        <f t="shared" si="939"/>
        <v>0.27790743447066379</v>
      </c>
      <c r="S1964" s="24">
        <f t="shared" si="940"/>
        <v>762.63765869713916</v>
      </c>
      <c r="T1964" s="12">
        <f t="shared" si="953"/>
        <v>0.19585775763025956</v>
      </c>
      <c r="W1964" s="24">
        <f t="shared" si="954"/>
        <v>716.30614952509507</v>
      </c>
      <c r="X1964" s="24">
        <f t="shared" si="955"/>
        <v>1265.3403529281481</v>
      </c>
      <c r="Y1964" s="13">
        <f t="shared" si="941"/>
        <v>0.20409071392650593</v>
      </c>
      <c r="Z1964" s="24">
        <f t="shared" si="942"/>
        <v>3649.4277136707778</v>
      </c>
      <c r="AA1964" s="24">
        <f t="shared" si="943"/>
        <v>19539.090642040239</v>
      </c>
      <c r="AB1964" s="24">
        <f t="shared" si="956"/>
        <v>733.0998455351621</v>
      </c>
      <c r="AC1964" s="24">
        <f t="shared" si="957"/>
        <v>603.45617748513496</v>
      </c>
      <c r="AE1964" s="14">
        <f t="shared" si="958"/>
        <v>162.16666666666666</v>
      </c>
      <c r="AF1964" s="24">
        <f t="shared" si="962"/>
        <v>526.72808874256748</v>
      </c>
      <c r="AG1964" s="3">
        <f t="shared" si="959"/>
        <v>-1</v>
      </c>
      <c r="AH1964" s="3">
        <f>IF(AC1964&lt;=450,AthetaR30_0,IF(AC1964&gt;=650,AthetaR30_2,(IF(AC1964&lt;=550,AthetaR30_0+(AthetaR30_1-AthetaR30_0)/100*(AC1964-450),AthetaR30_1+(AthetaR30_2-AthetaR30_1)/100*(AC1964-450)))))</f>
        <v>0</v>
      </c>
      <c r="AI1964" s="3">
        <f>IF(AD1964&lt;=450,AthetaR60_0,IF(AD1964&gt;=650,AthetaR60_2,(IF(AD1964&lt;=550,AthetaR60_0+(AthetaR60_1-AthetaR60_0)/100*(AD1964-450),AthetaR60_1+(AthetaR60_2-AthetaR60_1)/100*(AD1964-450)))))</f>
        <v>0.5</v>
      </c>
      <c r="AJ1964" s="3">
        <f>IF(AE1964&lt;=450,AthetaR90_0,IF(AE1964&gt;=650,AthetaR90_2,(IF(AE1964&lt;=550,AthetaR90_0+(AthetaR90_1-AthetaR90_0)/100*(AE1964-450),AthetaR90_1+(AthetaR90_2-AthetaR90_1)/100*(AE1964-450)))))</f>
        <v>1.3</v>
      </c>
      <c r="AK1964" s="3">
        <f>IF(AF1964&lt;=450,AthetaR120_0,IF(AF1964&gt;=650,AthetaR120_2,(IF(AF1964&lt;=550,AthetaR120_0+(AthetaR120_1-AthetaR120_0)/100*(AF1964-450),AthetaR120_1+(AthetaR120_2-AthetaR120_1)/100*(AF1964-450)))))</f>
        <v>1.3475577610535143</v>
      </c>
      <c r="AL1964" s="24">
        <f t="shared" si="960"/>
        <v>733.0998455351621</v>
      </c>
      <c r="AM1964" s="14">
        <f t="shared" si="961"/>
        <v>592.01597229564811</v>
      </c>
    </row>
    <row r="1965" spans="2:39" x14ac:dyDescent="0.25">
      <c r="B1965" s="3">
        <f t="shared" si="944"/>
        <v>9735</v>
      </c>
      <c r="C1965" s="14">
        <f t="shared" si="945"/>
        <v>162.25</v>
      </c>
      <c r="D1965" s="11">
        <f t="shared" si="946"/>
        <v>1094.1951571201946</v>
      </c>
      <c r="E1965" s="11">
        <f t="shared" si="932"/>
        <v>862.49705642057836</v>
      </c>
      <c r="F1965" s="11">
        <f t="shared" si="947"/>
        <v>442.34201746666162</v>
      </c>
      <c r="G1965" s="11">
        <f t="shared" si="933"/>
        <v>733.16297265043636</v>
      </c>
      <c r="H1965" s="11">
        <f t="shared" si="934"/>
        <v>603.65203524276524</v>
      </c>
      <c r="I1965" s="24">
        <f t="shared" si="948"/>
        <v>442.34201746666162</v>
      </c>
      <c r="J1965" s="12">
        <f t="shared" si="935"/>
        <v>0.18396784334574554</v>
      </c>
      <c r="K1965" s="24">
        <f t="shared" si="936"/>
        <v>628.39838440751487</v>
      </c>
      <c r="L1965" s="12">
        <f t="shared" si="949"/>
        <v>0.17786357699157226</v>
      </c>
      <c r="M1965" s="24">
        <f t="shared" si="950"/>
        <v>733.16297265043636</v>
      </c>
      <c r="N1965" s="12">
        <f t="shared" si="937"/>
        <v>0.11489226126418058</v>
      </c>
      <c r="O1965" s="24">
        <f t="shared" si="938"/>
        <v>3354.014571836758</v>
      </c>
      <c r="P1965" s="12">
        <f t="shared" si="951"/>
        <v>6.2502666886524991E-2</v>
      </c>
      <c r="Q1965" s="24">
        <f t="shared" si="952"/>
        <v>603.65203524276524</v>
      </c>
      <c r="R1965" s="12">
        <f t="shared" si="939"/>
        <v>0.27785610606387434</v>
      </c>
      <c r="S1965" s="24">
        <f t="shared" si="940"/>
        <v>762.77854088444485</v>
      </c>
      <c r="T1965" s="12">
        <f t="shared" si="953"/>
        <v>0.19577780669883671</v>
      </c>
      <c r="W1965" s="24">
        <f t="shared" si="954"/>
        <v>716.51024023902153</v>
      </c>
      <c r="X1965" s="24">
        <f t="shared" si="955"/>
        <v>1271.0323570210071</v>
      </c>
      <c r="Y1965" s="13">
        <f t="shared" si="941"/>
        <v>0.20329109387619448</v>
      </c>
      <c r="Z1965" s="24">
        <f t="shared" si="942"/>
        <v>3649.6704045389206</v>
      </c>
      <c r="AA1965" s="24">
        <f t="shared" si="943"/>
        <v>19551.898662736741</v>
      </c>
      <c r="AB1965" s="24">
        <f t="shared" si="956"/>
        <v>733.16297265043636</v>
      </c>
      <c r="AC1965" s="24">
        <f t="shared" si="957"/>
        <v>603.65203524276524</v>
      </c>
      <c r="AE1965" s="14">
        <f t="shared" si="958"/>
        <v>162.25</v>
      </c>
      <c r="AF1965" s="24">
        <f t="shared" si="962"/>
        <v>526.82601762138256</v>
      </c>
      <c r="AG1965" s="3">
        <f t="shared" si="959"/>
        <v>-1</v>
      </c>
      <c r="AH1965" s="3">
        <f>IF(AC1965&lt;=450,AthetaR30_0,IF(AC1965&gt;=650,AthetaR30_2,(IF(AC1965&lt;=550,AthetaR30_0+(AthetaR30_1-AthetaR30_0)/100*(AC1965-450),AthetaR30_1+(AthetaR30_2-AthetaR30_1)/100*(AC1965-450)))))</f>
        <v>0</v>
      </c>
      <c r="AI1965" s="3">
        <f>IF(AD1965&lt;=450,AthetaR60_0,IF(AD1965&gt;=650,AthetaR60_2,(IF(AD1965&lt;=550,AthetaR60_0+(AthetaR60_1-AthetaR60_0)/100*(AD1965-450),AthetaR60_1+(AthetaR60_2-AthetaR60_1)/100*(AD1965-450)))))</f>
        <v>0.5</v>
      </c>
      <c r="AJ1965" s="3">
        <f>IF(AE1965&lt;=450,AthetaR90_0,IF(AE1965&gt;=650,AthetaR90_2,(IF(AE1965&lt;=550,AthetaR90_0+(AthetaR90_1-AthetaR90_0)/100*(AE1965-450),AthetaR90_1+(AthetaR90_2-AthetaR90_1)/100*(AE1965-450)))))</f>
        <v>1.3</v>
      </c>
      <c r="AK1965" s="3">
        <f>IF(AF1965&lt;=450,AthetaR120_0,IF(AF1965&gt;=650,AthetaR120_2,(IF(AF1965&lt;=550,AthetaR120_0+(AthetaR120_1-AthetaR120_0)/100*(AF1965-450),AthetaR120_1+(AthetaR120_2-AthetaR120_1)/100*(AF1965-450)))))</f>
        <v>1.3468526731260457</v>
      </c>
      <c r="AL1965" s="24">
        <f t="shared" si="960"/>
        <v>733.16297265043636</v>
      </c>
      <c r="AM1965" s="14">
        <f t="shared" si="961"/>
        <v>592.20170853910724</v>
      </c>
    </row>
    <row r="1966" spans="2:39" x14ac:dyDescent="0.25">
      <c r="B1966" s="3">
        <f t="shared" si="944"/>
        <v>9740</v>
      </c>
      <c r="C1966" s="14">
        <f t="shared" si="945"/>
        <v>162.33333333333334</v>
      </c>
      <c r="D1966" s="11">
        <f t="shared" si="946"/>
        <v>1094.2720332615716</v>
      </c>
      <c r="E1966" s="11">
        <f t="shared" si="932"/>
        <v>862.71085476923054</v>
      </c>
      <c r="F1966" s="11">
        <f t="shared" si="947"/>
        <v>442.51988104365319</v>
      </c>
      <c r="G1966" s="11">
        <f t="shared" si="933"/>
        <v>733.22547531732289</v>
      </c>
      <c r="H1966" s="11">
        <f t="shared" si="934"/>
        <v>603.84781304946409</v>
      </c>
      <c r="I1966" s="24">
        <f t="shared" si="948"/>
        <v>442.51988104365319</v>
      </c>
      <c r="J1966" s="12">
        <f t="shared" si="935"/>
        <v>0.18393758240196817</v>
      </c>
      <c r="K1966" s="24">
        <f t="shared" si="936"/>
        <v>628.50176691331933</v>
      </c>
      <c r="L1966" s="12">
        <f t="shared" si="949"/>
        <v>0.17780898646531929</v>
      </c>
      <c r="M1966" s="24">
        <f t="shared" si="950"/>
        <v>733.22547531732289</v>
      </c>
      <c r="N1966" s="12">
        <f t="shared" si="937"/>
        <v>0.11369939098637193</v>
      </c>
      <c r="O1966" s="24">
        <f t="shared" si="938"/>
        <v>3389.2030126839104</v>
      </c>
      <c r="P1966" s="12">
        <f t="shared" si="951"/>
        <v>6.1880767899676746E-2</v>
      </c>
      <c r="Q1966" s="24">
        <f t="shared" si="952"/>
        <v>603.84781304946409</v>
      </c>
      <c r="R1966" s="12">
        <f t="shared" si="939"/>
        <v>0.27780466785424429</v>
      </c>
      <c r="S1966" s="24">
        <f t="shared" si="940"/>
        <v>762.91977667717072</v>
      </c>
      <c r="T1966" s="12">
        <f t="shared" si="953"/>
        <v>0.19569781501243022</v>
      </c>
      <c r="W1966" s="24">
        <f t="shared" si="954"/>
        <v>716.71353133289767</v>
      </c>
      <c r="X1966" s="24">
        <f t="shared" si="955"/>
        <v>1276.8105671888286</v>
      </c>
      <c r="Y1966" s="13">
        <f t="shared" si="941"/>
        <v>0.20248591022422249</v>
      </c>
      <c r="Z1966" s="24">
        <f t="shared" si="942"/>
        <v>3649.9330859083216</v>
      </c>
      <c r="AA1966" s="24">
        <f t="shared" si="943"/>
        <v>19564.798884646571</v>
      </c>
      <c r="AB1966" s="24">
        <f t="shared" si="956"/>
        <v>733.22547531732289</v>
      </c>
      <c r="AC1966" s="24">
        <f t="shared" si="957"/>
        <v>603.84781304946409</v>
      </c>
      <c r="AE1966" s="14">
        <f t="shared" si="958"/>
        <v>162.33333333333334</v>
      </c>
      <c r="AF1966" s="24">
        <f t="shared" si="962"/>
        <v>526.92390652473205</v>
      </c>
      <c r="AG1966" s="3">
        <f t="shared" si="959"/>
        <v>-1</v>
      </c>
      <c r="AH1966" s="3">
        <f>IF(AC1966&lt;=450,AthetaR30_0,IF(AC1966&gt;=650,AthetaR30_2,(IF(AC1966&lt;=550,AthetaR30_0+(AthetaR30_1-AthetaR30_0)/100*(AC1966-450),AthetaR30_1+(AthetaR30_2-AthetaR30_1)/100*(AC1966-450)))))</f>
        <v>0</v>
      </c>
      <c r="AI1966" s="3">
        <f>IF(AD1966&lt;=450,AthetaR60_0,IF(AD1966&gt;=650,AthetaR60_2,(IF(AD1966&lt;=550,AthetaR60_0+(AthetaR60_1-AthetaR60_0)/100*(AD1966-450),AthetaR60_1+(AthetaR60_2-AthetaR60_1)/100*(AD1966-450)))))</f>
        <v>0.5</v>
      </c>
      <c r="AJ1966" s="3">
        <f>IF(AE1966&lt;=450,AthetaR90_0,IF(AE1966&gt;=650,AthetaR90_2,(IF(AE1966&lt;=550,AthetaR90_0+(AthetaR90_1-AthetaR90_0)/100*(AE1966-450),AthetaR90_1+(AthetaR90_2-AthetaR90_1)/100*(AE1966-450)))))</f>
        <v>1.3</v>
      </c>
      <c r="AK1966" s="3">
        <f>IF(AF1966&lt;=450,AthetaR120_0,IF(AF1966&gt;=650,AthetaR120_2,(IF(AF1966&lt;=550,AthetaR120_0+(AthetaR120_1-AthetaR120_0)/100*(AF1966-450),AthetaR120_1+(AthetaR120_2-AthetaR120_1)/100*(AF1966-450)))))</f>
        <v>1.3461478730219294</v>
      </c>
      <c r="AL1966" s="24">
        <f t="shared" si="960"/>
        <v>733.22547531732289</v>
      </c>
      <c r="AM1966" s="14">
        <f t="shared" si="961"/>
        <v>592.38740806147518</v>
      </c>
    </row>
    <row r="1967" spans="2:39" x14ac:dyDescent="0.25">
      <c r="B1967" s="3">
        <f t="shared" si="944"/>
        <v>9745</v>
      </c>
      <c r="C1967" s="14">
        <f t="shared" si="945"/>
        <v>162.41666666666666</v>
      </c>
      <c r="D1967" s="11">
        <f t="shared" si="946"/>
        <v>1094.3488699792845</v>
      </c>
      <c r="E1967" s="11">
        <f t="shared" si="932"/>
        <v>862.92465311788249</v>
      </c>
      <c r="F1967" s="11">
        <f t="shared" si="947"/>
        <v>442.69769003011851</v>
      </c>
      <c r="G1967" s="11">
        <f t="shared" si="933"/>
        <v>733.28735608522254</v>
      </c>
      <c r="H1967" s="11">
        <f t="shared" si="934"/>
        <v>604.0435108644765</v>
      </c>
      <c r="I1967" s="24">
        <f t="shared" si="948"/>
        <v>442.69769003011851</v>
      </c>
      <c r="J1967" s="12">
        <f t="shared" si="935"/>
        <v>0.18390731743430422</v>
      </c>
      <c r="K1967" s="24">
        <f t="shared" si="936"/>
        <v>628.60519719503804</v>
      </c>
      <c r="L1967" s="12">
        <f t="shared" si="949"/>
        <v>0.1777544035336025</v>
      </c>
      <c r="M1967" s="24">
        <f t="shared" si="950"/>
        <v>733.28735608522254</v>
      </c>
      <c r="N1967" s="12">
        <f t="shared" si="937"/>
        <v>0.11251232840351602</v>
      </c>
      <c r="O1967" s="24">
        <f t="shared" si="938"/>
        <v>3424.9608370854348</v>
      </c>
      <c r="P1967" s="12">
        <f t="shared" si="951"/>
        <v>6.126146749472694E-2</v>
      </c>
      <c r="Q1967" s="24">
        <f t="shared" si="952"/>
        <v>604.0435108644765</v>
      </c>
      <c r="R1967" s="12">
        <f t="shared" si="939"/>
        <v>0.27775311951271514</v>
      </c>
      <c r="S1967" s="24">
        <f t="shared" si="940"/>
        <v>763.06136734328641</v>
      </c>
      <c r="T1967" s="12">
        <f t="shared" si="953"/>
        <v>0.19561778243071767</v>
      </c>
      <c r="W1967" s="24">
        <f t="shared" si="954"/>
        <v>716.91601724312193</v>
      </c>
      <c r="X1967" s="24">
        <f t="shared" si="955"/>
        <v>1282.6766568692271</v>
      </c>
      <c r="Y1967" s="13">
        <f t="shared" si="941"/>
        <v>0.20167514520292606</v>
      </c>
      <c r="Z1967" s="24">
        <f t="shared" si="942"/>
        <v>3650.2158968690137</v>
      </c>
      <c r="AA1967" s="24">
        <f t="shared" si="943"/>
        <v>19577.79206862898</v>
      </c>
      <c r="AB1967" s="24">
        <f t="shared" si="956"/>
        <v>733.28735608522254</v>
      </c>
      <c r="AC1967" s="24">
        <f t="shared" si="957"/>
        <v>604.0435108644765</v>
      </c>
      <c r="AE1967" s="14">
        <f t="shared" si="958"/>
        <v>162.41666666666666</v>
      </c>
      <c r="AF1967" s="24">
        <f t="shared" si="962"/>
        <v>527.02175543223825</v>
      </c>
      <c r="AG1967" s="3">
        <f t="shared" si="959"/>
        <v>-1</v>
      </c>
      <c r="AH1967" s="3">
        <f>IF(AC1967&lt;=450,AthetaR30_0,IF(AC1967&gt;=650,AthetaR30_2,(IF(AC1967&lt;=550,AthetaR30_0+(AthetaR30_1-AthetaR30_0)/100*(AC1967-450),AthetaR30_1+(AthetaR30_2-AthetaR30_1)/100*(AC1967-450)))))</f>
        <v>0</v>
      </c>
      <c r="AI1967" s="3">
        <f>IF(AD1967&lt;=450,AthetaR60_0,IF(AD1967&gt;=650,AthetaR60_2,(IF(AD1967&lt;=550,AthetaR60_0+(AthetaR60_1-AthetaR60_0)/100*(AD1967-450),AthetaR60_1+(AthetaR60_2-AthetaR60_1)/100*(AD1967-450)))))</f>
        <v>0.5</v>
      </c>
      <c r="AJ1967" s="3">
        <f>IF(AE1967&lt;=450,AthetaR90_0,IF(AE1967&gt;=650,AthetaR90_2,(IF(AE1967&lt;=550,AthetaR90_0+(AthetaR90_1-AthetaR90_0)/100*(AE1967-450),AthetaR90_1+(AthetaR90_2-AthetaR90_1)/100*(AE1967-450)))))</f>
        <v>1.3</v>
      </c>
      <c r="AK1967" s="3">
        <f>IF(AF1967&lt;=450,AthetaR120_0,IF(AF1967&gt;=650,AthetaR120_2,(IF(AF1967&lt;=550,AthetaR120_0+(AthetaR120_1-AthetaR120_0)/100*(AF1967-450),AthetaR120_1+(AthetaR120_2-AthetaR120_1)/100*(AF1967-450)))))</f>
        <v>1.3454433608878849</v>
      </c>
      <c r="AL1967" s="24">
        <f t="shared" si="960"/>
        <v>733.28735608522254</v>
      </c>
      <c r="AM1967" s="14">
        <f t="shared" si="961"/>
        <v>592.57307120475014</v>
      </c>
    </row>
    <row r="1968" spans="2:39" x14ac:dyDescent="0.25">
      <c r="B1968" s="3">
        <f t="shared" si="944"/>
        <v>9750</v>
      </c>
      <c r="C1968" s="14">
        <f t="shared" si="945"/>
        <v>162.5</v>
      </c>
      <c r="D1968" s="11">
        <f t="shared" si="946"/>
        <v>1094.4256673137472</v>
      </c>
      <c r="E1968" s="11">
        <f t="shared" si="932"/>
        <v>863.13845146653466</v>
      </c>
      <c r="F1968" s="11">
        <f t="shared" si="947"/>
        <v>442.87544443365209</v>
      </c>
      <c r="G1968" s="11">
        <f t="shared" si="933"/>
        <v>733.34861755271731</v>
      </c>
      <c r="H1968" s="11">
        <f t="shared" si="934"/>
        <v>604.23912864690726</v>
      </c>
      <c r="I1968" s="24">
        <f t="shared" si="948"/>
        <v>442.87544443365209</v>
      </c>
      <c r="J1968" s="12">
        <f t="shared" si="935"/>
        <v>0.18387704844986991</v>
      </c>
      <c r="K1968" s="24">
        <f t="shared" si="936"/>
        <v>628.7086752587204</v>
      </c>
      <c r="L1968" s="12">
        <f t="shared" si="949"/>
        <v>0.17769982821320088</v>
      </c>
      <c r="M1968" s="24">
        <f t="shared" si="950"/>
        <v>733.34861755271731</v>
      </c>
      <c r="N1968" s="12">
        <f t="shared" si="937"/>
        <v>0.11133115950112893</v>
      </c>
      <c r="O1968" s="24">
        <f t="shared" si="938"/>
        <v>3461.297988793784</v>
      </c>
      <c r="P1968" s="12">
        <f t="shared" si="951"/>
        <v>6.0644814259367644E-2</v>
      </c>
      <c r="Q1968" s="24">
        <f t="shared" si="952"/>
        <v>604.23912864690726</v>
      </c>
      <c r="R1968" s="12">
        <f t="shared" si="939"/>
        <v>0.27770146070898444</v>
      </c>
      <c r="S1968" s="24">
        <f t="shared" si="940"/>
        <v>763.20331415663566</v>
      </c>
      <c r="T1968" s="12">
        <f t="shared" si="953"/>
        <v>0.19553770881273017</v>
      </c>
      <c r="W1968" s="24">
        <f t="shared" si="954"/>
        <v>717.11769238832483</v>
      </c>
      <c r="X1968" s="24">
        <f t="shared" si="955"/>
        <v>1288.6323374688081</v>
      </c>
      <c r="Y1968" s="13">
        <f t="shared" si="941"/>
        <v>0.20085878195712187</v>
      </c>
      <c r="Z1968" s="24">
        <f t="shared" si="942"/>
        <v>3650.5189769552458</v>
      </c>
      <c r="AA1968" s="24">
        <f t="shared" si="943"/>
        <v>19590.878978430948</v>
      </c>
      <c r="AB1968" s="24">
        <f t="shared" si="956"/>
        <v>733.34861755271731</v>
      </c>
      <c r="AC1968" s="24">
        <f t="shared" si="957"/>
        <v>604.23912864690726</v>
      </c>
      <c r="AE1968" s="14">
        <f t="shared" si="958"/>
        <v>162.5</v>
      </c>
      <c r="AF1968" s="24">
        <f t="shared" si="962"/>
        <v>527.11956432345369</v>
      </c>
      <c r="AG1968" s="3">
        <f t="shared" si="959"/>
        <v>-1</v>
      </c>
      <c r="AH1968" s="3">
        <f>IF(AC1968&lt;=450,AthetaR30_0,IF(AC1968&gt;=650,AthetaR30_2,(IF(AC1968&lt;=550,AthetaR30_0+(AthetaR30_1-AthetaR30_0)/100*(AC1968-450),AthetaR30_1+(AthetaR30_2-AthetaR30_1)/100*(AC1968-450)))))</f>
        <v>0</v>
      </c>
      <c r="AI1968" s="3">
        <f>IF(AD1968&lt;=450,AthetaR60_0,IF(AD1968&gt;=650,AthetaR60_2,(IF(AD1968&lt;=550,AthetaR60_0+(AthetaR60_1-AthetaR60_0)/100*(AD1968-450),AthetaR60_1+(AthetaR60_2-AthetaR60_1)/100*(AD1968-450)))))</f>
        <v>0.5</v>
      </c>
      <c r="AJ1968" s="3">
        <f>IF(AE1968&lt;=450,AthetaR90_0,IF(AE1968&gt;=650,AthetaR90_2,(IF(AE1968&lt;=550,AthetaR90_0+(AthetaR90_1-AthetaR90_0)/100*(AE1968-450),AthetaR90_1+(AthetaR90_2-AthetaR90_1)/100*(AE1968-450)))))</f>
        <v>1.3</v>
      </c>
      <c r="AK1968" s="3">
        <f>IF(AF1968&lt;=450,AthetaR120_0,IF(AF1968&gt;=650,AthetaR120_2,(IF(AF1968&lt;=550,AthetaR120_0+(AthetaR120_1-AthetaR120_0)/100*(AF1968-450),AthetaR120_1+(AthetaR120_2-AthetaR120_1)/100*(AF1968-450)))))</f>
        <v>1.3447391368711337</v>
      </c>
      <c r="AL1968" s="24">
        <f t="shared" si="960"/>
        <v>733.34861755271731</v>
      </c>
      <c r="AM1968" s="14">
        <f t="shared" si="961"/>
        <v>592.75869831226112</v>
      </c>
    </row>
    <row r="1969" spans="2:39" x14ac:dyDescent="0.25">
      <c r="B1969" s="3">
        <f t="shared" si="944"/>
        <v>9755</v>
      </c>
      <c r="C1969" s="14">
        <f t="shared" si="945"/>
        <v>162.58333333333334</v>
      </c>
      <c r="D1969" s="11">
        <f t="shared" si="946"/>
        <v>1094.5024253053116</v>
      </c>
      <c r="E1969" s="11">
        <f t="shared" si="932"/>
        <v>863.35224981518672</v>
      </c>
      <c r="F1969" s="11">
        <f t="shared" si="947"/>
        <v>443.05314426186527</v>
      </c>
      <c r="G1969" s="11">
        <f t="shared" si="933"/>
        <v>733.40926236697669</v>
      </c>
      <c r="H1969" s="11">
        <f t="shared" si="934"/>
        <v>604.43466635571997</v>
      </c>
      <c r="I1969" s="24">
        <f t="shared" si="948"/>
        <v>443.05314426186527</v>
      </c>
      <c r="J1969" s="12">
        <f t="shared" si="935"/>
        <v>0.18384677545580649</v>
      </c>
      <c r="K1969" s="24">
        <f t="shared" si="936"/>
        <v>628.81220111032451</v>
      </c>
      <c r="L1969" s="12">
        <f t="shared" si="949"/>
        <v>0.17764526052087989</v>
      </c>
      <c r="M1969" s="24">
        <f t="shared" si="950"/>
        <v>733.40926236697669</v>
      </c>
      <c r="N1969" s="12">
        <f t="shared" si="937"/>
        <v>0.11015596878043105</v>
      </c>
      <c r="O1969" s="24">
        <f t="shared" si="938"/>
        <v>3498.2245877156151</v>
      </c>
      <c r="P1969" s="12">
        <f t="shared" si="951"/>
        <v>6.0030856166183512E-2</v>
      </c>
      <c r="Q1969" s="24">
        <f t="shared" si="952"/>
        <v>604.43466635571997</v>
      </c>
      <c r="R1969" s="12">
        <f t="shared" si="939"/>
        <v>0.27764969111150023</v>
      </c>
      <c r="S1969" s="24">
        <f t="shared" si="940"/>
        <v>763.34561839696948</v>
      </c>
      <c r="T1969" s="12">
        <f t="shared" si="953"/>
        <v>0.1954575940168303</v>
      </c>
      <c r="W1969" s="24">
        <f t="shared" si="954"/>
        <v>717.31855117028192</v>
      </c>
      <c r="X1969" s="24">
        <f t="shared" si="955"/>
        <v>1294.6793593162997</v>
      </c>
      <c r="Y1969" s="13">
        <f t="shared" si="941"/>
        <v>0.20003680457937273</v>
      </c>
      <c r="Z1969" s="24">
        <f t="shared" si="942"/>
        <v>3650.84246612262</v>
      </c>
      <c r="AA1969" s="24">
        <f t="shared" si="943"/>
        <v>19604.060380579562</v>
      </c>
      <c r="AB1969" s="24">
        <f t="shared" si="956"/>
        <v>733.40926236697669</v>
      </c>
      <c r="AC1969" s="24">
        <f t="shared" si="957"/>
        <v>604.43466635571997</v>
      </c>
      <c r="AE1969" s="14">
        <f t="shared" si="958"/>
        <v>162.58333333333334</v>
      </c>
      <c r="AF1969" s="24">
        <f t="shared" si="962"/>
        <v>527.21733317785993</v>
      </c>
      <c r="AG1969" s="3">
        <f t="shared" si="959"/>
        <v>-1</v>
      </c>
      <c r="AH1969" s="3">
        <f>IF(AC1969&lt;=450,AthetaR30_0,IF(AC1969&gt;=650,AthetaR30_2,(IF(AC1969&lt;=550,AthetaR30_0+(AthetaR30_1-AthetaR30_0)/100*(AC1969-450),AthetaR30_1+(AthetaR30_2-AthetaR30_1)/100*(AC1969-450)))))</f>
        <v>0</v>
      </c>
      <c r="AI1969" s="3">
        <f>IF(AD1969&lt;=450,AthetaR60_0,IF(AD1969&gt;=650,AthetaR60_2,(IF(AD1969&lt;=550,AthetaR60_0+(AthetaR60_1-AthetaR60_0)/100*(AD1969-450),AthetaR60_1+(AthetaR60_2-AthetaR60_1)/100*(AD1969-450)))))</f>
        <v>0.5</v>
      </c>
      <c r="AJ1969" s="3">
        <f>IF(AE1969&lt;=450,AthetaR90_0,IF(AE1969&gt;=650,AthetaR90_2,(IF(AE1969&lt;=550,AthetaR90_0+(AthetaR90_1-AthetaR90_0)/100*(AE1969-450),AthetaR90_1+(AthetaR90_2-AthetaR90_1)/100*(AE1969-450)))))</f>
        <v>1.3</v>
      </c>
      <c r="AK1969" s="3">
        <f>IF(AF1969&lt;=450,AthetaR120_0,IF(AF1969&gt;=650,AthetaR120_2,(IF(AF1969&lt;=550,AthetaR120_0+(AthetaR120_1-AthetaR120_0)/100*(AF1969-450),AthetaR120_1+(AthetaR120_2-AthetaR120_1)/100*(AF1969-450)))))</f>
        <v>1.3440352011194086</v>
      </c>
      <c r="AL1969" s="24">
        <f t="shared" si="960"/>
        <v>733.40926236697669</v>
      </c>
      <c r="AM1969" s="14">
        <f t="shared" si="961"/>
        <v>592.9442897286134</v>
      </c>
    </row>
    <row r="1970" spans="2:39" x14ac:dyDescent="0.25">
      <c r="B1970" s="3">
        <f t="shared" si="944"/>
        <v>9760</v>
      </c>
      <c r="C1970" s="14">
        <f t="shared" si="945"/>
        <v>162.66666666666666</v>
      </c>
      <c r="D1970" s="11">
        <f t="shared" si="946"/>
        <v>1094.579143994267</v>
      </c>
      <c r="E1970" s="11">
        <f t="shared" si="932"/>
        <v>863.56604816383879</v>
      </c>
      <c r="F1970" s="11">
        <f t="shared" si="947"/>
        <v>443.23078952238615</v>
      </c>
      <c r="G1970" s="11">
        <f t="shared" si="933"/>
        <v>733.46929322314293</v>
      </c>
      <c r="H1970" s="11">
        <f t="shared" si="934"/>
        <v>604.6301239497368</v>
      </c>
      <c r="I1970" s="24">
        <f t="shared" si="948"/>
        <v>443.23078952238615</v>
      </c>
      <c r="J1970" s="12">
        <f t="shared" si="935"/>
        <v>0.18381649845928044</v>
      </c>
      <c r="K1970" s="24">
        <f t="shared" si="936"/>
        <v>628.91577475571614</v>
      </c>
      <c r="L1970" s="12">
        <f t="shared" si="949"/>
        <v>0.1775907004734002</v>
      </c>
      <c r="M1970" s="24">
        <f t="shared" si="950"/>
        <v>733.46929322314293</v>
      </c>
      <c r="N1970" s="12">
        <f t="shared" si="937"/>
        <v>0.1089868392243396</v>
      </c>
      <c r="O1970" s="24">
        <f t="shared" si="938"/>
        <v>3535.7509329922732</v>
      </c>
      <c r="P1970" s="12">
        <f t="shared" si="951"/>
        <v>5.9419640551254573E-2</v>
      </c>
      <c r="Q1970" s="24">
        <f t="shared" si="952"/>
        <v>604.6301239497368</v>
      </c>
      <c r="R1970" s="12">
        <f t="shared" si="939"/>
        <v>0.27759781038745512</v>
      </c>
      <c r="S1970" s="24">
        <f t="shared" si="940"/>
        <v>763.48828134997984</v>
      </c>
      <c r="T1970" s="12">
        <f t="shared" si="953"/>
        <v>0.19537743790072237</v>
      </c>
      <c r="W1970" s="24">
        <f t="shared" si="954"/>
        <v>717.51858797486125</v>
      </c>
      <c r="X1970" s="24">
        <f t="shared" si="955"/>
        <v>1300.8195126410928</v>
      </c>
      <c r="Y1970" s="13">
        <f t="shared" si="941"/>
        <v>0.19920919814590915</v>
      </c>
      <c r="Z1970" s="24">
        <f t="shared" si="942"/>
        <v>3651.1865047244382</v>
      </c>
      <c r="AA1970" s="24">
        <f t="shared" si="943"/>
        <v>19617.337044270887</v>
      </c>
      <c r="AB1970" s="24">
        <f t="shared" si="956"/>
        <v>733.46929322314293</v>
      </c>
      <c r="AC1970" s="24">
        <f t="shared" si="957"/>
        <v>604.6301239497368</v>
      </c>
      <c r="AE1970" s="14">
        <f t="shared" si="958"/>
        <v>162.66666666666666</v>
      </c>
      <c r="AF1970" s="24">
        <f t="shared" si="962"/>
        <v>527.3150619748684</v>
      </c>
      <c r="AG1970" s="3">
        <f t="shared" si="959"/>
        <v>-1</v>
      </c>
      <c r="AH1970" s="3">
        <f>IF(AC1970&lt;=450,AthetaR30_0,IF(AC1970&gt;=650,AthetaR30_2,(IF(AC1970&lt;=550,AthetaR30_0+(AthetaR30_1-AthetaR30_0)/100*(AC1970-450),AthetaR30_1+(AthetaR30_2-AthetaR30_1)/100*(AC1970-450)))))</f>
        <v>0</v>
      </c>
      <c r="AI1970" s="3">
        <f>IF(AD1970&lt;=450,AthetaR60_0,IF(AD1970&gt;=650,AthetaR60_2,(IF(AD1970&lt;=550,AthetaR60_0+(AthetaR60_1-AthetaR60_0)/100*(AD1970-450),AthetaR60_1+(AthetaR60_2-AthetaR60_1)/100*(AD1970-450)))))</f>
        <v>0.5</v>
      </c>
      <c r="AJ1970" s="3">
        <f>IF(AE1970&lt;=450,AthetaR90_0,IF(AE1970&gt;=650,AthetaR90_2,(IF(AE1970&lt;=550,AthetaR90_0+(AthetaR90_1-AthetaR90_0)/100*(AE1970-450),AthetaR90_1+(AthetaR90_2-AthetaR90_1)/100*(AE1970-450)))))</f>
        <v>1.3</v>
      </c>
      <c r="AK1970" s="3">
        <f>IF(AF1970&lt;=450,AthetaR120_0,IF(AF1970&gt;=650,AthetaR120_2,(IF(AF1970&lt;=550,AthetaR120_0+(AthetaR120_1-AthetaR120_0)/100*(AF1970-450),AthetaR120_1+(AthetaR120_2-AthetaR120_1)/100*(AF1970-450)))))</f>
        <v>1.3433315537809478</v>
      </c>
      <c r="AL1970" s="24">
        <f t="shared" si="960"/>
        <v>733.46929322314293</v>
      </c>
      <c r="AM1970" s="14">
        <f t="shared" si="961"/>
        <v>593.12984579963154</v>
      </c>
    </row>
    <row r="1971" spans="2:39" x14ac:dyDescent="0.25">
      <c r="B1971" s="3">
        <f t="shared" si="944"/>
        <v>9765</v>
      </c>
      <c r="C1971" s="14">
        <f t="shared" si="945"/>
        <v>162.75</v>
      </c>
      <c r="D1971" s="11">
        <f t="shared" si="946"/>
        <v>1094.6558234208417</v>
      </c>
      <c r="E1971" s="11">
        <f t="shared" si="932"/>
        <v>863.77984651249085</v>
      </c>
      <c r="F1971" s="11">
        <f t="shared" si="947"/>
        <v>443.40838022285953</v>
      </c>
      <c r="G1971" s="11">
        <f t="shared" si="933"/>
        <v>733.52871286369418</v>
      </c>
      <c r="H1971" s="11">
        <f t="shared" si="934"/>
        <v>604.82550138763747</v>
      </c>
      <c r="I1971" s="24">
        <f t="shared" si="948"/>
        <v>443.40838022285953</v>
      </c>
      <c r="J1971" s="12">
        <f t="shared" si="935"/>
        <v>0.18378621746748336</v>
      </c>
      <c r="K1971" s="24">
        <f t="shared" si="936"/>
        <v>629.01939620066935</v>
      </c>
      <c r="L1971" s="12">
        <f t="shared" si="949"/>
        <v>0.17753614808749688</v>
      </c>
      <c r="M1971" s="24">
        <f t="shared" si="950"/>
        <v>733.52871286369418</v>
      </c>
      <c r="N1971" s="12">
        <f t="shared" si="937"/>
        <v>0.10782385226450998</v>
      </c>
      <c r="O1971" s="24">
        <f t="shared" si="938"/>
        <v>3573.8875061336958</v>
      </c>
      <c r="P1971" s="12">
        <f t="shared" si="951"/>
        <v>5.8811214093174177E-2</v>
      </c>
      <c r="Q1971" s="24">
        <f t="shared" si="952"/>
        <v>604.82550138763747</v>
      </c>
      <c r="R1971" s="12">
        <f t="shared" si="939"/>
        <v>0.27754581820278124</v>
      </c>
      <c r="S1971" s="24">
        <f t="shared" si="940"/>
        <v>763.63130430733258</v>
      </c>
      <c r="T1971" s="12">
        <f t="shared" si="953"/>
        <v>0.19529724032141743</v>
      </c>
      <c r="W1971" s="24">
        <f t="shared" si="954"/>
        <v>717.71779717300717</v>
      </c>
      <c r="X1971" s="24">
        <f t="shared" si="955"/>
        <v>1307.0546285779237</v>
      </c>
      <c r="Y1971" s="13">
        <f t="shared" si="941"/>
        <v>0.19837594875317985</v>
      </c>
      <c r="Z1971" s="24">
        <f t="shared" si="942"/>
        <v>3651.5512334870918</v>
      </c>
      <c r="AA1971" s="24">
        <f t="shared" si="943"/>
        <v>19630.709741253959</v>
      </c>
      <c r="AB1971" s="24">
        <f t="shared" si="956"/>
        <v>733.52871286369418</v>
      </c>
      <c r="AC1971" s="24">
        <f t="shared" si="957"/>
        <v>604.82550138763747</v>
      </c>
      <c r="AE1971" s="14">
        <f t="shared" si="958"/>
        <v>162.75</v>
      </c>
      <c r="AF1971" s="24">
        <f t="shared" si="962"/>
        <v>527.41275069381868</v>
      </c>
      <c r="AG1971" s="3">
        <f t="shared" si="959"/>
        <v>-1</v>
      </c>
      <c r="AH1971" s="3">
        <f>IF(AC1971&lt;=450,AthetaR30_0,IF(AC1971&gt;=650,AthetaR30_2,(IF(AC1971&lt;=550,AthetaR30_0+(AthetaR30_1-AthetaR30_0)/100*(AC1971-450),AthetaR30_1+(AthetaR30_2-AthetaR30_1)/100*(AC1971-450)))))</f>
        <v>0</v>
      </c>
      <c r="AI1971" s="3">
        <f>IF(AD1971&lt;=450,AthetaR60_0,IF(AD1971&gt;=650,AthetaR60_2,(IF(AD1971&lt;=550,AthetaR60_0+(AthetaR60_1-AthetaR60_0)/100*(AD1971-450),AthetaR60_1+(AthetaR60_2-AthetaR60_1)/100*(AD1971-450)))))</f>
        <v>0.5</v>
      </c>
      <c r="AJ1971" s="3">
        <f>IF(AE1971&lt;=450,AthetaR90_0,IF(AE1971&gt;=650,AthetaR90_2,(IF(AE1971&lt;=550,AthetaR90_0+(AthetaR90_1-AthetaR90_0)/100*(AE1971-450),AthetaR90_1+(AthetaR90_2-AthetaR90_1)/100*(AE1971-450)))))</f>
        <v>1.3</v>
      </c>
      <c r="AK1971" s="3">
        <f>IF(AF1971&lt;=450,AthetaR120_0,IF(AF1971&gt;=650,AthetaR120_2,(IF(AF1971&lt;=550,AthetaR120_0+(AthetaR120_1-AthetaR120_0)/100*(AF1971-450),AthetaR120_1+(AthetaR120_2-AthetaR120_1)/100*(AF1971-450)))))</f>
        <v>1.3426281950045056</v>
      </c>
      <c r="AL1971" s="24">
        <f t="shared" si="960"/>
        <v>733.52871286369418</v>
      </c>
      <c r="AM1971" s="14">
        <f t="shared" si="961"/>
        <v>593.31536687230016</v>
      </c>
    </row>
    <row r="1972" spans="2:39" x14ac:dyDescent="0.25">
      <c r="B1972" s="3">
        <f t="shared" si="944"/>
        <v>9770</v>
      </c>
      <c r="C1972" s="14">
        <f t="shared" si="945"/>
        <v>162.83333333333334</v>
      </c>
      <c r="D1972" s="11">
        <f t="shared" si="946"/>
        <v>1094.7324636252015</v>
      </c>
      <c r="E1972" s="11">
        <f t="shared" si="932"/>
        <v>863.99364486114291</v>
      </c>
      <c r="F1972" s="11">
        <f t="shared" si="947"/>
        <v>443.58591637094702</v>
      </c>
      <c r="G1972" s="11">
        <f t="shared" si="933"/>
        <v>733.58752407778741</v>
      </c>
      <c r="H1972" s="11">
        <f t="shared" si="934"/>
        <v>605.02079862795892</v>
      </c>
      <c r="I1972" s="24">
        <f t="shared" si="948"/>
        <v>443.58591637094702</v>
      </c>
      <c r="J1972" s="12">
        <f t="shared" si="935"/>
        <v>0.18375593248763145</v>
      </c>
      <c r="K1972" s="24">
        <f t="shared" si="936"/>
        <v>629.1230654508671</v>
      </c>
      <c r="L1972" s="12">
        <f t="shared" si="949"/>
        <v>0.1774816033799082</v>
      </c>
      <c r="M1972" s="24">
        <f t="shared" si="950"/>
        <v>733.58752407778741</v>
      </c>
      <c r="N1972" s="12">
        <f t="shared" si="937"/>
        <v>0.10666708774942806</v>
      </c>
      <c r="O1972" s="24">
        <f t="shared" si="938"/>
        <v>3612.6449742076493</v>
      </c>
      <c r="P1972" s="12">
        <f t="shared" si="951"/>
        <v>5.8205622792534932E-2</v>
      </c>
      <c r="Q1972" s="24">
        <f t="shared" si="952"/>
        <v>605.02079862795892</v>
      </c>
      <c r="R1972" s="12">
        <f t="shared" si="939"/>
        <v>0.27749371422214453</v>
      </c>
      <c r="S1972" s="24">
        <f t="shared" si="940"/>
        <v>763.77468856670146</v>
      </c>
      <c r="T1972" s="12">
        <f t="shared" si="953"/>
        <v>0.19521700113527496</v>
      </c>
      <c r="W1972" s="24">
        <f t="shared" si="954"/>
        <v>717.91617312176038</v>
      </c>
      <c r="X1972" s="24">
        <f t="shared" si="955"/>
        <v>1313.3865801983873</v>
      </c>
      <c r="Y1972" s="13">
        <f t="shared" si="941"/>
        <v>0.1975370435550316</v>
      </c>
      <c r="Z1972" s="24">
        <f t="shared" si="942"/>
        <v>3651.9367934845632</v>
      </c>
      <c r="AA1972" s="24">
        <f t="shared" si="943"/>
        <v>19644.179245710315</v>
      </c>
      <c r="AB1972" s="24">
        <f t="shared" si="956"/>
        <v>733.58752407778741</v>
      </c>
      <c r="AC1972" s="24">
        <f t="shared" si="957"/>
        <v>605.02079862795892</v>
      </c>
      <c r="AE1972" s="14">
        <f t="shared" si="958"/>
        <v>162.83333333333334</v>
      </c>
      <c r="AF1972" s="24">
        <f t="shared" si="962"/>
        <v>527.51039931397941</v>
      </c>
      <c r="AG1972" s="3">
        <f t="shared" si="959"/>
        <v>-1</v>
      </c>
      <c r="AH1972" s="3">
        <f>IF(AC1972&lt;=450,AthetaR30_0,IF(AC1972&gt;=650,AthetaR30_2,(IF(AC1972&lt;=550,AthetaR30_0+(AthetaR30_1-AthetaR30_0)/100*(AC1972-450),AthetaR30_1+(AthetaR30_2-AthetaR30_1)/100*(AC1972-450)))))</f>
        <v>0</v>
      </c>
      <c r="AI1972" s="3">
        <f>IF(AD1972&lt;=450,AthetaR60_0,IF(AD1972&gt;=650,AthetaR60_2,(IF(AD1972&lt;=550,AthetaR60_0+(AthetaR60_1-AthetaR60_0)/100*(AD1972-450),AthetaR60_1+(AthetaR60_2-AthetaR60_1)/100*(AD1972-450)))))</f>
        <v>0.5</v>
      </c>
      <c r="AJ1972" s="3">
        <f>IF(AE1972&lt;=450,AthetaR90_0,IF(AE1972&gt;=650,AthetaR90_2,(IF(AE1972&lt;=550,AthetaR90_0+(AthetaR90_1-AthetaR90_0)/100*(AE1972-450),AthetaR90_1+(AthetaR90_2-AthetaR90_1)/100*(AE1972-450)))))</f>
        <v>1.3</v>
      </c>
      <c r="AK1972" s="3">
        <f>IF(AF1972&lt;=450,AthetaR120_0,IF(AF1972&gt;=650,AthetaR120_2,(IF(AF1972&lt;=550,AthetaR120_0+(AthetaR120_1-AthetaR120_0)/100*(AF1972-450),AthetaR120_1+(AthetaR120_2-AthetaR120_1)/100*(AF1972-450)))))</f>
        <v>1.3419251249393485</v>
      </c>
      <c r="AL1972" s="24">
        <f t="shared" si="960"/>
        <v>733.58752407778741</v>
      </c>
      <c r="AM1972" s="14">
        <f t="shared" si="961"/>
        <v>593.50085329470312</v>
      </c>
    </row>
    <row r="1973" spans="2:39" x14ac:dyDescent="0.25">
      <c r="B1973" s="3">
        <f t="shared" si="944"/>
        <v>9775</v>
      </c>
      <c r="C1973" s="14">
        <f t="shared" si="945"/>
        <v>162.91666666666666</v>
      </c>
      <c r="D1973" s="11">
        <f t="shared" si="946"/>
        <v>1094.8090646474511</v>
      </c>
      <c r="E1973" s="11">
        <f t="shared" si="932"/>
        <v>864.20744320979497</v>
      </c>
      <c r="F1973" s="11">
        <f t="shared" si="947"/>
        <v>443.76339797432695</v>
      </c>
      <c r="G1973" s="11">
        <f t="shared" si="933"/>
        <v>733.64572970057998</v>
      </c>
      <c r="H1973" s="11">
        <f t="shared" si="934"/>
        <v>605.21601562909416</v>
      </c>
      <c r="I1973" s="24">
        <f t="shared" si="948"/>
        <v>443.76339797432695</v>
      </c>
      <c r="J1973" s="12">
        <f t="shared" si="935"/>
        <v>0.18372564352696608</v>
      </c>
      <c r="K1973" s="24">
        <f t="shared" si="936"/>
        <v>629.22678251190064</v>
      </c>
      <c r="L1973" s="12">
        <f t="shared" si="949"/>
        <v>0.17742706636735089</v>
      </c>
      <c r="M1973" s="24">
        <f t="shared" si="950"/>
        <v>733.64572970057998</v>
      </c>
      <c r="N1973" s="12">
        <f t="shared" si="937"/>
        <v>0.10551662391361211</v>
      </c>
      <c r="O1973" s="24">
        <f t="shared" si="938"/>
        <v>3652.0341930843915</v>
      </c>
      <c r="P1973" s="12">
        <f t="shared" si="951"/>
        <v>5.7602911951856517E-2</v>
      </c>
      <c r="Q1973" s="24">
        <f t="shared" si="952"/>
        <v>605.21601562909416</v>
      </c>
      <c r="R1973" s="12">
        <f t="shared" si="939"/>
        <v>0.27744149810893853</v>
      </c>
      <c r="S1973" s="24">
        <f t="shared" si="940"/>
        <v>763.91843543180244</v>
      </c>
      <c r="T1973" s="12">
        <f t="shared" si="953"/>
        <v>0.19513672019796183</v>
      </c>
      <c r="W1973" s="24">
        <f t="shared" si="954"/>
        <v>718.11371016531541</v>
      </c>
      <c r="X1973" s="24">
        <f t="shared" si="955"/>
        <v>1319.8172835700411</v>
      </c>
      <c r="Y1973" s="13">
        <f t="shared" si="941"/>
        <v>0.19669247080050117</v>
      </c>
      <c r="Z1973" s="24">
        <f t="shared" si="942"/>
        <v>3652.343326111989</v>
      </c>
      <c r="AA1973" s="24">
        <f t="shared" si="943"/>
        <v>19657.746334129028</v>
      </c>
      <c r="AB1973" s="24">
        <f t="shared" si="956"/>
        <v>733.64572970057998</v>
      </c>
      <c r="AC1973" s="24">
        <f t="shared" si="957"/>
        <v>605.21601562909416</v>
      </c>
      <c r="AE1973" s="14">
        <f t="shared" si="958"/>
        <v>162.91666666666666</v>
      </c>
      <c r="AF1973" s="24">
        <f t="shared" si="962"/>
        <v>527.60800781454714</v>
      </c>
      <c r="AG1973" s="3">
        <f t="shared" si="959"/>
        <v>-1</v>
      </c>
      <c r="AH1973" s="3">
        <f>IF(AC1973&lt;=450,AthetaR30_0,IF(AC1973&gt;=650,AthetaR30_2,(IF(AC1973&lt;=550,AthetaR30_0+(AthetaR30_1-AthetaR30_0)/100*(AC1973-450),AthetaR30_1+(AthetaR30_2-AthetaR30_1)/100*(AC1973-450)))))</f>
        <v>0</v>
      </c>
      <c r="AI1973" s="3">
        <f>IF(AD1973&lt;=450,AthetaR60_0,IF(AD1973&gt;=650,AthetaR60_2,(IF(AD1973&lt;=550,AthetaR60_0+(AthetaR60_1-AthetaR60_0)/100*(AD1973-450),AthetaR60_1+(AthetaR60_2-AthetaR60_1)/100*(AD1973-450)))))</f>
        <v>0.5</v>
      </c>
      <c r="AJ1973" s="3">
        <f>IF(AE1973&lt;=450,AthetaR90_0,IF(AE1973&gt;=650,AthetaR90_2,(IF(AE1973&lt;=550,AthetaR90_0+(AthetaR90_1-AthetaR90_0)/100*(AE1973-450),AthetaR90_1+(AthetaR90_2-AthetaR90_1)/100*(AE1973-450)))))</f>
        <v>1.3</v>
      </c>
      <c r="AK1973" s="3">
        <f>IF(AF1973&lt;=450,AthetaR120_0,IF(AF1973&gt;=650,AthetaR120_2,(IF(AF1973&lt;=550,AthetaR120_0+(AthetaR120_1-AthetaR120_0)/100*(AF1973-450),AthetaR120_1+(AthetaR120_2-AthetaR120_1)/100*(AF1973-450)))))</f>
        <v>1.3412223437352608</v>
      </c>
      <c r="AL1973" s="24">
        <f t="shared" si="960"/>
        <v>733.64572970057998</v>
      </c>
      <c r="AM1973" s="14">
        <f t="shared" si="961"/>
        <v>593.68630541595871</v>
      </c>
    </row>
    <row r="1974" spans="2:39" x14ac:dyDescent="0.25">
      <c r="B1974" s="3">
        <f t="shared" si="944"/>
        <v>9780</v>
      </c>
      <c r="C1974" s="14">
        <f t="shared" si="945"/>
        <v>163</v>
      </c>
      <c r="D1974" s="11">
        <f t="shared" si="946"/>
        <v>1094.8856265276333</v>
      </c>
      <c r="E1974" s="11">
        <f t="shared" si="932"/>
        <v>864.42124155844704</v>
      </c>
      <c r="F1974" s="11">
        <f t="shared" si="947"/>
        <v>443.94082504069428</v>
      </c>
      <c r="G1974" s="11">
        <f t="shared" si="933"/>
        <v>733.70333261253188</v>
      </c>
      <c r="H1974" s="11">
        <f t="shared" si="934"/>
        <v>605.41115234929214</v>
      </c>
      <c r="I1974" s="24">
        <f t="shared" si="948"/>
        <v>443.94082504069428</v>
      </c>
      <c r="J1974" s="12">
        <f t="shared" si="935"/>
        <v>0.18369535059275333</v>
      </c>
      <c r="K1974" s="24">
        <f t="shared" si="936"/>
        <v>629.33054738926978</v>
      </c>
      <c r="L1974" s="12">
        <f t="shared" si="949"/>
        <v>0.17737253706654094</v>
      </c>
      <c r="M1974" s="24">
        <f t="shared" si="950"/>
        <v>733.70333261253188</v>
      </c>
      <c r="N1974" s="12">
        <f t="shared" si="937"/>
        <v>0.10437253734792648</v>
      </c>
      <c r="O1974" s="24">
        <f t="shared" si="938"/>
        <v>3692.0662107386534</v>
      </c>
      <c r="P1974" s="12">
        <f t="shared" si="951"/>
        <v>5.7003126156021731E-2</v>
      </c>
      <c r="Q1974" s="24">
        <f t="shared" si="952"/>
        <v>605.41115234929214</v>
      </c>
      <c r="R1974" s="12">
        <f t="shared" si="939"/>
        <v>0.27738916952527953</v>
      </c>
      <c r="S1974" s="24">
        <f t="shared" si="940"/>
        <v>764.06254621242715</v>
      </c>
      <c r="T1974" s="12">
        <f t="shared" si="953"/>
        <v>0.19505639736448141</v>
      </c>
      <c r="W1974" s="24">
        <f t="shared" si="954"/>
        <v>718.3104026361159</v>
      </c>
      <c r="X1974" s="24">
        <f t="shared" si="955"/>
        <v>1326.3486988438415</v>
      </c>
      <c r="Y1974" s="13">
        <f t="shared" si="941"/>
        <v>0.19584221987220968</v>
      </c>
      <c r="Z1974" s="24">
        <f t="shared" si="942"/>
        <v>3652.7709730582783</v>
      </c>
      <c r="AA1974" s="24">
        <f t="shared" si="943"/>
        <v>19671.411785176915</v>
      </c>
      <c r="AB1974" s="24">
        <f t="shared" si="956"/>
        <v>733.70333261253188</v>
      </c>
      <c r="AC1974" s="24">
        <f t="shared" si="957"/>
        <v>605.41115234929214</v>
      </c>
      <c r="AE1974" s="14">
        <f t="shared" si="958"/>
        <v>163</v>
      </c>
      <c r="AF1974" s="24">
        <f t="shared" si="962"/>
        <v>527.70557617464601</v>
      </c>
      <c r="AG1974" s="3">
        <f t="shared" si="959"/>
        <v>-1</v>
      </c>
      <c r="AH1974" s="3">
        <f>IF(AC1974&lt;=450,AthetaR30_0,IF(AC1974&gt;=650,AthetaR30_2,(IF(AC1974&lt;=550,AthetaR30_0+(AthetaR30_1-AthetaR30_0)/100*(AC1974-450),AthetaR30_1+(AthetaR30_2-AthetaR30_1)/100*(AC1974-450)))))</f>
        <v>0</v>
      </c>
      <c r="AI1974" s="3">
        <f>IF(AD1974&lt;=450,AthetaR60_0,IF(AD1974&gt;=650,AthetaR60_2,(IF(AD1974&lt;=550,AthetaR60_0+(AthetaR60_1-AthetaR60_0)/100*(AD1974-450),AthetaR60_1+(AthetaR60_2-AthetaR60_1)/100*(AD1974-450)))))</f>
        <v>0.5</v>
      </c>
      <c r="AJ1974" s="3">
        <f>IF(AE1974&lt;=450,AthetaR90_0,IF(AE1974&gt;=650,AthetaR90_2,(IF(AE1974&lt;=550,AthetaR90_0+(AthetaR90_1-AthetaR90_0)/100*(AE1974-450),AthetaR90_1+(AthetaR90_2-AthetaR90_1)/100*(AE1974-450)))))</f>
        <v>1.3</v>
      </c>
      <c r="AK1974" s="3">
        <f>IF(AF1974&lt;=450,AthetaR120_0,IF(AF1974&gt;=650,AthetaR120_2,(IF(AF1974&lt;=550,AthetaR120_0+(AthetaR120_1-AthetaR120_0)/100*(AF1974-450),AthetaR120_1+(AthetaR120_2-AthetaR120_1)/100*(AF1974-450)))))</f>
        <v>1.3405198515425489</v>
      </c>
      <c r="AL1974" s="24">
        <f t="shared" si="960"/>
        <v>733.70333261253188</v>
      </c>
      <c r="AM1974" s="14">
        <f t="shared" si="961"/>
        <v>593.87172358615464</v>
      </c>
    </row>
    <row r="1975" spans="2:39" x14ac:dyDescent="0.25">
      <c r="B1975" s="3">
        <f t="shared" si="944"/>
        <v>9785</v>
      </c>
      <c r="C1975" s="14">
        <f t="shared" si="945"/>
        <v>163.08333333333334</v>
      </c>
      <c r="D1975" s="11">
        <f t="shared" si="946"/>
        <v>1094.96214930573</v>
      </c>
      <c r="E1975" s="11">
        <f t="shared" si="932"/>
        <v>864.6350399070991</v>
      </c>
      <c r="F1975" s="11">
        <f t="shared" si="947"/>
        <v>444.11819757776084</v>
      </c>
      <c r="G1975" s="11">
        <f t="shared" si="933"/>
        <v>733.7603357386879</v>
      </c>
      <c r="H1975" s="11">
        <f t="shared" si="934"/>
        <v>605.60620874665665</v>
      </c>
      <c r="I1975" s="24">
        <f t="shared" si="948"/>
        <v>444.11819757776084</v>
      </c>
      <c r="J1975" s="12">
        <f t="shared" si="935"/>
        <v>0.1836650536922837</v>
      </c>
      <c r="K1975" s="24">
        <f t="shared" si="936"/>
        <v>629.43436008838398</v>
      </c>
      <c r="L1975" s="12">
        <f t="shared" si="949"/>
        <v>0.17731801549416817</v>
      </c>
      <c r="M1975" s="24">
        <f t="shared" si="950"/>
        <v>733.7603357386879</v>
      </c>
      <c r="N1975" s="12">
        <f t="shared" si="937"/>
        <v>0.10323490297105525</v>
      </c>
      <c r="O1975" s="24">
        <f t="shared" si="938"/>
        <v>3732.7522706093037</v>
      </c>
      <c r="P1975" s="12">
        <f t="shared" si="951"/>
        <v>5.6406309253196917E-2</v>
      </c>
      <c r="Q1975" s="24">
        <f t="shared" si="952"/>
        <v>605.60620874665665</v>
      </c>
      <c r="R1975" s="12">
        <f t="shared" si="939"/>
        <v>0.27733672813200039</v>
      </c>
      <c r="S1975" s="24">
        <f t="shared" si="940"/>
        <v>764.20702222447812</v>
      </c>
      <c r="T1975" s="12">
        <f t="shared" si="953"/>
        <v>0.19497603248913228</v>
      </c>
      <c r="W1975" s="24">
        <f t="shared" si="954"/>
        <v>718.50624485598814</v>
      </c>
      <c r="X1975" s="24">
        <f t="shared" si="955"/>
        <v>1332.982831370691</v>
      </c>
      <c r="Y1975" s="13">
        <f t="shared" si="941"/>
        <v>0.19498628132534282</v>
      </c>
      <c r="Z1975" s="24">
        <f t="shared" si="942"/>
        <v>3653.2198762777739</v>
      </c>
      <c r="AA1975" s="24">
        <f t="shared" si="943"/>
        <v>19685.176379563989</v>
      </c>
      <c r="AB1975" s="24">
        <f t="shared" si="956"/>
        <v>733.7603357386879</v>
      </c>
      <c r="AC1975" s="24">
        <f t="shared" si="957"/>
        <v>605.60620874665665</v>
      </c>
      <c r="AE1975" s="14">
        <f t="shared" si="958"/>
        <v>163.08333333333334</v>
      </c>
      <c r="AF1975" s="24">
        <f t="shared" si="962"/>
        <v>527.80310437332832</v>
      </c>
      <c r="AG1975" s="3">
        <f t="shared" si="959"/>
        <v>-1</v>
      </c>
      <c r="AH1975" s="3">
        <f>IF(AC1975&lt;=450,AthetaR30_0,IF(AC1975&gt;=650,AthetaR30_2,(IF(AC1975&lt;=550,AthetaR30_0+(AthetaR30_1-AthetaR30_0)/100*(AC1975-450),AthetaR30_1+(AthetaR30_2-AthetaR30_1)/100*(AC1975-450)))))</f>
        <v>0</v>
      </c>
      <c r="AI1975" s="3">
        <f>IF(AD1975&lt;=450,AthetaR60_0,IF(AD1975&gt;=650,AthetaR60_2,(IF(AD1975&lt;=550,AthetaR60_0+(AthetaR60_1-AthetaR60_0)/100*(AD1975-450),AthetaR60_1+(AthetaR60_2-AthetaR60_1)/100*(AD1975-450)))))</f>
        <v>0.5</v>
      </c>
      <c r="AJ1975" s="3">
        <f>IF(AE1975&lt;=450,AthetaR90_0,IF(AE1975&gt;=650,AthetaR90_2,(IF(AE1975&lt;=550,AthetaR90_0+(AthetaR90_1-AthetaR90_0)/100*(AE1975-450),AthetaR90_1+(AthetaR90_2-AthetaR90_1)/100*(AE1975-450)))))</f>
        <v>1.3</v>
      </c>
      <c r="AK1975" s="3">
        <f>IF(AF1975&lt;=450,AthetaR120_0,IF(AF1975&gt;=650,AthetaR120_2,(IF(AF1975&lt;=550,AthetaR120_0+(AthetaR120_1-AthetaR120_0)/100*(AF1975-450),AthetaR120_1+(AthetaR120_2-AthetaR120_1)/100*(AF1975-450)))))</f>
        <v>1.3398176485120361</v>
      </c>
      <c r="AL1975" s="24">
        <f t="shared" si="960"/>
        <v>733.7603357386879</v>
      </c>
      <c r="AM1975" s="14">
        <f t="shared" si="961"/>
        <v>594.05710815627822</v>
      </c>
    </row>
    <row r="1976" spans="2:39" x14ac:dyDescent="0.25">
      <c r="B1976" s="3">
        <f t="shared" si="944"/>
        <v>9790</v>
      </c>
      <c r="C1976" s="14">
        <f t="shared" si="945"/>
        <v>163.16666666666666</v>
      </c>
      <c r="D1976" s="11">
        <f t="shared" si="946"/>
        <v>1095.0386330216618</v>
      </c>
      <c r="E1976" s="11">
        <f t="shared" si="932"/>
        <v>864.84883825575116</v>
      </c>
      <c r="F1976" s="11">
        <f t="shared" si="947"/>
        <v>444.295515593255</v>
      </c>
      <c r="G1976" s="11">
        <f t="shared" si="933"/>
        <v>733.81674204794115</v>
      </c>
      <c r="H1976" s="11">
        <f t="shared" si="934"/>
        <v>605.80118477914573</v>
      </c>
      <c r="I1976" s="24">
        <f t="shared" si="948"/>
        <v>444.295515593255</v>
      </c>
      <c r="J1976" s="12">
        <f t="shared" si="935"/>
        <v>0.18363475283287251</v>
      </c>
      <c r="K1976" s="24">
        <f t="shared" si="936"/>
        <v>629.53822061456117</v>
      </c>
      <c r="L1976" s="12">
        <f t="shared" si="949"/>
        <v>0.17726350166691754</v>
      </c>
      <c r="M1976" s="24">
        <f t="shared" si="950"/>
        <v>733.81674204794115</v>
      </c>
      <c r="N1976" s="12">
        <f t="shared" si="937"/>
        <v>0.10210379400214334</v>
      </c>
      <c r="O1976" s="24">
        <f t="shared" si="938"/>
        <v>3774.1038150183572</v>
      </c>
      <c r="P1976" s="12">
        <f t="shared" si="951"/>
        <v>5.5812504336300098E-2</v>
      </c>
      <c r="Q1976" s="24">
        <f t="shared" si="952"/>
        <v>605.80118477914573</v>
      </c>
      <c r="R1976" s="12">
        <f t="shared" si="939"/>
        <v>0.27728417358864504</v>
      </c>
      <c r="S1976" s="24">
        <f t="shared" si="940"/>
        <v>764.35186479000265</v>
      </c>
      <c r="T1976" s="12">
        <f t="shared" si="953"/>
        <v>0.19489562542553715</v>
      </c>
      <c r="W1976" s="24">
        <f t="shared" si="954"/>
        <v>718.70123113731347</v>
      </c>
      <c r="X1976" s="24">
        <f t="shared" si="955"/>
        <v>1339.7217328478864</v>
      </c>
      <c r="Y1976" s="13">
        <f t="shared" si="941"/>
        <v>0.1941246469272068</v>
      </c>
      <c r="Z1976" s="24">
        <f t="shared" si="942"/>
        <v>3653.6901779609425</v>
      </c>
      <c r="AA1976" s="24">
        <f t="shared" si="943"/>
        <v>19699.040899904292</v>
      </c>
      <c r="AB1976" s="24">
        <f t="shared" si="956"/>
        <v>733.81674204794115</v>
      </c>
      <c r="AC1976" s="24">
        <f t="shared" si="957"/>
        <v>605.80118477914573</v>
      </c>
      <c r="AE1976" s="14">
        <f t="shared" si="958"/>
        <v>163.16666666666666</v>
      </c>
      <c r="AF1976" s="24">
        <f t="shared" si="962"/>
        <v>527.90059238957292</v>
      </c>
      <c r="AG1976" s="3">
        <f t="shared" si="959"/>
        <v>-1</v>
      </c>
      <c r="AH1976" s="3">
        <f>IF(AC1976&lt;=450,AthetaR30_0,IF(AC1976&gt;=650,AthetaR30_2,(IF(AC1976&lt;=550,AthetaR30_0+(AthetaR30_1-AthetaR30_0)/100*(AC1976-450),AthetaR30_1+(AthetaR30_2-AthetaR30_1)/100*(AC1976-450)))))</f>
        <v>0</v>
      </c>
      <c r="AI1976" s="3">
        <f>IF(AD1976&lt;=450,AthetaR60_0,IF(AD1976&gt;=650,AthetaR60_2,(IF(AD1976&lt;=550,AthetaR60_0+(AthetaR60_1-AthetaR60_0)/100*(AD1976-450),AthetaR60_1+(AthetaR60_2-AthetaR60_1)/100*(AD1976-450)))))</f>
        <v>0.5</v>
      </c>
      <c r="AJ1976" s="3">
        <f>IF(AE1976&lt;=450,AthetaR90_0,IF(AE1976&gt;=650,AthetaR90_2,(IF(AE1976&lt;=550,AthetaR90_0+(AthetaR90_1-AthetaR90_0)/100*(AE1976-450),AthetaR90_1+(AthetaR90_2-AthetaR90_1)/100*(AE1976-450)))))</f>
        <v>1.3</v>
      </c>
      <c r="AK1976" s="3">
        <f>IF(AF1976&lt;=450,AthetaR120_0,IF(AF1976&gt;=650,AthetaR120_2,(IF(AF1976&lt;=550,AthetaR120_0+(AthetaR120_1-AthetaR120_0)/100*(AF1976-450),AthetaR120_1+(AthetaR120_2-AthetaR120_1)/100*(AF1976-450)))))</f>
        <v>1.3391157347950751</v>
      </c>
      <c r="AL1976" s="24">
        <f t="shared" si="960"/>
        <v>733.81674204794115</v>
      </c>
      <c r="AM1976" s="14">
        <f t="shared" si="961"/>
        <v>594.24245947814586</v>
      </c>
    </row>
    <row r="1977" spans="2:39" x14ac:dyDescent="0.25">
      <c r="B1977" s="3">
        <f t="shared" si="944"/>
        <v>9795</v>
      </c>
      <c r="C1977" s="14">
        <f t="shared" si="945"/>
        <v>163.25</v>
      </c>
      <c r="D1977" s="11">
        <f t="shared" si="946"/>
        <v>1095.1150777152877</v>
      </c>
      <c r="E1977" s="11">
        <f t="shared" si="932"/>
        <v>865.06263660440322</v>
      </c>
      <c r="F1977" s="11">
        <f t="shared" si="947"/>
        <v>444.47277909492192</v>
      </c>
      <c r="G1977" s="11">
        <f t="shared" si="933"/>
        <v>733.87255455227739</v>
      </c>
      <c r="H1977" s="11">
        <f t="shared" si="934"/>
        <v>605.99608040457122</v>
      </c>
      <c r="I1977" s="24">
        <f t="shared" si="948"/>
        <v>444.47277909492192</v>
      </c>
      <c r="J1977" s="12">
        <f t="shared" si="935"/>
        <v>0.18360444802185932</v>
      </c>
      <c r="K1977" s="24">
        <f t="shared" si="936"/>
        <v>629.64212897302866</v>
      </c>
      <c r="L1977" s="12">
        <f t="shared" si="949"/>
        <v>0.17720899560147285</v>
      </c>
      <c r="M1977" s="24">
        <f t="shared" si="950"/>
        <v>733.87255455227739</v>
      </c>
      <c r="N1977" s="12">
        <f t="shared" si="937"/>
        <v>0.1009792819346524</v>
      </c>
      <c r="O1977" s="24">
        <f t="shared" si="938"/>
        <v>3816.1324886496291</v>
      </c>
      <c r="P1977" s="12">
        <f t="shared" si="951"/>
        <v>5.5221753725010356E-2</v>
      </c>
      <c r="Q1977" s="24">
        <f t="shared" si="952"/>
        <v>605.99608040457122</v>
      </c>
      <c r="R1977" s="12">
        <f t="shared" si="939"/>
        <v>0.27723150555346265</v>
      </c>
      <c r="S1977" s="24">
        <f t="shared" si="940"/>
        <v>764.49707523722839</v>
      </c>
      <c r="T1977" s="12">
        <f t="shared" si="953"/>
        <v>0.19481517602664622</v>
      </c>
      <c r="W1977" s="24">
        <f t="shared" si="954"/>
        <v>718.89535578424068</v>
      </c>
      <c r="X1977" s="24">
        <f t="shared" si="955"/>
        <v>1346.5675024963155</v>
      </c>
      <c r="Y1977" s="13">
        <f t="shared" si="941"/>
        <v>0.19325730969733035</v>
      </c>
      <c r="Z1977" s="24">
        <f t="shared" si="942"/>
        <v>3654.1820205040635</v>
      </c>
      <c r="AA1977" s="24">
        <f t="shared" si="943"/>
        <v>19713.006130571466</v>
      </c>
      <c r="AB1977" s="24">
        <f t="shared" si="956"/>
        <v>733.87255455227739</v>
      </c>
      <c r="AC1977" s="24">
        <f t="shared" si="957"/>
        <v>605.99608040457122</v>
      </c>
      <c r="AE1977" s="14">
        <f t="shared" si="958"/>
        <v>163.25</v>
      </c>
      <c r="AF1977" s="24">
        <f t="shared" si="962"/>
        <v>527.99804020228567</v>
      </c>
      <c r="AG1977" s="3">
        <f t="shared" si="959"/>
        <v>-1</v>
      </c>
      <c r="AH1977" s="3">
        <f>IF(AC1977&lt;=450,AthetaR30_0,IF(AC1977&gt;=650,AthetaR30_2,(IF(AC1977&lt;=550,AthetaR30_0+(AthetaR30_1-AthetaR30_0)/100*(AC1977-450),AthetaR30_1+(AthetaR30_2-AthetaR30_1)/100*(AC1977-450)))))</f>
        <v>0</v>
      </c>
      <c r="AI1977" s="3">
        <f>IF(AD1977&lt;=450,AthetaR60_0,IF(AD1977&gt;=650,AthetaR60_2,(IF(AD1977&lt;=550,AthetaR60_0+(AthetaR60_1-AthetaR60_0)/100*(AD1977-450),AthetaR60_1+(AthetaR60_2-AthetaR60_1)/100*(AD1977-450)))))</f>
        <v>0.5</v>
      </c>
      <c r="AJ1977" s="3">
        <f>IF(AE1977&lt;=450,AthetaR90_0,IF(AE1977&gt;=650,AthetaR90_2,(IF(AE1977&lt;=550,AthetaR90_0+(AthetaR90_1-AthetaR90_0)/100*(AE1977-450),AthetaR90_1+(AthetaR90_2-AthetaR90_1)/100*(AE1977-450)))))</f>
        <v>1.3</v>
      </c>
      <c r="AK1977" s="3">
        <f>IF(AF1977&lt;=450,AthetaR120_0,IF(AF1977&gt;=650,AthetaR120_2,(IF(AF1977&lt;=550,AthetaR120_0+(AthetaR120_1-AthetaR120_0)/100*(AF1977-450),AthetaR120_1+(AthetaR120_2-AthetaR120_1)/100*(AF1977-450)))))</f>
        <v>1.3384141105435434</v>
      </c>
      <c r="AL1977" s="24">
        <f t="shared" si="960"/>
        <v>733.87255455227739</v>
      </c>
      <c r="AM1977" s="14">
        <f t="shared" si="961"/>
        <v>594.42777790432933</v>
      </c>
    </row>
    <row r="1978" spans="2:39" x14ac:dyDescent="0.25">
      <c r="B1978" s="3">
        <f t="shared" si="944"/>
        <v>9800</v>
      </c>
      <c r="C1978" s="14">
        <f t="shared" si="945"/>
        <v>163.33333333333334</v>
      </c>
      <c r="D1978" s="11">
        <f t="shared" si="946"/>
        <v>1095.1914834264062</v>
      </c>
      <c r="E1978" s="11">
        <f t="shared" si="932"/>
        <v>865.2764349530554</v>
      </c>
      <c r="F1978" s="11">
        <f t="shared" si="947"/>
        <v>444.64998809052338</v>
      </c>
      <c r="G1978" s="11">
        <f t="shared" si="933"/>
        <v>733.92777630600244</v>
      </c>
      <c r="H1978" s="11">
        <f t="shared" si="934"/>
        <v>606.19089558059784</v>
      </c>
      <c r="I1978" s="24">
        <f t="shared" si="948"/>
        <v>444.64998809052338</v>
      </c>
      <c r="J1978" s="12">
        <f t="shared" si="935"/>
        <v>0.18357413926660832</v>
      </c>
      <c r="K1978" s="24">
        <f t="shared" si="936"/>
        <v>629.74608516892317</v>
      </c>
      <c r="L1978" s="12">
        <f t="shared" si="949"/>
        <v>0.17715449731449201</v>
      </c>
      <c r="M1978" s="24">
        <f t="shared" si="950"/>
        <v>733.92777630600244</v>
      </c>
      <c r="N1978" s="12">
        <f t="shared" si="937"/>
        <v>9.9861436511417656E-2</v>
      </c>
      <c r="O1978" s="24">
        <f t="shared" si="938"/>
        <v>3858.850142089419</v>
      </c>
      <c r="P1978" s="12">
        <f t="shared" si="951"/>
        <v>5.4634098948311047E-2</v>
      </c>
      <c r="Q1978" s="24">
        <f t="shared" si="952"/>
        <v>606.19089558059784</v>
      </c>
      <c r="R1978" s="12">
        <f t="shared" si="939"/>
        <v>0.2771787236834018</v>
      </c>
      <c r="S1978" s="24">
        <f t="shared" si="940"/>
        <v>764.64265490059825</v>
      </c>
      <c r="T1978" s="12">
        <f t="shared" si="953"/>
        <v>0.19473468414469602</v>
      </c>
      <c r="W1978" s="24">
        <f t="shared" si="954"/>
        <v>719.08861309393797</v>
      </c>
      <c r="X1978" s="24">
        <f t="shared" si="955"/>
        <v>1353.5222882692024</v>
      </c>
      <c r="Y1978" s="13">
        <f t="shared" si="941"/>
        <v>0.19238426394810779</v>
      </c>
      <c r="Z1978" s="24">
        <f t="shared" si="942"/>
        <v>3654.6955464779357</v>
      </c>
      <c r="AA1978" s="24">
        <f t="shared" si="943"/>
        <v>19727.072857549607</v>
      </c>
      <c r="AB1978" s="24">
        <f t="shared" si="956"/>
        <v>733.92777630600244</v>
      </c>
      <c r="AC1978" s="24">
        <f t="shared" si="957"/>
        <v>606.19089558059784</v>
      </c>
      <c r="AE1978" s="14">
        <f t="shared" si="958"/>
        <v>163.33333333333334</v>
      </c>
      <c r="AF1978" s="24">
        <f t="shared" si="962"/>
        <v>528.09544779029898</v>
      </c>
      <c r="AG1978" s="3">
        <f t="shared" si="959"/>
        <v>-1</v>
      </c>
      <c r="AH1978" s="3">
        <f>IF(AC1978&lt;=450,AthetaR30_0,IF(AC1978&gt;=650,AthetaR30_2,(IF(AC1978&lt;=550,AthetaR30_0+(AthetaR30_1-AthetaR30_0)/100*(AC1978-450),AthetaR30_1+(AthetaR30_2-AthetaR30_1)/100*(AC1978-450)))))</f>
        <v>0</v>
      </c>
      <c r="AI1978" s="3">
        <f>IF(AD1978&lt;=450,AthetaR60_0,IF(AD1978&gt;=650,AthetaR60_2,(IF(AD1978&lt;=550,AthetaR60_0+(AthetaR60_1-AthetaR60_0)/100*(AD1978-450),AthetaR60_1+(AthetaR60_2-AthetaR60_1)/100*(AD1978-450)))))</f>
        <v>0.5</v>
      </c>
      <c r="AJ1978" s="3">
        <f>IF(AE1978&lt;=450,AthetaR90_0,IF(AE1978&gt;=650,AthetaR90_2,(IF(AE1978&lt;=550,AthetaR90_0+(AthetaR90_1-AthetaR90_0)/100*(AE1978-450),AthetaR90_1+(AthetaR90_2-AthetaR90_1)/100*(AE1978-450)))))</f>
        <v>1.3</v>
      </c>
      <c r="AK1978" s="3">
        <f>IF(AF1978&lt;=450,AthetaR120_0,IF(AF1978&gt;=650,AthetaR120_2,(IF(AF1978&lt;=550,AthetaR120_0+(AthetaR120_1-AthetaR120_0)/100*(AF1978-450),AthetaR120_1+(AthetaR120_2-AthetaR120_1)/100*(AF1978-450)))))</f>
        <v>1.3377127759098475</v>
      </c>
      <c r="AL1978" s="24">
        <f t="shared" si="960"/>
        <v>733.92777630600244</v>
      </c>
      <c r="AM1978" s="14">
        <f t="shared" si="961"/>
        <v>594.61306378807922</v>
      </c>
    </row>
    <row r="1979" spans="2:39" x14ac:dyDescent="0.25">
      <c r="B1979" s="3">
        <f t="shared" si="944"/>
        <v>9805</v>
      </c>
      <c r="C1979" s="14">
        <f t="shared" si="945"/>
        <v>163.41666666666666</v>
      </c>
      <c r="D1979" s="11">
        <f t="shared" si="946"/>
        <v>1095.2678501947548</v>
      </c>
      <c r="E1979" s="11">
        <f t="shared" si="932"/>
        <v>865.49023330170735</v>
      </c>
      <c r="F1979" s="11">
        <f t="shared" si="947"/>
        <v>444.8271425878379</v>
      </c>
      <c r="G1979" s="11">
        <f t="shared" si="933"/>
        <v>733.98241040495077</v>
      </c>
      <c r="H1979" s="11">
        <f t="shared" si="934"/>
        <v>606.38563026474253</v>
      </c>
      <c r="I1979" s="24">
        <f t="shared" si="948"/>
        <v>444.8271425878379</v>
      </c>
      <c r="J1979" s="12">
        <f t="shared" si="935"/>
        <v>0.18354382657450768</v>
      </c>
      <c r="K1979" s="24">
        <f t="shared" si="936"/>
        <v>629.85008920729138</v>
      </c>
      <c r="L1979" s="12">
        <f t="shared" si="949"/>
        <v>0.17710000682262322</v>
      </c>
      <c r="M1979" s="24">
        <f t="shared" si="950"/>
        <v>733.98241040495077</v>
      </c>
      <c r="N1979" s="12">
        <f t="shared" si="937"/>
        <v>9.8750325700974945E-2</v>
      </c>
      <c r="O1979" s="24">
        <f t="shared" si="938"/>
        <v>3902.2688354285915</v>
      </c>
      <c r="P1979" s="12">
        <f t="shared" si="951"/>
        <v>5.4049580727648858E-2</v>
      </c>
      <c r="Q1979" s="24">
        <f t="shared" si="952"/>
        <v>606.38563026474253</v>
      </c>
      <c r="R1979" s="12">
        <f t="shared" si="939"/>
        <v>0.27712582763410476</v>
      </c>
      <c r="S1979" s="24">
        <f t="shared" si="940"/>
        <v>764.78860512080519</v>
      </c>
      <c r="T1979" s="12">
        <f t="shared" si="953"/>
        <v>0.19465414963123215</v>
      </c>
      <c r="W1979" s="24">
        <f t="shared" si="954"/>
        <v>719.28099735788612</v>
      </c>
      <c r="X1979" s="24">
        <f t="shared" si="955"/>
        <v>1360.5882880933086</v>
      </c>
      <c r="Y1979" s="13">
        <f t="shared" si="941"/>
        <v>0.19150550532594998</v>
      </c>
      <c r="Z1979" s="24">
        <f t="shared" si="942"/>
        <v>3655.2308985955306</v>
      </c>
      <c r="AA1979" s="24">
        <f t="shared" si="943"/>
        <v>19741.24186827891</v>
      </c>
      <c r="AB1979" s="24">
        <f t="shared" si="956"/>
        <v>733.98241040495077</v>
      </c>
      <c r="AC1979" s="24">
        <f t="shared" si="957"/>
        <v>606.38563026474253</v>
      </c>
      <c r="AE1979" s="14">
        <f t="shared" si="958"/>
        <v>163.41666666666666</v>
      </c>
      <c r="AF1979" s="24">
        <f t="shared" si="962"/>
        <v>528.19281513237127</v>
      </c>
      <c r="AG1979" s="3">
        <f t="shared" si="959"/>
        <v>-1</v>
      </c>
      <c r="AH1979" s="3">
        <f>IF(AC1979&lt;=450,AthetaR30_0,IF(AC1979&gt;=650,AthetaR30_2,(IF(AC1979&lt;=550,AthetaR30_0+(AthetaR30_1-AthetaR30_0)/100*(AC1979-450),AthetaR30_1+(AthetaR30_2-AthetaR30_1)/100*(AC1979-450)))))</f>
        <v>0</v>
      </c>
      <c r="AI1979" s="3">
        <f>IF(AD1979&lt;=450,AthetaR60_0,IF(AD1979&gt;=650,AthetaR60_2,(IF(AD1979&lt;=550,AthetaR60_0+(AthetaR60_1-AthetaR60_0)/100*(AD1979-450),AthetaR60_1+(AthetaR60_2-AthetaR60_1)/100*(AD1979-450)))))</f>
        <v>0.5</v>
      </c>
      <c r="AJ1979" s="3">
        <f>IF(AE1979&lt;=450,AthetaR90_0,IF(AE1979&gt;=650,AthetaR90_2,(IF(AE1979&lt;=550,AthetaR90_0+(AthetaR90_1-AthetaR90_0)/100*(AE1979-450),AthetaR90_1+(AthetaR90_2-AthetaR90_1)/100*(AE1979-450)))))</f>
        <v>1.3</v>
      </c>
      <c r="AK1979" s="3">
        <f>IF(AF1979&lt;=450,AthetaR120_0,IF(AF1979&gt;=650,AthetaR120_2,(IF(AF1979&lt;=550,AthetaR120_0+(AthetaR120_1-AthetaR120_0)/100*(AF1979-450),AthetaR120_1+(AthetaR120_2-AthetaR120_1)/100*(AF1979-450)))))</f>
        <v>1.3370117310469269</v>
      </c>
      <c r="AL1979" s="24">
        <f t="shared" si="960"/>
        <v>733.98241040495077</v>
      </c>
      <c r="AM1979" s="14">
        <f t="shared" si="961"/>
        <v>594.79831748324625</v>
      </c>
    </row>
    <row r="1980" spans="2:39" x14ac:dyDescent="0.25">
      <c r="B1980" s="3">
        <f t="shared" si="944"/>
        <v>9810</v>
      </c>
      <c r="C1980" s="14">
        <f t="shared" si="945"/>
        <v>163.5</v>
      </c>
      <c r="D1980" s="11">
        <f t="shared" si="946"/>
        <v>1095.3441780600106</v>
      </c>
      <c r="E1980" s="11">
        <f t="shared" si="932"/>
        <v>865.70403165035952</v>
      </c>
      <c r="F1980" s="11">
        <f t="shared" si="947"/>
        <v>445.00424259466052</v>
      </c>
      <c r="G1980" s="11">
        <f t="shared" si="933"/>
        <v>734.03645998567845</v>
      </c>
      <c r="H1980" s="11">
        <f t="shared" si="934"/>
        <v>606.58028441437375</v>
      </c>
      <c r="I1980" s="24">
        <f t="shared" si="948"/>
        <v>445.00424259466052</v>
      </c>
      <c r="J1980" s="12">
        <f t="shared" si="935"/>
        <v>0.18351350995297006</v>
      </c>
      <c r="K1980" s="24">
        <f t="shared" si="936"/>
        <v>629.95414109308899</v>
      </c>
      <c r="L1980" s="12">
        <f t="shared" si="949"/>
        <v>0.17704552414250566</v>
      </c>
      <c r="M1980" s="24">
        <f t="shared" si="950"/>
        <v>734.03645998567845</v>
      </c>
      <c r="N1980" s="12">
        <f t="shared" si="937"/>
        <v>9.7646015675126152E-2</v>
      </c>
      <c r="O1980" s="24">
        <f t="shared" si="938"/>
        <v>3946.4008419290758</v>
      </c>
      <c r="P1980" s="12">
        <f t="shared" si="951"/>
        <v>5.3468238960664452E-2</v>
      </c>
      <c r="Q1980" s="24">
        <f t="shared" si="952"/>
        <v>606.58028441437375</v>
      </c>
      <c r="R1980" s="12">
        <f t="shared" si="939"/>
        <v>0.27707281705990178</v>
      </c>
      <c r="S1980" s="24">
        <f t="shared" si="940"/>
        <v>764.9349272448286</v>
      </c>
      <c r="T1980" s="12">
        <f t="shared" si="953"/>
        <v>0.19457357233710595</v>
      </c>
      <c r="W1980" s="24">
        <f t="shared" si="954"/>
        <v>719.47250286321207</v>
      </c>
      <c r="X1980" s="24">
        <f t="shared" si="955"/>
        <v>1367.7677511434299</v>
      </c>
      <c r="Y1980" s="13">
        <f t="shared" si="941"/>
        <v>0.1906210308529302</v>
      </c>
      <c r="Z1980" s="24">
        <f t="shared" si="942"/>
        <v>3655.7882196786863</v>
      </c>
      <c r="AA1980" s="24">
        <f t="shared" si="943"/>
        <v>19755.513951496287</v>
      </c>
      <c r="AB1980" s="24">
        <f t="shared" si="956"/>
        <v>734.03645998567845</v>
      </c>
      <c r="AC1980" s="24">
        <f t="shared" si="957"/>
        <v>606.58028441437375</v>
      </c>
      <c r="AE1980" s="14">
        <f t="shared" si="958"/>
        <v>163.5</v>
      </c>
      <c r="AF1980" s="24">
        <f t="shared" si="962"/>
        <v>528.29014220718682</v>
      </c>
      <c r="AG1980" s="3">
        <f t="shared" si="959"/>
        <v>-1</v>
      </c>
      <c r="AH1980" s="3">
        <f>IF(AC1980&lt;=450,AthetaR30_0,IF(AC1980&gt;=650,AthetaR30_2,(IF(AC1980&lt;=550,AthetaR30_0+(AthetaR30_1-AthetaR30_0)/100*(AC1980-450),AthetaR30_1+(AthetaR30_2-AthetaR30_1)/100*(AC1980-450)))))</f>
        <v>0</v>
      </c>
      <c r="AI1980" s="3">
        <f>IF(AD1980&lt;=450,AthetaR60_0,IF(AD1980&gt;=650,AthetaR60_2,(IF(AD1980&lt;=550,AthetaR60_0+(AthetaR60_1-AthetaR60_0)/100*(AD1980-450),AthetaR60_1+(AthetaR60_2-AthetaR60_1)/100*(AD1980-450)))))</f>
        <v>0.5</v>
      </c>
      <c r="AJ1980" s="3">
        <f>IF(AE1980&lt;=450,AthetaR90_0,IF(AE1980&gt;=650,AthetaR90_2,(IF(AE1980&lt;=550,AthetaR90_0+(AthetaR90_1-AthetaR90_0)/100*(AE1980-450),AthetaR90_1+(AthetaR90_2-AthetaR90_1)/100*(AE1980-450)))))</f>
        <v>1.3</v>
      </c>
      <c r="AK1980" s="3">
        <f>IF(AF1980&lt;=450,AthetaR120_0,IF(AF1980&gt;=650,AthetaR120_2,(IF(AF1980&lt;=550,AthetaR120_0+(AthetaR120_1-AthetaR120_0)/100*(AF1980-450),AthetaR120_1+(AthetaR120_2-AthetaR120_1)/100*(AF1980-450)))))</f>
        <v>1.336310976108255</v>
      </c>
      <c r="AL1980" s="24">
        <f t="shared" si="960"/>
        <v>734.03645998567845</v>
      </c>
      <c r="AM1980" s="14">
        <f t="shared" si="961"/>
        <v>594.98353934419947</v>
      </c>
    </row>
    <row r="1981" spans="2:39" x14ac:dyDescent="0.25">
      <c r="B1981" s="3">
        <f t="shared" si="944"/>
        <v>9815</v>
      </c>
      <c r="C1981" s="14">
        <f t="shared" si="945"/>
        <v>163.58333333333334</v>
      </c>
      <c r="D1981" s="11">
        <f t="shared" si="946"/>
        <v>1095.4204670617894</v>
      </c>
      <c r="E1981" s="11">
        <f t="shared" si="932"/>
        <v>865.91782999901159</v>
      </c>
      <c r="F1981" s="11">
        <f t="shared" si="947"/>
        <v>445.18128811880302</v>
      </c>
      <c r="G1981" s="11">
        <f t="shared" si="933"/>
        <v>734.08992822463915</v>
      </c>
      <c r="H1981" s="11">
        <f t="shared" si="934"/>
        <v>606.77485798671091</v>
      </c>
      <c r="I1981" s="24">
        <f t="shared" si="948"/>
        <v>445.18128811880302</v>
      </c>
      <c r="J1981" s="12">
        <f t="shared" si="935"/>
        <v>0.18348318940943192</v>
      </c>
      <c r="K1981" s="24">
        <f t="shared" si="936"/>
        <v>630.05824083118216</v>
      </c>
      <c r="L1981" s="12">
        <f t="shared" si="949"/>
        <v>0.17699104929077292</v>
      </c>
      <c r="M1981" s="24">
        <f t="shared" si="950"/>
        <v>734.08992822463915</v>
      </c>
      <c r="N1981" s="12">
        <f t="shared" si="937"/>
        <v>9.6548570787798119E-2</v>
      </c>
      <c r="O1981" s="24">
        <f t="shared" si="938"/>
        <v>3991.2586517545674</v>
      </c>
      <c r="P1981" s="12">
        <f t="shared" si="951"/>
        <v>5.2890112705541371E-2</v>
      </c>
      <c r="Q1981" s="24">
        <f t="shared" si="952"/>
        <v>606.77485798671091</v>
      </c>
      <c r="R1981" s="12">
        <f t="shared" si="939"/>
        <v>0.27701969161380502</v>
      </c>
      <c r="S1981" s="24">
        <f t="shared" si="940"/>
        <v>765.08162262596977</v>
      </c>
      <c r="T1981" s="12">
        <f t="shared" si="953"/>
        <v>0.19449295211247802</v>
      </c>
      <c r="W1981" s="24">
        <f t="shared" si="954"/>
        <v>719.66312389406505</v>
      </c>
      <c r="X1981" s="24">
        <f t="shared" si="955"/>
        <v>1375.0629791511624</v>
      </c>
      <c r="Y1981" s="13">
        <f t="shared" si="941"/>
        <v>0.18973083896889037</v>
      </c>
      <c r="Z1981" s="24">
        <f t="shared" si="942"/>
        <v>3656.3676526236632</v>
      </c>
      <c r="AA1981" s="24">
        <f t="shared" si="943"/>
        <v>19769.889897070785</v>
      </c>
      <c r="AB1981" s="24">
        <f t="shared" si="956"/>
        <v>734.08992822463915</v>
      </c>
      <c r="AC1981" s="24">
        <f t="shared" si="957"/>
        <v>606.77485798671091</v>
      </c>
      <c r="AE1981" s="14">
        <f t="shared" si="958"/>
        <v>163.58333333333334</v>
      </c>
      <c r="AF1981" s="24">
        <f t="shared" si="962"/>
        <v>528.38742899335546</v>
      </c>
      <c r="AG1981" s="3">
        <f t="shared" si="959"/>
        <v>-1</v>
      </c>
      <c r="AH1981" s="3">
        <f>IF(AC1981&lt;=450,AthetaR30_0,IF(AC1981&gt;=650,AthetaR30_2,(IF(AC1981&lt;=550,AthetaR30_0+(AthetaR30_1-AthetaR30_0)/100*(AC1981-450),AthetaR30_1+(AthetaR30_2-AthetaR30_1)/100*(AC1981-450)))))</f>
        <v>0</v>
      </c>
      <c r="AI1981" s="3">
        <f>IF(AD1981&lt;=450,AthetaR60_0,IF(AD1981&gt;=650,AthetaR60_2,(IF(AD1981&lt;=550,AthetaR60_0+(AthetaR60_1-AthetaR60_0)/100*(AD1981-450),AthetaR60_1+(AthetaR60_2-AthetaR60_1)/100*(AD1981-450)))))</f>
        <v>0.5</v>
      </c>
      <c r="AJ1981" s="3">
        <f>IF(AE1981&lt;=450,AthetaR90_0,IF(AE1981&gt;=650,AthetaR90_2,(IF(AE1981&lt;=550,AthetaR90_0+(AthetaR90_1-AthetaR90_0)/100*(AE1981-450),AthetaR90_1+(AthetaR90_2-AthetaR90_1)/100*(AE1981-450)))))</f>
        <v>1.3</v>
      </c>
      <c r="AK1981" s="3">
        <f>IF(AF1981&lt;=450,AthetaR120_0,IF(AF1981&gt;=650,AthetaR120_2,(IF(AF1981&lt;=550,AthetaR120_0+(AthetaR120_1-AthetaR120_0)/100*(AF1981-450),AthetaR120_1+(AthetaR120_2-AthetaR120_1)/100*(AF1981-450)))))</f>
        <v>1.3356105112478409</v>
      </c>
      <c r="AL1981" s="24">
        <f t="shared" si="960"/>
        <v>734.08992822463915</v>
      </c>
      <c r="AM1981" s="14">
        <f t="shared" si="961"/>
        <v>595.1687297257422</v>
      </c>
    </row>
    <row r="1982" spans="2:39" x14ac:dyDescent="0.25">
      <c r="B1982" s="3">
        <f t="shared" si="944"/>
        <v>9820</v>
      </c>
      <c r="C1982" s="14">
        <f t="shared" si="945"/>
        <v>163.66666666666666</v>
      </c>
      <c r="D1982" s="11">
        <f t="shared" si="946"/>
        <v>1095.4967172396471</v>
      </c>
      <c r="E1982" s="11">
        <f t="shared" si="932"/>
        <v>866.13162834766365</v>
      </c>
      <c r="F1982" s="11">
        <f t="shared" si="947"/>
        <v>445.35827916809382</v>
      </c>
      <c r="G1982" s="11">
        <f t="shared" si="933"/>
        <v>734.14281833734469</v>
      </c>
      <c r="H1982" s="11">
        <f t="shared" si="934"/>
        <v>606.96935093882337</v>
      </c>
      <c r="I1982" s="24">
        <f t="shared" si="948"/>
        <v>445.35827916809382</v>
      </c>
      <c r="J1982" s="12">
        <f t="shared" si="935"/>
        <v>0.18345286495135391</v>
      </c>
      <c r="K1982" s="24">
        <f t="shared" si="936"/>
        <v>630.16238842634698</v>
      </c>
      <c r="L1982" s="12">
        <f t="shared" si="949"/>
        <v>0.17693658228403644</v>
      </c>
      <c r="M1982" s="24">
        <f t="shared" si="950"/>
        <v>734.14281833734469</v>
      </c>
      <c r="N1982" s="12">
        <f t="shared" si="937"/>
        <v>9.5458053555192005E-2</v>
      </c>
      <c r="O1982" s="24">
        <f t="shared" si="938"/>
        <v>4036.8549757672922</v>
      </c>
      <c r="P1982" s="12">
        <f t="shared" si="951"/>
        <v>5.2315240165965025E-2</v>
      </c>
      <c r="Q1982" s="24">
        <f t="shared" si="952"/>
        <v>606.96935093882337</v>
      </c>
      <c r="R1982" s="12">
        <f t="shared" si="939"/>
        <v>0.27696645094750277</v>
      </c>
      <c r="S1982" s="24">
        <f t="shared" si="940"/>
        <v>765.2286926238877</v>
      </c>
      <c r="T1982" s="12">
        <f t="shared" si="953"/>
        <v>0.19441228880678973</v>
      </c>
      <c r="W1982" s="24">
        <f t="shared" si="954"/>
        <v>719.85285473303395</v>
      </c>
      <c r="X1982" s="24">
        <f t="shared" si="955"/>
        <v>1382.4763277488082</v>
      </c>
      <c r="Y1982" s="13">
        <f t="shared" si="941"/>
        <v>0.18883492957398829</v>
      </c>
      <c r="Z1982" s="24">
        <f t="shared" si="942"/>
        <v>3656.9693403657425</v>
      </c>
      <c r="AA1982" s="24">
        <f t="shared" si="943"/>
        <v>19784.370495833562</v>
      </c>
      <c r="AB1982" s="24">
        <f t="shared" si="956"/>
        <v>734.14281833734469</v>
      </c>
      <c r="AC1982" s="24">
        <f t="shared" si="957"/>
        <v>606.96935093882337</v>
      </c>
      <c r="AE1982" s="14">
        <f t="shared" si="958"/>
        <v>163.66666666666666</v>
      </c>
      <c r="AF1982" s="24">
        <f t="shared" si="962"/>
        <v>528.48467546941174</v>
      </c>
      <c r="AG1982" s="3">
        <f t="shared" si="959"/>
        <v>-1</v>
      </c>
      <c r="AH1982" s="3">
        <f>IF(AC1982&lt;=450,AthetaR30_0,IF(AC1982&gt;=650,AthetaR30_2,(IF(AC1982&lt;=550,AthetaR30_0+(AthetaR30_1-AthetaR30_0)/100*(AC1982-450),AthetaR30_1+(AthetaR30_2-AthetaR30_1)/100*(AC1982-450)))))</f>
        <v>0</v>
      </c>
      <c r="AI1982" s="3">
        <f>IF(AD1982&lt;=450,AthetaR60_0,IF(AD1982&gt;=650,AthetaR60_2,(IF(AD1982&lt;=550,AthetaR60_0+(AthetaR60_1-AthetaR60_0)/100*(AD1982-450),AthetaR60_1+(AthetaR60_2-AthetaR60_1)/100*(AD1982-450)))))</f>
        <v>0.5</v>
      </c>
      <c r="AJ1982" s="3">
        <f>IF(AE1982&lt;=450,AthetaR90_0,IF(AE1982&gt;=650,AthetaR90_2,(IF(AE1982&lt;=550,AthetaR90_0+(AthetaR90_1-AthetaR90_0)/100*(AE1982-450),AthetaR90_1+(AthetaR90_2-AthetaR90_1)/100*(AE1982-450)))))</f>
        <v>1.3</v>
      </c>
      <c r="AK1982" s="3">
        <f>IF(AF1982&lt;=450,AthetaR120_0,IF(AF1982&gt;=650,AthetaR120_2,(IF(AF1982&lt;=550,AthetaR120_0+(AthetaR120_1-AthetaR120_0)/100*(AF1982-450),AthetaR120_1+(AthetaR120_2-AthetaR120_1)/100*(AF1982-450)))))</f>
        <v>1.3349103366202355</v>
      </c>
      <c r="AL1982" s="24">
        <f t="shared" si="960"/>
        <v>734.14281833734469</v>
      </c>
      <c r="AM1982" s="14">
        <f t="shared" si="961"/>
        <v>595.35388898302483</v>
      </c>
    </row>
    <row r="1983" spans="2:39" x14ac:dyDescent="0.25">
      <c r="B1983" s="3">
        <f t="shared" si="944"/>
        <v>9825</v>
      </c>
      <c r="C1983" s="14">
        <f t="shared" si="945"/>
        <v>163.75</v>
      </c>
      <c r="D1983" s="11">
        <f t="shared" si="946"/>
        <v>1095.5729286330791</v>
      </c>
      <c r="E1983" s="11">
        <f t="shared" si="932"/>
        <v>866.34542669631571</v>
      </c>
      <c r="F1983" s="11">
        <f t="shared" si="947"/>
        <v>445.53521575037786</v>
      </c>
      <c r="G1983" s="11">
        <f t="shared" si="933"/>
        <v>734.19513357751066</v>
      </c>
      <c r="H1983" s="11">
        <f t="shared" si="934"/>
        <v>607.16376322763017</v>
      </c>
      <c r="I1983" s="24">
        <f t="shared" si="948"/>
        <v>445.53521575037786</v>
      </c>
      <c r="J1983" s="12">
        <f t="shared" si="935"/>
        <v>0.1834225365862206</v>
      </c>
      <c r="K1983" s="24">
        <f t="shared" si="936"/>
        <v>630.2665838832695</v>
      </c>
      <c r="L1983" s="12">
        <f t="shared" si="949"/>
        <v>0.17688212313889823</v>
      </c>
      <c r="M1983" s="24">
        <f t="shared" si="950"/>
        <v>734.19513357751066</v>
      </c>
      <c r="N1983" s="12">
        <f t="shared" si="937"/>
        <v>9.4374524637238305E-2</v>
      </c>
      <c r="O1983" s="24">
        <f t="shared" si="938"/>
        <v>4083.2027493920327</v>
      </c>
      <c r="P1983" s="12">
        <f t="shared" si="951"/>
        <v>5.1743658676731717E-2</v>
      </c>
      <c r="Q1983" s="24">
        <f t="shared" si="952"/>
        <v>607.16376322763017</v>
      </c>
      <c r="R1983" s="12">
        <f t="shared" si="939"/>
        <v>0.27691309471135361</v>
      </c>
      <c r="S1983" s="24">
        <f t="shared" si="940"/>
        <v>765.37613860463603</v>
      </c>
      <c r="T1983" s="12">
        <f t="shared" si="953"/>
        <v>0.1943315822687792</v>
      </c>
      <c r="W1983" s="24">
        <f t="shared" si="954"/>
        <v>720.04168966260795</v>
      </c>
      <c r="X1983" s="24">
        <f t="shared" si="955"/>
        <v>1390.0102078494419</v>
      </c>
      <c r="Y1983" s="13">
        <f t="shared" si="941"/>
        <v>0.18793330407165484</v>
      </c>
      <c r="Z1983" s="24">
        <f t="shared" si="942"/>
        <v>3657.5934258426942</v>
      </c>
      <c r="AA1983" s="24">
        <f t="shared" si="943"/>
        <v>19798.956539403014</v>
      </c>
      <c r="AB1983" s="24">
        <f t="shared" si="956"/>
        <v>734.19513357751066</v>
      </c>
      <c r="AC1983" s="24">
        <f t="shared" si="957"/>
        <v>607.16376322763017</v>
      </c>
      <c r="AE1983" s="14">
        <f t="shared" si="958"/>
        <v>163.75</v>
      </c>
      <c r="AF1983" s="24">
        <f t="shared" si="962"/>
        <v>528.58188161381509</v>
      </c>
      <c r="AG1983" s="3">
        <f t="shared" si="959"/>
        <v>-1</v>
      </c>
      <c r="AH1983" s="3">
        <f>IF(AC1983&lt;=450,AthetaR30_0,IF(AC1983&gt;=650,AthetaR30_2,(IF(AC1983&lt;=550,AthetaR30_0+(AthetaR30_1-AthetaR30_0)/100*(AC1983-450),AthetaR30_1+(AthetaR30_2-AthetaR30_1)/100*(AC1983-450)))))</f>
        <v>0</v>
      </c>
      <c r="AI1983" s="3">
        <f>IF(AD1983&lt;=450,AthetaR60_0,IF(AD1983&gt;=650,AthetaR60_2,(IF(AD1983&lt;=550,AthetaR60_0+(AthetaR60_1-AthetaR60_0)/100*(AD1983-450),AthetaR60_1+(AthetaR60_2-AthetaR60_1)/100*(AD1983-450)))))</f>
        <v>0.5</v>
      </c>
      <c r="AJ1983" s="3">
        <f>IF(AE1983&lt;=450,AthetaR90_0,IF(AE1983&gt;=650,AthetaR90_2,(IF(AE1983&lt;=550,AthetaR90_0+(AthetaR90_1-AthetaR90_0)/100*(AE1983-450),AthetaR90_1+(AthetaR90_2-AthetaR90_1)/100*(AE1983-450)))))</f>
        <v>1.3</v>
      </c>
      <c r="AK1983" s="3">
        <f>IF(AF1983&lt;=450,AthetaR120_0,IF(AF1983&gt;=650,AthetaR120_2,(IF(AF1983&lt;=550,AthetaR120_0+(AthetaR120_1-AthetaR120_0)/100*(AF1983-450),AthetaR120_1+(AthetaR120_2-AthetaR120_1)/100*(AF1983-450)))))</f>
        <v>1.3342104523805314</v>
      </c>
      <c r="AL1983" s="24">
        <f t="shared" si="960"/>
        <v>734.19513357751066</v>
      </c>
      <c r="AM1983" s="14">
        <f t="shared" si="961"/>
        <v>595.53901747145574</v>
      </c>
    </row>
    <row r="1984" spans="2:39" x14ac:dyDescent="0.25">
      <c r="B1984" s="3">
        <f t="shared" si="944"/>
        <v>9830</v>
      </c>
      <c r="C1984" s="14">
        <f t="shared" si="945"/>
        <v>163.83333333333334</v>
      </c>
      <c r="D1984" s="11">
        <f t="shared" si="946"/>
        <v>1095.64910128152</v>
      </c>
      <c r="E1984" s="11">
        <f t="shared" si="932"/>
        <v>866.55922504496789</v>
      </c>
      <c r="F1984" s="11">
        <f t="shared" si="947"/>
        <v>445.71209787351677</v>
      </c>
      <c r="G1984" s="11">
        <f t="shared" si="933"/>
        <v>734.2468772361874</v>
      </c>
      <c r="H1984" s="11">
        <f t="shared" si="934"/>
        <v>607.35809480989894</v>
      </c>
      <c r="I1984" s="24">
        <f t="shared" si="948"/>
        <v>445.71209787351677</v>
      </c>
      <c r="J1984" s="12">
        <f t="shared" si="935"/>
        <v>0.18339220432154021</v>
      </c>
      <c r="K1984" s="24">
        <f t="shared" si="936"/>
        <v>630.37082720654644</v>
      </c>
      <c r="L1984" s="12">
        <f t="shared" si="949"/>
        <v>0.1768276718719631</v>
      </c>
      <c r="M1984" s="24">
        <f t="shared" si="950"/>
        <v>734.2468772361874</v>
      </c>
      <c r="N1984" s="12">
        <f t="shared" si="937"/>
        <v>9.3298042820377583E-2</v>
      </c>
      <c r="O1984" s="24">
        <f t="shared" si="938"/>
        <v>4130.3151365483063</v>
      </c>
      <c r="P1984" s="12">
        <f t="shared" si="951"/>
        <v>5.1175404690008842E-2</v>
      </c>
      <c r="Q1984" s="24">
        <f t="shared" si="952"/>
        <v>607.35809480989894</v>
      </c>
      <c r="R1984" s="12">
        <f t="shared" si="939"/>
        <v>0.27685962255438029</v>
      </c>
      <c r="S1984" s="24">
        <f t="shared" si="940"/>
        <v>765.52396194069877</v>
      </c>
      <c r="T1984" s="12">
        <f t="shared" si="953"/>
        <v>0.19425083234649718</v>
      </c>
      <c r="W1984" s="24">
        <f t="shared" si="954"/>
        <v>720.22962296667959</v>
      </c>
      <c r="X1984" s="24">
        <f t="shared" si="955"/>
        <v>1397.6670870640814</v>
      </c>
      <c r="Y1984" s="13">
        <f t="shared" si="941"/>
        <v>0.18702596541192651</v>
      </c>
      <c r="Z1984" s="24">
        <f t="shared" si="942"/>
        <v>3658.2400519572075</v>
      </c>
      <c r="AA1984" s="24">
        <f t="shared" si="943"/>
        <v>19813.648820003884</v>
      </c>
      <c r="AB1984" s="24">
        <f t="shared" si="956"/>
        <v>734.2468772361874</v>
      </c>
      <c r="AC1984" s="24">
        <f t="shared" si="957"/>
        <v>607.35809480989894</v>
      </c>
      <c r="AE1984" s="14">
        <f t="shared" si="958"/>
        <v>163.83333333333334</v>
      </c>
      <c r="AF1984" s="24">
        <f t="shared" si="962"/>
        <v>528.67904740494942</v>
      </c>
      <c r="AG1984" s="3">
        <f t="shared" si="959"/>
        <v>-1</v>
      </c>
      <c r="AH1984" s="3">
        <f>IF(AC1984&lt;=450,AthetaR30_0,IF(AC1984&gt;=650,AthetaR30_2,(IF(AC1984&lt;=550,AthetaR30_0+(AthetaR30_1-AthetaR30_0)/100*(AC1984-450),AthetaR30_1+(AthetaR30_2-AthetaR30_1)/100*(AC1984-450)))))</f>
        <v>0</v>
      </c>
      <c r="AI1984" s="3">
        <f>IF(AD1984&lt;=450,AthetaR60_0,IF(AD1984&gt;=650,AthetaR60_2,(IF(AD1984&lt;=550,AthetaR60_0+(AthetaR60_1-AthetaR60_0)/100*(AD1984-450),AthetaR60_1+(AthetaR60_2-AthetaR60_1)/100*(AD1984-450)))))</f>
        <v>0.5</v>
      </c>
      <c r="AJ1984" s="3">
        <f>IF(AE1984&lt;=450,AthetaR90_0,IF(AE1984&gt;=650,AthetaR90_2,(IF(AE1984&lt;=550,AthetaR90_0+(AthetaR90_1-AthetaR90_0)/100*(AE1984-450),AthetaR90_1+(AthetaR90_2-AthetaR90_1)/100*(AE1984-450)))))</f>
        <v>1.3</v>
      </c>
      <c r="AK1984" s="3">
        <f>IF(AF1984&lt;=450,AthetaR120_0,IF(AF1984&gt;=650,AthetaR120_2,(IF(AF1984&lt;=550,AthetaR120_0+(AthetaR120_1-AthetaR120_0)/100*(AF1984-450),AthetaR120_1+(AthetaR120_2-AthetaR120_1)/100*(AF1984-450)))))</f>
        <v>1.3335108586843645</v>
      </c>
      <c r="AL1984" s="24">
        <f t="shared" si="960"/>
        <v>734.2468772361874</v>
      </c>
      <c r="AM1984" s="14">
        <f t="shared" si="961"/>
        <v>595.72411554660778</v>
      </c>
    </row>
    <row r="1985" spans="2:39" x14ac:dyDescent="0.25">
      <c r="B1985" s="3">
        <f t="shared" si="944"/>
        <v>9835</v>
      </c>
      <c r="C1985" s="14">
        <f t="shared" si="945"/>
        <v>163.91666666666666</v>
      </c>
      <c r="D1985" s="11">
        <f t="shared" si="946"/>
        <v>1095.7252352243456</v>
      </c>
      <c r="E1985" s="11">
        <f t="shared" si="932"/>
        <v>866.77302339361984</v>
      </c>
      <c r="F1985" s="11">
        <f t="shared" si="947"/>
        <v>445.88892554538876</v>
      </c>
      <c r="G1985" s="11">
        <f t="shared" si="933"/>
        <v>734.29805264087736</v>
      </c>
      <c r="H1985" s="11">
        <f t="shared" si="934"/>
        <v>607.55234564224543</v>
      </c>
      <c r="I1985" s="24">
        <f t="shared" si="948"/>
        <v>445.88892554538876</v>
      </c>
      <c r="J1985" s="12">
        <f t="shared" si="935"/>
        <v>0.18336186816484479</v>
      </c>
      <c r="K1985" s="24">
        <f t="shared" si="936"/>
        <v>630.47511840068478</v>
      </c>
      <c r="L1985" s="12">
        <f t="shared" si="949"/>
        <v>0.17677322849978455</v>
      </c>
      <c r="M1985" s="24">
        <f t="shared" si="950"/>
        <v>734.29805264087736</v>
      </c>
      <c r="N1985" s="12">
        <f t="shared" si="937"/>
        <v>9.2228665001669333E-2</v>
      </c>
      <c r="O1985" s="24">
        <f t="shared" si="938"/>
        <v>4178.2055336522844</v>
      </c>
      <c r="P1985" s="12">
        <f t="shared" si="951"/>
        <v>5.0610513762219624E-2</v>
      </c>
      <c r="Q1985" s="24">
        <f t="shared" si="952"/>
        <v>607.55234564224543</v>
      </c>
      <c r="R1985" s="12">
        <f t="shared" si="939"/>
        <v>0.27680603412426402</v>
      </c>
      <c r="S1985" s="24">
        <f t="shared" si="940"/>
        <v>765.67216401102792</v>
      </c>
      <c r="T1985" s="12">
        <f t="shared" si="953"/>
        <v>0.19417003888722195</v>
      </c>
      <c r="W1985" s="24">
        <f t="shared" si="954"/>
        <v>720.41664893209156</v>
      </c>
      <c r="X1985" s="24">
        <f t="shared" si="955"/>
        <v>1405.4494911570121</v>
      </c>
      <c r="Y1985" s="13">
        <f t="shared" si="941"/>
        <v>0.18611291813512593</v>
      </c>
      <c r="Z1985" s="24">
        <f t="shared" si="942"/>
        <v>3658.9093615382071</v>
      </c>
      <c r="AA1985" s="24">
        <f t="shared" si="943"/>
        <v>19828.448130281518</v>
      </c>
      <c r="AB1985" s="24">
        <f t="shared" si="956"/>
        <v>734.29805264087736</v>
      </c>
      <c r="AC1985" s="24">
        <f t="shared" si="957"/>
        <v>607.55234564224543</v>
      </c>
      <c r="AE1985" s="14">
        <f t="shared" si="958"/>
        <v>163.91666666666666</v>
      </c>
      <c r="AF1985" s="24">
        <f t="shared" si="962"/>
        <v>528.77617282112271</v>
      </c>
      <c r="AG1985" s="3">
        <f t="shared" si="959"/>
        <v>-1</v>
      </c>
      <c r="AH1985" s="3">
        <f>IF(AC1985&lt;=450,AthetaR30_0,IF(AC1985&gt;=650,AthetaR30_2,(IF(AC1985&lt;=550,AthetaR30_0+(AthetaR30_1-AthetaR30_0)/100*(AC1985-450),AthetaR30_1+(AthetaR30_2-AthetaR30_1)/100*(AC1985-450)))))</f>
        <v>0</v>
      </c>
      <c r="AI1985" s="3">
        <f>IF(AD1985&lt;=450,AthetaR60_0,IF(AD1985&gt;=650,AthetaR60_2,(IF(AD1985&lt;=550,AthetaR60_0+(AthetaR60_1-AthetaR60_0)/100*(AD1985-450),AthetaR60_1+(AthetaR60_2-AthetaR60_1)/100*(AD1985-450)))))</f>
        <v>0.5</v>
      </c>
      <c r="AJ1985" s="3">
        <f>IF(AE1985&lt;=450,AthetaR90_0,IF(AE1985&gt;=650,AthetaR90_2,(IF(AE1985&lt;=550,AthetaR90_0+(AthetaR90_1-AthetaR90_0)/100*(AE1985-450),AthetaR90_1+(AthetaR90_2-AthetaR90_1)/100*(AE1985-450)))))</f>
        <v>1.3</v>
      </c>
      <c r="AK1985" s="3">
        <f>IF(AF1985&lt;=450,AthetaR120_0,IF(AF1985&gt;=650,AthetaR120_2,(IF(AF1985&lt;=550,AthetaR120_0+(AthetaR120_1-AthetaR120_0)/100*(AF1985-450),AthetaR120_1+(AthetaR120_2-AthetaR120_1)/100*(AF1985-450)))))</f>
        <v>1.3328115556879165</v>
      </c>
      <c r="AL1985" s="24">
        <f t="shared" si="960"/>
        <v>734.29805264087736</v>
      </c>
      <c r="AM1985" s="14">
        <f t="shared" si="961"/>
        <v>595.90918356412385</v>
      </c>
    </row>
    <row r="1986" spans="2:39" x14ac:dyDescent="0.25">
      <c r="B1986" s="3">
        <f t="shared" si="944"/>
        <v>9840</v>
      </c>
      <c r="C1986" s="14">
        <f t="shared" si="945"/>
        <v>164</v>
      </c>
      <c r="D1986" s="11">
        <f t="shared" si="946"/>
        <v>1095.8013305008703</v>
      </c>
      <c r="E1986" s="11">
        <f t="shared" si="932"/>
        <v>866.98682174227201</v>
      </c>
      <c r="F1986" s="11">
        <f t="shared" si="947"/>
        <v>446.06569877388853</v>
      </c>
      <c r="G1986" s="11">
        <f t="shared" si="933"/>
        <v>734.34866315463955</v>
      </c>
      <c r="H1986" s="11">
        <f t="shared" si="934"/>
        <v>607.74651568113268</v>
      </c>
      <c r="I1986" s="24">
        <f t="shared" si="948"/>
        <v>446.06569877388853</v>
      </c>
      <c r="J1986" s="12">
        <f t="shared" si="935"/>
        <v>0.18333152812369008</v>
      </c>
      <c r="K1986" s="24">
        <f t="shared" si="936"/>
        <v>630.57945747010217</v>
      </c>
      <c r="L1986" s="12">
        <f t="shared" si="949"/>
        <v>0.17671879303896068</v>
      </c>
      <c r="M1986" s="24">
        <f t="shared" si="950"/>
        <v>734.34866315463955</v>
      </c>
      <c r="N1986" s="12">
        <f t="shared" si="937"/>
        <v>9.1166446174234278E-2</v>
      </c>
      <c r="O1986" s="24">
        <f t="shared" si="938"/>
        <v>4226.8875736898735</v>
      </c>
      <c r="P1986" s="12">
        <f t="shared" si="951"/>
        <v>5.0049020541672117E-2</v>
      </c>
      <c r="Q1986" s="24">
        <f t="shared" si="952"/>
        <v>607.74651568113268</v>
      </c>
      <c r="R1986" s="12">
        <f t="shared" si="939"/>
        <v>0.2767523290673381</v>
      </c>
      <c r="S1986" s="24">
        <f t="shared" si="940"/>
        <v>765.82074620107994</v>
      </c>
      <c r="T1986" s="12">
        <f t="shared" si="953"/>
        <v>0.19408920173760141</v>
      </c>
      <c r="W1986" s="24">
        <f t="shared" si="954"/>
        <v>720.60276185022667</v>
      </c>
      <c r="X1986" s="24">
        <f t="shared" si="955"/>
        <v>1413.3600055402703</v>
      </c>
      <c r="Y1986" s="13">
        <f t="shared" si="941"/>
        <v>0.18519416841585445</v>
      </c>
      <c r="Z1986" s="24">
        <f t="shared" si="942"/>
        <v>3659.6014973011333</v>
      </c>
      <c r="AA1986" s="24">
        <f t="shared" si="943"/>
        <v>19843.355263110498</v>
      </c>
      <c r="AB1986" s="24">
        <f t="shared" si="956"/>
        <v>734.34866315463955</v>
      </c>
      <c r="AC1986" s="24">
        <f t="shared" si="957"/>
        <v>607.74651568113268</v>
      </c>
      <c r="AE1986" s="14">
        <f t="shared" si="958"/>
        <v>164</v>
      </c>
      <c r="AF1986" s="24">
        <f t="shared" si="962"/>
        <v>528.87325784056634</v>
      </c>
      <c r="AG1986" s="3">
        <f t="shared" si="959"/>
        <v>-1</v>
      </c>
      <c r="AH1986" s="3">
        <f>IF(AC1986&lt;=450,AthetaR30_0,IF(AC1986&gt;=650,AthetaR30_2,(IF(AC1986&lt;=550,AthetaR30_0+(AthetaR30_1-AthetaR30_0)/100*(AC1986-450),AthetaR30_1+(AthetaR30_2-AthetaR30_1)/100*(AC1986-450)))))</f>
        <v>0</v>
      </c>
      <c r="AI1986" s="3">
        <f>IF(AD1986&lt;=450,AthetaR60_0,IF(AD1986&gt;=650,AthetaR60_2,(IF(AD1986&lt;=550,AthetaR60_0+(AthetaR60_1-AthetaR60_0)/100*(AD1986-450),AthetaR60_1+(AthetaR60_2-AthetaR60_1)/100*(AD1986-450)))))</f>
        <v>0.5</v>
      </c>
      <c r="AJ1986" s="3">
        <f>IF(AE1986&lt;=450,AthetaR90_0,IF(AE1986&gt;=650,AthetaR90_2,(IF(AE1986&lt;=550,AthetaR90_0+(AthetaR90_1-AthetaR90_0)/100*(AE1986-450),AthetaR90_1+(AthetaR90_2-AthetaR90_1)/100*(AE1986-450)))))</f>
        <v>1.3</v>
      </c>
      <c r="AK1986" s="3">
        <f>IF(AF1986&lt;=450,AthetaR120_0,IF(AF1986&gt;=650,AthetaR120_2,(IF(AF1986&lt;=550,AthetaR120_0+(AthetaR120_1-AthetaR120_0)/100*(AF1986-450),AthetaR120_1+(AthetaR120_2-AthetaR120_1)/100*(AF1986-450)))))</f>
        <v>1.3321125435479226</v>
      </c>
      <c r="AL1986" s="24">
        <f t="shared" si="960"/>
        <v>734.34866315463955</v>
      </c>
      <c r="AM1986" s="14">
        <f t="shared" si="961"/>
        <v>596.09422187961843</v>
      </c>
    </row>
    <row r="1987" spans="2:39" x14ac:dyDescent="0.25">
      <c r="B1987" s="3">
        <f t="shared" si="944"/>
        <v>9845</v>
      </c>
      <c r="C1987" s="14">
        <f t="shared" si="945"/>
        <v>164.08333333333334</v>
      </c>
      <c r="D1987" s="11">
        <f t="shared" si="946"/>
        <v>1095.8773871503495</v>
      </c>
      <c r="E1987" s="11">
        <f t="shared" si="932"/>
        <v>867.20062009092408</v>
      </c>
      <c r="F1987" s="11">
        <f t="shared" si="947"/>
        <v>446.24241756692749</v>
      </c>
      <c r="G1987" s="11">
        <f t="shared" si="933"/>
        <v>734.39871217518123</v>
      </c>
      <c r="H1987" s="11">
        <f t="shared" si="934"/>
        <v>607.94060488287028</v>
      </c>
      <c r="I1987" s="24">
        <f t="shared" si="948"/>
        <v>446.24241756692749</v>
      </c>
      <c r="J1987" s="12">
        <f t="shared" si="935"/>
        <v>0.18330118420565525</v>
      </c>
      <c r="K1987" s="24">
        <f t="shared" si="936"/>
        <v>630.68384441912735</v>
      </c>
      <c r="L1987" s="12">
        <f t="shared" si="949"/>
        <v>0.17666436550602935</v>
      </c>
      <c r="M1987" s="24">
        <f t="shared" si="950"/>
        <v>734.39871217518123</v>
      </c>
      <c r="N1987" s="12">
        <f t="shared" si="937"/>
        <v>9.0111439414050157E-2</v>
      </c>
      <c r="O1987" s="24">
        <f t="shared" si="938"/>
        <v>4276.3751303616818</v>
      </c>
      <c r="P1987" s="12">
        <f t="shared" si="951"/>
        <v>4.9490958756770689E-2</v>
      </c>
      <c r="Q1987" s="24">
        <f t="shared" si="952"/>
        <v>607.94060488287028</v>
      </c>
      <c r="R1987" s="12">
        <f t="shared" si="939"/>
        <v>0.27669850702858217</v>
      </c>
      <c r="S1987" s="24">
        <f t="shared" si="940"/>
        <v>765.96970990285308</v>
      </c>
      <c r="T1987" s="12">
        <f t="shared" si="953"/>
        <v>0.19400832074349192</v>
      </c>
      <c r="W1987" s="24">
        <f t="shared" si="954"/>
        <v>720.78795601864249</v>
      </c>
      <c r="X1987" s="24">
        <f t="shared" si="955"/>
        <v>1421.4012768084117</v>
      </c>
      <c r="Y1987" s="13">
        <f t="shared" si="941"/>
        <v>0.18426972410725106</v>
      </c>
      <c r="Z1987" s="24">
        <f t="shared" si="942"/>
        <v>3660.3166018070397</v>
      </c>
      <c r="AA1987" s="24">
        <f t="shared" si="943"/>
        <v>19858.371011397554</v>
      </c>
      <c r="AB1987" s="24">
        <f t="shared" si="956"/>
        <v>734.39871217518123</v>
      </c>
      <c r="AC1987" s="24">
        <f t="shared" si="957"/>
        <v>607.94060488287028</v>
      </c>
      <c r="AE1987" s="14">
        <f t="shared" si="958"/>
        <v>164.08333333333334</v>
      </c>
      <c r="AF1987" s="24">
        <f t="shared" si="962"/>
        <v>528.97030244143514</v>
      </c>
      <c r="AG1987" s="3">
        <f t="shared" si="959"/>
        <v>-1</v>
      </c>
      <c r="AH1987" s="3">
        <f>IF(AC1987&lt;=450,AthetaR30_0,IF(AC1987&gt;=650,AthetaR30_2,(IF(AC1987&lt;=550,AthetaR30_0+(AthetaR30_1-AthetaR30_0)/100*(AC1987-450),AthetaR30_1+(AthetaR30_2-AthetaR30_1)/100*(AC1987-450)))))</f>
        <v>0</v>
      </c>
      <c r="AI1987" s="3">
        <f>IF(AD1987&lt;=450,AthetaR60_0,IF(AD1987&gt;=650,AthetaR60_2,(IF(AD1987&lt;=550,AthetaR60_0+(AthetaR60_1-AthetaR60_0)/100*(AD1987-450),AthetaR60_1+(AthetaR60_2-AthetaR60_1)/100*(AD1987-450)))))</f>
        <v>0.5</v>
      </c>
      <c r="AJ1987" s="3">
        <f>IF(AE1987&lt;=450,AthetaR90_0,IF(AE1987&gt;=650,AthetaR90_2,(IF(AE1987&lt;=550,AthetaR90_0+(AthetaR90_1-AthetaR90_0)/100*(AE1987-450),AthetaR90_1+(AthetaR90_2-AthetaR90_1)/100*(AE1987-450)))))</f>
        <v>1.3</v>
      </c>
      <c r="AK1987" s="3">
        <f>IF(AF1987&lt;=450,AthetaR120_0,IF(AF1987&gt;=650,AthetaR120_2,(IF(AF1987&lt;=550,AthetaR120_0+(AthetaR120_1-AthetaR120_0)/100*(AF1987-450),AthetaR120_1+(AthetaR120_2-AthetaR120_1)/100*(AF1987-450)))))</f>
        <v>1.3314138224216672</v>
      </c>
      <c r="AL1987" s="24">
        <f t="shared" si="960"/>
        <v>734.39871217518123</v>
      </c>
      <c r="AM1987" s="14">
        <f t="shared" si="961"/>
        <v>596.27923084857628</v>
      </c>
    </row>
    <row r="1988" spans="2:39" x14ac:dyDescent="0.25">
      <c r="B1988" s="3">
        <f t="shared" si="944"/>
        <v>9850</v>
      </c>
      <c r="C1988" s="14">
        <f t="shared" si="945"/>
        <v>164.16666666666666</v>
      </c>
      <c r="D1988" s="11">
        <f t="shared" si="946"/>
        <v>1095.9534052119784</v>
      </c>
      <c r="E1988" s="11">
        <f t="shared" si="932"/>
        <v>867.41441843957614</v>
      </c>
      <c r="F1988" s="11">
        <f t="shared" si="947"/>
        <v>446.41908193243353</v>
      </c>
      <c r="G1988" s="11">
        <f t="shared" si="933"/>
        <v>734.44820313393802</v>
      </c>
      <c r="H1988" s="11">
        <f t="shared" si="934"/>
        <v>608.13461320361375</v>
      </c>
      <c r="I1988" s="24">
        <f t="shared" si="948"/>
        <v>446.41908193243353</v>
      </c>
      <c r="J1988" s="12">
        <f t="shared" si="935"/>
        <v>0.18327083641834288</v>
      </c>
      <c r="K1988" s="24">
        <f t="shared" si="936"/>
        <v>630.78827925199994</v>
      </c>
      <c r="L1988" s="12">
        <f t="shared" si="949"/>
        <v>0.17660994591753987</v>
      </c>
      <c r="M1988" s="24">
        <f t="shared" si="950"/>
        <v>734.44820313393802</v>
      </c>
      <c r="N1988" s="12">
        <f t="shared" si="937"/>
        <v>8.9063695868092096E-2</v>
      </c>
      <c r="O1988" s="24">
        <f t="shared" si="938"/>
        <v>4326.6823223017964</v>
      </c>
      <c r="P1988" s="12">
        <f t="shared" si="951"/>
        <v>4.8936361205002082E-2</v>
      </c>
      <c r="Q1988" s="24">
        <f t="shared" si="952"/>
        <v>608.13461320361375</v>
      </c>
      <c r="R1988" s="12">
        <f t="shared" si="939"/>
        <v>0.27664456765161638</v>
      </c>
      <c r="S1988" s="24">
        <f t="shared" si="940"/>
        <v>766.11905651492509</v>
      </c>
      <c r="T1988" s="12">
        <f t="shared" si="953"/>
        <v>0.19392739575006299</v>
      </c>
      <c r="W1988" s="24">
        <f t="shared" si="954"/>
        <v>720.97222574274974</v>
      </c>
      <c r="X1988" s="24">
        <f t="shared" si="955"/>
        <v>1429.5760143146058</v>
      </c>
      <c r="Y1988" s="13">
        <f t="shared" si="941"/>
        <v>0.1833395947854895</v>
      </c>
      <c r="Z1988" s="24">
        <f t="shared" si="942"/>
        <v>3661.0548174206597</v>
      </c>
      <c r="AA1988" s="24">
        <f t="shared" si="943"/>
        <v>19873.496167879184</v>
      </c>
      <c r="AB1988" s="24">
        <f t="shared" si="956"/>
        <v>734.44820313393802</v>
      </c>
      <c r="AC1988" s="24">
        <f t="shared" si="957"/>
        <v>608.13461320361375</v>
      </c>
      <c r="AE1988" s="14">
        <f t="shared" si="958"/>
        <v>164.16666666666666</v>
      </c>
      <c r="AF1988" s="24">
        <f t="shared" si="962"/>
        <v>529.06730660180688</v>
      </c>
      <c r="AG1988" s="3">
        <f t="shared" si="959"/>
        <v>-1</v>
      </c>
      <c r="AH1988" s="3">
        <f>IF(AC1988&lt;=450,AthetaR30_0,IF(AC1988&gt;=650,AthetaR30_2,(IF(AC1988&lt;=550,AthetaR30_0+(AthetaR30_1-AthetaR30_0)/100*(AC1988-450),AthetaR30_1+(AthetaR30_2-AthetaR30_1)/100*(AC1988-450)))))</f>
        <v>0</v>
      </c>
      <c r="AI1988" s="3">
        <f>IF(AD1988&lt;=450,AthetaR60_0,IF(AD1988&gt;=650,AthetaR60_2,(IF(AD1988&lt;=550,AthetaR60_0+(AthetaR60_1-AthetaR60_0)/100*(AD1988-450),AthetaR60_1+(AthetaR60_2-AthetaR60_1)/100*(AD1988-450)))))</f>
        <v>0.5</v>
      </c>
      <c r="AJ1988" s="3">
        <f>IF(AE1988&lt;=450,AthetaR90_0,IF(AE1988&gt;=650,AthetaR90_2,(IF(AE1988&lt;=550,AthetaR90_0+(AthetaR90_1-AthetaR90_0)/100*(AE1988-450),AthetaR90_1+(AthetaR90_2-AthetaR90_1)/100*(AE1988-450)))))</f>
        <v>1.3</v>
      </c>
      <c r="AK1988" s="3">
        <f>IF(AF1988&lt;=450,AthetaR120_0,IF(AF1988&gt;=650,AthetaR120_2,(IF(AF1988&lt;=550,AthetaR120_0+(AthetaR120_1-AthetaR120_0)/100*(AF1988-450),AthetaR120_1+(AthetaR120_2-AthetaR120_1)/100*(AF1988-450)))))</f>
        <v>1.3307153924669906</v>
      </c>
      <c r="AL1988" s="24">
        <f t="shared" si="960"/>
        <v>734.44820313393802</v>
      </c>
      <c r="AM1988" s="14">
        <f t="shared" si="961"/>
        <v>596.46421082624897</v>
      </c>
    </row>
    <row r="1989" spans="2:39" x14ac:dyDescent="0.25">
      <c r="B1989" s="3">
        <f t="shared" si="944"/>
        <v>9855</v>
      </c>
      <c r="C1989" s="14">
        <f t="shared" si="945"/>
        <v>164.25</v>
      </c>
      <c r="D1989" s="11">
        <f t="shared" si="946"/>
        <v>1096.0293847248929</v>
      </c>
      <c r="E1989" s="11">
        <f t="shared" si="932"/>
        <v>867.6282167882282</v>
      </c>
      <c r="F1989" s="11">
        <f t="shared" si="947"/>
        <v>446.59569187835109</v>
      </c>
      <c r="G1989" s="11">
        <f t="shared" si="933"/>
        <v>734.49713949514307</v>
      </c>
      <c r="H1989" s="11">
        <f t="shared" si="934"/>
        <v>608.32854059936381</v>
      </c>
      <c r="I1989" s="24">
        <f t="shared" si="948"/>
        <v>446.59569187835109</v>
      </c>
      <c r="J1989" s="12">
        <f t="shared" si="935"/>
        <v>0.18324048476937912</v>
      </c>
      <c r="K1989" s="24">
        <f t="shared" si="936"/>
        <v>630.8927619728704</v>
      </c>
      <c r="L1989" s="12">
        <f t="shared" si="949"/>
        <v>0.17655553429002327</v>
      </c>
      <c r="M1989" s="24">
        <f t="shared" si="950"/>
        <v>734.49713949514307</v>
      </c>
      <c r="N1989" s="12">
        <f t="shared" si="937"/>
        <v>8.8023264743824187E-2</v>
      </c>
      <c r="O1989" s="24">
        <f t="shared" si="938"/>
        <v>4377.823517371573</v>
      </c>
      <c r="P1989" s="12">
        <f t="shared" si="951"/>
        <v>4.8385259742565814E-2</v>
      </c>
      <c r="Q1989" s="24">
        <f t="shared" si="952"/>
        <v>608.32854059936381</v>
      </c>
      <c r="R1989" s="12">
        <f t="shared" si="939"/>
        <v>0.27659051057869444</v>
      </c>
      <c r="S1989" s="24">
        <f t="shared" si="940"/>
        <v>766.26878744249109</v>
      </c>
      <c r="T1989" s="12">
        <f t="shared" si="953"/>
        <v>0.19384642660174939</v>
      </c>
      <c r="W1989" s="24">
        <f t="shared" si="954"/>
        <v>721.15556533753522</v>
      </c>
      <c r="X1989" s="24">
        <f t="shared" si="955"/>
        <v>1437.8869917892198</v>
      </c>
      <c r="Y1989" s="13">
        <f t="shared" si="941"/>
        <v>0.18240379179446498</v>
      </c>
      <c r="Z1989" s="24">
        <f t="shared" si="942"/>
        <v>3661.8162862673244</v>
      </c>
      <c r="AA1989" s="24">
        <f t="shared" si="943"/>
        <v>19888.731524913605</v>
      </c>
      <c r="AB1989" s="24">
        <f t="shared" si="956"/>
        <v>734.49713949514307</v>
      </c>
      <c r="AC1989" s="24">
        <f t="shared" si="957"/>
        <v>608.32854059936381</v>
      </c>
      <c r="AE1989" s="14">
        <f t="shared" si="958"/>
        <v>164.25</v>
      </c>
      <c r="AF1989" s="24">
        <f t="shared" si="962"/>
        <v>529.1642702996819</v>
      </c>
      <c r="AG1989" s="3">
        <f t="shared" si="959"/>
        <v>-1</v>
      </c>
      <c r="AH1989" s="3">
        <f>IF(AC1989&lt;=450,AthetaR30_0,IF(AC1989&gt;=650,AthetaR30_2,(IF(AC1989&lt;=550,AthetaR30_0+(AthetaR30_1-AthetaR30_0)/100*(AC1989-450),AthetaR30_1+(AthetaR30_2-AthetaR30_1)/100*(AC1989-450)))))</f>
        <v>0</v>
      </c>
      <c r="AI1989" s="3">
        <f>IF(AD1989&lt;=450,AthetaR60_0,IF(AD1989&gt;=650,AthetaR60_2,(IF(AD1989&lt;=550,AthetaR60_0+(AthetaR60_1-AthetaR60_0)/100*(AD1989-450),AthetaR60_1+(AthetaR60_2-AthetaR60_1)/100*(AD1989-450)))))</f>
        <v>0.5</v>
      </c>
      <c r="AJ1989" s="3">
        <f>IF(AE1989&lt;=450,AthetaR90_0,IF(AE1989&gt;=650,AthetaR90_2,(IF(AE1989&lt;=550,AthetaR90_0+(AthetaR90_1-AthetaR90_0)/100*(AE1989-450),AthetaR90_1+(AthetaR90_2-AthetaR90_1)/100*(AE1989-450)))))</f>
        <v>1.3</v>
      </c>
      <c r="AK1989" s="3">
        <f>IF(AF1989&lt;=450,AthetaR120_0,IF(AF1989&gt;=650,AthetaR120_2,(IF(AF1989&lt;=550,AthetaR120_0+(AthetaR120_1-AthetaR120_0)/100*(AF1989-450),AthetaR120_1+(AthetaR120_2-AthetaR120_1)/100*(AF1989-450)))))</f>
        <v>1.3300172538422905</v>
      </c>
      <c r="AL1989" s="24">
        <f t="shared" si="960"/>
        <v>734.49713949514307</v>
      </c>
      <c r="AM1989" s="14">
        <f t="shared" si="961"/>
        <v>596.64916216754784</v>
      </c>
    </row>
    <row r="1990" spans="2:39" x14ac:dyDescent="0.25">
      <c r="B1990" s="3">
        <f t="shared" si="944"/>
        <v>9860</v>
      </c>
      <c r="C1990" s="14">
        <f t="shared" si="945"/>
        <v>164.33333333333334</v>
      </c>
      <c r="D1990" s="11">
        <f t="shared" si="946"/>
        <v>1096.1053257281692</v>
      </c>
      <c r="E1990" s="11">
        <f t="shared" si="932"/>
        <v>867.84201513688026</v>
      </c>
      <c r="F1990" s="11">
        <f t="shared" si="947"/>
        <v>446.77224741264109</v>
      </c>
      <c r="G1990" s="11">
        <f t="shared" si="933"/>
        <v>734.54552475488561</v>
      </c>
      <c r="H1990" s="11">
        <f t="shared" si="934"/>
        <v>608.5223870259656</v>
      </c>
      <c r="I1990" s="24">
        <f t="shared" si="948"/>
        <v>446.77224741264109</v>
      </c>
      <c r="J1990" s="12">
        <f t="shared" si="935"/>
        <v>0.18321012926641309</v>
      </c>
      <c r="K1990" s="24">
        <f t="shared" si="936"/>
        <v>630.99729258580101</v>
      </c>
      <c r="L1990" s="12">
        <f t="shared" si="949"/>
        <v>0.17650113064000056</v>
      </c>
      <c r="M1990" s="24">
        <f t="shared" si="950"/>
        <v>734.54552475488561</v>
      </c>
      <c r="N1990" s="12">
        <f t="shared" si="937"/>
        <v>8.699019330004934E-2</v>
      </c>
      <c r="O1990" s="24">
        <f t="shared" si="938"/>
        <v>4429.8133370295545</v>
      </c>
      <c r="P1990" s="12">
        <f t="shared" si="951"/>
        <v>4.7837685274728502E-2</v>
      </c>
      <c r="Q1990" s="24">
        <f t="shared" si="952"/>
        <v>608.5223870259656</v>
      </c>
      <c r="R1990" s="12">
        <f t="shared" si="939"/>
        <v>0.27653633545069845</v>
      </c>
      <c r="S1990" s="24">
        <f t="shared" si="940"/>
        <v>766.41890409740131</v>
      </c>
      <c r="T1990" s="12">
        <f t="shared" si="953"/>
        <v>0.19376541314226084</v>
      </c>
      <c r="W1990" s="24">
        <f t="shared" si="954"/>
        <v>721.33796912932974</v>
      </c>
      <c r="X1990" s="24">
        <f t="shared" si="955"/>
        <v>1446.3370490020566</v>
      </c>
      <c r="Y1990" s="13">
        <f t="shared" si="941"/>
        <v>0.18146232829062475</v>
      </c>
      <c r="Z1990" s="24">
        <f t="shared" si="942"/>
        <v>3662.6011501887633</v>
      </c>
      <c r="AA1990" s="24">
        <f t="shared" si="943"/>
        <v>19904.077874267074</v>
      </c>
      <c r="AB1990" s="24">
        <f t="shared" si="956"/>
        <v>734.54552475488561</v>
      </c>
      <c r="AC1990" s="24">
        <f t="shared" si="957"/>
        <v>608.5223870259656</v>
      </c>
      <c r="AE1990" s="14">
        <f t="shared" si="958"/>
        <v>164.33333333333334</v>
      </c>
      <c r="AF1990" s="24">
        <f t="shared" si="962"/>
        <v>529.2611935129828</v>
      </c>
      <c r="AG1990" s="3">
        <f t="shared" si="959"/>
        <v>-1</v>
      </c>
      <c r="AH1990" s="3">
        <f>IF(AC1990&lt;=450,AthetaR30_0,IF(AC1990&gt;=650,AthetaR30_2,(IF(AC1990&lt;=550,AthetaR30_0+(AthetaR30_1-AthetaR30_0)/100*(AC1990-450),AthetaR30_1+(AthetaR30_2-AthetaR30_1)/100*(AC1990-450)))))</f>
        <v>0</v>
      </c>
      <c r="AI1990" s="3">
        <f>IF(AD1990&lt;=450,AthetaR60_0,IF(AD1990&gt;=650,AthetaR60_2,(IF(AD1990&lt;=550,AthetaR60_0+(AthetaR60_1-AthetaR60_0)/100*(AD1990-450),AthetaR60_1+(AthetaR60_2-AthetaR60_1)/100*(AD1990-450)))))</f>
        <v>0.5</v>
      </c>
      <c r="AJ1990" s="3">
        <f>IF(AE1990&lt;=450,AthetaR90_0,IF(AE1990&gt;=650,AthetaR90_2,(IF(AE1990&lt;=550,AthetaR90_0+(AthetaR90_1-AthetaR90_0)/100*(AE1990-450),AthetaR90_1+(AthetaR90_2-AthetaR90_1)/100*(AE1990-450)))))</f>
        <v>1.3</v>
      </c>
      <c r="AK1990" s="3">
        <f>IF(AF1990&lt;=450,AthetaR120_0,IF(AF1990&gt;=650,AthetaR120_2,(IF(AF1990&lt;=550,AthetaR120_0+(AthetaR120_1-AthetaR120_0)/100*(AF1990-450),AthetaR120_1+(AthetaR120_2-AthetaR120_1)/100*(AF1990-450)))))</f>
        <v>1.3293194067065239</v>
      </c>
      <c r="AL1990" s="24">
        <f t="shared" si="960"/>
        <v>734.54552475488561</v>
      </c>
      <c r="AM1990" s="14">
        <f t="shared" si="961"/>
        <v>596.83408522693458</v>
      </c>
    </row>
    <row r="1991" spans="2:39" x14ac:dyDescent="0.25">
      <c r="B1991" s="3">
        <f t="shared" si="944"/>
        <v>9865</v>
      </c>
      <c r="C1991" s="14">
        <f t="shared" si="945"/>
        <v>164.41666666666666</v>
      </c>
      <c r="D1991" s="11">
        <f t="shared" si="946"/>
        <v>1096.1812282608241</v>
      </c>
      <c r="E1991" s="11">
        <f t="shared" si="932"/>
        <v>868.05581348553233</v>
      </c>
      <c r="F1991" s="11">
        <f t="shared" si="947"/>
        <v>446.94874854328111</v>
      </c>
      <c r="G1991" s="11">
        <f t="shared" si="933"/>
        <v>734.59336244016038</v>
      </c>
      <c r="H1991" s="11">
        <f t="shared" si="934"/>
        <v>608.71615243910787</v>
      </c>
      <c r="I1991" s="24">
        <f t="shared" si="948"/>
        <v>446.94874854328111</v>
      </c>
      <c r="J1991" s="12">
        <f t="shared" si="935"/>
        <v>0.18317976991711735</v>
      </c>
      <c r="K1991" s="24">
        <f t="shared" si="936"/>
        <v>631.10187109476487</v>
      </c>
      <c r="L1991" s="12">
        <f t="shared" si="949"/>
        <v>0.1764467349839787</v>
      </c>
      <c r="M1991" s="24">
        <f t="shared" si="950"/>
        <v>734.59336244016038</v>
      </c>
      <c r="N1991" s="12">
        <f t="shared" si="937"/>
        <v>8.5964526839099401E-2</v>
      </c>
      <c r="O1991" s="24">
        <f t="shared" si="938"/>
        <v>4482.6666607797579</v>
      </c>
      <c r="P1991" s="12">
        <f t="shared" si="951"/>
        <v>4.7293667746873193E-2</v>
      </c>
      <c r="Q1991" s="24">
        <f t="shared" si="952"/>
        <v>608.71615243910787</v>
      </c>
      <c r="R1991" s="12">
        <f t="shared" si="939"/>
        <v>0.27648204190713244</v>
      </c>
      <c r="S1991" s="24">
        <f t="shared" si="940"/>
        <v>766.56940789819942</v>
      </c>
      <c r="T1991" s="12">
        <f t="shared" si="953"/>
        <v>0.19368435521457275</v>
      </c>
      <c r="W1991" s="24">
        <f t="shared" si="954"/>
        <v>721.51943145762039</v>
      </c>
      <c r="X1991" s="24">
        <f t="shared" si="955"/>
        <v>1454.9290934694086</v>
      </c>
      <c r="Y1991" s="13">
        <f t="shared" si="941"/>
        <v>0.18051521928790176</v>
      </c>
      <c r="Z1991" s="24">
        <f t="shared" si="942"/>
        <v>3663.4095506977983</v>
      </c>
      <c r="AA1991" s="24">
        <f t="shared" si="943"/>
        <v>19919.536006894636</v>
      </c>
      <c r="AB1991" s="24">
        <f t="shared" si="956"/>
        <v>734.59336244016038</v>
      </c>
      <c r="AC1991" s="24">
        <f t="shared" si="957"/>
        <v>608.71615243910787</v>
      </c>
      <c r="AE1991" s="14">
        <f t="shared" si="958"/>
        <v>164.41666666666666</v>
      </c>
      <c r="AF1991" s="24">
        <f t="shared" si="962"/>
        <v>529.35807621955394</v>
      </c>
      <c r="AG1991" s="3">
        <f t="shared" si="959"/>
        <v>-1</v>
      </c>
      <c r="AH1991" s="3">
        <f>IF(AC1991&lt;=450,AthetaR30_0,IF(AC1991&gt;=650,AthetaR30_2,(IF(AC1991&lt;=550,AthetaR30_0+(AthetaR30_1-AthetaR30_0)/100*(AC1991-450),AthetaR30_1+(AthetaR30_2-AthetaR30_1)/100*(AC1991-450)))))</f>
        <v>0</v>
      </c>
      <c r="AI1991" s="3">
        <f>IF(AD1991&lt;=450,AthetaR60_0,IF(AD1991&gt;=650,AthetaR60_2,(IF(AD1991&lt;=550,AthetaR60_0+(AthetaR60_1-AthetaR60_0)/100*(AD1991-450),AthetaR60_1+(AthetaR60_2-AthetaR60_1)/100*(AD1991-450)))))</f>
        <v>0.5</v>
      </c>
      <c r="AJ1991" s="3">
        <f>IF(AE1991&lt;=450,AthetaR90_0,IF(AE1991&gt;=650,AthetaR90_2,(IF(AE1991&lt;=550,AthetaR90_0+(AthetaR90_1-AthetaR90_0)/100*(AE1991-450),AthetaR90_1+(AthetaR90_2-AthetaR90_1)/100*(AE1991-450)))))</f>
        <v>1.3</v>
      </c>
      <c r="AK1991" s="3">
        <f>IF(AF1991&lt;=450,AthetaR120_0,IF(AF1991&gt;=650,AthetaR120_2,(IF(AF1991&lt;=550,AthetaR120_0+(AthetaR120_1-AthetaR120_0)/100*(AF1991-450),AthetaR120_1+(AthetaR120_2-AthetaR120_1)/100*(AF1991-450)))))</f>
        <v>1.3286218512192118</v>
      </c>
      <c r="AL1991" s="24">
        <f t="shared" si="960"/>
        <v>734.59336244016038</v>
      </c>
      <c r="AM1991" s="14">
        <f t="shared" si="961"/>
        <v>597.01898035830789</v>
      </c>
    </row>
    <row r="1992" spans="2:39" x14ac:dyDescent="0.25">
      <c r="B1992" s="3">
        <f t="shared" si="944"/>
        <v>9870</v>
      </c>
      <c r="C1992" s="14">
        <f t="shared" si="945"/>
        <v>164.5</v>
      </c>
      <c r="D1992" s="11">
        <f t="shared" si="946"/>
        <v>1096.2570923618152</v>
      </c>
      <c r="E1992" s="11">
        <f t="shared" si="932"/>
        <v>868.26961183418439</v>
      </c>
      <c r="F1992" s="11">
        <f t="shared" si="947"/>
        <v>447.1251952782651</v>
      </c>
      <c r="G1992" s="11">
        <f t="shared" si="933"/>
        <v>734.64065610790726</v>
      </c>
      <c r="H1992" s="11">
        <f t="shared" si="934"/>
        <v>608.90983679432247</v>
      </c>
      <c r="I1992" s="24">
        <f t="shared" si="948"/>
        <v>447.1251952782651</v>
      </c>
      <c r="J1992" s="12">
        <f t="shared" si="935"/>
        <v>0.18314940672918731</v>
      </c>
      <c r="K1992" s="24">
        <f t="shared" si="936"/>
        <v>631.20649750364737</v>
      </c>
      <c r="L1992" s="12">
        <f t="shared" si="949"/>
        <v>0.17639234733845477</v>
      </c>
      <c r="M1992" s="24">
        <f t="shared" si="950"/>
        <v>734.64065610790726</v>
      </c>
      <c r="N1992" s="12">
        <f t="shared" si="937"/>
        <v>8.4946308700395351E-2</v>
      </c>
      <c r="O1992" s="24">
        <f t="shared" si="938"/>
        <v>4536.3986306981715</v>
      </c>
      <c r="P1992" s="12">
        <f t="shared" si="951"/>
        <v>4.6753236136275765E-2</v>
      </c>
      <c r="Q1992" s="24">
        <f t="shared" si="952"/>
        <v>608.90983679432247</v>
      </c>
      <c r="R1992" s="12">
        <f t="shared" si="939"/>
        <v>0.27642762958611583</v>
      </c>
      <c r="S1992" s="24">
        <f t="shared" si="940"/>
        <v>766.72030027016149</v>
      </c>
      <c r="T1992" s="12">
        <f t="shared" si="953"/>
        <v>0.19360325266092893</v>
      </c>
      <c r="W1992" s="24">
        <f t="shared" si="954"/>
        <v>721.69994667690833</v>
      </c>
      <c r="X1992" s="24">
        <f t="shared" si="955"/>
        <v>1463.6661022071967</v>
      </c>
      <c r="Y1992" s="13">
        <f t="shared" si="941"/>
        <v>0.17956248170269384</v>
      </c>
      <c r="Z1992" s="24">
        <f t="shared" si="942"/>
        <v>3664.2416289319017</v>
      </c>
      <c r="AA1992" s="24">
        <f t="shared" si="943"/>
        <v>19935.106712715173</v>
      </c>
      <c r="AB1992" s="24">
        <f t="shared" si="956"/>
        <v>734.64065610790726</v>
      </c>
      <c r="AC1992" s="24">
        <f t="shared" si="957"/>
        <v>608.90983679432247</v>
      </c>
      <c r="AE1992" s="14">
        <f t="shared" si="958"/>
        <v>164.5</v>
      </c>
      <c r="AF1992" s="24">
        <f t="shared" si="962"/>
        <v>529.45491839716124</v>
      </c>
      <c r="AG1992" s="3">
        <f t="shared" si="959"/>
        <v>-1</v>
      </c>
      <c r="AH1992" s="3">
        <f>IF(AC1992&lt;=450,AthetaR30_0,IF(AC1992&gt;=650,AthetaR30_2,(IF(AC1992&lt;=550,AthetaR30_0+(AthetaR30_1-AthetaR30_0)/100*(AC1992-450),AthetaR30_1+(AthetaR30_2-AthetaR30_1)/100*(AC1992-450)))))</f>
        <v>0</v>
      </c>
      <c r="AI1992" s="3">
        <f>IF(AD1992&lt;=450,AthetaR60_0,IF(AD1992&gt;=650,AthetaR60_2,(IF(AD1992&lt;=550,AthetaR60_0+(AthetaR60_1-AthetaR60_0)/100*(AD1992-450),AthetaR60_1+(AthetaR60_2-AthetaR60_1)/100*(AD1992-450)))))</f>
        <v>0.5</v>
      </c>
      <c r="AJ1992" s="3">
        <f>IF(AE1992&lt;=450,AthetaR90_0,IF(AE1992&gt;=650,AthetaR90_2,(IF(AE1992&lt;=550,AthetaR90_0+(AthetaR90_1-AthetaR90_0)/100*(AE1992-450),AthetaR90_1+(AthetaR90_2-AthetaR90_1)/100*(AE1992-450)))))</f>
        <v>1.3</v>
      </c>
      <c r="AK1992" s="3">
        <f>IF(AF1992&lt;=450,AthetaR120_0,IF(AF1992&gt;=650,AthetaR120_2,(IF(AF1992&lt;=550,AthetaR120_0+(AthetaR120_1-AthetaR120_0)/100*(AF1992-450),AthetaR120_1+(AthetaR120_2-AthetaR120_1)/100*(AF1992-450)))))</f>
        <v>1.3279245875404393</v>
      </c>
      <c r="AL1992" s="24">
        <f t="shared" si="960"/>
        <v>734.64065610790726</v>
      </c>
      <c r="AM1992" s="14">
        <f t="shared" si="961"/>
        <v>597.20384791488834</v>
      </c>
    </row>
    <row r="1993" spans="2:39" x14ac:dyDescent="0.25">
      <c r="B1993" s="3">
        <f t="shared" si="944"/>
        <v>9875</v>
      </c>
      <c r="C1993" s="14">
        <f t="shared" si="945"/>
        <v>164.58333333333334</v>
      </c>
      <c r="D1993" s="11">
        <f t="shared" si="946"/>
        <v>1096.3329180700414</v>
      </c>
      <c r="E1993" s="11">
        <f t="shared" si="932"/>
        <v>868.48341018283645</v>
      </c>
      <c r="F1993" s="11">
        <f t="shared" si="947"/>
        <v>447.30158762560353</v>
      </c>
      <c r="G1993" s="11">
        <f t="shared" si="933"/>
        <v>734.68740934404354</v>
      </c>
      <c r="H1993" s="11">
        <f t="shared" si="934"/>
        <v>609.10344004698345</v>
      </c>
      <c r="I1993" s="24">
        <f t="shared" si="948"/>
        <v>447.30158762560353</v>
      </c>
      <c r="J1993" s="12">
        <f t="shared" si="935"/>
        <v>0.18311903971034152</v>
      </c>
      <c r="K1993" s="24">
        <f t="shared" si="936"/>
        <v>631.31117181624541</v>
      </c>
      <c r="L1993" s="12">
        <f t="shared" si="949"/>
        <v>0.17633796771990318</v>
      </c>
      <c r="M1993" s="24">
        <f t="shared" si="950"/>
        <v>734.68740934404354</v>
      </c>
      <c r="N1993" s="12">
        <f t="shared" si="937"/>
        <v>8.3935580255332709E-2</v>
      </c>
      <c r="O1993" s="24">
        <f t="shared" si="938"/>
        <v>4591.0246560409651</v>
      </c>
      <c r="P1993" s="12">
        <f t="shared" si="951"/>
        <v>4.6216418444578432E-2</v>
      </c>
      <c r="Q1993" s="24">
        <f t="shared" si="952"/>
        <v>609.10344004698345</v>
      </c>
      <c r="R1993" s="12">
        <f t="shared" si="939"/>
        <v>0.27637309812437749</v>
      </c>
      <c r="S1993" s="24">
        <f t="shared" si="940"/>
        <v>766.87158264533434</v>
      </c>
      <c r="T1993" s="12">
        <f t="shared" si="953"/>
        <v>0.19352210532281966</v>
      </c>
      <c r="W1993" s="24">
        <f t="shared" si="954"/>
        <v>721.87950915861097</v>
      </c>
      <c r="X1993" s="24">
        <f t="shared" si="955"/>
        <v>1472.5511235314023</v>
      </c>
      <c r="Y1993" s="13">
        <f t="shared" si="941"/>
        <v>0.17860413439884409</v>
      </c>
      <c r="Z1993" s="24">
        <f t="shared" si="942"/>
        <v>3665.0975256056372</v>
      </c>
      <c r="AA1993" s="24">
        <f t="shared" si="943"/>
        <v>19950.790780380754</v>
      </c>
      <c r="AB1993" s="24">
        <f t="shared" si="956"/>
        <v>734.68740934404354</v>
      </c>
      <c r="AC1993" s="24">
        <f t="shared" si="957"/>
        <v>609.10344004698345</v>
      </c>
      <c r="AE1993" s="14">
        <f t="shared" si="958"/>
        <v>164.58333333333334</v>
      </c>
      <c r="AF1993" s="24">
        <f t="shared" si="962"/>
        <v>529.55172002349173</v>
      </c>
      <c r="AG1993" s="3">
        <f t="shared" si="959"/>
        <v>-1</v>
      </c>
      <c r="AH1993" s="3">
        <f>IF(AC1993&lt;=450,AthetaR30_0,IF(AC1993&gt;=650,AthetaR30_2,(IF(AC1993&lt;=550,AthetaR30_0+(AthetaR30_1-AthetaR30_0)/100*(AC1993-450),AthetaR30_1+(AthetaR30_2-AthetaR30_1)/100*(AC1993-450)))))</f>
        <v>0</v>
      </c>
      <c r="AI1993" s="3">
        <f>IF(AD1993&lt;=450,AthetaR60_0,IF(AD1993&gt;=650,AthetaR60_2,(IF(AD1993&lt;=550,AthetaR60_0+(AthetaR60_1-AthetaR60_0)/100*(AD1993-450),AthetaR60_1+(AthetaR60_2-AthetaR60_1)/100*(AD1993-450)))))</f>
        <v>0.5</v>
      </c>
      <c r="AJ1993" s="3">
        <f>IF(AE1993&lt;=450,AthetaR90_0,IF(AE1993&gt;=650,AthetaR90_2,(IF(AE1993&lt;=550,AthetaR90_0+(AthetaR90_1-AthetaR90_0)/100*(AE1993-450),AthetaR90_1+(AthetaR90_2-AthetaR90_1)/100*(AE1993-450)))))</f>
        <v>1.3</v>
      </c>
      <c r="AK1993" s="3">
        <f>IF(AF1993&lt;=450,AthetaR120_0,IF(AF1993&gt;=650,AthetaR120_2,(IF(AF1993&lt;=550,AthetaR120_0+(AthetaR120_1-AthetaR120_0)/100*(AF1993-450),AthetaR120_1+(AthetaR120_2-AthetaR120_1)/100*(AF1993-450)))))</f>
        <v>1.3272276158308598</v>
      </c>
      <c r="AL1993" s="24">
        <f t="shared" si="960"/>
        <v>734.68740934404354</v>
      </c>
      <c r="AM1993" s="14">
        <f t="shared" si="961"/>
        <v>597.38868824910026</v>
      </c>
    </row>
    <row r="1994" spans="2:39" x14ac:dyDescent="0.25">
      <c r="B1994" s="3">
        <f t="shared" si="944"/>
        <v>9880</v>
      </c>
      <c r="C1994" s="14">
        <f t="shared" si="945"/>
        <v>164.66666666666666</v>
      </c>
      <c r="D1994" s="11">
        <f t="shared" si="946"/>
        <v>1096.4087054243412</v>
      </c>
      <c r="E1994" s="11">
        <f t="shared" si="932"/>
        <v>868.69720853148851</v>
      </c>
      <c r="F1994" s="11">
        <f t="shared" si="947"/>
        <v>447.47792559332345</v>
      </c>
      <c r="G1994" s="11">
        <f t="shared" si="933"/>
        <v>734.73362576248815</v>
      </c>
      <c r="H1994" s="11">
        <f t="shared" si="934"/>
        <v>609.29696215230626</v>
      </c>
      <c r="I1994" s="24">
        <f t="shared" si="948"/>
        <v>447.47792559332345</v>
      </c>
      <c r="J1994" s="12">
        <f t="shared" si="935"/>
        <v>0.1830886688683214</v>
      </c>
      <c r="K1994" s="24">
        <f t="shared" si="936"/>
        <v>631.41589403626745</v>
      </c>
      <c r="L1994" s="12">
        <f t="shared" si="949"/>
        <v>0.17628359614481751</v>
      </c>
      <c r="M1994" s="24">
        <f t="shared" si="950"/>
        <v>734.73362576248815</v>
      </c>
      <c r="N1994" s="12">
        <f t="shared" si="937"/>
        <v>8.2932380903518205E-2</v>
      </c>
      <c r="O1994" s="24">
        <f t="shared" si="938"/>
        <v>4646.5604179342945</v>
      </c>
      <c r="P1994" s="12">
        <f t="shared" si="951"/>
        <v>4.5683241691012413E-2</v>
      </c>
      <c r="Q1994" s="24">
        <f t="shared" si="952"/>
        <v>609.29696215230626</v>
      </c>
      <c r="R1994" s="12">
        <f t="shared" si="939"/>
        <v>0.27631844715724996</v>
      </c>
      <c r="S1994" s="24">
        <f t="shared" si="940"/>
        <v>767.02325646257452</v>
      </c>
      <c r="T1994" s="12">
        <f t="shared" si="953"/>
        <v>0.19344091304104172</v>
      </c>
      <c r="W1994" s="24">
        <f t="shared" si="954"/>
        <v>722.0581132930098</v>
      </c>
      <c r="X1994" s="24">
        <f t="shared" si="955"/>
        <v>1481.587278907137</v>
      </c>
      <c r="Y1994" s="13">
        <f t="shared" si="941"/>
        <v>0.17764019823256227</v>
      </c>
      <c r="Z1994" s="24">
        <f t="shared" si="942"/>
        <v>3665.9773809619678</v>
      </c>
      <c r="AA1994" s="24">
        <f t="shared" si="943"/>
        <v>19966.588997040439</v>
      </c>
      <c r="AB1994" s="24">
        <f t="shared" si="956"/>
        <v>734.73362576248815</v>
      </c>
      <c r="AC1994" s="24">
        <f t="shared" si="957"/>
        <v>609.29696215230626</v>
      </c>
      <c r="AE1994" s="14">
        <f t="shared" si="958"/>
        <v>164.66666666666666</v>
      </c>
      <c r="AF1994" s="24">
        <f t="shared" si="962"/>
        <v>529.64848107615308</v>
      </c>
      <c r="AG1994" s="3">
        <f t="shared" si="959"/>
        <v>-1</v>
      </c>
      <c r="AH1994" s="3">
        <f>IF(AC1994&lt;=450,AthetaR30_0,IF(AC1994&gt;=650,AthetaR30_2,(IF(AC1994&lt;=550,AthetaR30_0+(AthetaR30_1-AthetaR30_0)/100*(AC1994-450),AthetaR30_1+(AthetaR30_2-AthetaR30_1)/100*(AC1994-450)))))</f>
        <v>0</v>
      </c>
      <c r="AI1994" s="3">
        <f>IF(AD1994&lt;=450,AthetaR60_0,IF(AD1994&gt;=650,AthetaR60_2,(IF(AD1994&lt;=550,AthetaR60_0+(AthetaR60_1-AthetaR60_0)/100*(AD1994-450),AthetaR60_1+(AthetaR60_2-AthetaR60_1)/100*(AD1994-450)))))</f>
        <v>0.5</v>
      </c>
      <c r="AJ1994" s="3">
        <f>IF(AE1994&lt;=450,AthetaR90_0,IF(AE1994&gt;=650,AthetaR90_2,(IF(AE1994&lt;=550,AthetaR90_0+(AthetaR90_1-AthetaR90_0)/100*(AE1994-450),AthetaR90_1+(AthetaR90_2-AthetaR90_1)/100*(AE1994-450)))))</f>
        <v>1.3</v>
      </c>
      <c r="AK1994" s="3">
        <f>IF(AF1994&lt;=450,AthetaR120_0,IF(AF1994&gt;=650,AthetaR120_2,(IF(AF1994&lt;=550,AthetaR120_0+(AthetaR120_1-AthetaR120_0)/100*(AF1994-450),AthetaR120_1+(AthetaR120_2-AthetaR120_1)/100*(AF1994-450)))))</f>
        <v>1.3265309362516979</v>
      </c>
      <c r="AL1994" s="24">
        <f t="shared" si="960"/>
        <v>734.73362576248815</v>
      </c>
      <c r="AM1994" s="14">
        <f t="shared" si="961"/>
        <v>597.57350171244889</v>
      </c>
    </row>
    <row r="1995" spans="2:39" x14ac:dyDescent="0.25">
      <c r="B1995" s="3">
        <f t="shared" si="944"/>
        <v>9885</v>
      </c>
      <c r="C1995" s="14">
        <f t="shared" si="945"/>
        <v>164.75</v>
      </c>
      <c r="D1995" s="11">
        <f t="shared" si="946"/>
        <v>1096.4844544634959</v>
      </c>
      <c r="E1995" s="11">
        <f t="shared" si="932"/>
        <v>868.91100688014058</v>
      </c>
      <c r="F1995" s="11">
        <f t="shared" si="947"/>
        <v>447.65420918946825</v>
      </c>
      <c r="G1995" s="11">
        <f t="shared" si="933"/>
        <v>734.77930900417914</v>
      </c>
      <c r="H1995" s="11">
        <f t="shared" si="934"/>
        <v>609.49040306534732</v>
      </c>
      <c r="I1995" s="24">
        <f t="shared" si="948"/>
        <v>447.65420918946825</v>
      </c>
      <c r="J1995" s="12">
        <f t="shared" si="935"/>
        <v>0.18305829421089118</v>
      </c>
      <c r="K1995" s="24">
        <f t="shared" si="936"/>
        <v>631.5206641673343</v>
      </c>
      <c r="L1995" s="12">
        <f t="shared" si="949"/>
        <v>0.17622923262962689</v>
      </c>
      <c r="M1995" s="24">
        <f t="shared" si="950"/>
        <v>734.77930900417914</v>
      </c>
      <c r="N1995" s="12">
        <f t="shared" si="937"/>
        <v>8.193674807033631E-2</v>
      </c>
      <c r="O1995" s="24">
        <f t="shared" si="938"/>
        <v>4703.0218741479021</v>
      </c>
      <c r="P1995" s="12">
        <f t="shared" si="951"/>
        <v>4.5153731906282815E-2</v>
      </c>
      <c r="Q1995" s="24">
        <f t="shared" si="952"/>
        <v>609.49040306534732</v>
      </c>
      <c r="R1995" s="12">
        <f t="shared" si="939"/>
        <v>0.27626367631866217</v>
      </c>
      <c r="S1995" s="24">
        <f t="shared" si="940"/>
        <v>767.17532316758832</v>
      </c>
      <c r="T1995" s="12">
        <f t="shared" si="953"/>
        <v>0.19335967565556833</v>
      </c>
      <c r="W1995" s="24">
        <f t="shared" si="954"/>
        <v>722.23575349124235</v>
      </c>
      <c r="X1995" s="24">
        <f t="shared" si="955"/>
        <v>1490.7777648476181</v>
      </c>
      <c r="Y1995" s="13">
        <f t="shared" si="941"/>
        <v>0.17667069609723582</v>
      </c>
      <c r="Z1995" s="24">
        <f t="shared" si="942"/>
        <v>3666.8813347224559</v>
      </c>
      <c r="AA1995" s="24">
        <f t="shared" si="943"/>
        <v>19982.502148098312</v>
      </c>
      <c r="AB1995" s="24">
        <f t="shared" si="956"/>
        <v>734.77930900417914</v>
      </c>
      <c r="AC1995" s="24">
        <f t="shared" si="957"/>
        <v>609.49040306534732</v>
      </c>
      <c r="AE1995" s="14">
        <f t="shared" si="958"/>
        <v>164.75</v>
      </c>
      <c r="AF1995" s="24">
        <f t="shared" si="962"/>
        <v>529.74520153267372</v>
      </c>
      <c r="AG1995" s="3">
        <f t="shared" si="959"/>
        <v>-1</v>
      </c>
      <c r="AH1995" s="3">
        <f>IF(AC1995&lt;=450,AthetaR30_0,IF(AC1995&gt;=650,AthetaR30_2,(IF(AC1995&lt;=550,AthetaR30_0+(AthetaR30_1-AthetaR30_0)/100*(AC1995-450),AthetaR30_1+(AthetaR30_2-AthetaR30_1)/100*(AC1995-450)))))</f>
        <v>0</v>
      </c>
      <c r="AI1995" s="3">
        <f>IF(AD1995&lt;=450,AthetaR60_0,IF(AD1995&gt;=650,AthetaR60_2,(IF(AD1995&lt;=550,AthetaR60_0+(AthetaR60_1-AthetaR60_0)/100*(AD1995-450),AthetaR60_1+(AthetaR60_2-AthetaR60_1)/100*(AD1995-450)))))</f>
        <v>0.5</v>
      </c>
      <c r="AJ1995" s="3">
        <f>IF(AE1995&lt;=450,AthetaR90_0,IF(AE1995&gt;=650,AthetaR90_2,(IF(AE1995&lt;=550,AthetaR90_0+(AthetaR90_1-AthetaR90_0)/100*(AE1995-450),AthetaR90_1+(AthetaR90_2-AthetaR90_1)/100*(AE1995-450)))))</f>
        <v>1.3</v>
      </c>
      <c r="AK1995" s="3">
        <f>IF(AF1995&lt;=450,AthetaR120_0,IF(AF1995&gt;=650,AthetaR120_2,(IF(AF1995&lt;=550,AthetaR120_0+(AthetaR120_1-AthetaR120_0)/100*(AF1995-450),AthetaR120_1+(AthetaR120_2-AthetaR120_1)/100*(AF1995-450)))))</f>
        <v>1.3258345489647494</v>
      </c>
      <c r="AL1995" s="24">
        <f t="shared" si="960"/>
        <v>734.77930900417914</v>
      </c>
      <c r="AM1995" s="14">
        <f t="shared" si="961"/>
        <v>597.75828865539745</v>
      </c>
    </row>
    <row r="1996" spans="2:39" x14ac:dyDescent="0.25">
      <c r="B1996" s="3">
        <f t="shared" si="944"/>
        <v>9890</v>
      </c>
      <c r="C1996" s="14">
        <f t="shared" si="945"/>
        <v>164.83333333333334</v>
      </c>
      <c r="D1996" s="11">
        <f t="shared" si="946"/>
        <v>1096.5601652262269</v>
      </c>
      <c r="E1996" s="11">
        <f t="shared" si="932"/>
        <v>869.12480522879275</v>
      </c>
      <c r="F1996" s="11">
        <f t="shared" si="947"/>
        <v>447.83043842209787</v>
      </c>
      <c r="G1996" s="11">
        <f t="shared" si="933"/>
        <v>734.82446273608548</v>
      </c>
      <c r="H1996" s="11">
        <f t="shared" si="934"/>
        <v>609.68376274100285</v>
      </c>
      <c r="I1996" s="24">
        <f t="shared" si="948"/>
        <v>447.83043842209787</v>
      </c>
      <c r="J1996" s="12">
        <f t="shared" si="935"/>
        <v>0.18302791574583763</v>
      </c>
      <c r="K1996" s="24">
        <f t="shared" si="936"/>
        <v>631.62548221297948</v>
      </c>
      <c r="L1996" s="12">
        <f t="shared" si="949"/>
        <v>0.17617487719080058</v>
      </c>
      <c r="M1996" s="24">
        <f t="shared" si="950"/>
        <v>734.82446273608548</v>
      </c>
      <c r="N1996" s="12">
        <f t="shared" si="937"/>
        <v>8.0948717205832202E-2</v>
      </c>
      <c r="O1996" s="24">
        <f t="shared" si="938"/>
        <v>4760.4252639543229</v>
      </c>
      <c r="P1996" s="12">
        <f t="shared" si="951"/>
        <v>4.4627914127255225E-2</v>
      </c>
      <c r="Q1996" s="24">
        <f t="shared" si="952"/>
        <v>609.68376274100285</v>
      </c>
      <c r="R1996" s="12">
        <f t="shared" si="939"/>
        <v>0.27620878524113412</v>
      </c>
      <c r="S1996" s="24">
        <f t="shared" si="940"/>
        <v>767.32778421297053</v>
      </c>
      <c r="T1996" s="12">
        <f t="shared" si="953"/>
        <v>0.19327839300570465</v>
      </c>
      <c r="W1996" s="24">
        <f t="shared" si="954"/>
        <v>722.41242418733964</v>
      </c>
      <c r="X1996" s="24">
        <f t="shared" si="955"/>
        <v>1500.1258548644662</v>
      </c>
      <c r="Y1996" s="13">
        <f t="shared" si="941"/>
        <v>0.17617487719080058</v>
      </c>
      <c r="Z1996" s="24">
        <f t="shared" si="942"/>
        <v>3667.809526036328</v>
      </c>
      <c r="AA1996" s="24">
        <f t="shared" si="943"/>
        <v>19998.531016965917</v>
      </c>
      <c r="AB1996" s="24">
        <f t="shared" si="956"/>
        <v>734.82446273608548</v>
      </c>
      <c r="AC1996" s="24">
        <f t="shared" si="957"/>
        <v>609.68376274100285</v>
      </c>
      <c r="AE1996" s="14">
        <f t="shared" si="958"/>
        <v>164.83333333333334</v>
      </c>
      <c r="AF1996" s="24">
        <f t="shared" si="962"/>
        <v>529.84188137050137</v>
      </c>
      <c r="AG1996" s="3">
        <f t="shared" si="959"/>
        <v>-1</v>
      </c>
      <c r="AH1996" s="3">
        <f>IF(AC1996&lt;=450,AthetaR30_0,IF(AC1996&gt;=650,AthetaR30_2,(IF(AC1996&lt;=550,AthetaR30_0+(AthetaR30_1-AthetaR30_0)/100*(AC1996-450),AthetaR30_1+(AthetaR30_2-AthetaR30_1)/100*(AC1996-450)))))</f>
        <v>0</v>
      </c>
      <c r="AI1996" s="3">
        <f>IF(AD1996&lt;=450,AthetaR60_0,IF(AD1996&gt;=650,AthetaR60_2,(IF(AD1996&lt;=550,AthetaR60_0+(AthetaR60_1-AthetaR60_0)/100*(AD1996-450),AthetaR60_1+(AthetaR60_2-AthetaR60_1)/100*(AD1996-450)))))</f>
        <v>0.5</v>
      </c>
      <c r="AJ1996" s="3">
        <f>IF(AE1996&lt;=450,AthetaR90_0,IF(AE1996&gt;=650,AthetaR90_2,(IF(AE1996&lt;=550,AthetaR90_0+(AthetaR90_1-AthetaR90_0)/100*(AE1996-450),AthetaR90_1+(AthetaR90_2-AthetaR90_1)/100*(AE1996-450)))))</f>
        <v>1.3</v>
      </c>
      <c r="AK1996" s="3">
        <f>IF(AF1996&lt;=450,AthetaR120_0,IF(AF1996&gt;=650,AthetaR120_2,(IF(AF1996&lt;=550,AthetaR120_0+(AthetaR120_1-AthetaR120_0)/100*(AF1996-450),AthetaR120_1+(AthetaR120_2-AthetaR120_1)/100*(AF1996-450)))))</f>
        <v>1.3251384541323903</v>
      </c>
      <c r="AL1996" s="24">
        <f t="shared" si="960"/>
        <v>734.82446273608548</v>
      </c>
      <c r="AM1996" s="14">
        <f t="shared" si="961"/>
        <v>597.94304942723818</v>
      </c>
    </row>
    <row r="1997" spans="2:39" x14ac:dyDescent="0.25">
      <c r="B1997" s="3">
        <f t="shared" si="944"/>
        <v>9895</v>
      </c>
      <c r="C1997" s="14">
        <f t="shared" si="945"/>
        <v>164.91666666666666</v>
      </c>
      <c r="D1997" s="11">
        <f t="shared" si="946"/>
        <v>1096.6358377511974</v>
      </c>
      <c r="E1997" s="11">
        <f t="shared" si="932"/>
        <v>869.3386035774447</v>
      </c>
      <c r="F1997" s="11">
        <f t="shared" si="947"/>
        <v>448.00661329928869</v>
      </c>
      <c r="G1997" s="11">
        <f t="shared" si="933"/>
        <v>734.86909065021268</v>
      </c>
      <c r="H1997" s="11">
        <f t="shared" si="934"/>
        <v>609.87704113400855</v>
      </c>
      <c r="I1997" s="24">
        <f t="shared" si="948"/>
        <v>448.00661329928869</v>
      </c>
      <c r="J1997" s="12">
        <f t="shared" si="935"/>
        <v>0.18299753348097042</v>
      </c>
      <c r="K1997" s="24">
        <f t="shared" si="936"/>
        <v>631.73034817664814</v>
      </c>
      <c r="L1997" s="12">
        <f t="shared" si="949"/>
        <v>0.17612052984475984</v>
      </c>
      <c r="M1997" s="24">
        <f t="shared" si="950"/>
        <v>734.86909065021268</v>
      </c>
      <c r="N1997" s="12">
        <f t="shared" si="937"/>
        <v>7.996832178492036E-2</v>
      </c>
      <c r="O1997" s="24">
        <f t="shared" si="938"/>
        <v>4818.7871130741069</v>
      </c>
      <c r="P1997" s="12">
        <f t="shared" si="951"/>
        <v>4.4105812392283637E-2</v>
      </c>
      <c r="Q1997" s="24">
        <f t="shared" si="952"/>
        <v>609.87704113400855</v>
      </c>
      <c r="R1997" s="12">
        <f t="shared" si="939"/>
        <v>0.27615377355576975</v>
      </c>
      <c r="S1997" s="24">
        <f t="shared" si="940"/>
        <v>767.48064105824528</v>
      </c>
      <c r="T1997" s="12">
        <f t="shared" si="953"/>
        <v>0.19319706492995078</v>
      </c>
      <c r="W1997" s="24">
        <f t="shared" si="954"/>
        <v>722.5885990645304</v>
      </c>
      <c r="X1997" s="24">
        <f t="shared" si="955"/>
        <v>1509.6611346652903</v>
      </c>
      <c r="Y1997" s="13">
        <f t="shared" si="941"/>
        <v>0.17612052984475984</v>
      </c>
      <c r="Z1997" s="24">
        <f t="shared" si="942"/>
        <v>3668.7501128228578</v>
      </c>
      <c r="AA1997" s="24">
        <f t="shared" si="943"/>
        <v>20014.623829411717</v>
      </c>
      <c r="AB1997" s="24">
        <f t="shared" si="956"/>
        <v>734.86909065021268</v>
      </c>
      <c r="AC1997" s="24">
        <f t="shared" si="957"/>
        <v>609.87704113400855</v>
      </c>
      <c r="AE1997" s="14">
        <f t="shared" si="958"/>
        <v>164.91666666666666</v>
      </c>
      <c r="AF1997" s="24">
        <f t="shared" si="962"/>
        <v>529.93852056700428</v>
      </c>
      <c r="AG1997" s="3">
        <f t="shared" si="959"/>
        <v>-1</v>
      </c>
      <c r="AH1997" s="3">
        <f>IF(AC1997&lt;=450,AthetaR30_0,IF(AC1997&gt;=650,AthetaR30_2,(IF(AC1997&lt;=550,AthetaR30_0+(AthetaR30_1-AthetaR30_0)/100*(AC1997-450),AthetaR30_1+(AthetaR30_2-AthetaR30_1)/100*(AC1997-450)))))</f>
        <v>0</v>
      </c>
      <c r="AI1997" s="3">
        <f>IF(AD1997&lt;=450,AthetaR60_0,IF(AD1997&gt;=650,AthetaR60_2,(IF(AD1997&lt;=550,AthetaR60_0+(AthetaR60_1-AthetaR60_0)/100*(AD1997-450),AthetaR60_1+(AthetaR60_2-AthetaR60_1)/100*(AD1997-450)))))</f>
        <v>0.5</v>
      </c>
      <c r="AJ1997" s="3">
        <f>IF(AE1997&lt;=450,AthetaR90_0,IF(AE1997&gt;=650,AthetaR90_2,(IF(AE1997&lt;=550,AthetaR90_0+(AthetaR90_1-AthetaR90_0)/100*(AE1997-450),AthetaR90_1+(AthetaR90_2-AthetaR90_1)/100*(AE1997-450)))))</f>
        <v>1.3</v>
      </c>
      <c r="AK1997" s="3">
        <f>IF(AF1997&lt;=450,AthetaR120_0,IF(AF1997&gt;=650,AthetaR120_2,(IF(AF1997&lt;=550,AthetaR120_0+(AthetaR120_1-AthetaR120_0)/100*(AF1997-450),AthetaR120_1+(AthetaR120_2-AthetaR120_1)/100*(AF1997-450)))))</f>
        <v>1.3244426519175694</v>
      </c>
      <c r="AL1997" s="24">
        <f t="shared" si="960"/>
        <v>734.86909065021268</v>
      </c>
      <c r="AM1997" s="14">
        <f t="shared" si="961"/>
        <v>598.12775514917803</v>
      </c>
    </row>
    <row r="1998" spans="2:39" x14ac:dyDescent="0.25">
      <c r="B1998" s="3">
        <f t="shared" si="944"/>
        <v>9900</v>
      </c>
      <c r="C1998" s="14">
        <f t="shared" si="945"/>
        <v>165</v>
      </c>
      <c r="D1998" s="11">
        <f t="shared" si="946"/>
        <v>1096.7114720770116</v>
      </c>
      <c r="E1998" s="11">
        <f t="shared" si="932"/>
        <v>869.55240192609688</v>
      </c>
      <c r="F1998" s="11">
        <f t="shared" si="947"/>
        <v>448.18273382913344</v>
      </c>
      <c r="G1998" s="11">
        <f t="shared" si="933"/>
        <v>734.91319646260501</v>
      </c>
      <c r="H1998" s="11">
        <f t="shared" si="934"/>
        <v>610.07023819893845</v>
      </c>
      <c r="I1998" s="24">
        <f t="shared" si="948"/>
        <v>448.18273382913344</v>
      </c>
      <c r="J1998" s="12">
        <f t="shared" si="935"/>
        <v>0.18296714742412162</v>
      </c>
      <c r="K1998" s="24">
        <f t="shared" si="936"/>
        <v>631.83526206169824</v>
      </c>
      <c r="L1998" s="12">
        <f t="shared" si="949"/>
        <v>0.1760661906079368</v>
      </c>
      <c r="M1998" s="24">
        <f t="shared" si="950"/>
        <v>734.91319646260501</v>
      </c>
      <c r="N1998" s="12">
        <f t="shared" si="937"/>
        <v>7.8995593308867823E-2</v>
      </c>
      <c r="O1998" s="24">
        <f t="shared" si="938"/>
        <v>4878.1242387109114</v>
      </c>
      <c r="P1998" s="12">
        <f t="shared" si="951"/>
        <v>4.3587449737308853E-2</v>
      </c>
      <c r="Q1998" s="24">
        <f t="shared" si="952"/>
        <v>610.07023819893845</v>
      </c>
      <c r="R1998" s="12">
        <f t="shared" si="939"/>
        <v>0.27609864089225133</v>
      </c>
      <c r="S1998" s="24">
        <f t="shared" si="940"/>
        <v>767.63389516990492</v>
      </c>
      <c r="T1998" s="12">
        <f t="shared" si="953"/>
        <v>0.19311569126608785</v>
      </c>
      <c r="W1998" s="24">
        <f t="shared" si="954"/>
        <v>722.76471959437515</v>
      </c>
      <c r="X1998" s="24">
        <f t="shared" si="955"/>
        <v>1519.4138955000576</v>
      </c>
      <c r="Y1998" s="13">
        <f t="shared" si="941"/>
        <v>0.1760661906079368</v>
      </c>
      <c r="Z1998" s="24">
        <f t="shared" si="942"/>
        <v>3669.6920582930434</v>
      </c>
      <c r="AA1998" s="24">
        <f t="shared" si="943"/>
        <v>20030.732234979623</v>
      </c>
      <c r="AB1998" s="24">
        <f t="shared" si="956"/>
        <v>734.91319646260501</v>
      </c>
      <c r="AC1998" s="24">
        <f t="shared" si="957"/>
        <v>610.07023819893845</v>
      </c>
      <c r="AE1998" s="14">
        <f t="shared" si="958"/>
        <v>165</v>
      </c>
      <c r="AF1998" s="24">
        <f t="shared" si="962"/>
        <v>530.03511909946928</v>
      </c>
      <c r="AG1998" s="3">
        <f t="shared" si="959"/>
        <v>-1</v>
      </c>
      <c r="AH1998" s="3">
        <f>IF(AC1998&lt;=450,AthetaR30_0,IF(AC1998&gt;=650,AthetaR30_2,(IF(AC1998&lt;=550,AthetaR30_0+(AthetaR30_1-AthetaR30_0)/100*(AC1998-450),AthetaR30_1+(AthetaR30_2-AthetaR30_1)/100*(AC1998-450)))))</f>
        <v>0</v>
      </c>
      <c r="AI1998" s="3">
        <f>IF(AD1998&lt;=450,AthetaR60_0,IF(AD1998&gt;=650,AthetaR60_2,(IF(AD1998&lt;=550,AthetaR60_0+(AthetaR60_1-AthetaR60_0)/100*(AD1998-450),AthetaR60_1+(AthetaR60_2-AthetaR60_1)/100*(AD1998-450)))))</f>
        <v>0.5</v>
      </c>
      <c r="AJ1998" s="3">
        <f>IF(AE1998&lt;=450,AthetaR90_0,IF(AE1998&gt;=650,AthetaR90_2,(IF(AE1998&lt;=550,AthetaR90_0+(AthetaR90_1-AthetaR90_0)/100*(AE1998-450),AthetaR90_1+(AthetaR90_2-AthetaR90_1)/100*(AE1998-450)))))</f>
        <v>1.3</v>
      </c>
      <c r="AK1998" s="3">
        <f>IF(AF1998&lt;=450,AthetaR120_0,IF(AF1998&gt;=650,AthetaR120_2,(IF(AF1998&lt;=550,AthetaR120_0+(AthetaR120_1-AthetaR120_0)/100*(AF1998-450),AthetaR120_1+(AthetaR120_2-AthetaR120_1)/100*(AF1998-450)))))</f>
        <v>1.3237471424838212</v>
      </c>
      <c r="AL1998" s="24">
        <f t="shared" si="960"/>
        <v>734.91319646260501</v>
      </c>
      <c r="AM1998" s="14">
        <f t="shared" si="961"/>
        <v>598.31237887074712</v>
      </c>
    </row>
    <row r="1999" spans="2:39" x14ac:dyDescent="0.25">
      <c r="B1999" s="3">
        <f t="shared" si="944"/>
        <v>9905</v>
      </c>
      <c r="C1999" s="14">
        <f t="shared" si="945"/>
        <v>165.08333333333334</v>
      </c>
      <c r="D1999" s="11">
        <f t="shared" si="946"/>
        <v>1096.7870682422163</v>
      </c>
      <c r="E1999" s="11">
        <f t="shared" si="932"/>
        <v>869.76620027474905</v>
      </c>
      <c r="F1999" s="11">
        <f t="shared" si="947"/>
        <v>448.35880001974135</v>
      </c>
      <c r="G1999" s="11">
        <f t="shared" si="933"/>
        <v>734.9567839123423</v>
      </c>
      <c r="H1999" s="11">
        <f t="shared" si="934"/>
        <v>610.2633538902046</v>
      </c>
      <c r="I1999" s="24">
        <f t="shared" si="948"/>
        <v>448.35880001974135</v>
      </c>
      <c r="J1999" s="12">
        <f t="shared" si="935"/>
        <v>0.1829367575831457</v>
      </c>
      <c r="K1999" s="24">
        <f t="shared" si="936"/>
        <v>631.9402238714008</v>
      </c>
      <c r="L1999" s="12">
        <f t="shared" si="949"/>
        <v>0.17601185949672385</v>
      </c>
      <c r="M1999" s="24">
        <f t="shared" si="950"/>
        <v>734.9567839123423</v>
      </c>
      <c r="N1999" s="12">
        <f t="shared" si="937"/>
        <v>7.8030561308093119E-2</v>
      </c>
      <c r="O1999" s="24">
        <f t="shared" si="938"/>
        <v>4938.4537546748379</v>
      </c>
      <c r="P1999" s="12">
        <f t="shared" si="951"/>
        <v>4.3072848192642399E-2</v>
      </c>
      <c r="Q1999" s="24">
        <f t="shared" si="952"/>
        <v>610.2633538902046</v>
      </c>
      <c r="R1999" s="12">
        <f t="shared" si="939"/>
        <v>0.27604338687883234</v>
      </c>
      <c r="S1999" s="24">
        <f t="shared" si="940"/>
        <v>767.78754802145181</v>
      </c>
      <c r="T1999" s="12">
        <f t="shared" si="953"/>
        <v>0.1930342718510982</v>
      </c>
      <c r="W1999" s="24">
        <f t="shared" si="954"/>
        <v>722.94078578498306</v>
      </c>
      <c r="X1999" s="24">
        <f t="shared" si="955"/>
        <v>1529.3916626960854</v>
      </c>
      <c r="Y1999" s="13">
        <f t="shared" si="941"/>
        <v>0.17601185949672385</v>
      </c>
      <c r="Z1999" s="24">
        <f t="shared" si="942"/>
        <v>3670.6353622441497</v>
      </c>
      <c r="AA1999" s="24">
        <f t="shared" si="943"/>
        <v>20046.856246087766</v>
      </c>
      <c r="AB1999" s="24">
        <f t="shared" si="956"/>
        <v>734.9567839123423</v>
      </c>
      <c r="AC1999" s="24">
        <f t="shared" si="957"/>
        <v>610.2633538902046</v>
      </c>
      <c r="AE1999" s="14">
        <f t="shared" si="958"/>
        <v>165.08333333333334</v>
      </c>
      <c r="AF1999" s="24">
        <f t="shared" si="962"/>
        <v>530.1316769451023</v>
      </c>
      <c r="AG1999" s="3">
        <f t="shared" si="959"/>
        <v>-1</v>
      </c>
      <c r="AH1999" s="3">
        <f>IF(AC1999&lt;=450,AthetaR30_0,IF(AC1999&gt;=650,AthetaR30_2,(IF(AC1999&lt;=550,AthetaR30_0+(AthetaR30_1-AthetaR30_0)/100*(AC1999-450),AthetaR30_1+(AthetaR30_2-AthetaR30_1)/100*(AC1999-450)))))</f>
        <v>0</v>
      </c>
      <c r="AI1999" s="3">
        <f>IF(AD1999&lt;=450,AthetaR60_0,IF(AD1999&gt;=650,AthetaR60_2,(IF(AD1999&lt;=550,AthetaR60_0+(AthetaR60_1-AthetaR60_0)/100*(AD1999-450),AthetaR60_1+(AthetaR60_2-AthetaR60_1)/100*(AD1999-450)))))</f>
        <v>0.5</v>
      </c>
      <c r="AJ1999" s="3">
        <f>IF(AE1999&lt;=450,AthetaR90_0,IF(AE1999&gt;=650,AthetaR90_2,(IF(AE1999&lt;=550,AthetaR90_0+(AthetaR90_1-AthetaR90_0)/100*(AE1999-450),AthetaR90_1+(AthetaR90_2-AthetaR90_1)/100*(AE1999-450)))))</f>
        <v>1.3</v>
      </c>
      <c r="AK1999" s="3">
        <f>IF(AF1999&lt;=450,AthetaR120_0,IF(AF1999&gt;=650,AthetaR120_2,(IF(AF1999&lt;=550,AthetaR120_0+(AthetaR120_1-AthetaR120_0)/100*(AF1999-450),AthetaR120_1+(AthetaR120_2-AthetaR120_1)/100*(AF1999-450)))))</f>
        <v>1.3230519259952636</v>
      </c>
      <c r="AL1999" s="24">
        <f t="shared" si="960"/>
        <v>734.9567839123423</v>
      </c>
      <c r="AM1999" s="14">
        <f t="shared" si="961"/>
        <v>598.49692054808384</v>
      </c>
    </row>
    <row r="2000" spans="2:39" x14ac:dyDescent="0.25">
      <c r="B2000" s="3">
        <f t="shared" si="944"/>
        <v>9910</v>
      </c>
      <c r="C2000" s="14">
        <f t="shared" si="945"/>
        <v>165.16666666666666</v>
      </c>
      <c r="D2000" s="11">
        <f t="shared" si="946"/>
        <v>1096.8626262852981</v>
      </c>
      <c r="E2000" s="11">
        <f t="shared" si="932"/>
        <v>869.979998623401</v>
      </c>
      <c r="F2000" s="11">
        <f t="shared" si="947"/>
        <v>448.53481187923808</v>
      </c>
      <c r="G2000" s="11">
        <f t="shared" si="933"/>
        <v>734.99985676053495</v>
      </c>
      <c r="H2000" s="11">
        <f t="shared" si="934"/>
        <v>610.45638816205565</v>
      </c>
      <c r="I2000" s="24">
        <f t="shared" si="948"/>
        <v>448.53481187923808</v>
      </c>
      <c r="J2000" s="12">
        <f t="shared" si="935"/>
        <v>0.18290636396591958</v>
      </c>
      <c r="K2000" s="24">
        <f t="shared" si="936"/>
        <v>632.04523360893904</v>
      </c>
      <c r="L2000" s="12">
        <f t="shared" si="949"/>
        <v>0.17595753652754498</v>
      </c>
      <c r="M2000" s="24">
        <f t="shared" si="950"/>
        <v>734.99985676053495</v>
      </c>
      <c r="N2000" s="12">
        <f t="shared" si="937"/>
        <v>7.707325334620363E-2</v>
      </c>
      <c r="O2000" s="24">
        <f t="shared" si="938"/>
        <v>4999.7930765993624</v>
      </c>
      <c r="P2000" s="12">
        <f t="shared" si="951"/>
        <v>4.2562028780498515E-2</v>
      </c>
      <c r="Q2000" s="24">
        <f t="shared" si="952"/>
        <v>610.45638816205565</v>
      </c>
      <c r="R2000" s="12">
        <f t="shared" si="939"/>
        <v>0.27598801114233157</v>
      </c>
      <c r="S2000" s="24">
        <f t="shared" si="940"/>
        <v>767.94160109343784</v>
      </c>
      <c r="T2000" s="12">
        <f t="shared" si="953"/>
        <v>0.19295280652127011</v>
      </c>
      <c r="W2000" s="24">
        <f t="shared" si="954"/>
        <v>723.11679764447979</v>
      </c>
      <c r="X2000" s="24">
        <f t="shared" si="955"/>
        <v>1539.6023128233239</v>
      </c>
      <c r="Y2000" s="13">
        <f t="shared" si="941"/>
        <v>0.17595753652754498</v>
      </c>
      <c r="Z2000" s="24">
        <f t="shared" si="942"/>
        <v>3671.5800244730303</v>
      </c>
      <c r="AA2000" s="24">
        <f t="shared" si="943"/>
        <v>20062.995875155295</v>
      </c>
      <c r="AB2000" s="24">
        <f t="shared" si="956"/>
        <v>734.99985676053495</v>
      </c>
      <c r="AC2000" s="24">
        <f t="shared" si="957"/>
        <v>610.45638816205565</v>
      </c>
      <c r="AE2000" s="14">
        <f t="shared" si="958"/>
        <v>165.16666666666666</v>
      </c>
      <c r="AF2000" s="24">
        <f t="shared" si="962"/>
        <v>530.22819408102782</v>
      </c>
      <c r="AG2000" s="3">
        <f t="shared" si="959"/>
        <v>-1</v>
      </c>
      <c r="AH2000" s="3">
        <f>IF(AC2000&lt;=450,AthetaR30_0,IF(AC2000&gt;=650,AthetaR30_2,(IF(AC2000&lt;=550,AthetaR30_0+(AthetaR30_1-AthetaR30_0)/100*(AC2000-450),AthetaR30_1+(AthetaR30_2-AthetaR30_1)/100*(AC2000-450)))))</f>
        <v>0</v>
      </c>
      <c r="AI2000" s="3">
        <f>IF(AD2000&lt;=450,AthetaR60_0,IF(AD2000&gt;=650,AthetaR60_2,(IF(AD2000&lt;=550,AthetaR60_0+(AthetaR60_1-AthetaR60_0)/100*(AD2000-450),AthetaR60_1+(AthetaR60_2-AthetaR60_1)/100*(AD2000-450)))))</f>
        <v>0.5</v>
      </c>
      <c r="AJ2000" s="3">
        <f>IF(AE2000&lt;=450,AthetaR90_0,IF(AE2000&gt;=650,AthetaR90_2,(IF(AE2000&lt;=550,AthetaR90_0+(AthetaR90_1-AthetaR90_0)/100*(AE2000-450),AthetaR90_1+(AthetaR90_2-AthetaR90_1)/100*(AE2000-450)))))</f>
        <v>1.3</v>
      </c>
      <c r="AK2000" s="3">
        <f>IF(AF2000&lt;=450,AthetaR120_0,IF(AF2000&gt;=650,AthetaR120_2,(IF(AF2000&lt;=550,AthetaR120_0+(AthetaR120_1-AthetaR120_0)/100*(AF2000-450),AthetaR120_1+(AthetaR120_2-AthetaR120_1)/100*(AF2000-450)))))</f>
        <v>1.3223570026165998</v>
      </c>
      <c r="AL2000" s="24">
        <f t="shared" si="960"/>
        <v>734.99985676053495</v>
      </c>
      <c r="AM2000" s="14">
        <f t="shared" si="961"/>
        <v>598.68138013715884</v>
      </c>
    </row>
    <row r="2001" spans="2:39" x14ac:dyDescent="0.25">
      <c r="B2001" s="3">
        <f t="shared" si="944"/>
        <v>9915</v>
      </c>
      <c r="C2001" s="14">
        <f t="shared" si="945"/>
        <v>165.25</v>
      </c>
      <c r="D2001" s="11">
        <f t="shared" si="946"/>
        <v>1096.9381462446877</v>
      </c>
      <c r="E2001" s="11">
        <f t="shared" si="932"/>
        <v>870.19379697205318</v>
      </c>
      <c r="F2001" s="11">
        <f t="shared" si="947"/>
        <v>448.71076941576564</v>
      </c>
      <c r="G2001" s="11">
        <f t="shared" si="933"/>
        <v>735.04241878931543</v>
      </c>
      <c r="H2001" s="11">
        <f t="shared" si="934"/>
        <v>610.64934096857689</v>
      </c>
      <c r="I2001" s="24">
        <f t="shared" si="948"/>
        <v>448.71076941576564</v>
      </c>
      <c r="J2001" s="12">
        <f t="shared" si="935"/>
        <v>0.18287596658034228</v>
      </c>
      <c r="K2001" s="24">
        <f t="shared" si="936"/>
        <v>632.15029127741002</v>
      </c>
      <c r="L2001" s="12">
        <f t="shared" si="949"/>
        <v>0.17590322171675096</v>
      </c>
      <c r="M2001" s="24">
        <f t="shared" si="950"/>
        <v>735.04241878931543</v>
      </c>
      <c r="N2001" s="12">
        <f t="shared" si="937"/>
        <v>7.7797441396093861E-2</v>
      </c>
      <c r="O2001" s="24">
        <f t="shared" si="938"/>
        <v>4953.2518236606902</v>
      </c>
      <c r="P2001" s="12">
        <f t="shared" si="951"/>
        <v>4.2955940109016474E-2</v>
      </c>
      <c r="Q2001" s="24">
        <f t="shared" si="952"/>
        <v>610.64934096857689</v>
      </c>
      <c r="R2001" s="12">
        <f t="shared" si="939"/>
        <v>0.27593251330812651</v>
      </c>
      <c r="S2001" s="24">
        <f t="shared" si="940"/>
        <v>768.09605587350609</v>
      </c>
      <c r="T2001" s="12">
        <f t="shared" si="953"/>
        <v>0.1928712951120356</v>
      </c>
      <c r="W2001" s="24">
        <f t="shared" si="954"/>
        <v>723.29275518100735</v>
      </c>
      <c r="X2001" s="24">
        <f t="shared" si="955"/>
        <v>1550.0540944289901</v>
      </c>
      <c r="Y2001" s="13">
        <f t="shared" si="941"/>
        <v>0.17590322171675096</v>
      </c>
      <c r="Z2001" s="24">
        <f t="shared" si="942"/>
        <v>3672.5260447761457</v>
      </c>
      <c r="AA2001" s="24">
        <f t="shared" si="943"/>
        <v>20079.151134602114</v>
      </c>
      <c r="AB2001" s="24">
        <f t="shared" si="956"/>
        <v>735.04241878931543</v>
      </c>
      <c r="AC2001" s="24">
        <f t="shared" si="957"/>
        <v>610.64934096857689</v>
      </c>
      <c r="AE2001" s="14">
        <f t="shared" si="958"/>
        <v>165.25</v>
      </c>
      <c r="AF2001" s="24">
        <f t="shared" si="962"/>
        <v>530.32467048428839</v>
      </c>
      <c r="AG2001" s="3">
        <f t="shared" si="959"/>
        <v>-1</v>
      </c>
      <c r="AH2001" s="3">
        <f>IF(AC2001&lt;=450,AthetaR30_0,IF(AC2001&gt;=650,AthetaR30_2,(IF(AC2001&lt;=550,AthetaR30_0+(AthetaR30_1-AthetaR30_0)/100*(AC2001-450),AthetaR30_1+(AthetaR30_2-AthetaR30_1)/100*(AC2001-450)))))</f>
        <v>0</v>
      </c>
      <c r="AI2001" s="3">
        <f>IF(AD2001&lt;=450,AthetaR60_0,IF(AD2001&gt;=650,AthetaR60_2,(IF(AD2001&lt;=550,AthetaR60_0+(AthetaR60_1-AthetaR60_0)/100*(AD2001-450),AthetaR60_1+(AthetaR60_2-AthetaR60_1)/100*(AD2001-450)))))</f>
        <v>0.5</v>
      </c>
      <c r="AJ2001" s="3">
        <f>IF(AE2001&lt;=450,AthetaR90_0,IF(AE2001&gt;=650,AthetaR90_2,(IF(AE2001&lt;=550,AthetaR90_0+(AthetaR90_1-AthetaR90_0)/100*(AE2001-450),AthetaR90_1+(AthetaR90_2-AthetaR90_1)/100*(AE2001-450)))))</f>
        <v>1.3</v>
      </c>
      <c r="AK2001" s="3">
        <f>IF(AF2001&lt;=450,AthetaR120_0,IF(AF2001&gt;=650,AthetaR120_2,(IF(AF2001&lt;=550,AthetaR120_0+(AthetaR120_1-AthetaR120_0)/100*(AF2001-450),AthetaR120_1+(AthetaR120_2-AthetaR120_1)/100*(AF2001-450)))))</f>
        <v>1.3216623725131238</v>
      </c>
      <c r="AL2001" s="24">
        <f t="shared" si="960"/>
        <v>735.04241878931543</v>
      </c>
      <c r="AM2001" s="14">
        <f t="shared" si="961"/>
        <v>598.8657575937749</v>
      </c>
    </row>
    <row r="2002" spans="2:39" x14ac:dyDescent="0.25">
      <c r="B2002" s="3">
        <f t="shared" si="944"/>
        <v>9920</v>
      </c>
      <c r="C2002" s="14">
        <f t="shared" si="945"/>
        <v>165.33333333333334</v>
      </c>
      <c r="D2002" s="11">
        <f t="shared" si="946"/>
        <v>1097.0136281587561</v>
      </c>
      <c r="E2002" s="11">
        <f t="shared" ref="E2002:E2065" si="963">IF(B2002&lt;=40*60,20+345*CRed_1*LOG(8*C2002+1,10),ThetaG40+(ThetaG120-ThetaG40)/80*(C2002-40))</f>
        <v>870.40759532070524</v>
      </c>
      <c r="F2002" s="11">
        <f t="shared" si="947"/>
        <v>448.88667263748238</v>
      </c>
      <c r="G2002" s="11">
        <f t="shared" ref="G2002:G2065" si="964">M2002</f>
        <v>735.08537472942442</v>
      </c>
      <c r="H2002" s="11">
        <f t="shared" ref="H2002:H2065" si="965">Q2002</f>
        <v>610.84221226368891</v>
      </c>
      <c r="I2002" s="24">
        <f t="shared" si="948"/>
        <v>448.88667263748238</v>
      </c>
      <c r="J2002" s="12">
        <f t="shared" ref="J2002:J2065" si="966">Cp*RhoP/(K2002*RhoA)*dP/1000*MassivSS</f>
        <v>0.18284556543433519</v>
      </c>
      <c r="K2002" s="24">
        <f t="shared" ref="K2002:K2065" si="967">IF(I2002&lt;600,425+0.773*I2002-1.69/1000*I2002^2+2.22/1000^2*I2002^3,IF(I2002&lt;735,666+13002/(738-I2002),IF(I2002&lt;900,545+17820/(I2002-731),650)))</f>
        <v>632.25539687982314</v>
      </c>
      <c r="L2002" s="12">
        <f t="shared" si="949"/>
        <v>0.17584891508073677</v>
      </c>
      <c r="M2002" s="24">
        <f t="shared" si="950"/>
        <v>735.08537472942442</v>
      </c>
      <c r="N2002" s="12">
        <f t="shared" ref="N2002:N2065" si="968">Cp*RhoP/(O2002*RhoA)*dP/1000*MassivW</f>
        <v>7.8532320243045517E-2</v>
      </c>
      <c r="O2002" s="24">
        <f t="shared" ref="O2002:O2065" si="969">IF(M2002&lt;600,425+0.773*M2002-1.69/1000*M2002^2+2.22/1000^2*M2002^3,IF(M2002&lt;735,666+13002/(738-M2002),IF(M2002&lt;900,545+17820/(M2002-731),650)))</f>
        <v>4906.900971201886</v>
      </c>
      <c r="P2002" s="12">
        <f t="shared" si="951"/>
        <v>4.3355439037149605E-2</v>
      </c>
      <c r="Q2002" s="24">
        <f t="shared" si="952"/>
        <v>610.84221226368891</v>
      </c>
      <c r="R2002" s="12">
        <f t="shared" ref="R2002:R2065" si="970">Cp*RhoP/(S2002*RhoA)*dP/1000*MassivSI</f>
        <v>0.27587689300014656</v>
      </c>
      <c r="S2002" s="24">
        <f t="shared" ref="S2002:S2065" si="971">IF(Q2002&lt;600,425+0.773*Q2002-1.69/1000*Q2002^2+2.22/1000^2*Q2002^3,IF(Q2002&lt;735,666+13002/(738-Q2002),IF(Q2002&lt;900,545+17820/(Q2002-731),650)))</f>
        <v>768.25091385643191</v>
      </c>
      <c r="T2002" s="12">
        <f t="shared" si="953"/>
        <v>0.19278973745814498</v>
      </c>
      <c r="W2002" s="24">
        <f t="shared" si="954"/>
        <v>723.46865840272415</v>
      </c>
      <c r="X2002" s="24">
        <f t="shared" si="955"/>
        <v>1560.7556502585726</v>
      </c>
      <c r="Y2002" s="13">
        <f t="shared" ref="Y2002:Y2065" si="972">MAX(MassivSSCO/(X2002*RhoA)*DeltaT*(Z2002+AA2002),L2002)</f>
        <v>0.17584891508073677</v>
      </c>
      <c r="Z2002" s="24">
        <f t="shared" ref="Z2002:Z2065" si="973">AlphaC*(E2002-W2002)</f>
        <v>3673.4734229495275</v>
      </c>
      <c r="AA2002" s="24">
        <f t="shared" ref="AA2002:AA2065" si="974">Phi*EpsilonF*0.7*Botzman/10^8*EpsilonA*((E2002+273)^4-(W2002+273)^4)</f>
        <v>20095.322036849026</v>
      </c>
      <c r="AB2002" s="24">
        <f t="shared" si="956"/>
        <v>735.08537472942442</v>
      </c>
      <c r="AC2002" s="24">
        <f t="shared" si="957"/>
        <v>610.84221226368891</v>
      </c>
      <c r="AE2002" s="14">
        <f t="shared" si="958"/>
        <v>165.33333333333334</v>
      </c>
      <c r="AF2002" s="24">
        <f t="shared" si="962"/>
        <v>530.42110613184445</v>
      </c>
      <c r="AG2002" s="3">
        <f t="shared" si="959"/>
        <v>-1</v>
      </c>
      <c r="AH2002" s="3">
        <f>IF(AC2002&lt;=450,AthetaR30_0,IF(AC2002&gt;=650,AthetaR30_2,(IF(AC2002&lt;=550,AthetaR30_0+(AthetaR30_1-AthetaR30_0)/100*(AC2002-450),AthetaR30_1+(AthetaR30_2-AthetaR30_1)/100*(AC2002-450)))))</f>
        <v>0</v>
      </c>
      <c r="AI2002" s="3">
        <f>IF(AD2002&lt;=450,AthetaR60_0,IF(AD2002&gt;=650,AthetaR60_2,(IF(AD2002&lt;=550,AthetaR60_0+(AthetaR60_1-AthetaR60_0)/100*(AD2002-450),AthetaR60_1+(AthetaR60_2-AthetaR60_1)/100*(AD2002-450)))))</f>
        <v>0.5</v>
      </c>
      <c r="AJ2002" s="3">
        <f>IF(AE2002&lt;=450,AthetaR90_0,IF(AE2002&gt;=650,AthetaR90_2,(IF(AE2002&lt;=550,AthetaR90_0+(AthetaR90_1-AthetaR90_0)/100*(AE2002-450),AthetaR90_1+(AthetaR90_2-AthetaR90_1)/100*(AE2002-450)))))</f>
        <v>1.3</v>
      </c>
      <c r="AK2002" s="3">
        <f>IF(AF2002&lt;=450,AthetaR120_0,IF(AF2002&gt;=650,AthetaR120_2,(IF(AF2002&lt;=550,AthetaR120_0+(AthetaR120_1-AthetaR120_0)/100*(AF2002-450),AthetaR120_1+(AthetaR120_2-AthetaR120_1)/100*(AF2002-450)))))</f>
        <v>1.3209680358507201</v>
      </c>
      <c r="AL2002" s="24">
        <f t="shared" si="960"/>
        <v>735.08537472942442</v>
      </c>
      <c r="AM2002" s="14">
        <f t="shared" si="961"/>
        <v>599.05005287356551</v>
      </c>
    </row>
    <row r="2003" spans="2:39" x14ac:dyDescent="0.25">
      <c r="B2003" s="3">
        <f t="shared" ref="B2003:B2066" si="975">B2002+DeltaT</f>
        <v>9925</v>
      </c>
      <c r="C2003" s="14">
        <f t="shared" ref="C2003:C2066" si="976">B2003/60</f>
        <v>165.41666666666666</v>
      </c>
      <c r="D2003" s="11">
        <f t="shared" ref="D2003:D2066" si="977">20+345*LOG(8*C2003+1,10)</f>
        <v>1097.0890720658165</v>
      </c>
      <c r="E2003" s="11">
        <f t="shared" si="963"/>
        <v>870.6213936693573</v>
      </c>
      <c r="F2003" s="11">
        <f t="shared" ref="F2003:F2066" si="978">I2003</f>
        <v>449.06252155256311</v>
      </c>
      <c r="G2003" s="11">
        <f t="shared" si="964"/>
        <v>735.12873016846152</v>
      </c>
      <c r="H2003" s="11">
        <f t="shared" si="965"/>
        <v>611.03500200114706</v>
      </c>
      <c r="I2003" s="24">
        <f t="shared" ref="I2003:I2066" si="979">I2002+IF(Limit=Oui,MAX(0,L2002),L2002)</f>
        <v>449.06252155256311</v>
      </c>
      <c r="J2003" s="12">
        <f t="shared" si="966"/>
        <v>0.18281516053584165</v>
      </c>
      <c r="K2003" s="24">
        <f t="shared" si="967"/>
        <v>632.36055041910174</v>
      </c>
      <c r="L2003" s="12">
        <f t="shared" ref="L2003:L2066" si="980">LambdaP*MassivSS/(dP/1000)/(K2003*RhoA)/(1+J2003/3)*(D2003-I2003)*DeltaT-(EXP(J2003/10)-1)*(D2003-D2002)</f>
        <v>0.17579461663586154</v>
      </c>
      <c r="M2003" s="24">
        <f t="shared" ref="M2003:M2066" si="981">M2002+IF(Limit=Oui,MAX(0,P2002),P2002)</f>
        <v>735.12873016846152</v>
      </c>
      <c r="N2003" s="12">
        <f t="shared" si="968"/>
        <v>7.9272295211208516E-2</v>
      </c>
      <c r="O2003" s="24">
        <f t="shared" si="969"/>
        <v>4861.097025696462</v>
      </c>
      <c r="P2003" s="12">
        <f t="shared" ref="P2003:P2066" si="982">LambdaP*MassivW/(dP/1000)/(O2003*RhoA)/(1+N2003/3)*(D2003-M2003)*DeltaT-(EXP(N2003/10)-1)*(D2003-D2002)</f>
        <v>4.3757509413602173E-2</v>
      </c>
      <c r="Q2003" s="24">
        <f t="shared" ref="Q2003:Q2066" si="983">Q2002+IF(Limit=Oui,MAX(0,T2002),T2002)</f>
        <v>611.03500200114706</v>
      </c>
      <c r="R2003" s="12">
        <f t="shared" si="970"/>
        <v>0.27582114984086703</v>
      </c>
      <c r="S2003" s="24">
        <f t="shared" si="971"/>
        <v>768.40617654416428</v>
      </c>
      <c r="T2003" s="12">
        <f t="shared" ref="T2003:T2066" si="984">LambdaP*MassivSI/(dP/1000)/(S2003*RhoA)/(1+R2003/3)*(D2003-Q2003)*DeltaT-(EXP(R2003/10)-1)*(D2003-D2002)</f>
        <v>0.19270813339354262</v>
      </c>
      <c r="W2003" s="24">
        <f t="shared" ref="W2003:W2066" si="985">W2002+IF(Limit=Oui,MAX(0,Y2002),Y2002)</f>
        <v>723.64450731780494</v>
      </c>
      <c r="X2003" s="24">
        <f t="shared" ref="X2003:X2066" si="986">IF(W2003&lt;600,425+0.773*W2003-1.69/1000*W2003^2+2.22/1000^2*W2003^3,IF(W2003&lt;735,666+13002/(738-W2003),IF(W2003&lt;900,545+17820/(W2003-731),650)))</f>
        <v>1571.7160410890124</v>
      </c>
      <c r="Y2003" s="13">
        <f t="shared" si="972"/>
        <v>0.17579461663586154</v>
      </c>
      <c r="Z2003" s="24">
        <f t="shared" si="973"/>
        <v>3674.4221587888092</v>
      </c>
      <c r="AA2003" s="24">
        <f t="shared" si="974"/>
        <v>20111.508594317613</v>
      </c>
      <c r="AB2003" s="24">
        <f t="shared" ref="AB2003:AB2066" si="987">MAX(M2003,AVERAGE(W2003,AC2003))</f>
        <v>735.12873016846152</v>
      </c>
      <c r="AC2003" s="24">
        <f t="shared" ref="AC2003:AC2066" si="988">Q2003</f>
        <v>611.03500200114706</v>
      </c>
      <c r="AE2003" s="14">
        <f t="shared" ref="AE2003:AE2066" si="989">C2003</f>
        <v>165.41666666666666</v>
      </c>
      <c r="AF2003" s="24">
        <f t="shared" si="962"/>
        <v>530.51750100057347</v>
      </c>
      <c r="AG2003" s="3">
        <f t="shared" ref="AG2003:AG2066" si="990">IF(C2003&lt;=30,AH2003,IF(C2003&lt;=60,AI2003,IF(C2003&lt;=90,AJ2003,IF(C2003&lt;=120,AK2003,-1))))</f>
        <v>-1</v>
      </c>
      <c r="AH2003" s="3">
        <f>IF(AC2003&lt;=450,AthetaR30_0,IF(AC2003&gt;=650,AthetaR30_2,(IF(AC2003&lt;=550,AthetaR30_0+(AthetaR30_1-AthetaR30_0)/100*(AC2003-450),AthetaR30_1+(AthetaR30_2-AthetaR30_1)/100*(AC2003-450)))))</f>
        <v>0</v>
      </c>
      <c r="AI2003" s="3">
        <f>IF(AD2003&lt;=450,AthetaR60_0,IF(AD2003&gt;=650,AthetaR60_2,(IF(AD2003&lt;=550,AthetaR60_0+(AthetaR60_1-AthetaR60_0)/100*(AD2003-450),AthetaR60_1+(AthetaR60_2-AthetaR60_1)/100*(AD2003-450)))))</f>
        <v>0.5</v>
      </c>
      <c r="AJ2003" s="3">
        <f>IF(AE2003&lt;=450,AthetaR90_0,IF(AE2003&gt;=650,AthetaR90_2,(IF(AE2003&lt;=550,AthetaR90_0+(AthetaR90_1-AthetaR90_0)/100*(AE2003-450),AthetaR90_1+(AthetaR90_2-AthetaR90_1)/100*(AE2003-450)))))</f>
        <v>1.3</v>
      </c>
      <c r="AK2003" s="3">
        <f>IF(AF2003&lt;=450,AthetaR120_0,IF(AF2003&gt;=650,AthetaR120_2,(IF(AF2003&lt;=550,AthetaR120_0+(AthetaR120_1-AthetaR120_0)/100*(AF2003-450),AthetaR120_1+(AthetaR120_2-AthetaR120_1)/100*(AF2003-450)))))</f>
        <v>1.3202739927958711</v>
      </c>
      <c r="AL2003" s="24">
        <f t="shared" ref="AL2003:AL2066" si="991">MAX(M2003,AVERAGE(W2003,AM2003))</f>
        <v>735.12873016846152</v>
      </c>
      <c r="AM2003" s="14">
        <f t="shared" ref="AM2003:AM2066" si="992">IF(W2003&gt;=AF2003,(1+(W2003-AF2003)*AG2003/10000)*AC2003,AC2003)</f>
        <v>599.23426593199451</v>
      </c>
    </row>
    <row r="2004" spans="2:39" x14ac:dyDescent="0.25">
      <c r="B2004" s="3">
        <f t="shared" si="975"/>
        <v>9930</v>
      </c>
      <c r="C2004" s="14">
        <f t="shared" si="976"/>
        <v>165.5</v>
      </c>
      <c r="D2004" s="11">
        <f t="shared" si="977"/>
        <v>1097.1644780041249</v>
      </c>
      <c r="E2004" s="11">
        <f t="shared" si="963"/>
        <v>870.83519201800937</v>
      </c>
      <c r="F2004" s="11">
        <f t="shared" si="978"/>
        <v>449.23831616919898</v>
      </c>
      <c r="G2004" s="11">
        <f t="shared" si="964"/>
        <v>735.1724876778751</v>
      </c>
      <c r="H2004" s="11">
        <f t="shared" si="965"/>
        <v>611.22771013454064</v>
      </c>
      <c r="I2004" s="24">
        <f t="shared" si="979"/>
        <v>449.23831616919898</v>
      </c>
      <c r="J2004" s="12">
        <f t="shared" si="966"/>
        <v>0.18278475189282703</v>
      </c>
      <c r="K2004" s="24">
        <f t="shared" si="967"/>
        <v>632.46575189808232</v>
      </c>
      <c r="L2004" s="12">
        <f t="shared" si="980"/>
        <v>0.17574032639845744</v>
      </c>
      <c r="M2004" s="24">
        <f t="shared" si="981"/>
        <v>735.1724876778751</v>
      </c>
      <c r="N2004" s="12">
        <f t="shared" si="968"/>
        <v>8.0017368001944963E-2</v>
      </c>
      <c r="O2004" s="24">
        <f t="shared" si="969"/>
        <v>4815.8334633297482</v>
      </c>
      <c r="P2004" s="12">
        <f t="shared" si="982"/>
        <v>4.4162147238911632E-2</v>
      </c>
      <c r="Q2004" s="24">
        <f t="shared" si="983"/>
        <v>611.22771013454064</v>
      </c>
      <c r="R2004" s="12">
        <f t="shared" si="970"/>
        <v>0.27576528345130225</v>
      </c>
      <c r="S2004" s="24">
        <f t="shared" si="971"/>
        <v>768.56184544586779</v>
      </c>
      <c r="T2004" s="12">
        <f t="shared" si="984"/>
        <v>0.19262648275137631</v>
      </c>
      <c r="W2004" s="24">
        <f t="shared" si="985"/>
        <v>723.82030193444075</v>
      </c>
      <c r="X2004" s="24">
        <f t="shared" si="986"/>
        <v>1582.9447713121808</v>
      </c>
      <c r="Y2004" s="13">
        <f t="shared" si="972"/>
        <v>0.17574032639845744</v>
      </c>
      <c r="Z2004" s="24">
        <f t="shared" si="973"/>
        <v>3675.3722520892152</v>
      </c>
      <c r="AA2004" s="24">
        <f t="shared" si="974"/>
        <v>20127.710819430304</v>
      </c>
      <c r="AB2004" s="24">
        <f t="shared" si="987"/>
        <v>735.1724876778751</v>
      </c>
      <c r="AC2004" s="24">
        <f t="shared" si="988"/>
        <v>611.22771013454064</v>
      </c>
      <c r="AE2004" s="14">
        <f t="shared" si="989"/>
        <v>165.5</v>
      </c>
      <c r="AF2004" s="24">
        <f t="shared" si="962"/>
        <v>530.61385506727038</v>
      </c>
      <c r="AG2004" s="3">
        <f t="shared" si="990"/>
        <v>-1</v>
      </c>
      <c r="AH2004" s="3">
        <f>IF(AC2004&lt;=450,AthetaR30_0,IF(AC2004&gt;=650,AthetaR30_2,(IF(AC2004&lt;=550,AthetaR30_0+(AthetaR30_1-AthetaR30_0)/100*(AC2004-450),AthetaR30_1+(AthetaR30_2-AthetaR30_1)/100*(AC2004-450)))))</f>
        <v>0</v>
      </c>
      <c r="AI2004" s="3">
        <f>IF(AD2004&lt;=450,AthetaR60_0,IF(AD2004&gt;=650,AthetaR60_2,(IF(AD2004&lt;=550,AthetaR60_0+(AthetaR60_1-AthetaR60_0)/100*(AD2004-450),AthetaR60_1+(AthetaR60_2-AthetaR60_1)/100*(AD2004-450)))))</f>
        <v>0.5</v>
      </c>
      <c r="AJ2004" s="3">
        <f>IF(AE2004&lt;=450,AthetaR90_0,IF(AE2004&gt;=650,AthetaR90_2,(IF(AE2004&lt;=550,AthetaR90_0+(AthetaR90_1-AthetaR90_0)/100*(AE2004-450),AthetaR90_1+(AthetaR90_2-AthetaR90_1)/100*(AE2004-450)))))</f>
        <v>1.3</v>
      </c>
      <c r="AK2004" s="3">
        <f>IF(AF2004&lt;=450,AthetaR120_0,IF(AF2004&gt;=650,AthetaR120_2,(IF(AF2004&lt;=550,AthetaR120_0+(AthetaR120_1-AthetaR120_0)/100*(AF2004-450),AthetaR120_1+(AthetaR120_2-AthetaR120_1)/100*(AF2004-450)))))</f>
        <v>1.3195802435156534</v>
      </c>
      <c r="AL2004" s="24">
        <f t="shared" si="991"/>
        <v>735.1724876778751</v>
      </c>
      <c r="AM2004" s="14">
        <f t="shared" si="992"/>
        <v>599.41839672435549</v>
      </c>
    </row>
    <row r="2005" spans="2:39" x14ac:dyDescent="0.25">
      <c r="B2005" s="3">
        <f t="shared" si="975"/>
        <v>9935</v>
      </c>
      <c r="C2005" s="14">
        <f t="shared" si="976"/>
        <v>165.58333333333334</v>
      </c>
      <c r="D2005" s="11">
        <f t="shared" si="977"/>
        <v>1097.2398460118795</v>
      </c>
      <c r="E2005" s="11">
        <f t="shared" si="963"/>
        <v>871.04899036666143</v>
      </c>
      <c r="F2005" s="11">
        <f t="shared" si="978"/>
        <v>449.41405649559744</v>
      </c>
      <c r="G2005" s="11">
        <f t="shared" si="964"/>
        <v>735.21664982511402</v>
      </c>
      <c r="H2005" s="11">
        <f t="shared" si="965"/>
        <v>611.42033661729204</v>
      </c>
      <c r="I2005" s="24">
        <f t="shared" si="979"/>
        <v>449.41405649559744</v>
      </c>
      <c r="J2005" s="12">
        <f t="shared" si="966"/>
        <v>0.18275433951327863</v>
      </c>
      <c r="K2005" s="24">
        <f t="shared" si="967"/>
        <v>632.57100131951506</v>
      </c>
      <c r="L2005" s="12">
        <f t="shared" si="980"/>
        <v>0.1756860443848626</v>
      </c>
      <c r="M2005" s="24">
        <f t="shared" si="981"/>
        <v>735.21664982511402</v>
      </c>
      <c r="N2005" s="12">
        <f t="shared" si="968"/>
        <v>8.0767539700674004E-2</v>
      </c>
      <c r="O2005" s="24">
        <f t="shared" si="969"/>
        <v>4771.1038357668567</v>
      </c>
      <c r="P2005" s="12">
        <f t="shared" si="982"/>
        <v>4.4569348128219756E-2</v>
      </c>
      <c r="Q2005" s="24">
        <f t="shared" si="983"/>
        <v>611.42033661729204</v>
      </c>
      <c r="R2005" s="12">
        <f t="shared" si="970"/>
        <v>0.27570929345099887</v>
      </c>
      <c r="S2005" s="24">
        <f t="shared" si="971"/>
        <v>768.71792207796466</v>
      </c>
      <c r="T2005" s="12">
        <f t="shared" si="984"/>
        <v>0.1925447853640451</v>
      </c>
      <c r="W2005" s="24">
        <f t="shared" si="985"/>
        <v>723.9960422608392</v>
      </c>
      <c r="X2005" s="24">
        <f t="shared" si="986"/>
        <v>1594.4518164205172</v>
      </c>
      <c r="Y2005" s="13">
        <f t="shared" si="972"/>
        <v>0.1756860443848626</v>
      </c>
      <c r="Z2005" s="24">
        <f t="shared" si="973"/>
        <v>3676.3237026455554</v>
      </c>
      <c r="AA2005" s="24">
        <f t="shared" si="974"/>
        <v>20143.928724610279</v>
      </c>
      <c r="AB2005" s="24">
        <f t="shared" si="987"/>
        <v>735.21664982511402</v>
      </c>
      <c r="AC2005" s="24">
        <f t="shared" si="988"/>
        <v>611.42033661729204</v>
      </c>
      <c r="AE2005" s="14">
        <f t="shared" si="989"/>
        <v>165.58333333333334</v>
      </c>
      <c r="AF2005" s="24">
        <f t="shared" si="962"/>
        <v>530.71016830864596</v>
      </c>
      <c r="AG2005" s="3">
        <f t="shared" si="990"/>
        <v>-1</v>
      </c>
      <c r="AH2005" s="3">
        <f>IF(AC2005&lt;=450,AthetaR30_0,IF(AC2005&gt;=650,AthetaR30_2,(IF(AC2005&lt;=550,AthetaR30_0+(AthetaR30_1-AthetaR30_0)/100*(AC2005-450),AthetaR30_1+(AthetaR30_2-AthetaR30_1)/100*(AC2005-450)))))</f>
        <v>0</v>
      </c>
      <c r="AI2005" s="3">
        <f>IF(AD2005&lt;=450,AthetaR60_0,IF(AD2005&gt;=650,AthetaR60_2,(IF(AD2005&lt;=550,AthetaR60_0+(AthetaR60_1-AthetaR60_0)/100*(AD2005-450),AthetaR60_1+(AthetaR60_2-AthetaR60_1)/100*(AD2005-450)))))</f>
        <v>0.5</v>
      </c>
      <c r="AJ2005" s="3">
        <f>IF(AE2005&lt;=450,AthetaR90_0,IF(AE2005&gt;=650,AthetaR90_2,(IF(AE2005&lt;=550,AthetaR90_0+(AthetaR90_1-AthetaR90_0)/100*(AE2005-450),AthetaR90_1+(AthetaR90_2-AthetaR90_1)/100*(AE2005-450)))))</f>
        <v>1.3</v>
      </c>
      <c r="AK2005" s="3">
        <f>IF(AF2005&lt;=450,AthetaR120_0,IF(AF2005&gt;=650,AthetaR120_2,(IF(AF2005&lt;=550,AthetaR120_0+(AthetaR120_1-AthetaR120_0)/100*(AF2005-450),AthetaR120_1+(AthetaR120_2-AthetaR120_1)/100*(AF2005-450)))))</f>
        <v>1.3188867881777493</v>
      </c>
      <c r="AL2005" s="24">
        <f t="shared" si="991"/>
        <v>735.21664982511402</v>
      </c>
      <c r="AM2005" s="14">
        <f t="shared" si="992"/>
        <v>599.60244520577021</v>
      </c>
    </row>
    <row r="2006" spans="2:39" x14ac:dyDescent="0.25">
      <c r="B2006" s="3">
        <f t="shared" si="975"/>
        <v>9940</v>
      </c>
      <c r="C2006" s="14">
        <f t="shared" si="976"/>
        <v>165.66666666666666</v>
      </c>
      <c r="D2006" s="11">
        <f t="shared" si="977"/>
        <v>1097.3151761272202</v>
      </c>
      <c r="E2006" s="11">
        <f t="shared" si="963"/>
        <v>871.26278871531349</v>
      </c>
      <c r="F2006" s="11">
        <f t="shared" si="978"/>
        <v>449.5897425399823</v>
      </c>
      <c r="G2006" s="11">
        <f t="shared" si="964"/>
        <v>735.26121917324224</v>
      </c>
      <c r="H2006" s="11">
        <f t="shared" si="965"/>
        <v>611.61288140265606</v>
      </c>
      <c r="I2006" s="24">
        <f t="shared" si="979"/>
        <v>449.5897425399823</v>
      </c>
      <c r="J2006" s="12">
        <f t="shared" si="966"/>
        <v>0.18272392340520544</v>
      </c>
      <c r="K2006" s="24">
        <f t="shared" si="967"/>
        <v>632.67629868606423</v>
      </c>
      <c r="L2006" s="12">
        <f t="shared" si="980"/>
        <v>0.17563177061140892</v>
      </c>
      <c r="M2006" s="24">
        <f t="shared" si="981"/>
        <v>735.26121917324224</v>
      </c>
      <c r="N2006" s="12">
        <f t="shared" si="968"/>
        <v>8.1522810770738113E-2</v>
      </c>
      <c r="O2006" s="24">
        <f t="shared" si="969"/>
        <v>4726.9017693101378</v>
      </c>
      <c r="P2006" s="12">
        <f t="shared" si="982"/>
        <v>4.4979107308623797E-2</v>
      </c>
      <c r="Q2006" s="24">
        <f t="shared" si="983"/>
        <v>611.61288140265606</v>
      </c>
      <c r="R2006" s="12">
        <f t="shared" si="970"/>
        <v>0.2756531794580297</v>
      </c>
      <c r="S2006" s="24">
        <f t="shared" si="971"/>
        <v>768.87440796417718</v>
      </c>
      <c r="T2006" s="12">
        <f t="shared" si="984"/>
        <v>0.19246304106317585</v>
      </c>
      <c r="W2006" s="24">
        <f t="shared" si="985"/>
        <v>724.17172830522406</v>
      </c>
      <c r="X2006" s="24">
        <f t="shared" si="986"/>
        <v>1606.2476525618104</v>
      </c>
      <c r="Y2006" s="13">
        <f t="shared" si="972"/>
        <v>0.17563177061140892</v>
      </c>
      <c r="Z2006" s="24">
        <f t="shared" si="973"/>
        <v>3677.2765102522358</v>
      </c>
      <c r="AA2006" s="24">
        <f t="shared" si="974"/>
        <v>20160.162322281612</v>
      </c>
      <c r="AB2006" s="24">
        <f t="shared" si="987"/>
        <v>735.26121917324224</v>
      </c>
      <c r="AC2006" s="24">
        <f t="shared" si="988"/>
        <v>611.61288140265606</v>
      </c>
      <c r="AE2006" s="14">
        <f t="shared" si="989"/>
        <v>165.66666666666666</v>
      </c>
      <c r="AF2006" s="24">
        <f t="shared" si="962"/>
        <v>530.80644070132803</v>
      </c>
      <c r="AG2006" s="3">
        <f t="shared" si="990"/>
        <v>-1</v>
      </c>
      <c r="AH2006" s="3">
        <f>IF(AC2006&lt;=450,AthetaR30_0,IF(AC2006&gt;=650,AthetaR30_2,(IF(AC2006&lt;=550,AthetaR30_0+(AthetaR30_1-AthetaR30_0)/100*(AC2006-450),AthetaR30_1+(AthetaR30_2-AthetaR30_1)/100*(AC2006-450)))))</f>
        <v>0</v>
      </c>
      <c r="AI2006" s="3">
        <f>IF(AD2006&lt;=450,AthetaR60_0,IF(AD2006&gt;=650,AthetaR60_2,(IF(AD2006&lt;=550,AthetaR60_0+(AthetaR60_1-AthetaR60_0)/100*(AD2006-450),AthetaR60_1+(AthetaR60_2-AthetaR60_1)/100*(AD2006-450)))))</f>
        <v>0.5</v>
      </c>
      <c r="AJ2006" s="3">
        <f>IF(AE2006&lt;=450,AthetaR90_0,IF(AE2006&gt;=650,AthetaR90_2,(IF(AE2006&lt;=550,AthetaR90_0+(AthetaR90_1-AthetaR90_0)/100*(AE2006-450),AthetaR90_1+(AthetaR90_2-AthetaR90_1)/100*(AE2006-450)))))</f>
        <v>1.3</v>
      </c>
      <c r="AK2006" s="3">
        <f>IF(AF2006&lt;=450,AthetaR120_0,IF(AF2006&gt;=650,AthetaR120_2,(IF(AF2006&lt;=550,AthetaR120_0+(AthetaR120_1-AthetaR120_0)/100*(AF2006-450),AthetaR120_1+(AthetaR120_2-AthetaR120_1)/100*(AF2006-450)))))</f>
        <v>1.3181936269504382</v>
      </c>
      <c r="AL2006" s="24">
        <f t="shared" si="991"/>
        <v>735.26121917324224</v>
      </c>
      <c r="AM2006" s="14">
        <f t="shared" si="992"/>
        <v>599.78641133118879</v>
      </c>
    </row>
    <row r="2007" spans="2:39" x14ac:dyDescent="0.25">
      <c r="B2007" s="3">
        <f t="shared" si="975"/>
        <v>9945</v>
      </c>
      <c r="C2007" s="14">
        <f t="shared" si="976"/>
        <v>165.75</v>
      </c>
      <c r="D2007" s="11">
        <f t="shared" si="977"/>
        <v>1097.3904683882301</v>
      </c>
      <c r="E2007" s="11">
        <f t="shared" si="963"/>
        <v>871.47658706396555</v>
      </c>
      <c r="F2007" s="11">
        <f t="shared" si="978"/>
        <v>449.7653743105937</v>
      </c>
      <c r="G2007" s="11">
        <f t="shared" si="964"/>
        <v>735.30619828055092</v>
      </c>
      <c r="H2007" s="11">
        <f t="shared" si="965"/>
        <v>611.80534444371926</v>
      </c>
      <c r="I2007" s="24">
        <f t="shared" si="979"/>
        <v>449.7653743105937</v>
      </c>
      <c r="J2007" s="12">
        <f t="shared" si="966"/>
        <v>0.18269350357663836</v>
      </c>
      <c r="K2007" s="24">
        <f t="shared" si="967"/>
        <v>632.78164400030755</v>
      </c>
      <c r="L2007" s="12">
        <f t="shared" si="980"/>
        <v>0.17557750509438835</v>
      </c>
      <c r="M2007" s="24">
        <f t="shared" si="981"/>
        <v>735.30619828055092</v>
      </c>
      <c r="N2007" s="12">
        <f t="shared" si="968"/>
        <v>8.2283181047427822E-2</v>
      </c>
      <c r="O2007" s="24">
        <f t="shared" si="969"/>
        <v>4683.220964065823</v>
      </c>
      <c r="P2007" s="12">
        <f t="shared" si="982"/>
        <v>4.5391419616637299E-2</v>
      </c>
      <c r="Q2007" s="24">
        <f t="shared" si="983"/>
        <v>611.80534444371926</v>
      </c>
      <c r="R2007" s="12">
        <f t="shared" si="970"/>
        <v>0.27559694108898647</v>
      </c>
      <c r="S2007" s="24">
        <f t="shared" si="971"/>
        <v>769.03130463557011</v>
      </c>
      <c r="T2007" s="12">
        <f t="shared" si="984"/>
        <v>0.19238124967956979</v>
      </c>
      <c r="W2007" s="24">
        <f t="shared" si="985"/>
        <v>724.34736007583547</v>
      </c>
      <c r="X2007" s="24">
        <f t="shared" si="986"/>
        <v>1618.3432883472647</v>
      </c>
      <c r="Y2007" s="13">
        <f t="shared" si="972"/>
        <v>0.17557750509438835</v>
      </c>
      <c r="Z2007" s="24">
        <f t="shared" si="973"/>
        <v>3678.2306747032521</v>
      </c>
      <c r="AA2007" s="24">
        <f t="shared" si="974"/>
        <v>20176.411624869128</v>
      </c>
      <c r="AB2007" s="24">
        <f t="shared" si="987"/>
        <v>735.30619828055092</v>
      </c>
      <c r="AC2007" s="24">
        <f t="shared" si="988"/>
        <v>611.80534444371926</v>
      </c>
      <c r="AE2007" s="14">
        <f t="shared" si="989"/>
        <v>165.75</v>
      </c>
      <c r="AF2007" s="24">
        <f t="shared" si="962"/>
        <v>530.90267222185958</v>
      </c>
      <c r="AG2007" s="3">
        <f t="shared" si="990"/>
        <v>-1</v>
      </c>
      <c r="AH2007" s="3">
        <f>IF(AC2007&lt;=450,AthetaR30_0,IF(AC2007&gt;=650,AthetaR30_2,(IF(AC2007&lt;=550,AthetaR30_0+(AthetaR30_1-AthetaR30_0)/100*(AC2007-450),AthetaR30_1+(AthetaR30_2-AthetaR30_1)/100*(AC2007-450)))))</f>
        <v>0</v>
      </c>
      <c r="AI2007" s="3">
        <f>IF(AD2007&lt;=450,AthetaR60_0,IF(AD2007&gt;=650,AthetaR60_2,(IF(AD2007&lt;=550,AthetaR60_0+(AthetaR60_1-AthetaR60_0)/100*(AD2007-450),AthetaR60_1+(AthetaR60_2-AthetaR60_1)/100*(AD2007-450)))))</f>
        <v>0.5</v>
      </c>
      <c r="AJ2007" s="3">
        <f>IF(AE2007&lt;=450,AthetaR90_0,IF(AE2007&gt;=650,AthetaR90_2,(IF(AE2007&lt;=550,AthetaR90_0+(AthetaR90_1-AthetaR90_0)/100*(AE2007-450),AthetaR90_1+(AthetaR90_2-AthetaR90_1)/100*(AE2007-450)))))</f>
        <v>1.3</v>
      </c>
      <c r="AK2007" s="3">
        <f>IF(AF2007&lt;=450,AthetaR120_0,IF(AF2007&gt;=650,AthetaR120_2,(IF(AF2007&lt;=550,AthetaR120_0+(AthetaR120_1-AthetaR120_0)/100*(AF2007-450),AthetaR120_1+(AthetaR120_2-AthetaR120_1)/100*(AF2007-450)))))</f>
        <v>1.3175007600026112</v>
      </c>
      <c r="AL2007" s="24">
        <f t="shared" si="991"/>
        <v>735.30619828055092</v>
      </c>
      <c r="AM2007" s="14">
        <f t="shared" si="992"/>
        <v>599.97029505538831</v>
      </c>
    </row>
    <row r="2008" spans="2:39" x14ac:dyDescent="0.25">
      <c r="B2008" s="3">
        <f t="shared" si="975"/>
        <v>9950</v>
      </c>
      <c r="C2008" s="14">
        <f t="shared" si="976"/>
        <v>165.83333333333334</v>
      </c>
      <c r="D2008" s="11">
        <f t="shared" si="977"/>
        <v>1097.4657228329345</v>
      </c>
      <c r="E2008" s="11">
        <f t="shared" si="963"/>
        <v>871.69038541261762</v>
      </c>
      <c r="F2008" s="11">
        <f t="shared" si="978"/>
        <v>449.94095181568809</v>
      </c>
      <c r="G2008" s="11">
        <f t="shared" si="964"/>
        <v>735.35158970016755</v>
      </c>
      <c r="H2008" s="11">
        <f t="shared" si="965"/>
        <v>611.99772569339882</v>
      </c>
      <c r="I2008" s="24">
        <f t="shared" si="979"/>
        <v>449.94095181568809</v>
      </c>
      <c r="J2008" s="12">
        <f t="shared" si="966"/>
        <v>0.18266308003562973</v>
      </c>
      <c r="K2008" s="24">
        <f t="shared" si="967"/>
        <v>632.88703726473739</v>
      </c>
      <c r="L2008" s="12">
        <f t="shared" si="980"/>
        <v>0.17552324785011145</v>
      </c>
      <c r="M2008" s="24">
        <f t="shared" si="981"/>
        <v>735.35158970016755</v>
      </c>
      <c r="N2008" s="12">
        <f t="shared" si="968"/>
        <v>8.3048649732159724E-2</v>
      </c>
      <c r="O2008" s="24">
        <f t="shared" si="969"/>
        <v>4640.0551931203136</v>
      </c>
      <c r="P2008" s="12">
        <f t="shared" si="982"/>
        <v>4.5806279495808365E-2</v>
      </c>
      <c r="Q2008" s="24">
        <f t="shared" si="983"/>
        <v>611.99772569339882</v>
      </c>
      <c r="R2008" s="12">
        <f t="shared" si="970"/>
        <v>0.27554057795897374</v>
      </c>
      <c r="S2008" s="24">
        <f t="shared" si="971"/>
        <v>769.18861363059409</v>
      </c>
      <c r="T2008" s="12">
        <f t="shared" si="984"/>
        <v>0.19229941104328749</v>
      </c>
      <c r="W2008" s="24">
        <f t="shared" si="985"/>
        <v>724.52293758092981</v>
      </c>
      <c r="X2008" s="24">
        <f t="shared" si="986"/>
        <v>1630.7502991157794</v>
      </c>
      <c r="Y2008" s="13">
        <f t="shared" si="972"/>
        <v>0.17552324785011145</v>
      </c>
      <c r="Z2008" s="24">
        <f t="shared" si="973"/>
        <v>3679.1861957921951</v>
      </c>
      <c r="AA2008" s="24">
        <f t="shared" si="974"/>
        <v>20192.676644798401</v>
      </c>
      <c r="AB2008" s="24">
        <f t="shared" si="987"/>
        <v>735.35158970016755</v>
      </c>
      <c r="AC2008" s="24">
        <f t="shared" si="988"/>
        <v>611.99772569339882</v>
      </c>
      <c r="AE2008" s="14">
        <f t="shared" si="989"/>
        <v>165.83333333333334</v>
      </c>
      <c r="AF2008" s="24">
        <f t="shared" si="962"/>
        <v>530.99886284669947</v>
      </c>
      <c r="AG2008" s="3">
        <f t="shared" si="990"/>
        <v>-1</v>
      </c>
      <c r="AH2008" s="3">
        <f>IF(AC2008&lt;=450,AthetaR30_0,IF(AC2008&gt;=650,AthetaR30_2,(IF(AC2008&lt;=550,AthetaR30_0+(AthetaR30_1-AthetaR30_0)/100*(AC2008-450),AthetaR30_1+(AthetaR30_2-AthetaR30_1)/100*(AC2008-450)))))</f>
        <v>0</v>
      </c>
      <c r="AI2008" s="3">
        <f>IF(AD2008&lt;=450,AthetaR60_0,IF(AD2008&gt;=650,AthetaR60_2,(IF(AD2008&lt;=550,AthetaR60_0+(AthetaR60_1-AthetaR60_0)/100*(AD2008-450),AthetaR60_1+(AthetaR60_2-AthetaR60_1)/100*(AD2008-450)))))</f>
        <v>0.5</v>
      </c>
      <c r="AJ2008" s="3">
        <f>IF(AE2008&lt;=450,AthetaR90_0,IF(AE2008&gt;=650,AthetaR90_2,(IF(AE2008&lt;=550,AthetaR90_0+(AthetaR90_1-AthetaR90_0)/100*(AE2008-450),AthetaR90_1+(AthetaR90_2-AthetaR90_1)/100*(AE2008-450)))))</f>
        <v>1.3</v>
      </c>
      <c r="AK2008" s="3">
        <f>IF(AF2008&lt;=450,AthetaR120_0,IF(AF2008&gt;=650,AthetaR120_2,(IF(AF2008&lt;=550,AthetaR120_0+(AthetaR120_1-AthetaR120_0)/100*(AF2008-450),AthetaR120_1+(AthetaR120_2-AthetaR120_1)/100*(AF2008-450)))))</f>
        <v>1.316808187503764</v>
      </c>
      <c r="AL2008" s="24">
        <f t="shared" si="991"/>
        <v>735.35158970016755</v>
      </c>
      <c r="AM2008" s="14">
        <f t="shared" si="992"/>
        <v>600.15409633297202</v>
      </c>
    </row>
    <row r="2009" spans="2:39" x14ac:dyDescent="0.25">
      <c r="B2009" s="3">
        <f t="shared" si="975"/>
        <v>9955</v>
      </c>
      <c r="C2009" s="14">
        <f t="shared" si="976"/>
        <v>165.91666666666666</v>
      </c>
      <c r="D2009" s="11">
        <f t="shared" si="977"/>
        <v>1097.5409394993017</v>
      </c>
      <c r="E2009" s="11">
        <f t="shared" si="963"/>
        <v>871.90418376126968</v>
      </c>
      <c r="F2009" s="11">
        <f t="shared" si="978"/>
        <v>450.11647506353819</v>
      </c>
      <c r="G2009" s="11">
        <f t="shared" si="964"/>
        <v>735.39739597966332</v>
      </c>
      <c r="H2009" s="11">
        <f t="shared" si="965"/>
        <v>612.19002510444216</v>
      </c>
      <c r="I2009" s="24">
        <f t="shared" si="979"/>
        <v>450.11647506353819</v>
      </c>
      <c r="J2009" s="12">
        <f t="shared" si="966"/>
        <v>0.18263265279025351</v>
      </c>
      <c r="K2009" s="24">
        <f t="shared" si="967"/>
        <v>632.99247848175992</v>
      </c>
      <c r="L2009" s="12">
        <f t="shared" si="980"/>
        <v>0.17546899889484868</v>
      </c>
      <c r="M2009" s="24">
        <f t="shared" si="981"/>
        <v>735.39739597966332</v>
      </c>
      <c r="N2009" s="12">
        <f t="shared" si="968"/>
        <v>8.381921538683057E-2</v>
      </c>
      <c r="O2009" s="24">
        <f t="shared" si="969"/>
        <v>4597.3983017250084</v>
      </c>
      <c r="P2009" s="12">
        <f t="shared" si="982"/>
        <v>4.6223680994415442E-2</v>
      </c>
      <c r="Q2009" s="24">
        <f t="shared" si="983"/>
        <v>612.19002510444216</v>
      </c>
      <c r="R2009" s="12">
        <f t="shared" si="970"/>
        <v>0.27548408968160165</v>
      </c>
      <c r="S2009" s="24">
        <f t="shared" si="971"/>
        <v>769.34633649512853</v>
      </c>
      <c r="T2009" s="12">
        <f t="shared" si="984"/>
        <v>0.19221752498355676</v>
      </c>
      <c r="W2009" s="24">
        <f t="shared" si="985"/>
        <v>724.69846082877996</v>
      </c>
      <c r="X2009" s="24">
        <f t="shared" si="986"/>
        <v>1643.4808638786599</v>
      </c>
      <c r="Y2009" s="13">
        <f t="shared" si="972"/>
        <v>0.17546899889484868</v>
      </c>
      <c r="Z2009" s="24">
        <f t="shared" si="973"/>
        <v>3680.1430733122429</v>
      </c>
      <c r="AA2009" s="24">
        <f t="shared" si="974"/>
        <v>20208.957394495883</v>
      </c>
      <c r="AB2009" s="24">
        <f t="shared" si="987"/>
        <v>735.39739597966332</v>
      </c>
      <c r="AC2009" s="24">
        <f t="shared" si="988"/>
        <v>612.19002510444216</v>
      </c>
      <c r="AE2009" s="14">
        <f t="shared" si="989"/>
        <v>165.91666666666666</v>
      </c>
      <c r="AF2009" s="24">
        <f t="shared" si="962"/>
        <v>531.09501255222108</v>
      </c>
      <c r="AG2009" s="3">
        <f t="shared" si="990"/>
        <v>-1</v>
      </c>
      <c r="AH2009" s="3">
        <f>IF(AC2009&lt;=450,AthetaR30_0,IF(AC2009&gt;=650,AthetaR30_2,(IF(AC2009&lt;=550,AthetaR30_0+(AthetaR30_1-AthetaR30_0)/100*(AC2009-450),AthetaR30_1+(AthetaR30_2-AthetaR30_1)/100*(AC2009-450)))))</f>
        <v>0</v>
      </c>
      <c r="AI2009" s="3">
        <f>IF(AD2009&lt;=450,AthetaR60_0,IF(AD2009&gt;=650,AthetaR60_2,(IF(AD2009&lt;=550,AthetaR60_0+(AthetaR60_1-AthetaR60_0)/100*(AD2009-450),AthetaR60_1+(AthetaR60_2-AthetaR60_1)/100*(AD2009-450)))))</f>
        <v>0.5</v>
      </c>
      <c r="AJ2009" s="3">
        <f>IF(AE2009&lt;=450,AthetaR90_0,IF(AE2009&gt;=650,AthetaR90_2,(IF(AE2009&lt;=550,AthetaR90_0+(AthetaR90_1-AthetaR90_0)/100*(AE2009-450),AthetaR90_1+(AthetaR90_2-AthetaR90_1)/100*(AE2009-450)))))</f>
        <v>1.3</v>
      </c>
      <c r="AK2009" s="3">
        <f>IF(AF2009&lt;=450,AthetaR120_0,IF(AF2009&gt;=650,AthetaR120_2,(IF(AF2009&lt;=550,AthetaR120_0+(AthetaR120_1-AthetaR120_0)/100*(AF2009-450),AthetaR120_1+(AthetaR120_2-AthetaR120_1)/100*(AF2009-450)))))</f>
        <v>1.3161159096240085</v>
      </c>
      <c r="AL2009" s="24">
        <f t="shared" si="991"/>
        <v>735.39739597966332</v>
      </c>
      <c r="AM2009" s="14">
        <f t="shared" si="992"/>
        <v>600.33781511836878</v>
      </c>
    </row>
    <row r="2010" spans="2:39" x14ac:dyDescent="0.25">
      <c r="B2010" s="3">
        <f t="shared" si="975"/>
        <v>9960</v>
      </c>
      <c r="C2010" s="14">
        <f t="shared" si="976"/>
        <v>166</v>
      </c>
      <c r="D2010" s="11">
        <f t="shared" si="977"/>
        <v>1097.6161184252423</v>
      </c>
      <c r="E2010" s="11">
        <f t="shared" si="963"/>
        <v>872.11798210992174</v>
      </c>
      <c r="F2010" s="11">
        <f t="shared" si="978"/>
        <v>450.29194406243306</v>
      </c>
      <c r="G2010" s="11">
        <f t="shared" si="964"/>
        <v>735.44361966065776</v>
      </c>
      <c r="H2010" s="11">
        <f t="shared" si="965"/>
        <v>612.38224262942572</v>
      </c>
      <c r="I2010" s="24">
        <f t="shared" si="979"/>
        <v>450.29194406243306</v>
      </c>
      <c r="J2010" s="12">
        <f t="shared" si="966"/>
        <v>0.18260222184860525</v>
      </c>
      <c r="K2010" s="24">
        <f t="shared" si="967"/>
        <v>633.09796765369583</v>
      </c>
      <c r="L2010" s="12">
        <f t="shared" si="980"/>
        <v>0.17541475824488098</v>
      </c>
      <c r="M2010" s="24">
        <f t="shared" si="981"/>
        <v>735.44361966065776</v>
      </c>
      <c r="N2010" s="12">
        <f t="shared" si="968"/>
        <v>8.4594875928336769E-2</v>
      </c>
      <c r="O2010" s="24">
        <f t="shared" si="969"/>
        <v>4555.2442064904862</v>
      </c>
      <c r="P2010" s="12">
        <f t="shared" si="982"/>
        <v>4.6643617763334561E-2</v>
      </c>
      <c r="Q2010" s="24">
        <f t="shared" si="983"/>
        <v>612.38224262942572</v>
      </c>
      <c r="R2010" s="12">
        <f t="shared" si="970"/>
        <v>0.27542747586897942</v>
      </c>
      <c r="S2010" s="24">
        <f t="shared" si="971"/>
        <v>769.50447478252545</v>
      </c>
      <c r="T2010" s="12">
        <f t="shared" si="984"/>
        <v>0.19213559132884497</v>
      </c>
      <c r="W2010" s="24">
        <f t="shared" si="985"/>
        <v>724.87392982767483</v>
      </c>
      <c r="X2010" s="24">
        <f t="shared" si="986"/>
        <v>1656.5478051925429</v>
      </c>
      <c r="Y2010" s="13">
        <f t="shared" si="972"/>
        <v>0.17541475824488098</v>
      </c>
      <c r="Z2010" s="24">
        <f t="shared" si="973"/>
        <v>3681.101307056173</v>
      </c>
      <c r="AA2010" s="24">
        <f t="shared" si="974"/>
        <v>20225.253886388728</v>
      </c>
      <c r="AB2010" s="24">
        <f t="shared" si="987"/>
        <v>735.44361966065776</v>
      </c>
      <c r="AC2010" s="24">
        <f t="shared" si="988"/>
        <v>612.38224262942572</v>
      </c>
      <c r="AE2010" s="14">
        <f t="shared" si="989"/>
        <v>166</v>
      </c>
      <c r="AF2010" s="24">
        <f t="shared" si="962"/>
        <v>531.19112131471286</v>
      </c>
      <c r="AG2010" s="3">
        <f t="shared" si="990"/>
        <v>-1</v>
      </c>
      <c r="AH2010" s="3">
        <f>IF(AC2010&lt;=450,AthetaR30_0,IF(AC2010&gt;=650,AthetaR30_2,(IF(AC2010&lt;=550,AthetaR30_0+(AthetaR30_1-AthetaR30_0)/100*(AC2010-450),AthetaR30_1+(AthetaR30_2-AthetaR30_1)/100*(AC2010-450)))))</f>
        <v>0</v>
      </c>
      <c r="AI2010" s="3">
        <f>IF(AD2010&lt;=450,AthetaR60_0,IF(AD2010&gt;=650,AthetaR60_2,(IF(AD2010&lt;=550,AthetaR60_0+(AthetaR60_1-AthetaR60_0)/100*(AD2010-450),AthetaR60_1+(AthetaR60_2-AthetaR60_1)/100*(AD2010-450)))))</f>
        <v>0.5</v>
      </c>
      <c r="AJ2010" s="3">
        <f>IF(AE2010&lt;=450,AthetaR90_0,IF(AE2010&gt;=650,AthetaR90_2,(IF(AE2010&lt;=550,AthetaR90_0+(AthetaR90_1-AthetaR90_0)/100*(AE2010-450),AthetaR90_1+(AthetaR90_2-AthetaR90_1)/100*(AE2010-450)))))</f>
        <v>1.3</v>
      </c>
      <c r="AK2010" s="3">
        <f>IF(AF2010&lt;=450,AthetaR120_0,IF(AF2010&gt;=650,AthetaR120_2,(IF(AF2010&lt;=550,AthetaR120_0+(AthetaR120_1-AthetaR120_0)/100*(AF2010-450),AthetaR120_1+(AthetaR120_2-AthetaR120_1)/100*(AF2010-450)))))</f>
        <v>1.3154239265340677</v>
      </c>
      <c r="AL2010" s="24">
        <f t="shared" si="991"/>
        <v>735.44361966065776</v>
      </c>
      <c r="AM2010" s="14">
        <f t="shared" si="992"/>
        <v>600.52145136583238</v>
      </c>
    </row>
    <row r="2011" spans="2:39" x14ac:dyDescent="0.25">
      <c r="B2011" s="3">
        <f t="shared" si="975"/>
        <v>9965</v>
      </c>
      <c r="C2011" s="14">
        <f t="shared" si="976"/>
        <v>166.08333333333334</v>
      </c>
      <c r="D2011" s="11">
        <f t="shared" si="977"/>
        <v>1097.6912596486111</v>
      </c>
      <c r="E2011" s="11">
        <f t="shared" si="963"/>
        <v>872.33178045857392</v>
      </c>
      <c r="F2011" s="11">
        <f t="shared" si="978"/>
        <v>450.46735882067793</v>
      </c>
      <c r="G2011" s="11">
        <f t="shared" si="964"/>
        <v>735.49026327842114</v>
      </c>
      <c r="H2011" s="11">
        <f t="shared" si="965"/>
        <v>612.57437822075451</v>
      </c>
      <c r="I2011" s="24">
        <f t="shared" si="979"/>
        <v>450.46735882067793</v>
      </c>
      <c r="J2011" s="12">
        <f t="shared" si="966"/>
        <v>0.18257178721880157</v>
      </c>
      <c r="K2011" s="24">
        <f t="shared" si="967"/>
        <v>633.20350478278078</v>
      </c>
      <c r="L2011" s="12">
        <f t="shared" si="980"/>
        <v>0.17536052591644882</v>
      </c>
      <c r="M2011" s="24">
        <f t="shared" si="981"/>
        <v>735.49026327842114</v>
      </c>
      <c r="N2011" s="12">
        <f t="shared" si="968"/>
        <v>8.5375628623265476E-2</v>
      </c>
      <c r="O2011" s="24">
        <f t="shared" si="969"/>
        <v>4513.5868945898083</v>
      </c>
      <c r="P2011" s="12">
        <f t="shared" si="982"/>
        <v>4.706608305398878E-2</v>
      </c>
      <c r="Q2011" s="24">
        <f t="shared" si="983"/>
        <v>612.57437822075451</v>
      </c>
      <c r="R2011" s="12">
        <f t="shared" si="970"/>
        <v>0.27537073613170854</v>
      </c>
      <c r="S2011" s="24">
        <f t="shared" si="971"/>
        <v>769.66303005365273</v>
      </c>
      <c r="T2011" s="12">
        <f t="shared" si="984"/>
        <v>0.19205360990677983</v>
      </c>
      <c r="W2011" s="24">
        <f t="shared" si="985"/>
        <v>725.0493445859197</v>
      </c>
      <c r="X2011" s="24">
        <f t="shared" si="986"/>
        <v>1669.9646322350509</v>
      </c>
      <c r="Y2011" s="13">
        <f t="shared" si="972"/>
        <v>0.17536052591644882</v>
      </c>
      <c r="Z2011" s="24">
        <f t="shared" si="973"/>
        <v>3682.0608968163556</v>
      </c>
      <c r="AA2011" s="24">
        <f t="shared" si="974"/>
        <v>20241.566132904951</v>
      </c>
      <c r="AB2011" s="24">
        <f t="shared" si="987"/>
        <v>735.49026327842114</v>
      </c>
      <c r="AC2011" s="24">
        <f t="shared" si="988"/>
        <v>612.57437822075451</v>
      </c>
      <c r="AE2011" s="14">
        <f t="shared" si="989"/>
        <v>166.08333333333334</v>
      </c>
      <c r="AF2011" s="24">
        <f t="shared" si="962"/>
        <v>531.28718911037731</v>
      </c>
      <c r="AG2011" s="3">
        <f t="shared" si="990"/>
        <v>-1</v>
      </c>
      <c r="AH2011" s="3">
        <f>IF(AC2011&lt;=450,AthetaR30_0,IF(AC2011&gt;=650,AthetaR30_2,(IF(AC2011&lt;=550,AthetaR30_0+(AthetaR30_1-AthetaR30_0)/100*(AC2011-450),AthetaR30_1+(AthetaR30_2-AthetaR30_1)/100*(AC2011-450)))))</f>
        <v>0</v>
      </c>
      <c r="AI2011" s="3">
        <f>IF(AD2011&lt;=450,AthetaR60_0,IF(AD2011&gt;=650,AthetaR60_2,(IF(AD2011&lt;=550,AthetaR60_0+(AthetaR60_1-AthetaR60_0)/100*(AD2011-450),AthetaR60_1+(AthetaR60_2-AthetaR60_1)/100*(AD2011-450)))))</f>
        <v>0.5</v>
      </c>
      <c r="AJ2011" s="3">
        <f>IF(AE2011&lt;=450,AthetaR90_0,IF(AE2011&gt;=650,AthetaR90_2,(IF(AE2011&lt;=550,AthetaR90_0+(AthetaR90_1-AthetaR90_0)/100*(AE2011-450),AthetaR90_1+(AthetaR90_2-AthetaR90_1)/100*(AE2011-450)))))</f>
        <v>1.3</v>
      </c>
      <c r="AK2011" s="3">
        <f>IF(AF2011&lt;=450,AthetaR120_0,IF(AF2011&gt;=650,AthetaR120_2,(IF(AF2011&lt;=550,AthetaR120_0+(AthetaR120_1-AthetaR120_0)/100*(AF2011-450),AthetaR120_1+(AthetaR120_2-AthetaR120_1)/100*(AF2011-450)))))</f>
        <v>1.3147322384052835</v>
      </c>
      <c r="AL2011" s="24">
        <f t="shared" si="991"/>
        <v>735.49026327842114</v>
      </c>
      <c r="AM2011" s="14">
        <f t="shared" si="992"/>
        <v>600.70500502944014</v>
      </c>
    </row>
    <row r="2012" spans="2:39" x14ac:dyDescent="0.25">
      <c r="B2012" s="3">
        <f t="shared" si="975"/>
        <v>9970</v>
      </c>
      <c r="C2012" s="14">
        <f t="shared" si="976"/>
        <v>166.16666666666666</v>
      </c>
      <c r="D2012" s="11">
        <f t="shared" si="977"/>
        <v>1097.7663632072044</v>
      </c>
      <c r="E2012" s="11">
        <f t="shared" si="963"/>
        <v>872.54557880722587</v>
      </c>
      <c r="F2012" s="11">
        <f t="shared" si="978"/>
        <v>450.64271934659439</v>
      </c>
      <c r="G2012" s="11">
        <f t="shared" si="964"/>
        <v>735.53732936147514</v>
      </c>
      <c r="H2012" s="11">
        <f t="shared" si="965"/>
        <v>612.7664318306613</v>
      </c>
      <c r="I2012" s="24">
        <f t="shared" si="979"/>
        <v>450.64271934659439</v>
      </c>
      <c r="J2012" s="12">
        <f t="shared" si="966"/>
        <v>0.18254134890898072</v>
      </c>
      <c r="K2012" s="24">
        <f t="shared" si="967"/>
        <v>633.30908987116459</v>
      </c>
      <c r="L2012" s="12">
        <f t="shared" si="980"/>
        <v>0.17530630192581553</v>
      </c>
      <c r="M2012" s="24">
        <f t="shared" si="981"/>
        <v>735.53732936147514</v>
      </c>
      <c r="N2012" s="12">
        <f t="shared" si="968"/>
        <v>8.6161470082773972E-2</v>
      </c>
      <c r="O2012" s="24">
        <f t="shared" si="969"/>
        <v>4472.4204229702391</v>
      </c>
      <c r="P2012" s="12">
        <f t="shared" si="982"/>
        <v>4.7491069716484285E-2</v>
      </c>
      <c r="Q2012" s="24">
        <f t="shared" si="983"/>
        <v>612.7664318306613</v>
      </c>
      <c r="R2012" s="12">
        <f t="shared" si="970"/>
        <v>0.27531387007887614</v>
      </c>
      <c r="S2012" s="24">
        <f t="shared" si="971"/>
        <v>769.82200387693911</v>
      </c>
      <c r="T2012" s="12">
        <f t="shared" si="984"/>
        <v>0.19197158054424029</v>
      </c>
      <c r="W2012" s="24">
        <f t="shared" si="985"/>
        <v>725.2247051118361</v>
      </c>
      <c r="X2012" s="24">
        <f t="shared" si="986"/>
        <v>1683.7455873872736</v>
      </c>
      <c r="Y2012" s="13">
        <f t="shared" si="972"/>
        <v>0.17530630192581553</v>
      </c>
      <c r="Z2012" s="24">
        <f t="shared" si="973"/>
        <v>3683.0218423847441</v>
      </c>
      <c r="AA2012" s="24">
        <f t="shared" si="974"/>
        <v>20257.894146473132</v>
      </c>
      <c r="AB2012" s="24">
        <f t="shared" si="987"/>
        <v>735.53732936147514</v>
      </c>
      <c r="AC2012" s="24">
        <f t="shared" si="988"/>
        <v>612.7664318306613</v>
      </c>
      <c r="AE2012" s="14">
        <f t="shared" si="989"/>
        <v>166.16666666666666</v>
      </c>
      <c r="AF2012" s="24">
        <f t="shared" si="962"/>
        <v>531.38321591533065</v>
      </c>
      <c r="AG2012" s="3">
        <f t="shared" si="990"/>
        <v>-1</v>
      </c>
      <c r="AH2012" s="3">
        <f>IF(AC2012&lt;=450,AthetaR30_0,IF(AC2012&gt;=650,AthetaR30_2,(IF(AC2012&lt;=550,AthetaR30_0+(AthetaR30_1-AthetaR30_0)/100*(AC2012-450),AthetaR30_1+(AthetaR30_2-AthetaR30_1)/100*(AC2012-450)))))</f>
        <v>0</v>
      </c>
      <c r="AI2012" s="3">
        <f>IF(AD2012&lt;=450,AthetaR60_0,IF(AD2012&gt;=650,AthetaR60_2,(IF(AD2012&lt;=550,AthetaR60_0+(AthetaR60_1-AthetaR60_0)/100*(AD2012-450),AthetaR60_1+(AthetaR60_2-AthetaR60_1)/100*(AD2012-450)))))</f>
        <v>0.5</v>
      </c>
      <c r="AJ2012" s="3">
        <f>IF(AE2012&lt;=450,AthetaR90_0,IF(AE2012&gt;=650,AthetaR90_2,(IF(AE2012&lt;=550,AthetaR90_0+(AthetaR90_1-AthetaR90_0)/100*(AE2012-450),AthetaR90_1+(AthetaR90_2-AthetaR90_1)/100*(AE2012-450)))))</f>
        <v>1.3</v>
      </c>
      <c r="AK2012" s="3">
        <f>IF(AF2012&lt;=450,AthetaR120_0,IF(AF2012&gt;=650,AthetaR120_2,(IF(AF2012&lt;=550,AthetaR120_0+(AthetaR120_1-AthetaR120_0)/100*(AF2012-450),AthetaR120_1+(AthetaR120_2-AthetaR120_1)/100*(AF2012-450)))))</f>
        <v>1.3140408454096195</v>
      </c>
      <c r="AL2012" s="24">
        <f t="shared" si="991"/>
        <v>735.53732936147514</v>
      </c>
      <c r="AM2012" s="14">
        <f t="shared" si="992"/>
        <v>600.88847606309287</v>
      </c>
    </row>
    <row r="2013" spans="2:39" x14ac:dyDescent="0.25">
      <c r="B2013" s="3">
        <f t="shared" si="975"/>
        <v>9975</v>
      </c>
      <c r="C2013" s="14">
        <f t="shared" si="976"/>
        <v>166.25</v>
      </c>
      <c r="D2013" s="11">
        <f t="shared" si="977"/>
        <v>1097.841429138763</v>
      </c>
      <c r="E2013" s="11">
        <f t="shared" si="963"/>
        <v>872.75937715587804</v>
      </c>
      <c r="F2013" s="11">
        <f t="shared" si="978"/>
        <v>450.81802564852023</v>
      </c>
      <c r="G2013" s="11">
        <f t="shared" si="964"/>
        <v>735.58482043119159</v>
      </c>
      <c r="H2013" s="11">
        <f t="shared" si="965"/>
        <v>612.9584034112055</v>
      </c>
      <c r="I2013" s="24">
        <f t="shared" si="979"/>
        <v>450.81802564852023</v>
      </c>
      <c r="J2013" s="12">
        <f t="shared" si="966"/>
        <v>0.18251090692730182</v>
      </c>
      <c r="K2013" s="24">
        <f t="shared" si="967"/>
        <v>633.41472292091225</v>
      </c>
      <c r="L2013" s="12">
        <f t="shared" si="980"/>
        <v>0.17525208628919611</v>
      </c>
      <c r="M2013" s="24">
        <f t="shared" si="981"/>
        <v>735.58482043119159</v>
      </c>
      <c r="N2013" s="12">
        <f t="shared" si="968"/>
        <v>8.6952396257651929E-2</v>
      </c>
      <c r="O2013" s="24">
        <f t="shared" si="969"/>
        <v>4431.7389175738354</v>
      </c>
      <c r="P2013" s="12">
        <f t="shared" si="982"/>
        <v>4.7918570197818221E-2</v>
      </c>
      <c r="Q2013" s="24">
        <f t="shared" si="983"/>
        <v>612.9584034112055</v>
      </c>
      <c r="R2013" s="12">
        <f t="shared" si="970"/>
        <v>0.2752568773180476</v>
      </c>
      <c r="S2013" s="24">
        <f t="shared" si="971"/>
        <v>769.98139782841804</v>
      </c>
      <c r="T2013" s="12">
        <f t="shared" si="984"/>
        <v>0.191889503067246</v>
      </c>
      <c r="W2013" s="24">
        <f t="shared" si="985"/>
        <v>725.40001141376194</v>
      </c>
      <c r="X2013" s="24">
        <f t="shared" si="986"/>
        <v>1697.9056966607914</v>
      </c>
      <c r="Y2013" s="13">
        <f t="shared" si="972"/>
        <v>0.17525208628919611</v>
      </c>
      <c r="Z2013" s="24">
        <f t="shared" si="973"/>
        <v>3683.9841435529024</v>
      </c>
      <c r="AA2013" s="24">
        <f t="shared" si="974"/>
        <v>20274.237939522915</v>
      </c>
      <c r="AB2013" s="24">
        <f t="shared" si="987"/>
        <v>735.58482043119159</v>
      </c>
      <c r="AC2013" s="24">
        <f t="shared" si="988"/>
        <v>612.9584034112055</v>
      </c>
      <c r="AE2013" s="14">
        <f t="shared" si="989"/>
        <v>166.25</v>
      </c>
      <c r="AF2013" s="24">
        <f t="shared" si="962"/>
        <v>531.47920170560269</v>
      </c>
      <c r="AG2013" s="3">
        <f t="shared" si="990"/>
        <v>-1</v>
      </c>
      <c r="AH2013" s="3">
        <f>IF(AC2013&lt;=450,AthetaR30_0,IF(AC2013&gt;=650,AthetaR30_2,(IF(AC2013&lt;=550,AthetaR30_0+(AthetaR30_1-AthetaR30_0)/100*(AC2013-450),AthetaR30_1+(AthetaR30_2-AthetaR30_1)/100*(AC2013-450)))))</f>
        <v>0</v>
      </c>
      <c r="AI2013" s="3">
        <f>IF(AD2013&lt;=450,AthetaR60_0,IF(AD2013&gt;=650,AthetaR60_2,(IF(AD2013&lt;=550,AthetaR60_0+(AthetaR60_1-AthetaR60_0)/100*(AD2013-450),AthetaR60_1+(AthetaR60_2-AthetaR60_1)/100*(AD2013-450)))))</f>
        <v>0.5</v>
      </c>
      <c r="AJ2013" s="3">
        <f>IF(AE2013&lt;=450,AthetaR90_0,IF(AE2013&gt;=650,AthetaR90_2,(IF(AE2013&lt;=550,AthetaR90_0+(AthetaR90_1-AthetaR90_0)/100*(AE2013-450),AthetaR90_1+(AthetaR90_2-AthetaR90_1)/100*(AE2013-450)))))</f>
        <v>1.3</v>
      </c>
      <c r="AK2013" s="3">
        <f>IF(AF2013&lt;=450,AthetaR120_0,IF(AF2013&gt;=650,AthetaR120_2,(IF(AF2013&lt;=550,AthetaR120_0+(AthetaR120_1-AthetaR120_0)/100*(AF2013-450),AthetaR120_1+(AthetaR120_2-AthetaR120_1)/100*(AF2013-450)))))</f>
        <v>1.3133497477196607</v>
      </c>
      <c r="AL2013" s="24">
        <f t="shared" si="991"/>
        <v>735.58482043119159</v>
      </c>
      <c r="AM2013" s="14">
        <f t="shared" si="992"/>
        <v>601.07186442051341</v>
      </c>
    </row>
    <row r="2014" spans="2:39" x14ac:dyDescent="0.25">
      <c r="B2014" s="3">
        <f t="shared" si="975"/>
        <v>9980</v>
      </c>
      <c r="C2014" s="14">
        <f t="shared" si="976"/>
        <v>166.33333333333334</v>
      </c>
      <c r="D2014" s="11">
        <f t="shared" si="977"/>
        <v>1097.9164574809699</v>
      </c>
      <c r="E2014" s="11">
        <f t="shared" si="963"/>
        <v>872.9731755045301</v>
      </c>
      <c r="F2014" s="11">
        <f t="shared" si="978"/>
        <v>450.99327773480945</v>
      </c>
      <c r="G2014" s="11">
        <f t="shared" si="964"/>
        <v>735.63273900138938</v>
      </c>
      <c r="H2014" s="11">
        <f t="shared" si="965"/>
        <v>613.15029291427277</v>
      </c>
      <c r="I2014" s="24">
        <f t="shared" si="979"/>
        <v>450.99327773480945</v>
      </c>
      <c r="J2014" s="12">
        <f t="shared" si="966"/>
        <v>0.18248046128194514</v>
      </c>
      <c r="K2014" s="24">
        <f t="shared" si="967"/>
        <v>633.52040393400398</v>
      </c>
      <c r="L2014" s="12">
        <f t="shared" si="980"/>
        <v>0.1751978790228233</v>
      </c>
      <c r="M2014" s="24">
        <f t="shared" si="981"/>
        <v>735.63273900138938</v>
      </c>
      <c r="N2014" s="12">
        <f t="shared" si="968"/>
        <v>8.7748402433574887E-2</v>
      </c>
      <c r="O2014" s="24">
        <f t="shared" si="969"/>
        <v>4391.5365725666161</v>
      </c>
      <c r="P2014" s="12">
        <f t="shared" si="982"/>
        <v>4.8348576540287312E-2</v>
      </c>
      <c r="Q2014" s="24">
        <f t="shared" si="983"/>
        <v>613.15029291427277</v>
      </c>
      <c r="R2014" s="12">
        <f t="shared" si="970"/>
        <v>0.27519975745526026</v>
      </c>
      <c r="S2014" s="24">
        <f t="shared" si="971"/>
        <v>770.14121349177265</v>
      </c>
      <c r="T2014" s="12">
        <f t="shared" si="984"/>
        <v>0.19180737730105421</v>
      </c>
      <c r="W2014" s="24">
        <f t="shared" si="985"/>
        <v>725.57526350005116</v>
      </c>
      <c r="X2014" s="24">
        <f t="shared" si="986"/>
        <v>1712.4608243445277</v>
      </c>
      <c r="Y2014" s="13">
        <f t="shared" si="972"/>
        <v>0.1751978790228233</v>
      </c>
      <c r="Z2014" s="24">
        <f t="shared" si="973"/>
        <v>3684.9478001119733</v>
      </c>
      <c r="AA2014" s="24">
        <f t="shared" si="974"/>
        <v>20290.597524484358</v>
      </c>
      <c r="AB2014" s="24">
        <f t="shared" si="987"/>
        <v>735.63273900138938</v>
      </c>
      <c r="AC2014" s="24">
        <f t="shared" si="988"/>
        <v>613.15029291427277</v>
      </c>
      <c r="AE2014" s="14">
        <f t="shared" si="989"/>
        <v>166.33333333333334</v>
      </c>
      <c r="AF2014" s="24">
        <f t="shared" si="962"/>
        <v>531.57514645713638</v>
      </c>
      <c r="AG2014" s="3">
        <f t="shared" si="990"/>
        <v>-1</v>
      </c>
      <c r="AH2014" s="3">
        <f>IF(AC2014&lt;=450,AthetaR30_0,IF(AC2014&gt;=650,AthetaR30_2,(IF(AC2014&lt;=550,AthetaR30_0+(AthetaR30_1-AthetaR30_0)/100*(AC2014-450),AthetaR30_1+(AthetaR30_2-AthetaR30_1)/100*(AC2014-450)))))</f>
        <v>0</v>
      </c>
      <c r="AI2014" s="3">
        <f>IF(AD2014&lt;=450,AthetaR60_0,IF(AD2014&gt;=650,AthetaR60_2,(IF(AD2014&lt;=550,AthetaR60_0+(AthetaR60_1-AthetaR60_0)/100*(AD2014-450),AthetaR60_1+(AthetaR60_2-AthetaR60_1)/100*(AD2014-450)))))</f>
        <v>0.5</v>
      </c>
      <c r="AJ2014" s="3">
        <f>IF(AE2014&lt;=450,AthetaR90_0,IF(AE2014&gt;=650,AthetaR90_2,(IF(AE2014&lt;=550,AthetaR90_0+(AthetaR90_1-AthetaR90_0)/100*(AE2014-450),AthetaR90_1+(AthetaR90_2-AthetaR90_1)/100*(AE2014-450)))))</f>
        <v>1.3</v>
      </c>
      <c r="AK2014" s="3">
        <f>IF(AF2014&lt;=450,AthetaR120_0,IF(AF2014&gt;=650,AthetaR120_2,(IF(AF2014&lt;=550,AthetaR120_0+(AthetaR120_1-AthetaR120_0)/100*(AF2014-450),AthetaR120_1+(AthetaR120_2-AthetaR120_1)/100*(AF2014-450)))))</f>
        <v>1.3126589455086182</v>
      </c>
      <c r="AL2014" s="24">
        <f t="shared" si="991"/>
        <v>735.63273900138938</v>
      </c>
      <c r="AM2014" s="14">
        <f t="shared" si="992"/>
        <v>601.25517005524614</v>
      </c>
    </row>
    <row r="2015" spans="2:39" x14ac:dyDescent="0.25">
      <c r="B2015" s="3">
        <f t="shared" si="975"/>
        <v>9985</v>
      </c>
      <c r="C2015" s="14">
        <f t="shared" si="976"/>
        <v>166.41666666666666</v>
      </c>
      <c r="D2015" s="11">
        <f t="shared" si="977"/>
        <v>1097.9914482714526</v>
      </c>
      <c r="E2015" s="11">
        <f t="shared" si="963"/>
        <v>873.18697385318217</v>
      </c>
      <c r="F2015" s="11">
        <f t="shared" si="978"/>
        <v>451.1684756138323</v>
      </c>
      <c r="G2015" s="11">
        <f t="shared" si="964"/>
        <v>735.6810875779297</v>
      </c>
      <c r="H2015" s="11">
        <f t="shared" si="965"/>
        <v>613.34210029157384</v>
      </c>
      <c r="I2015" s="24">
        <f t="shared" si="979"/>
        <v>451.1684756138323</v>
      </c>
      <c r="J2015" s="12">
        <f t="shared" si="966"/>
        <v>0.18245001198111221</v>
      </c>
      <c r="K2015" s="24">
        <f t="shared" si="967"/>
        <v>633.6261329123347</v>
      </c>
      <c r="L2015" s="12">
        <f t="shared" si="980"/>
        <v>0.17514368014288614</v>
      </c>
      <c r="M2015" s="24">
        <f t="shared" si="981"/>
        <v>735.6810875779297</v>
      </c>
      <c r="N2015" s="12">
        <f t="shared" si="968"/>
        <v>8.8549483226549403E-2</v>
      </c>
      <c r="O2015" s="24">
        <f t="shared" si="969"/>
        <v>4351.8076495764317</v>
      </c>
      <c r="P2015" s="12">
        <f t="shared" si="982"/>
        <v>4.8781080379973599E-2</v>
      </c>
      <c r="Q2015" s="24">
        <f t="shared" si="983"/>
        <v>613.34210029157384</v>
      </c>
      <c r="R2015" s="12">
        <f t="shared" si="970"/>
        <v>0.27514251009501628</v>
      </c>
      <c r="S2015" s="24">
        <f t="shared" si="971"/>
        <v>770.30145245838071</v>
      </c>
      <c r="T2015" s="12">
        <f t="shared" si="984"/>
        <v>0.19172520307006202</v>
      </c>
      <c r="W2015" s="24">
        <f t="shared" si="985"/>
        <v>725.75046137907395</v>
      </c>
      <c r="X2015" s="24">
        <f t="shared" si="986"/>
        <v>1727.427732289322</v>
      </c>
      <c r="Y2015" s="13">
        <f t="shared" si="972"/>
        <v>0.17514368014288614</v>
      </c>
      <c r="Z2015" s="24">
        <f t="shared" si="973"/>
        <v>3685.9128118527051</v>
      </c>
      <c r="AA2015" s="24">
        <f t="shared" si="974"/>
        <v>20306.972913788599</v>
      </c>
      <c r="AB2015" s="24">
        <f t="shared" si="987"/>
        <v>735.6810875779297</v>
      </c>
      <c r="AC2015" s="24">
        <f t="shared" si="988"/>
        <v>613.34210029157384</v>
      </c>
      <c r="AE2015" s="14">
        <f t="shared" si="989"/>
        <v>166.41666666666666</v>
      </c>
      <c r="AF2015" s="24">
        <f t="shared" si="962"/>
        <v>531.67105014578692</v>
      </c>
      <c r="AG2015" s="3">
        <f t="shared" si="990"/>
        <v>-1</v>
      </c>
      <c r="AH2015" s="3">
        <f>IF(AC2015&lt;=450,AthetaR30_0,IF(AC2015&gt;=650,AthetaR30_2,(IF(AC2015&lt;=550,AthetaR30_0+(AthetaR30_1-AthetaR30_0)/100*(AC2015-450),AthetaR30_1+(AthetaR30_2-AthetaR30_1)/100*(AC2015-450)))))</f>
        <v>0</v>
      </c>
      <c r="AI2015" s="3">
        <f>IF(AD2015&lt;=450,AthetaR60_0,IF(AD2015&gt;=650,AthetaR60_2,(IF(AD2015&lt;=550,AthetaR60_0+(AthetaR60_1-AthetaR60_0)/100*(AD2015-450),AthetaR60_1+(AthetaR60_2-AthetaR60_1)/100*(AD2015-450)))))</f>
        <v>0.5</v>
      </c>
      <c r="AJ2015" s="3">
        <f>IF(AE2015&lt;=450,AthetaR90_0,IF(AE2015&gt;=650,AthetaR90_2,(IF(AE2015&lt;=550,AthetaR90_0+(AthetaR90_1-AthetaR90_0)/100*(AE2015-450),AthetaR90_1+(AthetaR90_2-AthetaR90_1)/100*(AE2015-450)))))</f>
        <v>1.3</v>
      </c>
      <c r="AK2015" s="3">
        <f>IF(AF2015&lt;=450,AthetaR120_0,IF(AF2015&gt;=650,AthetaR120_2,(IF(AF2015&lt;=550,AthetaR120_0+(AthetaR120_1-AthetaR120_0)/100*(AF2015-450),AthetaR120_1+(AthetaR120_2-AthetaR120_1)/100*(AF2015-450)))))</f>
        <v>1.3119684389503343</v>
      </c>
      <c r="AL2015" s="24">
        <f t="shared" si="991"/>
        <v>735.6810875779297</v>
      </c>
      <c r="AM2015" s="14">
        <f t="shared" si="992"/>
        <v>601.43839292065627</v>
      </c>
    </row>
    <row r="2016" spans="2:39" x14ac:dyDescent="0.25">
      <c r="B2016" s="3">
        <f t="shared" si="975"/>
        <v>9990</v>
      </c>
      <c r="C2016" s="14">
        <f t="shared" si="976"/>
        <v>166.5</v>
      </c>
      <c r="D2016" s="11">
        <f t="shared" si="977"/>
        <v>1098.0664015477814</v>
      </c>
      <c r="E2016" s="11">
        <f t="shared" si="963"/>
        <v>873.40077220183434</v>
      </c>
      <c r="F2016" s="11">
        <f t="shared" si="978"/>
        <v>451.34361929397517</v>
      </c>
      <c r="G2016" s="11">
        <f t="shared" si="964"/>
        <v>735.72986865830967</v>
      </c>
      <c r="H2016" s="11">
        <f t="shared" si="965"/>
        <v>613.53382549464391</v>
      </c>
      <c r="I2016" s="24">
        <f t="shared" si="979"/>
        <v>451.34361929397517</v>
      </c>
      <c r="J2016" s="12">
        <f t="shared" si="966"/>
        <v>0.18241955903302515</v>
      </c>
      <c r="K2016" s="24">
        <f t="shared" si="967"/>
        <v>633.73190985771521</v>
      </c>
      <c r="L2016" s="12">
        <f t="shared" si="980"/>
        <v>0.17508948966558324</v>
      </c>
      <c r="M2016" s="24">
        <f t="shared" si="981"/>
        <v>735.72986865830967</v>
      </c>
      <c r="N2016" s="12">
        <f t="shared" si="968"/>
        <v>8.9355632578557692E-2</v>
      </c>
      <c r="O2016" s="24">
        <f t="shared" si="969"/>
        <v>4312.5464769392556</v>
      </c>
      <c r="P2016" s="12">
        <f t="shared" si="982"/>
        <v>4.9216072945426598E-2</v>
      </c>
      <c r="Q2016" s="24">
        <f t="shared" si="983"/>
        <v>613.53382549464391</v>
      </c>
      <c r="R2016" s="12">
        <f t="shared" si="970"/>
        <v>0.27508513484027525</v>
      </c>
      <c r="S2016" s="24">
        <f t="shared" si="971"/>
        <v>770.46211632736004</v>
      </c>
      <c r="T2016" s="12">
        <f t="shared" si="984"/>
        <v>0.19164298019788464</v>
      </c>
      <c r="W2016" s="24">
        <f t="shared" si="985"/>
        <v>725.92560505921688</v>
      </c>
      <c r="X2016" s="24">
        <f t="shared" si="986"/>
        <v>1742.8241442959388</v>
      </c>
      <c r="Y2016" s="13">
        <f t="shared" si="972"/>
        <v>0.17508948966558324</v>
      </c>
      <c r="Z2016" s="24">
        <f t="shared" si="973"/>
        <v>3686.8791785654366</v>
      </c>
      <c r="AA2016" s="24">
        <f t="shared" si="974"/>
        <v>20323.364119867219</v>
      </c>
      <c r="AB2016" s="24">
        <f t="shared" si="987"/>
        <v>735.72986865830967</v>
      </c>
      <c r="AC2016" s="24">
        <f t="shared" si="988"/>
        <v>613.53382549464391</v>
      </c>
      <c r="AE2016" s="14">
        <f t="shared" si="989"/>
        <v>166.5</v>
      </c>
      <c r="AF2016" s="24">
        <f t="shared" si="962"/>
        <v>531.76691274732195</v>
      </c>
      <c r="AG2016" s="3">
        <f t="shared" si="990"/>
        <v>-1</v>
      </c>
      <c r="AH2016" s="3">
        <f>IF(AC2016&lt;=450,AthetaR30_0,IF(AC2016&gt;=650,AthetaR30_2,(IF(AC2016&lt;=550,AthetaR30_0+(AthetaR30_1-AthetaR30_0)/100*(AC2016-450),AthetaR30_1+(AthetaR30_2-AthetaR30_1)/100*(AC2016-450)))))</f>
        <v>0</v>
      </c>
      <c r="AI2016" s="3">
        <f>IF(AD2016&lt;=450,AthetaR60_0,IF(AD2016&gt;=650,AthetaR60_2,(IF(AD2016&lt;=550,AthetaR60_0+(AthetaR60_1-AthetaR60_0)/100*(AD2016-450),AthetaR60_1+(AthetaR60_2-AthetaR60_1)/100*(AD2016-450)))))</f>
        <v>0.5</v>
      </c>
      <c r="AJ2016" s="3">
        <f>IF(AE2016&lt;=450,AthetaR90_0,IF(AE2016&gt;=650,AthetaR90_2,(IF(AE2016&lt;=550,AthetaR90_0+(AthetaR90_1-AthetaR90_0)/100*(AE2016-450),AthetaR90_1+(AthetaR90_2-AthetaR90_1)/100*(AE2016-450)))))</f>
        <v>1.3</v>
      </c>
      <c r="AK2016" s="3">
        <f>IF(AF2016&lt;=450,AthetaR120_0,IF(AF2016&gt;=650,AthetaR120_2,(IF(AF2016&lt;=550,AthetaR120_0+(AthetaR120_1-AthetaR120_0)/100*(AF2016-450),AthetaR120_1+(AthetaR120_2-AthetaR120_1)/100*(AF2016-450)))))</f>
        <v>1.3112782282192821</v>
      </c>
      <c r="AL2016" s="24">
        <f t="shared" si="991"/>
        <v>735.72986865830967</v>
      </c>
      <c r="AM2016" s="14">
        <f t="shared" si="992"/>
        <v>601.62153296992847</v>
      </c>
    </row>
    <row r="2017" spans="2:39" x14ac:dyDescent="0.25">
      <c r="B2017" s="3">
        <f t="shared" si="975"/>
        <v>9995</v>
      </c>
      <c r="C2017" s="14">
        <f t="shared" si="976"/>
        <v>166.58333333333334</v>
      </c>
      <c r="D2017" s="11">
        <f t="shared" si="977"/>
        <v>1098.1413173474702</v>
      </c>
      <c r="E2017" s="11">
        <f t="shared" si="963"/>
        <v>873.61457055048641</v>
      </c>
      <c r="F2017" s="11">
        <f t="shared" si="978"/>
        <v>451.51870878364076</v>
      </c>
      <c r="G2017" s="11">
        <f t="shared" si="964"/>
        <v>735.77908473125513</v>
      </c>
      <c r="H2017" s="11">
        <f t="shared" si="965"/>
        <v>613.72546847484182</v>
      </c>
      <c r="I2017" s="24">
        <f t="shared" si="979"/>
        <v>451.51870878364076</v>
      </c>
      <c r="J2017" s="12">
        <f t="shared" si="966"/>
        <v>0.18238910244592718</v>
      </c>
      <c r="K2017" s="24">
        <f t="shared" si="967"/>
        <v>633.83773477187128</v>
      </c>
      <c r="L2017" s="12">
        <f t="shared" si="980"/>
        <v>0.17503530760710201</v>
      </c>
      <c r="M2017" s="24">
        <f t="shared" si="981"/>
        <v>735.77908473125513</v>
      </c>
      <c r="N2017" s="12">
        <f t="shared" si="968"/>
        <v>9.0166843753413745E-2</v>
      </c>
      <c r="O2017" s="24">
        <f t="shared" si="969"/>
        <v>4273.7474489534643</v>
      </c>
      <c r="P2017" s="12">
        <f t="shared" si="982"/>
        <v>4.9653545056457707E-2</v>
      </c>
      <c r="Q2017" s="24">
        <f t="shared" si="983"/>
        <v>613.72546847484182</v>
      </c>
      <c r="R2017" s="12">
        <f t="shared" si="970"/>
        <v>0.27502763129244806</v>
      </c>
      <c r="S2017" s="24">
        <f t="shared" si="971"/>
        <v>770.62320670561428</v>
      </c>
      <c r="T2017" s="12">
        <f t="shared" si="984"/>
        <v>0.19156070850731965</v>
      </c>
      <c r="W2017" s="24">
        <f t="shared" si="985"/>
        <v>726.10069454888242</v>
      </c>
      <c r="X2017" s="24">
        <f t="shared" si="986"/>
        <v>1758.6688161264783</v>
      </c>
      <c r="Y2017" s="13">
        <f t="shared" si="972"/>
        <v>0.17503530760710201</v>
      </c>
      <c r="Z2017" s="24">
        <f t="shared" si="973"/>
        <v>3687.8469000400996</v>
      </c>
      <c r="AA2017" s="24">
        <f t="shared" si="974"/>
        <v>20339.77115515271</v>
      </c>
      <c r="AB2017" s="24">
        <f t="shared" si="987"/>
        <v>735.77908473125513</v>
      </c>
      <c r="AC2017" s="24">
        <f t="shared" si="988"/>
        <v>613.72546847484182</v>
      </c>
      <c r="AE2017" s="14">
        <f t="shared" si="989"/>
        <v>166.58333333333334</v>
      </c>
      <c r="AF2017" s="24">
        <f t="shared" si="962"/>
        <v>531.86273423742091</v>
      </c>
      <c r="AG2017" s="3">
        <f t="shared" si="990"/>
        <v>-1</v>
      </c>
      <c r="AH2017" s="3">
        <f>IF(AC2017&lt;=450,AthetaR30_0,IF(AC2017&gt;=650,AthetaR30_2,(IF(AC2017&lt;=550,AthetaR30_0+(AthetaR30_1-AthetaR30_0)/100*(AC2017-450),AthetaR30_1+(AthetaR30_2-AthetaR30_1)/100*(AC2017-450)))))</f>
        <v>0</v>
      </c>
      <c r="AI2017" s="3">
        <f>IF(AD2017&lt;=450,AthetaR60_0,IF(AD2017&gt;=650,AthetaR60_2,(IF(AD2017&lt;=550,AthetaR60_0+(AthetaR60_1-AthetaR60_0)/100*(AD2017-450),AthetaR60_1+(AthetaR60_2-AthetaR60_1)/100*(AD2017-450)))))</f>
        <v>0.5</v>
      </c>
      <c r="AJ2017" s="3">
        <f>IF(AE2017&lt;=450,AthetaR90_0,IF(AE2017&gt;=650,AthetaR90_2,(IF(AE2017&lt;=550,AthetaR90_0+(AthetaR90_1-AthetaR90_0)/100*(AE2017-450),AthetaR90_1+(AthetaR90_2-AthetaR90_1)/100*(AE2017-450)))))</f>
        <v>1.3</v>
      </c>
      <c r="AK2017" s="3">
        <f>IF(AF2017&lt;=450,AthetaR120_0,IF(AF2017&gt;=650,AthetaR120_2,(IF(AF2017&lt;=550,AthetaR120_0+(AthetaR120_1-AthetaR120_0)/100*(AF2017-450),AthetaR120_1+(AthetaR120_2-AthetaR120_1)/100*(AF2017-450)))))</f>
        <v>1.3105883134905696</v>
      </c>
      <c r="AL2017" s="24">
        <f t="shared" si="991"/>
        <v>735.77908473125513</v>
      </c>
      <c r="AM2017" s="14">
        <f t="shared" si="992"/>
        <v>601.80459015606687</v>
      </c>
    </row>
    <row r="2018" spans="2:39" x14ac:dyDescent="0.25">
      <c r="B2018" s="3">
        <f t="shared" si="975"/>
        <v>10000</v>
      </c>
      <c r="C2018" s="14">
        <f t="shared" si="976"/>
        <v>166.66666666666666</v>
      </c>
      <c r="D2018" s="11">
        <f t="shared" si="977"/>
        <v>1098.2161957079775</v>
      </c>
      <c r="E2018" s="11">
        <f t="shared" si="963"/>
        <v>873.82836889913847</v>
      </c>
      <c r="F2018" s="11">
        <f t="shared" si="978"/>
        <v>451.69374409124788</v>
      </c>
      <c r="G2018" s="11">
        <f t="shared" si="964"/>
        <v>735.82873827631158</v>
      </c>
      <c r="H2018" s="11">
        <f t="shared" si="965"/>
        <v>613.91702918334909</v>
      </c>
      <c r="I2018" s="24">
        <f t="shared" si="979"/>
        <v>451.69374409124788</v>
      </c>
      <c r="J2018" s="12">
        <f t="shared" si="966"/>
        <v>0.18235864222808221</v>
      </c>
      <c r="K2018" s="24">
        <f t="shared" si="967"/>
        <v>633.94360765644456</v>
      </c>
      <c r="L2018" s="12">
        <f t="shared" si="980"/>
        <v>0.17498113398358997</v>
      </c>
      <c r="M2018" s="24">
        <f t="shared" si="981"/>
        <v>735.82873827631158</v>
      </c>
      <c r="N2018" s="12">
        <f t="shared" si="968"/>
        <v>9.0983109332817252E-2</v>
      </c>
      <c r="O2018" s="24">
        <f t="shared" si="969"/>
        <v>4235.4050251428725</v>
      </c>
      <c r="P2018" s="12">
        <f t="shared" si="982"/>
        <v>5.0093487123070476E-2</v>
      </c>
      <c r="Q2018" s="24">
        <f t="shared" si="983"/>
        <v>613.91702918334909</v>
      </c>
      <c r="R2018" s="12">
        <f t="shared" si="970"/>
        <v>0.27496999905138919</v>
      </c>
      <c r="S2018" s="24">
        <f t="shared" si="971"/>
        <v>770.78472520787875</v>
      </c>
      <c r="T2018" s="12">
        <f t="shared" si="984"/>
        <v>0.19147838782029994</v>
      </c>
      <c r="W2018" s="24">
        <f t="shared" si="985"/>
        <v>726.27572985648953</v>
      </c>
      <c r="X2018" s="24">
        <f t="shared" si="986"/>
        <v>1774.9816117207752</v>
      </c>
      <c r="Y2018" s="13">
        <f t="shared" si="972"/>
        <v>0.17498113398358997</v>
      </c>
      <c r="Z2018" s="24">
        <f t="shared" si="973"/>
        <v>3688.8159760662234</v>
      </c>
      <c r="AA2018" s="24">
        <f t="shared" si="974"/>
        <v>20356.194032078223</v>
      </c>
      <c r="AB2018" s="24">
        <f t="shared" si="987"/>
        <v>735.82873827631158</v>
      </c>
      <c r="AC2018" s="24">
        <f t="shared" si="988"/>
        <v>613.91702918334909</v>
      </c>
      <c r="AE2018" s="14">
        <f t="shared" si="989"/>
        <v>166.66666666666666</v>
      </c>
      <c r="AF2018" s="24">
        <f t="shared" si="962"/>
        <v>531.95851459167454</v>
      </c>
      <c r="AG2018" s="3">
        <f t="shared" si="990"/>
        <v>-1</v>
      </c>
      <c r="AH2018" s="3">
        <f>IF(AC2018&lt;=450,AthetaR30_0,IF(AC2018&gt;=650,AthetaR30_2,(IF(AC2018&lt;=550,AthetaR30_0+(AthetaR30_1-AthetaR30_0)/100*(AC2018-450),AthetaR30_1+(AthetaR30_2-AthetaR30_1)/100*(AC2018-450)))))</f>
        <v>0</v>
      </c>
      <c r="AI2018" s="3">
        <f>IF(AD2018&lt;=450,AthetaR60_0,IF(AD2018&gt;=650,AthetaR60_2,(IF(AD2018&lt;=550,AthetaR60_0+(AthetaR60_1-AthetaR60_0)/100*(AD2018-450),AthetaR60_1+(AthetaR60_2-AthetaR60_1)/100*(AD2018-450)))))</f>
        <v>0.5</v>
      </c>
      <c r="AJ2018" s="3">
        <f>IF(AE2018&lt;=450,AthetaR90_0,IF(AE2018&gt;=650,AthetaR90_2,(IF(AE2018&lt;=550,AthetaR90_0+(AthetaR90_1-AthetaR90_0)/100*(AE2018-450),AthetaR90_1+(AthetaR90_2-AthetaR90_1)/100*(AE2018-450)))))</f>
        <v>1.3</v>
      </c>
      <c r="AK2018" s="3">
        <f>IF(AF2018&lt;=450,AthetaR120_0,IF(AF2018&gt;=650,AthetaR120_2,(IF(AF2018&lt;=550,AthetaR120_0+(AthetaR120_1-AthetaR120_0)/100*(AF2018-450),AthetaR120_1+(AthetaR120_2-AthetaR120_1)/100*(AF2018-450)))))</f>
        <v>1.3098986949399434</v>
      </c>
      <c r="AL2018" s="24">
        <f t="shared" si="991"/>
        <v>735.82873827631158</v>
      </c>
      <c r="AM2018" s="14">
        <f t="shared" si="992"/>
        <v>601.98756443189336</v>
      </c>
    </row>
    <row r="2019" spans="2:39" x14ac:dyDescent="0.25">
      <c r="B2019" s="3">
        <f t="shared" si="975"/>
        <v>10005</v>
      </c>
      <c r="C2019" s="14">
        <f t="shared" si="976"/>
        <v>166.75</v>
      </c>
      <c r="D2019" s="11">
        <f t="shared" si="977"/>
        <v>1098.2910366667049</v>
      </c>
      <c r="E2019" s="11">
        <f t="shared" si="963"/>
        <v>874.04216724779053</v>
      </c>
      <c r="F2019" s="11">
        <f t="shared" si="978"/>
        <v>451.86872522523146</v>
      </c>
      <c r="G2019" s="11">
        <f t="shared" si="964"/>
        <v>735.87883176343462</v>
      </c>
      <c r="H2019" s="11">
        <f t="shared" si="965"/>
        <v>614.10850757116941</v>
      </c>
      <c r="I2019" s="24">
        <f t="shared" si="979"/>
        <v>451.86872522523146</v>
      </c>
      <c r="J2019" s="12">
        <f t="shared" si="966"/>
        <v>0.18232817838777446</v>
      </c>
      <c r="K2019" s="24">
        <f t="shared" si="967"/>
        <v>634.04952851299288</v>
      </c>
      <c r="L2019" s="12">
        <f t="shared" si="980"/>
        <v>0.1749269688112082</v>
      </c>
      <c r="M2019" s="24">
        <f t="shared" si="981"/>
        <v>735.87883176343462</v>
      </c>
      <c r="N2019" s="12">
        <f t="shared" si="968"/>
        <v>9.1804421212628537E-2</v>
      </c>
      <c r="O2019" s="24">
        <f t="shared" si="969"/>
        <v>4197.5137295275399</v>
      </c>
      <c r="P2019" s="12">
        <f t="shared" si="982"/>
        <v>5.0535889144583755E-2</v>
      </c>
      <c r="Q2019" s="24">
        <f t="shared" si="983"/>
        <v>614.10850757116941</v>
      </c>
      <c r="R2019" s="12">
        <f t="shared" si="970"/>
        <v>0.27491223771538975</v>
      </c>
      <c r="S2019" s="24">
        <f t="shared" si="971"/>
        <v>770.94667345676692</v>
      </c>
      <c r="T2019" s="12">
        <f t="shared" si="984"/>
        <v>0.19139601795797168</v>
      </c>
      <c r="W2019" s="24">
        <f t="shared" si="985"/>
        <v>726.45071099047311</v>
      </c>
      <c r="X2019" s="24">
        <f t="shared" si="986"/>
        <v>1791.7835862687987</v>
      </c>
      <c r="Y2019" s="13">
        <f t="shared" si="972"/>
        <v>0.1749269688112082</v>
      </c>
      <c r="Z2019" s="24">
        <f t="shared" si="973"/>
        <v>3689.7864064329356</v>
      </c>
      <c r="AA2019" s="24">
        <f t="shared" si="974"/>
        <v>20372.632763077643</v>
      </c>
      <c r="AB2019" s="24">
        <f t="shared" si="987"/>
        <v>735.87883176343462</v>
      </c>
      <c r="AC2019" s="24">
        <f t="shared" si="988"/>
        <v>614.10850757116941</v>
      </c>
      <c r="AE2019" s="14">
        <f t="shared" si="989"/>
        <v>166.75</v>
      </c>
      <c r="AF2019" s="24">
        <f t="shared" si="962"/>
        <v>532.05425378558471</v>
      </c>
      <c r="AG2019" s="3">
        <f t="shared" si="990"/>
        <v>-1</v>
      </c>
      <c r="AH2019" s="3">
        <f>IF(AC2019&lt;=450,AthetaR30_0,IF(AC2019&gt;=650,AthetaR30_2,(IF(AC2019&lt;=550,AthetaR30_0+(AthetaR30_1-AthetaR30_0)/100*(AC2019-450),AthetaR30_1+(AthetaR30_2-AthetaR30_1)/100*(AC2019-450)))))</f>
        <v>0</v>
      </c>
      <c r="AI2019" s="3">
        <f>IF(AD2019&lt;=450,AthetaR60_0,IF(AD2019&gt;=650,AthetaR60_2,(IF(AD2019&lt;=550,AthetaR60_0+(AthetaR60_1-AthetaR60_0)/100*(AD2019-450),AthetaR60_1+(AthetaR60_2-AthetaR60_1)/100*(AD2019-450)))))</f>
        <v>0.5</v>
      </c>
      <c r="AJ2019" s="3">
        <f>IF(AE2019&lt;=450,AthetaR90_0,IF(AE2019&gt;=650,AthetaR90_2,(IF(AE2019&lt;=550,AthetaR90_0+(AthetaR90_1-AthetaR90_0)/100*(AE2019-450),AthetaR90_1+(AthetaR90_2-AthetaR90_1)/100*(AE2019-450)))))</f>
        <v>1.3</v>
      </c>
      <c r="AK2019" s="3">
        <f>IF(AF2019&lt;=450,AthetaR120_0,IF(AF2019&gt;=650,AthetaR120_2,(IF(AF2019&lt;=550,AthetaR120_0+(AthetaR120_1-AthetaR120_0)/100*(AF2019-450),AthetaR120_1+(AthetaR120_2-AthetaR120_1)/100*(AF2019-450)))))</f>
        <v>1.3092093727437901</v>
      </c>
      <c r="AL2019" s="24">
        <f t="shared" si="991"/>
        <v>735.87883176343462</v>
      </c>
      <c r="AM2019" s="14">
        <f t="shared" si="992"/>
        <v>602.17045575004772</v>
      </c>
    </row>
    <row r="2020" spans="2:39" x14ac:dyDescent="0.25">
      <c r="B2020" s="3">
        <f t="shared" si="975"/>
        <v>10010</v>
      </c>
      <c r="C2020" s="14">
        <f t="shared" si="976"/>
        <v>166.83333333333334</v>
      </c>
      <c r="D2020" s="11">
        <f t="shared" si="977"/>
        <v>1098.3658402609979</v>
      </c>
      <c r="E2020" s="11">
        <f t="shared" si="963"/>
        <v>874.25596559644259</v>
      </c>
      <c r="F2020" s="11">
        <f t="shared" si="978"/>
        <v>452.04365219404269</v>
      </c>
      <c r="G2020" s="11">
        <f t="shared" si="964"/>
        <v>735.92936765257923</v>
      </c>
      <c r="H2020" s="11">
        <f t="shared" si="965"/>
        <v>614.29990358912744</v>
      </c>
      <c r="I2020" s="24">
        <f t="shared" si="979"/>
        <v>452.04365219404269</v>
      </c>
      <c r="J2020" s="12">
        <f t="shared" si="966"/>
        <v>0.18229771093330926</v>
      </c>
      <c r="K2020" s="24">
        <f t="shared" si="967"/>
        <v>634.15549734298963</v>
      </c>
      <c r="L2020" s="12">
        <f t="shared" si="980"/>
        <v>0.17487281210610664</v>
      </c>
      <c r="M2020" s="24">
        <f t="shared" si="981"/>
        <v>735.92936765257923</v>
      </c>
      <c r="N2020" s="12">
        <f t="shared" si="968"/>
        <v>9.2630770599358342E-2</v>
      </c>
      <c r="O2020" s="24">
        <f t="shared" si="969"/>
        <v>4160.0681499027378</v>
      </c>
      <c r="P2020" s="12">
        <f t="shared" si="982"/>
        <v>5.0980740708865574E-2</v>
      </c>
      <c r="Q2020" s="24">
        <f t="shared" si="983"/>
        <v>614.29990358912744</v>
      </c>
      <c r="R2020" s="12">
        <f t="shared" si="970"/>
        <v>0.27485434688117066</v>
      </c>
      <c r="S2020" s="24">
        <f t="shared" si="971"/>
        <v>771.10905308281713</v>
      </c>
      <c r="T2020" s="12">
        <f t="shared" si="984"/>
        <v>0.1913135987406524</v>
      </c>
      <c r="W2020" s="24">
        <f t="shared" si="985"/>
        <v>726.62563795928429</v>
      </c>
      <c r="X2020" s="24">
        <f t="shared" si="986"/>
        <v>1809.0970768697173</v>
      </c>
      <c r="Y2020" s="13">
        <f t="shared" si="972"/>
        <v>0.17487281210610664</v>
      </c>
      <c r="Z2020" s="24">
        <f t="shared" si="973"/>
        <v>3690.7581909289574</v>
      </c>
      <c r="AA2020" s="24">
        <f t="shared" si="974"/>
        <v>20389.087360585592</v>
      </c>
      <c r="AB2020" s="24">
        <f t="shared" si="987"/>
        <v>735.92936765257923</v>
      </c>
      <c r="AC2020" s="24">
        <f t="shared" si="988"/>
        <v>614.29990358912744</v>
      </c>
      <c r="AE2020" s="14">
        <f t="shared" si="989"/>
        <v>166.83333333333334</v>
      </c>
      <c r="AF2020" s="24">
        <f t="shared" si="962"/>
        <v>532.14995179456378</v>
      </c>
      <c r="AG2020" s="3">
        <f t="shared" si="990"/>
        <v>-1</v>
      </c>
      <c r="AH2020" s="3">
        <f>IF(AC2020&lt;=450,AthetaR30_0,IF(AC2020&gt;=650,AthetaR30_2,(IF(AC2020&lt;=550,AthetaR30_0+(AthetaR30_1-AthetaR30_0)/100*(AC2020-450),AthetaR30_1+(AthetaR30_2-AthetaR30_1)/100*(AC2020-450)))))</f>
        <v>0</v>
      </c>
      <c r="AI2020" s="3">
        <f>IF(AD2020&lt;=450,AthetaR60_0,IF(AD2020&gt;=650,AthetaR60_2,(IF(AD2020&lt;=550,AthetaR60_0+(AthetaR60_1-AthetaR60_0)/100*(AD2020-450),AthetaR60_1+(AthetaR60_2-AthetaR60_1)/100*(AD2020-450)))))</f>
        <v>0.5</v>
      </c>
      <c r="AJ2020" s="3">
        <f>IF(AE2020&lt;=450,AthetaR90_0,IF(AE2020&gt;=650,AthetaR90_2,(IF(AE2020&lt;=550,AthetaR90_0+(AthetaR90_1-AthetaR90_0)/100*(AE2020-450),AthetaR90_1+(AthetaR90_2-AthetaR90_1)/100*(AE2020-450)))))</f>
        <v>1.3</v>
      </c>
      <c r="AK2020" s="3">
        <f>IF(AF2020&lt;=450,AthetaR120_0,IF(AF2020&gt;=650,AthetaR120_2,(IF(AF2020&lt;=550,AthetaR120_0+(AthetaR120_1-AthetaR120_0)/100*(AF2020-450),AthetaR120_1+(AthetaR120_2-AthetaR120_1)/100*(AF2020-450)))))</f>
        <v>1.3085203470791411</v>
      </c>
      <c r="AL2020" s="24">
        <f t="shared" si="991"/>
        <v>735.92936765257923</v>
      </c>
      <c r="AM2020" s="14">
        <f t="shared" si="992"/>
        <v>602.35326406298577</v>
      </c>
    </row>
    <row r="2021" spans="2:39" x14ac:dyDescent="0.25">
      <c r="B2021" s="3">
        <f t="shared" si="975"/>
        <v>10015</v>
      </c>
      <c r="C2021" s="14">
        <f t="shared" si="976"/>
        <v>166.91666666666666</v>
      </c>
      <c r="D2021" s="11">
        <f t="shared" si="977"/>
        <v>1098.4406065281464</v>
      </c>
      <c r="E2021" s="11">
        <f t="shared" si="963"/>
        <v>874.46976394509466</v>
      </c>
      <c r="F2021" s="11">
        <f t="shared" si="978"/>
        <v>452.21852500614881</v>
      </c>
      <c r="G2021" s="11">
        <f t="shared" si="964"/>
        <v>735.98034839328807</v>
      </c>
      <c r="H2021" s="11">
        <f t="shared" si="965"/>
        <v>614.49121718786807</v>
      </c>
      <c r="I2021" s="24">
        <f t="shared" si="979"/>
        <v>452.21852500614881</v>
      </c>
      <c r="J2021" s="12">
        <f t="shared" si="966"/>
        <v>0.18226723987301199</v>
      </c>
      <c r="K2021" s="24">
        <f t="shared" si="967"/>
        <v>634.2615141478243</v>
      </c>
      <c r="L2021" s="12">
        <f t="shared" si="980"/>
        <v>0.17481866388439496</v>
      </c>
      <c r="M2021" s="24">
        <f t="shared" si="981"/>
        <v>735.98034839328807</v>
      </c>
      <c r="N2021" s="12">
        <f t="shared" si="968"/>
        <v>9.3462148006872303E-2</v>
      </c>
      <c r="O2021" s="24">
        <f t="shared" si="969"/>
        <v>4123.0629371261894</v>
      </c>
      <c r="P2021" s="12">
        <f t="shared" si="982"/>
        <v>5.1428030991712552E-2</v>
      </c>
      <c r="Q2021" s="24">
        <f t="shared" si="983"/>
        <v>614.49121718786807</v>
      </c>
      <c r="R2021" s="12">
        <f t="shared" si="970"/>
        <v>0.27479632614387539</v>
      </c>
      <c r="S2021" s="24">
        <f t="shared" si="971"/>
        <v>771.271865724539</v>
      </c>
      <c r="T2021" s="12">
        <f t="shared" si="984"/>
        <v>0.19123112998778374</v>
      </c>
      <c r="W2021" s="24">
        <f t="shared" si="985"/>
        <v>726.80051077139035</v>
      </c>
      <c r="X2021" s="24">
        <f t="shared" si="986"/>
        <v>1826.9458015983216</v>
      </c>
      <c r="Y2021" s="13">
        <f t="shared" si="972"/>
        <v>0.17481866388439496</v>
      </c>
      <c r="Z2021" s="24">
        <f t="shared" si="973"/>
        <v>3691.7313293426078</v>
      </c>
      <c r="AA2021" s="24">
        <f t="shared" si="974"/>
        <v>20405.557837037315</v>
      </c>
      <c r="AB2021" s="24">
        <f t="shared" si="987"/>
        <v>735.98034839328807</v>
      </c>
      <c r="AC2021" s="24">
        <f t="shared" si="988"/>
        <v>614.49121718786807</v>
      </c>
      <c r="AE2021" s="14">
        <f t="shared" si="989"/>
        <v>166.91666666666666</v>
      </c>
      <c r="AF2021" s="24">
        <f t="shared" ref="AF2021:AF2084" si="993">IF(AC2021&lt;=450,Thetha0_0,IF(AC2021&gt;=650,Thetha0_2,(IF(AC2021&lt;=550,Thetha0_0+(Thetha0_1-Thetha0_0)/100*(AC2021-450),Thetha0_1+(Thetha0_2-Thetha0_1)/100*(AC2021-450)))))</f>
        <v>532.24560859393409</v>
      </c>
      <c r="AG2021" s="3">
        <f t="shared" si="990"/>
        <v>-1</v>
      </c>
      <c r="AH2021" s="3">
        <f>IF(AC2021&lt;=450,AthetaR30_0,IF(AC2021&gt;=650,AthetaR30_2,(IF(AC2021&lt;=550,AthetaR30_0+(AthetaR30_1-AthetaR30_0)/100*(AC2021-450),AthetaR30_1+(AthetaR30_2-AthetaR30_1)/100*(AC2021-450)))))</f>
        <v>0</v>
      </c>
      <c r="AI2021" s="3">
        <f>IF(AD2021&lt;=450,AthetaR60_0,IF(AD2021&gt;=650,AthetaR60_2,(IF(AD2021&lt;=550,AthetaR60_0+(AthetaR60_1-AthetaR60_0)/100*(AD2021-450),AthetaR60_1+(AthetaR60_2-AthetaR60_1)/100*(AD2021-450)))))</f>
        <v>0.5</v>
      </c>
      <c r="AJ2021" s="3">
        <f>IF(AE2021&lt;=450,AthetaR90_0,IF(AE2021&gt;=650,AthetaR90_2,(IF(AE2021&lt;=550,AthetaR90_0+(AthetaR90_1-AthetaR90_0)/100*(AE2021-450),AthetaR90_1+(AthetaR90_2-AthetaR90_1)/100*(AE2021-450)))))</f>
        <v>1.3</v>
      </c>
      <c r="AK2021" s="3">
        <f>IF(AF2021&lt;=450,AthetaR120_0,IF(AF2021&gt;=650,AthetaR120_2,(IF(AF2021&lt;=550,AthetaR120_0+(AthetaR120_1-AthetaR120_0)/100*(AF2021-450),AthetaR120_1+(AthetaR120_2-AthetaR120_1)/100*(AF2021-450)))))</f>
        <v>1.3078316181236747</v>
      </c>
      <c r="AL2021" s="24">
        <f t="shared" si="991"/>
        <v>735.98034839328807</v>
      </c>
      <c r="AM2021" s="14">
        <f t="shared" si="992"/>
        <v>602.53598932297893</v>
      </c>
    </row>
    <row r="2022" spans="2:39" x14ac:dyDescent="0.25">
      <c r="B2022" s="3">
        <f t="shared" si="975"/>
        <v>10020</v>
      </c>
      <c r="C2022" s="14">
        <f t="shared" si="976"/>
        <v>167</v>
      </c>
      <c r="D2022" s="11">
        <f t="shared" si="977"/>
        <v>1098.5153355053844</v>
      </c>
      <c r="E2022" s="11">
        <f t="shared" si="963"/>
        <v>874.68356229374672</v>
      </c>
      <c r="F2022" s="11">
        <f t="shared" si="978"/>
        <v>452.39334367003323</v>
      </c>
      <c r="G2022" s="11">
        <f t="shared" si="964"/>
        <v>736.03177642427977</v>
      </c>
      <c r="H2022" s="11">
        <f t="shared" si="965"/>
        <v>614.6824483178558</v>
      </c>
      <c r="I2022" s="24">
        <f t="shared" si="979"/>
        <v>452.39334367003323</v>
      </c>
      <c r="J2022" s="12">
        <f t="shared" si="966"/>
        <v>0.18223676521522869</v>
      </c>
      <c r="K2022" s="24">
        <f t="shared" si="967"/>
        <v>634.3675789288028</v>
      </c>
      <c r="L2022" s="12">
        <f t="shared" si="980"/>
        <v>0.17476452416219648</v>
      </c>
      <c r="M2022" s="24">
        <f t="shared" si="981"/>
        <v>736.03177642427977</v>
      </c>
      <c r="N2022" s="12">
        <f t="shared" si="968"/>
        <v>9.4298543253332381E-2</v>
      </c>
      <c r="O2022" s="24">
        <f t="shared" si="969"/>
        <v>4086.4928044126468</v>
      </c>
      <c r="P2022" s="12">
        <f t="shared" si="982"/>
        <v>5.1877748756431599E-2</v>
      </c>
      <c r="Q2022" s="24">
        <f t="shared" si="983"/>
        <v>614.6824483178558</v>
      </c>
      <c r="R2022" s="12">
        <f t="shared" si="970"/>
        <v>0.27473817509706255</v>
      </c>
      <c r="S2022" s="24">
        <f t="shared" si="971"/>
        <v>771.43511302846139</v>
      </c>
      <c r="T2022" s="12">
        <f t="shared" si="984"/>
        <v>0.19114861151800944</v>
      </c>
      <c r="W2022" s="24">
        <f t="shared" si="985"/>
        <v>726.97532943527472</v>
      </c>
      <c r="X2022" s="24">
        <f t="shared" si="986"/>
        <v>1845.3549679027519</v>
      </c>
      <c r="Y2022" s="13">
        <f t="shared" si="972"/>
        <v>0.17476452416219648</v>
      </c>
      <c r="Z2022" s="24">
        <f t="shared" si="973"/>
        <v>3692.7058214618</v>
      </c>
      <c r="AA2022" s="24">
        <f t="shared" si="974"/>
        <v>20422.044204868849</v>
      </c>
      <c r="AB2022" s="24">
        <f t="shared" si="987"/>
        <v>736.03177642427977</v>
      </c>
      <c r="AC2022" s="24">
        <f t="shared" si="988"/>
        <v>614.6824483178558</v>
      </c>
      <c r="AE2022" s="14">
        <f t="shared" si="989"/>
        <v>167</v>
      </c>
      <c r="AF2022" s="24">
        <f t="shared" si="993"/>
        <v>532.34122415892784</v>
      </c>
      <c r="AG2022" s="3">
        <f t="shared" si="990"/>
        <v>-1</v>
      </c>
      <c r="AH2022" s="3">
        <f>IF(AC2022&lt;=450,AthetaR30_0,IF(AC2022&gt;=650,AthetaR30_2,(IF(AC2022&lt;=550,AthetaR30_0+(AthetaR30_1-AthetaR30_0)/100*(AC2022-450),AthetaR30_1+(AthetaR30_2-AthetaR30_1)/100*(AC2022-450)))))</f>
        <v>0</v>
      </c>
      <c r="AI2022" s="3">
        <f>IF(AD2022&lt;=450,AthetaR60_0,IF(AD2022&gt;=650,AthetaR60_2,(IF(AD2022&lt;=550,AthetaR60_0+(AthetaR60_1-AthetaR60_0)/100*(AD2022-450),AthetaR60_1+(AthetaR60_2-AthetaR60_1)/100*(AD2022-450)))))</f>
        <v>0.5</v>
      </c>
      <c r="AJ2022" s="3">
        <f>IF(AE2022&lt;=450,AthetaR90_0,IF(AE2022&gt;=650,AthetaR90_2,(IF(AE2022&lt;=550,AthetaR90_0+(AthetaR90_1-AthetaR90_0)/100*(AE2022-450),AthetaR90_1+(AthetaR90_2-AthetaR90_1)/100*(AE2022-450)))))</f>
        <v>1.3</v>
      </c>
      <c r="AK2022" s="3">
        <f>IF(AF2022&lt;=450,AthetaR120_0,IF(AF2022&gt;=650,AthetaR120_2,(IF(AF2022&lt;=550,AthetaR120_0+(AthetaR120_1-AthetaR120_0)/100*(AF2022-450),AthetaR120_1+(AthetaR120_2-AthetaR120_1)/100*(AF2022-450)))))</f>
        <v>1.3071431860557197</v>
      </c>
      <c r="AL2022" s="24">
        <f t="shared" si="991"/>
        <v>736.03177642427977</v>
      </c>
      <c r="AM2022" s="14">
        <f t="shared" si="992"/>
        <v>602.71863148211378</v>
      </c>
    </row>
    <row r="2023" spans="2:39" x14ac:dyDescent="0.25">
      <c r="B2023" s="3">
        <f t="shared" si="975"/>
        <v>10025</v>
      </c>
      <c r="C2023" s="14">
        <f t="shared" si="976"/>
        <v>167.08333333333334</v>
      </c>
      <c r="D2023" s="11">
        <f t="shared" si="977"/>
        <v>1098.5900272298907</v>
      </c>
      <c r="E2023" s="11">
        <f t="shared" si="963"/>
        <v>874.89736064239878</v>
      </c>
      <c r="F2023" s="11">
        <f t="shared" si="978"/>
        <v>452.56810819419542</v>
      </c>
      <c r="G2023" s="11">
        <f t="shared" si="964"/>
        <v>736.08365417303617</v>
      </c>
      <c r="H2023" s="11">
        <f t="shared" si="965"/>
        <v>614.87359692937378</v>
      </c>
      <c r="I2023" s="24">
        <f t="shared" si="979"/>
        <v>452.56810819419542</v>
      </c>
      <c r="J2023" s="12">
        <f t="shared" si="966"/>
        <v>0.1822062869683255</v>
      </c>
      <c r="K2023" s="24">
        <f t="shared" si="967"/>
        <v>634.47369168714749</v>
      </c>
      <c r="L2023" s="12">
        <f t="shared" si="980"/>
        <v>0.17471039295559848</v>
      </c>
      <c r="M2023" s="24">
        <f t="shared" si="981"/>
        <v>736.08365417303617</v>
      </c>
      <c r="N2023" s="12">
        <f t="shared" si="968"/>
        <v>9.5139945458355663E-2</v>
      </c>
      <c r="O2023" s="24">
        <f t="shared" si="969"/>
        <v>4050.3525266367928</v>
      </c>
      <c r="P2023" s="12">
        <f t="shared" si="982"/>
        <v>5.2329882353518223E-2</v>
      </c>
      <c r="Q2023" s="24">
        <f t="shared" si="983"/>
        <v>614.87359692937378</v>
      </c>
      <c r="R2023" s="12">
        <f t="shared" si="970"/>
        <v>0.27467989333269904</v>
      </c>
      <c r="S2023" s="24">
        <f t="shared" si="971"/>
        <v>771.5987966491798</v>
      </c>
      <c r="T2023" s="12">
        <f t="shared" si="984"/>
        <v>0.19106604314909545</v>
      </c>
      <c r="W2023" s="24">
        <f t="shared" si="985"/>
        <v>727.15009395943696</v>
      </c>
      <c r="X2023" s="24">
        <f t="shared" si="986"/>
        <v>1864.3513913753006</v>
      </c>
      <c r="Y2023" s="13">
        <f t="shared" si="972"/>
        <v>0.17471039295559848</v>
      </c>
      <c r="Z2023" s="24">
        <f t="shared" si="973"/>
        <v>3693.6816670740454</v>
      </c>
      <c r="AA2023" s="24">
        <f t="shared" si="974"/>
        <v>20438.546476516858</v>
      </c>
      <c r="AB2023" s="24">
        <f t="shared" si="987"/>
        <v>736.08365417303617</v>
      </c>
      <c r="AC2023" s="24">
        <f t="shared" si="988"/>
        <v>614.87359692937378</v>
      </c>
      <c r="AE2023" s="14">
        <f t="shared" si="989"/>
        <v>167.08333333333334</v>
      </c>
      <c r="AF2023" s="24">
        <f t="shared" si="993"/>
        <v>532.43679846468694</v>
      </c>
      <c r="AG2023" s="3">
        <f t="shared" si="990"/>
        <v>-1</v>
      </c>
      <c r="AH2023" s="3">
        <f>IF(AC2023&lt;=450,AthetaR30_0,IF(AC2023&gt;=650,AthetaR30_2,(IF(AC2023&lt;=550,AthetaR30_0+(AthetaR30_1-AthetaR30_0)/100*(AC2023-450),AthetaR30_1+(AthetaR30_2-AthetaR30_1)/100*(AC2023-450)))))</f>
        <v>0</v>
      </c>
      <c r="AI2023" s="3">
        <f>IF(AD2023&lt;=450,AthetaR60_0,IF(AD2023&gt;=650,AthetaR60_2,(IF(AD2023&lt;=550,AthetaR60_0+(AthetaR60_1-AthetaR60_0)/100*(AD2023-450),AthetaR60_1+(AthetaR60_2-AthetaR60_1)/100*(AD2023-450)))))</f>
        <v>0.5</v>
      </c>
      <c r="AJ2023" s="3">
        <f>IF(AE2023&lt;=450,AthetaR90_0,IF(AE2023&gt;=650,AthetaR90_2,(IF(AE2023&lt;=550,AthetaR90_0+(AthetaR90_1-AthetaR90_0)/100*(AE2023-450),AthetaR90_1+(AthetaR90_2-AthetaR90_1)/100*(AE2023-450)))))</f>
        <v>1.3</v>
      </c>
      <c r="AK2023" s="3">
        <f>IF(AF2023&lt;=450,AthetaR120_0,IF(AF2023&gt;=650,AthetaR120_2,(IF(AF2023&lt;=550,AthetaR120_0+(AthetaR120_1-AthetaR120_0)/100*(AF2023-450),AthetaR120_1+(AthetaR120_2-AthetaR120_1)/100*(AF2023-450)))))</f>
        <v>1.3064550510542543</v>
      </c>
      <c r="AL2023" s="24">
        <f t="shared" si="991"/>
        <v>736.08365417303617</v>
      </c>
      <c r="AM2023" s="14">
        <f t="shared" si="992"/>
        <v>602.90119049229088</v>
      </c>
    </row>
    <row r="2024" spans="2:39" x14ac:dyDescent="0.25">
      <c r="B2024" s="3">
        <f t="shared" si="975"/>
        <v>10030</v>
      </c>
      <c r="C2024" s="14">
        <f t="shared" si="976"/>
        <v>167.16666666666666</v>
      </c>
      <c r="D2024" s="11">
        <f t="shared" si="977"/>
        <v>1098.6646817387877</v>
      </c>
      <c r="E2024" s="11">
        <f t="shared" si="963"/>
        <v>875.11115899105084</v>
      </c>
      <c r="F2024" s="11">
        <f t="shared" si="978"/>
        <v>452.74281858715102</v>
      </c>
      <c r="G2024" s="11">
        <f t="shared" si="964"/>
        <v>736.13598405538971</v>
      </c>
      <c r="H2024" s="11">
        <f t="shared" si="965"/>
        <v>615.06466297252291</v>
      </c>
      <c r="I2024" s="24">
        <f t="shared" si="979"/>
        <v>452.74281858715102</v>
      </c>
      <c r="J2024" s="12">
        <f t="shared" si="966"/>
        <v>0.18217580514068907</v>
      </c>
      <c r="K2024" s="24">
        <f t="shared" si="967"/>
        <v>634.57985242399695</v>
      </c>
      <c r="L2024" s="12">
        <f t="shared" si="980"/>
        <v>0.17465627028069747</v>
      </c>
      <c r="M2024" s="24">
        <f t="shared" si="981"/>
        <v>736.13598405538971</v>
      </c>
      <c r="N2024" s="12">
        <f t="shared" si="968"/>
        <v>9.5986343040414493E-2</v>
      </c>
      <c r="O2024" s="24">
        <f t="shared" si="969"/>
        <v>4014.6369396434657</v>
      </c>
      <c r="P2024" s="12">
        <f t="shared" si="982"/>
        <v>5.278441972054547E-2</v>
      </c>
      <c r="Q2024" s="24">
        <f t="shared" si="983"/>
        <v>615.06466297252291</v>
      </c>
      <c r="R2024" s="12">
        <f t="shared" si="970"/>
        <v>0.27462148044115275</v>
      </c>
      <c r="S2024" s="24">
        <f t="shared" si="971"/>
        <v>771.76291824940404</v>
      </c>
      <c r="T2024" s="12">
        <f t="shared" si="984"/>
        <v>0.1909834246979964</v>
      </c>
      <c r="W2024" s="24">
        <f t="shared" si="985"/>
        <v>727.32480435239256</v>
      </c>
      <c r="X2024" s="24">
        <f t="shared" si="986"/>
        <v>1883.9636260731252</v>
      </c>
      <c r="Y2024" s="13">
        <f t="shared" si="972"/>
        <v>0.17465627028069747</v>
      </c>
      <c r="Z2024" s="24">
        <f t="shared" si="973"/>
        <v>3694.6588659664571</v>
      </c>
      <c r="AA2024" s="24">
        <f t="shared" si="974"/>
        <v>20455.064664418715</v>
      </c>
      <c r="AB2024" s="24">
        <f t="shared" si="987"/>
        <v>736.13598405538971</v>
      </c>
      <c r="AC2024" s="24">
        <f t="shared" si="988"/>
        <v>615.06466297252291</v>
      </c>
      <c r="AE2024" s="14">
        <f t="shared" si="989"/>
        <v>167.16666666666666</v>
      </c>
      <c r="AF2024" s="24">
        <f t="shared" si="993"/>
        <v>532.53233148626146</v>
      </c>
      <c r="AG2024" s="3">
        <f t="shared" si="990"/>
        <v>-1</v>
      </c>
      <c r="AH2024" s="3">
        <f>IF(AC2024&lt;=450,AthetaR30_0,IF(AC2024&gt;=650,AthetaR30_2,(IF(AC2024&lt;=550,AthetaR30_0+(AthetaR30_1-AthetaR30_0)/100*(AC2024-450),AthetaR30_1+(AthetaR30_2-AthetaR30_1)/100*(AC2024-450)))))</f>
        <v>0</v>
      </c>
      <c r="AI2024" s="3">
        <f>IF(AD2024&lt;=450,AthetaR60_0,IF(AD2024&gt;=650,AthetaR60_2,(IF(AD2024&lt;=550,AthetaR60_0+(AthetaR60_1-AthetaR60_0)/100*(AD2024-450),AthetaR60_1+(AthetaR60_2-AthetaR60_1)/100*(AD2024-450)))))</f>
        <v>0.5</v>
      </c>
      <c r="AJ2024" s="3">
        <f>IF(AE2024&lt;=450,AthetaR90_0,IF(AE2024&gt;=650,AthetaR90_2,(IF(AE2024&lt;=550,AthetaR90_0+(AthetaR90_1-AthetaR90_0)/100*(AE2024-450),AthetaR90_1+(AthetaR90_2-AthetaR90_1)/100*(AE2024-450)))))</f>
        <v>1.3</v>
      </c>
      <c r="AK2024" s="3">
        <f>IF(AF2024&lt;=450,AthetaR120_0,IF(AF2024&gt;=650,AthetaR120_2,(IF(AF2024&lt;=550,AthetaR120_0+(AthetaR120_1-AthetaR120_0)/100*(AF2024-450),AthetaR120_1+(AthetaR120_2-AthetaR120_1)/100*(AF2024-450)))))</f>
        <v>1.3057672132989175</v>
      </c>
      <c r="AL2024" s="24">
        <f t="shared" si="991"/>
        <v>736.13598405538971</v>
      </c>
      <c r="AM2024" s="14">
        <f t="shared" si="992"/>
        <v>603.0836663052238</v>
      </c>
    </row>
    <row r="2025" spans="2:39" x14ac:dyDescent="0.25">
      <c r="B2025" s="3">
        <f t="shared" si="975"/>
        <v>10035</v>
      </c>
      <c r="C2025" s="14">
        <f t="shared" si="976"/>
        <v>167.25</v>
      </c>
      <c r="D2025" s="11">
        <f t="shared" si="977"/>
        <v>1098.739299069143</v>
      </c>
      <c r="E2025" s="11">
        <f t="shared" si="963"/>
        <v>875.32495733970291</v>
      </c>
      <c r="F2025" s="11">
        <f t="shared" si="978"/>
        <v>452.91747485743173</v>
      </c>
      <c r="G2025" s="11">
        <f t="shared" si="964"/>
        <v>736.18876847511024</v>
      </c>
      <c r="H2025" s="11">
        <f t="shared" si="965"/>
        <v>615.25564639722086</v>
      </c>
      <c r="I2025" s="24">
        <f t="shared" si="979"/>
        <v>452.91747485743173</v>
      </c>
      <c r="J2025" s="12">
        <f t="shared" si="966"/>
        <v>0.18214531974072573</v>
      </c>
      <c r="K2025" s="24">
        <f t="shared" si="967"/>
        <v>634.68606114040711</v>
      </c>
      <c r="L2025" s="12">
        <f t="shared" si="980"/>
        <v>0.17460215615356195</v>
      </c>
      <c r="M2025" s="24">
        <f t="shared" si="981"/>
        <v>736.18876847511024</v>
      </c>
      <c r="N2025" s="12">
        <f t="shared" si="968"/>
        <v>9.6837723714463891E-2</v>
      </c>
      <c r="O2025" s="24">
        <f t="shared" si="969"/>
        <v>3979.3409395658973</v>
      </c>
      <c r="P2025" s="12">
        <f t="shared" si="982"/>
        <v>5.3241348382163801E-2</v>
      </c>
      <c r="Q2025" s="24">
        <f t="shared" si="983"/>
        <v>615.25564639722086</v>
      </c>
      <c r="R2025" s="12">
        <f t="shared" si="970"/>
        <v>0.27456293601118487</v>
      </c>
      <c r="S2025" s="24">
        <f t="shared" si="971"/>
        <v>771.92747950000705</v>
      </c>
      <c r="T2025" s="12">
        <f t="shared" si="984"/>
        <v>0.19090075598079406</v>
      </c>
      <c r="W2025" s="24">
        <f t="shared" si="985"/>
        <v>727.49946062267327</v>
      </c>
      <c r="X2025" s="24">
        <f t="shared" si="986"/>
        <v>1904.2221077209178</v>
      </c>
      <c r="Y2025" s="13">
        <f t="shared" si="972"/>
        <v>0.17460215615356195</v>
      </c>
      <c r="Z2025" s="24">
        <f t="shared" si="973"/>
        <v>3695.6374179257409</v>
      </c>
      <c r="AA2025" s="24">
        <f t="shared" si="974"/>
        <v>20471.598781012483</v>
      </c>
      <c r="AB2025" s="24">
        <f t="shared" si="987"/>
        <v>736.18876847511024</v>
      </c>
      <c r="AC2025" s="24">
        <f t="shared" si="988"/>
        <v>615.25564639722086</v>
      </c>
      <c r="AE2025" s="14">
        <f t="shared" si="989"/>
        <v>167.25</v>
      </c>
      <c r="AF2025" s="24">
        <f t="shared" si="993"/>
        <v>532.62782319861049</v>
      </c>
      <c r="AG2025" s="3">
        <f t="shared" si="990"/>
        <v>-1</v>
      </c>
      <c r="AH2025" s="3">
        <f>IF(AC2025&lt;=450,AthetaR30_0,IF(AC2025&gt;=650,AthetaR30_2,(IF(AC2025&lt;=550,AthetaR30_0+(AthetaR30_1-AthetaR30_0)/100*(AC2025-450),AthetaR30_1+(AthetaR30_2-AthetaR30_1)/100*(AC2025-450)))))</f>
        <v>0</v>
      </c>
      <c r="AI2025" s="3">
        <f>IF(AD2025&lt;=450,AthetaR60_0,IF(AD2025&gt;=650,AthetaR60_2,(IF(AD2025&lt;=550,AthetaR60_0+(AthetaR60_1-AthetaR60_0)/100*(AD2025-450),AthetaR60_1+(AthetaR60_2-AthetaR60_1)/100*(AD2025-450)))))</f>
        <v>0.5</v>
      </c>
      <c r="AJ2025" s="3">
        <f>IF(AE2025&lt;=450,AthetaR90_0,IF(AE2025&gt;=650,AthetaR90_2,(IF(AE2025&lt;=550,AthetaR90_0+(AthetaR90_1-AthetaR90_0)/100*(AE2025-450),AthetaR90_1+(AthetaR90_2-AthetaR90_1)/100*(AE2025-450)))))</f>
        <v>1.3</v>
      </c>
      <c r="AK2025" s="3">
        <f>IF(AF2025&lt;=450,AthetaR120_0,IF(AF2025&gt;=650,AthetaR120_2,(IF(AF2025&lt;=550,AthetaR120_0+(AthetaR120_1-AthetaR120_0)/100*(AF2025-450),AthetaR120_1+(AthetaR120_2-AthetaR120_1)/100*(AF2025-450)))))</f>
        <v>1.3050796729700047</v>
      </c>
      <c r="AL2025" s="24">
        <f t="shared" si="991"/>
        <v>736.18876847511024</v>
      </c>
      <c r="AM2025" s="14">
        <f t="shared" si="992"/>
        <v>603.26605887243818</v>
      </c>
    </row>
    <row r="2026" spans="2:39" x14ac:dyDescent="0.25">
      <c r="B2026" s="3">
        <f t="shared" si="975"/>
        <v>10040</v>
      </c>
      <c r="C2026" s="14">
        <f t="shared" si="976"/>
        <v>167.33333333333334</v>
      </c>
      <c r="D2026" s="11">
        <f t="shared" si="977"/>
        <v>1098.8138792579684</v>
      </c>
      <c r="E2026" s="11">
        <f t="shared" si="963"/>
        <v>875.53875568835497</v>
      </c>
      <c r="F2026" s="11">
        <f t="shared" si="978"/>
        <v>453.09207701358531</v>
      </c>
      <c r="G2026" s="11">
        <f t="shared" si="964"/>
        <v>736.24200982349237</v>
      </c>
      <c r="H2026" s="11">
        <f t="shared" si="965"/>
        <v>615.44654715320166</v>
      </c>
      <c r="I2026" s="24">
        <f t="shared" si="979"/>
        <v>453.09207701358531</v>
      </c>
      <c r="J2026" s="12">
        <f t="shared" si="966"/>
        <v>0.18211483077686236</v>
      </c>
      <c r="K2026" s="24">
        <f t="shared" si="967"/>
        <v>634.79231783735042</v>
      </c>
      <c r="L2026" s="12">
        <f t="shared" si="980"/>
        <v>0.17454805059025313</v>
      </c>
      <c r="M2026" s="24">
        <f t="shared" si="981"/>
        <v>736.24200982349237</v>
      </c>
      <c r="N2026" s="12">
        <f t="shared" si="968"/>
        <v>9.7694074489819357E-2</v>
      </c>
      <c r="O2026" s="24">
        <f t="shared" si="969"/>
        <v>3944.459482151035</v>
      </c>
      <c r="P2026" s="12">
        <f t="shared" si="982"/>
        <v>5.3700655450296952E-2</v>
      </c>
      <c r="Q2026" s="24">
        <f t="shared" si="983"/>
        <v>615.44654715320166</v>
      </c>
      <c r="R2026" s="12">
        <f t="shared" si="970"/>
        <v>0.27450425962994329</v>
      </c>
      <c r="S2026" s="24">
        <f t="shared" si="971"/>
        <v>772.09248208007284</v>
      </c>
      <c r="T2026" s="12">
        <f t="shared" si="984"/>
        <v>0.19081803681272572</v>
      </c>
      <c r="W2026" s="24">
        <f t="shared" si="985"/>
        <v>727.67406277882685</v>
      </c>
      <c r="X2026" s="24">
        <f t="shared" si="986"/>
        <v>1925.159311305867</v>
      </c>
      <c r="Y2026" s="13">
        <f t="shared" si="972"/>
        <v>0.17454805059025313</v>
      </c>
      <c r="Z2026" s="24">
        <f t="shared" si="973"/>
        <v>3696.6173227382028</v>
      </c>
      <c r="AA2026" s="24">
        <f t="shared" si="974"/>
        <v>20488.14883873687</v>
      </c>
      <c r="AB2026" s="24">
        <f t="shared" si="987"/>
        <v>736.24200982349237</v>
      </c>
      <c r="AC2026" s="24">
        <f t="shared" si="988"/>
        <v>615.44654715320166</v>
      </c>
      <c r="AE2026" s="14">
        <f t="shared" si="989"/>
        <v>167.33333333333334</v>
      </c>
      <c r="AF2026" s="24">
        <f t="shared" si="993"/>
        <v>532.72327357660083</v>
      </c>
      <c r="AG2026" s="3">
        <f t="shared" si="990"/>
        <v>-1</v>
      </c>
      <c r="AH2026" s="3">
        <f>IF(AC2026&lt;=450,AthetaR30_0,IF(AC2026&gt;=650,AthetaR30_2,(IF(AC2026&lt;=550,AthetaR30_0+(AthetaR30_1-AthetaR30_0)/100*(AC2026-450),AthetaR30_1+(AthetaR30_2-AthetaR30_1)/100*(AC2026-450)))))</f>
        <v>0</v>
      </c>
      <c r="AI2026" s="3">
        <f>IF(AD2026&lt;=450,AthetaR60_0,IF(AD2026&gt;=650,AthetaR60_2,(IF(AD2026&lt;=550,AthetaR60_0+(AthetaR60_1-AthetaR60_0)/100*(AD2026-450),AthetaR60_1+(AthetaR60_2-AthetaR60_1)/100*(AD2026-450)))))</f>
        <v>0.5</v>
      </c>
      <c r="AJ2026" s="3">
        <f>IF(AE2026&lt;=450,AthetaR90_0,IF(AE2026&gt;=650,AthetaR90_2,(IF(AE2026&lt;=550,AthetaR90_0+(AthetaR90_1-AthetaR90_0)/100*(AE2026-450),AthetaR90_1+(AthetaR90_2-AthetaR90_1)/100*(AE2026-450)))))</f>
        <v>1.3</v>
      </c>
      <c r="AK2026" s="3">
        <f>IF(AF2026&lt;=450,AthetaR120_0,IF(AF2026&gt;=650,AthetaR120_2,(IF(AF2026&lt;=550,AthetaR120_0+(AthetaR120_1-AthetaR120_0)/100*(AF2026-450),AthetaR120_1+(AthetaR120_2-AthetaR120_1)/100*(AF2026-450)))))</f>
        <v>1.3043924302484742</v>
      </c>
      <c r="AL2026" s="24">
        <f t="shared" si="991"/>
        <v>736.24200982349237</v>
      </c>
      <c r="AM2026" s="14">
        <f t="shared" si="992"/>
        <v>603.4483681452715</v>
      </c>
    </row>
    <row r="2027" spans="2:39" x14ac:dyDescent="0.25">
      <c r="B2027" s="3">
        <f t="shared" si="975"/>
        <v>10045</v>
      </c>
      <c r="C2027" s="14">
        <f t="shared" si="976"/>
        <v>167.41666666666666</v>
      </c>
      <c r="D2027" s="11">
        <f t="shared" si="977"/>
        <v>1098.8884223422208</v>
      </c>
      <c r="E2027" s="11">
        <f t="shared" si="963"/>
        <v>875.75255403700703</v>
      </c>
      <c r="F2027" s="11">
        <f t="shared" si="978"/>
        <v>453.26662506417557</v>
      </c>
      <c r="G2027" s="11">
        <f t="shared" si="964"/>
        <v>736.29571047894262</v>
      </c>
      <c r="H2027" s="11">
        <f t="shared" si="965"/>
        <v>615.63736519001441</v>
      </c>
      <c r="I2027" s="24">
        <f t="shared" si="979"/>
        <v>453.26662506417557</v>
      </c>
      <c r="J2027" s="12">
        <f t="shared" si="966"/>
        <v>0.18208433825754536</v>
      </c>
      <c r="K2027" s="24">
        <f t="shared" si="967"/>
        <v>634.89862251571628</v>
      </c>
      <c r="L2027" s="12">
        <f t="shared" si="980"/>
        <v>0.17449395360681269</v>
      </c>
      <c r="M2027" s="24">
        <f t="shared" si="981"/>
        <v>736.29571047894262</v>
      </c>
      <c r="N2027" s="12">
        <f t="shared" si="968"/>
        <v>9.855538166826934E-2</v>
      </c>
      <c r="O2027" s="24">
        <f t="shared" si="969"/>
        <v>3909.9875820926786</v>
      </c>
      <c r="P2027" s="12">
        <f t="shared" si="982"/>
        <v>5.4162327624476959E-2</v>
      </c>
      <c r="Q2027" s="24">
        <f t="shared" si="983"/>
        <v>615.63736519001441</v>
      </c>
      <c r="R2027" s="12">
        <f t="shared" si="970"/>
        <v>0.27444545088295469</v>
      </c>
      <c r="S2027" s="24">
        <f t="shared" si="971"/>
        <v>772.257927676946</v>
      </c>
      <c r="T2027" s="12">
        <f t="shared" si="984"/>
        <v>0.19073526700816104</v>
      </c>
      <c r="W2027" s="24">
        <f t="shared" si="985"/>
        <v>727.84861082941711</v>
      </c>
      <c r="X2027" s="24">
        <f t="shared" si="986"/>
        <v>1946.8099247813027</v>
      </c>
      <c r="Y2027" s="13">
        <f t="shared" si="972"/>
        <v>0.17449395360681269</v>
      </c>
      <c r="Z2027" s="24">
        <f t="shared" si="973"/>
        <v>3697.5985801897477</v>
      </c>
      <c r="AA2027" s="24">
        <f t="shared" si="974"/>
        <v>20504.714850031265</v>
      </c>
      <c r="AB2027" s="24">
        <f t="shared" si="987"/>
        <v>736.29571047894262</v>
      </c>
      <c r="AC2027" s="24">
        <f t="shared" si="988"/>
        <v>615.63736519001441</v>
      </c>
      <c r="AE2027" s="14">
        <f t="shared" si="989"/>
        <v>167.41666666666666</v>
      </c>
      <c r="AF2027" s="24">
        <f t="shared" si="993"/>
        <v>532.8186825950072</v>
      </c>
      <c r="AG2027" s="3">
        <f t="shared" si="990"/>
        <v>-1</v>
      </c>
      <c r="AH2027" s="3">
        <f>IF(AC2027&lt;=450,AthetaR30_0,IF(AC2027&gt;=650,AthetaR30_2,(IF(AC2027&lt;=550,AthetaR30_0+(AthetaR30_1-AthetaR30_0)/100*(AC2027-450),AthetaR30_1+(AthetaR30_2-AthetaR30_1)/100*(AC2027-450)))))</f>
        <v>0</v>
      </c>
      <c r="AI2027" s="3">
        <f>IF(AD2027&lt;=450,AthetaR60_0,IF(AD2027&gt;=650,AthetaR60_2,(IF(AD2027&lt;=550,AthetaR60_0+(AthetaR60_1-AthetaR60_0)/100*(AD2027-450),AthetaR60_1+(AthetaR60_2-AthetaR60_1)/100*(AD2027-450)))))</f>
        <v>0.5</v>
      </c>
      <c r="AJ2027" s="3">
        <f>IF(AE2027&lt;=450,AthetaR90_0,IF(AE2027&gt;=650,AthetaR90_2,(IF(AE2027&lt;=550,AthetaR90_0+(AthetaR90_1-AthetaR90_0)/100*(AE2027-450),AthetaR90_1+(AthetaR90_2-AthetaR90_1)/100*(AE2027-450)))))</f>
        <v>1.3</v>
      </c>
      <c r="AK2027" s="3">
        <f>IF(AF2027&lt;=450,AthetaR120_0,IF(AF2027&gt;=650,AthetaR120_2,(IF(AF2027&lt;=550,AthetaR120_0+(AthetaR120_1-AthetaR120_0)/100*(AF2027-450),AthetaR120_1+(AthetaR120_2-AthetaR120_1)/100*(AF2027-450)))))</f>
        <v>1.3037054853159482</v>
      </c>
      <c r="AL2027" s="24">
        <f t="shared" si="991"/>
        <v>736.29571047894262</v>
      </c>
      <c r="AM2027" s="14">
        <f t="shared" si="992"/>
        <v>603.6305940748714</v>
      </c>
    </row>
    <row r="2028" spans="2:39" x14ac:dyDescent="0.25">
      <c r="B2028" s="3">
        <f t="shared" si="975"/>
        <v>10050</v>
      </c>
      <c r="C2028" s="14">
        <f t="shared" si="976"/>
        <v>167.5</v>
      </c>
      <c r="D2028" s="11">
        <f t="shared" si="977"/>
        <v>1098.9629283588015</v>
      </c>
      <c r="E2028" s="11">
        <f t="shared" si="963"/>
        <v>875.96635238565921</v>
      </c>
      <c r="F2028" s="11">
        <f t="shared" si="978"/>
        <v>453.4411190177824</v>
      </c>
      <c r="G2028" s="11">
        <f t="shared" si="964"/>
        <v>736.34987280656708</v>
      </c>
      <c r="H2028" s="11">
        <f t="shared" si="965"/>
        <v>615.82810045702252</v>
      </c>
      <c r="I2028" s="24">
        <f t="shared" si="979"/>
        <v>453.4411190177824</v>
      </c>
      <c r="J2028" s="12">
        <f t="shared" si="966"/>
        <v>0.18205384219124121</v>
      </c>
      <c r="K2028" s="24">
        <f t="shared" si="967"/>
        <v>635.00497517631163</v>
      </c>
      <c r="L2028" s="12">
        <f t="shared" si="980"/>
        <v>0.17443986521927882</v>
      </c>
      <c r="M2028" s="24">
        <f t="shared" si="981"/>
        <v>736.34987280656708</v>
      </c>
      <c r="N2028" s="12">
        <f t="shared" si="968"/>
        <v>9.9421630842437478E-2</v>
      </c>
      <c r="O2028" s="24">
        <f t="shared" si="969"/>
        <v>3875.9203123718357</v>
      </c>
      <c r="P2028" s="12">
        <f t="shared" si="982"/>
        <v>5.462635119235934E-2</v>
      </c>
      <c r="Q2028" s="24">
        <f t="shared" si="983"/>
        <v>615.82810045702252</v>
      </c>
      <c r="R2028" s="12">
        <f t="shared" si="970"/>
        <v>0.2743865093541174</v>
      </c>
      <c r="S2028" s="24">
        <f t="shared" si="971"/>
        <v>772.42381798628071</v>
      </c>
      <c r="T2028" s="12">
        <f t="shared" si="984"/>
        <v>0.19065244638062362</v>
      </c>
      <c r="W2028" s="24">
        <f t="shared" si="985"/>
        <v>728.02310478302388</v>
      </c>
      <c r="X2028" s="24">
        <f t="shared" si="986"/>
        <v>1969.211040833278</v>
      </c>
      <c r="Y2028" s="13">
        <f t="shared" si="972"/>
        <v>0.17443986521927882</v>
      </c>
      <c r="Z2028" s="24">
        <f t="shared" si="973"/>
        <v>3698.5811900658832</v>
      </c>
      <c r="AA2028" s="24">
        <f t="shared" si="974"/>
        <v>20521.296827335776</v>
      </c>
      <c r="AB2028" s="24">
        <f t="shared" si="987"/>
        <v>736.34987280656708</v>
      </c>
      <c r="AC2028" s="24">
        <f t="shared" si="988"/>
        <v>615.82810045702252</v>
      </c>
      <c r="AE2028" s="14">
        <f t="shared" si="989"/>
        <v>167.5</v>
      </c>
      <c r="AF2028" s="24">
        <f t="shared" si="993"/>
        <v>532.91405022851131</v>
      </c>
      <c r="AG2028" s="3">
        <f t="shared" si="990"/>
        <v>-1</v>
      </c>
      <c r="AH2028" s="3">
        <f>IF(AC2028&lt;=450,AthetaR30_0,IF(AC2028&gt;=650,AthetaR30_2,(IF(AC2028&lt;=550,AthetaR30_0+(AthetaR30_1-AthetaR30_0)/100*(AC2028-450),AthetaR30_1+(AthetaR30_2-AthetaR30_1)/100*(AC2028-450)))))</f>
        <v>0</v>
      </c>
      <c r="AI2028" s="3">
        <f>IF(AD2028&lt;=450,AthetaR60_0,IF(AD2028&gt;=650,AthetaR60_2,(IF(AD2028&lt;=550,AthetaR60_0+(AthetaR60_1-AthetaR60_0)/100*(AD2028-450),AthetaR60_1+(AthetaR60_2-AthetaR60_1)/100*(AD2028-450)))))</f>
        <v>0.5</v>
      </c>
      <c r="AJ2028" s="3">
        <f>IF(AE2028&lt;=450,AthetaR90_0,IF(AE2028&gt;=650,AthetaR90_2,(IF(AE2028&lt;=550,AthetaR90_0+(AthetaR90_1-AthetaR90_0)/100*(AE2028-450),AthetaR90_1+(AthetaR90_2-AthetaR90_1)/100*(AE2028-450)))))</f>
        <v>1.3</v>
      </c>
      <c r="AK2028" s="3">
        <f>IF(AF2028&lt;=450,AthetaR120_0,IF(AF2028&gt;=650,AthetaR120_2,(IF(AF2028&lt;=550,AthetaR120_0+(AthetaR120_1-AthetaR120_0)/100*(AF2028-450),AthetaR120_1+(AthetaR120_2-AthetaR120_1)/100*(AF2028-450)))))</f>
        <v>1.3030188383547188</v>
      </c>
      <c r="AL2028" s="24">
        <f t="shared" si="991"/>
        <v>736.34987280656708</v>
      </c>
      <c r="AM2028" s="14">
        <f t="shared" si="992"/>
        <v>603.81273661219541</v>
      </c>
    </row>
    <row r="2029" spans="2:39" x14ac:dyDescent="0.25">
      <c r="B2029" s="3">
        <f t="shared" si="975"/>
        <v>10055</v>
      </c>
      <c r="C2029" s="14">
        <f t="shared" si="976"/>
        <v>167.58333333333334</v>
      </c>
      <c r="D2029" s="11">
        <f t="shared" si="977"/>
        <v>1099.0373973445573</v>
      </c>
      <c r="E2029" s="11">
        <f t="shared" si="963"/>
        <v>876.18015073431127</v>
      </c>
      <c r="F2029" s="11">
        <f t="shared" si="978"/>
        <v>453.61555888300165</v>
      </c>
      <c r="G2029" s="11">
        <f t="shared" si="964"/>
        <v>736.40449915775946</v>
      </c>
      <c r="H2029" s="11">
        <f t="shared" si="965"/>
        <v>616.01875290340308</v>
      </c>
      <c r="I2029" s="24">
        <f t="shared" si="979"/>
        <v>453.61555888300165</v>
      </c>
      <c r="J2029" s="12">
        <f t="shared" si="966"/>
        <v>0.18202334258643618</v>
      </c>
      <c r="K2029" s="24">
        <f t="shared" si="967"/>
        <v>635.11137581986031</v>
      </c>
      <c r="L2029" s="12">
        <f t="shared" si="980"/>
        <v>0.17438578544366173</v>
      </c>
      <c r="M2029" s="24">
        <f t="shared" si="981"/>
        <v>736.40449915775946</v>
      </c>
      <c r="N2029" s="12">
        <f t="shared" si="968"/>
        <v>0.10029280689439332</v>
      </c>
      <c r="O2029" s="24">
        <f t="shared" si="969"/>
        <v>3842.2528036044005</v>
      </c>
      <c r="P2029" s="12">
        <f t="shared" si="982"/>
        <v>5.5092712030379111E-2</v>
      </c>
      <c r="Q2029" s="24">
        <f t="shared" si="983"/>
        <v>616.01875290340308</v>
      </c>
      <c r="R2029" s="12">
        <f t="shared" si="970"/>
        <v>0.27432743462569387</v>
      </c>
      <c r="S2029" s="24">
        <f t="shared" si="971"/>
        <v>772.59015471209045</v>
      </c>
      <c r="T2029" s="12">
        <f t="shared" si="984"/>
        <v>0.19056957474274916</v>
      </c>
      <c r="W2029" s="24">
        <f t="shared" si="985"/>
        <v>728.19754464824314</v>
      </c>
      <c r="X2029" s="24">
        <f t="shared" si="986"/>
        <v>1992.402368940114</v>
      </c>
      <c r="Y2029" s="13">
        <f t="shared" si="972"/>
        <v>0.17438578544366173</v>
      </c>
      <c r="Z2029" s="24">
        <f t="shared" si="973"/>
        <v>3699.5651521517034</v>
      </c>
      <c r="AA2029" s="24">
        <f t="shared" si="974"/>
        <v>20537.894783090949</v>
      </c>
      <c r="AB2029" s="24">
        <f t="shared" si="987"/>
        <v>736.40449915775946</v>
      </c>
      <c r="AC2029" s="24">
        <f t="shared" si="988"/>
        <v>616.01875290340308</v>
      </c>
      <c r="AE2029" s="14">
        <f t="shared" si="989"/>
        <v>167.58333333333334</v>
      </c>
      <c r="AF2029" s="24">
        <f t="shared" si="993"/>
        <v>533.00937645170154</v>
      </c>
      <c r="AG2029" s="3">
        <f t="shared" si="990"/>
        <v>-1</v>
      </c>
      <c r="AH2029" s="3">
        <f>IF(AC2029&lt;=450,AthetaR30_0,IF(AC2029&gt;=650,AthetaR30_2,(IF(AC2029&lt;=550,AthetaR30_0+(AthetaR30_1-AthetaR30_0)/100*(AC2029-450),AthetaR30_1+(AthetaR30_2-AthetaR30_1)/100*(AC2029-450)))))</f>
        <v>0</v>
      </c>
      <c r="AI2029" s="3">
        <f>IF(AD2029&lt;=450,AthetaR60_0,IF(AD2029&gt;=650,AthetaR60_2,(IF(AD2029&lt;=550,AthetaR60_0+(AthetaR60_1-AthetaR60_0)/100*(AD2029-450),AthetaR60_1+(AthetaR60_2-AthetaR60_1)/100*(AD2029-450)))))</f>
        <v>0.5</v>
      </c>
      <c r="AJ2029" s="3">
        <f>IF(AE2029&lt;=450,AthetaR90_0,IF(AE2029&gt;=650,AthetaR90_2,(IF(AE2029&lt;=550,AthetaR90_0+(AthetaR90_1-AthetaR90_0)/100*(AE2029-450),AthetaR90_1+(AthetaR90_2-AthetaR90_1)/100*(AE2029-450)))))</f>
        <v>1.3</v>
      </c>
      <c r="AK2029" s="3">
        <f>IF(AF2029&lt;=450,AthetaR120_0,IF(AF2029&gt;=650,AthetaR120_2,(IF(AF2029&lt;=550,AthetaR120_0+(AthetaR120_1-AthetaR120_0)/100*(AF2029-450),AthetaR120_1+(AthetaR120_2-AthetaR120_1)/100*(AF2029-450)))))</f>
        <v>1.3023324895477491</v>
      </c>
      <c r="AL2029" s="24">
        <f t="shared" si="991"/>
        <v>736.40449915775946</v>
      </c>
      <c r="AM2029" s="14">
        <f t="shared" si="992"/>
        <v>603.99479570800975</v>
      </c>
    </row>
    <row r="2030" spans="2:39" x14ac:dyDescent="0.25">
      <c r="B2030" s="3">
        <f t="shared" si="975"/>
        <v>10060</v>
      </c>
      <c r="C2030" s="14">
        <f t="shared" si="976"/>
        <v>167.66666666666666</v>
      </c>
      <c r="D2030" s="11">
        <f t="shared" si="977"/>
        <v>1099.1118293362804</v>
      </c>
      <c r="E2030" s="11">
        <f t="shared" si="963"/>
        <v>876.39394908296333</v>
      </c>
      <c r="F2030" s="11">
        <f t="shared" si="978"/>
        <v>453.78994466844534</v>
      </c>
      <c r="G2030" s="11">
        <f t="shared" si="964"/>
        <v>736.45959186978985</v>
      </c>
      <c r="H2030" s="11">
        <f t="shared" si="965"/>
        <v>616.20932247814585</v>
      </c>
      <c r="I2030" s="24">
        <f t="shared" si="979"/>
        <v>453.78994466844534</v>
      </c>
      <c r="J2030" s="12">
        <f t="shared" si="966"/>
        <v>0.18199283945163627</v>
      </c>
      <c r="K2030" s="24">
        <f t="shared" si="967"/>
        <v>635.21782444700409</v>
      </c>
      <c r="L2030" s="12">
        <f t="shared" si="980"/>
        <v>0.17433171429596428</v>
      </c>
      <c r="M2030" s="24">
        <f t="shared" si="981"/>
        <v>736.45959186978985</v>
      </c>
      <c r="N2030" s="12">
        <f t="shared" si="968"/>
        <v>0.10116889399451399</v>
      </c>
      <c r="O2030" s="24">
        <f t="shared" si="969"/>
        <v>3808.980243396094</v>
      </c>
      <c r="P2030" s="12">
        <f t="shared" si="982"/>
        <v>5.5561395604594936E-2</v>
      </c>
      <c r="Q2030" s="24">
        <f t="shared" si="983"/>
        <v>616.20932247814585</v>
      </c>
      <c r="R2030" s="12">
        <f t="shared" si="970"/>
        <v>0.27426822627830322</v>
      </c>
      <c r="S2030" s="24">
        <f t="shared" si="971"/>
        <v>772.75693956679822</v>
      </c>
      <c r="T2030" s="12">
        <f t="shared" si="984"/>
        <v>0.19048665190631306</v>
      </c>
      <c r="W2030" s="24">
        <f t="shared" si="985"/>
        <v>728.37193043368677</v>
      </c>
      <c r="X2030" s="24">
        <f t="shared" si="986"/>
        <v>2016.4264702751532</v>
      </c>
      <c r="Y2030" s="13">
        <f t="shared" si="972"/>
        <v>0.17433171429596428</v>
      </c>
      <c r="Z2030" s="24">
        <f t="shared" si="973"/>
        <v>3700.550466231914</v>
      </c>
      <c r="AA2030" s="24">
        <f t="shared" si="974"/>
        <v>20554.508729738292</v>
      </c>
      <c r="AB2030" s="24">
        <f t="shared" si="987"/>
        <v>736.45959186978985</v>
      </c>
      <c r="AC2030" s="24">
        <f t="shared" si="988"/>
        <v>616.20932247814585</v>
      </c>
      <c r="AE2030" s="14">
        <f t="shared" si="989"/>
        <v>167.66666666666666</v>
      </c>
      <c r="AF2030" s="24">
        <f t="shared" si="993"/>
        <v>533.10466123907293</v>
      </c>
      <c r="AG2030" s="3">
        <f t="shared" si="990"/>
        <v>-1</v>
      </c>
      <c r="AH2030" s="3">
        <f>IF(AC2030&lt;=450,AthetaR30_0,IF(AC2030&gt;=650,AthetaR30_2,(IF(AC2030&lt;=550,AthetaR30_0+(AthetaR30_1-AthetaR30_0)/100*(AC2030-450),AthetaR30_1+(AthetaR30_2-AthetaR30_1)/100*(AC2030-450)))))</f>
        <v>0</v>
      </c>
      <c r="AI2030" s="3">
        <f>IF(AD2030&lt;=450,AthetaR60_0,IF(AD2030&gt;=650,AthetaR60_2,(IF(AD2030&lt;=550,AthetaR60_0+(AthetaR60_1-AthetaR60_0)/100*(AD2030-450),AthetaR60_1+(AthetaR60_2-AthetaR60_1)/100*(AD2030-450)))))</f>
        <v>0.5</v>
      </c>
      <c r="AJ2030" s="3">
        <f>IF(AE2030&lt;=450,AthetaR90_0,IF(AE2030&gt;=650,AthetaR90_2,(IF(AE2030&lt;=550,AthetaR90_0+(AthetaR90_1-AthetaR90_0)/100*(AE2030-450),AthetaR90_1+(AthetaR90_2-AthetaR90_1)/100*(AE2030-450)))))</f>
        <v>1.3</v>
      </c>
      <c r="AK2030" s="3">
        <f>IF(AF2030&lt;=450,AthetaR120_0,IF(AF2030&gt;=650,AthetaR120_2,(IF(AF2030&lt;=550,AthetaR120_0+(AthetaR120_1-AthetaR120_0)/100*(AF2030-450),AthetaR120_1+(AthetaR120_2-AthetaR120_1)/100*(AF2030-450)))))</f>
        <v>1.3016464390786751</v>
      </c>
      <c r="AL2030" s="24">
        <f t="shared" si="991"/>
        <v>736.45959186978985</v>
      </c>
      <c r="AM2030" s="14">
        <f t="shared" si="992"/>
        <v>604.17677131288883</v>
      </c>
    </row>
    <row r="2031" spans="2:39" x14ac:dyDescent="0.25">
      <c r="B2031" s="3">
        <f t="shared" si="975"/>
        <v>10065</v>
      </c>
      <c r="C2031" s="14">
        <f t="shared" si="976"/>
        <v>167.75</v>
      </c>
      <c r="D2031" s="11">
        <f t="shared" si="977"/>
        <v>1099.1862243707067</v>
      </c>
      <c r="E2031" s="11">
        <f t="shared" si="963"/>
        <v>876.60774743161539</v>
      </c>
      <c r="F2031" s="11">
        <f t="shared" si="978"/>
        <v>453.96427638274133</v>
      </c>
      <c r="G2031" s="11">
        <f t="shared" si="964"/>
        <v>736.51515326539447</v>
      </c>
      <c r="H2031" s="11">
        <f t="shared" si="965"/>
        <v>616.39980913005218</v>
      </c>
      <c r="I2031" s="24">
        <f t="shared" si="979"/>
        <v>453.96427638274133</v>
      </c>
      <c r="J2031" s="12">
        <f t="shared" si="966"/>
        <v>0.18196233279536683</v>
      </c>
      <c r="K2031" s="24">
        <f t="shared" si="967"/>
        <v>635.32432105830219</v>
      </c>
      <c r="L2031" s="12">
        <f t="shared" si="980"/>
        <v>0.1742776517921982</v>
      </c>
      <c r="M2031" s="24">
        <f t="shared" si="981"/>
        <v>736.51515326539447</v>
      </c>
      <c r="N2031" s="12">
        <f t="shared" si="968"/>
        <v>0.10204987560060494</v>
      </c>
      <c r="O2031" s="24">
        <f t="shared" si="969"/>
        <v>3776.0978757043508</v>
      </c>
      <c r="P2031" s="12">
        <f t="shared" si="982"/>
        <v>5.6032386971699655E-2</v>
      </c>
      <c r="Q2031" s="24">
        <f t="shared" si="983"/>
        <v>616.39980913005218</v>
      </c>
      <c r="R2031" s="12">
        <f t="shared" si="970"/>
        <v>0.27420888389091391</v>
      </c>
      <c r="S2031" s="24">
        <f t="shared" si="971"/>
        <v>772.92417427128646</v>
      </c>
      <c r="T2031" s="12">
        <f t="shared" si="984"/>
        <v>0.19040367768225147</v>
      </c>
      <c r="W2031" s="24">
        <f t="shared" si="985"/>
        <v>728.5462621479827</v>
      </c>
      <c r="X2031" s="24">
        <f t="shared" si="986"/>
        <v>2041.3290183761073</v>
      </c>
      <c r="Y2031" s="13">
        <f t="shared" si="972"/>
        <v>0.1742776517921982</v>
      </c>
      <c r="Z2031" s="24">
        <f t="shared" si="973"/>
        <v>3701.5371320908171</v>
      </c>
      <c r="AA2031" s="24">
        <f t="shared" si="974"/>
        <v>20571.138679719621</v>
      </c>
      <c r="AB2031" s="24">
        <f t="shared" si="987"/>
        <v>736.51515326539447</v>
      </c>
      <c r="AC2031" s="24">
        <f t="shared" si="988"/>
        <v>616.39980913005218</v>
      </c>
      <c r="AE2031" s="14">
        <f t="shared" si="989"/>
        <v>167.75</v>
      </c>
      <c r="AF2031" s="24">
        <f t="shared" si="993"/>
        <v>533.19990456502615</v>
      </c>
      <c r="AG2031" s="3">
        <f t="shared" si="990"/>
        <v>-1</v>
      </c>
      <c r="AH2031" s="3">
        <f>IF(AC2031&lt;=450,AthetaR30_0,IF(AC2031&gt;=650,AthetaR30_2,(IF(AC2031&lt;=550,AthetaR30_0+(AthetaR30_1-AthetaR30_0)/100*(AC2031-450),AthetaR30_1+(AthetaR30_2-AthetaR30_1)/100*(AC2031-450)))))</f>
        <v>0</v>
      </c>
      <c r="AI2031" s="3">
        <f>IF(AD2031&lt;=450,AthetaR60_0,IF(AD2031&gt;=650,AthetaR60_2,(IF(AD2031&lt;=550,AthetaR60_0+(AthetaR60_1-AthetaR60_0)/100*(AD2031-450),AthetaR60_1+(AthetaR60_2-AthetaR60_1)/100*(AD2031-450)))))</f>
        <v>0.5</v>
      </c>
      <c r="AJ2031" s="3">
        <f>IF(AE2031&lt;=450,AthetaR90_0,IF(AE2031&gt;=650,AthetaR90_2,(IF(AE2031&lt;=550,AthetaR90_0+(AthetaR90_1-AthetaR90_0)/100*(AE2031-450),AthetaR90_1+(AthetaR90_2-AthetaR90_1)/100*(AE2031-450)))))</f>
        <v>1.3</v>
      </c>
      <c r="AK2031" s="3">
        <f>IF(AF2031&lt;=450,AthetaR120_0,IF(AF2031&gt;=650,AthetaR120_2,(IF(AF2031&lt;=550,AthetaR120_0+(AthetaR120_1-AthetaR120_0)/100*(AF2031-450),AthetaR120_1+(AthetaR120_2-AthetaR120_1)/100*(AF2031-450)))))</f>
        <v>1.3009606871318118</v>
      </c>
      <c r="AL2031" s="24">
        <f t="shared" si="991"/>
        <v>736.51515326539447</v>
      </c>
      <c r="AM2031" s="14">
        <f t="shared" si="992"/>
        <v>604.3586633772137</v>
      </c>
    </row>
    <row r="2032" spans="2:39" x14ac:dyDescent="0.25">
      <c r="B2032" s="3">
        <f t="shared" si="975"/>
        <v>10070</v>
      </c>
      <c r="C2032" s="14">
        <f t="shared" si="976"/>
        <v>167.83333333333334</v>
      </c>
      <c r="D2032" s="11">
        <f t="shared" si="977"/>
        <v>1099.2605824845191</v>
      </c>
      <c r="E2032" s="11">
        <f t="shared" si="963"/>
        <v>876.82154578026757</v>
      </c>
      <c r="F2032" s="11">
        <f t="shared" si="978"/>
        <v>454.13855403453351</v>
      </c>
      <c r="G2032" s="11">
        <f t="shared" si="964"/>
        <v>736.57118565236613</v>
      </c>
      <c r="H2032" s="11">
        <f t="shared" si="965"/>
        <v>616.59021280773447</v>
      </c>
      <c r="I2032" s="24">
        <f t="shared" si="979"/>
        <v>454.13855403453351</v>
      </c>
      <c r="J2032" s="12">
        <f t="shared" si="966"/>
        <v>0.18193182262617305</v>
      </c>
      <c r="K2032" s="24">
        <f t="shared" si="967"/>
        <v>635.43086565423164</v>
      </c>
      <c r="L2032" s="12">
        <f t="shared" si="980"/>
        <v>0.17422359794831396</v>
      </c>
      <c r="M2032" s="24">
        <f t="shared" si="981"/>
        <v>736.57118565236613</v>
      </c>
      <c r="N2032" s="12">
        <f t="shared" si="968"/>
        <v>0.10293573445727196</v>
      </c>
      <c r="O2032" s="24">
        <f t="shared" si="969"/>
        <v>3743.6010002075068</v>
      </c>
      <c r="P2032" s="12">
        <f t="shared" si="982"/>
        <v>5.6505670780144783E-2</v>
      </c>
      <c r="Q2032" s="24">
        <f t="shared" si="983"/>
        <v>616.59021280773447</v>
      </c>
      <c r="R2032" s="12">
        <f t="shared" si="970"/>
        <v>0.27414940704083607</v>
      </c>
      <c r="S2032" s="24">
        <f t="shared" si="971"/>
        <v>773.09186055494786</v>
      </c>
      <c r="T2032" s="12">
        <f t="shared" si="984"/>
        <v>0.19032065188055092</v>
      </c>
      <c r="W2032" s="24">
        <f t="shared" si="985"/>
        <v>728.72053979977488</v>
      </c>
      <c r="X2032" s="24">
        <f t="shared" si="986"/>
        <v>2067.1590889397398</v>
      </c>
      <c r="Y2032" s="13">
        <f t="shared" si="972"/>
        <v>0.17422359794831396</v>
      </c>
      <c r="Z2032" s="24">
        <f t="shared" si="973"/>
        <v>3702.5251495123171</v>
      </c>
      <c r="AA2032" s="24">
        <f t="shared" si="974"/>
        <v>20587.784645477732</v>
      </c>
      <c r="AB2032" s="24">
        <f t="shared" si="987"/>
        <v>736.57118565236613</v>
      </c>
      <c r="AC2032" s="24">
        <f t="shared" si="988"/>
        <v>616.59021280773447</v>
      </c>
      <c r="AE2032" s="14">
        <f t="shared" si="989"/>
        <v>167.83333333333334</v>
      </c>
      <c r="AF2032" s="24">
        <f t="shared" si="993"/>
        <v>533.29510640386729</v>
      </c>
      <c r="AG2032" s="3">
        <f t="shared" si="990"/>
        <v>-1</v>
      </c>
      <c r="AH2032" s="3">
        <f>IF(AC2032&lt;=450,AthetaR30_0,IF(AC2032&gt;=650,AthetaR30_2,(IF(AC2032&lt;=550,AthetaR30_0+(AthetaR30_1-AthetaR30_0)/100*(AC2032-450),AthetaR30_1+(AthetaR30_2-AthetaR30_1)/100*(AC2032-450)))))</f>
        <v>0</v>
      </c>
      <c r="AI2032" s="3">
        <f>IF(AD2032&lt;=450,AthetaR60_0,IF(AD2032&gt;=650,AthetaR60_2,(IF(AD2032&lt;=550,AthetaR60_0+(AthetaR60_1-AthetaR60_0)/100*(AD2032-450),AthetaR60_1+(AthetaR60_2-AthetaR60_1)/100*(AD2032-450)))))</f>
        <v>0.5</v>
      </c>
      <c r="AJ2032" s="3">
        <f>IF(AE2032&lt;=450,AthetaR90_0,IF(AE2032&gt;=650,AthetaR90_2,(IF(AE2032&lt;=550,AthetaR90_0+(AthetaR90_1-AthetaR90_0)/100*(AE2032-450),AthetaR90_1+(AthetaR90_2-AthetaR90_1)/100*(AE2032-450)))))</f>
        <v>1.3</v>
      </c>
      <c r="AK2032" s="3">
        <f>IF(AF2032&lt;=450,AthetaR120_0,IF(AF2032&gt;=650,AthetaR120_2,(IF(AF2032&lt;=550,AthetaR120_0+(AthetaR120_1-AthetaR120_0)/100*(AF2032-450),AthetaR120_1+(AthetaR120_2-AthetaR120_1)/100*(AF2032-450)))))</f>
        <v>1.3002752338921555</v>
      </c>
      <c r="AL2032" s="24">
        <f t="shared" si="991"/>
        <v>736.57118565236613</v>
      </c>
      <c r="AM2032" s="14">
        <f t="shared" si="992"/>
        <v>604.5404718511719</v>
      </c>
    </row>
    <row r="2033" spans="2:39" x14ac:dyDescent="0.25">
      <c r="B2033" s="3">
        <f t="shared" si="975"/>
        <v>10075</v>
      </c>
      <c r="C2033" s="14">
        <f t="shared" si="976"/>
        <v>167.91666666666666</v>
      </c>
      <c r="D2033" s="11">
        <f t="shared" si="977"/>
        <v>1099.3349037143448</v>
      </c>
      <c r="E2033" s="11">
        <f t="shared" si="963"/>
        <v>877.03534412891952</v>
      </c>
      <c r="F2033" s="11">
        <f t="shared" si="978"/>
        <v>454.31277763248181</v>
      </c>
      <c r="G2033" s="11">
        <f t="shared" si="964"/>
        <v>736.62769132314622</v>
      </c>
      <c r="H2033" s="11">
        <f t="shared" si="965"/>
        <v>616.78053345961507</v>
      </c>
      <c r="I2033" s="24">
        <f t="shared" si="979"/>
        <v>454.31277763248181</v>
      </c>
      <c r="J2033" s="12">
        <f t="shared" si="966"/>
        <v>0.18190130895261938</v>
      </c>
      <c r="K2033" s="24">
        <f t="shared" si="967"/>
        <v>635.5374582351875</v>
      </c>
      <c r="L2033" s="12">
        <f t="shared" si="980"/>
        <v>0.17416955278029583</v>
      </c>
      <c r="M2033" s="24">
        <f t="shared" si="981"/>
        <v>736.62769132314622</v>
      </c>
      <c r="N2033" s="12">
        <f t="shared" si="968"/>
        <v>0.10382645259556142</v>
      </c>
      <c r="O2033" s="24">
        <f t="shared" si="969"/>
        <v>3711.4849716806307</v>
      </c>
      <c r="P2033" s="12">
        <f t="shared" si="982"/>
        <v>5.6981231271528487E-2</v>
      </c>
      <c r="Q2033" s="24">
        <f t="shared" si="983"/>
        <v>616.78053345961507</v>
      </c>
      <c r="R2033" s="12">
        <f t="shared" si="970"/>
        <v>0.27408979530371397</v>
      </c>
      <c r="S2033" s="24">
        <f t="shared" si="971"/>
        <v>773.26000015573663</v>
      </c>
      <c r="T2033" s="12">
        <f t="shared" si="984"/>
        <v>0.19023757431038826</v>
      </c>
      <c r="W2033" s="24">
        <f t="shared" si="985"/>
        <v>728.89476339772318</v>
      </c>
      <c r="X2033" s="24">
        <f t="shared" si="986"/>
        <v>2093.9694826105642</v>
      </c>
      <c r="Y2033" s="13">
        <f t="shared" si="972"/>
        <v>0.17416955278029583</v>
      </c>
      <c r="Z2033" s="24">
        <f t="shared" si="973"/>
        <v>3703.5145182799083</v>
      </c>
      <c r="AA2033" s="24">
        <f t="shared" si="974"/>
        <v>20604.446639455655</v>
      </c>
      <c r="AB2033" s="24">
        <f t="shared" si="987"/>
        <v>736.62769132314622</v>
      </c>
      <c r="AC2033" s="24">
        <f t="shared" si="988"/>
        <v>616.78053345961507</v>
      </c>
      <c r="AE2033" s="14">
        <f t="shared" si="989"/>
        <v>167.91666666666666</v>
      </c>
      <c r="AF2033" s="24">
        <f t="shared" si="993"/>
        <v>533.39026672980754</v>
      </c>
      <c r="AG2033" s="3">
        <f t="shared" si="990"/>
        <v>-1</v>
      </c>
      <c r="AH2033" s="3">
        <f>IF(AC2033&lt;=450,AthetaR30_0,IF(AC2033&gt;=650,AthetaR30_2,(IF(AC2033&lt;=550,AthetaR30_0+(AthetaR30_1-AthetaR30_0)/100*(AC2033-450),AthetaR30_1+(AthetaR30_2-AthetaR30_1)/100*(AC2033-450)))))</f>
        <v>0</v>
      </c>
      <c r="AI2033" s="3">
        <f>IF(AD2033&lt;=450,AthetaR60_0,IF(AD2033&gt;=650,AthetaR60_2,(IF(AD2033&lt;=550,AthetaR60_0+(AthetaR60_1-AthetaR60_0)/100*(AD2033-450),AthetaR60_1+(AthetaR60_2-AthetaR60_1)/100*(AD2033-450)))))</f>
        <v>0.5</v>
      </c>
      <c r="AJ2033" s="3">
        <f>IF(AE2033&lt;=450,AthetaR90_0,IF(AE2033&gt;=650,AthetaR90_2,(IF(AE2033&lt;=550,AthetaR90_0+(AthetaR90_1-AthetaR90_0)/100*(AE2033-450),AthetaR90_1+(AthetaR90_2-AthetaR90_1)/100*(AE2033-450)))))</f>
        <v>1.3</v>
      </c>
      <c r="AK2033" s="3">
        <f>IF(AF2033&lt;=450,AthetaR120_0,IF(AF2033&gt;=650,AthetaR120_2,(IF(AF2033&lt;=550,AthetaR120_0+(AthetaR120_1-AthetaR120_0)/100*(AF2033-450),AthetaR120_1+(AthetaR120_2-AthetaR120_1)/100*(AF2033-450)))))</f>
        <v>1.2995900795453859</v>
      </c>
      <c r="AL2033" s="24">
        <f t="shared" si="991"/>
        <v>736.62769132314622</v>
      </c>
      <c r="AM2033" s="14">
        <f t="shared" si="992"/>
        <v>604.722196684756</v>
      </c>
    </row>
    <row r="2034" spans="2:39" x14ac:dyDescent="0.25">
      <c r="B2034" s="3">
        <f t="shared" si="975"/>
        <v>10080</v>
      </c>
      <c r="C2034" s="14">
        <f t="shared" si="976"/>
        <v>168</v>
      </c>
      <c r="D2034" s="11">
        <f t="shared" si="977"/>
        <v>1099.4091880967571</v>
      </c>
      <c r="E2034" s="11">
        <f t="shared" si="963"/>
        <v>877.2491424775717</v>
      </c>
      <c r="F2034" s="11">
        <f t="shared" si="978"/>
        <v>454.48694718526212</v>
      </c>
      <c r="G2034" s="11">
        <f t="shared" si="964"/>
        <v>736.68467255441772</v>
      </c>
      <c r="H2034" s="11">
        <f t="shared" si="965"/>
        <v>616.97077103392542</v>
      </c>
      <c r="I2034" s="24">
        <f t="shared" si="979"/>
        <v>454.48694718526212</v>
      </c>
      <c r="J2034" s="12">
        <f t="shared" si="966"/>
        <v>0.18187079178328963</v>
      </c>
      <c r="K2034" s="24">
        <f t="shared" si="967"/>
        <v>635.64409880148287</v>
      </c>
      <c r="L2034" s="12">
        <f t="shared" si="980"/>
        <v>0.17411551630408331</v>
      </c>
      <c r="M2034" s="24">
        <f t="shared" si="981"/>
        <v>736.68467255441772</v>
      </c>
      <c r="N2034" s="12">
        <f t="shared" si="968"/>
        <v>0.10472201133285418</v>
      </c>
      <c r="O2034" s="24">
        <f t="shared" si="969"/>
        <v>3679.7451993785617</v>
      </c>
      <c r="P2034" s="12">
        <f t="shared" si="982"/>
        <v>5.7459052282049214E-2</v>
      </c>
      <c r="Q2034" s="24">
        <f t="shared" si="983"/>
        <v>616.97077103392542</v>
      </c>
      <c r="R2034" s="12">
        <f t="shared" si="970"/>
        <v>0.2740300482535184</v>
      </c>
      <c r="S2034" s="24">
        <f t="shared" si="971"/>
        <v>773.42859482021947</v>
      </c>
      <c r="T2034" s="12">
        <f t="shared" si="984"/>
        <v>0.19015444478000773</v>
      </c>
      <c r="W2034" s="24">
        <f t="shared" si="985"/>
        <v>729.06893295050349</v>
      </c>
      <c r="X2034" s="24">
        <f t="shared" si="986"/>
        <v>2121.8170852309295</v>
      </c>
      <c r="Y2034" s="13">
        <f t="shared" si="972"/>
        <v>0.17411551630408331</v>
      </c>
      <c r="Z2034" s="24">
        <f t="shared" si="973"/>
        <v>3704.505238176705</v>
      </c>
      <c r="AA2034" s="24">
        <f t="shared" si="974"/>
        <v>20621.12467409746</v>
      </c>
      <c r="AB2034" s="24">
        <f t="shared" si="987"/>
        <v>736.68467255441772</v>
      </c>
      <c r="AC2034" s="24">
        <f t="shared" si="988"/>
        <v>616.97077103392542</v>
      </c>
      <c r="AE2034" s="14">
        <f t="shared" si="989"/>
        <v>168</v>
      </c>
      <c r="AF2034" s="24">
        <f t="shared" si="993"/>
        <v>533.48538551696265</v>
      </c>
      <c r="AG2034" s="3">
        <f t="shared" si="990"/>
        <v>-1</v>
      </c>
      <c r="AH2034" s="3">
        <f>IF(AC2034&lt;=450,AthetaR30_0,IF(AC2034&gt;=650,AthetaR30_2,(IF(AC2034&lt;=550,AthetaR30_0+(AthetaR30_1-AthetaR30_0)/100*(AC2034-450),AthetaR30_1+(AthetaR30_2-AthetaR30_1)/100*(AC2034-450)))))</f>
        <v>0</v>
      </c>
      <c r="AI2034" s="3">
        <f>IF(AD2034&lt;=450,AthetaR60_0,IF(AD2034&gt;=650,AthetaR60_2,(IF(AD2034&lt;=550,AthetaR60_0+(AthetaR60_1-AthetaR60_0)/100*(AD2034-450),AthetaR60_1+(AthetaR60_2-AthetaR60_1)/100*(AD2034-450)))))</f>
        <v>0.5</v>
      </c>
      <c r="AJ2034" s="3">
        <f>IF(AE2034&lt;=450,AthetaR90_0,IF(AE2034&gt;=650,AthetaR90_2,(IF(AE2034&lt;=550,AthetaR90_0+(AthetaR90_1-AthetaR90_0)/100*(AE2034-450),AthetaR90_1+(AthetaR90_2-AthetaR90_1)/100*(AE2034-450)))))</f>
        <v>1.3</v>
      </c>
      <c r="AK2034" s="3">
        <f>IF(AF2034&lt;=450,AthetaR120_0,IF(AF2034&gt;=650,AthetaR120_2,(IF(AF2034&lt;=550,AthetaR120_0+(AthetaR120_1-AthetaR120_0)/100*(AF2034-450),AthetaR120_1+(AthetaR120_2-AthetaR120_1)/100*(AF2034-450)))))</f>
        <v>1.2989052242778691</v>
      </c>
      <c r="AL2034" s="24">
        <f t="shared" si="991"/>
        <v>736.68467255441772</v>
      </c>
      <c r="AM2034" s="14">
        <f t="shared" si="992"/>
        <v>604.90383782776325</v>
      </c>
    </row>
    <row r="2035" spans="2:39" x14ac:dyDescent="0.25">
      <c r="B2035" s="3">
        <f t="shared" si="975"/>
        <v>10085</v>
      </c>
      <c r="C2035" s="14">
        <f t="shared" si="976"/>
        <v>168.08333333333334</v>
      </c>
      <c r="D2035" s="11">
        <f t="shared" si="977"/>
        <v>1099.4834356682748</v>
      </c>
      <c r="E2035" s="11">
        <f t="shared" si="963"/>
        <v>877.46294082622376</v>
      </c>
      <c r="F2035" s="11">
        <f t="shared" si="978"/>
        <v>454.66106270156621</v>
      </c>
      <c r="G2035" s="11">
        <f t="shared" si="964"/>
        <v>736.74213160669979</v>
      </c>
      <c r="H2035" s="11">
        <f t="shared" si="965"/>
        <v>617.16092547870539</v>
      </c>
      <c r="I2035" s="24">
        <f t="shared" si="979"/>
        <v>454.66106270156621</v>
      </c>
      <c r="J2035" s="12">
        <f t="shared" si="966"/>
        <v>0.18184027112678697</v>
      </c>
      <c r="K2035" s="24">
        <f t="shared" si="967"/>
        <v>635.7507873533491</v>
      </c>
      <c r="L2035" s="12">
        <f t="shared" si="980"/>
        <v>0.17406148853561643</v>
      </c>
      <c r="M2035" s="24">
        <f t="shared" si="981"/>
        <v>736.74213160669979</v>
      </c>
      <c r="N2035" s="12">
        <f t="shared" si="968"/>
        <v>0.10562239127302903</v>
      </c>
      <c r="O2035" s="24">
        <f t="shared" si="969"/>
        <v>3648.3771464255601</v>
      </c>
      <c r="P2035" s="12">
        <f t="shared" si="982"/>
        <v>5.7939117244199576E-2</v>
      </c>
      <c r="Q2035" s="24">
        <f t="shared" si="983"/>
        <v>617.16092547870539</v>
      </c>
      <c r="R2035" s="12">
        <f t="shared" si="970"/>
        <v>0.27397016546253894</v>
      </c>
      <c r="S2035" s="24">
        <f t="shared" si="971"/>
        <v>773.59764630362793</v>
      </c>
      <c r="T2035" s="12">
        <f t="shared" si="984"/>
        <v>0.19007126309678582</v>
      </c>
      <c r="W2035" s="24">
        <f t="shared" si="985"/>
        <v>729.24304846680752</v>
      </c>
      <c r="X2035" s="24">
        <f t="shared" si="986"/>
        <v>2150.7632707246385</v>
      </c>
      <c r="Y2035" s="13">
        <f t="shared" si="972"/>
        <v>0.17406148853561643</v>
      </c>
      <c r="Z2035" s="24">
        <f t="shared" si="973"/>
        <v>3705.4973089854057</v>
      </c>
      <c r="AA2035" s="24">
        <f t="shared" si="974"/>
        <v>20637.818761847469</v>
      </c>
      <c r="AB2035" s="24">
        <f t="shared" si="987"/>
        <v>736.74213160669979</v>
      </c>
      <c r="AC2035" s="24">
        <f t="shared" si="988"/>
        <v>617.16092547870539</v>
      </c>
      <c r="AE2035" s="14">
        <f t="shared" si="989"/>
        <v>168.08333333333334</v>
      </c>
      <c r="AF2035" s="24">
        <f t="shared" si="993"/>
        <v>533.5804627393527</v>
      </c>
      <c r="AG2035" s="3">
        <f t="shared" si="990"/>
        <v>-1</v>
      </c>
      <c r="AH2035" s="3">
        <f>IF(AC2035&lt;=450,AthetaR30_0,IF(AC2035&gt;=650,AthetaR30_2,(IF(AC2035&lt;=550,AthetaR30_0+(AthetaR30_1-AthetaR30_0)/100*(AC2035-450),AthetaR30_1+(AthetaR30_2-AthetaR30_1)/100*(AC2035-450)))))</f>
        <v>0</v>
      </c>
      <c r="AI2035" s="3">
        <f>IF(AD2035&lt;=450,AthetaR60_0,IF(AD2035&gt;=650,AthetaR60_2,(IF(AD2035&lt;=550,AthetaR60_0+(AthetaR60_1-AthetaR60_0)/100*(AD2035-450),AthetaR60_1+(AthetaR60_2-AthetaR60_1)/100*(AD2035-450)))))</f>
        <v>0.5</v>
      </c>
      <c r="AJ2035" s="3">
        <f>IF(AE2035&lt;=450,AthetaR90_0,IF(AE2035&gt;=650,AthetaR90_2,(IF(AE2035&lt;=550,AthetaR90_0+(AthetaR90_1-AthetaR90_0)/100*(AE2035-450),AthetaR90_1+(AthetaR90_2-AthetaR90_1)/100*(AE2035-450)))))</f>
        <v>1.3</v>
      </c>
      <c r="AK2035" s="3">
        <f>IF(AF2035&lt;=450,AthetaR120_0,IF(AF2035&gt;=650,AthetaR120_2,(IF(AF2035&lt;=550,AthetaR120_0+(AthetaR120_1-AthetaR120_0)/100*(AF2035-450),AthetaR120_1+(AthetaR120_2-AthetaR120_1)/100*(AF2035-450)))))</f>
        <v>1.2982206682766608</v>
      </c>
      <c r="AL2035" s="24">
        <f t="shared" si="991"/>
        <v>736.74213160669979</v>
      </c>
      <c r="AM2035" s="14">
        <f t="shared" si="992"/>
        <v>605.08539522979413</v>
      </c>
    </row>
    <row r="2036" spans="2:39" x14ac:dyDescent="0.25">
      <c r="B2036" s="3">
        <f t="shared" si="975"/>
        <v>10090</v>
      </c>
      <c r="C2036" s="14">
        <f t="shared" si="976"/>
        <v>168.16666666666666</v>
      </c>
      <c r="D2036" s="11">
        <f t="shared" si="977"/>
        <v>1099.5576464653623</v>
      </c>
      <c r="E2036" s="11">
        <f t="shared" si="963"/>
        <v>877.67673917487582</v>
      </c>
      <c r="F2036" s="11">
        <f t="shared" si="978"/>
        <v>454.83512419010185</v>
      </c>
      <c r="G2036" s="11">
        <f t="shared" si="964"/>
        <v>736.80007072394403</v>
      </c>
      <c r="H2036" s="11">
        <f t="shared" si="965"/>
        <v>617.35099674180219</v>
      </c>
      <c r="I2036" s="24">
        <f t="shared" si="979"/>
        <v>454.83512419010185</v>
      </c>
      <c r="J2036" s="12">
        <f t="shared" si="966"/>
        <v>0.18180974699173358</v>
      </c>
      <c r="K2036" s="24">
        <f t="shared" si="967"/>
        <v>635.85752389093602</v>
      </c>
      <c r="L2036" s="12">
        <f t="shared" si="980"/>
        <v>0.17400746949081516</v>
      </c>
      <c r="M2036" s="24">
        <f t="shared" si="981"/>
        <v>736.80007072394403</v>
      </c>
      <c r="N2036" s="12">
        <f t="shared" si="968"/>
        <v>0.10652757230688865</v>
      </c>
      <c r="O2036" s="24">
        <f t="shared" si="969"/>
        <v>3617.3763292118015</v>
      </c>
      <c r="P2036" s="12">
        <f t="shared" si="982"/>
        <v>5.8421409188588611E-2</v>
      </c>
      <c r="Q2036" s="24">
        <f t="shared" si="983"/>
        <v>617.35099674180219</v>
      </c>
      <c r="R2036" s="12">
        <f t="shared" si="970"/>
        <v>0.27391014650137657</v>
      </c>
      <c r="S2036" s="24">
        <f t="shared" si="971"/>
        <v>773.76715636991014</v>
      </c>
      <c r="T2036" s="12">
        <f t="shared" si="984"/>
        <v>0.18998802906719583</v>
      </c>
      <c r="W2036" s="24">
        <f t="shared" si="985"/>
        <v>729.41710995534311</v>
      </c>
      <c r="X2036" s="24">
        <f t="shared" si="986"/>
        <v>2180.8743526190383</v>
      </c>
      <c r="Y2036" s="13">
        <f t="shared" si="972"/>
        <v>0.17400746949081516</v>
      </c>
      <c r="Z2036" s="24">
        <f t="shared" si="973"/>
        <v>3706.4907304883177</v>
      </c>
      <c r="AA2036" s="24">
        <f t="shared" si="974"/>
        <v>20654.528915150797</v>
      </c>
      <c r="AB2036" s="24">
        <f t="shared" si="987"/>
        <v>736.80007072394403</v>
      </c>
      <c r="AC2036" s="24">
        <f t="shared" si="988"/>
        <v>617.35099674180219</v>
      </c>
      <c r="AE2036" s="14">
        <f t="shared" si="989"/>
        <v>168.16666666666666</v>
      </c>
      <c r="AF2036" s="24">
        <f t="shared" si="993"/>
        <v>533.6754983709011</v>
      </c>
      <c r="AG2036" s="3">
        <f t="shared" si="990"/>
        <v>-1</v>
      </c>
      <c r="AH2036" s="3">
        <f>IF(AC2036&lt;=450,AthetaR30_0,IF(AC2036&gt;=650,AthetaR30_2,(IF(AC2036&lt;=550,AthetaR30_0+(AthetaR30_1-AthetaR30_0)/100*(AC2036-450),AthetaR30_1+(AthetaR30_2-AthetaR30_1)/100*(AC2036-450)))))</f>
        <v>0</v>
      </c>
      <c r="AI2036" s="3">
        <f>IF(AD2036&lt;=450,AthetaR60_0,IF(AD2036&gt;=650,AthetaR60_2,(IF(AD2036&lt;=550,AthetaR60_0+(AthetaR60_1-AthetaR60_0)/100*(AD2036-450),AthetaR60_1+(AthetaR60_2-AthetaR60_1)/100*(AD2036-450)))))</f>
        <v>0.5</v>
      </c>
      <c r="AJ2036" s="3">
        <f>IF(AE2036&lt;=450,AthetaR90_0,IF(AE2036&gt;=650,AthetaR90_2,(IF(AE2036&lt;=550,AthetaR90_0+(AthetaR90_1-AthetaR90_0)/100*(AE2036-450),AthetaR90_1+(AthetaR90_2-AthetaR90_1)/100*(AE2036-450)))))</f>
        <v>1.3</v>
      </c>
      <c r="AK2036" s="3">
        <f>IF(AF2036&lt;=450,AthetaR120_0,IF(AF2036&gt;=650,AthetaR120_2,(IF(AF2036&lt;=550,AthetaR120_0+(AthetaR120_1-AthetaR120_0)/100*(AF2036-450),AthetaR120_1+(AthetaR120_2-AthetaR120_1)/100*(AF2036-450)))))</f>
        <v>1.2975364117295123</v>
      </c>
      <c r="AL2036" s="24">
        <f t="shared" si="991"/>
        <v>736.80007072394403</v>
      </c>
      <c r="AM2036" s="14">
        <f t="shared" si="992"/>
        <v>605.26686884025196</v>
      </c>
    </row>
    <row r="2037" spans="2:39" x14ac:dyDescent="0.25">
      <c r="B2037" s="3">
        <f t="shared" si="975"/>
        <v>10095</v>
      </c>
      <c r="C2037" s="14">
        <f t="shared" si="976"/>
        <v>168.25</v>
      </c>
      <c r="D2037" s="11">
        <f t="shared" si="977"/>
        <v>1099.6318205244299</v>
      </c>
      <c r="E2037" s="11">
        <f t="shared" si="963"/>
        <v>877.89053752352788</v>
      </c>
      <c r="F2037" s="11">
        <f t="shared" si="978"/>
        <v>455.00913165959264</v>
      </c>
      <c r="G2037" s="11">
        <f t="shared" si="964"/>
        <v>736.85849213313259</v>
      </c>
      <c r="H2037" s="11">
        <f t="shared" si="965"/>
        <v>617.54098477086939</v>
      </c>
      <c r="I2037" s="24">
        <f t="shared" si="979"/>
        <v>455.00913165959264</v>
      </c>
      <c r="J2037" s="12">
        <f t="shared" si="966"/>
        <v>0.18177921938677086</v>
      </c>
      <c r="K2037" s="24">
        <f t="shared" si="967"/>
        <v>635.9643084143122</v>
      </c>
      <c r="L2037" s="12">
        <f t="shared" si="980"/>
        <v>0.17395345918559174</v>
      </c>
      <c r="M2037" s="24">
        <f t="shared" si="981"/>
        <v>736.85849213313259</v>
      </c>
      <c r="N2037" s="12">
        <f t="shared" si="968"/>
        <v>0.10743753361285591</v>
      </c>
      <c r="O2037" s="24">
        <f t="shared" si="969"/>
        <v>3586.7383167964576</v>
      </c>
      <c r="P2037" s="12">
        <f t="shared" si="982"/>
        <v>5.890591074595259E-2</v>
      </c>
      <c r="Q2037" s="24">
        <f t="shared" si="983"/>
        <v>617.54098477086939</v>
      </c>
      <c r="R2037" s="12">
        <f t="shared" si="970"/>
        <v>0.27384999093893564</v>
      </c>
      <c r="S2037" s="24">
        <f t="shared" si="971"/>
        <v>773.93712679178304</v>
      </c>
      <c r="T2037" s="12">
        <f t="shared" si="984"/>
        <v>0.18990474249682279</v>
      </c>
      <c r="W2037" s="24">
        <f t="shared" si="985"/>
        <v>729.5911174248339</v>
      </c>
      <c r="X2037" s="24">
        <f t="shared" si="986"/>
        <v>2212.2220911966019</v>
      </c>
      <c r="Y2037" s="13">
        <f t="shared" si="972"/>
        <v>0.17395345918559174</v>
      </c>
      <c r="Z2037" s="24">
        <f t="shared" si="973"/>
        <v>3707.4855024673498</v>
      </c>
      <c r="AA2037" s="24">
        <f t="shared" si="974"/>
        <v>20671.255146453121</v>
      </c>
      <c r="AB2037" s="24">
        <f t="shared" si="987"/>
        <v>736.85849213313259</v>
      </c>
      <c r="AC2037" s="24">
        <f t="shared" si="988"/>
        <v>617.54098477086939</v>
      </c>
      <c r="AE2037" s="14">
        <f t="shared" si="989"/>
        <v>168.25</v>
      </c>
      <c r="AF2037" s="24">
        <f t="shared" si="993"/>
        <v>533.77049238543464</v>
      </c>
      <c r="AG2037" s="3">
        <f t="shared" si="990"/>
        <v>-1</v>
      </c>
      <c r="AH2037" s="3">
        <f>IF(AC2037&lt;=450,AthetaR30_0,IF(AC2037&gt;=650,AthetaR30_2,(IF(AC2037&lt;=550,AthetaR30_0+(AthetaR30_1-AthetaR30_0)/100*(AC2037-450),AthetaR30_1+(AthetaR30_2-AthetaR30_1)/100*(AC2037-450)))))</f>
        <v>0</v>
      </c>
      <c r="AI2037" s="3">
        <f>IF(AD2037&lt;=450,AthetaR60_0,IF(AD2037&gt;=650,AthetaR60_2,(IF(AD2037&lt;=550,AthetaR60_0+(AthetaR60_1-AthetaR60_0)/100*(AD2037-450),AthetaR60_1+(AthetaR60_2-AthetaR60_1)/100*(AD2037-450)))))</f>
        <v>0.5</v>
      </c>
      <c r="AJ2037" s="3">
        <f>IF(AE2037&lt;=450,AthetaR90_0,IF(AE2037&gt;=650,AthetaR90_2,(IF(AE2037&lt;=550,AthetaR90_0+(AthetaR90_1-AthetaR90_0)/100*(AE2037-450),AthetaR90_1+(AthetaR90_2-AthetaR90_1)/100*(AE2037-450)))))</f>
        <v>1.3</v>
      </c>
      <c r="AK2037" s="3">
        <f>IF(AF2037&lt;=450,AthetaR120_0,IF(AF2037&gt;=650,AthetaR120_2,(IF(AF2037&lt;=550,AthetaR120_0+(AthetaR120_1-AthetaR120_0)/100*(AF2037-450),AthetaR120_1+(AthetaR120_2-AthetaR120_1)/100*(AF2037-450)))))</f>
        <v>1.2968524548248708</v>
      </c>
      <c r="AL2037" s="24">
        <f t="shared" si="991"/>
        <v>736.85849213313259</v>
      </c>
      <c r="AM2037" s="14">
        <f t="shared" si="992"/>
        <v>605.44825860834158</v>
      </c>
    </row>
    <row r="2038" spans="2:39" x14ac:dyDescent="0.25">
      <c r="B2038" s="3">
        <f t="shared" si="975"/>
        <v>10100</v>
      </c>
      <c r="C2038" s="14">
        <f t="shared" si="976"/>
        <v>168.33333333333334</v>
      </c>
      <c r="D2038" s="11">
        <f t="shared" si="977"/>
        <v>1099.7059578818339</v>
      </c>
      <c r="E2038" s="11">
        <f t="shared" si="963"/>
        <v>878.10433587217994</v>
      </c>
      <c r="F2038" s="11">
        <f t="shared" si="978"/>
        <v>455.18308511877825</v>
      </c>
      <c r="G2038" s="11">
        <f t="shared" si="964"/>
        <v>736.91739804387851</v>
      </c>
      <c r="H2038" s="11">
        <f t="shared" si="965"/>
        <v>617.73088951336626</v>
      </c>
      <c r="I2038" s="24">
        <f t="shared" si="979"/>
        <v>455.18308511877825</v>
      </c>
      <c r="J2038" s="12">
        <f t="shared" si="966"/>
        <v>0.18174868832055924</v>
      </c>
      <c r="K2038" s="24">
        <f t="shared" si="967"/>
        <v>636.07114092346455</v>
      </c>
      <c r="L2038" s="12">
        <f t="shared" si="980"/>
        <v>0.17389945763584239</v>
      </c>
      <c r="M2038" s="24">
        <f t="shared" si="981"/>
        <v>736.91739804387851</v>
      </c>
      <c r="N2038" s="12">
        <f t="shared" si="968"/>
        <v>0.10835225365794293</v>
      </c>
      <c r="O2038" s="24">
        <f t="shared" si="969"/>
        <v>3556.4587303172252</v>
      </c>
      <c r="P2038" s="12">
        <f t="shared" si="982"/>
        <v>5.9392604149323139E-2</v>
      </c>
      <c r="Q2038" s="24">
        <f t="shared" si="983"/>
        <v>617.73088951336626</v>
      </c>
      <c r="R2038" s="12">
        <f t="shared" si="970"/>
        <v>0.27378969834241607</v>
      </c>
      <c r="S2038" s="24">
        <f t="shared" si="971"/>
        <v>774.107559350786</v>
      </c>
      <c r="T2038" s="12">
        <f t="shared" si="984"/>
        <v>0.18982140319034657</v>
      </c>
      <c r="W2038" s="24">
        <f t="shared" si="985"/>
        <v>729.76507088401945</v>
      </c>
      <c r="X2038" s="24">
        <f t="shared" si="986"/>
        <v>2244.884264439941</v>
      </c>
      <c r="Y2038" s="13">
        <f t="shared" si="972"/>
        <v>0.17389945763584239</v>
      </c>
      <c r="Z2038" s="24">
        <f t="shared" si="973"/>
        <v>3708.4816247040126</v>
      </c>
      <c r="AA2038" s="24">
        <f t="shared" si="974"/>
        <v>20687.99746820072</v>
      </c>
      <c r="AB2038" s="24">
        <f t="shared" si="987"/>
        <v>736.91739804387851</v>
      </c>
      <c r="AC2038" s="24">
        <f t="shared" si="988"/>
        <v>617.73088951336626</v>
      </c>
      <c r="AE2038" s="14">
        <f t="shared" si="989"/>
        <v>168.33333333333334</v>
      </c>
      <c r="AF2038" s="24">
        <f t="shared" si="993"/>
        <v>533.86544475668313</v>
      </c>
      <c r="AG2038" s="3">
        <f t="shared" si="990"/>
        <v>-1</v>
      </c>
      <c r="AH2038" s="3">
        <f>IF(AC2038&lt;=450,AthetaR30_0,IF(AC2038&gt;=650,AthetaR30_2,(IF(AC2038&lt;=550,AthetaR30_0+(AthetaR30_1-AthetaR30_0)/100*(AC2038-450),AthetaR30_1+(AthetaR30_2-AthetaR30_1)/100*(AC2038-450)))))</f>
        <v>0</v>
      </c>
      <c r="AI2038" s="3">
        <f>IF(AD2038&lt;=450,AthetaR60_0,IF(AD2038&gt;=650,AthetaR60_2,(IF(AD2038&lt;=550,AthetaR60_0+(AthetaR60_1-AthetaR60_0)/100*(AD2038-450),AthetaR60_1+(AthetaR60_2-AthetaR60_1)/100*(AD2038-450)))))</f>
        <v>0.5</v>
      </c>
      <c r="AJ2038" s="3">
        <f>IF(AE2038&lt;=450,AthetaR90_0,IF(AE2038&gt;=650,AthetaR90_2,(IF(AE2038&lt;=550,AthetaR90_0+(AthetaR90_1-AthetaR90_0)/100*(AE2038-450),AthetaR90_1+(AthetaR90_2-AthetaR90_1)/100*(AE2038-450)))))</f>
        <v>1.3</v>
      </c>
      <c r="AK2038" s="3">
        <f>IF(AF2038&lt;=450,AthetaR120_0,IF(AF2038&gt;=650,AthetaR120_2,(IF(AF2038&lt;=550,AthetaR120_0+(AthetaR120_1-AthetaR120_0)/100*(AF2038-450),AthetaR120_1+(AthetaR120_2-AthetaR120_1)/100*(AF2038-450)))))</f>
        <v>1.2961687977518817</v>
      </c>
      <c r="AL2038" s="24">
        <f t="shared" si="991"/>
        <v>736.91739804387851</v>
      </c>
      <c r="AM2038" s="14">
        <f t="shared" si="992"/>
        <v>605.62956448306875</v>
      </c>
    </row>
    <row r="2039" spans="2:39" x14ac:dyDescent="0.25">
      <c r="B2039" s="3">
        <f t="shared" si="975"/>
        <v>10105</v>
      </c>
      <c r="C2039" s="14">
        <f t="shared" si="976"/>
        <v>168.41666666666666</v>
      </c>
      <c r="D2039" s="11">
        <f t="shared" si="977"/>
        <v>1099.7800585738769</v>
      </c>
      <c r="E2039" s="11">
        <f t="shared" si="963"/>
        <v>878.31813422083201</v>
      </c>
      <c r="F2039" s="11">
        <f t="shared" si="978"/>
        <v>455.35698457641411</v>
      </c>
      <c r="G2039" s="11">
        <f t="shared" si="964"/>
        <v>736.97679064802787</v>
      </c>
      <c r="H2039" s="11">
        <f t="shared" si="965"/>
        <v>617.92071091655657</v>
      </c>
      <c r="I2039" s="24">
        <f t="shared" si="979"/>
        <v>455.35698457641411</v>
      </c>
      <c r="J2039" s="12">
        <f t="shared" si="966"/>
        <v>0.18171815380177792</v>
      </c>
      <c r="K2039" s="24">
        <f t="shared" si="967"/>
        <v>636.17802141829929</v>
      </c>
      <c r="L2039" s="12">
        <f t="shared" si="980"/>
        <v>0.17384546485743888</v>
      </c>
      <c r="M2039" s="24">
        <f t="shared" si="981"/>
        <v>736.97679064802787</v>
      </c>
      <c r="N2039" s="12">
        <f t="shared" si="968"/>
        <v>0.10927171019898398</v>
      </c>
      <c r="O2039" s="24">
        <f t="shared" si="969"/>
        <v>3526.5332424066023</v>
      </c>
      <c r="P2039" s="12">
        <f t="shared" si="982"/>
        <v>5.988147123636002E-2</v>
      </c>
      <c r="Q2039" s="24">
        <f t="shared" si="983"/>
        <v>617.92071091655657</v>
      </c>
      <c r="R2039" s="12">
        <f t="shared" si="970"/>
        <v>0.27372926827730609</v>
      </c>
      <c r="S2039" s="24">
        <f t="shared" si="971"/>
        <v>774.27845583733324</v>
      </c>
      <c r="T2039" s="12">
        <f t="shared" si="984"/>
        <v>0.18973801095152551</v>
      </c>
      <c r="W2039" s="24">
        <f t="shared" si="985"/>
        <v>729.93897034165525</v>
      </c>
      <c r="X2039" s="24">
        <f t="shared" si="986"/>
        <v>2278.9453123324479</v>
      </c>
      <c r="Y2039" s="13">
        <f t="shared" si="972"/>
        <v>0.17384546485743888</v>
      </c>
      <c r="Z2039" s="24">
        <f t="shared" si="973"/>
        <v>3709.479096979419</v>
      </c>
      <c r="AA2039" s="24">
        <f t="shared" si="974"/>
        <v>20704.75589284044</v>
      </c>
      <c r="AB2039" s="24">
        <f t="shared" si="987"/>
        <v>736.97679064802787</v>
      </c>
      <c r="AC2039" s="24">
        <f t="shared" si="988"/>
        <v>617.92071091655657</v>
      </c>
      <c r="AE2039" s="14">
        <f t="shared" si="989"/>
        <v>168.41666666666666</v>
      </c>
      <c r="AF2039" s="24">
        <f t="shared" si="993"/>
        <v>533.96035545827829</v>
      </c>
      <c r="AG2039" s="3">
        <f t="shared" si="990"/>
        <v>-1</v>
      </c>
      <c r="AH2039" s="3">
        <f>IF(AC2039&lt;=450,AthetaR30_0,IF(AC2039&gt;=650,AthetaR30_2,(IF(AC2039&lt;=550,AthetaR30_0+(AthetaR30_1-AthetaR30_0)/100*(AC2039-450),AthetaR30_1+(AthetaR30_2-AthetaR30_1)/100*(AC2039-450)))))</f>
        <v>0</v>
      </c>
      <c r="AI2039" s="3">
        <f>IF(AD2039&lt;=450,AthetaR60_0,IF(AD2039&gt;=650,AthetaR60_2,(IF(AD2039&lt;=550,AthetaR60_0+(AthetaR60_1-AthetaR60_0)/100*(AD2039-450),AthetaR60_1+(AthetaR60_2-AthetaR60_1)/100*(AD2039-450)))))</f>
        <v>0.5</v>
      </c>
      <c r="AJ2039" s="3">
        <f>IF(AE2039&lt;=450,AthetaR90_0,IF(AE2039&gt;=650,AthetaR90_2,(IF(AE2039&lt;=550,AthetaR90_0+(AthetaR90_1-AthetaR90_0)/100*(AE2039-450),AthetaR90_1+(AthetaR90_2-AthetaR90_1)/100*(AE2039-450)))))</f>
        <v>1.3</v>
      </c>
      <c r="AK2039" s="3">
        <f>IF(AF2039&lt;=450,AthetaR120_0,IF(AF2039&gt;=650,AthetaR120_2,(IF(AF2039&lt;=550,AthetaR120_0+(AthetaR120_1-AthetaR120_0)/100*(AF2039-450),AthetaR120_1+(AthetaR120_2-AthetaR120_1)/100*(AF2039-450)))))</f>
        <v>1.2954854407003964</v>
      </c>
      <c r="AL2039" s="24">
        <f t="shared" si="991"/>
        <v>736.97679064802787</v>
      </c>
      <c r="AM2039" s="14">
        <f t="shared" si="992"/>
        <v>605.81078641323882</v>
      </c>
    </row>
    <row r="2040" spans="2:39" x14ac:dyDescent="0.25">
      <c r="B2040" s="3">
        <f t="shared" si="975"/>
        <v>10110</v>
      </c>
      <c r="C2040" s="14">
        <f t="shared" si="976"/>
        <v>168.5</v>
      </c>
      <c r="D2040" s="11">
        <f t="shared" si="977"/>
        <v>1099.8541226368068</v>
      </c>
      <c r="E2040" s="11">
        <f t="shared" si="963"/>
        <v>878.53193256948407</v>
      </c>
      <c r="F2040" s="11">
        <f t="shared" si="978"/>
        <v>455.53083004127154</v>
      </c>
      <c r="G2040" s="11">
        <f t="shared" si="964"/>
        <v>737.03667211926427</v>
      </c>
      <c r="H2040" s="11">
        <f t="shared" si="965"/>
        <v>618.11044892750806</v>
      </c>
      <c r="I2040" s="24">
        <f t="shared" si="979"/>
        <v>455.53083004127154</v>
      </c>
      <c r="J2040" s="12">
        <f t="shared" si="966"/>
        <v>0.1816876158391251</v>
      </c>
      <c r="K2040" s="24">
        <f t="shared" si="967"/>
        <v>636.28494989864123</v>
      </c>
      <c r="L2040" s="12">
        <f t="shared" si="980"/>
        <v>0.17379148086626595</v>
      </c>
      <c r="M2040" s="24">
        <f t="shared" si="981"/>
        <v>737.03667211926427</v>
      </c>
      <c r="N2040" s="12">
        <f t="shared" si="968"/>
        <v>0.11019588028414104</v>
      </c>
      <c r="O2040" s="24">
        <f t="shared" si="969"/>
        <v>3496.9575766145558</v>
      </c>
      <c r="P2040" s="12">
        <f t="shared" si="982"/>
        <v>6.0372493451878707E-2</v>
      </c>
      <c r="Q2040" s="24">
        <f t="shared" si="983"/>
        <v>618.11044892750806</v>
      </c>
      <c r="R2040" s="12">
        <f t="shared" si="970"/>
        <v>0.27366870030737367</v>
      </c>
      <c r="S2040" s="24">
        <f t="shared" si="971"/>
        <v>774.44981805076793</v>
      </c>
      <c r="T2040" s="12">
        <f t="shared" si="984"/>
        <v>0.18965456558324836</v>
      </c>
      <c r="W2040" s="24">
        <f t="shared" si="985"/>
        <v>730.11281580651269</v>
      </c>
      <c r="X2040" s="24">
        <f t="shared" si="986"/>
        <v>2314.4970657508093</v>
      </c>
      <c r="Y2040" s="13">
        <f t="shared" si="972"/>
        <v>0.17379148086626595</v>
      </c>
      <c r="Z2040" s="24">
        <f t="shared" si="973"/>
        <v>3710.4779190742847</v>
      </c>
      <c r="AA2040" s="24">
        <f t="shared" si="974"/>
        <v>20721.530432819705</v>
      </c>
      <c r="AB2040" s="24">
        <f t="shared" si="987"/>
        <v>737.03667211926427</v>
      </c>
      <c r="AC2040" s="24">
        <f t="shared" si="988"/>
        <v>618.11044892750806</v>
      </c>
      <c r="AE2040" s="14">
        <f t="shared" si="989"/>
        <v>168.5</v>
      </c>
      <c r="AF2040" s="24">
        <f t="shared" si="993"/>
        <v>534.05522446375403</v>
      </c>
      <c r="AG2040" s="3">
        <f t="shared" si="990"/>
        <v>-1</v>
      </c>
      <c r="AH2040" s="3">
        <f>IF(AC2040&lt;=450,AthetaR30_0,IF(AC2040&gt;=650,AthetaR30_2,(IF(AC2040&lt;=550,AthetaR30_0+(AthetaR30_1-AthetaR30_0)/100*(AC2040-450),AthetaR30_1+(AthetaR30_2-AthetaR30_1)/100*(AC2040-450)))))</f>
        <v>0</v>
      </c>
      <c r="AI2040" s="3">
        <f>IF(AD2040&lt;=450,AthetaR60_0,IF(AD2040&gt;=650,AthetaR60_2,(IF(AD2040&lt;=550,AthetaR60_0+(AthetaR60_1-AthetaR60_0)/100*(AD2040-450),AthetaR60_1+(AthetaR60_2-AthetaR60_1)/100*(AD2040-450)))))</f>
        <v>0.5</v>
      </c>
      <c r="AJ2040" s="3">
        <f>IF(AE2040&lt;=450,AthetaR90_0,IF(AE2040&gt;=650,AthetaR90_2,(IF(AE2040&lt;=550,AthetaR90_0+(AthetaR90_1-AthetaR90_0)/100*(AE2040-450),AthetaR90_1+(AthetaR90_2-AthetaR90_1)/100*(AE2040-450)))))</f>
        <v>1.3</v>
      </c>
      <c r="AK2040" s="3">
        <f>IF(AF2040&lt;=450,AthetaR120_0,IF(AF2040&gt;=650,AthetaR120_2,(IF(AF2040&lt;=550,AthetaR120_0+(AthetaR120_1-AthetaR120_0)/100*(AF2040-450),AthetaR120_1+(AthetaR120_2-AthetaR120_1)/100*(AF2040-450)))))</f>
        <v>1.2948023838609712</v>
      </c>
      <c r="AL2040" s="24">
        <f t="shared" si="991"/>
        <v>737.03667211926427</v>
      </c>
      <c r="AM2040" s="14">
        <f t="shared" si="992"/>
        <v>605.99192434745623</v>
      </c>
    </row>
    <row r="2041" spans="2:39" x14ac:dyDescent="0.25">
      <c r="B2041" s="3">
        <f t="shared" si="975"/>
        <v>10115</v>
      </c>
      <c r="C2041" s="14">
        <f t="shared" si="976"/>
        <v>168.58333333333334</v>
      </c>
      <c r="D2041" s="11">
        <f t="shared" si="977"/>
        <v>1099.928150106819</v>
      </c>
      <c r="E2041" s="11">
        <f t="shared" si="963"/>
        <v>878.74573091813613</v>
      </c>
      <c r="F2041" s="11">
        <f t="shared" si="978"/>
        <v>455.70462152213781</v>
      </c>
      <c r="G2041" s="11">
        <f t="shared" si="964"/>
        <v>737.0970446127161</v>
      </c>
      <c r="H2041" s="11">
        <f t="shared" si="965"/>
        <v>618.30010349309134</v>
      </c>
      <c r="I2041" s="24">
        <f t="shared" si="979"/>
        <v>455.70462152213781</v>
      </c>
      <c r="J2041" s="12">
        <f t="shared" si="966"/>
        <v>0.18165707444131748</v>
      </c>
      <c r="K2041" s="24">
        <f t="shared" si="967"/>
        <v>636.39192636423502</v>
      </c>
      <c r="L2041" s="12">
        <f t="shared" si="980"/>
        <v>0.17373750567815469</v>
      </c>
      <c r="M2041" s="24">
        <f t="shared" si="981"/>
        <v>737.0970446127161</v>
      </c>
      <c r="N2041" s="12">
        <f t="shared" si="968"/>
        <v>0.11112474025468723</v>
      </c>
      <c r="O2041" s="24">
        <f t="shared" si="969"/>
        <v>3467.7275068373769</v>
      </c>
      <c r="P2041" s="12">
        <f t="shared" si="982"/>
        <v>6.0865651850485918E-2</v>
      </c>
      <c r="Q2041" s="24">
        <f t="shared" si="983"/>
        <v>618.30010349309134</v>
      </c>
      <c r="R2041" s="12">
        <f t="shared" si="970"/>
        <v>0.27360799399465918</v>
      </c>
      <c r="S2041" s="24">
        <f t="shared" si="971"/>
        <v>774.62164779941622</v>
      </c>
      <c r="T2041" s="12">
        <f t="shared" si="984"/>
        <v>0.18957106688743003</v>
      </c>
      <c r="W2041" s="24">
        <f t="shared" si="985"/>
        <v>730.28660728737896</v>
      </c>
      <c r="X2041" s="24">
        <f t="shared" si="986"/>
        <v>2351.6395731965613</v>
      </c>
      <c r="Y2041" s="13">
        <f t="shared" si="972"/>
        <v>0.17373750567815469</v>
      </c>
      <c r="Z2041" s="24">
        <f t="shared" si="973"/>
        <v>3711.4780907689292</v>
      </c>
      <c r="AA2041" s="24">
        <f t="shared" si="974"/>
        <v>20738.321100586531</v>
      </c>
      <c r="AB2041" s="24">
        <f t="shared" si="987"/>
        <v>737.0970446127161</v>
      </c>
      <c r="AC2041" s="24">
        <f t="shared" si="988"/>
        <v>618.30010349309134</v>
      </c>
      <c r="AE2041" s="14">
        <f t="shared" si="989"/>
        <v>168.58333333333334</v>
      </c>
      <c r="AF2041" s="24">
        <f t="shared" si="993"/>
        <v>534.15005174654561</v>
      </c>
      <c r="AG2041" s="3">
        <f t="shared" si="990"/>
        <v>-1</v>
      </c>
      <c r="AH2041" s="3">
        <f>IF(AC2041&lt;=450,AthetaR30_0,IF(AC2041&gt;=650,AthetaR30_2,(IF(AC2041&lt;=550,AthetaR30_0+(AthetaR30_1-AthetaR30_0)/100*(AC2041-450),AthetaR30_1+(AthetaR30_2-AthetaR30_1)/100*(AC2041-450)))))</f>
        <v>0</v>
      </c>
      <c r="AI2041" s="3">
        <f>IF(AD2041&lt;=450,AthetaR60_0,IF(AD2041&gt;=650,AthetaR60_2,(IF(AD2041&lt;=550,AthetaR60_0+(AthetaR60_1-AthetaR60_0)/100*(AD2041-450),AthetaR60_1+(AthetaR60_2-AthetaR60_1)/100*(AD2041-450)))))</f>
        <v>0.5</v>
      </c>
      <c r="AJ2041" s="3">
        <f>IF(AE2041&lt;=450,AthetaR90_0,IF(AE2041&gt;=650,AthetaR90_2,(IF(AE2041&lt;=550,AthetaR90_0+(AthetaR90_1-AthetaR90_0)/100*(AE2041-450),AthetaR90_1+(AthetaR90_2-AthetaR90_1)/100*(AE2041-450)))))</f>
        <v>1.3</v>
      </c>
      <c r="AK2041" s="3">
        <f>IF(AF2041&lt;=450,AthetaR120_0,IF(AF2041&gt;=650,AthetaR120_2,(IF(AF2041&lt;=550,AthetaR120_0+(AthetaR120_1-AthetaR120_0)/100*(AF2041-450),AthetaR120_1+(AthetaR120_2-AthetaR120_1)/100*(AF2041-450)))))</f>
        <v>1.2941196274248719</v>
      </c>
      <c r="AL2041" s="24">
        <f t="shared" si="991"/>
        <v>737.0970446127161</v>
      </c>
      <c r="AM2041" s="14">
        <f t="shared" si="992"/>
        <v>606.17297823412378</v>
      </c>
    </row>
    <row r="2042" spans="2:39" x14ac:dyDescent="0.25">
      <c r="B2042" s="3">
        <f t="shared" si="975"/>
        <v>10120</v>
      </c>
      <c r="C2042" s="14">
        <f t="shared" si="976"/>
        <v>168.66666666666666</v>
      </c>
      <c r="D2042" s="11">
        <f t="shared" si="977"/>
        <v>1100.0021410200543</v>
      </c>
      <c r="E2042" s="11">
        <f t="shared" si="963"/>
        <v>878.95952926678819</v>
      </c>
      <c r="F2042" s="11">
        <f t="shared" si="978"/>
        <v>455.87835902781597</v>
      </c>
      <c r="G2042" s="11">
        <f t="shared" si="964"/>
        <v>737.15791026456657</v>
      </c>
      <c r="H2042" s="11">
        <f t="shared" si="965"/>
        <v>618.48967455997877</v>
      </c>
      <c r="I2042" s="24">
        <f t="shared" si="979"/>
        <v>455.87835902781597</v>
      </c>
      <c r="J2042" s="12">
        <f t="shared" si="966"/>
        <v>0.18162652961709083</v>
      </c>
      <c r="K2042" s="24">
        <f t="shared" si="967"/>
        <v>636.49895081474358</v>
      </c>
      <c r="L2042" s="12">
        <f t="shared" si="980"/>
        <v>0.1736835393089618</v>
      </c>
      <c r="M2042" s="24">
        <f t="shared" si="981"/>
        <v>737.15791026456657</v>
      </c>
      <c r="N2042" s="12">
        <f t="shared" si="968"/>
        <v>0.11205826574706289</v>
      </c>
      <c r="O2042" s="24">
        <f t="shared" si="969"/>
        <v>3438.8388567528573</v>
      </c>
      <c r="P2042" s="12">
        <f t="shared" si="982"/>
        <v>6.1360927099468637E-2</v>
      </c>
      <c r="Q2042" s="24">
        <f t="shared" si="983"/>
        <v>618.48967455997877</v>
      </c>
      <c r="R2042" s="12">
        <f t="shared" si="970"/>
        <v>0.27354714889946741</v>
      </c>
      <c r="S2042" s="24">
        <f t="shared" si="971"/>
        <v>774.793946900641</v>
      </c>
      <c r="T2042" s="12">
        <f t="shared" si="984"/>
        <v>0.1894875146651267</v>
      </c>
      <c r="W2042" s="24">
        <f t="shared" si="985"/>
        <v>730.46034479305706</v>
      </c>
      <c r="X2042" s="24">
        <f t="shared" si="986"/>
        <v>2390.4820410390948</v>
      </c>
      <c r="Y2042" s="13">
        <f t="shared" si="972"/>
        <v>0.1736835393089618</v>
      </c>
      <c r="Z2042" s="24">
        <f t="shared" si="973"/>
        <v>3712.4796118432782</v>
      </c>
      <c r="AA2042" s="24">
        <f t="shared" si="974"/>
        <v>20755.127908589518</v>
      </c>
      <c r="AB2042" s="24">
        <f t="shared" si="987"/>
        <v>737.15791026456657</v>
      </c>
      <c r="AC2042" s="24">
        <f t="shared" si="988"/>
        <v>618.48967455997877</v>
      </c>
      <c r="AE2042" s="14">
        <f t="shared" si="989"/>
        <v>168.66666666666666</v>
      </c>
      <c r="AF2042" s="24">
        <f t="shared" si="993"/>
        <v>534.24483727998938</v>
      </c>
      <c r="AG2042" s="3">
        <f t="shared" si="990"/>
        <v>-1</v>
      </c>
      <c r="AH2042" s="3">
        <f>IF(AC2042&lt;=450,AthetaR30_0,IF(AC2042&gt;=650,AthetaR30_2,(IF(AC2042&lt;=550,AthetaR30_0+(AthetaR30_1-AthetaR30_0)/100*(AC2042-450),AthetaR30_1+(AthetaR30_2-AthetaR30_1)/100*(AC2042-450)))))</f>
        <v>0</v>
      </c>
      <c r="AI2042" s="3">
        <f>IF(AD2042&lt;=450,AthetaR60_0,IF(AD2042&gt;=650,AthetaR60_2,(IF(AD2042&lt;=550,AthetaR60_0+(AthetaR60_1-AthetaR60_0)/100*(AD2042-450),AthetaR60_1+(AthetaR60_2-AthetaR60_1)/100*(AD2042-450)))))</f>
        <v>0.5</v>
      </c>
      <c r="AJ2042" s="3">
        <f>IF(AE2042&lt;=450,AthetaR90_0,IF(AE2042&gt;=650,AthetaR90_2,(IF(AE2042&lt;=550,AthetaR90_0+(AthetaR90_1-AthetaR90_0)/100*(AE2042-450),AthetaR90_1+(AthetaR90_2-AthetaR90_1)/100*(AE2042-450)))))</f>
        <v>1.3</v>
      </c>
      <c r="AK2042" s="3">
        <f>IF(AF2042&lt;=450,AthetaR120_0,IF(AF2042&gt;=650,AthetaR120_2,(IF(AF2042&lt;=550,AthetaR120_0+(AthetaR120_1-AthetaR120_0)/100*(AF2042-450),AthetaR120_1+(AthetaR120_2-AthetaR120_1)/100*(AF2042-450)))))</f>
        <v>1.2934371715840767</v>
      </c>
      <c r="AL2042" s="24">
        <f t="shared" si="991"/>
        <v>737.15791026456657</v>
      </c>
      <c r="AM2042" s="14">
        <f t="shared" si="992"/>
        <v>606.35394802144094</v>
      </c>
    </row>
    <row r="2043" spans="2:39" x14ac:dyDescent="0.25">
      <c r="B2043" s="3">
        <f t="shared" si="975"/>
        <v>10125</v>
      </c>
      <c r="C2043" s="14">
        <f t="shared" si="976"/>
        <v>168.75</v>
      </c>
      <c r="D2043" s="11">
        <f t="shared" si="977"/>
        <v>1100.0760954126006</v>
      </c>
      <c r="E2043" s="11">
        <f t="shared" si="963"/>
        <v>879.17332761544026</v>
      </c>
      <c r="F2043" s="11">
        <f t="shared" si="978"/>
        <v>456.05204256712494</v>
      </c>
      <c r="G2043" s="11">
        <f t="shared" si="964"/>
        <v>737.21927119166605</v>
      </c>
      <c r="H2043" s="11">
        <f t="shared" si="965"/>
        <v>618.67916207464384</v>
      </c>
      <c r="I2043" s="24">
        <f t="shared" si="979"/>
        <v>456.05204256712494</v>
      </c>
      <c r="J2043" s="12">
        <f t="shared" si="966"/>
        <v>0.18159598137519911</v>
      </c>
      <c r="K2043" s="24">
        <f t="shared" si="967"/>
        <v>636.60602324975048</v>
      </c>
      <c r="L2043" s="12">
        <f t="shared" si="980"/>
        <v>0.17362958177450252</v>
      </c>
      <c r="M2043" s="24">
        <f t="shared" si="981"/>
        <v>737.21927119166605</v>
      </c>
      <c r="N2043" s="12">
        <f t="shared" si="968"/>
        <v>0.11299643169520096</v>
      </c>
      <c r="O2043" s="24">
        <f t="shared" si="969"/>
        <v>3410.2874992618354</v>
      </c>
      <c r="P2043" s="12">
        <f t="shared" si="982"/>
        <v>6.1858299481758694E-2</v>
      </c>
      <c r="Q2043" s="24">
        <f t="shared" si="983"/>
        <v>618.67916207464384</v>
      </c>
      <c r="R2043" s="12">
        <f t="shared" si="970"/>
        <v>0.27348616458035918</v>
      </c>
      <c r="S2043" s="24">
        <f t="shared" si="971"/>
        <v>774.9667171808976</v>
      </c>
      <c r="T2043" s="12">
        <f t="shared" si="984"/>
        <v>0.18940390871643076</v>
      </c>
      <c r="W2043" s="24">
        <f t="shared" si="985"/>
        <v>730.63402833236603</v>
      </c>
      <c r="X2043" s="24">
        <f t="shared" si="986"/>
        <v>2431.1439058787992</v>
      </c>
      <c r="Y2043" s="13">
        <f t="shared" si="972"/>
        <v>0.17362958177450252</v>
      </c>
      <c r="Z2043" s="24">
        <f t="shared" si="973"/>
        <v>3713.4824820768558</v>
      </c>
      <c r="AA2043" s="24">
        <f t="shared" si="974"/>
        <v>20771.950869277771</v>
      </c>
      <c r="AB2043" s="24">
        <f t="shared" si="987"/>
        <v>737.21927119166605</v>
      </c>
      <c r="AC2043" s="24">
        <f t="shared" si="988"/>
        <v>618.67916207464384</v>
      </c>
      <c r="AE2043" s="14">
        <f t="shared" si="989"/>
        <v>168.75</v>
      </c>
      <c r="AF2043" s="24">
        <f t="shared" si="993"/>
        <v>534.33958103732198</v>
      </c>
      <c r="AG2043" s="3">
        <f t="shared" si="990"/>
        <v>-1</v>
      </c>
      <c r="AH2043" s="3">
        <f>IF(AC2043&lt;=450,AthetaR30_0,IF(AC2043&gt;=650,AthetaR30_2,(IF(AC2043&lt;=550,AthetaR30_0+(AthetaR30_1-AthetaR30_0)/100*(AC2043-450),AthetaR30_1+(AthetaR30_2-AthetaR30_1)/100*(AC2043-450)))))</f>
        <v>0</v>
      </c>
      <c r="AI2043" s="3">
        <f>IF(AD2043&lt;=450,AthetaR60_0,IF(AD2043&gt;=650,AthetaR60_2,(IF(AD2043&lt;=550,AthetaR60_0+(AthetaR60_1-AthetaR60_0)/100*(AD2043-450),AthetaR60_1+(AthetaR60_2-AthetaR60_1)/100*(AD2043-450)))))</f>
        <v>0.5</v>
      </c>
      <c r="AJ2043" s="3">
        <f>IF(AE2043&lt;=450,AthetaR90_0,IF(AE2043&gt;=650,AthetaR90_2,(IF(AE2043&lt;=550,AthetaR90_0+(AthetaR90_1-AthetaR90_0)/100*(AE2043-450),AthetaR90_1+(AthetaR90_2-AthetaR90_1)/100*(AE2043-450)))))</f>
        <v>1.3</v>
      </c>
      <c r="AK2043" s="3">
        <f>IF(AF2043&lt;=450,AthetaR120_0,IF(AF2043&gt;=650,AthetaR120_2,(IF(AF2043&lt;=550,AthetaR120_0+(AthetaR120_1-AthetaR120_0)/100*(AF2043-450),AthetaR120_1+(AthetaR120_2-AthetaR120_1)/100*(AF2043-450)))))</f>
        <v>1.2927550165312818</v>
      </c>
      <c r="AL2043" s="24">
        <f t="shared" si="991"/>
        <v>737.21927119166605</v>
      </c>
      <c r="AM2043" s="14">
        <f t="shared" si="992"/>
        <v>606.53483365740351</v>
      </c>
    </row>
    <row r="2044" spans="2:39" x14ac:dyDescent="0.25">
      <c r="B2044" s="3">
        <f t="shared" si="975"/>
        <v>10130</v>
      </c>
      <c r="C2044" s="14">
        <f t="shared" si="976"/>
        <v>168.83333333333334</v>
      </c>
      <c r="D2044" s="11">
        <f t="shared" si="977"/>
        <v>1100.1500133204918</v>
      </c>
      <c r="E2044" s="11">
        <f t="shared" si="963"/>
        <v>879.38712596409243</v>
      </c>
      <c r="F2044" s="11">
        <f t="shared" si="978"/>
        <v>456.22567214889943</v>
      </c>
      <c r="G2044" s="11">
        <f t="shared" si="964"/>
        <v>737.28112949114779</v>
      </c>
      <c r="H2044" s="11">
        <f t="shared" si="965"/>
        <v>618.86856598336033</v>
      </c>
      <c r="I2044" s="24">
        <f t="shared" si="979"/>
        <v>456.22567214889943</v>
      </c>
      <c r="J2044" s="12">
        <f t="shared" si="966"/>
        <v>0.181565429724415</v>
      </c>
      <c r="K2044" s="24">
        <f t="shared" si="967"/>
        <v>636.71314366875822</v>
      </c>
      <c r="L2044" s="12">
        <f t="shared" si="980"/>
        <v>0.17357563309059668</v>
      </c>
      <c r="M2044" s="24">
        <f t="shared" si="981"/>
        <v>737.28112949114779</v>
      </c>
      <c r="N2044" s="12">
        <f t="shared" si="968"/>
        <v>0.11393921233312906</v>
      </c>
      <c r="O2044" s="24">
        <f t="shared" si="969"/>
        <v>3382.0693559357946</v>
      </c>
      <c r="P2044" s="12">
        <f t="shared" si="982"/>
        <v>6.2357748899132044E-2</v>
      </c>
      <c r="Q2044" s="24">
        <f t="shared" si="983"/>
        <v>618.86856598336033</v>
      </c>
      <c r="R2044" s="12">
        <f t="shared" si="970"/>
        <v>0.27342504059414419</v>
      </c>
      <c r="S2044" s="24">
        <f t="shared" si="971"/>
        <v>775.13996047578803</v>
      </c>
      <c r="T2044" s="12">
        <f t="shared" si="984"/>
        <v>0.18932024884053616</v>
      </c>
      <c r="W2044" s="24">
        <f t="shared" si="985"/>
        <v>730.80765791414058</v>
      </c>
      <c r="X2044" s="24">
        <f t="shared" si="986"/>
        <v>2473.7560612088673</v>
      </c>
      <c r="Y2044" s="13">
        <f t="shared" si="972"/>
        <v>0.17357563309059668</v>
      </c>
      <c r="Z2044" s="24">
        <f t="shared" si="973"/>
        <v>3714.4867012487966</v>
      </c>
      <c r="AA2044" s="24">
        <f t="shared" si="974"/>
        <v>20788.789995101004</v>
      </c>
      <c r="AB2044" s="24">
        <f t="shared" si="987"/>
        <v>737.28112949114779</v>
      </c>
      <c r="AC2044" s="24">
        <f t="shared" si="988"/>
        <v>618.86856598336033</v>
      </c>
      <c r="AE2044" s="14">
        <f t="shared" si="989"/>
        <v>168.83333333333334</v>
      </c>
      <c r="AF2044" s="24">
        <f t="shared" si="993"/>
        <v>534.43428299168022</v>
      </c>
      <c r="AG2044" s="3">
        <f t="shared" si="990"/>
        <v>-1</v>
      </c>
      <c r="AH2044" s="3">
        <f>IF(AC2044&lt;=450,AthetaR30_0,IF(AC2044&gt;=650,AthetaR30_2,(IF(AC2044&lt;=550,AthetaR30_0+(AthetaR30_1-AthetaR30_0)/100*(AC2044-450),AthetaR30_1+(AthetaR30_2-AthetaR30_1)/100*(AC2044-450)))))</f>
        <v>0</v>
      </c>
      <c r="AI2044" s="3">
        <f>IF(AD2044&lt;=450,AthetaR60_0,IF(AD2044&gt;=650,AthetaR60_2,(IF(AD2044&lt;=550,AthetaR60_0+(AthetaR60_1-AthetaR60_0)/100*(AD2044-450),AthetaR60_1+(AthetaR60_2-AthetaR60_1)/100*(AD2044-450)))))</f>
        <v>0.5</v>
      </c>
      <c r="AJ2044" s="3">
        <f>IF(AE2044&lt;=450,AthetaR90_0,IF(AE2044&gt;=650,AthetaR90_2,(IF(AE2044&lt;=550,AthetaR90_0+(AthetaR90_1-AthetaR90_0)/100*(AE2044-450),AthetaR90_1+(AthetaR90_2-AthetaR90_1)/100*(AE2044-450)))))</f>
        <v>1.3</v>
      </c>
      <c r="AK2044" s="3">
        <f>IF(AF2044&lt;=450,AthetaR120_0,IF(AF2044&gt;=650,AthetaR120_2,(IF(AF2044&lt;=550,AthetaR120_0+(AthetaR120_1-AthetaR120_0)/100*(AF2044-450),AthetaR120_1+(AthetaR120_2-AthetaR120_1)/100*(AF2044-450)))))</f>
        <v>1.2920731624599027</v>
      </c>
      <c r="AL2044" s="24">
        <f t="shared" si="991"/>
        <v>737.28112949114779</v>
      </c>
      <c r="AM2044" s="14">
        <f t="shared" si="992"/>
        <v>606.71563508980273</v>
      </c>
    </row>
    <row r="2045" spans="2:39" x14ac:dyDescent="0.25">
      <c r="B2045" s="3">
        <f t="shared" si="975"/>
        <v>10135</v>
      </c>
      <c r="C2045" s="14">
        <f t="shared" si="976"/>
        <v>168.91666666666666</v>
      </c>
      <c r="D2045" s="11">
        <f t="shared" si="977"/>
        <v>1100.2238947797089</v>
      </c>
      <c r="E2045" s="11">
        <f t="shared" si="963"/>
        <v>879.60092431274438</v>
      </c>
      <c r="F2045" s="11">
        <f t="shared" si="978"/>
        <v>456.39924778199003</v>
      </c>
      <c r="G2045" s="11">
        <f t="shared" si="964"/>
        <v>737.3434872400469</v>
      </c>
      <c r="H2045" s="11">
        <f t="shared" si="965"/>
        <v>619.05788623220087</v>
      </c>
      <c r="I2045" s="24">
        <f t="shared" si="979"/>
        <v>456.39924778199003</v>
      </c>
      <c r="J2045" s="12">
        <f t="shared" si="966"/>
        <v>0.18153487467352944</v>
      </c>
      <c r="K2045" s="24">
        <f t="shared" si="967"/>
        <v>636.82031207118928</v>
      </c>
      <c r="L2045" s="12">
        <f t="shared" si="980"/>
        <v>0.17352169327303529</v>
      </c>
      <c r="M2045" s="24">
        <f t="shared" si="981"/>
        <v>737.3434872400469</v>
      </c>
      <c r="N2045" s="12">
        <f t="shared" si="968"/>
        <v>0.11488658119785054</v>
      </c>
      <c r="O2045" s="24">
        <f t="shared" si="969"/>
        <v>3354.1803964704209</v>
      </c>
      <c r="P2045" s="12">
        <f t="shared" si="982"/>
        <v>6.2859254875525808E-2</v>
      </c>
      <c r="Q2045" s="24">
        <f t="shared" si="983"/>
        <v>619.05788623220087</v>
      </c>
      <c r="R2045" s="12">
        <f t="shared" si="970"/>
        <v>0.27336377649587201</v>
      </c>
      <c r="S2045" s="24">
        <f t="shared" si="971"/>
        <v>775.3136786301169</v>
      </c>
      <c r="T2045" s="12">
        <f t="shared" si="984"/>
        <v>0.18923653483568348</v>
      </c>
      <c r="W2045" s="24">
        <f t="shared" si="985"/>
        <v>730.98123354723123</v>
      </c>
      <c r="X2045" s="24">
        <f t="shared" si="986"/>
        <v>2518.462264914222</v>
      </c>
      <c r="Y2045" s="13">
        <f t="shared" si="972"/>
        <v>0.17352169327303529</v>
      </c>
      <c r="Z2045" s="24">
        <f t="shared" si="973"/>
        <v>3715.4922691378288</v>
      </c>
      <c r="AA2045" s="24">
        <f t="shared" si="974"/>
        <v>20805.645298509429</v>
      </c>
      <c r="AB2045" s="24">
        <f t="shared" si="987"/>
        <v>737.3434872400469</v>
      </c>
      <c r="AC2045" s="24">
        <f t="shared" si="988"/>
        <v>619.05788623220087</v>
      </c>
      <c r="AE2045" s="14">
        <f t="shared" si="989"/>
        <v>168.91666666666666</v>
      </c>
      <c r="AF2045" s="24">
        <f t="shared" si="993"/>
        <v>534.52894311610044</v>
      </c>
      <c r="AG2045" s="3">
        <f t="shared" si="990"/>
        <v>-1</v>
      </c>
      <c r="AH2045" s="3">
        <f>IF(AC2045&lt;=450,AthetaR30_0,IF(AC2045&gt;=650,AthetaR30_2,(IF(AC2045&lt;=550,AthetaR30_0+(AthetaR30_1-AthetaR30_0)/100*(AC2045-450),AthetaR30_1+(AthetaR30_2-AthetaR30_1)/100*(AC2045-450)))))</f>
        <v>0</v>
      </c>
      <c r="AI2045" s="3">
        <f>IF(AD2045&lt;=450,AthetaR60_0,IF(AD2045&gt;=650,AthetaR60_2,(IF(AD2045&lt;=550,AthetaR60_0+(AthetaR60_1-AthetaR60_0)/100*(AD2045-450),AthetaR60_1+(AthetaR60_2-AthetaR60_1)/100*(AD2045-450)))))</f>
        <v>0.5</v>
      </c>
      <c r="AJ2045" s="3">
        <f>IF(AE2045&lt;=450,AthetaR90_0,IF(AE2045&gt;=650,AthetaR90_2,(IF(AE2045&lt;=550,AthetaR90_0+(AthetaR90_1-AthetaR90_0)/100*(AE2045-450),AthetaR90_1+(AthetaR90_2-AthetaR90_1)/100*(AE2045-450)))))</f>
        <v>1.3</v>
      </c>
      <c r="AK2045" s="3">
        <f>IF(AF2045&lt;=450,AthetaR120_0,IF(AF2045&gt;=650,AthetaR120_2,(IF(AF2045&lt;=550,AthetaR120_0+(AthetaR120_1-AthetaR120_0)/100*(AF2045-450),AthetaR120_1+(AthetaR120_2-AthetaR120_1)/100*(AF2045-450)))))</f>
        <v>1.2913916095640769</v>
      </c>
      <c r="AL2045" s="24">
        <f t="shared" si="991"/>
        <v>737.3434872400469</v>
      </c>
      <c r="AM2045" s="14">
        <f t="shared" si="992"/>
        <v>606.89635226622386</v>
      </c>
    </row>
    <row r="2046" spans="2:39" x14ac:dyDescent="0.25">
      <c r="B2046" s="3">
        <f t="shared" si="975"/>
        <v>10140</v>
      </c>
      <c r="C2046" s="14">
        <f t="shared" si="976"/>
        <v>169</v>
      </c>
      <c r="D2046" s="11">
        <f t="shared" si="977"/>
        <v>1100.2977398261798</v>
      </c>
      <c r="E2046" s="11">
        <f t="shared" si="963"/>
        <v>879.81472266139656</v>
      </c>
      <c r="F2046" s="11">
        <f t="shared" si="978"/>
        <v>456.57276947526304</v>
      </c>
      <c r="G2046" s="11">
        <f t="shared" si="964"/>
        <v>737.40634649492245</v>
      </c>
      <c r="H2046" s="11">
        <f t="shared" si="965"/>
        <v>619.24712276703656</v>
      </c>
      <c r="I2046" s="24">
        <f t="shared" si="979"/>
        <v>456.57276947526304</v>
      </c>
      <c r="J2046" s="12">
        <f t="shared" si="966"/>
        <v>0.18150431623135183</v>
      </c>
      <c r="K2046" s="24">
        <f t="shared" si="967"/>
        <v>636.92752845638631</v>
      </c>
      <c r="L2046" s="12">
        <f t="shared" si="980"/>
        <v>0.17346776233759723</v>
      </c>
      <c r="M2046" s="24">
        <f t="shared" si="981"/>
        <v>737.40634649492245</v>
      </c>
      <c r="N2046" s="12">
        <f t="shared" si="968"/>
        <v>0.11583851113249558</v>
      </c>
      <c r="O2046" s="24">
        <f t="shared" si="969"/>
        <v>3326.6166381452845</v>
      </c>
      <c r="P2046" s="12">
        <f t="shared" si="982"/>
        <v>6.3362796560547177E-2</v>
      </c>
      <c r="Q2046" s="24">
        <f t="shared" si="983"/>
        <v>619.24712276703656</v>
      </c>
      <c r="R2046" s="12">
        <f t="shared" si="970"/>
        <v>0.27330237183882489</v>
      </c>
      <c r="S2046" s="24">
        <f t="shared" si="971"/>
        <v>775.48787349794759</v>
      </c>
      <c r="T2046" s="12">
        <f t="shared" si="984"/>
        <v>0.18915276649918117</v>
      </c>
      <c r="W2046" s="24">
        <f t="shared" si="985"/>
        <v>731.1547552405043</v>
      </c>
      <c r="X2046" s="24">
        <f t="shared" si="986"/>
        <v>2565.4207594934678</v>
      </c>
      <c r="Y2046" s="13">
        <f t="shared" si="972"/>
        <v>0.17346776233759723</v>
      </c>
      <c r="Z2046" s="24">
        <f t="shared" si="973"/>
        <v>3716.4991855223066</v>
      </c>
      <c r="AA2046" s="24">
        <f t="shared" si="974"/>
        <v>20822.516791953851</v>
      </c>
      <c r="AB2046" s="24">
        <f t="shared" si="987"/>
        <v>737.40634649492245</v>
      </c>
      <c r="AC2046" s="24">
        <f t="shared" si="988"/>
        <v>619.24712276703656</v>
      </c>
      <c r="AE2046" s="14">
        <f t="shared" si="989"/>
        <v>169</v>
      </c>
      <c r="AF2046" s="24">
        <f t="shared" si="993"/>
        <v>534.62356138351834</v>
      </c>
      <c r="AG2046" s="3">
        <f t="shared" si="990"/>
        <v>-1</v>
      </c>
      <c r="AH2046" s="3">
        <f>IF(AC2046&lt;=450,AthetaR30_0,IF(AC2046&gt;=650,AthetaR30_2,(IF(AC2046&lt;=550,AthetaR30_0+(AthetaR30_1-AthetaR30_0)/100*(AC2046-450),AthetaR30_1+(AthetaR30_2-AthetaR30_1)/100*(AC2046-450)))))</f>
        <v>0</v>
      </c>
      <c r="AI2046" s="3">
        <f>IF(AD2046&lt;=450,AthetaR60_0,IF(AD2046&gt;=650,AthetaR60_2,(IF(AD2046&lt;=550,AthetaR60_0+(AthetaR60_1-AthetaR60_0)/100*(AD2046-450),AthetaR60_1+(AthetaR60_2-AthetaR60_1)/100*(AD2046-450)))))</f>
        <v>0.5</v>
      </c>
      <c r="AJ2046" s="3">
        <f>IF(AE2046&lt;=450,AthetaR90_0,IF(AE2046&gt;=650,AthetaR90_2,(IF(AE2046&lt;=550,AthetaR90_0+(AthetaR90_1-AthetaR90_0)/100*(AE2046-450),AthetaR90_1+(AthetaR90_2-AthetaR90_1)/100*(AE2046-450)))))</f>
        <v>1.3</v>
      </c>
      <c r="AK2046" s="3">
        <f>IF(AF2046&lt;=450,AthetaR120_0,IF(AF2046&gt;=650,AthetaR120_2,(IF(AF2046&lt;=550,AthetaR120_0+(AthetaR120_1-AthetaR120_0)/100*(AF2046-450),AthetaR120_1+(AthetaR120_2-AthetaR120_1)/100*(AF2046-450)))))</f>
        <v>1.2907103580386683</v>
      </c>
      <c r="AL2046" s="24">
        <f t="shared" si="991"/>
        <v>737.40634649492245</v>
      </c>
      <c r="AM2046" s="14">
        <f t="shared" si="992"/>
        <v>607.07698513404569</v>
      </c>
    </row>
    <row r="2047" spans="2:39" x14ac:dyDescent="0.25">
      <c r="B2047" s="3">
        <f t="shared" si="975"/>
        <v>10145</v>
      </c>
      <c r="C2047" s="14">
        <f t="shared" si="976"/>
        <v>169.08333333333334</v>
      </c>
      <c r="D2047" s="11">
        <f t="shared" si="977"/>
        <v>1100.3715484957793</v>
      </c>
      <c r="E2047" s="11">
        <f t="shared" si="963"/>
        <v>880.02852101004873</v>
      </c>
      <c r="F2047" s="11">
        <f t="shared" si="978"/>
        <v>456.74623723760067</v>
      </c>
      <c r="G2047" s="11">
        <f t="shared" si="964"/>
        <v>737.46970929148301</v>
      </c>
      <c r="H2047" s="11">
        <f t="shared" si="965"/>
        <v>619.43627553353576</v>
      </c>
      <c r="I2047" s="24">
        <f t="shared" si="979"/>
        <v>456.74623723760067</v>
      </c>
      <c r="J2047" s="12">
        <f t="shared" si="966"/>
        <v>0.18147375440670971</v>
      </c>
      <c r="K2047" s="24">
        <f t="shared" si="967"/>
        <v>637.0347928236115</v>
      </c>
      <c r="L2047" s="12">
        <f t="shared" si="980"/>
        <v>0.17341384030005738</v>
      </c>
      <c r="M2047" s="24">
        <f t="shared" si="981"/>
        <v>737.46970929148301</v>
      </c>
      <c r="N2047" s="12">
        <f t="shared" si="968"/>
        <v>0.11679497428974565</v>
      </c>
      <c r="O2047" s="24">
        <f t="shared" si="969"/>
        <v>3299.3741452894906</v>
      </c>
      <c r="P2047" s="12">
        <f t="shared" si="982"/>
        <v>6.3868352733138803E-2</v>
      </c>
      <c r="Q2047" s="24">
        <f t="shared" si="983"/>
        <v>619.43627553353576</v>
      </c>
      <c r="R2047" s="12">
        <f t="shared" si="970"/>
        <v>0.27324082617450896</v>
      </c>
      <c r="S2047" s="24">
        <f t="shared" si="971"/>
        <v>775.66254694265797</v>
      </c>
      <c r="T2047" s="12">
        <f t="shared" si="984"/>
        <v>0.18906894362741369</v>
      </c>
      <c r="W2047" s="24">
        <f t="shared" si="985"/>
        <v>731.32822300284192</v>
      </c>
      <c r="X2047" s="24">
        <f t="shared" si="986"/>
        <v>2614.8061434814681</v>
      </c>
      <c r="Y2047" s="13">
        <f t="shared" si="972"/>
        <v>0.17341384030005738</v>
      </c>
      <c r="Z2047" s="24">
        <f t="shared" si="973"/>
        <v>3717.5074501801701</v>
      </c>
      <c r="AA2047" s="24">
        <f t="shared" si="974"/>
        <v>20839.40448788564</v>
      </c>
      <c r="AB2047" s="24">
        <f t="shared" si="987"/>
        <v>737.46970929148301</v>
      </c>
      <c r="AC2047" s="24">
        <f t="shared" si="988"/>
        <v>619.43627553353576</v>
      </c>
      <c r="AE2047" s="14">
        <f t="shared" si="989"/>
        <v>169.08333333333334</v>
      </c>
      <c r="AF2047" s="24">
        <f t="shared" si="993"/>
        <v>534.71813776676788</v>
      </c>
      <c r="AG2047" s="3">
        <f t="shared" si="990"/>
        <v>-1</v>
      </c>
      <c r="AH2047" s="3">
        <f>IF(AC2047&lt;=450,AthetaR30_0,IF(AC2047&gt;=650,AthetaR30_2,(IF(AC2047&lt;=550,AthetaR30_0+(AthetaR30_1-AthetaR30_0)/100*(AC2047-450),AthetaR30_1+(AthetaR30_2-AthetaR30_1)/100*(AC2047-450)))))</f>
        <v>0</v>
      </c>
      <c r="AI2047" s="3">
        <f>IF(AD2047&lt;=450,AthetaR60_0,IF(AD2047&gt;=650,AthetaR60_2,(IF(AD2047&lt;=550,AthetaR60_0+(AthetaR60_1-AthetaR60_0)/100*(AD2047-450),AthetaR60_1+(AthetaR60_2-AthetaR60_1)/100*(AD2047-450)))))</f>
        <v>0.5</v>
      </c>
      <c r="AJ2047" s="3">
        <f>IF(AE2047&lt;=450,AthetaR90_0,IF(AE2047&gt;=650,AthetaR90_2,(IF(AE2047&lt;=550,AthetaR90_0+(AthetaR90_1-AthetaR90_0)/100*(AE2047-450),AthetaR90_1+(AthetaR90_2-AthetaR90_1)/100*(AE2047-450)))))</f>
        <v>1.3</v>
      </c>
      <c r="AK2047" s="3">
        <f>IF(AF2047&lt;=450,AthetaR120_0,IF(AF2047&gt;=650,AthetaR120_2,(IF(AF2047&lt;=550,AthetaR120_0+(AthetaR120_1-AthetaR120_0)/100*(AF2047-450),AthetaR120_1+(AthetaR120_2-AthetaR120_1)/100*(AF2047-450)))))</f>
        <v>1.2900294080792714</v>
      </c>
      <c r="AL2047" s="24">
        <f t="shared" si="991"/>
        <v>737.46970929148301</v>
      </c>
      <c r="AM2047" s="14">
        <f t="shared" si="992"/>
        <v>607.25753364043931</v>
      </c>
    </row>
    <row r="2048" spans="2:39" x14ac:dyDescent="0.25">
      <c r="B2048" s="3">
        <f t="shared" si="975"/>
        <v>10150</v>
      </c>
      <c r="C2048" s="14">
        <f t="shared" si="976"/>
        <v>169.16666666666666</v>
      </c>
      <c r="D2048" s="11">
        <f t="shared" si="977"/>
        <v>1100.4453208243285</v>
      </c>
      <c r="E2048" s="11">
        <f t="shared" si="963"/>
        <v>880.24231935870068</v>
      </c>
      <c r="F2048" s="11">
        <f t="shared" si="978"/>
        <v>456.91965107790071</v>
      </c>
      <c r="G2048" s="11">
        <f t="shared" si="964"/>
        <v>737.53357764421617</v>
      </c>
      <c r="H2048" s="11">
        <f t="shared" si="965"/>
        <v>619.62534447716314</v>
      </c>
      <c r="I2048" s="24">
        <f t="shared" si="979"/>
        <v>456.91965107790071</v>
      </c>
      <c r="J2048" s="12">
        <f t="shared" si="966"/>
        <v>0.18144318920844885</v>
      </c>
      <c r="K2048" s="24">
        <f t="shared" si="967"/>
        <v>637.14210517204776</v>
      </c>
      <c r="L2048" s="12">
        <f t="shared" si="980"/>
        <v>0.17335992717617421</v>
      </c>
      <c r="M2048" s="24">
        <f t="shared" si="981"/>
        <v>737.53357764421617</v>
      </c>
      <c r="N2048" s="12">
        <f t="shared" si="968"/>
        <v>0.11775594213553686</v>
      </c>
      <c r="O2048" s="24">
        <f t="shared" si="969"/>
        <v>3272.4490287530466</v>
      </c>
      <c r="P2048" s="12">
        <f t="shared" si="982"/>
        <v>6.437590180539407E-2</v>
      </c>
      <c r="Q2048" s="24">
        <f t="shared" si="983"/>
        <v>619.62534447716314</v>
      </c>
      <c r="R2048" s="12">
        <f t="shared" si="970"/>
        <v>0.27317913905264651</v>
      </c>
      <c r="S2048" s="24">
        <f t="shared" si="971"/>
        <v>775.83770083699756</v>
      </c>
      <c r="T2048" s="12">
        <f t="shared" si="984"/>
        <v>0.18898506601581799</v>
      </c>
      <c r="W2048" s="24">
        <f t="shared" si="985"/>
        <v>731.50163684314202</v>
      </c>
      <c r="X2048" s="24">
        <f t="shared" si="986"/>
        <v>2666.8115407152154</v>
      </c>
      <c r="Y2048" s="13">
        <f t="shared" si="972"/>
        <v>0.17335992717617421</v>
      </c>
      <c r="Z2048" s="24">
        <f t="shared" si="973"/>
        <v>3718.5170628889664</v>
      </c>
      <c r="AA2048" s="24">
        <f t="shared" si="974"/>
        <v>20856.30839875649</v>
      </c>
      <c r="AB2048" s="24">
        <f t="shared" si="987"/>
        <v>737.53357764421617</v>
      </c>
      <c r="AC2048" s="24">
        <f t="shared" si="988"/>
        <v>619.62534447716314</v>
      </c>
      <c r="AE2048" s="14">
        <f t="shared" si="989"/>
        <v>169.16666666666666</v>
      </c>
      <c r="AF2048" s="24">
        <f t="shared" si="993"/>
        <v>534.81267223858163</v>
      </c>
      <c r="AG2048" s="3">
        <f t="shared" si="990"/>
        <v>-1</v>
      </c>
      <c r="AH2048" s="3">
        <f>IF(AC2048&lt;=450,AthetaR30_0,IF(AC2048&gt;=650,AthetaR30_2,(IF(AC2048&lt;=550,AthetaR30_0+(AthetaR30_1-AthetaR30_0)/100*(AC2048-450),AthetaR30_1+(AthetaR30_2-AthetaR30_1)/100*(AC2048-450)))))</f>
        <v>0</v>
      </c>
      <c r="AI2048" s="3">
        <f>IF(AD2048&lt;=450,AthetaR60_0,IF(AD2048&gt;=650,AthetaR60_2,(IF(AD2048&lt;=550,AthetaR60_0+(AthetaR60_1-AthetaR60_0)/100*(AD2048-450),AthetaR60_1+(AthetaR60_2-AthetaR60_1)/100*(AD2048-450)))))</f>
        <v>0.5</v>
      </c>
      <c r="AJ2048" s="3">
        <f>IF(AE2048&lt;=450,AthetaR90_0,IF(AE2048&gt;=650,AthetaR90_2,(IF(AE2048&lt;=550,AthetaR90_0+(AthetaR90_1-AthetaR90_0)/100*(AE2048-450),AthetaR90_1+(AthetaR90_2-AthetaR90_1)/100*(AE2048-450)))))</f>
        <v>1.3</v>
      </c>
      <c r="AK2048" s="3">
        <f>IF(AF2048&lt;=450,AthetaR120_0,IF(AF2048&gt;=650,AthetaR120_2,(IF(AF2048&lt;=550,AthetaR120_0+(AthetaR120_1-AthetaR120_0)/100*(AF2048-450),AthetaR120_1+(AthetaR120_2-AthetaR120_1)/100*(AF2048-450)))))</f>
        <v>1.2893487598822124</v>
      </c>
      <c r="AL2048" s="24">
        <f t="shared" si="991"/>
        <v>737.53357764421617</v>
      </c>
      <c r="AM2048" s="14">
        <f t="shared" si="992"/>
        <v>607.43799773236742</v>
      </c>
    </row>
    <row r="2049" spans="2:39" x14ac:dyDescent="0.25">
      <c r="B2049" s="3">
        <f t="shared" si="975"/>
        <v>10155</v>
      </c>
      <c r="C2049" s="14">
        <f t="shared" si="976"/>
        <v>169.25</v>
      </c>
      <c r="D2049" s="11">
        <f t="shared" si="977"/>
        <v>1100.5190568475964</v>
      </c>
      <c r="E2049" s="11">
        <f t="shared" si="963"/>
        <v>880.45611770735286</v>
      </c>
      <c r="F2049" s="11">
        <f t="shared" si="978"/>
        <v>457.0930110050769</v>
      </c>
      <c r="G2049" s="11">
        <f t="shared" si="964"/>
        <v>737.59795354602159</v>
      </c>
      <c r="H2049" s="11">
        <f t="shared" si="965"/>
        <v>619.81432954317893</v>
      </c>
      <c r="I2049" s="24">
        <f t="shared" si="979"/>
        <v>457.0930110050769</v>
      </c>
      <c r="J2049" s="12">
        <f t="shared" si="966"/>
        <v>0.18141262064543295</v>
      </c>
      <c r="K2049" s="24">
        <f t="shared" si="967"/>
        <v>637.24946550079835</v>
      </c>
      <c r="L2049" s="12">
        <f t="shared" si="980"/>
        <v>0.17330602298168124</v>
      </c>
      <c r="M2049" s="24">
        <f t="shared" si="981"/>
        <v>737.59795354602159</v>
      </c>
      <c r="N2049" s="12">
        <f t="shared" si="968"/>
        <v>0.11872138545303365</v>
      </c>
      <c r="O2049" s="24">
        <f t="shared" si="969"/>
        <v>3245.8374453841147</v>
      </c>
      <c r="P2049" s="12">
        <f t="shared" si="982"/>
        <v>6.4885421826532855E-2</v>
      </c>
      <c r="Q2049" s="24">
        <f t="shared" si="983"/>
        <v>619.81432954317893</v>
      </c>
      <c r="R2049" s="12">
        <f t="shared" si="970"/>
        <v>0.27311731002116757</v>
      </c>
      <c r="S2049" s="24">
        <f t="shared" si="971"/>
        <v>776.01333706314472</v>
      </c>
      <c r="T2049" s="12">
        <f t="shared" si="984"/>
        <v>0.18890113345886692</v>
      </c>
      <c r="W2049" s="24">
        <f t="shared" si="985"/>
        <v>731.67499677031822</v>
      </c>
      <c r="X2049" s="24">
        <f t="shared" si="986"/>
        <v>2721.6511242531242</v>
      </c>
      <c r="Y2049" s="13">
        <f t="shared" si="972"/>
        <v>0.17330602298168124</v>
      </c>
      <c r="Z2049" s="24">
        <f t="shared" si="973"/>
        <v>3719.5280234258662</v>
      </c>
      <c r="AA2049" s="24">
        <f t="shared" si="974"/>
        <v>20873.228537018949</v>
      </c>
      <c r="AB2049" s="24">
        <f t="shared" si="987"/>
        <v>737.59795354602159</v>
      </c>
      <c r="AC2049" s="24">
        <f t="shared" si="988"/>
        <v>619.81432954317893</v>
      </c>
      <c r="AE2049" s="14">
        <f t="shared" si="989"/>
        <v>169.25</v>
      </c>
      <c r="AF2049" s="24">
        <f t="shared" si="993"/>
        <v>534.90716477158946</v>
      </c>
      <c r="AG2049" s="3">
        <f t="shared" si="990"/>
        <v>-1</v>
      </c>
      <c r="AH2049" s="3">
        <f>IF(AC2049&lt;=450,AthetaR30_0,IF(AC2049&gt;=650,AthetaR30_2,(IF(AC2049&lt;=550,AthetaR30_0+(AthetaR30_1-AthetaR30_0)/100*(AC2049-450),AthetaR30_1+(AthetaR30_2-AthetaR30_1)/100*(AC2049-450)))))</f>
        <v>0</v>
      </c>
      <c r="AI2049" s="3">
        <f>IF(AD2049&lt;=450,AthetaR60_0,IF(AD2049&gt;=650,AthetaR60_2,(IF(AD2049&lt;=550,AthetaR60_0+(AthetaR60_1-AthetaR60_0)/100*(AD2049-450),AthetaR60_1+(AthetaR60_2-AthetaR60_1)/100*(AD2049-450)))))</f>
        <v>0.5</v>
      </c>
      <c r="AJ2049" s="3">
        <f>IF(AE2049&lt;=450,AthetaR90_0,IF(AE2049&gt;=650,AthetaR90_2,(IF(AE2049&lt;=550,AthetaR90_0+(AthetaR90_1-AthetaR90_0)/100*(AE2049-450),AthetaR90_1+(AthetaR90_2-AthetaR90_1)/100*(AE2049-450)))))</f>
        <v>1.3</v>
      </c>
      <c r="AK2049" s="3">
        <f>IF(AF2049&lt;=450,AthetaR120_0,IF(AF2049&gt;=650,AthetaR120_2,(IF(AF2049&lt;=550,AthetaR120_0+(AthetaR120_1-AthetaR120_0)/100*(AF2049-450),AthetaR120_1+(AthetaR120_2-AthetaR120_1)/100*(AF2049-450)))))</f>
        <v>1.2886684136445559</v>
      </c>
      <c r="AL2049" s="24">
        <f t="shared" si="991"/>
        <v>737.59795354602159</v>
      </c>
      <c r="AM2049" s="14">
        <f t="shared" si="992"/>
        <v>607.61837735658321</v>
      </c>
    </row>
    <row r="2050" spans="2:39" x14ac:dyDescent="0.25">
      <c r="B2050" s="3">
        <f t="shared" si="975"/>
        <v>10160</v>
      </c>
      <c r="C2050" s="14">
        <f t="shared" si="976"/>
        <v>169.33333333333334</v>
      </c>
      <c r="D2050" s="11">
        <f t="shared" si="977"/>
        <v>1100.592756601299</v>
      </c>
      <c r="E2050" s="11">
        <f t="shared" si="963"/>
        <v>880.66991605600492</v>
      </c>
      <c r="F2050" s="11">
        <f t="shared" si="978"/>
        <v>457.26631702805861</v>
      </c>
      <c r="G2050" s="11">
        <f t="shared" si="964"/>
        <v>737.66283896784807</v>
      </c>
      <c r="H2050" s="11">
        <f t="shared" si="965"/>
        <v>620.00323067663783</v>
      </c>
      <c r="I2050" s="24">
        <f t="shared" si="979"/>
        <v>457.26631702805861</v>
      </c>
      <c r="J2050" s="12">
        <f t="shared" si="966"/>
        <v>0.18138204872654395</v>
      </c>
      <c r="K2050" s="24">
        <f t="shared" si="967"/>
        <v>637.35687380888703</v>
      </c>
      <c r="L2050" s="12">
        <f t="shared" si="980"/>
        <v>0.17325212773230406</v>
      </c>
      <c r="M2050" s="24">
        <f t="shared" si="981"/>
        <v>737.66283896784807</v>
      </c>
      <c r="N2050" s="12">
        <f t="shared" si="968"/>
        <v>0.11969127434687339</v>
      </c>
      <c r="O2050" s="24">
        <f t="shared" si="969"/>
        <v>3219.5355975120319</v>
      </c>
      <c r="P2050" s="12">
        <f t="shared" si="982"/>
        <v>6.5396890487049691E-2</v>
      </c>
      <c r="Q2050" s="24">
        <f t="shared" si="983"/>
        <v>620.00323067663783</v>
      </c>
      <c r="R2050" s="12">
        <f t="shared" si="970"/>
        <v>0.2730553386262019</v>
      </c>
      <c r="S2050" s="24">
        <f t="shared" si="971"/>
        <v>776.18945751276374</v>
      </c>
      <c r="T2050" s="12">
        <f t="shared" si="984"/>
        <v>0.18881714575009018</v>
      </c>
      <c r="W2050" s="24">
        <f t="shared" si="985"/>
        <v>731.84830279329992</v>
      </c>
      <c r="X2050" s="24">
        <f t="shared" si="986"/>
        <v>2779.563064488766</v>
      </c>
      <c r="Y2050" s="13">
        <f t="shared" si="972"/>
        <v>0.17325212773230406</v>
      </c>
      <c r="Z2050" s="24">
        <f t="shared" si="973"/>
        <v>3720.5403315676249</v>
      </c>
      <c r="AA2050" s="24">
        <f t="shared" si="974"/>
        <v>20890.164915125795</v>
      </c>
      <c r="AB2050" s="24">
        <f t="shared" si="987"/>
        <v>737.66283896784807</v>
      </c>
      <c r="AC2050" s="24">
        <f t="shared" si="988"/>
        <v>620.00323067663783</v>
      </c>
      <c r="AE2050" s="14">
        <f t="shared" si="989"/>
        <v>169.33333333333334</v>
      </c>
      <c r="AF2050" s="24">
        <f t="shared" si="993"/>
        <v>535.00161533831897</v>
      </c>
      <c r="AG2050" s="3">
        <f t="shared" si="990"/>
        <v>-1</v>
      </c>
      <c r="AH2050" s="3">
        <f>IF(AC2050&lt;=450,AthetaR30_0,IF(AC2050&gt;=650,AthetaR30_2,(IF(AC2050&lt;=550,AthetaR30_0+(AthetaR30_1-AthetaR30_0)/100*(AC2050-450),AthetaR30_1+(AthetaR30_2-AthetaR30_1)/100*(AC2050-450)))))</f>
        <v>0</v>
      </c>
      <c r="AI2050" s="3">
        <f>IF(AD2050&lt;=450,AthetaR60_0,IF(AD2050&gt;=650,AthetaR60_2,(IF(AD2050&lt;=550,AthetaR60_0+(AthetaR60_1-AthetaR60_0)/100*(AD2050-450),AthetaR60_1+(AthetaR60_2-AthetaR60_1)/100*(AD2050-450)))))</f>
        <v>0.5</v>
      </c>
      <c r="AJ2050" s="3">
        <f>IF(AE2050&lt;=450,AthetaR90_0,IF(AE2050&gt;=650,AthetaR90_2,(IF(AE2050&lt;=550,AthetaR90_0+(AthetaR90_1-AthetaR90_0)/100*(AE2050-450),AthetaR90_1+(AthetaR90_2-AthetaR90_1)/100*(AE2050-450)))))</f>
        <v>1.3</v>
      </c>
      <c r="AK2050" s="3">
        <f>IF(AF2050&lt;=450,AthetaR120_0,IF(AF2050&gt;=650,AthetaR120_2,(IF(AF2050&lt;=550,AthetaR120_0+(AthetaR120_1-AthetaR120_0)/100*(AF2050-450),AthetaR120_1+(AthetaR120_2-AthetaR120_1)/100*(AF2050-450)))))</f>
        <v>1.2879883695641037</v>
      </c>
      <c r="AL2050" s="24">
        <f t="shared" si="991"/>
        <v>737.66283896784807</v>
      </c>
      <c r="AM2050" s="14">
        <f t="shared" si="992"/>
        <v>607.79867245962953</v>
      </c>
    </row>
    <row r="2051" spans="2:39" x14ac:dyDescent="0.25">
      <c r="B2051" s="3">
        <f t="shared" si="975"/>
        <v>10165</v>
      </c>
      <c r="C2051" s="14">
        <f t="shared" si="976"/>
        <v>169.41666666666666</v>
      </c>
      <c r="D2051" s="11">
        <f t="shared" si="977"/>
        <v>1100.6664201210999</v>
      </c>
      <c r="E2051" s="11">
        <f t="shared" si="963"/>
        <v>880.88371440465698</v>
      </c>
      <c r="F2051" s="11">
        <f t="shared" si="978"/>
        <v>457.43956915579093</v>
      </c>
      <c r="G2051" s="11">
        <f t="shared" si="964"/>
        <v>737.7282358583351</v>
      </c>
      <c r="H2051" s="11">
        <f t="shared" si="965"/>
        <v>620.19204782238796</v>
      </c>
      <c r="I2051" s="24">
        <f t="shared" si="979"/>
        <v>457.43956915579093</v>
      </c>
      <c r="J2051" s="12">
        <f t="shared" si="966"/>
        <v>0.18135147346068142</v>
      </c>
      <c r="K2051" s="24">
        <f t="shared" si="967"/>
        <v>637.46433009525822</v>
      </c>
      <c r="L2051" s="12">
        <f t="shared" si="980"/>
        <v>0.17319824144375168</v>
      </c>
      <c r="M2051" s="24">
        <f t="shared" si="981"/>
        <v>737.7282358583351</v>
      </c>
      <c r="N2051" s="12">
        <f t="shared" si="968"/>
        <v>0.12066557824768837</v>
      </c>
      <c r="O2051" s="24">
        <f t="shared" si="969"/>
        <v>3193.539732435831</v>
      </c>
      <c r="P2051" s="12">
        <f t="shared" si="982"/>
        <v>6.5910285123005688E-2</v>
      </c>
      <c r="Q2051" s="24">
        <f t="shared" si="983"/>
        <v>620.19204782238796</v>
      </c>
      <c r="R2051" s="12">
        <f t="shared" si="970"/>
        <v>0.27299322441207069</v>
      </c>
      <c r="S2051" s="24">
        <f t="shared" si="971"/>
        <v>776.36606408706314</v>
      </c>
      <c r="T2051" s="12">
        <f t="shared" si="984"/>
        <v>0.18873310268205712</v>
      </c>
      <c r="W2051" s="24">
        <f t="shared" si="985"/>
        <v>732.02155492103225</v>
      </c>
      <c r="X2051" s="24">
        <f t="shared" si="986"/>
        <v>2840.8129870325656</v>
      </c>
      <c r="Y2051" s="13">
        <f t="shared" si="972"/>
        <v>0.17319824144375168</v>
      </c>
      <c r="Z2051" s="24">
        <f t="shared" si="973"/>
        <v>3721.5539870906186</v>
      </c>
      <c r="AA2051" s="24">
        <f t="shared" si="974"/>
        <v>20907.117545530422</v>
      </c>
      <c r="AB2051" s="24">
        <f t="shared" si="987"/>
        <v>737.7282358583351</v>
      </c>
      <c r="AC2051" s="24">
        <f t="shared" si="988"/>
        <v>620.19204782238796</v>
      </c>
      <c r="AE2051" s="14">
        <f t="shared" si="989"/>
        <v>169.41666666666666</v>
      </c>
      <c r="AF2051" s="24">
        <f t="shared" si="993"/>
        <v>535.09602391119392</v>
      </c>
      <c r="AG2051" s="3">
        <f t="shared" si="990"/>
        <v>-1</v>
      </c>
      <c r="AH2051" s="3">
        <f>IF(AC2051&lt;=450,AthetaR30_0,IF(AC2051&gt;=650,AthetaR30_2,(IF(AC2051&lt;=550,AthetaR30_0+(AthetaR30_1-AthetaR30_0)/100*(AC2051-450),AthetaR30_1+(AthetaR30_2-AthetaR30_1)/100*(AC2051-450)))))</f>
        <v>0</v>
      </c>
      <c r="AI2051" s="3">
        <f>IF(AD2051&lt;=450,AthetaR60_0,IF(AD2051&gt;=650,AthetaR60_2,(IF(AD2051&lt;=550,AthetaR60_0+(AthetaR60_1-AthetaR60_0)/100*(AD2051-450),AthetaR60_1+(AthetaR60_2-AthetaR60_1)/100*(AD2051-450)))))</f>
        <v>0.5</v>
      </c>
      <c r="AJ2051" s="3">
        <f>IF(AE2051&lt;=450,AthetaR90_0,IF(AE2051&gt;=650,AthetaR90_2,(IF(AE2051&lt;=550,AthetaR90_0+(AthetaR90_1-AthetaR90_0)/100*(AE2051-450),AthetaR90_1+(AthetaR90_2-AthetaR90_1)/100*(AE2051-450)))))</f>
        <v>1.3</v>
      </c>
      <c r="AK2051" s="3">
        <f>IF(AF2051&lt;=450,AthetaR120_0,IF(AF2051&gt;=650,AthetaR120_2,(IF(AF2051&lt;=550,AthetaR120_0+(AthetaR120_1-AthetaR120_0)/100*(AF2051-450),AthetaR120_1+(AthetaR120_2-AthetaR120_1)/100*(AF2051-450)))))</f>
        <v>1.2873086278394039</v>
      </c>
      <c r="AL2051" s="24">
        <f t="shared" si="991"/>
        <v>737.7282358583351</v>
      </c>
      <c r="AM2051" s="14">
        <f t="shared" si="992"/>
        <v>607.97888298783766</v>
      </c>
    </row>
    <row r="2052" spans="2:39" x14ac:dyDescent="0.25">
      <c r="B2052" s="3">
        <f t="shared" si="975"/>
        <v>10170</v>
      </c>
      <c r="C2052" s="14">
        <f t="shared" si="976"/>
        <v>169.5</v>
      </c>
      <c r="D2052" s="11">
        <f t="shared" si="977"/>
        <v>1100.7400474426092</v>
      </c>
      <c r="E2052" s="11">
        <f t="shared" si="963"/>
        <v>881.09751275330905</v>
      </c>
      <c r="F2052" s="11">
        <f t="shared" si="978"/>
        <v>457.61276739723468</v>
      </c>
      <c r="G2052" s="11">
        <f t="shared" si="964"/>
        <v>737.79414614345808</v>
      </c>
      <c r="H2052" s="11">
        <f t="shared" si="965"/>
        <v>620.38078092506998</v>
      </c>
      <c r="I2052" s="24">
        <f t="shared" si="979"/>
        <v>457.61276739723468</v>
      </c>
      <c r="J2052" s="12">
        <f t="shared" si="966"/>
        <v>0.18132089485676289</v>
      </c>
      <c r="K2052" s="24">
        <f t="shared" si="967"/>
        <v>637.5718343587771</v>
      </c>
      <c r="L2052" s="12">
        <f t="shared" si="980"/>
        <v>0.17314436413173692</v>
      </c>
      <c r="M2052" s="24">
        <f t="shared" si="981"/>
        <v>737.79414614345808</v>
      </c>
      <c r="N2052" s="12">
        <f t="shared" si="968"/>
        <v>0.12164426591689005</v>
      </c>
      <c r="O2052" s="24">
        <f t="shared" si="969"/>
        <v>3167.8461419185769</v>
      </c>
      <c r="P2052" s="12">
        <f t="shared" si="982"/>
        <v>6.6425582720488652E-2</v>
      </c>
      <c r="Q2052" s="24">
        <f t="shared" si="983"/>
        <v>620.38078092506998</v>
      </c>
      <c r="R2052" s="12">
        <f t="shared" si="970"/>
        <v>0.27293096692127794</v>
      </c>
      <c r="S2052" s="24">
        <f t="shared" si="971"/>
        <v>776.54315869685377</v>
      </c>
      <c r="T2052" s="12">
        <f t="shared" si="984"/>
        <v>0.18864900404640356</v>
      </c>
      <c r="W2052" s="24">
        <f t="shared" si="985"/>
        <v>732.19475316247599</v>
      </c>
      <c r="X2052" s="24">
        <f t="shared" si="986"/>
        <v>2905.698046249739</v>
      </c>
      <c r="Y2052" s="13">
        <f t="shared" si="972"/>
        <v>0.17314436413173692</v>
      </c>
      <c r="Z2052" s="24">
        <f t="shared" si="973"/>
        <v>3722.5689897708262</v>
      </c>
      <c r="AA2052" s="24">
        <f t="shared" si="974"/>
        <v>20924.086440686773</v>
      </c>
      <c r="AB2052" s="24">
        <f t="shared" si="987"/>
        <v>737.79414614345808</v>
      </c>
      <c r="AC2052" s="24">
        <f t="shared" si="988"/>
        <v>620.38078092506998</v>
      </c>
      <c r="AE2052" s="14">
        <f t="shared" si="989"/>
        <v>169.5</v>
      </c>
      <c r="AF2052" s="24">
        <f t="shared" si="993"/>
        <v>535.19039046253499</v>
      </c>
      <c r="AG2052" s="3">
        <f t="shared" si="990"/>
        <v>-1</v>
      </c>
      <c r="AH2052" s="3">
        <f>IF(AC2052&lt;=450,AthetaR30_0,IF(AC2052&gt;=650,AthetaR30_2,(IF(AC2052&lt;=550,AthetaR30_0+(AthetaR30_1-AthetaR30_0)/100*(AC2052-450),AthetaR30_1+(AthetaR30_2-AthetaR30_1)/100*(AC2052-450)))))</f>
        <v>0</v>
      </c>
      <c r="AI2052" s="3">
        <f>IF(AD2052&lt;=450,AthetaR60_0,IF(AD2052&gt;=650,AthetaR60_2,(IF(AD2052&lt;=550,AthetaR60_0+(AthetaR60_1-AthetaR60_0)/100*(AD2052-450),AthetaR60_1+(AthetaR60_2-AthetaR60_1)/100*(AD2052-450)))))</f>
        <v>0.5</v>
      </c>
      <c r="AJ2052" s="3">
        <f>IF(AE2052&lt;=450,AthetaR90_0,IF(AE2052&gt;=650,AthetaR90_2,(IF(AE2052&lt;=550,AthetaR90_0+(AthetaR90_1-AthetaR90_0)/100*(AE2052-450),AthetaR90_1+(AthetaR90_2-AthetaR90_1)/100*(AE2052-450)))))</f>
        <v>1.3</v>
      </c>
      <c r="AK2052" s="3">
        <f>IF(AF2052&lt;=450,AthetaR120_0,IF(AF2052&gt;=650,AthetaR120_2,(IF(AF2052&lt;=550,AthetaR120_0+(AthetaR120_1-AthetaR120_0)/100*(AF2052-450),AthetaR120_1+(AthetaR120_2-AthetaR120_1)/100*(AF2052-450)))))</f>
        <v>1.2866291886697483</v>
      </c>
      <c r="AL2052" s="24">
        <f t="shared" si="991"/>
        <v>737.79414614345808</v>
      </c>
      <c r="AM2052" s="14">
        <f t="shared" si="992"/>
        <v>608.15900888732654</v>
      </c>
    </row>
    <row r="2053" spans="2:39" x14ac:dyDescent="0.25">
      <c r="B2053" s="3">
        <f t="shared" si="975"/>
        <v>10175</v>
      </c>
      <c r="C2053" s="14">
        <f t="shared" si="976"/>
        <v>169.58333333333334</v>
      </c>
      <c r="D2053" s="11">
        <f t="shared" si="977"/>
        <v>1100.8136386013857</v>
      </c>
      <c r="E2053" s="11">
        <f t="shared" si="963"/>
        <v>881.31131110196111</v>
      </c>
      <c r="F2053" s="11">
        <f t="shared" si="978"/>
        <v>457.78591176136644</v>
      </c>
      <c r="G2053" s="11">
        <f t="shared" si="964"/>
        <v>737.86057172617859</v>
      </c>
      <c r="H2053" s="11">
        <f t="shared" si="965"/>
        <v>620.56942992911638</v>
      </c>
      <c r="I2053" s="24">
        <f t="shared" si="979"/>
        <v>457.78591176136644</v>
      </c>
      <c r="J2053" s="12">
        <f t="shared" si="966"/>
        <v>0.18129031292372361</v>
      </c>
      <c r="K2053" s="24">
        <f t="shared" si="967"/>
        <v>637.67938659823005</v>
      </c>
      <c r="L2053" s="12">
        <f t="shared" si="980"/>
        <v>0.17309049581192318</v>
      </c>
      <c r="M2053" s="24">
        <f t="shared" si="981"/>
        <v>737.86057172617859</v>
      </c>
      <c r="N2053" s="12">
        <f t="shared" si="968"/>
        <v>0.12262730545172819</v>
      </c>
      <c r="O2053" s="24">
        <f t="shared" si="969"/>
        <v>3142.4511616870627</v>
      </c>
      <c r="P2053" s="12">
        <f t="shared" si="982"/>
        <v>6.6942759920180131E-2</v>
      </c>
      <c r="Q2053" s="24">
        <f t="shared" si="983"/>
        <v>620.56942992911638</v>
      </c>
      <c r="R2053" s="12">
        <f t="shared" si="970"/>
        <v>0.27286856569450241</v>
      </c>
      <c r="S2053" s="24">
        <f t="shared" si="971"/>
        <v>776.72074326260793</v>
      </c>
      <c r="T2053" s="12">
        <f t="shared" si="984"/>
        <v>0.18856484963374609</v>
      </c>
      <c r="W2053" s="24">
        <f t="shared" si="985"/>
        <v>732.36789752660775</v>
      </c>
      <c r="X2053" s="24">
        <f t="shared" si="986"/>
        <v>2974.5517462484686</v>
      </c>
      <c r="Y2053" s="13">
        <f t="shared" si="972"/>
        <v>0.17309049581192318</v>
      </c>
      <c r="Z2053" s="24">
        <f t="shared" si="973"/>
        <v>3723.5853393838343</v>
      </c>
      <c r="AA2053" s="24">
        <f t="shared" si="974"/>
        <v>20941.071613049215</v>
      </c>
      <c r="AB2053" s="24">
        <f t="shared" si="987"/>
        <v>737.86057172617859</v>
      </c>
      <c r="AC2053" s="24">
        <f t="shared" si="988"/>
        <v>620.56942992911638</v>
      </c>
      <c r="AE2053" s="14">
        <f t="shared" si="989"/>
        <v>169.58333333333334</v>
      </c>
      <c r="AF2053" s="24">
        <f t="shared" si="993"/>
        <v>535.28471496455813</v>
      </c>
      <c r="AG2053" s="3">
        <f t="shared" si="990"/>
        <v>-1</v>
      </c>
      <c r="AH2053" s="3">
        <f>IF(AC2053&lt;=450,AthetaR30_0,IF(AC2053&gt;=650,AthetaR30_2,(IF(AC2053&lt;=550,AthetaR30_0+(AthetaR30_1-AthetaR30_0)/100*(AC2053-450),AthetaR30_1+(AthetaR30_2-AthetaR30_1)/100*(AC2053-450)))))</f>
        <v>0</v>
      </c>
      <c r="AI2053" s="3">
        <f>IF(AD2053&lt;=450,AthetaR60_0,IF(AD2053&gt;=650,AthetaR60_2,(IF(AD2053&lt;=550,AthetaR60_0+(AthetaR60_1-AthetaR60_0)/100*(AD2053-450),AthetaR60_1+(AthetaR60_2-AthetaR60_1)/100*(AD2053-450)))))</f>
        <v>0.5</v>
      </c>
      <c r="AJ2053" s="3">
        <f>IF(AE2053&lt;=450,AthetaR90_0,IF(AE2053&gt;=650,AthetaR90_2,(IF(AE2053&lt;=550,AthetaR90_0+(AthetaR90_1-AthetaR90_0)/100*(AE2053-450),AthetaR90_1+(AthetaR90_2-AthetaR90_1)/100*(AE2053-450)))))</f>
        <v>1.3</v>
      </c>
      <c r="AK2053" s="3">
        <f>IF(AF2053&lt;=450,AthetaR120_0,IF(AF2053&gt;=650,AthetaR120_2,(IF(AF2053&lt;=550,AthetaR120_0+(AthetaR120_1-AthetaR120_0)/100*(AF2053-450),AthetaR120_1+(AthetaR120_2-AthetaR120_1)/100*(AF2053-450)))))</f>
        <v>1.2859500522551817</v>
      </c>
      <c r="AL2053" s="24">
        <f t="shared" si="991"/>
        <v>737.86057172617859</v>
      </c>
      <c r="AM2053" s="14">
        <f t="shared" si="992"/>
        <v>608.33905010400167</v>
      </c>
    </row>
    <row r="2054" spans="2:39" x14ac:dyDescent="0.25">
      <c r="B2054" s="3">
        <f t="shared" si="975"/>
        <v>10180</v>
      </c>
      <c r="C2054" s="14">
        <f t="shared" si="976"/>
        <v>169.66666666666666</v>
      </c>
      <c r="D2054" s="11">
        <f t="shared" si="977"/>
        <v>1100.8871936329347</v>
      </c>
      <c r="E2054" s="11">
        <f t="shared" si="963"/>
        <v>881.52510945061317</v>
      </c>
      <c r="F2054" s="11">
        <f t="shared" si="978"/>
        <v>457.95900225717838</v>
      </c>
      <c r="G2054" s="11">
        <f t="shared" si="964"/>
        <v>737.92751448609874</v>
      </c>
      <c r="H2054" s="11">
        <f t="shared" si="965"/>
        <v>620.75799477875012</v>
      </c>
      <c r="I2054" s="24">
        <f t="shared" si="979"/>
        <v>457.95900225717838</v>
      </c>
      <c r="J2054" s="12">
        <f t="shared" si="966"/>
        <v>0.18125972767051657</v>
      </c>
      <c r="K2054" s="24">
        <f t="shared" si="967"/>
        <v>637.78698681232447</v>
      </c>
      <c r="L2054" s="12">
        <f t="shared" si="980"/>
        <v>0.17303663649999843</v>
      </c>
      <c r="M2054" s="24">
        <f t="shared" si="981"/>
        <v>737.92751448609874</v>
      </c>
      <c r="N2054" s="12">
        <f t="shared" si="968"/>
        <v>0.12361466429061158</v>
      </c>
      <c r="O2054" s="24">
        <f t="shared" si="969"/>
        <v>3117.3511709371251</v>
      </c>
      <c r="P2054" s="12">
        <f t="shared" si="982"/>
        <v>6.746179302215434E-2</v>
      </c>
      <c r="Q2054" s="24">
        <f t="shared" si="983"/>
        <v>620.75799477875012</v>
      </c>
      <c r="R2054" s="12">
        <f t="shared" si="970"/>
        <v>0.2728060202705892</v>
      </c>
      <c r="S2054" s="24">
        <f t="shared" si="971"/>
        <v>776.89881971451825</v>
      </c>
      <c r="T2054" s="12">
        <f t="shared" si="984"/>
        <v>0.18848063923379019</v>
      </c>
      <c r="W2054" s="24">
        <f t="shared" si="985"/>
        <v>732.5409880224197</v>
      </c>
      <c r="X2054" s="24">
        <f t="shared" si="986"/>
        <v>3047.7496743729644</v>
      </c>
      <c r="Y2054" s="13">
        <f t="shared" si="972"/>
        <v>0.17303663649999843</v>
      </c>
      <c r="Z2054" s="24">
        <f t="shared" si="973"/>
        <v>3724.6030357048367</v>
      </c>
      <c r="AA2054" s="24">
        <f t="shared" si="974"/>
        <v>20958.073075072643</v>
      </c>
      <c r="AB2054" s="24">
        <f t="shared" si="987"/>
        <v>737.92751448609874</v>
      </c>
      <c r="AC2054" s="24">
        <f t="shared" si="988"/>
        <v>620.75799477875012</v>
      </c>
      <c r="AE2054" s="14">
        <f t="shared" si="989"/>
        <v>169.66666666666666</v>
      </c>
      <c r="AF2054" s="24">
        <f t="shared" si="993"/>
        <v>535.37899738937506</v>
      </c>
      <c r="AG2054" s="3">
        <f t="shared" si="990"/>
        <v>-1</v>
      </c>
      <c r="AH2054" s="3">
        <f>IF(AC2054&lt;=450,AthetaR30_0,IF(AC2054&gt;=650,AthetaR30_2,(IF(AC2054&lt;=550,AthetaR30_0+(AthetaR30_1-AthetaR30_0)/100*(AC2054-450),AthetaR30_1+(AthetaR30_2-AthetaR30_1)/100*(AC2054-450)))))</f>
        <v>0</v>
      </c>
      <c r="AI2054" s="3">
        <f>IF(AD2054&lt;=450,AthetaR60_0,IF(AD2054&gt;=650,AthetaR60_2,(IF(AD2054&lt;=550,AthetaR60_0+(AthetaR60_1-AthetaR60_0)/100*(AD2054-450),AthetaR60_1+(AthetaR60_2-AthetaR60_1)/100*(AD2054-450)))))</f>
        <v>0.5</v>
      </c>
      <c r="AJ2054" s="3">
        <f>IF(AE2054&lt;=450,AthetaR90_0,IF(AE2054&gt;=650,AthetaR90_2,(IF(AE2054&lt;=550,AthetaR90_0+(AthetaR90_1-AthetaR90_0)/100*(AE2054-450),AthetaR90_1+(AthetaR90_2-AthetaR90_1)/100*(AE2054-450)))))</f>
        <v>1.3</v>
      </c>
      <c r="AK2054" s="3">
        <f>IF(AF2054&lt;=450,AthetaR120_0,IF(AF2054&gt;=650,AthetaR120_2,(IF(AF2054&lt;=550,AthetaR120_0+(AthetaR120_1-AthetaR120_0)/100*(AF2054-450),AthetaR120_1+(AthetaR120_2-AthetaR120_1)/100*(AF2054-450)))))</f>
        <v>1.2852712187964999</v>
      </c>
      <c r="AL2054" s="24">
        <f t="shared" si="991"/>
        <v>737.92751448609874</v>
      </c>
      <c r="AM2054" s="14">
        <f t="shared" si="992"/>
        <v>608.51900658355453</v>
      </c>
    </row>
    <row r="2055" spans="2:39" x14ac:dyDescent="0.25">
      <c r="B2055" s="3">
        <f t="shared" si="975"/>
        <v>10185</v>
      </c>
      <c r="C2055" s="14">
        <f t="shared" si="976"/>
        <v>169.75</v>
      </c>
      <c r="D2055" s="11">
        <f t="shared" si="977"/>
        <v>1100.9607125727105</v>
      </c>
      <c r="E2055" s="11">
        <f t="shared" si="963"/>
        <v>881.73890779926523</v>
      </c>
      <c r="F2055" s="11">
        <f t="shared" si="978"/>
        <v>458.13203889367838</v>
      </c>
      <c r="G2055" s="11">
        <f t="shared" si="964"/>
        <v>737.99497627912092</v>
      </c>
      <c r="H2055" s="11">
        <f t="shared" si="965"/>
        <v>620.94647541798395</v>
      </c>
      <c r="I2055" s="24">
        <f t="shared" si="979"/>
        <v>458.13203889367838</v>
      </c>
      <c r="J2055" s="12">
        <f t="shared" si="966"/>
        <v>0.1812291391061121</v>
      </c>
      <c r="K2055" s="24">
        <f t="shared" si="967"/>
        <v>637.89463499968906</v>
      </c>
      <c r="L2055" s="12">
        <f t="shared" si="980"/>
        <v>0.17298278621159263</v>
      </c>
      <c r="M2055" s="24">
        <f t="shared" si="981"/>
        <v>737.99497627912092</v>
      </c>
      <c r="N2055" s="12">
        <f t="shared" si="968"/>
        <v>0.1246063092187021</v>
      </c>
      <c r="O2055" s="24">
        <f t="shared" si="969"/>
        <v>3092.542591844142</v>
      </c>
      <c r="P2055" s="12">
        <f t="shared" si="982"/>
        <v>6.7982657990724282E-2</v>
      </c>
      <c r="Q2055" s="24">
        <f t="shared" si="983"/>
        <v>620.94647541798395</v>
      </c>
      <c r="R2055" s="12">
        <f t="shared" si="970"/>
        <v>0.27274333018654112</v>
      </c>
      <c r="S2055" s="24">
        <f t="shared" si="971"/>
        <v>777.07738999255741</v>
      </c>
      <c r="T2055" s="12">
        <f t="shared" si="984"/>
        <v>0.1883963726352009</v>
      </c>
      <c r="W2055" s="24">
        <f t="shared" si="985"/>
        <v>732.7140246589197</v>
      </c>
      <c r="X2055" s="24">
        <f t="shared" si="986"/>
        <v>3125.7163552682714</v>
      </c>
      <c r="Y2055" s="13">
        <f t="shared" si="972"/>
        <v>0.17298278621159263</v>
      </c>
      <c r="Z2055" s="24">
        <f t="shared" si="973"/>
        <v>3725.6220785086384</v>
      </c>
      <c r="AA2055" s="24">
        <f t="shared" si="974"/>
        <v>20975.090839212415</v>
      </c>
      <c r="AB2055" s="24">
        <f t="shared" si="987"/>
        <v>737.99497627912092</v>
      </c>
      <c r="AC2055" s="24">
        <f t="shared" si="988"/>
        <v>620.94647541798395</v>
      </c>
      <c r="AE2055" s="14">
        <f t="shared" si="989"/>
        <v>169.75</v>
      </c>
      <c r="AF2055" s="24">
        <f t="shared" si="993"/>
        <v>535.47323770899197</v>
      </c>
      <c r="AG2055" s="3">
        <f t="shared" si="990"/>
        <v>-1</v>
      </c>
      <c r="AH2055" s="3">
        <f>IF(AC2055&lt;=450,AthetaR30_0,IF(AC2055&gt;=650,AthetaR30_2,(IF(AC2055&lt;=550,AthetaR30_0+(AthetaR30_1-AthetaR30_0)/100*(AC2055-450),AthetaR30_1+(AthetaR30_2-AthetaR30_1)/100*(AC2055-450)))))</f>
        <v>0</v>
      </c>
      <c r="AI2055" s="3">
        <f>IF(AD2055&lt;=450,AthetaR60_0,IF(AD2055&gt;=650,AthetaR60_2,(IF(AD2055&lt;=550,AthetaR60_0+(AthetaR60_1-AthetaR60_0)/100*(AD2055-450),AthetaR60_1+(AthetaR60_2-AthetaR60_1)/100*(AD2055-450)))))</f>
        <v>0.5</v>
      </c>
      <c r="AJ2055" s="3">
        <f>IF(AE2055&lt;=450,AthetaR90_0,IF(AE2055&gt;=650,AthetaR90_2,(IF(AE2055&lt;=550,AthetaR90_0+(AthetaR90_1-AthetaR90_0)/100*(AE2055-450),AthetaR90_1+(AthetaR90_2-AthetaR90_1)/100*(AE2055-450)))))</f>
        <v>1.3</v>
      </c>
      <c r="AK2055" s="3">
        <f>IF(AF2055&lt;=450,AthetaR120_0,IF(AF2055&gt;=650,AthetaR120_2,(IF(AF2055&lt;=550,AthetaR120_0+(AthetaR120_1-AthetaR120_0)/100*(AF2055-450),AthetaR120_1+(AthetaR120_2-AthetaR120_1)/100*(AF2055-450)))))</f>
        <v>1.2845926884952581</v>
      </c>
      <c r="AL2055" s="24">
        <f t="shared" si="991"/>
        <v>737.99497627912092</v>
      </c>
      <c r="AM2055" s="14">
        <f t="shared" si="992"/>
        <v>608.69887827146124</v>
      </c>
    </row>
    <row r="2056" spans="2:39" x14ac:dyDescent="0.25">
      <c r="B2056" s="3">
        <f t="shared" si="975"/>
        <v>10190</v>
      </c>
      <c r="C2056" s="14">
        <f t="shared" si="976"/>
        <v>169.83333333333334</v>
      </c>
      <c r="D2056" s="11">
        <f t="shared" si="977"/>
        <v>1101.034195456114</v>
      </c>
      <c r="E2056" s="11">
        <f t="shared" si="963"/>
        <v>881.9527061479173</v>
      </c>
      <c r="F2056" s="11">
        <f t="shared" si="978"/>
        <v>458.30502167988999</v>
      </c>
      <c r="G2056" s="11">
        <f t="shared" si="964"/>
        <v>738.0629589371116</v>
      </c>
      <c r="H2056" s="11">
        <f t="shared" si="965"/>
        <v>621.13487179061917</v>
      </c>
      <c r="I2056" s="24">
        <f t="shared" si="979"/>
        <v>458.30502167988999</v>
      </c>
      <c r="J2056" s="12">
        <f t="shared" si="966"/>
        <v>0.18119854723949821</v>
      </c>
      <c r="K2056" s="24">
        <f t="shared" si="967"/>
        <v>638.00233115887431</v>
      </c>
      <c r="L2056" s="12">
        <f t="shared" si="980"/>
        <v>0.1729289449623686</v>
      </c>
      <c r="M2056" s="24">
        <f t="shared" si="981"/>
        <v>738.0629589371116</v>
      </c>
      <c r="N2056" s="12">
        <f t="shared" si="968"/>
        <v>0.12560220637376041</v>
      </c>
      <c r="O2056" s="24">
        <f t="shared" si="969"/>
        <v>3068.0218890791812</v>
      </c>
      <c r="P2056" s="12">
        <f t="shared" si="982"/>
        <v>6.8505330459544794E-2</v>
      </c>
      <c r="Q2056" s="24">
        <f t="shared" si="983"/>
        <v>621.13487179061917</v>
      </c>
      <c r="R2056" s="12">
        <f t="shared" si="970"/>
        <v>0.27268049497751057</v>
      </c>
      <c r="S2056" s="24">
        <f t="shared" si="971"/>
        <v>777.25645604653801</v>
      </c>
      <c r="T2056" s="12">
        <f t="shared" si="984"/>
        <v>0.18831204962573544</v>
      </c>
      <c r="W2056" s="24">
        <f t="shared" si="985"/>
        <v>732.8870074451313</v>
      </c>
      <c r="X2056" s="24">
        <f t="shared" si="986"/>
        <v>3208.9334896291266</v>
      </c>
      <c r="Y2056" s="13">
        <f t="shared" si="972"/>
        <v>0.1729289449623686</v>
      </c>
      <c r="Z2056" s="24">
        <f t="shared" si="973"/>
        <v>3726.6424675696499</v>
      </c>
      <c r="AA2056" s="24">
        <f t="shared" si="974"/>
        <v>20992.124917924404</v>
      </c>
      <c r="AB2056" s="24">
        <f t="shared" si="987"/>
        <v>738.0629589371116</v>
      </c>
      <c r="AC2056" s="24">
        <f t="shared" si="988"/>
        <v>621.13487179061917</v>
      </c>
      <c r="AE2056" s="14">
        <f t="shared" si="989"/>
        <v>169.83333333333334</v>
      </c>
      <c r="AF2056" s="24">
        <f t="shared" si="993"/>
        <v>535.56743589530959</v>
      </c>
      <c r="AG2056" s="3">
        <f t="shared" si="990"/>
        <v>-1</v>
      </c>
      <c r="AH2056" s="3">
        <f>IF(AC2056&lt;=450,AthetaR30_0,IF(AC2056&gt;=650,AthetaR30_2,(IF(AC2056&lt;=550,AthetaR30_0+(AthetaR30_1-AthetaR30_0)/100*(AC2056-450),AthetaR30_1+(AthetaR30_2-AthetaR30_1)/100*(AC2056-450)))))</f>
        <v>0</v>
      </c>
      <c r="AI2056" s="3">
        <f>IF(AD2056&lt;=450,AthetaR60_0,IF(AD2056&gt;=650,AthetaR60_2,(IF(AD2056&lt;=550,AthetaR60_0+(AthetaR60_1-AthetaR60_0)/100*(AD2056-450),AthetaR60_1+(AthetaR60_2-AthetaR60_1)/100*(AD2056-450)))))</f>
        <v>0.5</v>
      </c>
      <c r="AJ2056" s="3">
        <f>IF(AE2056&lt;=450,AthetaR90_0,IF(AE2056&gt;=650,AthetaR90_2,(IF(AE2056&lt;=550,AthetaR90_0+(AthetaR90_1-AthetaR90_0)/100*(AE2056-450),AthetaR90_1+(AthetaR90_2-AthetaR90_1)/100*(AE2056-450)))))</f>
        <v>1.3</v>
      </c>
      <c r="AK2056" s="3">
        <f>IF(AF2056&lt;=450,AthetaR120_0,IF(AF2056&gt;=650,AthetaR120_2,(IF(AF2056&lt;=550,AthetaR120_0+(AthetaR120_1-AthetaR120_0)/100*(AF2056-450),AthetaR120_1+(AthetaR120_2-AthetaR120_1)/100*(AF2056-450)))))</f>
        <v>1.283914461553771</v>
      </c>
      <c r="AL2056" s="24">
        <f t="shared" si="991"/>
        <v>738.0629589371116</v>
      </c>
      <c r="AM2056" s="14">
        <f t="shared" si="992"/>
        <v>608.87866511298125</v>
      </c>
    </row>
    <row r="2057" spans="2:39" x14ac:dyDescent="0.25">
      <c r="B2057" s="3">
        <f t="shared" si="975"/>
        <v>10195</v>
      </c>
      <c r="C2057" s="14">
        <f t="shared" si="976"/>
        <v>169.91666666666666</v>
      </c>
      <c r="D2057" s="11">
        <f t="shared" si="977"/>
        <v>1101.1076423184948</v>
      </c>
      <c r="E2057" s="11">
        <f t="shared" si="963"/>
        <v>882.16650449656936</v>
      </c>
      <c r="F2057" s="11">
        <f t="shared" si="978"/>
        <v>458.47795062485238</v>
      </c>
      <c r="G2057" s="11">
        <f t="shared" si="964"/>
        <v>738.13146426757112</v>
      </c>
      <c r="H2057" s="11">
        <f t="shared" si="965"/>
        <v>621.32318384024495</v>
      </c>
      <c r="I2057" s="24">
        <f t="shared" si="979"/>
        <v>458.47795062485238</v>
      </c>
      <c r="J2057" s="12">
        <f t="shared" si="966"/>
        <v>0.18116795207968026</v>
      </c>
      <c r="K2057" s="24">
        <f t="shared" si="967"/>
        <v>638.11007528835182</v>
      </c>
      <c r="L2057" s="12">
        <f t="shared" si="980"/>
        <v>0.17287511276794346</v>
      </c>
      <c r="M2057" s="24">
        <f t="shared" si="981"/>
        <v>738.13146426757112</v>
      </c>
      <c r="N2057" s="12">
        <f t="shared" si="968"/>
        <v>0.12660232125226475</v>
      </c>
      <c r="O2057" s="24">
        <f t="shared" si="969"/>
        <v>3043.7855693301053</v>
      </c>
      <c r="P2057" s="12">
        <f t="shared" si="982"/>
        <v>6.9029785736749769E-2</v>
      </c>
      <c r="Q2057" s="24">
        <f t="shared" si="983"/>
        <v>621.32318384024495</v>
      </c>
      <c r="R2057" s="12">
        <f t="shared" si="970"/>
        <v>0.27261751417679064</v>
      </c>
      <c r="S2057" s="24">
        <f t="shared" si="971"/>
        <v>777.43601983617327</v>
      </c>
      <c r="T2057" s="12">
        <f t="shared" si="984"/>
        <v>0.18822766999212032</v>
      </c>
      <c r="W2057" s="24">
        <f t="shared" si="985"/>
        <v>733.05993639009364</v>
      </c>
      <c r="X2057" s="24">
        <f t="shared" si="986"/>
        <v>3297.9499153668703</v>
      </c>
      <c r="Y2057" s="13">
        <f t="shared" si="972"/>
        <v>0.17287511276794346</v>
      </c>
      <c r="Z2057" s="24">
        <f t="shared" si="973"/>
        <v>3727.6642026618929</v>
      </c>
      <c r="AA2057" s="24">
        <f t="shared" si="974"/>
        <v>21009.175323664935</v>
      </c>
      <c r="AB2057" s="24">
        <f t="shared" si="987"/>
        <v>738.13146426757112</v>
      </c>
      <c r="AC2057" s="24">
        <f t="shared" si="988"/>
        <v>621.32318384024495</v>
      </c>
      <c r="AE2057" s="14">
        <f t="shared" si="989"/>
        <v>169.91666666666666</v>
      </c>
      <c r="AF2057" s="24">
        <f t="shared" si="993"/>
        <v>535.66159192012242</v>
      </c>
      <c r="AG2057" s="3">
        <f t="shared" si="990"/>
        <v>-1</v>
      </c>
      <c r="AH2057" s="3">
        <f>IF(AC2057&lt;=450,AthetaR30_0,IF(AC2057&gt;=650,AthetaR30_2,(IF(AC2057&lt;=550,AthetaR30_0+(AthetaR30_1-AthetaR30_0)/100*(AC2057-450),AthetaR30_1+(AthetaR30_2-AthetaR30_1)/100*(AC2057-450)))))</f>
        <v>0</v>
      </c>
      <c r="AI2057" s="3">
        <f>IF(AD2057&lt;=450,AthetaR60_0,IF(AD2057&gt;=650,AthetaR60_2,(IF(AD2057&lt;=550,AthetaR60_0+(AthetaR60_1-AthetaR60_0)/100*(AD2057-450),AthetaR60_1+(AthetaR60_2-AthetaR60_1)/100*(AD2057-450)))))</f>
        <v>0.5</v>
      </c>
      <c r="AJ2057" s="3">
        <f>IF(AE2057&lt;=450,AthetaR90_0,IF(AE2057&gt;=650,AthetaR90_2,(IF(AE2057&lt;=550,AthetaR90_0+(AthetaR90_1-AthetaR90_0)/100*(AE2057-450),AthetaR90_1+(AthetaR90_2-AthetaR90_1)/100*(AE2057-450)))))</f>
        <v>1.3</v>
      </c>
      <c r="AK2057" s="3">
        <f>IF(AF2057&lt;=450,AthetaR120_0,IF(AF2057&gt;=650,AthetaR120_2,(IF(AF2057&lt;=550,AthetaR120_0+(AthetaR120_1-AthetaR120_0)/100*(AF2057-450),AthetaR120_1+(AthetaR120_2-AthetaR120_1)/100*(AF2057-450)))))</f>
        <v>1.2832365381751187</v>
      </c>
      <c r="AL2057" s="24">
        <f t="shared" si="991"/>
        <v>738.13146426757112</v>
      </c>
      <c r="AM2057" s="14">
        <f t="shared" si="992"/>
        <v>609.05836705315733</v>
      </c>
    </row>
    <row r="2058" spans="2:39" x14ac:dyDescent="0.25">
      <c r="B2058" s="3">
        <f t="shared" si="975"/>
        <v>10200</v>
      </c>
      <c r="C2058" s="14">
        <f t="shared" si="976"/>
        <v>170</v>
      </c>
      <c r="D2058" s="11">
        <f t="shared" si="977"/>
        <v>1101.1810531951503</v>
      </c>
      <c r="E2058" s="11">
        <f t="shared" si="963"/>
        <v>882.38030284522142</v>
      </c>
      <c r="F2058" s="11">
        <f t="shared" si="978"/>
        <v>458.65082573762032</v>
      </c>
      <c r="G2058" s="11">
        <f t="shared" si="964"/>
        <v>738.20049405330792</v>
      </c>
      <c r="H2058" s="11">
        <f t="shared" si="965"/>
        <v>621.51141151023705</v>
      </c>
      <c r="I2058" s="24">
        <f t="shared" si="979"/>
        <v>458.65082573762032</v>
      </c>
      <c r="J2058" s="12">
        <f t="shared" si="966"/>
        <v>0.18113735363568081</v>
      </c>
      <c r="K2058" s="24">
        <f t="shared" si="967"/>
        <v>638.21786738651542</v>
      </c>
      <c r="L2058" s="12">
        <f t="shared" si="980"/>
        <v>0.17282128964392171</v>
      </c>
      <c r="M2058" s="24">
        <f t="shared" si="981"/>
        <v>738.20049405330792</v>
      </c>
      <c r="N2058" s="12">
        <f t="shared" si="968"/>
        <v>0.12760661871577866</v>
      </c>
      <c r="O2058" s="24">
        <f t="shared" si="969"/>
        <v>3019.8301808281417</v>
      </c>
      <c r="P2058" s="12">
        <f t="shared" si="982"/>
        <v>6.9555998810301112E-2</v>
      </c>
      <c r="Q2058" s="24">
        <f t="shared" si="983"/>
        <v>621.51141151023705</v>
      </c>
      <c r="R2058" s="12">
        <f t="shared" si="970"/>
        <v>0.27255438731580683</v>
      </c>
      <c r="S2058" s="24">
        <f t="shared" si="971"/>
        <v>777.61608333113782</v>
      </c>
      <c r="T2058" s="12">
        <f t="shared" si="984"/>
        <v>0.18814323352009638</v>
      </c>
      <c r="W2058" s="24">
        <f t="shared" si="985"/>
        <v>733.23281150286164</v>
      </c>
      <c r="X2058" s="24">
        <f t="shared" si="986"/>
        <v>3393.3937264710239</v>
      </c>
      <c r="Y2058" s="13">
        <f t="shared" si="972"/>
        <v>0.17282128964392171</v>
      </c>
      <c r="Z2058" s="24">
        <f t="shared" si="973"/>
        <v>3728.6872835589947</v>
      </c>
      <c r="AA2058" s="24">
        <f t="shared" si="974"/>
        <v>21026.24206889074</v>
      </c>
      <c r="AB2058" s="24">
        <f t="shared" si="987"/>
        <v>738.20049405330792</v>
      </c>
      <c r="AC2058" s="24">
        <f t="shared" si="988"/>
        <v>621.51141151023705</v>
      </c>
      <c r="AE2058" s="14">
        <f t="shared" si="989"/>
        <v>170</v>
      </c>
      <c r="AF2058" s="24">
        <f t="shared" si="993"/>
        <v>535.75570575511847</v>
      </c>
      <c r="AG2058" s="3">
        <f t="shared" si="990"/>
        <v>-1</v>
      </c>
      <c r="AH2058" s="3">
        <f>IF(AC2058&lt;=450,AthetaR30_0,IF(AC2058&gt;=650,AthetaR30_2,(IF(AC2058&lt;=550,AthetaR30_0+(AthetaR30_1-AthetaR30_0)/100*(AC2058-450),AthetaR30_1+(AthetaR30_2-AthetaR30_1)/100*(AC2058-450)))))</f>
        <v>0</v>
      </c>
      <c r="AI2058" s="3">
        <f>IF(AD2058&lt;=450,AthetaR60_0,IF(AD2058&gt;=650,AthetaR60_2,(IF(AD2058&lt;=550,AthetaR60_0+(AthetaR60_1-AthetaR60_0)/100*(AD2058-450),AthetaR60_1+(AthetaR60_2-AthetaR60_1)/100*(AD2058-450)))))</f>
        <v>0.5</v>
      </c>
      <c r="AJ2058" s="3">
        <f>IF(AE2058&lt;=450,AthetaR90_0,IF(AE2058&gt;=650,AthetaR90_2,(IF(AE2058&lt;=550,AthetaR90_0+(AthetaR90_1-AthetaR90_0)/100*(AE2058-450),AthetaR90_1+(AthetaR90_2-AthetaR90_1)/100*(AE2058-450)))))</f>
        <v>1.3</v>
      </c>
      <c r="AK2058" s="3">
        <f>IF(AF2058&lt;=450,AthetaR120_0,IF(AF2058&gt;=650,AthetaR120_2,(IF(AF2058&lt;=550,AthetaR120_0+(AthetaR120_1-AthetaR120_0)/100*(AF2058-450),AthetaR120_1+(AthetaR120_2-AthetaR120_1)/100*(AF2058-450)))))</f>
        <v>1.2825589185631472</v>
      </c>
      <c r="AL2058" s="24">
        <f t="shared" si="991"/>
        <v>738.20049405330792</v>
      </c>
      <c r="AM2058" s="14">
        <f t="shared" si="992"/>
        <v>609.23798403681349</v>
      </c>
    </row>
    <row r="2059" spans="2:39" x14ac:dyDescent="0.25">
      <c r="B2059" s="3">
        <f t="shared" si="975"/>
        <v>10205</v>
      </c>
      <c r="C2059" s="14">
        <f t="shared" si="976"/>
        <v>170.08333333333334</v>
      </c>
      <c r="D2059" s="11">
        <f t="shared" si="977"/>
        <v>1101.2544281213263</v>
      </c>
      <c r="E2059" s="11">
        <f t="shared" si="963"/>
        <v>882.5941011938736</v>
      </c>
      <c r="F2059" s="11">
        <f t="shared" si="978"/>
        <v>458.82364702726426</v>
      </c>
      <c r="G2059" s="11">
        <f t="shared" si="964"/>
        <v>738.27005005211822</v>
      </c>
      <c r="H2059" s="11">
        <f t="shared" si="965"/>
        <v>621.69955474375718</v>
      </c>
      <c r="I2059" s="24">
        <f t="shared" si="979"/>
        <v>458.82364702726426</v>
      </c>
      <c r="J2059" s="12">
        <f t="shared" si="966"/>
        <v>0.18110675191653988</v>
      </c>
      <c r="K2059" s="24">
        <f t="shared" si="967"/>
        <v>638.32570745168027</v>
      </c>
      <c r="L2059" s="12">
        <f t="shared" si="980"/>
        <v>0.17276747560590344</v>
      </c>
      <c r="M2059" s="24">
        <f t="shared" si="981"/>
        <v>738.27005005211822</v>
      </c>
      <c r="N2059" s="12">
        <f t="shared" si="968"/>
        <v>0.1286150629975745</v>
      </c>
      <c r="O2059" s="24">
        <f t="shared" si="969"/>
        <v>2996.1523128795948</v>
      </c>
      <c r="P2059" s="12">
        <f t="shared" si="982"/>
        <v>7.0083944353459257E-2</v>
      </c>
      <c r="Q2059" s="24">
        <f t="shared" si="983"/>
        <v>621.69955474375718</v>
      </c>
      <c r="R2059" s="12">
        <f t="shared" si="970"/>
        <v>0.27249111392410824</v>
      </c>
      <c r="S2059" s="24">
        <f t="shared" si="971"/>
        <v>777.79664851112921</v>
      </c>
      <c r="T2059" s="12">
        <f t="shared" si="984"/>
        <v>0.1880587399944271</v>
      </c>
      <c r="W2059" s="24">
        <f t="shared" si="985"/>
        <v>733.40563279250557</v>
      </c>
      <c r="X2059" s="24">
        <f t="shared" si="986"/>
        <v>3495.9871152638525</v>
      </c>
      <c r="Y2059" s="13">
        <f t="shared" si="972"/>
        <v>0.17276747560590344</v>
      </c>
      <c r="Z2059" s="24">
        <f t="shared" si="973"/>
        <v>3729.7117100342007</v>
      </c>
      <c r="AA2059" s="24">
        <f t="shared" si="974"/>
        <v>21043.32516605913</v>
      </c>
      <c r="AB2059" s="24">
        <f t="shared" si="987"/>
        <v>738.27005005211822</v>
      </c>
      <c r="AC2059" s="24">
        <f t="shared" si="988"/>
        <v>621.69955474375718</v>
      </c>
      <c r="AE2059" s="14">
        <f t="shared" si="989"/>
        <v>170.08333333333334</v>
      </c>
      <c r="AF2059" s="24">
        <f t="shared" si="993"/>
        <v>535.84977737187864</v>
      </c>
      <c r="AG2059" s="3">
        <f t="shared" si="990"/>
        <v>-1</v>
      </c>
      <c r="AH2059" s="3">
        <f>IF(AC2059&lt;=450,AthetaR30_0,IF(AC2059&gt;=650,AthetaR30_2,(IF(AC2059&lt;=550,AthetaR30_0+(AthetaR30_1-AthetaR30_0)/100*(AC2059-450),AthetaR30_1+(AthetaR30_2-AthetaR30_1)/100*(AC2059-450)))))</f>
        <v>0</v>
      </c>
      <c r="AI2059" s="3">
        <f>IF(AD2059&lt;=450,AthetaR60_0,IF(AD2059&gt;=650,AthetaR60_2,(IF(AD2059&lt;=550,AthetaR60_0+(AthetaR60_1-AthetaR60_0)/100*(AD2059-450),AthetaR60_1+(AthetaR60_2-AthetaR60_1)/100*(AD2059-450)))))</f>
        <v>0.5</v>
      </c>
      <c r="AJ2059" s="3">
        <f>IF(AE2059&lt;=450,AthetaR90_0,IF(AE2059&gt;=650,AthetaR90_2,(IF(AE2059&lt;=550,AthetaR90_0+(AthetaR90_1-AthetaR90_0)/100*(AE2059-450),AthetaR90_1+(AthetaR90_2-AthetaR90_1)/100*(AE2059-450)))))</f>
        <v>1.3</v>
      </c>
      <c r="AK2059" s="3">
        <f>IF(AF2059&lt;=450,AthetaR120_0,IF(AF2059&gt;=650,AthetaR120_2,(IF(AF2059&lt;=550,AthetaR120_0+(AthetaR120_1-AthetaR120_0)/100*(AF2059-450),AthetaR120_1+(AthetaR120_2-AthetaR120_1)/100*(AF2059-450)))))</f>
        <v>1.281881602922474</v>
      </c>
      <c r="AL2059" s="24">
        <f t="shared" si="991"/>
        <v>738.27005005211822</v>
      </c>
      <c r="AM2059" s="14">
        <f t="shared" si="992"/>
        <v>609.41751600855457</v>
      </c>
    </row>
    <row r="2060" spans="2:39" x14ac:dyDescent="0.25">
      <c r="B2060" s="3">
        <f t="shared" si="975"/>
        <v>10210</v>
      </c>
      <c r="C2060" s="14">
        <f t="shared" si="976"/>
        <v>170.16666666666666</v>
      </c>
      <c r="D2060" s="11">
        <f t="shared" si="977"/>
        <v>1101.3277671322162</v>
      </c>
      <c r="E2060" s="11">
        <f t="shared" si="963"/>
        <v>882.80789954252555</v>
      </c>
      <c r="F2060" s="11">
        <f t="shared" si="978"/>
        <v>458.99641450287015</v>
      </c>
      <c r="G2060" s="11">
        <f t="shared" si="964"/>
        <v>738.34013399647165</v>
      </c>
      <c r="H2060" s="11">
        <f t="shared" si="965"/>
        <v>621.88761348375158</v>
      </c>
      <c r="I2060" s="24">
        <f t="shared" si="979"/>
        <v>458.99641450287015</v>
      </c>
      <c r="J2060" s="12">
        <f t="shared" si="966"/>
        <v>0.18107614693131446</v>
      </c>
      <c r="K2060" s="24">
        <f t="shared" si="967"/>
        <v>638.43359548208423</v>
      </c>
      <c r="L2060" s="12">
        <f t="shared" si="980"/>
        <v>0.17271367066947987</v>
      </c>
      <c r="M2060" s="24">
        <f t="shared" si="981"/>
        <v>738.34013399647165</v>
      </c>
      <c r="N2060" s="12">
        <f t="shared" si="968"/>
        <v>0.12962761770951764</v>
      </c>
      <c r="O2060" s="24">
        <f t="shared" si="969"/>
        <v>2972.7485954024746</v>
      </c>
      <c r="P2060" s="12">
        <f t="shared" si="982"/>
        <v>7.0613596730383782E-2</v>
      </c>
      <c r="Q2060" s="24">
        <f t="shared" si="983"/>
        <v>621.88761348375158</v>
      </c>
      <c r="R2060" s="12">
        <f t="shared" si="970"/>
        <v>0.27242769352935903</v>
      </c>
      <c r="S2060" s="24">
        <f t="shared" si="971"/>
        <v>777.97771736592927</v>
      </c>
      <c r="T2060" s="12">
        <f t="shared" si="984"/>
        <v>0.18797418919888736</v>
      </c>
      <c r="W2060" s="24">
        <f t="shared" si="985"/>
        <v>733.57840026811152</v>
      </c>
      <c r="X2060" s="24">
        <f t="shared" si="986"/>
        <v>3606.5646798442358</v>
      </c>
      <c r="Y2060" s="13">
        <f t="shared" si="972"/>
        <v>0.17271367066947987</v>
      </c>
      <c r="Z2060" s="24">
        <f t="shared" si="973"/>
        <v>3730.7374818603507</v>
      </c>
      <c r="AA2060" s="24">
        <f t="shared" si="974"/>
        <v>21060.424627627788</v>
      </c>
      <c r="AB2060" s="24">
        <f t="shared" si="987"/>
        <v>738.34013399647165</v>
      </c>
      <c r="AC2060" s="24">
        <f t="shared" si="988"/>
        <v>621.88761348375158</v>
      </c>
      <c r="AE2060" s="14">
        <f t="shared" si="989"/>
        <v>170.16666666666666</v>
      </c>
      <c r="AF2060" s="24">
        <f t="shared" si="993"/>
        <v>535.94380674187573</v>
      </c>
      <c r="AG2060" s="3">
        <f t="shared" si="990"/>
        <v>-1</v>
      </c>
      <c r="AH2060" s="3">
        <f>IF(AC2060&lt;=450,AthetaR30_0,IF(AC2060&gt;=650,AthetaR30_2,(IF(AC2060&lt;=550,AthetaR30_0+(AthetaR30_1-AthetaR30_0)/100*(AC2060-450),AthetaR30_1+(AthetaR30_2-AthetaR30_1)/100*(AC2060-450)))))</f>
        <v>0</v>
      </c>
      <c r="AI2060" s="3">
        <f>IF(AD2060&lt;=450,AthetaR60_0,IF(AD2060&gt;=650,AthetaR60_2,(IF(AD2060&lt;=550,AthetaR60_0+(AthetaR60_1-AthetaR60_0)/100*(AD2060-450),AthetaR60_1+(AthetaR60_2-AthetaR60_1)/100*(AD2060-450)))))</f>
        <v>0.5</v>
      </c>
      <c r="AJ2060" s="3">
        <f>IF(AE2060&lt;=450,AthetaR90_0,IF(AE2060&gt;=650,AthetaR90_2,(IF(AE2060&lt;=550,AthetaR90_0+(AthetaR90_1-AthetaR90_0)/100*(AE2060-450),AthetaR90_1+(AthetaR90_2-AthetaR90_1)/100*(AE2060-450)))))</f>
        <v>1.3</v>
      </c>
      <c r="AK2060" s="3">
        <f>IF(AF2060&lt;=450,AthetaR120_0,IF(AF2060&gt;=650,AthetaR120_2,(IF(AF2060&lt;=550,AthetaR120_0+(AthetaR120_1-AthetaR120_0)/100*(AF2060-450),AthetaR120_1+(AthetaR120_2-AthetaR120_1)/100*(AF2060-450)))))</f>
        <v>1.2812045914584949</v>
      </c>
      <c r="AL2060" s="24">
        <f t="shared" si="991"/>
        <v>738.34013399647165</v>
      </c>
      <c r="AM2060" s="14">
        <f t="shared" si="992"/>
        <v>609.59696291276532</v>
      </c>
    </row>
    <row r="2061" spans="2:39" x14ac:dyDescent="0.25">
      <c r="B2061" s="3">
        <f t="shared" si="975"/>
        <v>10215</v>
      </c>
      <c r="C2061" s="14">
        <f t="shared" si="976"/>
        <v>170.25</v>
      </c>
      <c r="D2061" s="11">
        <f t="shared" si="977"/>
        <v>1101.4010702629623</v>
      </c>
      <c r="E2061" s="11">
        <f t="shared" si="963"/>
        <v>883.02169789117772</v>
      </c>
      <c r="F2061" s="11">
        <f t="shared" si="978"/>
        <v>459.1691281735396</v>
      </c>
      <c r="G2061" s="11">
        <f t="shared" si="964"/>
        <v>738.41074759320202</v>
      </c>
      <c r="H2061" s="11">
        <f t="shared" si="965"/>
        <v>622.07558767295052</v>
      </c>
      <c r="I2061" s="24">
        <f t="shared" si="979"/>
        <v>459.1691281735396</v>
      </c>
      <c r="J2061" s="12">
        <f t="shared" si="966"/>
        <v>0.18104553868907869</v>
      </c>
      <c r="K2061" s="24">
        <f t="shared" si="967"/>
        <v>638.54153147588704</v>
      </c>
      <c r="L2061" s="12">
        <f t="shared" si="980"/>
        <v>0.17265987485020493</v>
      </c>
      <c r="M2061" s="24">
        <f t="shared" si="981"/>
        <v>738.41074759320202</v>
      </c>
      <c r="N2061" s="12">
        <f t="shared" si="968"/>
        <v>0.13064424584919343</v>
      </c>
      <c r="O2061" s="24">
        <f t="shared" si="969"/>
        <v>2949.6156984683348</v>
      </c>
      <c r="P2061" s="12">
        <f t="shared" si="982"/>
        <v>7.1144930001845283E-2</v>
      </c>
      <c r="Q2061" s="24">
        <f t="shared" si="983"/>
        <v>622.07558767295052</v>
      </c>
      <c r="R2061" s="12">
        <f t="shared" si="970"/>
        <v>0.2723641256573297</v>
      </c>
      <c r="S2061" s="24">
        <f t="shared" si="971"/>
        <v>778.15929189546682</v>
      </c>
      <c r="T2061" s="12">
        <f t="shared" si="984"/>
        <v>0.18788958091621541</v>
      </c>
      <c r="W2061" s="24">
        <f t="shared" si="985"/>
        <v>733.75111393878103</v>
      </c>
      <c r="X2061" s="24">
        <f t="shared" si="986"/>
        <v>3726.0961787781712</v>
      </c>
      <c r="Y2061" s="13">
        <f t="shared" si="972"/>
        <v>0.17265987485020493</v>
      </c>
      <c r="Z2061" s="24">
        <f t="shared" si="973"/>
        <v>3731.7645988099175</v>
      </c>
      <c r="AA2061" s="24">
        <f t="shared" si="974"/>
        <v>21077.540466054834</v>
      </c>
      <c r="AB2061" s="24">
        <f t="shared" si="987"/>
        <v>738.41074759320202</v>
      </c>
      <c r="AC2061" s="24">
        <f t="shared" si="988"/>
        <v>622.07558767295052</v>
      </c>
      <c r="AE2061" s="14">
        <f t="shared" si="989"/>
        <v>170.25</v>
      </c>
      <c r="AF2061" s="24">
        <f t="shared" si="993"/>
        <v>536.0377938364752</v>
      </c>
      <c r="AG2061" s="3">
        <f t="shared" si="990"/>
        <v>-1</v>
      </c>
      <c r="AH2061" s="3">
        <f>IF(AC2061&lt;=450,AthetaR30_0,IF(AC2061&gt;=650,AthetaR30_2,(IF(AC2061&lt;=550,AthetaR30_0+(AthetaR30_1-AthetaR30_0)/100*(AC2061-450),AthetaR30_1+(AthetaR30_2-AthetaR30_1)/100*(AC2061-450)))))</f>
        <v>0</v>
      </c>
      <c r="AI2061" s="3">
        <f>IF(AD2061&lt;=450,AthetaR60_0,IF(AD2061&gt;=650,AthetaR60_2,(IF(AD2061&lt;=550,AthetaR60_0+(AthetaR60_1-AthetaR60_0)/100*(AD2061-450),AthetaR60_1+(AthetaR60_2-AthetaR60_1)/100*(AD2061-450)))))</f>
        <v>0.5</v>
      </c>
      <c r="AJ2061" s="3">
        <f>IF(AE2061&lt;=450,AthetaR90_0,IF(AE2061&gt;=650,AthetaR90_2,(IF(AE2061&lt;=550,AthetaR90_0+(AthetaR90_1-AthetaR90_0)/100*(AE2061-450),AthetaR90_1+(AthetaR90_2-AthetaR90_1)/100*(AE2061-450)))))</f>
        <v>1.3</v>
      </c>
      <c r="AK2061" s="3">
        <f>IF(AF2061&lt;=450,AthetaR120_0,IF(AF2061&gt;=650,AthetaR120_2,(IF(AF2061&lt;=550,AthetaR120_0+(AthetaR120_1-AthetaR120_0)/100*(AF2061-450),AthetaR120_1+(AthetaR120_2-AthetaR120_1)/100*(AF2061-450)))))</f>
        <v>1.2805278843773786</v>
      </c>
      <c r="AL2061" s="24">
        <f t="shared" si="991"/>
        <v>738.41074759320202</v>
      </c>
      <c r="AM2061" s="14">
        <f t="shared" si="992"/>
        <v>609.77632469360924</v>
      </c>
    </row>
    <row r="2062" spans="2:39" x14ac:dyDescent="0.25">
      <c r="B2062" s="3">
        <f t="shared" si="975"/>
        <v>10220</v>
      </c>
      <c r="C2062" s="14">
        <f t="shared" si="976"/>
        <v>170.33333333333334</v>
      </c>
      <c r="D2062" s="11">
        <f t="shared" si="977"/>
        <v>1101.4743375486553</v>
      </c>
      <c r="E2062" s="11">
        <f t="shared" si="963"/>
        <v>883.23549623982979</v>
      </c>
      <c r="F2062" s="11">
        <f t="shared" si="978"/>
        <v>459.34178804838979</v>
      </c>
      <c r="G2062" s="11">
        <f t="shared" si="964"/>
        <v>738.4818925232039</v>
      </c>
      <c r="H2062" s="11">
        <f t="shared" si="965"/>
        <v>622.26347725386677</v>
      </c>
      <c r="I2062" s="24">
        <f t="shared" si="979"/>
        <v>459.34178804838979</v>
      </c>
      <c r="J2062" s="12">
        <f t="shared" si="966"/>
        <v>0.18101492719892368</v>
      </c>
      <c r="K2062" s="24">
        <f t="shared" si="967"/>
        <v>638.64951543117081</v>
      </c>
      <c r="L2062" s="12">
        <f t="shared" si="980"/>
        <v>0.17260608816363598</v>
      </c>
      <c r="M2062" s="24">
        <f t="shared" si="981"/>
        <v>738.4818925232039</v>
      </c>
      <c r="N2062" s="12">
        <f t="shared" si="968"/>
        <v>0.13166490980728077</v>
      </c>
      <c r="O2062" s="24">
        <f t="shared" si="969"/>
        <v>2926.7503318490758</v>
      </c>
      <c r="P2062" s="12">
        <f t="shared" si="982"/>
        <v>7.167791793111622E-2</v>
      </c>
      <c r="Q2062" s="24">
        <f t="shared" si="983"/>
        <v>622.26347725386677</v>
      </c>
      <c r="R2062" s="12">
        <f t="shared" si="970"/>
        <v>0.27230040983188858</v>
      </c>
      <c r="S2062" s="24">
        <f t="shared" si="971"/>
        <v>778.34137410988012</v>
      </c>
      <c r="T2062" s="12">
        <f t="shared" si="984"/>
        <v>0.18780491492817042</v>
      </c>
      <c r="W2062" s="24">
        <f t="shared" si="985"/>
        <v>733.92377381363121</v>
      </c>
      <c r="X2062" s="24">
        <f t="shared" si="986"/>
        <v>3855.7150465986629</v>
      </c>
      <c r="Y2062" s="13">
        <f t="shared" si="972"/>
        <v>0.17260608816363598</v>
      </c>
      <c r="Z2062" s="24">
        <f t="shared" si="973"/>
        <v>3732.7930606549644</v>
      </c>
      <c r="AA2062" s="24">
        <f t="shared" si="974"/>
        <v>21094.672693798919</v>
      </c>
      <c r="AB2062" s="24">
        <f t="shared" si="987"/>
        <v>738.4818925232039</v>
      </c>
      <c r="AC2062" s="24">
        <f t="shared" si="988"/>
        <v>622.26347725386677</v>
      </c>
      <c r="AE2062" s="14">
        <f t="shared" si="989"/>
        <v>170.33333333333334</v>
      </c>
      <c r="AF2062" s="24">
        <f t="shared" si="993"/>
        <v>536.13173862693338</v>
      </c>
      <c r="AG2062" s="3">
        <f t="shared" si="990"/>
        <v>-1</v>
      </c>
      <c r="AH2062" s="3">
        <f>IF(AC2062&lt;=450,AthetaR30_0,IF(AC2062&gt;=650,AthetaR30_2,(IF(AC2062&lt;=550,AthetaR30_0+(AthetaR30_1-AthetaR30_0)/100*(AC2062-450),AthetaR30_1+(AthetaR30_2-AthetaR30_1)/100*(AC2062-450)))))</f>
        <v>0</v>
      </c>
      <c r="AI2062" s="3">
        <f>IF(AD2062&lt;=450,AthetaR60_0,IF(AD2062&gt;=650,AthetaR60_2,(IF(AD2062&lt;=550,AthetaR60_0+(AthetaR60_1-AthetaR60_0)/100*(AD2062-450),AthetaR60_1+(AthetaR60_2-AthetaR60_1)/100*(AD2062-450)))))</f>
        <v>0.5</v>
      </c>
      <c r="AJ2062" s="3">
        <f>IF(AE2062&lt;=450,AthetaR90_0,IF(AE2062&gt;=650,AthetaR90_2,(IF(AE2062&lt;=550,AthetaR90_0+(AthetaR90_1-AthetaR90_0)/100*(AE2062-450),AthetaR90_1+(AthetaR90_2-AthetaR90_1)/100*(AE2062-450)))))</f>
        <v>1.3</v>
      </c>
      <c r="AK2062" s="3">
        <f>IF(AF2062&lt;=450,AthetaR120_0,IF(AF2062&gt;=650,AthetaR120_2,(IF(AF2062&lt;=550,AthetaR120_0+(AthetaR120_1-AthetaR120_0)/100*(AF2062-450),AthetaR120_1+(AthetaR120_2-AthetaR120_1)/100*(AF2062-450)))))</f>
        <v>1.2798514818860798</v>
      </c>
      <c r="AL2062" s="24">
        <f t="shared" si="991"/>
        <v>738.4818925232039</v>
      </c>
      <c r="AM2062" s="14">
        <f t="shared" si="992"/>
        <v>609.95560129502735</v>
      </c>
    </row>
    <row r="2063" spans="2:39" x14ac:dyDescent="0.25">
      <c r="B2063" s="3">
        <f t="shared" si="975"/>
        <v>10225</v>
      </c>
      <c r="C2063" s="14">
        <f t="shared" si="976"/>
        <v>170.41666666666666</v>
      </c>
      <c r="D2063" s="11">
        <f t="shared" si="977"/>
        <v>1101.5475690243343</v>
      </c>
      <c r="E2063" s="11">
        <f t="shared" si="963"/>
        <v>883.44929458848185</v>
      </c>
      <c r="F2063" s="11">
        <f t="shared" si="978"/>
        <v>459.51439413655345</v>
      </c>
      <c r="G2063" s="11">
        <f t="shared" si="964"/>
        <v>738.55357044113498</v>
      </c>
      <c r="H2063" s="11">
        <f t="shared" si="965"/>
        <v>622.45128216879493</v>
      </c>
      <c r="I2063" s="24">
        <f t="shared" si="979"/>
        <v>459.51439413655345</v>
      </c>
      <c r="J2063" s="12">
        <f t="shared" si="966"/>
        <v>0.18098431246995747</v>
      </c>
      <c r="K2063" s="24">
        <f t="shared" si="967"/>
        <v>638.75754734594011</v>
      </c>
      <c r="L2063" s="12">
        <f t="shared" si="980"/>
        <v>0.17255231062530962</v>
      </c>
      <c r="M2063" s="24">
        <f t="shared" si="981"/>
        <v>738.55357044113498</v>
      </c>
      <c r="N2063" s="12">
        <f t="shared" si="968"/>
        <v>0.1326895713751679</v>
      </c>
      <c r="O2063" s="24">
        <f t="shared" si="969"/>
        <v>2904.1492445686936</v>
      </c>
      <c r="P2063" s="12">
        <f t="shared" si="982"/>
        <v>7.2212533989940556E-2</v>
      </c>
      <c r="Q2063" s="24">
        <f t="shared" si="983"/>
        <v>622.45128216879493</v>
      </c>
      <c r="R2063" s="12">
        <f t="shared" si="970"/>
        <v>0.27223654557499266</v>
      </c>
      <c r="S2063" s="24">
        <f t="shared" si="971"/>
        <v>778.52396602957958</v>
      </c>
      <c r="T2063" s="12">
        <f t="shared" si="984"/>
        <v>0.18772019101549059</v>
      </c>
      <c r="W2063" s="24">
        <f t="shared" si="985"/>
        <v>734.09637990179488</v>
      </c>
      <c r="X2063" s="24">
        <f t="shared" si="986"/>
        <v>3996.754446616947</v>
      </c>
      <c r="Y2063" s="13">
        <f t="shared" si="972"/>
        <v>0.17255231062530962</v>
      </c>
      <c r="Z2063" s="24">
        <f t="shared" si="973"/>
        <v>3733.8228671671741</v>
      </c>
      <c r="AA2063" s="24">
        <f t="shared" si="974"/>
        <v>21111.821323318942</v>
      </c>
      <c r="AB2063" s="24">
        <f t="shared" si="987"/>
        <v>738.55357044113498</v>
      </c>
      <c r="AC2063" s="24">
        <f t="shared" si="988"/>
        <v>622.45128216879493</v>
      </c>
      <c r="AE2063" s="14">
        <f t="shared" si="989"/>
        <v>170.41666666666666</v>
      </c>
      <c r="AF2063" s="24">
        <f t="shared" si="993"/>
        <v>536.22564108439747</v>
      </c>
      <c r="AG2063" s="3">
        <f t="shared" si="990"/>
        <v>-1</v>
      </c>
      <c r="AH2063" s="3">
        <f>IF(AC2063&lt;=450,AthetaR30_0,IF(AC2063&gt;=650,AthetaR30_2,(IF(AC2063&lt;=550,AthetaR30_0+(AthetaR30_1-AthetaR30_0)/100*(AC2063-450),AthetaR30_1+(AthetaR30_2-AthetaR30_1)/100*(AC2063-450)))))</f>
        <v>0</v>
      </c>
      <c r="AI2063" s="3">
        <f>IF(AD2063&lt;=450,AthetaR60_0,IF(AD2063&gt;=650,AthetaR60_2,(IF(AD2063&lt;=550,AthetaR60_0+(AthetaR60_1-AthetaR60_0)/100*(AD2063-450),AthetaR60_1+(AthetaR60_2-AthetaR60_1)/100*(AD2063-450)))))</f>
        <v>0.5</v>
      </c>
      <c r="AJ2063" s="3">
        <f>IF(AE2063&lt;=450,AthetaR90_0,IF(AE2063&gt;=650,AthetaR90_2,(IF(AE2063&lt;=550,AthetaR90_0+(AthetaR90_1-AthetaR90_0)/100*(AE2063-450),AthetaR90_1+(AthetaR90_2-AthetaR90_1)/100*(AE2063-450)))))</f>
        <v>1.3</v>
      </c>
      <c r="AK2063" s="3">
        <f>IF(AF2063&lt;=450,AthetaR120_0,IF(AF2063&gt;=650,AthetaR120_2,(IF(AF2063&lt;=550,AthetaR120_0+(AthetaR120_1-AthetaR120_0)/100*(AF2063-450),AthetaR120_1+(AthetaR120_2-AthetaR120_1)/100*(AF2063-450)))))</f>
        <v>1.2791753841923383</v>
      </c>
      <c r="AL2063" s="24">
        <f t="shared" si="991"/>
        <v>738.55357044113498</v>
      </c>
      <c r="AM2063" s="14">
        <f t="shared" si="992"/>
        <v>610.13479266073739</v>
      </c>
    </row>
    <row r="2064" spans="2:39" x14ac:dyDescent="0.25">
      <c r="B2064" s="3">
        <f t="shared" si="975"/>
        <v>10230</v>
      </c>
      <c r="C2064" s="14">
        <f t="shared" si="976"/>
        <v>170.5</v>
      </c>
      <c r="D2064" s="11">
        <f t="shared" si="977"/>
        <v>1101.6207647249873</v>
      </c>
      <c r="E2064" s="11">
        <f t="shared" si="963"/>
        <v>883.66309293713391</v>
      </c>
      <c r="F2064" s="11">
        <f t="shared" si="978"/>
        <v>459.68694644717874</v>
      </c>
      <c r="G2064" s="11">
        <f t="shared" si="964"/>
        <v>738.62578297512493</v>
      </c>
      <c r="H2064" s="11">
        <f t="shared" si="965"/>
        <v>622.63900235981043</v>
      </c>
      <c r="I2064" s="24">
        <f t="shared" si="979"/>
        <v>459.68694644717874</v>
      </c>
      <c r="J2064" s="12">
        <f t="shared" si="966"/>
        <v>0.1809536945113048</v>
      </c>
      <c r="K2064" s="24">
        <f t="shared" si="967"/>
        <v>638.86562721812243</v>
      </c>
      <c r="L2064" s="12">
        <f t="shared" si="980"/>
        <v>0.17249854225074515</v>
      </c>
      <c r="M2064" s="24">
        <f t="shared" si="981"/>
        <v>738.62578297512493</v>
      </c>
      <c r="N2064" s="12">
        <f t="shared" si="968"/>
        <v>0.1337181917528146</v>
      </c>
      <c r="O2064" s="24">
        <f t="shared" si="969"/>
        <v>2881.8092244597415</v>
      </c>
      <c r="P2064" s="12">
        <f t="shared" si="982"/>
        <v>7.2748751364650338E-2</v>
      </c>
      <c r="Q2064" s="24">
        <f t="shared" si="983"/>
        <v>622.63900235981043</v>
      </c>
      <c r="R2064" s="12">
        <f t="shared" si="970"/>
        <v>0.27217253240667894</v>
      </c>
      <c r="S2064" s="24">
        <f t="shared" si="971"/>
        <v>778.70706968531238</v>
      </c>
      <c r="T2064" s="12">
        <f t="shared" si="984"/>
        <v>0.18763540895789454</v>
      </c>
      <c r="W2064" s="24">
        <f t="shared" si="985"/>
        <v>734.26893221242017</v>
      </c>
      <c r="X2064" s="24">
        <f t="shared" si="986"/>
        <v>4150.793292494368</v>
      </c>
      <c r="Y2064" s="13">
        <f t="shared" si="972"/>
        <v>0.17249854225074515</v>
      </c>
      <c r="Z2064" s="24">
        <f t="shared" si="973"/>
        <v>3734.8540181178437</v>
      </c>
      <c r="AA2064" s="24">
        <f t="shared" si="974"/>
        <v>21128.986367074518</v>
      </c>
      <c r="AB2064" s="24">
        <f t="shared" si="987"/>
        <v>738.62578297512493</v>
      </c>
      <c r="AC2064" s="24">
        <f t="shared" si="988"/>
        <v>622.63900235981043</v>
      </c>
      <c r="AE2064" s="14">
        <f t="shared" si="989"/>
        <v>170.5</v>
      </c>
      <c r="AF2064" s="24">
        <f t="shared" si="993"/>
        <v>536.31950117990527</v>
      </c>
      <c r="AG2064" s="3">
        <f t="shared" si="990"/>
        <v>-1</v>
      </c>
      <c r="AH2064" s="3">
        <f>IF(AC2064&lt;=450,AthetaR30_0,IF(AC2064&gt;=650,AthetaR30_2,(IF(AC2064&lt;=550,AthetaR30_0+(AthetaR30_1-AthetaR30_0)/100*(AC2064-450),AthetaR30_1+(AthetaR30_2-AthetaR30_1)/100*(AC2064-450)))))</f>
        <v>0</v>
      </c>
      <c r="AI2064" s="3">
        <f>IF(AD2064&lt;=450,AthetaR60_0,IF(AD2064&gt;=650,AthetaR60_2,(IF(AD2064&lt;=550,AthetaR60_0+(AthetaR60_1-AthetaR60_0)/100*(AD2064-450),AthetaR60_1+(AthetaR60_2-AthetaR60_1)/100*(AD2064-450)))))</f>
        <v>0.5</v>
      </c>
      <c r="AJ2064" s="3">
        <f>IF(AE2064&lt;=450,AthetaR90_0,IF(AE2064&gt;=650,AthetaR90_2,(IF(AE2064&lt;=550,AthetaR90_0+(AthetaR90_1-AthetaR90_0)/100*(AE2064-450),AthetaR90_1+(AthetaR90_2-AthetaR90_1)/100*(AE2064-450)))))</f>
        <v>1.3</v>
      </c>
      <c r="AK2064" s="3">
        <f>IF(AF2064&lt;=450,AthetaR120_0,IF(AF2064&gt;=650,AthetaR120_2,(IF(AF2064&lt;=550,AthetaR120_0+(AthetaR120_1-AthetaR120_0)/100*(AF2064-450),AthetaR120_1+(AthetaR120_2-AthetaR120_1)/100*(AF2064-450)))))</f>
        <v>1.2784995915046822</v>
      </c>
      <c r="AL2064" s="24">
        <f t="shared" si="991"/>
        <v>738.62578297512493</v>
      </c>
      <c r="AM2064" s="14">
        <f t="shared" si="992"/>
        <v>610.31389873423268</v>
      </c>
    </row>
    <row r="2065" spans="2:39" x14ac:dyDescent="0.25">
      <c r="B2065" s="3">
        <f t="shared" si="975"/>
        <v>10235</v>
      </c>
      <c r="C2065" s="14">
        <f t="shared" si="976"/>
        <v>170.58333333333334</v>
      </c>
      <c r="D2065" s="11">
        <f t="shared" si="977"/>
        <v>1101.6939246855507</v>
      </c>
      <c r="E2065" s="11">
        <f t="shared" si="963"/>
        <v>883.87689128578609</v>
      </c>
      <c r="F2065" s="11">
        <f t="shared" si="978"/>
        <v>459.85944498942951</v>
      </c>
      <c r="G2065" s="11">
        <f t="shared" si="964"/>
        <v>738.69853172648959</v>
      </c>
      <c r="H2065" s="11">
        <f t="shared" si="965"/>
        <v>622.82663776876836</v>
      </c>
      <c r="I2065" s="24">
        <f t="shared" si="979"/>
        <v>459.85944498942951</v>
      </c>
      <c r="J2065" s="12">
        <f t="shared" si="966"/>
        <v>0.18092307333210741</v>
      </c>
      <c r="K2065" s="24">
        <f t="shared" si="967"/>
        <v>638.97375504556771</v>
      </c>
      <c r="L2065" s="12">
        <f t="shared" si="980"/>
        <v>0.17244478305546149</v>
      </c>
      <c r="M2065" s="24">
        <f t="shared" si="981"/>
        <v>738.69853172648959</v>
      </c>
      <c r="N2065" s="12">
        <f t="shared" si="968"/>
        <v>0.13475073155683789</v>
      </c>
      <c r="O2065" s="24">
        <f t="shared" si="969"/>
        <v>2859.727097724859</v>
      </c>
      <c r="P2065" s="12">
        <f t="shared" si="982"/>
        <v>7.328654296240511E-2</v>
      </c>
      <c r="Q2065" s="24">
        <f t="shared" si="983"/>
        <v>622.82663776876836</v>
      </c>
      <c r="R2065" s="12">
        <f t="shared" si="970"/>
        <v>0.27210836984505576</v>
      </c>
      <c r="S2065" s="24">
        <f t="shared" si="971"/>
        <v>778.89068711822529</v>
      </c>
      <c r="T2065" s="12">
        <f t="shared" si="984"/>
        <v>0.18755056853410129</v>
      </c>
      <c r="W2065" s="24">
        <f t="shared" si="985"/>
        <v>734.44143075467093</v>
      </c>
      <c r="X2065" s="24">
        <f t="shared" si="986"/>
        <v>4319.7156097401385</v>
      </c>
      <c r="Y2065" s="13">
        <f t="shared" si="972"/>
        <v>0.17244478305546149</v>
      </c>
      <c r="Z2065" s="24">
        <f t="shared" si="973"/>
        <v>3735.8865132778787</v>
      </c>
      <c r="AA2065" s="24">
        <f t="shared" si="974"/>
        <v>21146.167837525387</v>
      </c>
      <c r="AB2065" s="24">
        <f t="shared" si="987"/>
        <v>738.69853172648959</v>
      </c>
      <c r="AC2065" s="24">
        <f t="shared" si="988"/>
        <v>622.82663776876836</v>
      </c>
      <c r="AE2065" s="14">
        <f t="shared" si="989"/>
        <v>170.58333333333334</v>
      </c>
      <c r="AF2065" s="24">
        <f t="shared" si="993"/>
        <v>536.41331888438413</v>
      </c>
      <c r="AG2065" s="3">
        <f t="shared" si="990"/>
        <v>-1</v>
      </c>
      <c r="AH2065" s="3">
        <f>IF(AC2065&lt;=450,AthetaR30_0,IF(AC2065&gt;=650,AthetaR30_2,(IF(AC2065&lt;=550,AthetaR30_0+(AthetaR30_1-AthetaR30_0)/100*(AC2065-450),AthetaR30_1+(AthetaR30_2-AthetaR30_1)/100*(AC2065-450)))))</f>
        <v>0</v>
      </c>
      <c r="AI2065" s="3">
        <f>IF(AD2065&lt;=450,AthetaR60_0,IF(AD2065&gt;=650,AthetaR60_2,(IF(AD2065&lt;=550,AthetaR60_0+(AthetaR60_1-AthetaR60_0)/100*(AD2065-450),AthetaR60_1+(AthetaR60_2-AthetaR60_1)/100*(AD2065-450)))))</f>
        <v>0.5</v>
      </c>
      <c r="AJ2065" s="3">
        <f>IF(AE2065&lt;=450,AthetaR90_0,IF(AE2065&gt;=650,AthetaR90_2,(IF(AE2065&lt;=550,AthetaR90_0+(AthetaR90_1-AthetaR90_0)/100*(AE2065-450),AthetaR90_1+(AthetaR90_2-AthetaR90_1)/100*(AE2065-450)))))</f>
        <v>1.3</v>
      </c>
      <c r="AK2065" s="3">
        <f>IF(AF2065&lt;=450,AthetaR120_0,IF(AF2065&gt;=650,AthetaR120_2,(IF(AF2065&lt;=550,AthetaR120_0+(AthetaR120_1-AthetaR120_0)/100*(AF2065-450),AthetaR120_1+(AthetaR120_2-AthetaR120_1)/100*(AF2065-450)))))</f>
        <v>1.2778241040324345</v>
      </c>
      <c r="AL2065" s="24">
        <f t="shared" si="991"/>
        <v>738.69853172648959</v>
      </c>
      <c r="AM2065" s="14">
        <f t="shared" si="992"/>
        <v>610.49291945878156</v>
      </c>
    </row>
    <row r="2066" spans="2:39" x14ac:dyDescent="0.25">
      <c r="B2066" s="3">
        <f t="shared" si="975"/>
        <v>10240</v>
      </c>
      <c r="C2066" s="14">
        <f t="shared" si="976"/>
        <v>170.66666666666666</v>
      </c>
      <c r="D2066" s="11">
        <f t="shared" si="977"/>
        <v>1101.7670489409095</v>
      </c>
      <c r="E2066" s="11">
        <f t="shared" ref="E2066:E2129" si="994">IF(B2066&lt;=40*60,20+345*CRed_1*LOG(8*C2066+1,10),ThetaG40+(ThetaG120-ThetaG40)/80*(C2066-40))</f>
        <v>884.09068963443815</v>
      </c>
      <c r="F2066" s="11">
        <f t="shared" si="978"/>
        <v>460.03188977248499</v>
      </c>
      <c r="G2066" s="11">
        <f t="shared" ref="G2066:G2129" si="995">M2066</f>
        <v>738.77181826945196</v>
      </c>
      <c r="H2066" s="11">
        <f t="shared" ref="H2066:H2129" si="996">Q2066</f>
        <v>623.01418833730247</v>
      </c>
      <c r="I2066" s="24">
        <f t="shared" si="979"/>
        <v>460.03188977248499</v>
      </c>
      <c r="J2066" s="12">
        <f t="shared" ref="J2066:J2129" si="997">Cp*RhoP/(K2066*RhoA)*dP/1000*MassivSS</f>
        <v>0.18089244894152331</v>
      </c>
      <c r="K2066" s="24">
        <f t="shared" ref="K2066:K2129" si="998">IF(I2066&lt;600,425+0.773*I2066-1.69/1000*I2066^2+2.22/1000^2*I2066^3,IF(I2066&lt;735,666+13002/(738-I2066),IF(I2066&lt;900,545+17820/(I2066-731),650)))</f>
        <v>639.08193082604942</v>
      </c>
      <c r="L2066" s="12">
        <f t="shared" si="980"/>
        <v>0.17239103305494771</v>
      </c>
      <c r="M2066" s="24">
        <f t="shared" si="981"/>
        <v>738.77181826945196</v>
      </c>
      <c r="N2066" s="12">
        <f t="shared" ref="N2066:N2129" si="999">Cp*RhoP/(O2066*RhoA)*dP/1000*MassivW</f>
        <v>0.13578715082883819</v>
      </c>
      <c r="O2066" s="24">
        <f t="shared" ref="O2066:O2129" si="1000">IF(M2066&lt;600,425+0.773*M2066-1.69/1000*M2066^2+2.22/1000^2*M2066^3,IF(M2066&lt;735,666+13002/(738-M2066),IF(M2066&lt;900,545+17820/(M2066-731),650)))</f>
        <v>2837.8997285028659</v>
      </c>
      <c r="P2066" s="12">
        <f t="shared" si="982"/>
        <v>7.3825881417518419E-2</v>
      </c>
      <c r="Q2066" s="24">
        <f t="shared" si="983"/>
        <v>623.01418833730247</v>
      </c>
      <c r="R2066" s="12">
        <f t="shared" ref="R2066:R2129" si="1001">Cp*RhoP/(S2066*RhoA)*dP/1000*MassivSI</f>
        <v>0.27204405740629373</v>
      </c>
      <c r="S2066" s="24">
        <f t="shared" ref="S2066:S2129" si="1002">IF(Q2066&lt;600,425+0.773*Q2066-1.69/1000*Q2066^2+2.22/1000^2*Q2066^3,IF(Q2066&lt;735,666+13002/(738-Q2066),IF(Q2066&lt;900,545+17820/(Q2066-731),650)))</f>
        <v>779.07482037993009</v>
      </c>
      <c r="T2066" s="12">
        <f t="shared" si="984"/>
        <v>0.18746566952178231</v>
      </c>
      <c r="W2066" s="24">
        <f t="shared" si="985"/>
        <v>734.61387553772636</v>
      </c>
      <c r="X2066" s="24">
        <f t="shared" si="986"/>
        <v>4505.7879773355098</v>
      </c>
      <c r="Y2066" s="13">
        <f t="shared" ref="Y2066:Y2129" si="1003">MAX(MassivSSCO/(X2066*RhoA)*DeltaT*(Z2066+AA2066),L2066)</f>
        <v>0.17239103305494771</v>
      </c>
      <c r="Z2066" s="24">
        <f t="shared" ref="Z2066:Z2129" si="1004">AlphaC*(E2066-W2066)</f>
        <v>3736.9203524177947</v>
      </c>
      <c r="AA2066" s="24">
        <f t="shared" ref="AA2066:AA2129" si="1005">Phi*EpsilonF*0.7*Botzman/10^8*EpsilonA*((E2066+273)^4-(W2066+273)^4)</f>
        <v>21163.365747131877</v>
      </c>
      <c r="AB2066" s="24">
        <f t="shared" si="987"/>
        <v>738.77181826945196</v>
      </c>
      <c r="AC2066" s="24">
        <f t="shared" si="988"/>
        <v>623.01418833730247</v>
      </c>
      <c r="AE2066" s="14">
        <f t="shared" si="989"/>
        <v>170.66666666666666</v>
      </c>
      <c r="AF2066" s="24">
        <f t="shared" si="993"/>
        <v>536.50709416865129</v>
      </c>
      <c r="AG2066" s="3">
        <f t="shared" si="990"/>
        <v>-1</v>
      </c>
      <c r="AH2066" s="3">
        <f>IF(AC2066&lt;=450,AthetaR30_0,IF(AC2066&gt;=650,AthetaR30_2,(IF(AC2066&lt;=550,AthetaR30_0+(AthetaR30_1-AthetaR30_0)/100*(AC2066-450),AthetaR30_1+(AthetaR30_2-AthetaR30_1)/100*(AC2066-450)))))</f>
        <v>0</v>
      </c>
      <c r="AI2066" s="3">
        <f>IF(AD2066&lt;=450,AthetaR60_0,IF(AD2066&gt;=650,AthetaR60_2,(IF(AD2066&lt;=550,AthetaR60_0+(AthetaR60_1-AthetaR60_0)/100*(AD2066-450),AthetaR60_1+(AthetaR60_2-AthetaR60_1)/100*(AD2066-450)))))</f>
        <v>0.5</v>
      </c>
      <c r="AJ2066" s="3">
        <f>IF(AE2066&lt;=450,AthetaR90_0,IF(AE2066&gt;=650,AthetaR90_2,(IF(AE2066&lt;=550,AthetaR90_0+(AthetaR90_1-AthetaR90_0)/100*(AE2066-450),AthetaR90_1+(AthetaR90_2-AthetaR90_1)/100*(AE2066-450)))))</f>
        <v>1.3</v>
      </c>
      <c r="AK2066" s="3">
        <f>IF(AF2066&lt;=450,AthetaR120_0,IF(AF2066&gt;=650,AthetaR120_2,(IF(AF2066&lt;=550,AthetaR120_0+(AthetaR120_1-AthetaR120_0)/100*(AF2066-450),AthetaR120_1+(AthetaR120_2-AthetaR120_1)/100*(AF2066-450)))))</f>
        <v>1.2771489219857108</v>
      </c>
      <c r="AL2066" s="24">
        <f t="shared" si="991"/>
        <v>738.77181826945196</v>
      </c>
      <c r="AM2066" s="14">
        <f t="shared" si="992"/>
        <v>610.67185477742555</v>
      </c>
    </row>
    <row r="2067" spans="2:39" x14ac:dyDescent="0.25">
      <c r="B2067" s="3">
        <f t="shared" ref="B2067:B2130" si="1006">B2066+DeltaT</f>
        <v>10245</v>
      </c>
      <c r="C2067" s="14">
        <f t="shared" ref="C2067:C2130" si="1007">B2067/60</f>
        <v>170.75</v>
      </c>
      <c r="D2067" s="11">
        <f t="shared" ref="D2067:D2130" si="1008">20+345*LOG(8*C2067+1,10)</f>
        <v>1101.8401375258986</v>
      </c>
      <c r="E2067" s="11">
        <f t="shared" si="994"/>
        <v>884.30448798309021</v>
      </c>
      <c r="F2067" s="11">
        <f t="shared" ref="F2067:F2130" si="1009">I2067</f>
        <v>460.20428080553995</v>
      </c>
      <c r="G2067" s="11">
        <f t="shared" si="995"/>
        <v>738.84564415086948</v>
      </c>
      <c r="H2067" s="11">
        <f t="shared" si="996"/>
        <v>623.20165400682424</v>
      </c>
      <c r="I2067" s="24">
        <f t="shared" ref="I2067:I2130" si="1010">I2066+IF(Limit=Oui,MAX(0,L2066),L2066)</f>
        <v>460.20428080553995</v>
      </c>
      <c r="J2067" s="12">
        <f t="shared" si="997"/>
        <v>0.18086182134872753</v>
      </c>
      <c r="K2067" s="24">
        <f t="shared" si="998"/>
        <v>639.19015455726321</v>
      </c>
      <c r="L2067" s="12">
        <f t="shared" ref="L2067:L2130" si="1011">LambdaP*MassivSS/(dP/1000)/(K2067*RhoA)/(1+J2067/3)*(D2067-I2067)*DeltaT-(EXP(J2067/10)-1)*(D2067-D2066)</f>
        <v>0.17233729226467218</v>
      </c>
      <c r="M2067" s="24">
        <f t="shared" ref="M2067:M2130" si="1012">M2066+IF(Limit=Oui,MAX(0,P2066),P2066)</f>
        <v>738.84564415086948</v>
      </c>
      <c r="N2067" s="12">
        <f t="shared" si="999"/>
        <v>0.13682740904395052</v>
      </c>
      <c r="O2067" s="24">
        <f t="shared" si="1000"/>
        <v>2816.3240184396</v>
      </c>
      <c r="P2067" s="12">
        <f t="shared" ref="P2067:P2130" si="1013">LambdaP*MassivW/(dP/1000)/(O2067*RhoA)/(1+N2067/3)*(D2067-M2067)*DeltaT-(EXP(N2067/10)-1)*(D2067-D2066)</f>
        <v>7.4366739097923365E-2</v>
      </c>
      <c r="Q2067" s="24">
        <f t="shared" ref="Q2067:Q2130" si="1014">Q2066+IF(Limit=Oui,MAX(0,T2066),T2066)</f>
        <v>623.20165400682424</v>
      </c>
      <c r="R2067" s="12">
        <f t="shared" si="1001"/>
        <v>0.27197959460461663</v>
      </c>
      <c r="S2067" s="24">
        <f t="shared" si="1002"/>
        <v>779.25947153256811</v>
      </c>
      <c r="T2067" s="12">
        <f t="shared" ref="T2067:T2130" si="1015">LambdaP*MassivSI/(dP/1000)/(S2067*RhoA)/(1+R2067/3)*(D2067-Q2067)*DeltaT-(EXP(R2067/10)-1)*(D2067-D2066)</f>
        <v>0.18738071169756887</v>
      </c>
      <c r="W2067" s="24">
        <f t="shared" ref="W2067:W2130" si="1016">W2066+IF(Limit=Oui,MAX(0,Y2066),Y2066)</f>
        <v>734.78626657078132</v>
      </c>
      <c r="X2067" s="24">
        <f t="shared" ref="X2067:X2130" si="1017">IF(W2067&lt;600,425+0.773*W2067-1.69/1000*W2067^2+2.22/1000^2*W2067^3,IF(W2067&lt;735,666+13002/(738-W2067),IF(W2067&lt;900,545+17820/(W2067-731),650)))</f>
        <v>4711.7618176380747</v>
      </c>
      <c r="Y2067" s="13">
        <f t="shared" si="1003"/>
        <v>0.17233729226467218</v>
      </c>
      <c r="Z2067" s="24">
        <f t="shared" si="1004"/>
        <v>3737.9555353077221</v>
      </c>
      <c r="AA2067" s="24">
        <f t="shared" si="1005"/>
        <v>21180.580108354683</v>
      </c>
      <c r="AB2067" s="24">
        <f t="shared" ref="AB2067:AB2130" si="1018">MAX(M2067,AVERAGE(W2067,AC2067))</f>
        <v>738.84564415086948</v>
      </c>
      <c r="AC2067" s="24">
        <f t="shared" ref="AC2067:AC2130" si="1019">Q2067</f>
        <v>623.20165400682424</v>
      </c>
      <c r="AE2067" s="14">
        <f t="shared" ref="AE2067:AE2130" si="1020">C2067</f>
        <v>170.75</v>
      </c>
      <c r="AF2067" s="24">
        <f t="shared" si="993"/>
        <v>536.60082700341218</v>
      </c>
      <c r="AG2067" s="3">
        <f t="shared" ref="AG2067:AG2130" si="1021">IF(C2067&lt;=30,AH2067,IF(C2067&lt;=60,AI2067,IF(C2067&lt;=90,AJ2067,IF(C2067&lt;=120,AK2067,-1))))</f>
        <v>-1</v>
      </c>
      <c r="AH2067" s="3">
        <f>IF(AC2067&lt;=450,AthetaR30_0,IF(AC2067&gt;=650,AthetaR30_2,(IF(AC2067&lt;=550,AthetaR30_0+(AthetaR30_1-AthetaR30_0)/100*(AC2067-450),AthetaR30_1+(AthetaR30_2-AthetaR30_1)/100*(AC2067-450)))))</f>
        <v>0</v>
      </c>
      <c r="AI2067" s="3">
        <f>IF(AD2067&lt;=450,AthetaR60_0,IF(AD2067&gt;=650,AthetaR60_2,(IF(AD2067&lt;=550,AthetaR60_0+(AthetaR60_1-AthetaR60_0)/100*(AD2067-450),AthetaR60_1+(AthetaR60_2-AthetaR60_1)/100*(AD2067-450)))))</f>
        <v>0.5</v>
      </c>
      <c r="AJ2067" s="3">
        <f>IF(AE2067&lt;=450,AthetaR90_0,IF(AE2067&gt;=650,AthetaR90_2,(IF(AE2067&lt;=550,AthetaR90_0+(AthetaR90_1-AthetaR90_0)/100*(AE2067-450),AthetaR90_1+(AthetaR90_2-AthetaR90_1)/100*(AE2067-450)))))</f>
        <v>1.3</v>
      </c>
      <c r="AK2067" s="3">
        <f>IF(AF2067&lt;=450,AthetaR120_0,IF(AF2067&gt;=650,AthetaR120_2,(IF(AF2067&lt;=550,AthetaR120_0+(AthetaR120_1-AthetaR120_0)/100*(AF2067-450),AthetaR120_1+(AthetaR120_2-AthetaR120_1)/100*(AF2067-450)))))</f>
        <v>1.2764740455754324</v>
      </c>
      <c r="AL2067" s="24">
        <f t="shared" ref="AL2067:AL2130" si="1022">MAX(M2067,AVERAGE(W2067,AM2067))</f>
        <v>738.84564415086948</v>
      </c>
      <c r="AM2067" s="14">
        <f t="shared" ref="AM2067:AM2130" si="1023">IF(W2067&gt;=AF2067,(1+(W2067-AF2067)*AG2067/10000)*AC2067,AC2067)</f>
        <v>610.85070463297882</v>
      </c>
    </row>
    <row r="2068" spans="2:39" x14ac:dyDescent="0.25">
      <c r="B2068" s="3">
        <f t="shared" si="1006"/>
        <v>10250</v>
      </c>
      <c r="C2068" s="14">
        <f t="shared" si="1007"/>
        <v>170.83333333333334</v>
      </c>
      <c r="D2068" s="11">
        <f t="shared" si="1008"/>
        <v>1101.9131904753012</v>
      </c>
      <c r="E2068" s="11">
        <f t="shared" si="994"/>
        <v>884.51828633174227</v>
      </c>
      <c r="F2068" s="11">
        <f t="shared" si="1009"/>
        <v>460.37661809780462</v>
      </c>
      <c r="G2068" s="11">
        <f t="shared" si="995"/>
        <v>738.92001088996744</v>
      </c>
      <c r="H2068" s="11">
        <f t="shared" si="996"/>
        <v>623.38903471852177</v>
      </c>
      <c r="I2068" s="24">
        <f t="shared" si="1010"/>
        <v>460.37661809780462</v>
      </c>
      <c r="J2068" s="12">
        <f t="shared" si="997"/>
        <v>0.18083119056291114</v>
      </c>
      <c r="K2068" s="24">
        <f t="shared" si="998"/>
        <v>639.2984262368293</v>
      </c>
      <c r="L2068" s="12">
        <f t="shared" si="1011"/>
        <v>0.17228356070011042</v>
      </c>
      <c r="M2068" s="24">
        <f t="shared" si="1012"/>
        <v>738.92001088996744</v>
      </c>
      <c r="N2068" s="12">
        <f t="shared" si="999"/>
        <v>0.13787146511961401</v>
      </c>
      <c r="O2068" s="24">
        <f t="shared" si="1000"/>
        <v>2794.9969062635028</v>
      </c>
      <c r="P2068" s="12">
        <f t="shared" si="1013"/>
        <v>7.4909088111760364E-2</v>
      </c>
      <c r="Q2068" s="24">
        <f t="shared" si="1014"/>
        <v>623.38903471852177</v>
      </c>
      <c r="R2068" s="12">
        <f t="shared" si="1001"/>
        <v>0.27191498095229272</v>
      </c>
      <c r="S2068" s="24">
        <f t="shared" si="1002"/>
        <v>779.44464264887574</v>
      </c>
      <c r="T2068" s="12">
        <f t="shared" si="1015"/>
        <v>0.1872956948370911</v>
      </c>
      <c r="W2068" s="24">
        <f t="shared" si="1016"/>
        <v>734.95860386304605</v>
      </c>
      <c r="X2068" s="24">
        <f t="shared" si="1017"/>
        <v>4941.0103618602934</v>
      </c>
      <c r="Y2068" s="13">
        <f t="shared" si="1003"/>
        <v>0.17228356070011042</v>
      </c>
      <c r="Z2068" s="24">
        <f t="shared" si="1004"/>
        <v>3738.9920617174057</v>
      </c>
      <c r="AA2068" s="24">
        <f t="shared" si="1005"/>
        <v>21197.810933654921</v>
      </c>
      <c r="AB2068" s="24">
        <f t="shared" si="1018"/>
        <v>738.92001088996744</v>
      </c>
      <c r="AC2068" s="24">
        <f t="shared" si="1019"/>
        <v>623.38903471852177</v>
      </c>
      <c r="AE2068" s="14">
        <f t="shared" si="1020"/>
        <v>170.83333333333334</v>
      </c>
      <c r="AF2068" s="24">
        <f t="shared" si="993"/>
        <v>536.69451735926089</v>
      </c>
      <c r="AG2068" s="3">
        <f t="shared" si="1021"/>
        <v>-1</v>
      </c>
      <c r="AH2068" s="3">
        <f>IF(AC2068&lt;=450,AthetaR30_0,IF(AC2068&gt;=650,AthetaR30_2,(IF(AC2068&lt;=550,AthetaR30_0+(AthetaR30_1-AthetaR30_0)/100*(AC2068-450),AthetaR30_1+(AthetaR30_2-AthetaR30_1)/100*(AC2068-450)))))</f>
        <v>0</v>
      </c>
      <c r="AI2068" s="3">
        <f>IF(AD2068&lt;=450,AthetaR60_0,IF(AD2068&gt;=650,AthetaR60_2,(IF(AD2068&lt;=550,AthetaR60_0+(AthetaR60_1-AthetaR60_0)/100*(AD2068-450),AthetaR60_1+(AthetaR60_2-AthetaR60_1)/100*(AD2068-450)))))</f>
        <v>0.5</v>
      </c>
      <c r="AJ2068" s="3">
        <f>IF(AE2068&lt;=450,AthetaR90_0,IF(AE2068&gt;=650,AthetaR90_2,(IF(AE2068&lt;=550,AthetaR90_0+(AthetaR90_1-AthetaR90_0)/100*(AE2068-450),AthetaR90_1+(AthetaR90_2-AthetaR90_1)/100*(AE2068-450)))))</f>
        <v>1.3</v>
      </c>
      <c r="AK2068" s="3">
        <f>IF(AF2068&lt;=450,AthetaR120_0,IF(AF2068&gt;=650,AthetaR120_2,(IF(AF2068&lt;=550,AthetaR120_0+(AthetaR120_1-AthetaR120_0)/100*(AF2068-450),AthetaR120_1+(AthetaR120_2-AthetaR120_1)/100*(AF2068-450)))))</f>
        <v>1.2757994750133217</v>
      </c>
      <c r="AL2068" s="24">
        <f t="shared" si="1022"/>
        <v>738.92001088996744</v>
      </c>
      <c r="AM2068" s="14">
        <f t="shared" si="1023"/>
        <v>611.02946896802734</v>
      </c>
    </row>
    <row r="2069" spans="2:39" x14ac:dyDescent="0.25">
      <c r="B2069" s="3">
        <f t="shared" si="1006"/>
        <v>10255</v>
      </c>
      <c r="C2069" s="14">
        <f t="shared" si="1007"/>
        <v>170.91666666666666</v>
      </c>
      <c r="D2069" s="11">
        <f t="shared" si="1008"/>
        <v>1101.98620782385</v>
      </c>
      <c r="E2069" s="11">
        <f t="shared" si="994"/>
        <v>884.73208468039434</v>
      </c>
      <c r="F2069" s="11">
        <f t="shared" si="1009"/>
        <v>460.54890165850475</v>
      </c>
      <c r="G2069" s="11">
        <f t="shared" si="995"/>
        <v>738.99491997807922</v>
      </c>
      <c r="H2069" s="11">
        <f t="shared" si="996"/>
        <v>623.57633041335885</v>
      </c>
      <c r="I2069" s="24">
        <f t="shared" si="1010"/>
        <v>460.54890165850475</v>
      </c>
      <c r="J2069" s="12">
        <f t="shared" si="997"/>
        <v>0.18080055659328206</v>
      </c>
      <c r="K2069" s="24">
        <f t="shared" si="998"/>
        <v>639.40674586228999</v>
      </c>
      <c r="L2069" s="12">
        <f t="shared" si="1011"/>
        <v>0.1722298383767045</v>
      </c>
      <c r="M2069" s="24">
        <f t="shared" si="1012"/>
        <v>738.99491997807922</v>
      </c>
      <c r="N2069" s="12">
        <f t="shared" si="999"/>
        <v>0.13891927742456311</v>
      </c>
      <c r="O2069" s="24">
        <f t="shared" si="1000"/>
        <v>2773.9153673657215</v>
      </c>
      <c r="P2069" s="12">
        <f t="shared" si="1013"/>
        <v>7.5452900314019342E-2</v>
      </c>
      <c r="Q2069" s="24">
        <f t="shared" si="1014"/>
        <v>623.57633041335885</v>
      </c>
      <c r="R2069" s="12">
        <f t="shared" si="1001"/>
        <v>0.27185021595962561</v>
      </c>
      <c r="S2069" s="24">
        <f t="shared" si="1002"/>
        <v>779.63033581225022</v>
      </c>
      <c r="T2069" s="12">
        <f t="shared" si="1015"/>
        <v>0.18721061871491054</v>
      </c>
      <c r="W2069" s="24">
        <f t="shared" si="1016"/>
        <v>735.13088742374612</v>
      </c>
      <c r="X2069" s="24">
        <f t="shared" si="1017"/>
        <v>4858.8430492109219</v>
      </c>
      <c r="Y2069" s="13">
        <f t="shared" si="1003"/>
        <v>0.1722298383767045</v>
      </c>
      <c r="Z2069" s="24">
        <f t="shared" si="1004"/>
        <v>3740.0299314162057</v>
      </c>
      <c r="AA2069" s="24">
        <f t="shared" si="1005"/>
        <v>21215.058235494074</v>
      </c>
      <c r="AB2069" s="24">
        <f t="shared" si="1018"/>
        <v>738.99491997807922</v>
      </c>
      <c r="AC2069" s="24">
        <f t="shared" si="1019"/>
        <v>623.57633041335885</v>
      </c>
      <c r="AE2069" s="14">
        <f t="shared" si="1020"/>
        <v>170.91666666666666</v>
      </c>
      <c r="AF2069" s="24">
        <f t="shared" si="993"/>
        <v>536.78816520667942</v>
      </c>
      <c r="AG2069" s="3">
        <f t="shared" si="1021"/>
        <v>-1</v>
      </c>
      <c r="AH2069" s="3">
        <f>IF(AC2069&lt;=450,AthetaR30_0,IF(AC2069&gt;=650,AthetaR30_2,(IF(AC2069&lt;=550,AthetaR30_0+(AthetaR30_1-AthetaR30_0)/100*(AC2069-450),AthetaR30_1+(AthetaR30_2-AthetaR30_1)/100*(AC2069-450)))))</f>
        <v>0</v>
      </c>
      <c r="AI2069" s="3">
        <f>IF(AD2069&lt;=450,AthetaR60_0,IF(AD2069&gt;=650,AthetaR60_2,(IF(AD2069&lt;=550,AthetaR60_0+(AthetaR60_1-AthetaR60_0)/100*(AD2069-450),AthetaR60_1+(AthetaR60_2-AthetaR60_1)/100*(AD2069-450)))))</f>
        <v>0.5</v>
      </c>
      <c r="AJ2069" s="3">
        <f>IF(AE2069&lt;=450,AthetaR90_0,IF(AE2069&gt;=650,AthetaR90_2,(IF(AE2069&lt;=550,AthetaR90_0+(AthetaR90_1-AthetaR90_0)/100*(AE2069-450),AthetaR90_1+(AthetaR90_2-AthetaR90_1)/100*(AE2069-450)))))</f>
        <v>1.3</v>
      </c>
      <c r="AK2069" s="3">
        <f>IF(AF2069&lt;=450,AthetaR120_0,IF(AF2069&gt;=650,AthetaR120_2,(IF(AF2069&lt;=550,AthetaR120_0+(AthetaR120_1-AthetaR120_0)/100*(AF2069-450),AthetaR120_1+(AthetaR120_2-AthetaR120_1)/100*(AF2069-450)))))</f>
        <v>1.2751252105119084</v>
      </c>
      <c r="AL2069" s="24">
        <f t="shared" si="1022"/>
        <v>738.99491997807922</v>
      </c>
      <c r="AM2069" s="14">
        <f t="shared" si="1023"/>
        <v>611.20814772492736</v>
      </c>
    </row>
    <row r="2070" spans="2:39" x14ac:dyDescent="0.25">
      <c r="B2070" s="3">
        <f t="shared" si="1006"/>
        <v>10260</v>
      </c>
      <c r="C2070" s="14">
        <f t="shared" si="1007"/>
        <v>171</v>
      </c>
      <c r="D2070" s="11">
        <f t="shared" si="1008"/>
        <v>1102.0591896062265</v>
      </c>
      <c r="E2070" s="11">
        <f t="shared" si="994"/>
        <v>884.9458830290464</v>
      </c>
      <c r="F2070" s="11">
        <f t="shared" si="1009"/>
        <v>460.72113149688147</v>
      </c>
      <c r="G2070" s="11">
        <f t="shared" si="995"/>
        <v>739.0703728783933</v>
      </c>
      <c r="H2070" s="11">
        <f t="shared" si="996"/>
        <v>623.7635410320737</v>
      </c>
      <c r="I2070" s="24">
        <f t="shared" si="1010"/>
        <v>460.72113149688147</v>
      </c>
      <c r="J2070" s="12">
        <f t="shared" si="997"/>
        <v>0.18076991944906423</v>
      </c>
      <c r="K2070" s="24">
        <f t="shared" si="998"/>
        <v>639.51511343111179</v>
      </c>
      <c r="L2070" s="12">
        <f t="shared" si="1011"/>
        <v>0.17217612530989557</v>
      </c>
      <c r="M2070" s="24">
        <f t="shared" si="1012"/>
        <v>739.0703728783933</v>
      </c>
      <c r="N2070" s="12">
        <f t="shared" si="999"/>
        <v>0.1399708037880342</v>
      </c>
      <c r="O2070" s="24">
        <f t="shared" si="1000"/>
        <v>2753.0764133847201</v>
      </c>
      <c r="P2070" s="12">
        <f t="shared" si="1013"/>
        <v>7.5998147313340564E-2</v>
      </c>
      <c r="Q2070" s="24">
        <f t="shared" si="1014"/>
        <v>623.7635410320737</v>
      </c>
      <c r="R2070" s="12">
        <f t="shared" si="1001"/>
        <v>0.27178529913494498</v>
      </c>
      <c r="S2070" s="24">
        <f t="shared" si="1002"/>
        <v>779.81655311681641</v>
      </c>
      <c r="T2070" s="12">
        <f t="shared" si="1015"/>
        <v>0.1871254831045655</v>
      </c>
      <c r="W2070" s="24">
        <f t="shared" si="1016"/>
        <v>735.30311726212278</v>
      </c>
      <c r="X2070" s="24">
        <f t="shared" si="1017"/>
        <v>4686.1839172630789</v>
      </c>
      <c r="Y2070" s="13">
        <f t="shared" si="1003"/>
        <v>0.17217612530989557</v>
      </c>
      <c r="Z2070" s="24">
        <f t="shared" si="1004"/>
        <v>3741.0691441730905</v>
      </c>
      <c r="AA2070" s="24">
        <f t="shared" si="1005"/>
        <v>21232.322026334048</v>
      </c>
      <c r="AB2070" s="24">
        <f t="shared" si="1018"/>
        <v>739.0703728783933</v>
      </c>
      <c r="AC2070" s="24">
        <f t="shared" si="1019"/>
        <v>623.7635410320737</v>
      </c>
      <c r="AE2070" s="14">
        <f t="shared" si="1020"/>
        <v>171</v>
      </c>
      <c r="AF2070" s="24">
        <f t="shared" si="993"/>
        <v>536.8817705160368</v>
      </c>
      <c r="AG2070" s="3">
        <f t="shared" si="1021"/>
        <v>-1</v>
      </c>
      <c r="AH2070" s="3">
        <f>IF(AC2070&lt;=450,AthetaR30_0,IF(AC2070&gt;=650,AthetaR30_2,(IF(AC2070&lt;=550,AthetaR30_0+(AthetaR30_1-AthetaR30_0)/100*(AC2070-450),AthetaR30_1+(AthetaR30_2-AthetaR30_1)/100*(AC2070-450)))))</f>
        <v>0</v>
      </c>
      <c r="AI2070" s="3">
        <f>IF(AD2070&lt;=450,AthetaR60_0,IF(AD2070&gt;=650,AthetaR60_2,(IF(AD2070&lt;=550,AthetaR60_0+(AthetaR60_1-AthetaR60_0)/100*(AD2070-450),AthetaR60_1+(AthetaR60_2-AthetaR60_1)/100*(AD2070-450)))))</f>
        <v>0.5</v>
      </c>
      <c r="AJ2070" s="3">
        <f>IF(AE2070&lt;=450,AthetaR90_0,IF(AE2070&gt;=650,AthetaR90_2,(IF(AE2070&lt;=550,AthetaR90_0+(AthetaR90_1-AthetaR90_0)/100*(AE2070-450),AthetaR90_1+(AthetaR90_2-AthetaR90_1)/100*(AE2070-450)))))</f>
        <v>1.3</v>
      </c>
      <c r="AK2070" s="3">
        <f>IF(AF2070&lt;=450,AthetaR120_0,IF(AF2070&gt;=650,AthetaR120_2,(IF(AF2070&lt;=550,AthetaR120_0+(AthetaR120_1-AthetaR120_0)/100*(AF2070-450),AthetaR120_1+(AthetaR120_2-AthetaR120_1)/100*(AF2070-450)))))</f>
        <v>1.2744512522845353</v>
      </c>
      <c r="AL2070" s="24">
        <f t="shared" si="1022"/>
        <v>739.0703728783933</v>
      </c>
      <c r="AM2070" s="14">
        <f t="shared" si="1023"/>
        <v>611.38674084580452</v>
      </c>
    </row>
    <row r="2071" spans="2:39" x14ac:dyDescent="0.25">
      <c r="B2071" s="3">
        <f t="shared" si="1006"/>
        <v>10265</v>
      </c>
      <c r="C2071" s="14">
        <f t="shared" si="1007"/>
        <v>171.08333333333334</v>
      </c>
      <c r="D2071" s="11">
        <f t="shared" si="1008"/>
        <v>1102.1321358570619</v>
      </c>
      <c r="E2071" s="11">
        <f t="shared" si="994"/>
        <v>885.15968137769846</v>
      </c>
      <c r="F2071" s="11">
        <f t="shared" si="1009"/>
        <v>460.89330762219134</v>
      </c>
      <c r="G2071" s="11">
        <f t="shared" si="995"/>
        <v>739.14637102570669</v>
      </c>
      <c r="H2071" s="11">
        <f t="shared" si="996"/>
        <v>623.95066651517823</v>
      </c>
      <c r="I2071" s="24">
        <f t="shared" si="1010"/>
        <v>460.89330762219134</v>
      </c>
      <c r="J2071" s="12">
        <f t="shared" si="997"/>
        <v>0.18073927913949797</v>
      </c>
      <c r="K2071" s="24">
        <f t="shared" si="998"/>
        <v>639.62352894068522</v>
      </c>
      <c r="L2071" s="12">
        <f t="shared" si="1011"/>
        <v>0.17212242151509524</v>
      </c>
      <c r="M2071" s="24">
        <f t="shared" si="1012"/>
        <v>739.14637102570669</v>
      </c>
      <c r="N2071" s="12">
        <f t="shared" si="999"/>
        <v>0.14102600150917463</v>
      </c>
      <c r="O2071" s="24">
        <f t="shared" si="1000"/>
        <v>2732.477091795502</v>
      </c>
      <c r="P2071" s="12">
        <f t="shared" si="1013"/>
        <v>7.6544800478862751E-2</v>
      </c>
      <c r="Q2071" s="24">
        <f t="shared" si="1014"/>
        <v>623.95066651517823</v>
      </c>
      <c r="R2071" s="12">
        <f t="shared" si="1001"/>
        <v>0.27172022998459777</v>
      </c>
      <c r="S2071" s="24">
        <f t="shared" si="1002"/>
        <v>780.00329666749315</v>
      </c>
      <c r="T2071" s="12">
        <f t="shared" si="1015"/>
        <v>0.18704028777852205</v>
      </c>
      <c r="W2071" s="24">
        <f t="shared" si="1016"/>
        <v>735.47529338743266</v>
      </c>
      <c r="X2071" s="24">
        <f t="shared" si="1017"/>
        <v>4526.861848441361</v>
      </c>
      <c r="Y2071" s="13">
        <f t="shared" si="1003"/>
        <v>0.17212242151509524</v>
      </c>
      <c r="Z2071" s="24">
        <f t="shared" si="1004"/>
        <v>3742.1096997566451</v>
      </c>
      <c r="AA2071" s="24">
        <f t="shared" si="1005"/>
        <v>21249.602318637091</v>
      </c>
      <c r="AB2071" s="24">
        <f t="shared" si="1018"/>
        <v>739.14637102570669</v>
      </c>
      <c r="AC2071" s="24">
        <f t="shared" si="1019"/>
        <v>623.95066651517823</v>
      </c>
      <c r="AE2071" s="14">
        <f t="shared" si="1020"/>
        <v>171.08333333333334</v>
      </c>
      <c r="AF2071" s="24">
        <f t="shared" si="993"/>
        <v>536.97533325758911</v>
      </c>
      <c r="AG2071" s="3">
        <f t="shared" si="1021"/>
        <v>-1</v>
      </c>
      <c r="AH2071" s="3">
        <f>IF(AC2071&lt;=450,AthetaR30_0,IF(AC2071&gt;=650,AthetaR30_2,(IF(AC2071&lt;=550,AthetaR30_0+(AthetaR30_1-AthetaR30_0)/100*(AC2071-450),AthetaR30_1+(AthetaR30_2-AthetaR30_1)/100*(AC2071-450)))))</f>
        <v>0</v>
      </c>
      <c r="AI2071" s="3">
        <f>IF(AD2071&lt;=450,AthetaR60_0,IF(AD2071&gt;=650,AthetaR60_2,(IF(AD2071&lt;=550,AthetaR60_0+(AthetaR60_1-AthetaR60_0)/100*(AD2071-450),AthetaR60_1+(AthetaR60_2-AthetaR60_1)/100*(AD2071-450)))))</f>
        <v>0.5</v>
      </c>
      <c r="AJ2071" s="3">
        <f>IF(AE2071&lt;=450,AthetaR90_0,IF(AE2071&gt;=650,AthetaR90_2,(IF(AE2071&lt;=550,AthetaR90_0+(AthetaR90_1-AthetaR90_0)/100*(AE2071-450),AthetaR90_1+(AthetaR90_2-AthetaR90_1)/100*(AE2071-450)))))</f>
        <v>1.3</v>
      </c>
      <c r="AK2071" s="3">
        <f>IF(AF2071&lt;=450,AthetaR120_0,IF(AF2071&gt;=650,AthetaR120_2,(IF(AF2071&lt;=550,AthetaR120_0+(AthetaR120_1-AthetaR120_0)/100*(AF2071-450),AthetaR120_1+(AthetaR120_2-AthetaR120_1)/100*(AF2071-450)))))</f>
        <v>1.2737776005453585</v>
      </c>
      <c r="AL2071" s="24">
        <f t="shared" si="1022"/>
        <v>739.14637102570669</v>
      </c>
      <c r="AM2071" s="14">
        <f t="shared" si="1023"/>
        <v>611.56524827255305</v>
      </c>
    </row>
    <row r="2072" spans="2:39" x14ac:dyDescent="0.25">
      <c r="B2072" s="3">
        <f t="shared" si="1006"/>
        <v>10270</v>
      </c>
      <c r="C2072" s="14">
        <f t="shared" si="1007"/>
        <v>171.16666666666666</v>
      </c>
      <c r="D2072" s="11">
        <f t="shared" si="1008"/>
        <v>1102.205046610937</v>
      </c>
      <c r="E2072" s="11">
        <f t="shared" si="994"/>
        <v>885.37347972635052</v>
      </c>
      <c r="F2072" s="11">
        <f t="shared" si="1009"/>
        <v>461.06543004370644</v>
      </c>
      <c r="G2072" s="11">
        <f t="shared" si="995"/>
        <v>739.2229158261855</v>
      </c>
      <c r="H2072" s="11">
        <f t="shared" si="996"/>
        <v>624.1377068029567</v>
      </c>
      <c r="I2072" s="24">
        <f t="shared" si="1010"/>
        <v>461.06543004370644</v>
      </c>
      <c r="J2072" s="12">
        <f t="shared" si="997"/>
        <v>0.18070863567383974</v>
      </c>
      <c r="K2072" s="24">
        <f t="shared" si="998"/>
        <v>639.73199238832399</v>
      </c>
      <c r="L2072" s="12">
        <f t="shared" si="1011"/>
        <v>0.17206872700771009</v>
      </c>
      <c r="M2072" s="24">
        <f t="shared" si="1012"/>
        <v>739.2229158261855</v>
      </c>
      <c r="N2072" s="12">
        <f t="shared" si="999"/>
        <v>0.14208482736665981</v>
      </c>
      <c r="O2072" s="24">
        <f t="shared" si="1000"/>
        <v>2712.1144855031866</v>
      </c>
      <c r="P2072" s="12">
        <f t="shared" si="1013"/>
        <v>7.7092830947208674E-2</v>
      </c>
      <c r="Q2072" s="24">
        <f t="shared" si="1014"/>
        <v>624.1377068029567</v>
      </c>
      <c r="R2072" s="12">
        <f t="shared" si="1001"/>
        <v>0.27165500801293863</v>
      </c>
      <c r="S2072" s="24">
        <f t="shared" si="1002"/>
        <v>780.19056858006115</v>
      </c>
      <c r="T2072" s="12">
        <f t="shared" si="1015"/>
        <v>0.18695503250820697</v>
      </c>
      <c r="W2072" s="24">
        <f t="shared" si="1016"/>
        <v>735.6474158089477</v>
      </c>
      <c r="X2072" s="24">
        <f t="shared" si="1017"/>
        <v>4379.3889878953896</v>
      </c>
      <c r="Y2072" s="13">
        <f t="shared" si="1003"/>
        <v>0.17206872700771009</v>
      </c>
      <c r="Z2072" s="24">
        <f t="shared" si="1004"/>
        <v>3743.1515979350706</v>
      </c>
      <c r="AA2072" s="24">
        <f t="shared" si="1005"/>
        <v>21266.899124865886</v>
      </c>
      <c r="AB2072" s="24">
        <f t="shared" si="1018"/>
        <v>739.2229158261855</v>
      </c>
      <c r="AC2072" s="24">
        <f t="shared" si="1019"/>
        <v>624.1377068029567</v>
      </c>
      <c r="AE2072" s="14">
        <f t="shared" si="1020"/>
        <v>171.16666666666666</v>
      </c>
      <c r="AF2072" s="24">
        <f t="shared" si="993"/>
        <v>537.06885340147835</v>
      </c>
      <c r="AG2072" s="3">
        <f t="shared" si="1021"/>
        <v>-1</v>
      </c>
      <c r="AH2072" s="3">
        <f>IF(AC2072&lt;=450,AthetaR30_0,IF(AC2072&gt;=650,AthetaR30_2,(IF(AC2072&lt;=550,AthetaR30_0+(AthetaR30_1-AthetaR30_0)/100*(AC2072-450),AthetaR30_1+(AthetaR30_2-AthetaR30_1)/100*(AC2072-450)))))</f>
        <v>0</v>
      </c>
      <c r="AI2072" s="3">
        <f>IF(AD2072&lt;=450,AthetaR60_0,IF(AD2072&gt;=650,AthetaR60_2,(IF(AD2072&lt;=550,AthetaR60_0+(AthetaR60_1-AthetaR60_0)/100*(AD2072-450),AthetaR60_1+(AthetaR60_2-AthetaR60_1)/100*(AD2072-450)))))</f>
        <v>0.5</v>
      </c>
      <c r="AJ2072" s="3">
        <f>IF(AE2072&lt;=450,AthetaR90_0,IF(AE2072&gt;=650,AthetaR90_2,(IF(AE2072&lt;=550,AthetaR90_0+(AthetaR90_1-AthetaR90_0)/100*(AE2072-450),AthetaR90_1+(AthetaR90_2-AthetaR90_1)/100*(AE2072-450)))))</f>
        <v>1.3</v>
      </c>
      <c r="AK2072" s="3">
        <f>IF(AF2072&lt;=450,AthetaR120_0,IF(AF2072&gt;=650,AthetaR120_2,(IF(AF2072&lt;=550,AthetaR120_0+(AthetaR120_1-AthetaR120_0)/100*(AF2072-450),AthetaR120_1+(AthetaR120_2-AthetaR120_1)/100*(AF2072-450)))))</f>
        <v>1.2731042555093559</v>
      </c>
      <c r="AL2072" s="24">
        <f t="shared" si="1022"/>
        <v>739.2229158261855</v>
      </c>
      <c r="AM2072" s="14">
        <f t="shared" si="1023"/>
        <v>611.74366994683407</v>
      </c>
    </row>
    <row r="2073" spans="2:39" x14ac:dyDescent="0.25">
      <c r="B2073" s="3">
        <f t="shared" si="1006"/>
        <v>10275</v>
      </c>
      <c r="C2073" s="14">
        <f t="shared" si="1007"/>
        <v>171.25</v>
      </c>
      <c r="D2073" s="11">
        <f t="shared" si="1008"/>
        <v>1102.2779219023816</v>
      </c>
      <c r="E2073" s="11">
        <f t="shared" si="994"/>
        <v>885.58727807500259</v>
      </c>
      <c r="F2073" s="11">
        <f t="shared" si="1009"/>
        <v>461.23749877071413</v>
      </c>
      <c r="G2073" s="11">
        <f t="shared" si="995"/>
        <v>739.30000865713271</v>
      </c>
      <c r="H2073" s="11">
        <f t="shared" si="996"/>
        <v>624.32466183546489</v>
      </c>
      <c r="I2073" s="24">
        <f t="shared" si="1010"/>
        <v>461.23749877071413</v>
      </c>
      <c r="J2073" s="12">
        <f t="shared" si="997"/>
        <v>0.18067798906136207</v>
      </c>
      <c r="K2073" s="24">
        <f t="shared" si="998"/>
        <v>639.84050377126641</v>
      </c>
      <c r="L2073" s="12">
        <f t="shared" si="1011"/>
        <v>0.17201504180312938</v>
      </c>
      <c r="M2073" s="24">
        <f t="shared" si="1012"/>
        <v>739.30000865713271</v>
      </c>
      <c r="N2073" s="12">
        <f t="shared" si="999"/>
        <v>0.14314723762851042</v>
      </c>
      <c r="O2073" s="24">
        <f t="shared" si="1000"/>
        <v>2691.9857124409359</v>
      </c>
      <c r="P2073" s="12">
        <f t="shared" si="1013"/>
        <v>7.764220962953243E-2</v>
      </c>
      <c r="Q2073" s="24">
        <f t="shared" si="1014"/>
        <v>624.32466183546489</v>
      </c>
      <c r="R2073" s="12">
        <f t="shared" si="1001"/>
        <v>0.27158963272232123</v>
      </c>
      <c r="S2073" s="24">
        <f t="shared" si="1002"/>
        <v>780.37837098123032</v>
      </c>
      <c r="T2073" s="12">
        <f t="shared" si="1015"/>
        <v>0.186869717063984</v>
      </c>
      <c r="W2073" s="24">
        <f t="shared" si="1016"/>
        <v>735.81948453595544</v>
      </c>
      <c r="X2073" s="24">
        <f t="shared" si="1017"/>
        <v>4242.4908555168277</v>
      </c>
      <c r="Y2073" s="13">
        <f t="shared" si="1003"/>
        <v>0.17201504180312938</v>
      </c>
      <c r="Z2073" s="24">
        <f t="shared" si="1004"/>
        <v>3744.1948384761786</v>
      </c>
      <c r="AA2073" s="24">
        <f t="shared" si="1005"/>
        <v>21284.212457483427</v>
      </c>
      <c r="AB2073" s="24">
        <f t="shared" si="1018"/>
        <v>739.30000865713271</v>
      </c>
      <c r="AC2073" s="24">
        <f t="shared" si="1019"/>
        <v>624.32466183546489</v>
      </c>
      <c r="AE2073" s="14">
        <f t="shared" si="1020"/>
        <v>171.25</v>
      </c>
      <c r="AF2073" s="24">
        <f t="shared" si="993"/>
        <v>537.16233091773245</v>
      </c>
      <c r="AG2073" s="3">
        <f t="shared" si="1021"/>
        <v>-1</v>
      </c>
      <c r="AH2073" s="3">
        <f>IF(AC2073&lt;=450,AthetaR30_0,IF(AC2073&gt;=650,AthetaR30_2,(IF(AC2073&lt;=550,AthetaR30_0+(AthetaR30_1-AthetaR30_0)/100*(AC2073-450),AthetaR30_1+(AthetaR30_2-AthetaR30_1)/100*(AC2073-450)))))</f>
        <v>0</v>
      </c>
      <c r="AI2073" s="3">
        <f>IF(AD2073&lt;=450,AthetaR60_0,IF(AD2073&gt;=650,AthetaR60_2,(IF(AD2073&lt;=550,AthetaR60_0+(AthetaR60_1-AthetaR60_0)/100*(AD2073-450),AthetaR60_1+(AthetaR60_2-AthetaR60_1)/100*(AD2073-450)))))</f>
        <v>0.5</v>
      </c>
      <c r="AJ2073" s="3">
        <f>IF(AE2073&lt;=450,AthetaR90_0,IF(AE2073&gt;=650,AthetaR90_2,(IF(AE2073&lt;=550,AthetaR90_0+(AthetaR90_1-AthetaR90_0)/100*(AE2073-450),AthetaR90_1+(AthetaR90_2-AthetaR90_1)/100*(AE2073-450)))))</f>
        <v>1.3</v>
      </c>
      <c r="AK2073" s="3">
        <f>IF(AF2073&lt;=450,AthetaR120_0,IF(AF2073&gt;=650,AthetaR120_2,(IF(AF2073&lt;=550,AthetaR120_0+(AthetaR120_1-AthetaR120_0)/100*(AF2073-450),AthetaR120_1+(AthetaR120_2-AthetaR120_1)/100*(AF2073-450)))))</f>
        <v>1.2724312173923265</v>
      </c>
      <c r="AL2073" s="24">
        <f t="shared" si="1022"/>
        <v>739.30000865713271</v>
      </c>
      <c r="AM2073" s="14">
        <f t="shared" si="1023"/>
        <v>611.92200581007558</v>
      </c>
    </row>
    <row r="2074" spans="2:39" x14ac:dyDescent="0.25">
      <c r="B2074" s="3">
        <f t="shared" si="1006"/>
        <v>10280</v>
      </c>
      <c r="C2074" s="14">
        <f t="shared" si="1007"/>
        <v>171.33333333333334</v>
      </c>
      <c r="D2074" s="11">
        <f t="shared" si="1008"/>
        <v>1102.3507617658761</v>
      </c>
      <c r="E2074" s="11">
        <f t="shared" si="994"/>
        <v>885.80107642365465</v>
      </c>
      <c r="F2074" s="11">
        <f t="shared" si="1009"/>
        <v>461.40951381251728</v>
      </c>
      <c r="G2074" s="11">
        <f t="shared" si="995"/>
        <v>739.37765086676222</v>
      </c>
      <c r="H2074" s="11">
        <f t="shared" si="996"/>
        <v>624.51153155252882</v>
      </c>
      <c r="I2074" s="24">
        <f t="shared" si="1010"/>
        <v>461.40951381251728</v>
      </c>
      <c r="J2074" s="12">
        <f t="shared" si="997"/>
        <v>0.18064733931135357</v>
      </c>
      <c r="K2074" s="24">
        <f t="shared" si="998"/>
        <v>639.94906308667441</v>
      </c>
      <c r="L2074" s="12">
        <f t="shared" si="1011"/>
        <v>0.17196136591672109</v>
      </c>
      <c r="M2074" s="24">
        <f t="shared" si="1012"/>
        <v>739.37765086676222</v>
      </c>
      <c r="N2074" s="12">
        <f t="shared" si="999"/>
        <v>0.14421318806209399</v>
      </c>
      <c r="O2074" s="24">
        <f t="shared" si="1000"/>
        <v>2672.0879251723982</v>
      </c>
      <c r="P2074" s="12">
        <f t="shared" si="1013"/>
        <v>7.8192907218654878E-2</v>
      </c>
      <c r="Q2074" s="24">
        <f t="shared" si="1014"/>
        <v>624.51153155252882</v>
      </c>
      <c r="R2074" s="12">
        <f t="shared" si="1001"/>
        <v>0.27152410361308849</v>
      </c>
      <c r="S2074" s="24">
        <f t="shared" si="1002"/>
        <v>780.56670600870825</v>
      </c>
      <c r="T2074" s="12">
        <f t="shared" si="1015"/>
        <v>0.18678434121514267</v>
      </c>
      <c r="W2074" s="24">
        <f t="shared" si="1016"/>
        <v>735.99149957775853</v>
      </c>
      <c r="X2074" s="24">
        <f t="shared" si="1017"/>
        <v>4115.0694194994194</v>
      </c>
      <c r="Y2074" s="13">
        <f t="shared" si="1003"/>
        <v>0.17196136591672109</v>
      </c>
      <c r="Z2074" s="24">
        <f t="shared" si="1004"/>
        <v>3745.2394211474029</v>
      </c>
      <c r="AA2074" s="24">
        <f t="shared" si="1005"/>
        <v>21301.54232895315</v>
      </c>
      <c r="AB2074" s="24">
        <f t="shared" si="1018"/>
        <v>739.37765086676222</v>
      </c>
      <c r="AC2074" s="24">
        <f t="shared" si="1019"/>
        <v>624.51153155252882</v>
      </c>
      <c r="AE2074" s="14">
        <f t="shared" si="1020"/>
        <v>171.33333333333334</v>
      </c>
      <c r="AF2074" s="24">
        <f t="shared" si="993"/>
        <v>537.25576577626441</v>
      </c>
      <c r="AG2074" s="3">
        <f t="shared" si="1021"/>
        <v>-1</v>
      </c>
      <c r="AH2074" s="3">
        <f>IF(AC2074&lt;=450,AthetaR30_0,IF(AC2074&gt;=650,AthetaR30_2,(IF(AC2074&lt;=550,AthetaR30_0+(AthetaR30_1-AthetaR30_0)/100*(AC2074-450),AthetaR30_1+(AthetaR30_2-AthetaR30_1)/100*(AC2074-450)))))</f>
        <v>0</v>
      </c>
      <c r="AI2074" s="3">
        <f>IF(AD2074&lt;=450,AthetaR60_0,IF(AD2074&gt;=650,AthetaR60_2,(IF(AD2074&lt;=550,AthetaR60_0+(AthetaR60_1-AthetaR60_0)/100*(AD2074-450),AthetaR60_1+(AthetaR60_2-AthetaR60_1)/100*(AD2074-450)))))</f>
        <v>0.5</v>
      </c>
      <c r="AJ2074" s="3">
        <f>IF(AE2074&lt;=450,AthetaR90_0,IF(AE2074&gt;=650,AthetaR90_2,(IF(AE2074&lt;=550,AthetaR90_0+(AthetaR90_1-AthetaR90_0)/100*(AE2074-450),AthetaR90_1+(AthetaR90_2-AthetaR90_1)/100*(AE2074-450)))))</f>
        <v>1.3</v>
      </c>
      <c r="AK2074" s="3">
        <f>IF(AF2074&lt;=450,AthetaR120_0,IF(AF2074&gt;=650,AthetaR120_2,(IF(AF2074&lt;=550,AthetaR120_0+(AthetaR120_1-AthetaR120_0)/100*(AF2074-450),AthetaR120_1+(AthetaR120_2-AthetaR120_1)/100*(AF2074-450)))))</f>
        <v>1.2717584864108964</v>
      </c>
      <c r="AL2074" s="24">
        <f t="shared" si="1022"/>
        <v>739.37765086676222</v>
      </c>
      <c r="AM2074" s="14">
        <f t="shared" si="1023"/>
        <v>612.10025580347019</v>
      </c>
    </row>
    <row r="2075" spans="2:39" x14ac:dyDescent="0.25">
      <c r="B2075" s="3">
        <f t="shared" si="1006"/>
        <v>10285</v>
      </c>
      <c r="C2075" s="14">
        <f t="shared" si="1007"/>
        <v>171.41666666666666</v>
      </c>
      <c r="D2075" s="11">
        <f t="shared" si="1008"/>
        <v>1102.423566235849</v>
      </c>
      <c r="E2075" s="11">
        <f t="shared" si="994"/>
        <v>886.01487477230671</v>
      </c>
      <c r="F2075" s="11">
        <f t="shared" si="1009"/>
        <v>461.581475178434</v>
      </c>
      <c r="G2075" s="11">
        <f t="shared" si="995"/>
        <v>739.45584377398086</v>
      </c>
      <c r="H2075" s="11">
        <f t="shared" si="996"/>
        <v>624.69831589374394</v>
      </c>
      <c r="I2075" s="24">
        <f t="shared" si="1010"/>
        <v>461.581475178434</v>
      </c>
      <c r="J2075" s="12">
        <f t="shared" si="997"/>
        <v>0.18061668643311862</v>
      </c>
      <c r="K2075" s="24">
        <f t="shared" si="998"/>
        <v>640.05767033163465</v>
      </c>
      <c r="L2075" s="12">
        <f t="shared" si="1011"/>
        <v>0.17190769936386421</v>
      </c>
      <c r="M2075" s="24">
        <f t="shared" si="1012"/>
        <v>739.45584377398086</v>
      </c>
      <c r="N2075" s="12">
        <f t="shared" si="999"/>
        <v>0.14528263394432253</v>
      </c>
      <c r="O2075" s="24">
        <f t="shared" si="1000"/>
        <v>2652.4183104982631</v>
      </c>
      <c r="P2075" s="12">
        <f t="shared" si="1013"/>
        <v>7.8744894196314044E-2</v>
      </c>
      <c r="Q2075" s="24">
        <f t="shared" si="1014"/>
        <v>624.69831589374394</v>
      </c>
      <c r="R2075" s="12">
        <f t="shared" si="1001"/>
        <v>0.27145842018356348</v>
      </c>
      <c r="S2075" s="24">
        <f t="shared" si="1002"/>
        <v>780.75557581126975</v>
      </c>
      <c r="T2075" s="12">
        <f t="shared" si="1015"/>
        <v>0.18669890472994252</v>
      </c>
      <c r="W2075" s="24">
        <f t="shared" si="1016"/>
        <v>736.1634609436752</v>
      </c>
      <c r="X2075" s="24">
        <f t="shared" si="1017"/>
        <v>3996.1735819030387</v>
      </c>
      <c r="Y2075" s="13">
        <f t="shared" si="1003"/>
        <v>0.17190769936386421</v>
      </c>
      <c r="Z2075" s="24">
        <f t="shared" si="1004"/>
        <v>3746.2853457157876</v>
      </c>
      <c r="AA2075" s="24">
        <f t="shared" si="1005"/>
        <v>21318.888751738778</v>
      </c>
      <c r="AB2075" s="24">
        <f t="shared" si="1018"/>
        <v>739.45584377398086</v>
      </c>
      <c r="AC2075" s="24">
        <f t="shared" si="1019"/>
        <v>624.69831589374394</v>
      </c>
      <c r="AE2075" s="14">
        <f t="shared" si="1020"/>
        <v>171.41666666666666</v>
      </c>
      <c r="AF2075" s="24">
        <f t="shared" si="993"/>
        <v>537.34915794687197</v>
      </c>
      <c r="AG2075" s="3">
        <f t="shared" si="1021"/>
        <v>-1</v>
      </c>
      <c r="AH2075" s="3">
        <f>IF(AC2075&lt;=450,AthetaR30_0,IF(AC2075&gt;=650,AthetaR30_2,(IF(AC2075&lt;=550,AthetaR30_0+(AthetaR30_1-AthetaR30_0)/100*(AC2075-450),AthetaR30_1+(AthetaR30_2-AthetaR30_1)/100*(AC2075-450)))))</f>
        <v>0</v>
      </c>
      <c r="AI2075" s="3">
        <f>IF(AD2075&lt;=450,AthetaR60_0,IF(AD2075&gt;=650,AthetaR60_2,(IF(AD2075&lt;=550,AthetaR60_0+(AthetaR60_1-AthetaR60_0)/100*(AD2075-450),AthetaR60_1+(AthetaR60_2-AthetaR60_1)/100*(AD2075-450)))))</f>
        <v>0.5</v>
      </c>
      <c r="AJ2075" s="3">
        <f>IF(AE2075&lt;=450,AthetaR90_0,IF(AE2075&gt;=650,AthetaR90_2,(IF(AE2075&lt;=550,AthetaR90_0+(AthetaR90_1-AthetaR90_0)/100*(AE2075-450),AthetaR90_1+(AthetaR90_2-AthetaR90_1)/100*(AE2075-450)))))</f>
        <v>1.3</v>
      </c>
      <c r="AK2075" s="3">
        <f>IF(AF2075&lt;=450,AthetaR120_0,IF(AF2075&gt;=650,AthetaR120_2,(IF(AF2075&lt;=550,AthetaR120_0+(AthetaR120_1-AthetaR120_0)/100*(AF2075-450),AthetaR120_1+(AthetaR120_2-AthetaR120_1)/100*(AF2075-450)))))</f>
        <v>1.271086062782522</v>
      </c>
      <c r="AL2075" s="24">
        <f t="shared" si="1022"/>
        <v>739.45584377398086</v>
      </c>
      <c r="AM2075" s="14">
        <f t="shared" si="1023"/>
        <v>612.27841986797478</v>
      </c>
    </row>
    <row r="2076" spans="2:39" x14ac:dyDescent="0.25">
      <c r="B2076" s="3">
        <f t="shared" si="1006"/>
        <v>10290</v>
      </c>
      <c r="C2076" s="14">
        <f t="shared" si="1007"/>
        <v>171.5</v>
      </c>
      <c r="D2076" s="11">
        <f t="shared" si="1008"/>
        <v>1102.4963353466803</v>
      </c>
      <c r="E2076" s="11">
        <f t="shared" si="994"/>
        <v>886.22867312095877</v>
      </c>
      <c r="F2076" s="11">
        <f t="shared" si="1009"/>
        <v>461.75338287779789</v>
      </c>
      <c r="G2076" s="11">
        <f t="shared" si="995"/>
        <v>739.53458866817721</v>
      </c>
      <c r="H2076" s="11">
        <f t="shared" si="996"/>
        <v>624.88501479847389</v>
      </c>
      <c r="I2076" s="24">
        <f t="shared" si="1010"/>
        <v>461.75338287779789</v>
      </c>
      <c r="J2076" s="12">
        <f t="shared" si="997"/>
        <v>0.1805860304359776</v>
      </c>
      <c r="K2076" s="24">
        <f t="shared" si="998"/>
        <v>640.16632550315819</v>
      </c>
      <c r="L2076" s="12">
        <f t="shared" si="1011"/>
        <v>0.17185404215987524</v>
      </c>
      <c r="M2076" s="24">
        <f t="shared" si="1012"/>
        <v>739.53458866817721</v>
      </c>
      <c r="N2076" s="12">
        <f t="shared" si="999"/>
        <v>0.1463555300720287</v>
      </c>
      <c r="O2076" s="24">
        <f t="shared" si="1000"/>
        <v>2632.9740890671355</v>
      </c>
      <c r="P2076" s="12">
        <f t="shared" si="1013"/>
        <v>7.9298140840406331E-2</v>
      </c>
      <c r="Q2076" s="24">
        <f t="shared" si="1014"/>
        <v>624.88501479847389</v>
      </c>
      <c r="R2076" s="12">
        <f t="shared" si="1001"/>
        <v>0.27139258193004001</v>
      </c>
      <c r="S2076" s="24">
        <f t="shared" si="1002"/>
        <v>780.9449825488249</v>
      </c>
      <c r="T2076" s="12">
        <f t="shared" si="1015"/>
        <v>0.18661340737549709</v>
      </c>
      <c r="W2076" s="24">
        <f t="shared" si="1016"/>
        <v>736.33536864303903</v>
      </c>
      <c r="X2076" s="24">
        <f t="shared" si="1017"/>
        <v>3884.9753966859366</v>
      </c>
      <c r="Y2076" s="13">
        <f t="shared" si="1003"/>
        <v>0.17185404215987524</v>
      </c>
      <c r="Z2076" s="24">
        <f t="shared" si="1004"/>
        <v>3747.3326119479934</v>
      </c>
      <c r="AA2076" s="24">
        <f t="shared" si="1005"/>
        <v>21336.251738304414</v>
      </c>
      <c r="AB2076" s="24">
        <f t="shared" si="1018"/>
        <v>739.53458866817721</v>
      </c>
      <c r="AC2076" s="24">
        <f t="shared" si="1019"/>
        <v>624.88501479847389</v>
      </c>
      <c r="AE2076" s="14">
        <f t="shared" si="1020"/>
        <v>171.5</v>
      </c>
      <c r="AF2076" s="24">
        <f t="shared" si="993"/>
        <v>537.442507399237</v>
      </c>
      <c r="AG2076" s="3">
        <f t="shared" si="1021"/>
        <v>-1</v>
      </c>
      <c r="AH2076" s="3">
        <f>IF(AC2076&lt;=450,AthetaR30_0,IF(AC2076&gt;=650,AthetaR30_2,(IF(AC2076&lt;=550,AthetaR30_0+(AthetaR30_1-AthetaR30_0)/100*(AC2076-450),AthetaR30_1+(AthetaR30_2-AthetaR30_1)/100*(AC2076-450)))))</f>
        <v>0</v>
      </c>
      <c r="AI2076" s="3">
        <f>IF(AD2076&lt;=450,AthetaR60_0,IF(AD2076&gt;=650,AthetaR60_2,(IF(AD2076&lt;=550,AthetaR60_0+(AthetaR60_1-AthetaR60_0)/100*(AD2076-450),AthetaR60_1+(AthetaR60_2-AthetaR60_1)/100*(AD2076-450)))))</f>
        <v>0.5</v>
      </c>
      <c r="AJ2076" s="3">
        <f>IF(AE2076&lt;=450,AthetaR90_0,IF(AE2076&gt;=650,AthetaR90_2,(IF(AE2076&lt;=550,AthetaR90_0+(AthetaR90_1-AthetaR90_0)/100*(AE2076-450),AthetaR90_1+(AthetaR90_2-AthetaR90_1)/100*(AE2076-450)))))</f>
        <v>1.3</v>
      </c>
      <c r="AK2076" s="3">
        <f>IF(AF2076&lt;=450,AthetaR120_0,IF(AF2076&gt;=650,AthetaR120_2,(IF(AF2076&lt;=550,AthetaR120_0+(AthetaR120_1-AthetaR120_0)/100*(AF2076-450),AthetaR120_1+(AthetaR120_2-AthetaR120_1)/100*(AF2076-450)))))</f>
        <v>1.2704139467254938</v>
      </c>
      <c r="AL2076" s="24">
        <f t="shared" si="1022"/>
        <v>739.53458866817721</v>
      </c>
      <c r="AM2076" s="14">
        <f t="shared" si="1023"/>
        <v>612.45649794430949</v>
      </c>
    </row>
    <row r="2077" spans="2:39" x14ac:dyDescent="0.25">
      <c r="B2077" s="3">
        <f t="shared" si="1006"/>
        <v>10295</v>
      </c>
      <c r="C2077" s="14">
        <f t="shared" si="1007"/>
        <v>171.58333333333334</v>
      </c>
      <c r="D2077" s="11">
        <f t="shared" si="1008"/>
        <v>1102.5690691326993</v>
      </c>
      <c r="E2077" s="11">
        <f t="shared" si="994"/>
        <v>886.44247146961095</v>
      </c>
      <c r="F2077" s="11">
        <f t="shared" si="1009"/>
        <v>461.92523691995774</v>
      </c>
      <c r="G2077" s="11">
        <f t="shared" si="995"/>
        <v>739.61388680901757</v>
      </c>
      <c r="H2077" s="11">
        <f t="shared" si="996"/>
        <v>625.07162820584938</v>
      </c>
      <c r="I2077" s="24">
        <f t="shared" si="1010"/>
        <v>461.92523691995774</v>
      </c>
      <c r="J2077" s="12">
        <f t="shared" si="997"/>
        <v>0.18055537132926663</v>
      </c>
      <c r="K2077" s="24">
        <f t="shared" si="998"/>
        <v>640.27502859818037</v>
      </c>
      <c r="L2077" s="12">
        <f t="shared" si="1011"/>
        <v>0.17180039432009853</v>
      </c>
      <c r="M2077" s="24">
        <f t="shared" si="1012"/>
        <v>739.61388680901757</v>
      </c>
      <c r="N2077" s="12">
        <f t="shared" si="999"/>
        <v>0.14743183077251448</v>
      </c>
      <c r="O2077" s="24">
        <f t="shared" si="1000"/>
        <v>2613.7525149906633</v>
      </c>
      <c r="P2077" s="12">
        <f t="shared" si="1013"/>
        <v>7.9852617232430381E-2</v>
      </c>
      <c r="Q2077" s="24">
        <f t="shared" si="1014"/>
        <v>625.07162820584938</v>
      </c>
      <c r="R2077" s="12">
        <f t="shared" si="1001"/>
        <v>0.27132658834677376</v>
      </c>
      <c r="S2077" s="24">
        <f t="shared" si="1002"/>
        <v>781.13492839248988</v>
      </c>
      <c r="T2077" s="12">
        <f t="shared" si="1015"/>
        <v>0.18652784891790505</v>
      </c>
      <c r="W2077" s="24">
        <f t="shared" si="1016"/>
        <v>736.50722268519894</v>
      </c>
      <c r="X2077" s="24">
        <f t="shared" si="1017"/>
        <v>3780.7507619752769</v>
      </c>
      <c r="Y2077" s="13">
        <f t="shared" si="1003"/>
        <v>0.17180039432009853</v>
      </c>
      <c r="Z2077" s="24">
        <f t="shared" si="1004"/>
        <v>3748.3812196103004</v>
      </c>
      <c r="AA2077" s="24">
        <f t="shared" si="1005"/>
        <v>21353.631301114543</v>
      </c>
      <c r="AB2077" s="24">
        <f t="shared" si="1018"/>
        <v>739.61388680901757</v>
      </c>
      <c r="AC2077" s="24">
        <f t="shared" si="1019"/>
        <v>625.07162820584938</v>
      </c>
      <c r="AE2077" s="14">
        <f t="shared" si="1020"/>
        <v>171.58333333333334</v>
      </c>
      <c r="AF2077" s="24">
        <f t="shared" si="993"/>
        <v>537.53581410292463</v>
      </c>
      <c r="AG2077" s="3">
        <f t="shared" si="1021"/>
        <v>-1</v>
      </c>
      <c r="AH2077" s="3">
        <f>IF(AC2077&lt;=450,AthetaR30_0,IF(AC2077&gt;=650,AthetaR30_2,(IF(AC2077&lt;=550,AthetaR30_0+(AthetaR30_1-AthetaR30_0)/100*(AC2077-450),AthetaR30_1+(AthetaR30_2-AthetaR30_1)/100*(AC2077-450)))))</f>
        <v>0</v>
      </c>
      <c r="AI2077" s="3">
        <f>IF(AD2077&lt;=450,AthetaR60_0,IF(AD2077&gt;=650,AthetaR60_2,(IF(AD2077&lt;=550,AthetaR60_0+(AthetaR60_1-AthetaR60_0)/100*(AD2077-450),AthetaR60_1+(AthetaR60_2-AthetaR60_1)/100*(AD2077-450)))))</f>
        <v>0.5</v>
      </c>
      <c r="AJ2077" s="3">
        <f>IF(AE2077&lt;=450,AthetaR90_0,IF(AE2077&gt;=650,AthetaR90_2,(IF(AE2077&lt;=550,AthetaR90_0+(AthetaR90_1-AthetaR90_0)/100*(AE2077-450),AthetaR90_1+(AthetaR90_2-AthetaR90_1)/100*(AE2077-450)))))</f>
        <v>1.3</v>
      </c>
      <c r="AK2077" s="3">
        <f>IF(AF2077&lt;=450,AthetaR120_0,IF(AF2077&gt;=650,AthetaR120_2,(IF(AF2077&lt;=550,AthetaR120_0+(AthetaR120_1-AthetaR120_0)/100*(AF2077-450),AthetaR120_1+(AthetaR120_2-AthetaR120_1)/100*(AF2077-450)))))</f>
        <v>1.2697421384589429</v>
      </c>
      <c r="AL2077" s="24">
        <f t="shared" si="1022"/>
        <v>739.61388680901757</v>
      </c>
      <c r="AM2077" s="14">
        <f t="shared" si="1023"/>
        <v>612.63448997295598</v>
      </c>
    </row>
    <row r="2078" spans="2:39" x14ac:dyDescent="0.25">
      <c r="B2078" s="3">
        <f t="shared" si="1006"/>
        <v>10300</v>
      </c>
      <c r="C2078" s="14">
        <f t="shared" si="1007"/>
        <v>171.66666666666666</v>
      </c>
      <c r="D2078" s="11">
        <f t="shared" si="1008"/>
        <v>1102.6417676281849</v>
      </c>
      <c r="E2078" s="11">
        <f t="shared" si="994"/>
        <v>886.6562698182629</v>
      </c>
      <c r="F2078" s="11">
        <f t="shared" si="1009"/>
        <v>462.09703731427783</v>
      </c>
      <c r="G2078" s="11">
        <f t="shared" si="995"/>
        <v>739.69373942624998</v>
      </c>
      <c r="H2078" s="11">
        <f t="shared" si="996"/>
        <v>625.25815605476726</v>
      </c>
      <c r="I2078" s="24">
        <f t="shared" si="1010"/>
        <v>462.09703731427783</v>
      </c>
      <c r="J2078" s="12">
        <f t="shared" si="997"/>
        <v>0.1805247091223374</v>
      </c>
      <c r="K2078" s="24">
        <f t="shared" si="998"/>
        <v>640.38377961356184</v>
      </c>
      <c r="L2078" s="12">
        <f t="shared" si="1011"/>
        <v>0.1717467558598483</v>
      </c>
      <c r="M2078" s="24">
        <f t="shared" si="1012"/>
        <v>739.69373942624998</v>
      </c>
      <c r="N2078" s="12">
        <f t="shared" si="999"/>
        <v>0.14851148991427915</v>
      </c>
      <c r="O2078" s="24">
        <f t="shared" si="1000"/>
        <v>2594.7508754626447</v>
      </c>
      <c r="P2078" s="12">
        <f t="shared" si="1013"/>
        <v>8.0408293264886188E-2</v>
      </c>
      <c r="Q2078" s="24">
        <f t="shared" si="1014"/>
        <v>625.25815605476726</v>
      </c>
      <c r="R2078" s="12">
        <f t="shared" si="1001"/>
        <v>0.27126043892597163</v>
      </c>
      <c r="S2078" s="24">
        <f t="shared" si="1002"/>
        <v>781.32541552465705</v>
      </c>
      <c r="T2078" s="12">
        <f t="shared" si="1015"/>
        <v>0.18644222912215827</v>
      </c>
      <c r="W2078" s="24">
        <f t="shared" si="1016"/>
        <v>736.67902307951908</v>
      </c>
      <c r="X2078" s="24">
        <f t="shared" si="1017"/>
        <v>3682.8636343751309</v>
      </c>
      <c r="Y2078" s="13">
        <f t="shared" si="1003"/>
        <v>0.1717467558598483</v>
      </c>
      <c r="Z2078" s="24">
        <f t="shared" si="1004"/>
        <v>3749.4311684685954</v>
      </c>
      <c r="AA2078" s="24">
        <f t="shared" si="1005"/>
        <v>21371.027452633876</v>
      </c>
      <c r="AB2078" s="24">
        <f t="shared" si="1018"/>
        <v>739.69373942624998</v>
      </c>
      <c r="AC2078" s="24">
        <f t="shared" si="1019"/>
        <v>625.25815605476726</v>
      </c>
      <c r="AE2078" s="14">
        <f t="shared" si="1020"/>
        <v>171.66666666666666</v>
      </c>
      <c r="AF2078" s="24">
        <f t="shared" si="993"/>
        <v>537.62907802738368</v>
      </c>
      <c r="AG2078" s="3">
        <f t="shared" si="1021"/>
        <v>-1</v>
      </c>
      <c r="AH2078" s="3">
        <f>IF(AC2078&lt;=450,AthetaR30_0,IF(AC2078&gt;=650,AthetaR30_2,(IF(AC2078&lt;=550,AthetaR30_0+(AthetaR30_1-AthetaR30_0)/100*(AC2078-450),AthetaR30_1+(AthetaR30_2-AthetaR30_1)/100*(AC2078-450)))))</f>
        <v>0</v>
      </c>
      <c r="AI2078" s="3">
        <f>IF(AD2078&lt;=450,AthetaR60_0,IF(AD2078&gt;=650,AthetaR60_2,(IF(AD2078&lt;=550,AthetaR60_0+(AthetaR60_1-AthetaR60_0)/100*(AD2078-450),AthetaR60_1+(AthetaR60_2-AthetaR60_1)/100*(AD2078-450)))))</f>
        <v>0.5</v>
      </c>
      <c r="AJ2078" s="3">
        <f>IF(AE2078&lt;=450,AthetaR90_0,IF(AE2078&gt;=650,AthetaR90_2,(IF(AE2078&lt;=550,AthetaR90_0+(AthetaR90_1-AthetaR90_0)/100*(AE2078-450),AthetaR90_1+(AthetaR90_2-AthetaR90_1)/100*(AE2078-450)))))</f>
        <v>1.3</v>
      </c>
      <c r="AK2078" s="3">
        <f>IF(AF2078&lt;=450,AthetaR120_0,IF(AF2078&gt;=650,AthetaR120_2,(IF(AF2078&lt;=550,AthetaR120_0+(AthetaR120_1-AthetaR120_0)/100*(AF2078-450),AthetaR120_1+(AthetaR120_2-AthetaR120_1)/100*(AF2078-450)))))</f>
        <v>1.2690706382028376</v>
      </c>
      <c r="AL2078" s="24">
        <f t="shared" si="1022"/>
        <v>739.69373942624998</v>
      </c>
      <c r="AM2078" s="14">
        <f t="shared" si="1023"/>
        <v>612.81239589415713</v>
      </c>
    </row>
    <row r="2079" spans="2:39" x14ac:dyDescent="0.25">
      <c r="B2079" s="3">
        <f t="shared" si="1006"/>
        <v>10305</v>
      </c>
      <c r="C2079" s="14">
        <f t="shared" si="1007"/>
        <v>171.75</v>
      </c>
      <c r="D2079" s="11">
        <f t="shared" si="1008"/>
        <v>1102.7144308673669</v>
      </c>
      <c r="E2079" s="11">
        <f t="shared" si="994"/>
        <v>886.87006816691508</v>
      </c>
      <c r="F2079" s="11">
        <f t="shared" si="1009"/>
        <v>462.26878407013766</v>
      </c>
      <c r="G2079" s="11">
        <f t="shared" si="995"/>
        <v>739.77414771951487</v>
      </c>
      <c r="H2079" s="11">
        <f t="shared" si="996"/>
        <v>625.44459828388938</v>
      </c>
      <c r="I2079" s="24">
        <f t="shared" si="1010"/>
        <v>462.26878407013766</v>
      </c>
      <c r="J2079" s="12">
        <f t="shared" si="997"/>
        <v>0.18049404382455739</v>
      </c>
      <c r="K2079" s="24">
        <f t="shared" si="998"/>
        <v>640.49257854608743</v>
      </c>
      <c r="L2079" s="12">
        <f t="shared" si="1011"/>
        <v>0.17169312679441334</v>
      </c>
      <c r="M2079" s="24">
        <f t="shared" si="1012"/>
        <v>739.77414771951487</v>
      </c>
      <c r="N2079" s="12">
        <f t="shared" si="999"/>
        <v>0.14959446091790202</v>
      </c>
      <c r="O2079" s="24">
        <f t="shared" si="1000"/>
        <v>2575.9664903824159</v>
      </c>
      <c r="P2079" s="12">
        <f t="shared" si="1013"/>
        <v>8.0965138648783089E-2</v>
      </c>
      <c r="Q2079" s="24">
        <f t="shared" si="1014"/>
        <v>625.44459828388938</v>
      </c>
      <c r="R2079" s="12">
        <f t="shared" si="1001"/>
        <v>0.27119413315778368</v>
      </c>
      <c r="S2079" s="24">
        <f t="shared" si="1002"/>
        <v>781.51644613906569</v>
      </c>
      <c r="T2079" s="12">
        <f t="shared" si="1015"/>
        <v>0.18635654775214272</v>
      </c>
      <c r="W2079" s="24">
        <f t="shared" si="1016"/>
        <v>736.85076983537897</v>
      </c>
      <c r="X2079" s="24">
        <f t="shared" si="1017"/>
        <v>3590.7530378727938</v>
      </c>
      <c r="Y2079" s="13">
        <f t="shared" si="1003"/>
        <v>0.17169312679441334</v>
      </c>
      <c r="Z2079" s="24">
        <f t="shared" si="1004"/>
        <v>3750.4824582884025</v>
      </c>
      <c r="AA2079" s="24">
        <f t="shared" si="1005"/>
        <v>21388.440205327683</v>
      </c>
      <c r="AB2079" s="24">
        <f t="shared" si="1018"/>
        <v>739.77414771951487</v>
      </c>
      <c r="AC2079" s="24">
        <f t="shared" si="1019"/>
        <v>625.44459828388938</v>
      </c>
      <c r="AE2079" s="14">
        <f t="shared" si="1020"/>
        <v>171.75</v>
      </c>
      <c r="AF2079" s="24">
        <f t="shared" si="993"/>
        <v>537.72229914194463</v>
      </c>
      <c r="AG2079" s="3">
        <f t="shared" si="1021"/>
        <v>-1</v>
      </c>
      <c r="AH2079" s="3">
        <f>IF(AC2079&lt;=450,AthetaR30_0,IF(AC2079&gt;=650,AthetaR30_2,(IF(AC2079&lt;=550,AthetaR30_0+(AthetaR30_1-AthetaR30_0)/100*(AC2079-450),AthetaR30_1+(AthetaR30_2-AthetaR30_1)/100*(AC2079-450)))))</f>
        <v>0</v>
      </c>
      <c r="AI2079" s="3">
        <f>IF(AD2079&lt;=450,AthetaR60_0,IF(AD2079&gt;=650,AthetaR60_2,(IF(AD2079&lt;=550,AthetaR60_0+(AthetaR60_1-AthetaR60_0)/100*(AD2079-450),AthetaR60_1+(AthetaR60_2-AthetaR60_1)/100*(AD2079-450)))))</f>
        <v>0.5</v>
      </c>
      <c r="AJ2079" s="3">
        <f>IF(AE2079&lt;=450,AthetaR90_0,IF(AE2079&gt;=650,AthetaR90_2,(IF(AE2079&lt;=550,AthetaR90_0+(AthetaR90_1-AthetaR90_0)/100*(AE2079-450),AthetaR90_1+(AthetaR90_2-AthetaR90_1)/100*(AE2079-450)))))</f>
        <v>1.3</v>
      </c>
      <c r="AK2079" s="3">
        <f>IF(AF2079&lt;=450,AthetaR120_0,IF(AF2079&gt;=650,AthetaR120_2,(IF(AF2079&lt;=550,AthetaR120_0+(AthetaR120_1-AthetaR120_0)/100*(AF2079-450),AthetaR120_1+(AthetaR120_2-AthetaR120_1)/100*(AF2079-450)))))</f>
        <v>1.2683994461779988</v>
      </c>
      <c r="AL2079" s="24">
        <f t="shared" si="1022"/>
        <v>739.77414771951487</v>
      </c>
      <c r="AM2079" s="14">
        <f t="shared" si="1023"/>
        <v>612.99021564791531</v>
      </c>
    </row>
    <row r="2080" spans="2:39" x14ac:dyDescent="0.25">
      <c r="B2080" s="3">
        <f t="shared" si="1006"/>
        <v>10310</v>
      </c>
      <c r="C2080" s="14">
        <f t="shared" si="1007"/>
        <v>171.83333333333334</v>
      </c>
      <c r="D2080" s="11">
        <f t="shared" si="1008"/>
        <v>1102.7870588844248</v>
      </c>
      <c r="E2080" s="11">
        <f t="shared" si="994"/>
        <v>887.08386651556725</v>
      </c>
      <c r="F2080" s="11">
        <f t="shared" si="1009"/>
        <v>462.44047719693208</v>
      </c>
      <c r="G2080" s="11">
        <f t="shared" si="995"/>
        <v>739.85511285816369</v>
      </c>
      <c r="H2080" s="11">
        <f t="shared" si="996"/>
        <v>625.63095483164147</v>
      </c>
      <c r="I2080" s="24">
        <f t="shared" si="1010"/>
        <v>462.44047719693208</v>
      </c>
      <c r="J2080" s="12">
        <f t="shared" si="997"/>
        <v>0.18046337544530941</v>
      </c>
      <c r="K2080" s="24">
        <f t="shared" si="998"/>
        <v>640.60142539246772</v>
      </c>
      <c r="L2080" s="12">
        <f t="shared" si="1011"/>
        <v>0.1716395071390851</v>
      </c>
      <c r="M2080" s="24">
        <f t="shared" si="1012"/>
        <v>739.85511285816369</v>
      </c>
      <c r="N2080" s="12">
        <f t="shared" si="999"/>
        <v>0.1506806967670874</v>
      </c>
      <c r="O2080" s="24">
        <f t="shared" si="1000"/>
        <v>2557.3967119822091</v>
      </c>
      <c r="P2080" s="12">
        <f t="shared" si="1013"/>
        <v>8.1523122921230637E-2</v>
      </c>
      <c r="Q2080" s="24">
        <f t="shared" si="1014"/>
        <v>625.63095483164147</v>
      </c>
      <c r="R2080" s="12">
        <f t="shared" si="1001"/>
        <v>0.27112767053029235</v>
      </c>
      <c r="S2080" s="24">
        <f t="shared" si="1002"/>
        <v>781.70802244087395</v>
      </c>
      <c r="T2080" s="12">
        <f t="shared" si="1015"/>
        <v>0.1862708045706771</v>
      </c>
      <c r="W2080" s="24">
        <f t="shared" si="1016"/>
        <v>737.02246296217334</v>
      </c>
      <c r="X2080" s="24">
        <f t="shared" si="1017"/>
        <v>3503.9223066918239</v>
      </c>
      <c r="Y2080" s="13">
        <f t="shared" si="1003"/>
        <v>0.1716395071390851</v>
      </c>
      <c r="Z2080" s="24">
        <f t="shared" si="1004"/>
        <v>3751.535088834848</v>
      </c>
      <c r="AA2080" s="24">
        <f t="shared" si="1005"/>
        <v>21405.869571661318</v>
      </c>
      <c r="AB2080" s="24">
        <f t="shared" si="1018"/>
        <v>739.85511285816369</v>
      </c>
      <c r="AC2080" s="24">
        <f t="shared" si="1019"/>
        <v>625.63095483164147</v>
      </c>
      <c r="AE2080" s="14">
        <f t="shared" si="1020"/>
        <v>171.83333333333334</v>
      </c>
      <c r="AF2080" s="24">
        <f t="shared" si="993"/>
        <v>537.81547741582074</v>
      </c>
      <c r="AG2080" s="3">
        <f t="shared" si="1021"/>
        <v>-1</v>
      </c>
      <c r="AH2080" s="3">
        <f>IF(AC2080&lt;=450,AthetaR30_0,IF(AC2080&gt;=650,AthetaR30_2,(IF(AC2080&lt;=550,AthetaR30_0+(AthetaR30_1-AthetaR30_0)/100*(AC2080-450),AthetaR30_1+(AthetaR30_2-AthetaR30_1)/100*(AC2080-450)))))</f>
        <v>0</v>
      </c>
      <c r="AI2080" s="3">
        <f>IF(AD2080&lt;=450,AthetaR60_0,IF(AD2080&gt;=650,AthetaR60_2,(IF(AD2080&lt;=550,AthetaR60_0+(AthetaR60_1-AthetaR60_0)/100*(AD2080-450),AthetaR60_1+(AthetaR60_2-AthetaR60_1)/100*(AD2080-450)))))</f>
        <v>0.5</v>
      </c>
      <c r="AJ2080" s="3">
        <f>IF(AE2080&lt;=450,AthetaR90_0,IF(AE2080&gt;=650,AthetaR90_2,(IF(AE2080&lt;=550,AthetaR90_0+(AthetaR90_1-AthetaR90_0)/100*(AE2080-450),AthetaR90_1+(AthetaR90_2-AthetaR90_1)/100*(AE2080-450)))))</f>
        <v>1.3</v>
      </c>
      <c r="AK2080" s="3">
        <f>IF(AF2080&lt;=450,AthetaR120_0,IF(AF2080&gt;=650,AthetaR120_2,(IF(AF2080&lt;=550,AthetaR120_0+(AthetaR120_1-AthetaR120_0)/100*(AF2080-450),AthetaR120_1+(AthetaR120_2-AthetaR120_1)/100*(AF2080-450)))))</f>
        <v>1.267728562606091</v>
      </c>
      <c r="AL2080" s="24">
        <f t="shared" si="1022"/>
        <v>739.85511285816369</v>
      </c>
      <c r="AM2080" s="14">
        <f t="shared" si="1023"/>
        <v>613.1679491739917</v>
      </c>
    </row>
    <row r="2081" spans="2:39" x14ac:dyDescent="0.25">
      <c r="B2081" s="3">
        <f t="shared" si="1006"/>
        <v>10315</v>
      </c>
      <c r="C2081" s="14">
        <f t="shared" si="1007"/>
        <v>171.91666666666666</v>
      </c>
      <c r="D2081" s="11">
        <f t="shared" si="1008"/>
        <v>1102.8596517134886</v>
      </c>
      <c r="E2081" s="11">
        <f t="shared" si="994"/>
        <v>887.2976648642192</v>
      </c>
      <c r="F2081" s="11">
        <f t="shared" si="1009"/>
        <v>462.61211670407118</v>
      </c>
      <c r="G2081" s="11">
        <f t="shared" si="995"/>
        <v>739.93663598108492</v>
      </c>
      <c r="H2081" s="11">
        <f t="shared" si="996"/>
        <v>625.81722563621213</v>
      </c>
      <c r="I2081" s="24">
        <f t="shared" si="1010"/>
        <v>462.61211670407118</v>
      </c>
      <c r="J2081" s="12">
        <f t="shared" si="997"/>
        <v>0.18043270399399183</v>
      </c>
      <c r="K2081" s="24">
        <f t="shared" si="998"/>
        <v>640.71032014933826</v>
      </c>
      <c r="L2081" s="12">
        <f t="shared" si="1011"/>
        <v>0.17158589690912923</v>
      </c>
      <c r="M2081" s="24">
        <f t="shared" si="1012"/>
        <v>739.93663598108492</v>
      </c>
      <c r="N2081" s="12">
        <f t="shared" si="999"/>
        <v>0.15177015001986077</v>
      </c>
      <c r="O2081" s="24">
        <f t="shared" si="1000"/>
        <v>2539.0389244585331</v>
      </c>
      <c r="P2081" s="12">
        <f t="shared" si="1013"/>
        <v>8.2082215453038038E-2</v>
      </c>
      <c r="Q2081" s="24">
        <f t="shared" si="1014"/>
        <v>625.81722563621213</v>
      </c>
      <c r="R2081" s="12">
        <f t="shared" si="1001"/>
        <v>0.27106105052950386</v>
      </c>
      <c r="S2081" s="24">
        <f t="shared" si="1002"/>
        <v>781.9001466467297</v>
      </c>
      <c r="T2081" s="12">
        <f t="shared" si="1015"/>
        <v>0.18618499933946434</v>
      </c>
      <c r="W2081" s="24">
        <f t="shared" si="1016"/>
        <v>737.19410246931238</v>
      </c>
      <c r="X2081" s="24">
        <f t="shared" si="1017"/>
        <v>3421.9301264042897</v>
      </c>
      <c r="Y2081" s="13">
        <f t="shared" si="1003"/>
        <v>0.17158589690912923</v>
      </c>
      <c r="Z2081" s="24">
        <f t="shared" si="1004"/>
        <v>3752.5890598726705</v>
      </c>
      <c r="AA2081" s="24">
        <f t="shared" si="1005"/>
        <v>21423.31556410062</v>
      </c>
      <c r="AB2081" s="24">
        <f t="shared" si="1018"/>
        <v>739.93663598108492</v>
      </c>
      <c r="AC2081" s="24">
        <f t="shared" si="1019"/>
        <v>625.81722563621213</v>
      </c>
      <c r="AE2081" s="14">
        <f t="shared" si="1020"/>
        <v>171.91666666666666</v>
      </c>
      <c r="AF2081" s="24">
        <f t="shared" si="993"/>
        <v>537.90861281810612</v>
      </c>
      <c r="AG2081" s="3">
        <f t="shared" si="1021"/>
        <v>-1</v>
      </c>
      <c r="AH2081" s="3">
        <f>IF(AC2081&lt;=450,AthetaR30_0,IF(AC2081&gt;=650,AthetaR30_2,(IF(AC2081&lt;=550,AthetaR30_0+(AthetaR30_1-AthetaR30_0)/100*(AC2081-450),AthetaR30_1+(AthetaR30_2-AthetaR30_1)/100*(AC2081-450)))))</f>
        <v>0</v>
      </c>
      <c r="AI2081" s="3">
        <f>IF(AD2081&lt;=450,AthetaR60_0,IF(AD2081&gt;=650,AthetaR60_2,(IF(AD2081&lt;=550,AthetaR60_0+(AthetaR60_1-AthetaR60_0)/100*(AD2081-450),AthetaR60_1+(AthetaR60_2-AthetaR60_1)/100*(AD2081-450)))))</f>
        <v>0.5</v>
      </c>
      <c r="AJ2081" s="3">
        <f>IF(AE2081&lt;=450,AthetaR90_0,IF(AE2081&gt;=650,AthetaR90_2,(IF(AE2081&lt;=550,AthetaR90_0+(AthetaR90_1-AthetaR90_0)/100*(AE2081-450),AthetaR90_1+(AthetaR90_2-AthetaR90_1)/100*(AE2081-450)))))</f>
        <v>1.3</v>
      </c>
      <c r="AK2081" s="3">
        <f>IF(AF2081&lt;=450,AthetaR120_0,IF(AF2081&gt;=650,AthetaR120_2,(IF(AF2081&lt;=550,AthetaR120_0+(AthetaR120_1-AthetaR120_0)/100*(AF2081-450),AthetaR120_1+(AthetaR120_2-AthetaR120_1)/100*(AF2081-450)))))</f>
        <v>1.2670579877096362</v>
      </c>
      <c r="AL2081" s="24">
        <f t="shared" si="1022"/>
        <v>739.93663598108492</v>
      </c>
      <c r="AM2081" s="14">
        <f t="shared" si="1023"/>
        <v>613.34559641190492</v>
      </c>
    </row>
    <row r="2082" spans="2:39" x14ac:dyDescent="0.25">
      <c r="B2082" s="3">
        <f t="shared" si="1006"/>
        <v>10320</v>
      </c>
      <c r="C2082" s="14">
        <f t="shared" si="1007"/>
        <v>172</v>
      </c>
      <c r="D2082" s="11">
        <f t="shared" si="1008"/>
        <v>1102.9322093886385</v>
      </c>
      <c r="E2082" s="11">
        <f t="shared" si="994"/>
        <v>887.51146321287138</v>
      </c>
      <c r="F2082" s="11">
        <f t="shared" si="1009"/>
        <v>462.78370260098029</v>
      </c>
      <c r="G2082" s="11">
        <f t="shared" si="995"/>
        <v>740.01871819653798</v>
      </c>
      <c r="H2082" s="11">
        <f t="shared" si="996"/>
        <v>626.00341063555163</v>
      </c>
      <c r="I2082" s="24">
        <f t="shared" si="1010"/>
        <v>462.78370260098029</v>
      </c>
      <c r="J2082" s="12">
        <f t="shared" si="997"/>
        <v>0.18040202948001827</v>
      </c>
      <c r="K2082" s="24">
        <f t="shared" si="998"/>
        <v>640.81926281325968</v>
      </c>
      <c r="L2082" s="12">
        <f t="shared" si="1011"/>
        <v>0.17153229611979814</v>
      </c>
      <c r="M2082" s="24">
        <f t="shared" si="1012"/>
        <v>740.01871819653798</v>
      </c>
      <c r="N2082" s="12">
        <f t="shared" si="999"/>
        <v>0.15286277281991376</v>
      </c>
      <c r="O2082" s="24">
        <f t="shared" si="1000"/>
        <v>2520.8905436074701</v>
      </c>
      <c r="P2082" s="12">
        <f t="shared" si="1013"/>
        <v>8.2642385456400042E-2</v>
      </c>
      <c r="Q2082" s="24">
        <f t="shared" si="1014"/>
        <v>626.00341063555163</v>
      </c>
      <c r="R2082" s="12">
        <f t="shared" si="1001"/>
        <v>0.27099427263933784</v>
      </c>
      <c r="S2082" s="24">
        <f t="shared" si="1002"/>
        <v>782.09282098484414</v>
      </c>
      <c r="T2082" s="12">
        <f t="shared" si="1015"/>
        <v>0.18609913181910429</v>
      </c>
      <c r="W2082" s="24">
        <f t="shared" si="1016"/>
        <v>737.36568836622155</v>
      </c>
      <c r="X2082" s="24">
        <f t="shared" si="1017"/>
        <v>3344.383032094192</v>
      </c>
      <c r="Y2082" s="13">
        <f t="shared" si="1003"/>
        <v>0.17153229611979814</v>
      </c>
      <c r="Z2082" s="24">
        <f t="shared" si="1004"/>
        <v>3753.6443711662459</v>
      </c>
      <c r="AA2082" s="24">
        <f t="shared" si="1005"/>
        <v>21440.77819511167</v>
      </c>
      <c r="AB2082" s="24">
        <f t="shared" si="1018"/>
        <v>740.01871819653798</v>
      </c>
      <c r="AC2082" s="24">
        <f t="shared" si="1019"/>
        <v>626.00341063555163</v>
      </c>
      <c r="AE2082" s="14">
        <f t="shared" si="1020"/>
        <v>172</v>
      </c>
      <c r="AF2082" s="24">
        <f t="shared" si="993"/>
        <v>538.00170531777576</v>
      </c>
      <c r="AG2082" s="3">
        <f t="shared" si="1021"/>
        <v>-1</v>
      </c>
      <c r="AH2082" s="3">
        <f>IF(AC2082&lt;=450,AthetaR30_0,IF(AC2082&gt;=650,AthetaR30_2,(IF(AC2082&lt;=550,AthetaR30_0+(AthetaR30_1-AthetaR30_0)/100*(AC2082-450),AthetaR30_1+(AthetaR30_2-AthetaR30_1)/100*(AC2082-450)))))</f>
        <v>0</v>
      </c>
      <c r="AI2082" s="3">
        <f>IF(AD2082&lt;=450,AthetaR60_0,IF(AD2082&gt;=650,AthetaR60_2,(IF(AD2082&lt;=550,AthetaR60_0+(AthetaR60_1-AthetaR60_0)/100*(AD2082-450),AthetaR60_1+(AthetaR60_2-AthetaR60_1)/100*(AD2082-450)))))</f>
        <v>0.5</v>
      </c>
      <c r="AJ2082" s="3">
        <f>IF(AE2082&lt;=450,AthetaR90_0,IF(AE2082&gt;=650,AthetaR90_2,(IF(AE2082&lt;=550,AthetaR90_0+(AthetaR90_1-AthetaR90_0)/100*(AE2082-450),AthetaR90_1+(AthetaR90_2-AthetaR90_1)/100*(AE2082-450)))))</f>
        <v>1.3</v>
      </c>
      <c r="AK2082" s="3">
        <f>IF(AF2082&lt;=450,AthetaR120_0,IF(AF2082&gt;=650,AthetaR120_2,(IF(AF2082&lt;=550,AthetaR120_0+(AthetaR120_1-AthetaR120_0)/100*(AF2082-450),AthetaR120_1+(AthetaR120_2-AthetaR120_1)/100*(AF2082-450)))))</f>
        <v>1.2663877217120147</v>
      </c>
      <c r="AL2082" s="24">
        <f t="shared" si="1022"/>
        <v>740.01871819653798</v>
      </c>
      <c r="AM2082" s="14">
        <f t="shared" si="1023"/>
        <v>613.52315730093005</v>
      </c>
    </row>
    <row r="2083" spans="2:39" x14ac:dyDescent="0.25">
      <c r="B2083" s="3">
        <f t="shared" si="1006"/>
        <v>10325</v>
      </c>
      <c r="C2083" s="14">
        <f t="shared" si="1007"/>
        <v>172.08333333333334</v>
      </c>
      <c r="D2083" s="11">
        <f t="shared" si="1008"/>
        <v>1103.0047319439057</v>
      </c>
      <c r="E2083" s="11">
        <f t="shared" si="994"/>
        <v>887.72526156152344</v>
      </c>
      <c r="F2083" s="11">
        <f t="shared" si="1009"/>
        <v>462.95523489710007</v>
      </c>
      <c r="G2083" s="11">
        <f t="shared" si="995"/>
        <v>740.10136058199441</v>
      </c>
      <c r="H2083" s="11">
        <f t="shared" si="996"/>
        <v>626.18950976737074</v>
      </c>
      <c r="I2083" s="24">
        <f t="shared" si="1010"/>
        <v>462.95523489710007</v>
      </c>
      <c r="J2083" s="12">
        <f t="shared" si="997"/>
        <v>0.18037135191281786</v>
      </c>
      <c r="K2083" s="24">
        <f t="shared" si="998"/>
        <v>640.9282533807185</v>
      </c>
      <c r="L2083" s="12">
        <f t="shared" si="1011"/>
        <v>0.17147870478632607</v>
      </c>
      <c r="M2083" s="24">
        <f t="shared" si="1012"/>
        <v>740.10136058199441</v>
      </c>
      <c r="N2083" s="12">
        <f t="shared" si="999"/>
        <v>0.15395851690808227</v>
      </c>
      <c r="O2083" s="24">
        <f t="shared" si="1000"/>
        <v>2502.9490164639801</v>
      </c>
      <c r="P2083" s="12">
        <f t="shared" si="1013"/>
        <v>8.3203601992613674E-2</v>
      </c>
      <c r="Q2083" s="24">
        <f t="shared" si="1014"/>
        <v>626.18950976737074</v>
      </c>
      <c r="R2083" s="12">
        <f t="shared" si="1001"/>
        <v>0.27092733634161809</v>
      </c>
      <c r="S2083" s="24">
        <f t="shared" si="1002"/>
        <v>782.28604769506387</v>
      </c>
      <c r="T2083" s="12">
        <f t="shared" si="1015"/>
        <v>0.18601320176908331</v>
      </c>
      <c r="W2083" s="24">
        <f t="shared" si="1016"/>
        <v>737.53722066234138</v>
      </c>
      <c r="X2083" s="24">
        <f t="shared" si="1017"/>
        <v>3270.9290944016498</v>
      </c>
      <c r="Y2083" s="13">
        <f t="shared" si="1003"/>
        <v>0.17147870478632607</v>
      </c>
      <c r="Z2083" s="24">
        <f t="shared" si="1004"/>
        <v>3754.7010224795513</v>
      </c>
      <c r="AA2083" s="24">
        <f t="shared" si="1005"/>
        <v>21458.257477160892</v>
      </c>
      <c r="AB2083" s="24">
        <f t="shared" si="1018"/>
        <v>740.10136058199441</v>
      </c>
      <c r="AC2083" s="24">
        <f t="shared" si="1019"/>
        <v>626.18950976737074</v>
      </c>
      <c r="AE2083" s="14">
        <f t="shared" si="1020"/>
        <v>172.08333333333334</v>
      </c>
      <c r="AF2083" s="24">
        <f t="shared" si="993"/>
        <v>538.09475488368537</v>
      </c>
      <c r="AG2083" s="3">
        <f t="shared" si="1021"/>
        <v>-1</v>
      </c>
      <c r="AH2083" s="3">
        <f>IF(AC2083&lt;=450,AthetaR30_0,IF(AC2083&gt;=650,AthetaR30_2,(IF(AC2083&lt;=550,AthetaR30_0+(AthetaR30_1-AthetaR30_0)/100*(AC2083-450),AthetaR30_1+(AthetaR30_2-AthetaR30_1)/100*(AC2083-450)))))</f>
        <v>0</v>
      </c>
      <c r="AI2083" s="3">
        <f>IF(AD2083&lt;=450,AthetaR60_0,IF(AD2083&gt;=650,AthetaR60_2,(IF(AD2083&lt;=550,AthetaR60_0+(AthetaR60_1-AthetaR60_0)/100*(AD2083-450),AthetaR60_1+(AthetaR60_2-AthetaR60_1)/100*(AD2083-450)))))</f>
        <v>0.5</v>
      </c>
      <c r="AJ2083" s="3">
        <f>IF(AE2083&lt;=450,AthetaR90_0,IF(AE2083&gt;=650,AthetaR90_2,(IF(AE2083&lt;=550,AthetaR90_0+(AthetaR90_1-AthetaR90_0)/100*(AE2083-450),AthetaR90_1+(AthetaR90_2-AthetaR90_1)/100*(AE2083-450)))))</f>
        <v>1.3</v>
      </c>
      <c r="AK2083" s="3">
        <f>IF(AF2083&lt;=450,AthetaR120_0,IF(AF2083&gt;=650,AthetaR120_2,(IF(AF2083&lt;=550,AthetaR120_0+(AthetaR120_1-AthetaR120_0)/100*(AF2083-450),AthetaR120_1+(AthetaR120_2-AthetaR120_1)/100*(AF2083-450)))))</f>
        <v>1.2657177648374653</v>
      </c>
      <c r="AL2083" s="24">
        <f t="shared" si="1022"/>
        <v>740.10136058199441</v>
      </c>
      <c r="AM2083" s="14">
        <f t="shared" si="1023"/>
        <v>613.70063178009752</v>
      </c>
    </row>
    <row r="2084" spans="2:39" x14ac:dyDescent="0.25">
      <c r="B2084" s="3">
        <f t="shared" si="1006"/>
        <v>10330</v>
      </c>
      <c r="C2084" s="14">
        <f t="shared" si="1007"/>
        <v>172.16666666666666</v>
      </c>
      <c r="D2084" s="11">
        <f t="shared" si="1008"/>
        <v>1103.0772194132715</v>
      </c>
      <c r="E2084" s="11">
        <f t="shared" si="994"/>
        <v>887.9390599101755</v>
      </c>
      <c r="F2084" s="11">
        <f t="shared" si="1009"/>
        <v>463.12671360188642</v>
      </c>
      <c r="G2084" s="11">
        <f t="shared" si="995"/>
        <v>740.18456418398705</v>
      </c>
      <c r="H2084" s="11">
        <f t="shared" si="996"/>
        <v>626.37552296913987</v>
      </c>
      <c r="I2084" s="24">
        <f t="shared" si="1010"/>
        <v>463.12671360188642</v>
      </c>
      <c r="J2084" s="12">
        <f t="shared" si="997"/>
        <v>0.1803406713018347</v>
      </c>
      <c r="K2084" s="24">
        <f t="shared" si="998"/>
        <v>641.03729184812664</v>
      </c>
      <c r="L2084" s="12">
        <f t="shared" si="1011"/>
        <v>0.17142512292393827</v>
      </c>
      <c r="M2084" s="24">
        <f t="shared" si="1012"/>
        <v>740.18456418398705</v>
      </c>
      <c r="N2084" s="12">
        <f t="shared" si="999"/>
        <v>0.15505733363396124</v>
      </c>
      <c r="O2084" s="24">
        <f t="shared" si="1000"/>
        <v>2485.2118209450282</v>
      </c>
      <c r="P2084" s="12">
        <f t="shared" si="1013"/>
        <v>8.3765833979849519E-2</v>
      </c>
      <c r="Q2084" s="24">
        <f t="shared" si="1014"/>
        <v>626.37552296913987</v>
      </c>
      <c r="R2084" s="12">
        <f t="shared" si="1001"/>
        <v>0.27086024111606277</v>
      </c>
      <c r="S2084" s="24">
        <f t="shared" si="1002"/>
        <v>782.47982902894512</v>
      </c>
      <c r="T2084" s="12">
        <f t="shared" si="1015"/>
        <v>0.18592720894778081</v>
      </c>
      <c r="W2084" s="24">
        <f t="shared" si="1016"/>
        <v>737.70869936712768</v>
      </c>
      <c r="X2084" s="24">
        <f t="shared" si="1017"/>
        <v>3201.2525796456448</v>
      </c>
      <c r="Y2084" s="13">
        <f t="shared" si="1003"/>
        <v>0.17142512292393827</v>
      </c>
      <c r="Z2084" s="24">
        <f t="shared" si="1004"/>
        <v>3755.7590135761957</v>
      </c>
      <c r="AA2084" s="24">
        <f t="shared" si="1005"/>
        <v>21475.753422715006</v>
      </c>
      <c r="AB2084" s="24">
        <f t="shared" si="1018"/>
        <v>740.18456418398705</v>
      </c>
      <c r="AC2084" s="24">
        <f t="shared" si="1019"/>
        <v>626.37552296913987</v>
      </c>
      <c r="AE2084" s="14">
        <f t="shared" si="1020"/>
        <v>172.16666666666666</v>
      </c>
      <c r="AF2084" s="24">
        <f t="shared" si="993"/>
        <v>538.18776148456993</v>
      </c>
      <c r="AG2084" s="3">
        <f t="shared" si="1021"/>
        <v>-1</v>
      </c>
      <c r="AH2084" s="3">
        <f>IF(AC2084&lt;=450,AthetaR30_0,IF(AC2084&gt;=650,AthetaR30_2,(IF(AC2084&lt;=550,AthetaR30_0+(AthetaR30_1-AthetaR30_0)/100*(AC2084-450),AthetaR30_1+(AthetaR30_2-AthetaR30_1)/100*(AC2084-450)))))</f>
        <v>0</v>
      </c>
      <c r="AI2084" s="3">
        <f>IF(AD2084&lt;=450,AthetaR60_0,IF(AD2084&gt;=650,AthetaR60_2,(IF(AD2084&lt;=550,AthetaR60_0+(AthetaR60_1-AthetaR60_0)/100*(AD2084-450),AthetaR60_1+(AthetaR60_2-AthetaR60_1)/100*(AD2084-450)))))</f>
        <v>0.5</v>
      </c>
      <c r="AJ2084" s="3">
        <f>IF(AE2084&lt;=450,AthetaR90_0,IF(AE2084&gt;=650,AthetaR90_2,(IF(AE2084&lt;=550,AthetaR90_0+(AthetaR90_1-AthetaR90_0)/100*(AE2084-450),AthetaR90_1+(AthetaR90_2-AthetaR90_1)/100*(AE2084-450)))))</f>
        <v>1.3</v>
      </c>
      <c r="AK2084" s="3">
        <f>IF(AF2084&lt;=450,AthetaR120_0,IF(AF2084&gt;=650,AthetaR120_2,(IF(AF2084&lt;=550,AthetaR120_0+(AthetaR120_1-AthetaR120_0)/100*(AF2084-450),AthetaR120_1+(AthetaR120_2-AthetaR120_1)/100*(AF2084-450)))))</f>
        <v>1.2650481173110966</v>
      </c>
      <c r="AL2084" s="24">
        <f t="shared" si="1022"/>
        <v>740.18456418398705</v>
      </c>
      <c r="AM2084" s="14">
        <f t="shared" si="1023"/>
        <v>613.87801978819186</v>
      </c>
    </row>
    <row r="2085" spans="2:39" x14ac:dyDescent="0.25">
      <c r="B2085" s="3">
        <f t="shared" si="1006"/>
        <v>10335</v>
      </c>
      <c r="C2085" s="14">
        <f t="shared" si="1007"/>
        <v>172.25</v>
      </c>
      <c r="D2085" s="11">
        <f t="shared" si="1008"/>
        <v>1103.149671830668</v>
      </c>
      <c r="E2085" s="11">
        <f t="shared" si="994"/>
        <v>888.15285825882756</v>
      </c>
      <c r="F2085" s="11">
        <f t="shared" si="1009"/>
        <v>463.29813872481037</v>
      </c>
      <c r="G2085" s="11">
        <f t="shared" si="995"/>
        <v>740.26833001796695</v>
      </c>
      <c r="H2085" s="11">
        <f t="shared" si="996"/>
        <v>626.56145017808763</v>
      </c>
      <c r="I2085" s="24">
        <f t="shared" si="1010"/>
        <v>463.29813872481037</v>
      </c>
      <c r="J2085" s="12">
        <f t="shared" si="997"/>
        <v>0.18030998765652809</v>
      </c>
      <c r="K2085" s="24">
        <f t="shared" si="998"/>
        <v>641.1463782118218</v>
      </c>
      <c r="L2085" s="12">
        <f t="shared" si="1011"/>
        <v>0.1713715505478417</v>
      </c>
      <c r="M2085" s="24">
        <f t="shared" si="1012"/>
        <v>740.26833001796695</v>
      </c>
      <c r="N2085" s="12">
        <f t="shared" si="999"/>
        <v>0.15615917396764617</v>
      </c>
      <c r="O2085" s="24">
        <f t="shared" si="1000"/>
        <v>2467.6764654965218</v>
      </c>
      <c r="P2085" s="12">
        <f t="shared" si="1013"/>
        <v>8.4329050200947914E-2</v>
      </c>
      <c r="Q2085" s="24">
        <f t="shared" si="1014"/>
        <v>626.56145017808763</v>
      </c>
      <c r="R2085" s="12">
        <f t="shared" si="1001"/>
        <v>0.27079298644027461</v>
      </c>
      <c r="S2085" s="24">
        <f t="shared" si="1002"/>
        <v>782.67416724982718</v>
      </c>
      <c r="T2085" s="12">
        <f t="shared" si="1015"/>
        <v>0.18584115311245167</v>
      </c>
      <c r="W2085" s="24">
        <f t="shared" si="1016"/>
        <v>737.88012449005157</v>
      </c>
      <c r="X2085" s="24">
        <f t="shared" si="1017"/>
        <v>3135.0694130995917</v>
      </c>
      <c r="Y2085" s="13">
        <f t="shared" si="1003"/>
        <v>0.1713715505478417</v>
      </c>
      <c r="Z2085" s="24">
        <f t="shared" si="1004"/>
        <v>3756.8183442193999</v>
      </c>
      <c r="AA2085" s="24">
        <f t="shared" si="1005"/>
        <v>21493.266044241071</v>
      </c>
      <c r="AB2085" s="24">
        <f t="shared" si="1018"/>
        <v>740.26833001796695</v>
      </c>
      <c r="AC2085" s="24">
        <f t="shared" si="1019"/>
        <v>626.56145017808763</v>
      </c>
      <c r="AE2085" s="14">
        <f t="shared" si="1020"/>
        <v>172.25</v>
      </c>
      <c r="AF2085" s="24">
        <f t="shared" ref="AF2085:AF2148" si="1024">IF(AC2085&lt;=450,Thetha0_0,IF(AC2085&gt;=650,Thetha0_2,(IF(AC2085&lt;=550,Thetha0_0+(Thetha0_1-Thetha0_0)/100*(AC2085-450),Thetha0_1+(Thetha0_2-Thetha0_1)/100*(AC2085-450)))))</f>
        <v>538.28072508904381</v>
      </c>
      <c r="AG2085" s="3">
        <f t="shared" si="1021"/>
        <v>-1</v>
      </c>
      <c r="AH2085" s="3">
        <f>IF(AC2085&lt;=450,AthetaR30_0,IF(AC2085&gt;=650,AthetaR30_2,(IF(AC2085&lt;=550,AthetaR30_0+(AthetaR30_1-AthetaR30_0)/100*(AC2085-450),AthetaR30_1+(AthetaR30_2-AthetaR30_1)/100*(AC2085-450)))))</f>
        <v>0</v>
      </c>
      <c r="AI2085" s="3">
        <f>IF(AD2085&lt;=450,AthetaR60_0,IF(AD2085&gt;=650,AthetaR60_2,(IF(AD2085&lt;=550,AthetaR60_0+(AthetaR60_1-AthetaR60_0)/100*(AD2085-450),AthetaR60_1+(AthetaR60_2-AthetaR60_1)/100*(AD2085-450)))))</f>
        <v>0.5</v>
      </c>
      <c r="AJ2085" s="3">
        <f>IF(AE2085&lt;=450,AthetaR90_0,IF(AE2085&gt;=650,AthetaR90_2,(IF(AE2085&lt;=550,AthetaR90_0+(AthetaR90_1-AthetaR90_0)/100*(AE2085-450),AthetaR90_1+(AthetaR90_2-AthetaR90_1)/100*(AE2085-450)))))</f>
        <v>1.3</v>
      </c>
      <c r="AK2085" s="3">
        <f>IF(AF2085&lt;=450,AthetaR120_0,IF(AF2085&gt;=650,AthetaR120_2,(IF(AF2085&lt;=550,AthetaR120_0+(AthetaR120_1-AthetaR120_0)/100*(AF2085-450),AthetaR120_1+(AthetaR120_2-AthetaR120_1)/100*(AF2085-450)))))</f>
        <v>1.2643787793588848</v>
      </c>
      <c r="AL2085" s="24">
        <f t="shared" si="1022"/>
        <v>740.26833001796695</v>
      </c>
      <c r="AM2085" s="14">
        <f t="shared" si="1023"/>
        <v>614.05532126375056</v>
      </c>
    </row>
    <row r="2086" spans="2:39" x14ac:dyDescent="0.25">
      <c r="B2086" s="3">
        <f t="shared" si="1006"/>
        <v>10340</v>
      </c>
      <c r="C2086" s="14">
        <f t="shared" si="1007"/>
        <v>172.33333333333334</v>
      </c>
      <c r="D2086" s="11">
        <f t="shared" si="1008"/>
        <v>1103.2220892299783</v>
      </c>
      <c r="E2086" s="11">
        <f t="shared" si="994"/>
        <v>888.36665660747963</v>
      </c>
      <c r="F2086" s="11">
        <f t="shared" si="1009"/>
        <v>463.46951027535823</v>
      </c>
      <c r="G2086" s="11">
        <f t="shared" si="995"/>
        <v>740.3526590681679</v>
      </c>
      <c r="H2086" s="11">
        <f t="shared" si="996"/>
        <v>626.74729133120013</v>
      </c>
      <c r="I2086" s="24">
        <f t="shared" si="1010"/>
        <v>463.46951027535823</v>
      </c>
      <c r="J2086" s="12">
        <f t="shared" si="997"/>
        <v>0.1802793009863724</v>
      </c>
      <c r="K2086" s="24">
        <f t="shared" si="998"/>
        <v>641.25551246806776</v>
      </c>
      <c r="L2086" s="12">
        <f t="shared" si="1011"/>
        <v>0.17131798767322587</v>
      </c>
      <c r="M2086" s="24">
        <f t="shared" si="1012"/>
        <v>740.3526590681679</v>
      </c>
      <c r="N2086" s="12">
        <f t="shared" si="999"/>
        <v>0.15726398851159035</v>
      </c>
      <c r="O2086" s="24">
        <f t="shared" si="1000"/>
        <v>2450.3404887441047</v>
      </c>
      <c r="P2086" s="12">
        <f t="shared" si="1013"/>
        <v>8.4893219311253293E-2</v>
      </c>
      <c r="Q2086" s="24">
        <f t="shared" si="1014"/>
        <v>626.74729133120013</v>
      </c>
      <c r="R2086" s="12">
        <f t="shared" si="1001"/>
        <v>0.27072557178973089</v>
      </c>
      <c r="S2086" s="24">
        <f t="shared" si="1002"/>
        <v>782.86906463290745</v>
      </c>
      <c r="T2086" s="12">
        <f t="shared" si="1015"/>
        <v>0.18575503401922097</v>
      </c>
      <c r="W2086" s="24">
        <f t="shared" si="1016"/>
        <v>738.05149604059943</v>
      </c>
      <c r="X2086" s="24">
        <f t="shared" si="1017"/>
        <v>3072.1233079335548</v>
      </c>
      <c r="Y2086" s="13">
        <f t="shared" si="1003"/>
        <v>0.17131798767322587</v>
      </c>
      <c r="Z2086" s="24">
        <f t="shared" si="1004"/>
        <v>3757.8790141720046</v>
      </c>
      <c r="AA2086" s="24">
        <f t="shared" si="1005"/>
        <v>21510.795354206355</v>
      </c>
      <c r="AB2086" s="24">
        <f t="shared" si="1018"/>
        <v>740.3526590681679</v>
      </c>
      <c r="AC2086" s="24">
        <f t="shared" si="1019"/>
        <v>626.74729133120013</v>
      </c>
      <c r="AE2086" s="14">
        <f t="shared" si="1020"/>
        <v>172.33333333333334</v>
      </c>
      <c r="AF2086" s="24">
        <f t="shared" si="1024"/>
        <v>538.37364566560007</v>
      </c>
      <c r="AG2086" s="3">
        <f t="shared" si="1021"/>
        <v>-1</v>
      </c>
      <c r="AH2086" s="3">
        <f>IF(AC2086&lt;=450,AthetaR30_0,IF(AC2086&gt;=650,AthetaR30_2,(IF(AC2086&lt;=550,AthetaR30_0+(AthetaR30_1-AthetaR30_0)/100*(AC2086-450),AthetaR30_1+(AthetaR30_2-AthetaR30_1)/100*(AC2086-450)))))</f>
        <v>0</v>
      </c>
      <c r="AI2086" s="3">
        <f>IF(AD2086&lt;=450,AthetaR60_0,IF(AD2086&gt;=650,AthetaR60_2,(IF(AD2086&lt;=550,AthetaR60_0+(AthetaR60_1-AthetaR60_0)/100*(AD2086-450),AthetaR60_1+(AthetaR60_2-AthetaR60_1)/100*(AD2086-450)))))</f>
        <v>0.5</v>
      </c>
      <c r="AJ2086" s="3">
        <f>IF(AE2086&lt;=450,AthetaR90_0,IF(AE2086&gt;=650,AthetaR90_2,(IF(AE2086&lt;=550,AthetaR90_0+(AthetaR90_1-AthetaR90_0)/100*(AE2086-450),AthetaR90_1+(AthetaR90_2-AthetaR90_1)/100*(AE2086-450)))))</f>
        <v>1.3</v>
      </c>
      <c r="AK2086" s="3">
        <f>IF(AF2086&lt;=450,AthetaR120_0,IF(AF2086&gt;=650,AthetaR120_2,(IF(AF2086&lt;=550,AthetaR120_0+(AthetaR120_1-AthetaR120_0)/100*(AF2086-450),AthetaR120_1+(AthetaR120_2-AthetaR120_1)/100*(AF2086-450)))))</f>
        <v>1.2637097512076796</v>
      </c>
      <c r="AL2086" s="24">
        <f t="shared" si="1022"/>
        <v>740.3526590681679</v>
      </c>
      <c r="AM2086" s="14">
        <f t="shared" si="1023"/>
        <v>614.23253614506336</v>
      </c>
    </row>
    <row r="2087" spans="2:39" x14ac:dyDescent="0.25">
      <c r="B2087" s="3">
        <f t="shared" si="1006"/>
        <v>10345</v>
      </c>
      <c r="C2087" s="14">
        <f t="shared" si="1007"/>
        <v>172.41666666666666</v>
      </c>
      <c r="D2087" s="11">
        <f t="shared" si="1008"/>
        <v>1103.2944716450368</v>
      </c>
      <c r="E2087" s="11">
        <f t="shared" si="994"/>
        <v>888.58045495613169</v>
      </c>
      <c r="F2087" s="11">
        <f t="shared" si="1009"/>
        <v>463.64082826303144</v>
      </c>
      <c r="G2087" s="11">
        <f t="shared" si="995"/>
        <v>740.43755228747909</v>
      </c>
      <c r="H2087" s="11">
        <f t="shared" si="996"/>
        <v>626.9330463652193</v>
      </c>
      <c r="I2087" s="24">
        <f t="shared" si="1010"/>
        <v>463.64082826303144</v>
      </c>
      <c r="J2087" s="12">
        <f t="shared" si="997"/>
        <v>0.18024861130085693</v>
      </c>
      <c r="K2087" s="24">
        <f t="shared" si="998"/>
        <v>641.36469461305455</v>
      </c>
      <c r="L2087" s="12">
        <f t="shared" si="1011"/>
        <v>0.17126443431525834</v>
      </c>
      <c r="M2087" s="24">
        <f t="shared" si="1012"/>
        <v>740.43755228747909</v>
      </c>
      <c r="N2087" s="12">
        <f t="shared" si="999"/>
        <v>0.15837172751257936</v>
      </c>
      <c r="O2087" s="24">
        <f t="shared" si="1000"/>
        <v>2433.2014591476218</v>
      </c>
      <c r="P2087" s="12">
        <f t="shared" si="1013"/>
        <v>8.5458309846476815E-2</v>
      </c>
      <c r="Q2087" s="24">
        <f t="shared" si="1014"/>
        <v>626.9330463652193</v>
      </c>
      <c r="R2087" s="12">
        <f t="shared" si="1001"/>
        <v>0.2706579966377739</v>
      </c>
      <c r="S2087" s="24">
        <f t="shared" si="1002"/>
        <v>783.06452346531648</v>
      </c>
      <c r="T2087" s="12">
        <f t="shared" si="1015"/>
        <v>0.18566885142307274</v>
      </c>
      <c r="W2087" s="24">
        <f t="shared" si="1016"/>
        <v>738.22281402827264</v>
      </c>
      <c r="X2087" s="24">
        <f t="shared" si="1017"/>
        <v>3012.1824485922311</v>
      </c>
      <c r="Y2087" s="13">
        <f t="shared" si="1003"/>
        <v>0.17126443431525834</v>
      </c>
      <c r="Z2087" s="24">
        <f t="shared" si="1004"/>
        <v>3758.9410231964762</v>
      </c>
      <c r="AA2087" s="24">
        <f t="shared" si="1005"/>
        <v>21528.341365078501</v>
      </c>
      <c r="AB2087" s="24">
        <f t="shared" si="1018"/>
        <v>740.43755228747909</v>
      </c>
      <c r="AC2087" s="24">
        <f t="shared" si="1019"/>
        <v>626.9330463652193</v>
      </c>
      <c r="AE2087" s="14">
        <f t="shared" si="1020"/>
        <v>172.41666666666666</v>
      </c>
      <c r="AF2087" s="24">
        <f t="shared" si="1024"/>
        <v>538.46652318260965</v>
      </c>
      <c r="AG2087" s="3">
        <f t="shared" si="1021"/>
        <v>-1</v>
      </c>
      <c r="AH2087" s="3">
        <f>IF(AC2087&lt;=450,AthetaR30_0,IF(AC2087&gt;=650,AthetaR30_2,(IF(AC2087&lt;=550,AthetaR30_0+(AthetaR30_1-AthetaR30_0)/100*(AC2087-450),AthetaR30_1+(AthetaR30_2-AthetaR30_1)/100*(AC2087-450)))))</f>
        <v>0</v>
      </c>
      <c r="AI2087" s="3">
        <f>IF(AD2087&lt;=450,AthetaR60_0,IF(AD2087&gt;=650,AthetaR60_2,(IF(AD2087&lt;=550,AthetaR60_0+(AthetaR60_1-AthetaR60_0)/100*(AD2087-450),AthetaR60_1+(AthetaR60_2-AthetaR60_1)/100*(AD2087-450)))))</f>
        <v>0.5</v>
      </c>
      <c r="AJ2087" s="3">
        <f>IF(AE2087&lt;=450,AthetaR90_0,IF(AE2087&gt;=650,AthetaR90_2,(IF(AE2087&lt;=550,AthetaR90_0+(AthetaR90_1-AthetaR90_0)/100*(AE2087-450),AthetaR90_1+(AthetaR90_2-AthetaR90_1)/100*(AE2087-450)))))</f>
        <v>1.3</v>
      </c>
      <c r="AK2087" s="3">
        <f>IF(AF2087&lt;=450,AthetaR120_0,IF(AF2087&gt;=650,AthetaR120_2,(IF(AF2087&lt;=550,AthetaR120_0+(AthetaR120_1-AthetaR120_0)/100*(AF2087-450),AthetaR120_1+(AthetaR120_2-AthetaR120_1)/100*(AF2087-450)))))</f>
        <v>1.2630410330852107</v>
      </c>
      <c r="AL2087" s="24">
        <f t="shared" si="1022"/>
        <v>740.43755228747909</v>
      </c>
      <c r="AM2087" s="14">
        <f t="shared" si="1023"/>
        <v>614.4096643701705</v>
      </c>
    </row>
    <row r="2088" spans="2:39" x14ac:dyDescent="0.25">
      <c r="B2088" s="3">
        <f t="shared" si="1006"/>
        <v>10350</v>
      </c>
      <c r="C2088" s="14">
        <f t="shared" si="1007"/>
        <v>172.5</v>
      </c>
      <c r="D2088" s="11">
        <f t="shared" si="1008"/>
        <v>1103.3668191096276</v>
      </c>
      <c r="E2088" s="11">
        <f t="shared" si="994"/>
        <v>888.79425330478375</v>
      </c>
      <c r="F2088" s="11">
        <f t="shared" si="1009"/>
        <v>463.81209269734671</v>
      </c>
      <c r="G2088" s="11">
        <f t="shared" si="995"/>
        <v>740.52301059732554</v>
      </c>
      <c r="H2088" s="11">
        <f t="shared" si="996"/>
        <v>627.11871521664239</v>
      </c>
      <c r="I2088" s="24">
        <f t="shared" si="1010"/>
        <v>463.81209269734671</v>
      </c>
      <c r="J2088" s="12">
        <f t="shared" si="997"/>
        <v>0.18021791860948591</v>
      </c>
      <c r="K2088" s="24">
        <f t="shared" si="998"/>
        <v>641.47392464289783</v>
      </c>
      <c r="L2088" s="12">
        <f t="shared" si="1011"/>
        <v>0.1712108904891175</v>
      </c>
      <c r="M2088" s="24">
        <f t="shared" si="1012"/>
        <v>740.52301059732554</v>
      </c>
      <c r="N2088" s="12">
        <f t="shared" si="999"/>
        <v>0.15948234087380975</v>
      </c>
      <c r="O2088" s="24">
        <f t="shared" si="1000"/>
        <v>2416.2569746593172</v>
      </c>
      <c r="P2088" s="12">
        <f t="shared" si="1013"/>
        <v>8.60242902306146E-2</v>
      </c>
      <c r="Q2088" s="24">
        <f t="shared" si="1014"/>
        <v>627.11871521664239</v>
      </c>
      <c r="R2088" s="12">
        <f t="shared" si="1001"/>
        <v>0.27059026045560092</v>
      </c>
      <c r="S2088" s="24">
        <f t="shared" si="1002"/>
        <v>783.26054604619344</v>
      </c>
      <c r="T2088" s="12">
        <f t="shared" si="1015"/>
        <v>0.18558260507789362</v>
      </c>
      <c r="W2088" s="24">
        <f t="shared" si="1016"/>
        <v>738.39407846258791</v>
      </c>
      <c r="X2088" s="24">
        <f t="shared" si="1017"/>
        <v>2955.0366381239392</v>
      </c>
      <c r="Y2088" s="13">
        <f t="shared" si="1003"/>
        <v>0.1712108904891175</v>
      </c>
      <c r="Z2088" s="24">
        <f t="shared" si="1004"/>
        <v>3760.0043710548962</v>
      </c>
      <c r="AA2088" s="24">
        <f t="shared" si="1005"/>
        <v>21545.904089325359</v>
      </c>
      <c r="AB2088" s="24">
        <f t="shared" si="1018"/>
        <v>740.52301059732554</v>
      </c>
      <c r="AC2088" s="24">
        <f t="shared" si="1019"/>
        <v>627.11871521664239</v>
      </c>
      <c r="AE2088" s="14">
        <f t="shared" si="1020"/>
        <v>172.5</v>
      </c>
      <c r="AF2088" s="24">
        <f t="shared" si="1024"/>
        <v>538.55935760832119</v>
      </c>
      <c r="AG2088" s="3">
        <f t="shared" si="1021"/>
        <v>-1</v>
      </c>
      <c r="AH2088" s="3">
        <f>IF(AC2088&lt;=450,AthetaR30_0,IF(AC2088&gt;=650,AthetaR30_2,(IF(AC2088&lt;=550,AthetaR30_0+(AthetaR30_1-AthetaR30_0)/100*(AC2088-450),AthetaR30_1+(AthetaR30_2-AthetaR30_1)/100*(AC2088-450)))))</f>
        <v>0</v>
      </c>
      <c r="AI2088" s="3">
        <f>IF(AD2088&lt;=450,AthetaR60_0,IF(AD2088&gt;=650,AthetaR60_2,(IF(AD2088&lt;=550,AthetaR60_0+(AthetaR60_1-AthetaR60_0)/100*(AD2088-450),AthetaR60_1+(AthetaR60_2-AthetaR60_1)/100*(AD2088-450)))))</f>
        <v>0.5</v>
      </c>
      <c r="AJ2088" s="3">
        <f>IF(AE2088&lt;=450,AthetaR90_0,IF(AE2088&gt;=650,AthetaR90_2,(IF(AE2088&lt;=550,AthetaR90_0+(AthetaR90_1-AthetaR90_0)/100*(AE2088-450),AthetaR90_1+(AthetaR90_2-AthetaR90_1)/100*(AE2088-450)))))</f>
        <v>1.3</v>
      </c>
      <c r="AK2088" s="3">
        <f>IF(AF2088&lt;=450,AthetaR120_0,IF(AF2088&gt;=650,AthetaR120_2,(IF(AF2088&lt;=550,AthetaR120_0+(AthetaR120_1-AthetaR120_0)/100*(AF2088-450),AthetaR120_1+(AthetaR120_2-AthetaR120_1)/100*(AF2088-450)))))</f>
        <v>1.2623726252200875</v>
      </c>
      <c r="AL2088" s="24">
        <f t="shared" si="1022"/>
        <v>740.52301059732554</v>
      </c>
      <c r="AM2088" s="14">
        <f t="shared" si="1023"/>
        <v>614.58670587686197</v>
      </c>
    </row>
    <row r="2089" spans="2:39" x14ac:dyDescent="0.25">
      <c r="B2089" s="3">
        <f t="shared" si="1006"/>
        <v>10355</v>
      </c>
      <c r="C2089" s="14">
        <f t="shared" si="1007"/>
        <v>172.58333333333334</v>
      </c>
      <c r="D2089" s="11">
        <f t="shared" si="1008"/>
        <v>1103.4391316574872</v>
      </c>
      <c r="E2089" s="11">
        <f t="shared" si="994"/>
        <v>889.00805165343581</v>
      </c>
      <c r="F2089" s="11">
        <f t="shared" si="1009"/>
        <v>463.98330358783585</v>
      </c>
      <c r="G2089" s="11">
        <f t="shared" si="995"/>
        <v>740.60903488755616</v>
      </c>
      <c r="H2089" s="11">
        <f t="shared" si="996"/>
        <v>627.3042978217203</v>
      </c>
      <c r="I2089" s="24">
        <f t="shared" si="1010"/>
        <v>463.98330358783585</v>
      </c>
      <c r="J2089" s="12">
        <f t="shared" si="997"/>
        <v>0.18018722292177833</v>
      </c>
      <c r="K2089" s="24">
        <f t="shared" si="998"/>
        <v>641.58320255364038</v>
      </c>
      <c r="L2089" s="12">
        <f t="shared" si="1011"/>
        <v>0.17115735620993089</v>
      </c>
      <c r="M2089" s="24">
        <f t="shared" si="1012"/>
        <v>740.60903488755616</v>
      </c>
      <c r="N2089" s="12">
        <f t="shared" si="999"/>
        <v>0.16059577816706558</v>
      </c>
      <c r="O2089" s="24">
        <f t="shared" si="1000"/>
        <v>2399.5046623857252</v>
      </c>
      <c r="P2089" s="12">
        <f t="shared" si="1013"/>
        <v>8.6591128783802873E-2</v>
      </c>
      <c r="Q2089" s="24">
        <f t="shared" si="1014"/>
        <v>627.3042978217203</v>
      </c>
      <c r="R2089" s="12">
        <f t="shared" si="1001"/>
        <v>0.27052236271225394</v>
      </c>
      <c r="S2089" s="24">
        <f t="shared" si="1002"/>
        <v>783.45713468676297</v>
      </c>
      <c r="T2089" s="12">
        <f t="shared" si="1015"/>
        <v>0.18549629473637497</v>
      </c>
      <c r="W2089" s="24">
        <f t="shared" si="1016"/>
        <v>738.56528935307699</v>
      </c>
      <c r="X2089" s="24">
        <f t="shared" si="1017"/>
        <v>2900.4948354688063</v>
      </c>
      <c r="Y2089" s="13">
        <f t="shared" si="1003"/>
        <v>0.17115735620993089</v>
      </c>
      <c r="Z2089" s="24">
        <f t="shared" si="1004"/>
        <v>3761.0690575089707</v>
      </c>
      <c r="AA2089" s="24">
        <f t="shared" si="1005"/>
        <v>21563.48353941512</v>
      </c>
      <c r="AB2089" s="24">
        <f t="shared" si="1018"/>
        <v>740.60903488755616</v>
      </c>
      <c r="AC2089" s="24">
        <f t="shared" si="1019"/>
        <v>627.3042978217203</v>
      </c>
      <c r="AE2089" s="14">
        <f t="shared" si="1020"/>
        <v>172.58333333333334</v>
      </c>
      <c r="AF2089" s="24">
        <f t="shared" si="1024"/>
        <v>538.65214891086021</v>
      </c>
      <c r="AG2089" s="3">
        <f t="shared" si="1021"/>
        <v>-1</v>
      </c>
      <c r="AH2089" s="3">
        <f>IF(AC2089&lt;=450,AthetaR30_0,IF(AC2089&gt;=650,AthetaR30_2,(IF(AC2089&lt;=550,AthetaR30_0+(AthetaR30_1-AthetaR30_0)/100*(AC2089-450),AthetaR30_1+(AthetaR30_2-AthetaR30_1)/100*(AC2089-450)))))</f>
        <v>0</v>
      </c>
      <c r="AI2089" s="3">
        <f>IF(AD2089&lt;=450,AthetaR60_0,IF(AD2089&gt;=650,AthetaR60_2,(IF(AD2089&lt;=550,AthetaR60_0+(AthetaR60_1-AthetaR60_0)/100*(AD2089-450),AthetaR60_1+(AthetaR60_2-AthetaR60_1)/100*(AD2089-450)))))</f>
        <v>0.5</v>
      </c>
      <c r="AJ2089" s="3">
        <f>IF(AE2089&lt;=450,AthetaR90_0,IF(AE2089&gt;=650,AthetaR90_2,(IF(AE2089&lt;=550,AthetaR90_0+(AthetaR90_1-AthetaR90_0)/100*(AE2089-450),AthetaR90_1+(AthetaR90_2-AthetaR90_1)/100*(AE2089-450)))))</f>
        <v>1.3</v>
      </c>
      <c r="AK2089" s="3">
        <f>IF(AF2089&lt;=450,AthetaR120_0,IF(AF2089&gt;=650,AthetaR120_2,(IF(AF2089&lt;=550,AthetaR120_0+(AthetaR120_1-AthetaR120_0)/100*(AF2089-450),AthetaR120_1+(AthetaR120_2-AthetaR120_1)/100*(AF2089-450)))))</f>
        <v>1.2617045278418066</v>
      </c>
      <c r="AL2089" s="24">
        <f t="shared" si="1022"/>
        <v>740.60903488755616</v>
      </c>
      <c r="AM2089" s="14">
        <f t="shared" si="1023"/>
        <v>614.76366060267628</v>
      </c>
    </row>
    <row r="2090" spans="2:39" x14ac:dyDescent="0.25">
      <c r="B2090" s="3">
        <f t="shared" si="1006"/>
        <v>10360</v>
      </c>
      <c r="C2090" s="14">
        <f t="shared" si="1007"/>
        <v>172.66666666666666</v>
      </c>
      <c r="D2090" s="11">
        <f t="shared" si="1008"/>
        <v>1103.5114093223026</v>
      </c>
      <c r="E2090" s="11">
        <f t="shared" si="994"/>
        <v>889.22185000208788</v>
      </c>
      <c r="F2090" s="11">
        <f t="shared" si="1009"/>
        <v>464.15446094404575</v>
      </c>
      <c r="G2090" s="11">
        <f t="shared" si="995"/>
        <v>740.69562601633993</v>
      </c>
      <c r="H2090" s="11">
        <f t="shared" si="996"/>
        <v>627.48979411645666</v>
      </c>
      <c r="I2090" s="24">
        <f t="shared" si="1010"/>
        <v>464.15446094404575</v>
      </c>
      <c r="J2090" s="12">
        <f t="shared" si="997"/>
        <v>0.18015652424726797</v>
      </c>
      <c r="K2090" s="24">
        <f t="shared" si="998"/>
        <v>641.69252834125098</v>
      </c>
      <c r="L2090" s="12">
        <f t="shared" si="1011"/>
        <v>0.17110383149283703</v>
      </c>
      <c r="M2090" s="24">
        <f t="shared" si="1012"/>
        <v>740.69562601633993</v>
      </c>
      <c r="N2090" s="12">
        <f t="shared" si="999"/>
        <v>0.16171198864498657</v>
      </c>
      <c r="O2090" s="24">
        <f t="shared" si="1000"/>
        <v>2382.942178253179</v>
      </c>
      <c r="P2090" s="12">
        <f t="shared" si="1013"/>
        <v>8.7158793730296696E-2</v>
      </c>
      <c r="Q2090" s="24">
        <f t="shared" si="1014"/>
        <v>627.48979411645666</v>
      </c>
      <c r="R2090" s="12">
        <f t="shared" si="1001"/>
        <v>0.2704543028746102</v>
      </c>
      <c r="S2090" s="24">
        <f t="shared" si="1002"/>
        <v>783.65429171041114</v>
      </c>
      <c r="T2090" s="12">
        <f t="shared" si="1015"/>
        <v>0.18540992015010041</v>
      </c>
      <c r="W2090" s="24">
        <f t="shared" si="1016"/>
        <v>738.73644670928695</v>
      </c>
      <c r="X2090" s="24">
        <f t="shared" si="1017"/>
        <v>2848.3830218992643</v>
      </c>
      <c r="Y2090" s="13">
        <f t="shared" si="1003"/>
        <v>0.17110383149283703</v>
      </c>
      <c r="Z2090" s="24">
        <f t="shared" si="1004"/>
        <v>3762.1350823200232</v>
      </c>
      <c r="AA2090" s="24">
        <f t="shared" si="1005"/>
        <v>21581.079727816203</v>
      </c>
      <c r="AB2090" s="24">
        <f t="shared" si="1018"/>
        <v>740.69562601633993</v>
      </c>
      <c r="AC2090" s="24">
        <f t="shared" si="1019"/>
        <v>627.48979411645666</v>
      </c>
      <c r="AE2090" s="14">
        <f t="shared" si="1020"/>
        <v>172.66666666666666</v>
      </c>
      <c r="AF2090" s="24">
        <f t="shared" si="1024"/>
        <v>538.74489705822839</v>
      </c>
      <c r="AG2090" s="3">
        <f t="shared" si="1021"/>
        <v>-1</v>
      </c>
      <c r="AH2090" s="3">
        <f>IF(AC2090&lt;=450,AthetaR30_0,IF(AC2090&gt;=650,AthetaR30_2,(IF(AC2090&lt;=550,AthetaR30_0+(AthetaR30_1-AthetaR30_0)/100*(AC2090-450),AthetaR30_1+(AthetaR30_2-AthetaR30_1)/100*(AC2090-450)))))</f>
        <v>0</v>
      </c>
      <c r="AI2090" s="3">
        <f>IF(AD2090&lt;=450,AthetaR60_0,IF(AD2090&gt;=650,AthetaR60_2,(IF(AD2090&lt;=550,AthetaR60_0+(AthetaR60_1-AthetaR60_0)/100*(AD2090-450),AthetaR60_1+(AthetaR60_2-AthetaR60_1)/100*(AD2090-450)))))</f>
        <v>0.5</v>
      </c>
      <c r="AJ2090" s="3">
        <f>IF(AE2090&lt;=450,AthetaR90_0,IF(AE2090&gt;=650,AthetaR90_2,(IF(AE2090&lt;=550,AthetaR90_0+(AthetaR90_1-AthetaR90_0)/100*(AE2090-450),AthetaR90_1+(AthetaR90_2-AthetaR90_1)/100*(AE2090-450)))))</f>
        <v>1.3</v>
      </c>
      <c r="AK2090" s="3">
        <f>IF(AF2090&lt;=450,AthetaR120_0,IF(AF2090&gt;=650,AthetaR120_2,(IF(AF2090&lt;=550,AthetaR120_0+(AthetaR120_1-AthetaR120_0)/100*(AF2090-450),AthetaR120_1+(AthetaR120_2-AthetaR120_1)/100*(AF2090-450)))))</f>
        <v>1.2610367411807557</v>
      </c>
      <c r="AL2090" s="24">
        <f t="shared" si="1022"/>
        <v>740.69562601633993</v>
      </c>
      <c r="AM2090" s="14">
        <f t="shared" si="1023"/>
        <v>614.94052848489923</v>
      </c>
    </row>
    <row r="2091" spans="2:39" x14ac:dyDescent="0.25">
      <c r="B2091" s="3">
        <f t="shared" si="1006"/>
        <v>10365</v>
      </c>
      <c r="C2091" s="14">
        <f t="shared" si="1007"/>
        <v>172.75</v>
      </c>
      <c r="D2091" s="11">
        <f t="shared" si="1008"/>
        <v>1103.5836521377121</v>
      </c>
      <c r="E2091" s="11">
        <f t="shared" si="994"/>
        <v>889.43564835073994</v>
      </c>
      <c r="F2091" s="11">
        <f t="shared" si="1009"/>
        <v>464.32556477553857</v>
      </c>
      <c r="G2091" s="11">
        <f t="shared" si="995"/>
        <v>740.78278481007021</v>
      </c>
      <c r="H2091" s="11">
        <f t="shared" si="996"/>
        <v>627.67520403660671</v>
      </c>
      <c r="I2091" s="24">
        <f t="shared" si="1010"/>
        <v>464.32556477553857</v>
      </c>
      <c r="J2091" s="12">
        <f t="shared" si="997"/>
        <v>0.18012582259550322</v>
      </c>
      <c r="K2091" s="24">
        <f t="shared" si="998"/>
        <v>641.80190200162519</v>
      </c>
      <c r="L2091" s="12">
        <f t="shared" si="1011"/>
        <v>0.17105031635294818</v>
      </c>
      <c r="M2091" s="24">
        <f t="shared" si="1012"/>
        <v>740.78278481007021</v>
      </c>
      <c r="N2091" s="12">
        <f t="shared" si="999"/>
        <v>0.16283092125342785</v>
      </c>
      <c r="O2091" s="24">
        <f t="shared" si="1000"/>
        <v>2366.5672066768179</v>
      </c>
      <c r="P2091" s="12">
        <f t="shared" si="1013"/>
        <v>8.7727253206375755E-2</v>
      </c>
      <c r="Q2091" s="24">
        <f t="shared" si="1014"/>
        <v>627.67520403660671</v>
      </c>
      <c r="R2091" s="12">
        <f t="shared" si="1001"/>
        <v>0.27038608040737178</v>
      </c>
      <c r="S2091" s="24">
        <f t="shared" si="1002"/>
        <v>783.85201945276356</v>
      </c>
      <c r="T2091" s="12">
        <f t="shared" si="1015"/>
        <v>0.18532348106948454</v>
      </c>
      <c r="W2091" s="24">
        <f t="shared" si="1016"/>
        <v>738.90755054077977</v>
      </c>
      <c r="X2091" s="24">
        <f t="shared" si="1017"/>
        <v>2798.5423464069017</v>
      </c>
      <c r="Y2091" s="13">
        <f t="shared" si="1003"/>
        <v>0.17105031635294818</v>
      </c>
      <c r="Z2091" s="24">
        <f t="shared" si="1004"/>
        <v>3763.2024452490041</v>
      </c>
      <c r="AA2091" s="24">
        <f t="shared" si="1005"/>
        <v>21598.692666997329</v>
      </c>
      <c r="AB2091" s="24">
        <f t="shared" si="1018"/>
        <v>740.78278481007021</v>
      </c>
      <c r="AC2091" s="24">
        <f t="shared" si="1019"/>
        <v>627.67520403660671</v>
      </c>
      <c r="AE2091" s="14">
        <f t="shared" si="1020"/>
        <v>172.75</v>
      </c>
      <c r="AF2091" s="24">
        <f t="shared" si="1024"/>
        <v>538.83760201830341</v>
      </c>
      <c r="AG2091" s="3">
        <f t="shared" si="1021"/>
        <v>-1</v>
      </c>
      <c r="AH2091" s="3">
        <f>IF(AC2091&lt;=450,AthetaR30_0,IF(AC2091&gt;=650,AthetaR30_2,(IF(AC2091&lt;=550,AthetaR30_0+(AthetaR30_1-AthetaR30_0)/100*(AC2091-450),AthetaR30_1+(AthetaR30_2-AthetaR30_1)/100*(AC2091-450)))))</f>
        <v>0</v>
      </c>
      <c r="AI2091" s="3">
        <f>IF(AD2091&lt;=450,AthetaR60_0,IF(AD2091&gt;=650,AthetaR60_2,(IF(AD2091&lt;=550,AthetaR60_0+(AthetaR60_1-AthetaR60_0)/100*(AD2091-450),AthetaR60_1+(AthetaR60_2-AthetaR60_1)/100*(AD2091-450)))))</f>
        <v>0.5</v>
      </c>
      <c r="AJ2091" s="3">
        <f>IF(AE2091&lt;=450,AthetaR90_0,IF(AE2091&gt;=650,AthetaR90_2,(IF(AE2091&lt;=550,AthetaR90_0+(AthetaR90_1-AthetaR90_0)/100*(AE2091-450),AthetaR90_1+(AthetaR90_2-AthetaR90_1)/100*(AE2091-450)))))</f>
        <v>1.3</v>
      </c>
      <c r="AK2091" s="3">
        <f>IF(AF2091&lt;=450,AthetaR120_0,IF(AF2091&gt;=650,AthetaR120_2,(IF(AF2091&lt;=550,AthetaR120_0+(AthetaR120_1-AthetaR120_0)/100*(AF2091-450),AthetaR120_1+(AthetaR120_2-AthetaR120_1)/100*(AF2091-450)))))</f>
        <v>1.2603692654682157</v>
      </c>
      <c r="AL2091" s="24">
        <f t="shared" si="1022"/>
        <v>740.78278481007021</v>
      </c>
      <c r="AM2091" s="14">
        <f t="shared" si="1023"/>
        <v>615.11730946056286</v>
      </c>
    </row>
    <row r="2092" spans="2:39" x14ac:dyDescent="0.25">
      <c r="B2092" s="3">
        <f t="shared" si="1006"/>
        <v>10370</v>
      </c>
      <c r="C2092" s="14">
        <f t="shared" si="1007"/>
        <v>172.83333333333334</v>
      </c>
      <c r="D2092" s="11">
        <f t="shared" si="1008"/>
        <v>1103.6558601373056</v>
      </c>
      <c r="E2092" s="11">
        <f t="shared" si="994"/>
        <v>889.64944669939212</v>
      </c>
      <c r="F2092" s="11">
        <f t="shared" si="1009"/>
        <v>464.4966150918915</v>
      </c>
      <c r="G2092" s="11">
        <f t="shared" si="995"/>
        <v>740.87051206327658</v>
      </c>
      <c r="H2092" s="11">
        <f t="shared" si="996"/>
        <v>627.86052751767625</v>
      </c>
      <c r="I2092" s="24">
        <f t="shared" si="1010"/>
        <v>464.4966150918915</v>
      </c>
      <c r="J2092" s="12">
        <f t="shared" si="997"/>
        <v>0.18009511797604694</v>
      </c>
      <c r="K2092" s="24">
        <f t="shared" si="998"/>
        <v>641.91132353058572</v>
      </c>
      <c r="L2092" s="12">
        <f t="shared" si="1011"/>
        <v>0.17099681080535853</v>
      </c>
      <c r="M2092" s="24">
        <f t="shared" si="1012"/>
        <v>740.87051206327658</v>
      </c>
      <c r="N2092" s="12">
        <f t="shared" si="999"/>
        <v>0.16395252464389032</v>
      </c>
      <c r="O2092" s="24">
        <f t="shared" si="1000"/>
        <v>2350.3774602332578</v>
      </c>
      <c r="P2092" s="12">
        <f t="shared" si="1013"/>
        <v>8.8296475268293095E-2</v>
      </c>
      <c r="Q2092" s="24">
        <f t="shared" si="1014"/>
        <v>627.86052751767625</v>
      </c>
      <c r="R2092" s="12">
        <f t="shared" si="1001"/>
        <v>0.27031769477305534</v>
      </c>
      <c r="S2092" s="24">
        <f t="shared" si="1002"/>
        <v>784.05032026176343</v>
      </c>
      <c r="T2092" s="12">
        <f t="shared" si="1015"/>
        <v>0.18523697724377933</v>
      </c>
      <c r="W2092" s="24">
        <f t="shared" si="1016"/>
        <v>739.07860085713276</v>
      </c>
      <c r="X2092" s="24">
        <f t="shared" si="1017"/>
        <v>2750.8275083941512</v>
      </c>
      <c r="Y2092" s="13">
        <f t="shared" si="1003"/>
        <v>0.17099681080535853</v>
      </c>
      <c r="Z2092" s="24">
        <f t="shared" si="1004"/>
        <v>3764.2711460564842</v>
      </c>
      <c r="AA2092" s="24">
        <f t="shared" si="1005"/>
        <v>21616.32236942746</v>
      </c>
      <c r="AB2092" s="24">
        <f t="shared" si="1018"/>
        <v>740.87051206327658</v>
      </c>
      <c r="AC2092" s="24">
        <f t="shared" si="1019"/>
        <v>627.86052751767625</v>
      </c>
      <c r="AE2092" s="14">
        <f t="shared" si="1020"/>
        <v>172.83333333333334</v>
      </c>
      <c r="AF2092" s="24">
        <f t="shared" si="1024"/>
        <v>538.93026375883812</v>
      </c>
      <c r="AG2092" s="3">
        <f t="shared" si="1021"/>
        <v>-1</v>
      </c>
      <c r="AH2092" s="3">
        <f>IF(AC2092&lt;=450,AthetaR30_0,IF(AC2092&gt;=650,AthetaR30_2,(IF(AC2092&lt;=550,AthetaR30_0+(AthetaR30_1-AthetaR30_0)/100*(AC2092-450),AthetaR30_1+(AthetaR30_2-AthetaR30_1)/100*(AC2092-450)))))</f>
        <v>0</v>
      </c>
      <c r="AI2092" s="3">
        <f>IF(AD2092&lt;=450,AthetaR60_0,IF(AD2092&gt;=650,AthetaR60_2,(IF(AD2092&lt;=550,AthetaR60_0+(AthetaR60_1-AthetaR60_0)/100*(AD2092-450),AthetaR60_1+(AthetaR60_2-AthetaR60_1)/100*(AD2092-450)))))</f>
        <v>0.5</v>
      </c>
      <c r="AJ2092" s="3">
        <f>IF(AE2092&lt;=450,AthetaR90_0,IF(AE2092&gt;=650,AthetaR90_2,(IF(AE2092&lt;=550,AthetaR90_0+(AthetaR90_1-AthetaR90_0)/100*(AE2092-450),AthetaR90_1+(AthetaR90_2-AthetaR90_1)/100*(AE2092-450)))))</f>
        <v>1.3</v>
      </c>
      <c r="AK2092" s="3">
        <f>IF(AF2092&lt;=450,AthetaR120_0,IF(AF2092&gt;=650,AthetaR120_2,(IF(AF2092&lt;=550,AthetaR120_0+(AthetaR120_1-AthetaR120_0)/100*(AF2092-450),AthetaR120_1+(AthetaR120_2-AthetaR120_1)/100*(AF2092-450)))))</f>
        <v>1.2597021009363658</v>
      </c>
      <c r="AL2092" s="24">
        <f t="shared" si="1022"/>
        <v>740.87051206327658</v>
      </c>
      <c r="AM2092" s="14">
        <f t="shared" si="1023"/>
        <v>615.29400346644411</v>
      </c>
    </row>
    <row r="2093" spans="2:39" x14ac:dyDescent="0.25">
      <c r="B2093" s="3">
        <f t="shared" si="1006"/>
        <v>10375</v>
      </c>
      <c r="C2093" s="14">
        <f t="shared" si="1007"/>
        <v>172.91666666666666</v>
      </c>
      <c r="D2093" s="11">
        <f t="shared" si="1008"/>
        <v>1103.7280333546244</v>
      </c>
      <c r="E2093" s="11">
        <f t="shared" si="994"/>
        <v>889.86324504804406</v>
      </c>
      <c r="F2093" s="11">
        <f t="shared" si="1009"/>
        <v>464.66761190269688</v>
      </c>
      <c r="G2093" s="11">
        <f t="shared" si="995"/>
        <v>740.95880853854487</v>
      </c>
      <c r="H2093" s="11">
        <f t="shared" si="996"/>
        <v>628.04576449492004</v>
      </c>
      <c r="I2093" s="24">
        <f t="shared" si="1010"/>
        <v>464.66761190269688</v>
      </c>
      <c r="J2093" s="12">
        <f t="shared" si="997"/>
        <v>0.18006441039847662</v>
      </c>
      <c r="K2093" s="24">
        <f t="shared" si="998"/>
        <v>642.02079292388203</v>
      </c>
      <c r="L2093" s="12">
        <f t="shared" si="1011"/>
        <v>0.17094331486515266</v>
      </c>
      <c r="M2093" s="24">
        <f t="shared" si="1012"/>
        <v>740.95880853854487</v>
      </c>
      <c r="N2093" s="12">
        <f t="shared" si="999"/>
        <v>0.1650767471860278</v>
      </c>
      <c r="O2093" s="24">
        <f t="shared" si="1000"/>
        <v>2334.3706793366832</v>
      </c>
      <c r="P2093" s="12">
        <f t="shared" si="1013"/>
        <v>8.8866427900228515E-2</v>
      </c>
      <c r="Q2093" s="24">
        <f t="shared" si="1014"/>
        <v>628.04576449492004</v>
      </c>
      <c r="R2093" s="12">
        <f t="shared" si="1001"/>
        <v>0.27024914543198247</v>
      </c>
      <c r="S2093" s="24">
        <f t="shared" si="1002"/>
        <v>784.24919649774927</v>
      </c>
      <c r="T2093" s="12">
        <f t="shared" si="1015"/>
        <v>0.18515040842108199</v>
      </c>
      <c r="W2093" s="24">
        <f t="shared" si="1016"/>
        <v>739.24959766793813</v>
      </c>
      <c r="X2093" s="24">
        <f t="shared" si="1017"/>
        <v>2705.1053429862418</v>
      </c>
      <c r="Y2093" s="13">
        <f t="shared" si="1003"/>
        <v>0.17094331486515266</v>
      </c>
      <c r="Z2093" s="24">
        <f t="shared" si="1004"/>
        <v>3765.3411845026485</v>
      </c>
      <c r="AA2093" s="24">
        <f t="shared" si="1005"/>
        <v>21633.968847575696</v>
      </c>
      <c r="AB2093" s="24">
        <f t="shared" si="1018"/>
        <v>740.95880853854487</v>
      </c>
      <c r="AC2093" s="24">
        <f t="shared" si="1019"/>
        <v>628.04576449492004</v>
      </c>
      <c r="AE2093" s="14">
        <f t="shared" si="1020"/>
        <v>172.91666666666666</v>
      </c>
      <c r="AF2093" s="24">
        <f t="shared" si="1024"/>
        <v>539.02288224746007</v>
      </c>
      <c r="AG2093" s="3">
        <f t="shared" si="1021"/>
        <v>-1</v>
      </c>
      <c r="AH2093" s="3">
        <f>IF(AC2093&lt;=450,AthetaR30_0,IF(AC2093&gt;=650,AthetaR30_2,(IF(AC2093&lt;=550,AthetaR30_0+(AthetaR30_1-AthetaR30_0)/100*(AC2093-450),AthetaR30_1+(AthetaR30_2-AthetaR30_1)/100*(AC2093-450)))))</f>
        <v>0</v>
      </c>
      <c r="AI2093" s="3">
        <f>IF(AD2093&lt;=450,AthetaR60_0,IF(AD2093&gt;=650,AthetaR60_2,(IF(AD2093&lt;=550,AthetaR60_0+(AthetaR60_1-AthetaR60_0)/100*(AD2093-450),AthetaR60_1+(AthetaR60_2-AthetaR60_1)/100*(AD2093-450)))))</f>
        <v>0.5</v>
      </c>
      <c r="AJ2093" s="3">
        <f>IF(AE2093&lt;=450,AthetaR90_0,IF(AE2093&gt;=650,AthetaR90_2,(IF(AE2093&lt;=550,AthetaR90_0+(AthetaR90_1-AthetaR90_0)/100*(AE2093-450),AthetaR90_1+(AthetaR90_2-AthetaR90_1)/100*(AE2093-450)))))</f>
        <v>1.3</v>
      </c>
      <c r="AK2093" s="3">
        <f>IF(AF2093&lt;=450,AthetaR120_0,IF(AF2093&gt;=650,AthetaR120_2,(IF(AF2093&lt;=550,AthetaR120_0+(AthetaR120_1-AthetaR120_0)/100*(AF2093-450),AthetaR120_1+(AthetaR120_2-AthetaR120_1)/100*(AF2093-450)))))</f>
        <v>1.2590352478182876</v>
      </c>
      <c r="AL2093" s="24">
        <f t="shared" si="1022"/>
        <v>740.95880853854487</v>
      </c>
      <c r="AM2093" s="14">
        <f t="shared" si="1023"/>
        <v>615.47061043906388</v>
      </c>
    </row>
    <row r="2094" spans="2:39" x14ac:dyDescent="0.25">
      <c r="B2094" s="3">
        <f t="shared" si="1006"/>
        <v>10380</v>
      </c>
      <c r="C2094" s="14">
        <f t="shared" si="1007"/>
        <v>173</v>
      </c>
      <c r="D2094" s="11">
        <f t="shared" si="1008"/>
        <v>1103.800171823161</v>
      </c>
      <c r="E2094" s="11">
        <f t="shared" si="994"/>
        <v>890.07704339669624</v>
      </c>
      <c r="F2094" s="11">
        <f t="shared" si="1009"/>
        <v>464.83855521756203</v>
      </c>
      <c r="G2094" s="11">
        <f t="shared" si="995"/>
        <v>741.04767496644513</v>
      </c>
      <c r="H2094" s="11">
        <f t="shared" si="996"/>
        <v>628.23091490334116</v>
      </c>
      <c r="I2094" s="24">
        <f t="shared" si="1010"/>
        <v>464.83855521756203</v>
      </c>
      <c r="J2094" s="12">
        <f t="shared" si="997"/>
        <v>0.18003369987238418</v>
      </c>
      <c r="K2094" s="24">
        <f t="shared" si="998"/>
        <v>642.13031017719049</v>
      </c>
      <c r="L2094" s="12">
        <f t="shared" si="1011"/>
        <v>0.17088982854740084</v>
      </c>
      <c r="M2094" s="24">
        <f t="shared" si="1012"/>
        <v>741.04767496644513</v>
      </c>
      <c r="N2094" s="12">
        <f t="shared" si="999"/>
        <v>0.16620353698021631</v>
      </c>
      <c r="O2094" s="24">
        <f t="shared" si="1000"/>
        <v>2318.5446319184348</v>
      </c>
      <c r="P2094" s="12">
        <f t="shared" si="1013"/>
        <v>8.9437079022228042E-2</v>
      </c>
      <c r="Q2094" s="24">
        <f t="shared" si="1014"/>
        <v>628.23091490334116</v>
      </c>
      <c r="R2094" s="12">
        <f t="shared" si="1001"/>
        <v>0.27018043184226903</v>
      </c>
      <c r="S2094" s="24">
        <f t="shared" si="1002"/>
        <v>784.44865053353487</v>
      </c>
      <c r="T2094" s="12">
        <f t="shared" si="1015"/>
        <v>0.18506377434832263</v>
      </c>
      <c r="W2094" s="24">
        <f t="shared" si="1016"/>
        <v>739.42054098280323</v>
      </c>
      <c r="X2094" s="24">
        <f t="shared" si="1017"/>
        <v>2661.2535799532029</v>
      </c>
      <c r="Y2094" s="13">
        <f t="shared" si="1003"/>
        <v>0.17088982854740084</v>
      </c>
      <c r="Z2094" s="24">
        <f t="shared" si="1004"/>
        <v>3766.4125603473253</v>
      </c>
      <c r="AA2094" s="24">
        <f t="shared" si="1005"/>
        <v>21651.632113911666</v>
      </c>
      <c r="AB2094" s="24">
        <f t="shared" si="1018"/>
        <v>741.04767496644513</v>
      </c>
      <c r="AC2094" s="24">
        <f t="shared" si="1019"/>
        <v>628.23091490334116</v>
      </c>
      <c r="AE2094" s="14">
        <f t="shared" si="1020"/>
        <v>173</v>
      </c>
      <c r="AF2094" s="24">
        <f t="shared" si="1024"/>
        <v>539.11545745167064</v>
      </c>
      <c r="AG2094" s="3">
        <f t="shared" si="1021"/>
        <v>-1</v>
      </c>
      <c r="AH2094" s="3">
        <f>IF(AC2094&lt;=450,AthetaR30_0,IF(AC2094&gt;=650,AthetaR30_2,(IF(AC2094&lt;=550,AthetaR30_0+(AthetaR30_1-AthetaR30_0)/100*(AC2094-450),AthetaR30_1+(AthetaR30_2-AthetaR30_1)/100*(AC2094-450)))))</f>
        <v>0</v>
      </c>
      <c r="AI2094" s="3">
        <f>IF(AD2094&lt;=450,AthetaR60_0,IF(AD2094&gt;=650,AthetaR60_2,(IF(AD2094&lt;=550,AthetaR60_0+(AthetaR60_1-AthetaR60_0)/100*(AD2094-450),AthetaR60_1+(AthetaR60_2-AthetaR60_1)/100*(AD2094-450)))))</f>
        <v>0.5</v>
      </c>
      <c r="AJ2094" s="3">
        <f>IF(AE2094&lt;=450,AthetaR90_0,IF(AE2094&gt;=650,AthetaR90_2,(IF(AE2094&lt;=550,AthetaR90_0+(AthetaR90_1-AthetaR90_0)/100*(AE2094-450),AthetaR90_1+(AthetaR90_2-AthetaR90_1)/100*(AE2094-450)))))</f>
        <v>1.3</v>
      </c>
      <c r="AK2094" s="3">
        <f>IF(AF2094&lt;=450,AthetaR120_0,IF(AF2094&gt;=650,AthetaR120_2,(IF(AF2094&lt;=550,AthetaR120_0+(AthetaR120_1-AthetaR120_0)/100*(AF2094-450),AthetaR120_1+(AthetaR120_2-AthetaR120_1)/100*(AF2094-450)))))</f>
        <v>1.2583687063479716</v>
      </c>
      <c r="AL2094" s="24">
        <f t="shared" si="1022"/>
        <v>741.04767496644513</v>
      </c>
      <c r="AM2094" s="14">
        <f t="shared" si="1023"/>
        <v>615.6471303146858</v>
      </c>
    </row>
    <row r="2095" spans="2:39" x14ac:dyDescent="0.25">
      <c r="B2095" s="3">
        <f t="shared" si="1006"/>
        <v>10385</v>
      </c>
      <c r="C2095" s="14">
        <f t="shared" si="1007"/>
        <v>173.08333333333334</v>
      </c>
      <c r="D2095" s="11">
        <f t="shared" si="1008"/>
        <v>1103.8722755763604</v>
      </c>
      <c r="E2095" s="11">
        <f t="shared" si="994"/>
        <v>890.29084174534842</v>
      </c>
      <c r="F2095" s="11">
        <f t="shared" si="1009"/>
        <v>465.00944504610942</v>
      </c>
      <c r="G2095" s="11">
        <f t="shared" si="995"/>
        <v>741.13711204546735</v>
      </c>
      <c r="H2095" s="11">
        <f t="shared" si="996"/>
        <v>628.41597867768951</v>
      </c>
      <c r="I2095" s="24">
        <f t="shared" si="1010"/>
        <v>465.00944504610942</v>
      </c>
      <c r="J2095" s="12">
        <f t="shared" si="997"/>
        <v>0.18000298640737578</v>
      </c>
      <c r="K2095" s="24">
        <f t="shared" si="998"/>
        <v>642.23987528611508</v>
      </c>
      <c r="L2095" s="12">
        <f t="shared" si="1011"/>
        <v>0.17083635186714349</v>
      </c>
      <c r="M2095" s="24">
        <f t="shared" si="1012"/>
        <v>741.13711204546735</v>
      </c>
      <c r="N2095" s="12">
        <f t="shared" si="999"/>
        <v>0.16733284187018097</v>
      </c>
      <c r="O2095" s="24">
        <f t="shared" si="1000"/>
        <v>2302.8971131100338</v>
      </c>
      <c r="P2095" s="12">
        <f t="shared" si="1013"/>
        <v>9.0008396498124768E-2</v>
      </c>
      <c r="Q2095" s="24">
        <f t="shared" si="1014"/>
        <v>628.41597867768951</v>
      </c>
      <c r="R2095" s="12">
        <f t="shared" si="1001"/>
        <v>0.27011155345981497</v>
      </c>
      <c r="S2095" s="24">
        <f t="shared" si="1002"/>
        <v>784.64868475448884</v>
      </c>
      <c r="T2095" s="12">
        <f t="shared" si="1015"/>
        <v>0.18497707477123415</v>
      </c>
      <c r="W2095" s="24">
        <f t="shared" si="1016"/>
        <v>739.59143081135062</v>
      </c>
      <c r="X2095" s="24">
        <f t="shared" si="1017"/>
        <v>2619.1597518840517</v>
      </c>
      <c r="Y2095" s="13">
        <f t="shared" si="1003"/>
        <v>0.17083635186714349</v>
      </c>
      <c r="Z2095" s="24">
        <f t="shared" si="1004"/>
        <v>3767.4852733499447</v>
      </c>
      <c r="AA2095" s="24">
        <f t="shared" si="1005"/>
        <v>21669.312180904923</v>
      </c>
      <c r="AB2095" s="24">
        <f t="shared" si="1018"/>
        <v>741.13711204546735</v>
      </c>
      <c r="AC2095" s="24">
        <f t="shared" si="1019"/>
        <v>628.41597867768951</v>
      </c>
      <c r="AE2095" s="14">
        <f t="shared" si="1020"/>
        <v>173.08333333333334</v>
      </c>
      <c r="AF2095" s="24">
        <f t="shared" si="1024"/>
        <v>539.20798933884475</v>
      </c>
      <c r="AG2095" s="3">
        <f t="shared" si="1021"/>
        <v>-1</v>
      </c>
      <c r="AH2095" s="3">
        <f>IF(AC2095&lt;=450,AthetaR30_0,IF(AC2095&gt;=650,AthetaR30_2,(IF(AC2095&lt;=550,AthetaR30_0+(AthetaR30_1-AthetaR30_0)/100*(AC2095-450),AthetaR30_1+(AthetaR30_2-AthetaR30_1)/100*(AC2095-450)))))</f>
        <v>0</v>
      </c>
      <c r="AI2095" s="3">
        <f>IF(AD2095&lt;=450,AthetaR60_0,IF(AD2095&gt;=650,AthetaR60_2,(IF(AD2095&lt;=550,AthetaR60_0+(AthetaR60_1-AthetaR60_0)/100*(AD2095-450),AthetaR60_1+(AthetaR60_2-AthetaR60_1)/100*(AD2095-450)))))</f>
        <v>0.5</v>
      </c>
      <c r="AJ2095" s="3">
        <f>IF(AE2095&lt;=450,AthetaR90_0,IF(AE2095&gt;=650,AthetaR90_2,(IF(AE2095&lt;=550,AthetaR90_0+(AthetaR90_1-AthetaR90_0)/100*(AE2095-450),AthetaR90_1+(AthetaR90_2-AthetaR90_1)/100*(AE2095-450)))))</f>
        <v>1.3</v>
      </c>
      <c r="AK2095" s="3">
        <f>IF(AF2095&lt;=450,AthetaR120_0,IF(AF2095&gt;=650,AthetaR120_2,(IF(AF2095&lt;=550,AthetaR120_0+(AthetaR120_1-AthetaR120_0)/100*(AF2095-450),AthetaR120_1+(AthetaR120_2-AthetaR120_1)/100*(AF2095-450)))))</f>
        <v>1.257702476760318</v>
      </c>
      <c r="AL2095" s="24">
        <f t="shared" si="1022"/>
        <v>741.13711204546735</v>
      </c>
      <c r="AM2095" s="14">
        <f t="shared" si="1023"/>
        <v>615.82356302931464</v>
      </c>
    </row>
    <row r="2096" spans="2:39" x14ac:dyDescent="0.25">
      <c r="B2096" s="3">
        <f t="shared" si="1006"/>
        <v>10390</v>
      </c>
      <c r="C2096" s="14">
        <f t="shared" si="1007"/>
        <v>173.16666666666666</v>
      </c>
      <c r="D2096" s="11">
        <f t="shared" si="1008"/>
        <v>1103.9443446476184</v>
      </c>
      <c r="E2096" s="11">
        <f t="shared" si="994"/>
        <v>890.50464009400037</v>
      </c>
      <c r="F2096" s="11">
        <f t="shared" si="1009"/>
        <v>465.18028139797656</v>
      </c>
      <c r="G2096" s="11">
        <f t="shared" si="995"/>
        <v>741.22712044196544</v>
      </c>
      <c r="H2096" s="11">
        <f t="shared" si="996"/>
        <v>628.60095575246078</v>
      </c>
      <c r="I2096" s="24">
        <f t="shared" si="1010"/>
        <v>465.18028139797656</v>
      </c>
      <c r="J2096" s="12">
        <f t="shared" si="997"/>
        <v>0.17997227001307178</v>
      </c>
      <c r="K2096" s="24">
        <f t="shared" si="998"/>
        <v>642.34948824618709</v>
      </c>
      <c r="L2096" s="12">
        <f t="shared" si="1011"/>
        <v>0.17078288483942689</v>
      </c>
      <c r="M2096" s="24">
        <f t="shared" si="1012"/>
        <v>741.22712044196544</v>
      </c>
      <c r="N2096" s="12">
        <f t="shared" si="999"/>
        <v>0.16846460945567576</v>
      </c>
      <c r="O2096" s="24">
        <f t="shared" si="1000"/>
        <v>2287.425944929555</v>
      </c>
      <c r="P2096" s="12">
        <f t="shared" si="1013"/>
        <v>9.0580348143499606E-2</v>
      </c>
      <c r="Q2096" s="24">
        <f t="shared" si="1014"/>
        <v>628.60095575246078</v>
      </c>
      <c r="R2096" s="12">
        <f t="shared" si="1001"/>
        <v>0.27004250973829436</v>
      </c>
      <c r="S2096" s="24">
        <f t="shared" si="1002"/>
        <v>784.84930155861446</v>
      </c>
      <c r="T2096" s="12">
        <f t="shared" si="1015"/>
        <v>0.18489030943440213</v>
      </c>
      <c r="W2096" s="24">
        <f t="shared" si="1016"/>
        <v>739.76226716321776</v>
      </c>
      <c r="X2096" s="24">
        <f t="shared" si="1017"/>
        <v>2578.7202310841185</v>
      </c>
      <c r="Y2096" s="13">
        <f t="shared" si="1003"/>
        <v>0.17078288483942689</v>
      </c>
      <c r="Z2096" s="24">
        <f t="shared" si="1004"/>
        <v>3768.5593232695651</v>
      </c>
      <c r="AA2096" s="24">
        <f t="shared" si="1005"/>
        <v>21687.009061025441</v>
      </c>
      <c r="AB2096" s="24">
        <f t="shared" si="1018"/>
        <v>741.22712044196544</v>
      </c>
      <c r="AC2096" s="24">
        <f t="shared" si="1019"/>
        <v>628.60095575246078</v>
      </c>
      <c r="AE2096" s="14">
        <f t="shared" si="1020"/>
        <v>173.16666666666666</v>
      </c>
      <c r="AF2096" s="24">
        <f t="shared" si="1024"/>
        <v>539.30047787623039</v>
      </c>
      <c r="AG2096" s="3">
        <f t="shared" si="1021"/>
        <v>-1</v>
      </c>
      <c r="AH2096" s="3">
        <f>IF(AC2096&lt;=450,AthetaR30_0,IF(AC2096&gt;=650,AthetaR30_2,(IF(AC2096&lt;=550,AthetaR30_0+(AthetaR30_1-AthetaR30_0)/100*(AC2096-450),AthetaR30_1+(AthetaR30_2-AthetaR30_1)/100*(AC2096-450)))))</f>
        <v>0</v>
      </c>
      <c r="AI2096" s="3">
        <f>IF(AD2096&lt;=450,AthetaR60_0,IF(AD2096&gt;=650,AthetaR60_2,(IF(AD2096&lt;=550,AthetaR60_0+(AthetaR60_1-AthetaR60_0)/100*(AD2096-450),AthetaR60_1+(AthetaR60_2-AthetaR60_1)/100*(AD2096-450)))))</f>
        <v>0.5</v>
      </c>
      <c r="AJ2096" s="3">
        <f>IF(AE2096&lt;=450,AthetaR90_0,IF(AE2096&gt;=650,AthetaR90_2,(IF(AE2096&lt;=550,AthetaR90_0+(AthetaR90_1-AthetaR90_0)/100*(AE2096-450),AthetaR90_1+(AthetaR90_2-AthetaR90_1)/100*(AE2096-450)))))</f>
        <v>1.3</v>
      </c>
      <c r="AK2096" s="3">
        <f>IF(AF2096&lt;=450,AthetaR120_0,IF(AF2096&gt;=650,AthetaR120_2,(IF(AF2096&lt;=550,AthetaR120_0+(AthetaR120_1-AthetaR120_0)/100*(AF2096-450),AthetaR120_1+(AthetaR120_2-AthetaR120_1)/100*(AF2096-450)))))</f>
        <v>1.2570365592911412</v>
      </c>
      <c r="AL2096" s="24">
        <f t="shared" si="1022"/>
        <v>741.22712044196544</v>
      </c>
      <c r="AM2096" s="14">
        <f t="shared" si="1023"/>
        <v>615.99990851869586</v>
      </c>
    </row>
    <row r="2097" spans="2:39" x14ac:dyDescent="0.25">
      <c r="B2097" s="3">
        <f t="shared" si="1006"/>
        <v>10395</v>
      </c>
      <c r="C2097" s="14">
        <f t="shared" si="1007"/>
        <v>173.25</v>
      </c>
      <c r="D2097" s="11">
        <f t="shared" si="1008"/>
        <v>1104.0163790702832</v>
      </c>
      <c r="E2097" s="11">
        <f t="shared" si="994"/>
        <v>890.71843844265254</v>
      </c>
      <c r="F2097" s="11">
        <f t="shared" si="1009"/>
        <v>465.35106428281597</v>
      </c>
      <c r="G2097" s="11">
        <f t="shared" si="995"/>
        <v>741.31770079010892</v>
      </c>
      <c r="H2097" s="11">
        <f t="shared" si="996"/>
        <v>628.7858460618952</v>
      </c>
      <c r="I2097" s="24">
        <f t="shared" si="1010"/>
        <v>465.35106428281597</v>
      </c>
      <c r="J2097" s="12">
        <f t="shared" si="997"/>
        <v>0.17994155069910703</v>
      </c>
      <c r="K2097" s="24">
        <f t="shared" si="998"/>
        <v>642.45914905286509</v>
      </c>
      <c r="L2097" s="12">
        <f t="shared" si="1011"/>
        <v>0.17072942747926742</v>
      </c>
      <c r="M2097" s="24">
        <f t="shared" si="1012"/>
        <v>741.31770079010892</v>
      </c>
      <c r="N2097" s="12">
        <f t="shared" si="999"/>
        <v>0.16959878710520435</v>
      </c>
      <c r="O2097" s="24">
        <f t="shared" si="1000"/>
        <v>2272.1289759713891</v>
      </c>
      <c r="P2097" s="12">
        <f t="shared" si="1013"/>
        <v>9.1152901733556918E-2</v>
      </c>
      <c r="Q2097" s="24">
        <f t="shared" si="1014"/>
        <v>628.7858460618952</v>
      </c>
      <c r="R2097" s="12">
        <f t="shared" si="1001"/>
        <v>0.26997330012914433</v>
      </c>
      <c r="S2097" s="24">
        <f t="shared" si="1002"/>
        <v>785.05050335663134</v>
      </c>
      <c r="T2097" s="12">
        <f t="shared" si="1015"/>
        <v>0.18480347808120376</v>
      </c>
      <c r="W2097" s="24">
        <f t="shared" si="1016"/>
        <v>739.93305004805723</v>
      </c>
      <c r="X2097" s="24">
        <f t="shared" si="1017"/>
        <v>2539.8393778310383</v>
      </c>
      <c r="Y2097" s="13">
        <f t="shared" si="1003"/>
        <v>0.17072942747926742</v>
      </c>
      <c r="Z2097" s="24">
        <f t="shared" si="1004"/>
        <v>3769.634709864883</v>
      </c>
      <c r="AA2097" s="24">
        <f t="shared" si="1005"/>
        <v>21704.722766743365</v>
      </c>
      <c r="AB2097" s="24">
        <f t="shared" si="1018"/>
        <v>741.31770079010892</v>
      </c>
      <c r="AC2097" s="24">
        <f t="shared" si="1019"/>
        <v>628.7858460618952</v>
      </c>
      <c r="AE2097" s="14">
        <f t="shared" si="1020"/>
        <v>173.25</v>
      </c>
      <c r="AF2097" s="24">
        <f t="shared" si="1024"/>
        <v>539.3929230309476</v>
      </c>
      <c r="AG2097" s="3">
        <f t="shared" si="1021"/>
        <v>-1</v>
      </c>
      <c r="AH2097" s="3">
        <f>IF(AC2097&lt;=450,AthetaR30_0,IF(AC2097&gt;=650,AthetaR30_2,(IF(AC2097&lt;=550,AthetaR30_0+(AthetaR30_1-AthetaR30_0)/100*(AC2097-450),AthetaR30_1+(AthetaR30_2-AthetaR30_1)/100*(AC2097-450)))))</f>
        <v>0</v>
      </c>
      <c r="AI2097" s="3">
        <f>IF(AD2097&lt;=450,AthetaR60_0,IF(AD2097&gt;=650,AthetaR60_2,(IF(AD2097&lt;=550,AthetaR60_0+(AthetaR60_1-AthetaR60_0)/100*(AD2097-450),AthetaR60_1+(AthetaR60_2-AthetaR60_1)/100*(AD2097-450)))))</f>
        <v>0.5</v>
      </c>
      <c r="AJ2097" s="3">
        <f>IF(AE2097&lt;=450,AthetaR90_0,IF(AE2097&gt;=650,AthetaR90_2,(IF(AE2097&lt;=550,AthetaR90_0+(AthetaR90_1-AthetaR90_0)/100*(AE2097-450),AthetaR90_1+(AthetaR90_2-AthetaR90_1)/100*(AE2097-450)))))</f>
        <v>1.3</v>
      </c>
      <c r="AK2097" s="3">
        <f>IF(AF2097&lt;=450,AthetaR120_0,IF(AF2097&gt;=650,AthetaR120_2,(IF(AF2097&lt;=550,AthetaR120_0+(AthetaR120_1-AthetaR120_0)/100*(AF2097-450),AthetaR120_1+(AthetaR120_2-AthetaR120_1)/100*(AF2097-450)))))</f>
        <v>1.2563709541771775</v>
      </c>
      <c r="AL2097" s="24">
        <f t="shared" si="1022"/>
        <v>741.31770079010892</v>
      </c>
      <c r="AM2097" s="14">
        <f t="shared" si="1023"/>
        <v>616.17616671831388</v>
      </c>
    </row>
    <row r="2098" spans="2:39" x14ac:dyDescent="0.25">
      <c r="B2098" s="3">
        <f t="shared" si="1006"/>
        <v>10400</v>
      </c>
      <c r="C2098" s="14">
        <f t="shared" si="1007"/>
        <v>173.33333333333334</v>
      </c>
      <c r="D2098" s="11">
        <f t="shared" si="1008"/>
        <v>1104.0883788776546</v>
      </c>
      <c r="E2098" s="11">
        <f t="shared" si="994"/>
        <v>890.9322367913046</v>
      </c>
      <c r="F2098" s="11">
        <f t="shared" si="1009"/>
        <v>465.52179371029524</v>
      </c>
      <c r="G2098" s="11">
        <f t="shared" si="995"/>
        <v>741.40885369184252</v>
      </c>
      <c r="H2098" s="11">
        <f t="shared" si="996"/>
        <v>628.97064953997642</v>
      </c>
      <c r="I2098" s="24">
        <f t="shared" si="1010"/>
        <v>465.52179371029524</v>
      </c>
      <c r="J2098" s="12">
        <f t="shared" si="997"/>
        <v>0.17991082847513001</v>
      </c>
      <c r="K2098" s="24">
        <f t="shared" si="998"/>
        <v>642.56885770153599</v>
      </c>
      <c r="L2098" s="12">
        <f t="shared" si="1011"/>
        <v>0.17067597980166679</v>
      </c>
      <c r="M2098" s="24">
        <f t="shared" si="1012"/>
        <v>741.40885369184252</v>
      </c>
      <c r="N2098" s="12">
        <f t="shared" si="999"/>
        <v>0.17073532196877861</v>
      </c>
      <c r="O2098" s="24">
        <f t="shared" si="1000"/>
        <v>2257.0040810993078</v>
      </c>
      <c r="P2098" s="12">
        <f t="shared" si="1013"/>
        <v>9.1726025011030748E-2</v>
      </c>
      <c r="Q2098" s="24">
        <f t="shared" si="1014"/>
        <v>628.97064953997642</v>
      </c>
      <c r="R2098" s="12">
        <f t="shared" si="1001"/>
        <v>0.26990392408155545</v>
      </c>
      <c r="S2098" s="24">
        <f t="shared" si="1002"/>
        <v>785.25229257205638</v>
      </c>
      <c r="T2098" s="12">
        <f t="shared" si="1015"/>
        <v>0.1847165804538268</v>
      </c>
      <c r="W2098" s="24">
        <f t="shared" si="1016"/>
        <v>740.1037794755365</v>
      </c>
      <c r="X2098" s="24">
        <f t="shared" si="1017"/>
        <v>2502.4287852518355</v>
      </c>
      <c r="Y2098" s="13">
        <f t="shared" si="1003"/>
        <v>0.17067597980166679</v>
      </c>
      <c r="Z2098" s="24">
        <f t="shared" si="1004"/>
        <v>3770.7114328942025</v>
      </c>
      <c r="AA2098" s="24">
        <f t="shared" si="1005"/>
        <v>21722.453310529105</v>
      </c>
      <c r="AB2098" s="24">
        <f t="shared" si="1018"/>
        <v>741.40885369184252</v>
      </c>
      <c r="AC2098" s="24">
        <f t="shared" si="1019"/>
        <v>628.97064953997642</v>
      </c>
      <c r="AE2098" s="14">
        <f t="shared" si="1020"/>
        <v>173.33333333333334</v>
      </c>
      <c r="AF2098" s="24">
        <f t="shared" si="1024"/>
        <v>539.48532476998821</v>
      </c>
      <c r="AG2098" s="3">
        <f t="shared" si="1021"/>
        <v>-1</v>
      </c>
      <c r="AH2098" s="3">
        <f>IF(AC2098&lt;=450,AthetaR30_0,IF(AC2098&gt;=650,AthetaR30_2,(IF(AC2098&lt;=550,AthetaR30_0+(AthetaR30_1-AthetaR30_0)/100*(AC2098-450),AthetaR30_1+(AthetaR30_2-AthetaR30_1)/100*(AC2098-450)))))</f>
        <v>0</v>
      </c>
      <c r="AI2098" s="3">
        <f>IF(AD2098&lt;=450,AthetaR60_0,IF(AD2098&gt;=650,AthetaR60_2,(IF(AD2098&lt;=550,AthetaR60_0+(AthetaR60_1-AthetaR60_0)/100*(AD2098-450),AthetaR60_1+(AthetaR60_2-AthetaR60_1)/100*(AD2098-450)))))</f>
        <v>0.5</v>
      </c>
      <c r="AJ2098" s="3">
        <f>IF(AE2098&lt;=450,AthetaR90_0,IF(AE2098&gt;=650,AthetaR90_2,(IF(AE2098&lt;=550,AthetaR90_0+(AthetaR90_1-AthetaR90_0)/100*(AE2098-450),AthetaR90_1+(AthetaR90_2-AthetaR90_1)/100*(AE2098-450)))))</f>
        <v>1.3</v>
      </c>
      <c r="AK2098" s="3">
        <f>IF(AF2098&lt;=450,AthetaR120_0,IF(AF2098&gt;=650,AthetaR120_2,(IF(AF2098&lt;=550,AthetaR120_0+(AthetaR120_1-AthetaR120_0)/100*(AF2098-450),AthetaR120_1+(AthetaR120_2-AthetaR120_1)/100*(AF2098-450)))))</f>
        <v>1.2557056616560849</v>
      </c>
      <c r="AL2098" s="24">
        <f t="shared" si="1022"/>
        <v>741.40885369184252</v>
      </c>
      <c r="AM2098" s="14">
        <f t="shared" si="1023"/>
        <v>616.35233756339096</v>
      </c>
    </row>
    <row r="2099" spans="2:39" x14ac:dyDescent="0.25">
      <c r="B2099" s="3">
        <f t="shared" si="1006"/>
        <v>10405</v>
      </c>
      <c r="C2099" s="14">
        <f t="shared" si="1007"/>
        <v>173.41666666666666</v>
      </c>
      <c r="D2099" s="11">
        <f t="shared" si="1008"/>
        <v>1104.1603441029845</v>
      </c>
      <c r="E2099" s="11">
        <f t="shared" si="994"/>
        <v>891.14603513995667</v>
      </c>
      <c r="F2099" s="11">
        <f t="shared" si="1009"/>
        <v>465.69246969009691</v>
      </c>
      <c r="G2099" s="11">
        <f t="shared" si="995"/>
        <v>741.50057971685351</v>
      </c>
      <c r="H2099" s="11">
        <f t="shared" si="996"/>
        <v>629.15536612043024</v>
      </c>
      <c r="I2099" s="24">
        <f t="shared" si="1010"/>
        <v>465.69246969009691</v>
      </c>
      <c r="J2099" s="12">
        <f t="shared" si="997"/>
        <v>0.17988010335080362</v>
      </c>
      <c r="K2099" s="24">
        <f t="shared" si="998"/>
        <v>642.67861418751397</v>
      </c>
      <c r="L2099" s="12">
        <f t="shared" si="1011"/>
        <v>0.17062254182161718</v>
      </c>
      <c r="M2099" s="24">
        <f t="shared" si="1012"/>
        <v>741.50057971685351</v>
      </c>
      <c r="N2099" s="12">
        <f t="shared" si="999"/>
        <v>0.17187416099070241</v>
      </c>
      <c r="O2099" s="24">
        <f t="shared" si="1000"/>
        <v>2242.0491611428624</v>
      </c>
      <c r="P2099" s="12">
        <f t="shared" si="1013"/>
        <v>9.2299685694053696E-2</v>
      </c>
      <c r="Q2099" s="24">
        <f t="shared" si="1014"/>
        <v>629.15536612043024</v>
      </c>
      <c r="R2099" s="12">
        <f t="shared" si="1001"/>
        <v>0.26983438104246071</v>
      </c>
      <c r="S2099" s="24">
        <f t="shared" si="1002"/>
        <v>785.45467164128604</v>
      </c>
      <c r="T2099" s="12">
        <f t="shared" si="1015"/>
        <v>0.18462961629327007</v>
      </c>
      <c r="W2099" s="24">
        <f t="shared" si="1016"/>
        <v>740.27445545533817</v>
      </c>
      <c r="X2099" s="24">
        <f t="shared" si="1017"/>
        <v>2466.4066082708073</v>
      </c>
      <c r="Y2099" s="13">
        <f t="shared" si="1003"/>
        <v>0.17062254182161718</v>
      </c>
      <c r="Z2099" s="24">
        <f t="shared" si="1004"/>
        <v>3771.7894921154625</v>
      </c>
      <c r="AA2099" s="24">
        <f t="shared" si="1005"/>
        <v>21740.200704853225</v>
      </c>
      <c r="AB2099" s="24">
        <f t="shared" si="1018"/>
        <v>741.50057971685351</v>
      </c>
      <c r="AC2099" s="24">
        <f t="shared" si="1019"/>
        <v>629.15536612043024</v>
      </c>
      <c r="AE2099" s="14">
        <f t="shared" si="1020"/>
        <v>173.41666666666666</v>
      </c>
      <c r="AF2099" s="24">
        <f t="shared" si="1024"/>
        <v>539.57768306021512</v>
      </c>
      <c r="AG2099" s="3">
        <f t="shared" si="1021"/>
        <v>-1</v>
      </c>
      <c r="AH2099" s="3">
        <f>IF(AC2099&lt;=450,AthetaR30_0,IF(AC2099&gt;=650,AthetaR30_2,(IF(AC2099&lt;=550,AthetaR30_0+(AthetaR30_1-AthetaR30_0)/100*(AC2099-450),AthetaR30_1+(AthetaR30_2-AthetaR30_1)/100*(AC2099-450)))))</f>
        <v>0</v>
      </c>
      <c r="AI2099" s="3">
        <f>IF(AD2099&lt;=450,AthetaR60_0,IF(AD2099&gt;=650,AthetaR60_2,(IF(AD2099&lt;=550,AthetaR60_0+(AthetaR60_1-AthetaR60_0)/100*(AD2099-450),AthetaR60_1+(AthetaR60_2-AthetaR60_1)/100*(AD2099-450)))))</f>
        <v>0.5</v>
      </c>
      <c r="AJ2099" s="3">
        <f>IF(AE2099&lt;=450,AthetaR90_0,IF(AE2099&gt;=650,AthetaR90_2,(IF(AE2099&lt;=550,AthetaR90_0+(AthetaR90_1-AthetaR90_0)/100*(AE2099-450),AthetaR90_1+(AthetaR90_2-AthetaR90_1)/100*(AE2099-450)))))</f>
        <v>1.3</v>
      </c>
      <c r="AK2099" s="3">
        <f>IF(AF2099&lt;=450,AthetaR120_0,IF(AF2099&gt;=650,AthetaR120_2,(IF(AF2099&lt;=550,AthetaR120_0+(AthetaR120_1-AthetaR120_0)/100*(AF2099-450),AthetaR120_1+(AthetaR120_2-AthetaR120_1)/100*(AF2099-450)))))</f>
        <v>1.2550406819664512</v>
      </c>
      <c r="AL2099" s="24">
        <f t="shared" si="1022"/>
        <v>741.50057971685351</v>
      </c>
      <c r="AM2099" s="14">
        <f t="shared" si="1023"/>
        <v>616.52842098888607</v>
      </c>
    </row>
    <row r="2100" spans="2:39" x14ac:dyDescent="0.25">
      <c r="B2100" s="3">
        <f t="shared" si="1006"/>
        <v>10410</v>
      </c>
      <c r="C2100" s="14">
        <f t="shared" si="1007"/>
        <v>173.5</v>
      </c>
      <c r="D2100" s="11">
        <f t="shared" si="1008"/>
        <v>1104.2322747794774</v>
      </c>
      <c r="E2100" s="11">
        <f t="shared" si="994"/>
        <v>891.35983348860873</v>
      </c>
      <c r="F2100" s="11">
        <f t="shared" si="1009"/>
        <v>465.86309223191853</v>
      </c>
      <c r="G2100" s="11">
        <f t="shared" si="995"/>
        <v>741.59287940254751</v>
      </c>
      <c r="H2100" s="11">
        <f t="shared" si="996"/>
        <v>629.33999573672349</v>
      </c>
      <c r="I2100" s="24">
        <f t="shared" si="1010"/>
        <v>465.86309223191853</v>
      </c>
      <c r="J2100" s="12">
        <f t="shared" si="997"/>
        <v>0.17984937533580456</v>
      </c>
      <c r="K2100" s="24">
        <f t="shared" si="998"/>
        <v>642.78841850604135</v>
      </c>
      <c r="L2100" s="12">
        <f t="shared" si="1011"/>
        <v>0.17056911355408</v>
      </c>
      <c r="M2100" s="24">
        <f t="shared" si="1012"/>
        <v>741.59287940254751</v>
      </c>
      <c r="N2100" s="12">
        <f t="shared" si="999"/>
        <v>0.17301525092238879</v>
      </c>
      <c r="O2100" s="24">
        <f t="shared" si="1000"/>
        <v>2227.2621425968864</v>
      </c>
      <c r="P2100" s="12">
        <f t="shared" si="1013"/>
        <v>9.2873851483979919E-2</v>
      </c>
      <c r="Q2100" s="24">
        <f t="shared" si="1014"/>
        <v>629.33999573672349</v>
      </c>
      <c r="R2100" s="12">
        <f t="shared" si="1001"/>
        <v>0.26976467045652547</v>
      </c>
      <c r="S2100" s="24">
        <f t="shared" si="1002"/>
        <v>785.65764301367926</v>
      </c>
      <c r="T2100" s="12">
        <f t="shared" si="1015"/>
        <v>0.18454258533930726</v>
      </c>
      <c r="W2100" s="24">
        <f t="shared" si="1016"/>
        <v>740.44507799715984</v>
      </c>
      <c r="X2100" s="24">
        <f t="shared" si="1017"/>
        <v>2431.696965907377</v>
      </c>
      <c r="Y2100" s="13">
        <f t="shared" si="1003"/>
        <v>0.17056911355408</v>
      </c>
      <c r="Z2100" s="24">
        <f t="shared" si="1004"/>
        <v>3772.8688872862222</v>
      </c>
      <c r="AA2100" s="24">
        <f t="shared" si="1005"/>
        <v>21757.964962186536</v>
      </c>
      <c r="AB2100" s="24">
        <f t="shared" si="1018"/>
        <v>741.59287940254751</v>
      </c>
      <c r="AC2100" s="24">
        <f t="shared" si="1019"/>
        <v>629.33999573672349</v>
      </c>
      <c r="AE2100" s="14">
        <f t="shared" si="1020"/>
        <v>173.5</v>
      </c>
      <c r="AF2100" s="24">
        <f t="shared" si="1024"/>
        <v>539.66999786836175</v>
      </c>
      <c r="AG2100" s="3">
        <f t="shared" si="1021"/>
        <v>-1</v>
      </c>
      <c r="AH2100" s="3">
        <f>IF(AC2100&lt;=450,AthetaR30_0,IF(AC2100&gt;=650,AthetaR30_2,(IF(AC2100&lt;=550,AthetaR30_0+(AthetaR30_1-AthetaR30_0)/100*(AC2100-450),AthetaR30_1+(AthetaR30_2-AthetaR30_1)/100*(AC2100-450)))))</f>
        <v>0</v>
      </c>
      <c r="AI2100" s="3">
        <f>IF(AD2100&lt;=450,AthetaR60_0,IF(AD2100&gt;=650,AthetaR60_2,(IF(AD2100&lt;=550,AthetaR60_0+(AthetaR60_1-AthetaR60_0)/100*(AD2100-450),AthetaR60_1+(AthetaR60_2-AthetaR60_1)/100*(AD2100-450)))))</f>
        <v>0.5</v>
      </c>
      <c r="AJ2100" s="3">
        <f>IF(AE2100&lt;=450,AthetaR90_0,IF(AE2100&gt;=650,AthetaR90_2,(IF(AE2100&lt;=550,AthetaR90_0+(AthetaR90_1-AthetaR90_0)/100*(AE2100-450),AthetaR90_1+(AthetaR90_2-AthetaR90_1)/100*(AE2100-450)))))</f>
        <v>1.3</v>
      </c>
      <c r="AK2100" s="3">
        <f>IF(AF2100&lt;=450,AthetaR120_0,IF(AF2100&gt;=650,AthetaR120_2,(IF(AF2100&lt;=550,AthetaR120_0+(AthetaR120_1-AthetaR120_0)/100*(AF2100-450),AthetaR120_1+(AthetaR120_2-AthetaR120_1)/100*(AF2100-450)))))</f>
        <v>1.2543760153477956</v>
      </c>
      <c r="AL2100" s="24">
        <f t="shared" si="1022"/>
        <v>741.59287940254751</v>
      </c>
      <c r="AM2100" s="14">
        <f t="shared" si="1023"/>
        <v>616.70441692949373</v>
      </c>
    </row>
    <row r="2101" spans="2:39" x14ac:dyDescent="0.25">
      <c r="B2101" s="3">
        <f t="shared" si="1006"/>
        <v>10415</v>
      </c>
      <c r="C2101" s="14">
        <f t="shared" si="1007"/>
        <v>173.58333333333334</v>
      </c>
      <c r="D2101" s="11">
        <f t="shared" si="1008"/>
        <v>1104.3041709402889</v>
      </c>
      <c r="E2101" s="11">
        <f t="shared" si="994"/>
        <v>891.57363183726079</v>
      </c>
      <c r="F2101" s="11">
        <f t="shared" si="1009"/>
        <v>466.03366134547258</v>
      </c>
      <c r="G2101" s="11">
        <f t="shared" si="995"/>
        <v>741.68575325403151</v>
      </c>
      <c r="H2101" s="11">
        <f t="shared" si="996"/>
        <v>629.52453832206277</v>
      </c>
      <c r="I2101" s="24">
        <f t="shared" si="1010"/>
        <v>466.03366134547258</v>
      </c>
      <c r="J2101" s="12">
        <f t="shared" si="997"/>
        <v>0.17981864443982343</v>
      </c>
      <c r="K2101" s="24">
        <f t="shared" si="998"/>
        <v>642.89827065228872</v>
      </c>
      <c r="L2101" s="12">
        <f t="shared" si="1011"/>
        <v>0.17051569501403119</v>
      </c>
      <c r="M2101" s="24">
        <f t="shared" si="1012"/>
        <v>741.68575325403151</v>
      </c>
      <c r="N2101" s="12">
        <f t="shared" si="999"/>
        <v>0.1741585383351818</v>
      </c>
      <c r="O2101" s="24">
        <f t="shared" si="1000"/>
        <v>2212.6409773243536</v>
      </c>
      <c r="P2101" s="12">
        <f t="shared" si="1013"/>
        <v>9.3448490073232721E-2</v>
      </c>
      <c r="Q2101" s="24">
        <f t="shared" si="1014"/>
        <v>629.52453832206277</v>
      </c>
      <c r="R2101" s="12">
        <f t="shared" si="1001"/>
        <v>0.26969479176613614</v>
      </c>
      <c r="S2101" s="24">
        <f t="shared" si="1002"/>
        <v>785.86120915164054</v>
      </c>
      <c r="T2101" s="12">
        <f t="shared" si="1015"/>
        <v>0.18445548733054842</v>
      </c>
      <c r="W2101" s="24">
        <f t="shared" si="1016"/>
        <v>740.61564711071389</v>
      </c>
      <c r="X2101" s="24">
        <f t="shared" si="1017"/>
        <v>2398.2294077373845</v>
      </c>
      <c r="Y2101" s="13">
        <f t="shared" si="1003"/>
        <v>0.17051569501403119</v>
      </c>
      <c r="Z2101" s="24">
        <f t="shared" si="1004"/>
        <v>3773.9496181636723</v>
      </c>
      <c r="AA2101" s="24">
        <f t="shared" si="1005"/>
        <v>21775.74609500009</v>
      </c>
      <c r="AB2101" s="24">
        <f t="shared" si="1018"/>
        <v>741.68575325403151</v>
      </c>
      <c r="AC2101" s="24">
        <f t="shared" si="1019"/>
        <v>629.52453832206277</v>
      </c>
      <c r="AE2101" s="14">
        <f t="shared" si="1020"/>
        <v>173.58333333333334</v>
      </c>
      <c r="AF2101" s="24">
        <f t="shared" si="1024"/>
        <v>539.76226916103133</v>
      </c>
      <c r="AG2101" s="3">
        <f t="shared" si="1021"/>
        <v>-1</v>
      </c>
      <c r="AH2101" s="3">
        <f>IF(AC2101&lt;=450,AthetaR30_0,IF(AC2101&gt;=650,AthetaR30_2,(IF(AC2101&lt;=550,AthetaR30_0+(AthetaR30_1-AthetaR30_0)/100*(AC2101-450),AthetaR30_1+(AthetaR30_2-AthetaR30_1)/100*(AC2101-450)))))</f>
        <v>0</v>
      </c>
      <c r="AI2101" s="3">
        <f>IF(AD2101&lt;=450,AthetaR60_0,IF(AD2101&gt;=650,AthetaR60_2,(IF(AD2101&lt;=550,AthetaR60_0+(AthetaR60_1-AthetaR60_0)/100*(AD2101-450),AthetaR60_1+(AthetaR60_2-AthetaR60_1)/100*(AD2101-450)))))</f>
        <v>0.5</v>
      </c>
      <c r="AJ2101" s="3">
        <f>IF(AE2101&lt;=450,AthetaR90_0,IF(AE2101&gt;=650,AthetaR90_2,(IF(AE2101&lt;=550,AthetaR90_0+(AthetaR90_1-AthetaR90_0)/100*(AE2101-450),AthetaR90_1+(AthetaR90_2-AthetaR90_1)/100*(AE2101-450)))))</f>
        <v>1.3</v>
      </c>
      <c r="AK2101" s="3">
        <f>IF(AF2101&lt;=450,AthetaR120_0,IF(AF2101&gt;=650,AthetaR120_2,(IF(AF2101&lt;=550,AthetaR120_0+(AthetaR120_1-AthetaR120_0)/100*(AF2101-450),AthetaR120_1+(AthetaR120_2-AthetaR120_1)/100*(AF2101-450)))))</f>
        <v>1.2537116620405746</v>
      </c>
      <c r="AL2101" s="24">
        <f t="shared" si="1022"/>
        <v>741.68575325403151</v>
      </c>
      <c r="AM2101" s="14">
        <f t="shared" si="1023"/>
        <v>616.88032531964268</v>
      </c>
    </row>
    <row r="2102" spans="2:39" x14ac:dyDescent="0.25">
      <c r="B2102" s="3">
        <f t="shared" si="1006"/>
        <v>10420</v>
      </c>
      <c r="C2102" s="14">
        <f t="shared" si="1007"/>
        <v>173.66666666666666</v>
      </c>
      <c r="D2102" s="11">
        <f t="shared" si="1008"/>
        <v>1104.3760326185281</v>
      </c>
      <c r="E2102" s="11">
        <f t="shared" si="994"/>
        <v>891.78743018591285</v>
      </c>
      <c r="F2102" s="11">
        <f t="shared" si="1009"/>
        <v>466.20417704048663</v>
      </c>
      <c r="G2102" s="11">
        <f t="shared" si="995"/>
        <v>741.77920174410474</v>
      </c>
      <c r="H2102" s="11">
        <f t="shared" si="996"/>
        <v>629.70899380939329</v>
      </c>
      <c r="I2102" s="24">
        <f t="shared" si="1010"/>
        <v>466.20417704048663</v>
      </c>
      <c r="J2102" s="12">
        <f t="shared" si="997"/>
        <v>0.17978791067256444</v>
      </c>
      <c r="K2102" s="24">
        <f t="shared" si="998"/>
        <v>643.00817062135513</v>
      </c>
      <c r="L2102" s="12">
        <f t="shared" si="1011"/>
        <v>0.17046228621639131</v>
      </c>
      <c r="M2102" s="24">
        <f t="shared" si="1012"/>
        <v>741.77920174410474</v>
      </c>
      <c r="N2102" s="12">
        <f t="shared" si="999"/>
        <v>0.17530396963318978</v>
      </c>
      <c r="O2102" s="24">
        <f t="shared" si="1000"/>
        <v>2198.1836422623733</v>
      </c>
      <c r="P2102" s="12">
        <f t="shared" si="1013"/>
        <v>9.4023569153007761E-2</v>
      </c>
      <c r="Q2102" s="24">
        <f t="shared" si="1014"/>
        <v>629.70899380939329</v>
      </c>
      <c r="R2102" s="12">
        <f t="shared" si="1001"/>
        <v>0.26962474441139062</v>
      </c>
      <c r="S2102" s="24">
        <f t="shared" si="1002"/>
        <v>786.06537253070428</v>
      </c>
      <c r="T2102" s="12">
        <f t="shared" si="1015"/>
        <v>0.18436832200432973</v>
      </c>
      <c r="W2102" s="24">
        <f t="shared" si="1016"/>
        <v>740.78616280572794</v>
      </c>
      <c r="X2102" s="24">
        <f t="shared" si="1017"/>
        <v>2365.9384366229606</v>
      </c>
      <c r="Y2102" s="13">
        <f t="shared" si="1003"/>
        <v>0.17046228621639131</v>
      </c>
      <c r="Z2102" s="24">
        <f t="shared" si="1004"/>
        <v>3775.0316845046227</v>
      </c>
      <c r="AA2102" s="24">
        <f t="shared" si="1005"/>
        <v>21793.544115765049</v>
      </c>
      <c r="AB2102" s="24">
        <f t="shared" si="1018"/>
        <v>741.77920174410474</v>
      </c>
      <c r="AC2102" s="24">
        <f t="shared" si="1019"/>
        <v>629.70899380939329</v>
      </c>
      <c r="AE2102" s="14">
        <f t="shared" si="1020"/>
        <v>173.66666666666666</v>
      </c>
      <c r="AF2102" s="24">
        <f t="shared" si="1024"/>
        <v>539.85449690469659</v>
      </c>
      <c r="AG2102" s="3">
        <f t="shared" si="1021"/>
        <v>-1</v>
      </c>
      <c r="AH2102" s="3">
        <f>IF(AC2102&lt;=450,AthetaR30_0,IF(AC2102&gt;=650,AthetaR30_2,(IF(AC2102&lt;=550,AthetaR30_0+(AthetaR30_1-AthetaR30_0)/100*(AC2102-450),AthetaR30_1+(AthetaR30_2-AthetaR30_1)/100*(AC2102-450)))))</f>
        <v>0</v>
      </c>
      <c r="AI2102" s="3">
        <f>IF(AD2102&lt;=450,AthetaR60_0,IF(AD2102&gt;=650,AthetaR60_2,(IF(AD2102&lt;=550,AthetaR60_0+(AthetaR60_1-AthetaR60_0)/100*(AD2102-450),AthetaR60_1+(AthetaR60_2-AthetaR60_1)/100*(AD2102-450)))))</f>
        <v>0.5</v>
      </c>
      <c r="AJ2102" s="3">
        <f>IF(AE2102&lt;=450,AthetaR90_0,IF(AE2102&gt;=650,AthetaR90_2,(IF(AE2102&lt;=550,AthetaR90_0+(AthetaR90_1-AthetaR90_0)/100*(AE2102-450),AthetaR90_1+(AthetaR90_2-AthetaR90_1)/100*(AE2102-450)))))</f>
        <v>1.3</v>
      </c>
      <c r="AK2102" s="3">
        <f>IF(AF2102&lt;=450,AthetaR120_0,IF(AF2102&gt;=650,AthetaR120_2,(IF(AF2102&lt;=550,AthetaR120_0+(AthetaR120_1-AthetaR120_0)/100*(AF2102-450),AthetaR120_1+(AthetaR120_2-AthetaR120_1)/100*(AF2102-450)))))</f>
        <v>1.2530476222861848</v>
      </c>
      <c r="AL2102" s="24">
        <f t="shared" si="1022"/>
        <v>741.77920174410474</v>
      </c>
      <c r="AM2102" s="14">
        <f t="shared" si="1023"/>
        <v>617.05614609349493</v>
      </c>
    </row>
    <row r="2103" spans="2:39" x14ac:dyDescent="0.25">
      <c r="B2103" s="3">
        <f t="shared" si="1006"/>
        <v>10425</v>
      </c>
      <c r="C2103" s="14">
        <f t="shared" si="1007"/>
        <v>173.75</v>
      </c>
      <c r="D2103" s="11">
        <f t="shared" si="1008"/>
        <v>1104.447859847256</v>
      </c>
      <c r="E2103" s="11">
        <f t="shared" si="994"/>
        <v>892.00122853456492</v>
      </c>
      <c r="F2103" s="11">
        <f t="shared" si="1009"/>
        <v>466.374639326703</v>
      </c>
      <c r="G2103" s="11">
        <f t="shared" si="995"/>
        <v>741.87322531325776</v>
      </c>
      <c r="H2103" s="11">
        <f t="shared" si="996"/>
        <v>629.89336213139757</v>
      </c>
      <c r="I2103" s="24">
        <f t="shared" si="1010"/>
        <v>466.374639326703</v>
      </c>
      <c r="J2103" s="12">
        <f t="shared" si="997"/>
        <v>0.1797571740437458</v>
      </c>
      <c r="K2103" s="24">
        <f t="shared" si="998"/>
        <v>643.11811840826749</v>
      </c>
      <c r="L2103" s="12">
        <f t="shared" si="1011"/>
        <v>0.17040888717609168</v>
      </c>
      <c r="M2103" s="24">
        <f t="shared" si="1012"/>
        <v>741.87322531325776</v>
      </c>
      <c r="N2103" s="12">
        <f t="shared" si="999"/>
        <v>0.1764514910661252</v>
      </c>
      <c r="O2103" s="24">
        <f t="shared" si="1000"/>
        <v>2183.8881391312671</v>
      </c>
      <c r="P2103" s="12">
        <f t="shared" si="1013"/>
        <v>9.4599056421067723E-2</v>
      </c>
      <c r="Q2103" s="24">
        <f t="shared" si="1014"/>
        <v>629.89336213139757</v>
      </c>
      <c r="R2103" s="12">
        <f t="shared" si="1001"/>
        <v>0.2695545278300866</v>
      </c>
      <c r="S2103" s="24">
        <f t="shared" si="1002"/>
        <v>786.27013563961918</v>
      </c>
      <c r="T2103" s="12">
        <f t="shared" si="1015"/>
        <v>0.18428108909680652</v>
      </c>
      <c r="W2103" s="24">
        <f t="shared" si="1016"/>
        <v>740.95662509194437</v>
      </c>
      <c r="X2103" s="24">
        <f t="shared" si="1017"/>
        <v>2334.7630809075717</v>
      </c>
      <c r="Y2103" s="13">
        <f t="shared" si="1003"/>
        <v>0.17040888717609168</v>
      </c>
      <c r="Z2103" s="24">
        <f t="shared" si="1004"/>
        <v>3776.1150860655134</v>
      </c>
      <c r="AA2103" s="24">
        <f t="shared" si="1005"/>
        <v>21811.359036952828</v>
      </c>
      <c r="AB2103" s="24">
        <f t="shared" si="1018"/>
        <v>741.87322531325776</v>
      </c>
      <c r="AC2103" s="24">
        <f t="shared" si="1019"/>
        <v>629.89336213139757</v>
      </c>
      <c r="AE2103" s="14">
        <f t="shared" si="1020"/>
        <v>173.75</v>
      </c>
      <c r="AF2103" s="24">
        <f t="shared" si="1024"/>
        <v>539.94668106569884</v>
      </c>
      <c r="AG2103" s="3">
        <f t="shared" si="1021"/>
        <v>-1</v>
      </c>
      <c r="AH2103" s="3">
        <f>IF(AC2103&lt;=450,AthetaR30_0,IF(AC2103&gt;=650,AthetaR30_2,(IF(AC2103&lt;=550,AthetaR30_0+(AthetaR30_1-AthetaR30_0)/100*(AC2103-450),AthetaR30_1+(AthetaR30_2-AthetaR30_1)/100*(AC2103-450)))))</f>
        <v>0</v>
      </c>
      <c r="AI2103" s="3">
        <f>IF(AD2103&lt;=450,AthetaR60_0,IF(AD2103&gt;=650,AthetaR60_2,(IF(AD2103&lt;=550,AthetaR60_0+(AthetaR60_1-AthetaR60_0)/100*(AD2103-450),AthetaR60_1+(AthetaR60_2-AthetaR60_1)/100*(AD2103-450)))))</f>
        <v>0.5</v>
      </c>
      <c r="AJ2103" s="3">
        <f>IF(AE2103&lt;=450,AthetaR90_0,IF(AE2103&gt;=650,AthetaR90_2,(IF(AE2103&lt;=550,AthetaR90_0+(AthetaR90_1-AthetaR90_0)/100*(AE2103-450),AthetaR90_1+(AthetaR90_2-AthetaR90_1)/100*(AE2103-450)))))</f>
        <v>1.3</v>
      </c>
      <c r="AK2103" s="3">
        <f>IF(AF2103&lt;=450,AthetaR120_0,IF(AF2103&gt;=650,AthetaR120_2,(IF(AF2103&lt;=550,AthetaR120_0+(AthetaR120_1-AthetaR120_0)/100*(AF2103-450),AthetaR120_1+(AthetaR120_2-AthetaR120_1)/100*(AF2103-450)))))</f>
        <v>1.2523838963269687</v>
      </c>
      <c r="AL2103" s="24">
        <f t="shared" si="1022"/>
        <v>741.87322531325776</v>
      </c>
      <c r="AM2103" s="14">
        <f t="shared" si="1023"/>
        <v>617.23187918494398</v>
      </c>
    </row>
    <row r="2104" spans="2:39" x14ac:dyDescent="0.25">
      <c r="B2104" s="3">
        <f t="shared" si="1006"/>
        <v>10430</v>
      </c>
      <c r="C2104" s="14">
        <f t="shared" si="1007"/>
        <v>173.83333333333334</v>
      </c>
      <c r="D2104" s="11">
        <f t="shared" si="1008"/>
        <v>1104.5196526594855</v>
      </c>
      <c r="E2104" s="11">
        <f t="shared" si="994"/>
        <v>892.21502688321698</v>
      </c>
      <c r="F2104" s="11">
        <f t="shared" si="1009"/>
        <v>466.54504821387911</v>
      </c>
      <c r="G2104" s="11">
        <f t="shared" si="995"/>
        <v>741.96782436967885</v>
      </c>
      <c r="H2104" s="11">
        <f t="shared" si="996"/>
        <v>630.07764322049434</v>
      </c>
      <c r="I2104" s="24">
        <f t="shared" si="1010"/>
        <v>466.54504821387911</v>
      </c>
      <c r="J2104" s="12">
        <f t="shared" si="997"/>
        <v>0.17972643456309928</v>
      </c>
      <c r="K2104" s="24">
        <f t="shared" si="998"/>
        <v>643.22811400798173</v>
      </c>
      <c r="L2104" s="12">
        <f t="shared" si="1011"/>
        <v>0.17035549790805296</v>
      </c>
      <c r="M2104" s="24">
        <f t="shared" si="1012"/>
        <v>741.96782436967885</v>
      </c>
      <c r="N2104" s="12">
        <f t="shared" si="999"/>
        <v>0.17760104874213453</v>
      </c>
      <c r="O2104" s="24">
        <f t="shared" si="1000"/>
        <v>2169.7524941468209</v>
      </c>
      <c r="P2104" s="12">
        <f t="shared" si="1013"/>
        <v>9.5174919589408102E-2</v>
      </c>
      <c r="Q2104" s="24">
        <f t="shared" si="1014"/>
        <v>630.07764322049434</v>
      </c>
      <c r="R2104" s="12">
        <f t="shared" si="1001"/>
        <v>0.2694841414577116</v>
      </c>
      <c r="S2104" s="24">
        <f t="shared" si="1002"/>
        <v>786.47550098043325</v>
      </c>
      <c r="T2104" s="12">
        <f t="shared" si="1015"/>
        <v>0.184193788342916</v>
      </c>
      <c r="W2104" s="24">
        <f t="shared" si="1016"/>
        <v>741.12703397912048</v>
      </c>
      <c r="X2104" s="24">
        <f t="shared" si="1017"/>
        <v>2304.6465101964277</v>
      </c>
      <c r="Y2104" s="13">
        <f t="shared" si="1003"/>
        <v>0.17035549790805296</v>
      </c>
      <c r="Z2104" s="24">
        <f t="shared" si="1004"/>
        <v>3777.1998226024125</v>
      </c>
      <c r="AA2104" s="24">
        <f t="shared" si="1005"/>
        <v>21829.190871035029</v>
      </c>
      <c r="AB2104" s="24">
        <f t="shared" si="1018"/>
        <v>741.96782436967885</v>
      </c>
      <c r="AC2104" s="24">
        <f t="shared" si="1019"/>
        <v>630.07764322049434</v>
      </c>
      <c r="AE2104" s="14">
        <f t="shared" si="1020"/>
        <v>173.83333333333334</v>
      </c>
      <c r="AF2104" s="24">
        <f t="shared" si="1024"/>
        <v>540.03882161024717</v>
      </c>
      <c r="AG2104" s="3">
        <f t="shared" si="1021"/>
        <v>-1</v>
      </c>
      <c r="AH2104" s="3">
        <f>IF(AC2104&lt;=450,AthetaR30_0,IF(AC2104&gt;=650,AthetaR30_2,(IF(AC2104&lt;=550,AthetaR30_0+(AthetaR30_1-AthetaR30_0)/100*(AC2104-450),AthetaR30_1+(AthetaR30_2-AthetaR30_1)/100*(AC2104-450)))))</f>
        <v>0</v>
      </c>
      <c r="AI2104" s="3">
        <f>IF(AD2104&lt;=450,AthetaR60_0,IF(AD2104&gt;=650,AthetaR60_2,(IF(AD2104&lt;=550,AthetaR60_0+(AthetaR60_1-AthetaR60_0)/100*(AD2104-450),AthetaR60_1+(AthetaR60_2-AthetaR60_1)/100*(AD2104-450)))))</f>
        <v>0.5</v>
      </c>
      <c r="AJ2104" s="3">
        <f>IF(AE2104&lt;=450,AthetaR90_0,IF(AE2104&gt;=650,AthetaR90_2,(IF(AE2104&lt;=550,AthetaR90_0+(AthetaR90_1-AthetaR90_0)/100*(AE2104-450),AthetaR90_1+(AthetaR90_2-AthetaR90_1)/100*(AE2104-450)))))</f>
        <v>1.3</v>
      </c>
      <c r="AK2104" s="3">
        <f>IF(AF2104&lt;=450,AthetaR120_0,IF(AF2104&gt;=650,AthetaR120_2,(IF(AF2104&lt;=550,AthetaR120_0+(AthetaR120_1-AthetaR120_0)/100*(AF2104-450),AthetaR120_1+(AthetaR120_2-AthetaR120_1)/100*(AF2104-450)))))</f>
        <v>1.2517204844062206</v>
      </c>
      <c r="AL2104" s="24">
        <f t="shared" si="1022"/>
        <v>741.96782436967885</v>
      </c>
      <c r="AM2104" s="14">
        <f t="shared" si="1023"/>
        <v>617.40752452761421</v>
      </c>
    </row>
    <row r="2105" spans="2:39" x14ac:dyDescent="0.25">
      <c r="B2105" s="3">
        <f t="shared" si="1006"/>
        <v>10435</v>
      </c>
      <c r="C2105" s="14">
        <f t="shared" si="1007"/>
        <v>173.91666666666666</v>
      </c>
      <c r="D2105" s="11">
        <f t="shared" si="1008"/>
        <v>1104.5914110881831</v>
      </c>
      <c r="E2105" s="11">
        <f t="shared" si="994"/>
        <v>892.42882523186904</v>
      </c>
      <c r="F2105" s="11">
        <f t="shared" si="1009"/>
        <v>466.71540371178719</v>
      </c>
      <c r="G2105" s="11">
        <f t="shared" si="995"/>
        <v>742.0629992892683</v>
      </c>
      <c r="H2105" s="11">
        <f t="shared" si="996"/>
        <v>630.26183700883723</v>
      </c>
      <c r="I2105" s="24">
        <f t="shared" si="1010"/>
        <v>466.71540371178719</v>
      </c>
      <c r="J2105" s="12">
        <f t="shared" si="997"/>
        <v>0.17969569224036991</v>
      </c>
      <c r="K2105" s="24">
        <f t="shared" si="998"/>
        <v>643.33815741538274</v>
      </c>
      <c r="L2105" s="12">
        <f t="shared" si="1011"/>
        <v>0.17030211842714477</v>
      </c>
      <c r="M2105" s="24">
        <f t="shared" si="1012"/>
        <v>742.0629992892683</v>
      </c>
      <c r="N2105" s="12">
        <f t="shared" si="999"/>
        <v>0.17875258864061902</v>
      </c>
      <c r="O2105" s="24">
        <f t="shared" si="1000"/>
        <v>2155.7747577355758</v>
      </c>
      <c r="P2105" s="12">
        <f t="shared" si="1013"/>
        <v>9.575112639185486E-2</v>
      </c>
      <c r="Q2105" s="24">
        <f t="shared" si="1014"/>
        <v>630.26183700883723</v>
      </c>
      <c r="R2105" s="12">
        <f t="shared" si="1001"/>
        <v>0.26941358472743182</v>
      </c>
      <c r="S2105" s="24">
        <f t="shared" si="1002"/>
        <v>786.68147106858032</v>
      </c>
      <c r="T2105" s="12">
        <f t="shared" si="1015"/>
        <v>0.18410641947631054</v>
      </c>
      <c r="W2105" s="24">
        <f t="shared" si="1016"/>
        <v>741.29738947702856</v>
      </c>
      <c r="X2105" s="24">
        <f t="shared" si="1017"/>
        <v>2275.5356896282206</v>
      </c>
      <c r="Y2105" s="13">
        <f t="shared" si="1003"/>
        <v>0.17030211842714477</v>
      </c>
      <c r="Z2105" s="24">
        <f t="shared" si="1004"/>
        <v>3778.2858938710119</v>
      </c>
      <c r="AA2105" s="24">
        <f t="shared" si="1005"/>
        <v>21847.039630483432</v>
      </c>
      <c r="AB2105" s="24">
        <f t="shared" si="1018"/>
        <v>742.0629992892683</v>
      </c>
      <c r="AC2105" s="24">
        <f t="shared" si="1019"/>
        <v>630.26183700883723</v>
      </c>
      <c r="AE2105" s="14">
        <f t="shared" si="1020"/>
        <v>173.91666666666666</v>
      </c>
      <c r="AF2105" s="24">
        <f t="shared" si="1024"/>
        <v>540.13091850441856</v>
      </c>
      <c r="AG2105" s="3">
        <f t="shared" si="1021"/>
        <v>-1</v>
      </c>
      <c r="AH2105" s="3">
        <f>IF(AC2105&lt;=450,AthetaR30_0,IF(AC2105&gt;=650,AthetaR30_2,(IF(AC2105&lt;=550,AthetaR30_0+(AthetaR30_1-AthetaR30_0)/100*(AC2105-450),AthetaR30_1+(AthetaR30_2-AthetaR30_1)/100*(AC2105-450)))))</f>
        <v>0</v>
      </c>
      <c r="AI2105" s="3">
        <f>IF(AD2105&lt;=450,AthetaR60_0,IF(AD2105&gt;=650,AthetaR60_2,(IF(AD2105&lt;=550,AthetaR60_0+(AthetaR60_1-AthetaR60_0)/100*(AD2105-450),AthetaR60_1+(AthetaR60_2-AthetaR60_1)/100*(AD2105-450)))))</f>
        <v>0.5</v>
      </c>
      <c r="AJ2105" s="3">
        <f>IF(AE2105&lt;=450,AthetaR90_0,IF(AE2105&gt;=650,AthetaR90_2,(IF(AE2105&lt;=550,AthetaR90_0+(AthetaR90_1-AthetaR90_0)/100*(AE2105-450),AthetaR90_1+(AthetaR90_2-AthetaR90_1)/100*(AE2105-450)))))</f>
        <v>1.3</v>
      </c>
      <c r="AK2105" s="3">
        <f>IF(AF2105&lt;=450,AthetaR120_0,IF(AF2105&gt;=650,AthetaR120_2,(IF(AF2105&lt;=550,AthetaR120_0+(AthetaR120_1-AthetaR120_0)/100*(AF2105-450),AthetaR120_1+(AthetaR120_2-AthetaR120_1)/100*(AF2105-450)))))</f>
        <v>1.2510573867681867</v>
      </c>
      <c r="AL2105" s="24">
        <f t="shared" si="1022"/>
        <v>742.0629992892683</v>
      </c>
      <c r="AM2105" s="14">
        <f t="shared" si="1023"/>
        <v>617.58308205485901</v>
      </c>
    </row>
    <row r="2106" spans="2:39" x14ac:dyDescent="0.25">
      <c r="B2106" s="3">
        <f t="shared" si="1006"/>
        <v>10440</v>
      </c>
      <c r="C2106" s="14">
        <f t="shared" si="1007"/>
        <v>174</v>
      </c>
      <c r="D2106" s="11">
        <f t="shared" si="1008"/>
        <v>1104.6631351662672</v>
      </c>
      <c r="E2106" s="11">
        <f t="shared" si="994"/>
        <v>892.6426235805211</v>
      </c>
      <c r="F2106" s="11">
        <f t="shared" si="1009"/>
        <v>466.88570583021431</v>
      </c>
      <c r="G2106" s="11">
        <f t="shared" si="995"/>
        <v>742.15875041566017</v>
      </c>
      <c r="H2106" s="11">
        <f t="shared" si="996"/>
        <v>630.44594342831351</v>
      </c>
      <c r="I2106" s="24">
        <f t="shared" si="1010"/>
        <v>466.88570583021431</v>
      </c>
      <c r="J2106" s="12">
        <f t="shared" si="997"/>
        <v>0.17966494708531666</v>
      </c>
      <c r="K2106" s="24">
        <f t="shared" si="998"/>
        <v>643.44824862528367</v>
      </c>
      <c r="L2106" s="12">
        <f t="shared" si="1011"/>
        <v>0.17024874874826357</v>
      </c>
      <c r="M2106" s="24">
        <f t="shared" si="1012"/>
        <v>742.15875041566017</v>
      </c>
      <c r="N2106" s="12">
        <f t="shared" si="999"/>
        <v>0.17990605662503498</v>
      </c>
      <c r="O2106" s="24">
        <f t="shared" si="1000"/>
        <v>2141.9530042531869</v>
      </c>
      <c r="P2106" s="12">
        <f t="shared" si="1013"/>
        <v>9.6327644591726408E-2</v>
      </c>
      <c r="Q2106" s="24">
        <f t="shared" si="1014"/>
        <v>630.44594342831351</v>
      </c>
      <c r="R2106" s="12">
        <f t="shared" si="1001"/>
        <v>0.26934285707008143</v>
      </c>
      <c r="S2106" s="24">
        <f t="shared" si="1002"/>
        <v>786.888048432966</v>
      </c>
      <c r="T2106" s="12">
        <f t="shared" si="1015"/>
        <v>0.18401898222946833</v>
      </c>
      <c r="W2106" s="24">
        <f t="shared" si="1016"/>
        <v>741.46769159545568</v>
      </c>
      <c r="X2106" s="24">
        <f t="shared" si="1017"/>
        <v>2247.3810682133749</v>
      </c>
      <c r="Y2106" s="13">
        <f t="shared" si="1003"/>
        <v>0.17024874874826357</v>
      </c>
      <c r="Z2106" s="24">
        <f t="shared" si="1004"/>
        <v>3779.3732996266358</v>
      </c>
      <c r="AA2106" s="24">
        <f t="shared" si="1005"/>
        <v>21864.905327769986</v>
      </c>
      <c r="AB2106" s="24">
        <f t="shared" si="1018"/>
        <v>742.15875041566017</v>
      </c>
      <c r="AC2106" s="24">
        <f t="shared" si="1019"/>
        <v>630.44594342831351</v>
      </c>
      <c r="AE2106" s="14">
        <f t="shared" si="1020"/>
        <v>174</v>
      </c>
      <c r="AF2106" s="24">
        <f t="shared" si="1024"/>
        <v>540.22297171415676</v>
      </c>
      <c r="AG2106" s="3">
        <f t="shared" si="1021"/>
        <v>-1</v>
      </c>
      <c r="AH2106" s="3">
        <f>IF(AC2106&lt;=450,AthetaR30_0,IF(AC2106&gt;=650,AthetaR30_2,(IF(AC2106&lt;=550,AthetaR30_0+(AthetaR30_1-AthetaR30_0)/100*(AC2106-450),AthetaR30_1+(AthetaR30_2-AthetaR30_1)/100*(AC2106-450)))))</f>
        <v>0</v>
      </c>
      <c r="AI2106" s="3">
        <f>IF(AD2106&lt;=450,AthetaR60_0,IF(AD2106&gt;=650,AthetaR60_2,(IF(AD2106&lt;=550,AthetaR60_0+(AthetaR60_1-AthetaR60_0)/100*(AD2106-450),AthetaR60_1+(AthetaR60_2-AthetaR60_1)/100*(AD2106-450)))))</f>
        <v>0.5</v>
      </c>
      <c r="AJ2106" s="3">
        <f>IF(AE2106&lt;=450,AthetaR90_0,IF(AE2106&gt;=650,AthetaR90_2,(IF(AE2106&lt;=550,AthetaR90_0+(AthetaR90_1-AthetaR90_0)/100*(AE2106-450),AthetaR90_1+(AthetaR90_2-AthetaR90_1)/100*(AE2106-450)))))</f>
        <v>1.3</v>
      </c>
      <c r="AK2106" s="3">
        <f>IF(AF2106&lt;=450,AthetaR120_0,IF(AF2106&gt;=650,AthetaR120_2,(IF(AF2106&lt;=550,AthetaR120_0+(AthetaR120_1-AthetaR120_0)/100*(AF2106-450),AthetaR120_1+(AthetaR120_2-AthetaR120_1)/100*(AF2106-450)))))</f>
        <v>1.2503946036580715</v>
      </c>
      <c r="AL2106" s="24">
        <f t="shared" si="1022"/>
        <v>742.15875041566017</v>
      </c>
      <c r="AM2106" s="14">
        <f t="shared" si="1023"/>
        <v>617.75855169976023</v>
      </c>
    </row>
    <row r="2107" spans="2:39" x14ac:dyDescent="0.25">
      <c r="B2107" s="3">
        <f t="shared" si="1006"/>
        <v>10445</v>
      </c>
      <c r="C2107" s="14">
        <f t="shared" si="1007"/>
        <v>174.08333333333334</v>
      </c>
      <c r="D2107" s="11">
        <f t="shared" si="1008"/>
        <v>1104.7348249266095</v>
      </c>
      <c r="E2107" s="11">
        <f t="shared" si="994"/>
        <v>892.85642192917328</v>
      </c>
      <c r="F2107" s="11">
        <f t="shared" si="1009"/>
        <v>467.05595457896254</v>
      </c>
      <c r="G2107" s="11">
        <f t="shared" si="995"/>
        <v>742.25507806025189</v>
      </c>
      <c r="H2107" s="11">
        <f t="shared" si="996"/>
        <v>630.62996241054293</v>
      </c>
      <c r="I2107" s="24">
        <f t="shared" si="1010"/>
        <v>467.05595457896254</v>
      </c>
      <c r="J2107" s="12">
        <f t="shared" si="997"/>
        <v>0.1796341991077117</v>
      </c>
      <c r="K2107" s="24">
        <f t="shared" si="998"/>
        <v>643.55838763242696</v>
      </c>
      <c r="L2107" s="12">
        <f t="shared" si="1011"/>
        <v>0.17019538888625838</v>
      </c>
      <c r="M2107" s="24">
        <f t="shared" si="1012"/>
        <v>742.25507806025189</v>
      </c>
      <c r="N2107" s="12">
        <f t="shared" si="999"/>
        <v>0.18106139845567251</v>
      </c>
      <c r="O2107" s="24">
        <f t="shared" si="1000"/>
        <v>2128.2853317057479</v>
      </c>
      <c r="P2107" s="12">
        <f t="shared" si="1013"/>
        <v>9.6904441989291629E-2</v>
      </c>
      <c r="Q2107" s="24">
        <f t="shared" si="1014"/>
        <v>630.62996241054293</v>
      </c>
      <c r="R2107" s="12">
        <f t="shared" si="1001"/>
        <v>0.26927195791415165</v>
      </c>
      <c r="S2107" s="24">
        <f t="shared" si="1002"/>
        <v>787.09523561605511</v>
      </c>
      <c r="T2107" s="12">
        <f t="shared" si="1015"/>
        <v>0.18393147633357673</v>
      </c>
      <c r="W2107" s="24">
        <f t="shared" si="1016"/>
        <v>741.63794034420391</v>
      </c>
      <c r="X2107" s="24">
        <f t="shared" si="1017"/>
        <v>2220.1362973857281</v>
      </c>
      <c r="Y2107" s="13">
        <f t="shared" si="1003"/>
        <v>0.17019538888625838</v>
      </c>
      <c r="Z2107" s="24">
        <f t="shared" si="1004"/>
        <v>3780.4620396242344</v>
      </c>
      <c r="AA2107" s="24">
        <f t="shared" si="1005"/>
        <v>21882.787975366846</v>
      </c>
      <c r="AB2107" s="24">
        <f t="shared" si="1018"/>
        <v>742.25507806025189</v>
      </c>
      <c r="AC2107" s="24">
        <f t="shared" si="1019"/>
        <v>630.62996241054293</v>
      </c>
      <c r="AE2107" s="14">
        <f t="shared" si="1020"/>
        <v>174.08333333333334</v>
      </c>
      <c r="AF2107" s="24">
        <f t="shared" si="1024"/>
        <v>540.31498120527147</v>
      </c>
      <c r="AG2107" s="3">
        <f t="shared" si="1021"/>
        <v>-1</v>
      </c>
      <c r="AH2107" s="3">
        <f>IF(AC2107&lt;=450,AthetaR30_0,IF(AC2107&gt;=650,AthetaR30_2,(IF(AC2107&lt;=550,AthetaR30_0+(AthetaR30_1-AthetaR30_0)/100*(AC2107-450),AthetaR30_1+(AthetaR30_2-AthetaR30_1)/100*(AC2107-450)))))</f>
        <v>0</v>
      </c>
      <c r="AI2107" s="3">
        <f>IF(AD2107&lt;=450,AthetaR60_0,IF(AD2107&gt;=650,AthetaR60_2,(IF(AD2107&lt;=550,AthetaR60_0+(AthetaR60_1-AthetaR60_0)/100*(AD2107-450),AthetaR60_1+(AthetaR60_2-AthetaR60_1)/100*(AD2107-450)))))</f>
        <v>0.5</v>
      </c>
      <c r="AJ2107" s="3">
        <f>IF(AE2107&lt;=450,AthetaR90_0,IF(AE2107&gt;=650,AthetaR90_2,(IF(AE2107&lt;=550,AthetaR90_0+(AthetaR90_1-AthetaR90_0)/100*(AE2107-450),AthetaR90_1+(AthetaR90_2-AthetaR90_1)/100*(AE2107-450)))))</f>
        <v>1.3</v>
      </c>
      <c r="AK2107" s="3">
        <f>IF(AF2107&lt;=450,AthetaR120_0,IF(AF2107&gt;=650,AthetaR120_2,(IF(AF2107&lt;=550,AthetaR120_0+(AthetaR120_1-AthetaR120_0)/100*(AF2107-450),AthetaR120_1+(AthetaR120_2-AthetaR120_1)/100*(AF2107-450)))))</f>
        <v>1.2497321353220456</v>
      </c>
      <c r="AL2107" s="24">
        <f t="shared" si="1022"/>
        <v>742.25507806025189</v>
      </c>
      <c r="AM2107" s="14">
        <f t="shared" si="1023"/>
        <v>617.93393339512659</v>
      </c>
    </row>
    <row r="2108" spans="2:39" x14ac:dyDescent="0.25">
      <c r="B2108" s="3">
        <f t="shared" si="1006"/>
        <v>10450</v>
      </c>
      <c r="C2108" s="14">
        <f t="shared" si="1007"/>
        <v>174.16666666666666</v>
      </c>
      <c r="D2108" s="11">
        <f t="shared" si="1008"/>
        <v>1104.8064804020339</v>
      </c>
      <c r="E2108" s="11">
        <f t="shared" si="994"/>
        <v>893.07022027782523</v>
      </c>
      <c r="F2108" s="11">
        <f t="shared" si="1009"/>
        <v>467.22614996784881</v>
      </c>
      <c r="G2108" s="11">
        <f t="shared" si="995"/>
        <v>742.35198250224119</v>
      </c>
      <c r="H2108" s="11">
        <f t="shared" si="996"/>
        <v>630.81389388687649</v>
      </c>
      <c r="I2108" s="24">
        <f t="shared" si="1010"/>
        <v>467.22614996784881</v>
      </c>
      <c r="J2108" s="12">
        <f t="shared" si="997"/>
        <v>0.17960344831734026</v>
      </c>
      <c r="K2108" s="24">
        <f t="shared" si="998"/>
        <v>643.66857443148479</v>
      </c>
      <c r="L2108" s="12">
        <f t="shared" si="1011"/>
        <v>0.17014203885598014</v>
      </c>
      <c r="M2108" s="24">
        <f t="shared" si="1012"/>
        <v>742.35198250224119</v>
      </c>
      <c r="N2108" s="12">
        <f t="shared" si="999"/>
        <v>0.18221855980239948</v>
      </c>
      <c r="O2108" s="24">
        <f t="shared" si="1000"/>
        <v>2114.7698614741394</v>
      </c>
      <c r="P2108" s="12">
        <f t="shared" si="1013"/>
        <v>9.7481486429288916E-2</v>
      </c>
      <c r="Q2108" s="24">
        <f t="shared" si="1014"/>
        <v>630.81389388687649</v>
      </c>
      <c r="R2108" s="12">
        <f t="shared" si="1001"/>
        <v>0.26920088668577979</v>
      </c>
      <c r="S2108" s="24">
        <f t="shared" si="1002"/>
        <v>787.30303517395976</v>
      </c>
      <c r="T2108" s="12">
        <f t="shared" si="1015"/>
        <v>0.18384390151860017</v>
      </c>
      <c r="W2108" s="24">
        <f t="shared" si="1016"/>
        <v>741.80813573309013</v>
      </c>
      <c r="X2108" s="24">
        <f t="shared" si="1017"/>
        <v>2193.7579764049769</v>
      </c>
      <c r="Y2108" s="13">
        <f t="shared" si="1003"/>
        <v>0.17014203885598014</v>
      </c>
      <c r="Z2108" s="24">
        <f t="shared" si="1004"/>
        <v>3781.5521136183775</v>
      </c>
      <c r="AA2108" s="24">
        <f t="shared" si="1005"/>
        <v>21900.687585746164</v>
      </c>
      <c r="AB2108" s="24">
        <f t="shared" si="1018"/>
        <v>742.35198250224119</v>
      </c>
      <c r="AC2108" s="24">
        <f t="shared" si="1019"/>
        <v>630.81389388687649</v>
      </c>
      <c r="AE2108" s="14">
        <f t="shared" si="1020"/>
        <v>174.16666666666666</v>
      </c>
      <c r="AF2108" s="24">
        <f t="shared" si="1024"/>
        <v>540.40694694343824</v>
      </c>
      <c r="AG2108" s="3">
        <f t="shared" si="1021"/>
        <v>-1</v>
      </c>
      <c r="AH2108" s="3">
        <f>IF(AC2108&lt;=450,AthetaR30_0,IF(AC2108&gt;=650,AthetaR30_2,(IF(AC2108&lt;=550,AthetaR30_0+(AthetaR30_1-AthetaR30_0)/100*(AC2108-450),AthetaR30_1+(AthetaR30_2-AthetaR30_1)/100*(AC2108-450)))))</f>
        <v>0</v>
      </c>
      <c r="AI2108" s="3">
        <f>IF(AD2108&lt;=450,AthetaR60_0,IF(AD2108&gt;=650,AthetaR60_2,(IF(AD2108&lt;=550,AthetaR60_0+(AthetaR60_1-AthetaR60_0)/100*(AD2108-450),AthetaR60_1+(AthetaR60_2-AthetaR60_1)/100*(AD2108-450)))))</f>
        <v>0.5</v>
      </c>
      <c r="AJ2108" s="3">
        <f>IF(AE2108&lt;=450,AthetaR90_0,IF(AE2108&gt;=650,AthetaR90_2,(IF(AE2108&lt;=550,AthetaR90_0+(AthetaR90_1-AthetaR90_0)/100*(AE2108-450),AthetaR90_1+(AthetaR90_2-AthetaR90_1)/100*(AE2108-450)))))</f>
        <v>1.3</v>
      </c>
      <c r="AK2108" s="3">
        <f>IF(AF2108&lt;=450,AthetaR120_0,IF(AF2108&gt;=650,AthetaR120_2,(IF(AF2108&lt;=550,AthetaR120_0+(AthetaR120_1-AthetaR120_0)/100*(AF2108-450),AthetaR120_1+(AthetaR120_2-AthetaR120_1)/100*(AF2108-450)))))</f>
        <v>1.2490699820072448</v>
      </c>
      <c r="AL2108" s="24">
        <f t="shared" si="1022"/>
        <v>742.35198250224119</v>
      </c>
      <c r="AM2108" s="14">
        <f t="shared" si="1023"/>
        <v>618.10922707349187</v>
      </c>
    </row>
    <row r="2109" spans="2:39" x14ac:dyDescent="0.25">
      <c r="B2109" s="3">
        <f t="shared" si="1006"/>
        <v>10455</v>
      </c>
      <c r="C2109" s="14">
        <f t="shared" si="1007"/>
        <v>174.25</v>
      </c>
      <c r="D2109" s="11">
        <f t="shared" si="1008"/>
        <v>1104.8781016253176</v>
      </c>
      <c r="E2109" s="11">
        <f t="shared" si="994"/>
        <v>893.2840186264774</v>
      </c>
      <c r="F2109" s="11">
        <f t="shared" si="1009"/>
        <v>467.39629200670481</v>
      </c>
      <c r="G2109" s="11">
        <f t="shared" si="995"/>
        <v>742.44946398867046</v>
      </c>
      <c r="H2109" s="11">
        <f t="shared" si="996"/>
        <v>630.99773778839506</v>
      </c>
      <c r="I2109" s="24">
        <f t="shared" si="1010"/>
        <v>467.39629200670481</v>
      </c>
      <c r="J2109" s="12">
        <f t="shared" si="997"/>
        <v>0.17957269472400142</v>
      </c>
      <c r="K2109" s="24">
        <f t="shared" si="998"/>
        <v>643.77880901705748</v>
      </c>
      <c r="L2109" s="12">
        <f t="shared" si="1011"/>
        <v>0.17008869867225757</v>
      </c>
      <c r="M2109" s="24">
        <f t="shared" si="1012"/>
        <v>742.44946398867046</v>
      </c>
      <c r="N2109" s="12">
        <f t="shared" si="999"/>
        <v>0.18337748625736811</v>
      </c>
      <c r="O2109" s="24">
        <f t="shared" si="1000"/>
        <v>2101.4047380413049</v>
      </c>
      <c r="P2109" s="12">
        <f t="shared" si="1013"/>
        <v>9.8058745808309075E-2</v>
      </c>
      <c r="Q2109" s="24">
        <f t="shared" si="1014"/>
        <v>630.99773778839506</v>
      </c>
      <c r="R2109" s="12">
        <f t="shared" si="1001"/>
        <v>0.26912964280873858</v>
      </c>
      <c r="S2109" s="24">
        <f t="shared" si="1002"/>
        <v>787.51144967652715</v>
      </c>
      <c r="T2109" s="12">
        <f t="shared" si="1015"/>
        <v>0.18375625751323743</v>
      </c>
      <c r="W2109" s="24">
        <f t="shared" si="1016"/>
        <v>741.97827777194607</v>
      </c>
      <c r="X2109" s="24">
        <f t="shared" si="1017"/>
        <v>2168.2054216679862</v>
      </c>
      <c r="Y2109" s="13">
        <f t="shared" si="1003"/>
        <v>0.17008869867225757</v>
      </c>
      <c r="Z2109" s="24">
        <f t="shared" si="1004"/>
        <v>3782.6435213632835</v>
      </c>
      <c r="AA2109" s="24">
        <f t="shared" si="1005"/>
        <v>21918.604171380579</v>
      </c>
      <c r="AB2109" s="24">
        <f t="shared" si="1018"/>
        <v>742.44946398867046</v>
      </c>
      <c r="AC2109" s="24">
        <f t="shared" si="1019"/>
        <v>630.99773778839506</v>
      </c>
      <c r="AE2109" s="14">
        <f t="shared" si="1020"/>
        <v>174.25</v>
      </c>
      <c r="AF2109" s="24">
        <f t="shared" si="1024"/>
        <v>540.49886889419759</v>
      </c>
      <c r="AG2109" s="3">
        <f t="shared" si="1021"/>
        <v>-1</v>
      </c>
      <c r="AH2109" s="3">
        <f>IF(AC2109&lt;=450,AthetaR30_0,IF(AC2109&gt;=650,AthetaR30_2,(IF(AC2109&lt;=550,AthetaR30_0+(AthetaR30_1-AthetaR30_0)/100*(AC2109-450),AthetaR30_1+(AthetaR30_2-AthetaR30_1)/100*(AC2109-450)))))</f>
        <v>0</v>
      </c>
      <c r="AI2109" s="3">
        <f>IF(AD2109&lt;=450,AthetaR60_0,IF(AD2109&gt;=650,AthetaR60_2,(IF(AD2109&lt;=550,AthetaR60_0+(AthetaR60_1-AthetaR60_0)/100*(AD2109-450),AthetaR60_1+(AthetaR60_2-AthetaR60_1)/100*(AD2109-450)))))</f>
        <v>0.5</v>
      </c>
      <c r="AJ2109" s="3">
        <f>IF(AE2109&lt;=450,AthetaR90_0,IF(AE2109&gt;=650,AthetaR90_2,(IF(AE2109&lt;=550,AthetaR90_0+(AthetaR90_1-AthetaR90_0)/100*(AE2109-450),AthetaR90_1+(AthetaR90_2-AthetaR90_1)/100*(AE2109-450)))))</f>
        <v>1.3</v>
      </c>
      <c r="AK2109" s="3">
        <f>IF(AF2109&lt;=450,AthetaR120_0,IF(AF2109&gt;=650,AthetaR120_2,(IF(AF2109&lt;=550,AthetaR120_0+(AthetaR120_1-AthetaR120_0)/100*(AF2109-450),AthetaR120_1+(AthetaR120_2-AthetaR120_1)/100*(AF2109-450)))))</f>
        <v>1.2484081439617776</v>
      </c>
      <c r="AL2109" s="24">
        <f t="shared" si="1022"/>
        <v>742.44946398867046</v>
      </c>
      <c r="AM2109" s="14">
        <f t="shared" si="1023"/>
        <v>618.28443266711486</v>
      </c>
    </row>
    <row r="2110" spans="2:39" x14ac:dyDescent="0.25">
      <c r="B2110" s="3">
        <f t="shared" si="1006"/>
        <v>10460</v>
      </c>
      <c r="C2110" s="14">
        <f t="shared" si="1007"/>
        <v>174.33333333333334</v>
      </c>
      <c r="D2110" s="11">
        <f t="shared" si="1008"/>
        <v>1104.9496886291909</v>
      </c>
      <c r="E2110" s="11">
        <f t="shared" si="994"/>
        <v>893.49781697512947</v>
      </c>
      <c r="F2110" s="11">
        <f t="shared" si="1009"/>
        <v>467.56638070537707</v>
      </c>
      <c r="G2110" s="11">
        <f t="shared" si="995"/>
        <v>742.54752273447878</v>
      </c>
      <c r="H2110" s="11">
        <f t="shared" si="996"/>
        <v>631.18149404590827</v>
      </c>
      <c r="I2110" s="24">
        <f t="shared" si="1010"/>
        <v>467.56638070537707</v>
      </c>
      <c r="J2110" s="12">
        <f t="shared" si="997"/>
        <v>0.17954193833750692</v>
      </c>
      <c r="K2110" s="24">
        <f t="shared" si="998"/>
        <v>643.8890913836758</v>
      </c>
      <c r="L2110" s="12">
        <f t="shared" si="1011"/>
        <v>0.17003536834990027</v>
      </c>
      <c r="M2110" s="24">
        <f t="shared" si="1012"/>
        <v>742.54752273447878</v>
      </c>
      <c r="N2110" s="12">
        <f t="shared" si="999"/>
        <v>0.18453812334767858</v>
      </c>
      <c r="O2110" s="24">
        <f t="shared" si="1000"/>
        <v>2088.1881287224282</v>
      </c>
      <c r="P2110" s="12">
        <f t="shared" si="1013"/>
        <v>9.8636188082140835E-2</v>
      </c>
      <c r="Q2110" s="24">
        <f t="shared" si="1014"/>
        <v>631.18149404590827</v>
      </c>
      <c r="R2110" s="12">
        <f t="shared" si="1001"/>
        <v>0.26905822570442456</v>
      </c>
      <c r="S2110" s="24">
        <f t="shared" si="1002"/>
        <v>787.72048170742971</v>
      </c>
      <c r="T2110" s="12">
        <f t="shared" si="1015"/>
        <v>0.18366854404492144</v>
      </c>
      <c r="W2110" s="24">
        <f t="shared" si="1016"/>
        <v>742.14836647061827</v>
      </c>
      <c r="X2110" s="24">
        <f t="shared" si="1017"/>
        <v>2143.4404573499578</v>
      </c>
      <c r="Y2110" s="13">
        <f t="shared" si="1003"/>
        <v>0.17003536834990027</v>
      </c>
      <c r="Z2110" s="24">
        <f t="shared" si="1004"/>
        <v>3783.7362626127797</v>
      </c>
      <c r="AA2110" s="24">
        <f t="shared" si="1005"/>
        <v>21936.53774474248</v>
      </c>
      <c r="AB2110" s="24">
        <f t="shared" si="1018"/>
        <v>742.54752273447878</v>
      </c>
      <c r="AC2110" s="24">
        <f t="shared" si="1019"/>
        <v>631.18149404590827</v>
      </c>
      <c r="AE2110" s="14">
        <f t="shared" si="1020"/>
        <v>174.33333333333334</v>
      </c>
      <c r="AF2110" s="24">
        <f t="shared" si="1024"/>
        <v>540.59074702295413</v>
      </c>
      <c r="AG2110" s="3">
        <f t="shared" si="1021"/>
        <v>-1</v>
      </c>
      <c r="AH2110" s="3">
        <f>IF(AC2110&lt;=450,AthetaR30_0,IF(AC2110&gt;=650,AthetaR30_2,(IF(AC2110&lt;=550,AthetaR30_0+(AthetaR30_1-AthetaR30_0)/100*(AC2110-450),AthetaR30_1+(AthetaR30_2-AthetaR30_1)/100*(AC2110-450)))))</f>
        <v>0</v>
      </c>
      <c r="AI2110" s="3">
        <f>IF(AD2110&lt;=450,AthetaR60_0,IF(AD2110&gt;=650,AthetaR60_2,(IF(AD2110&lt;=550,AthetaR60_0+(AthetaR60_1-AthetaR60_0)/100*(AD2110-450),AthetaR60_1+(AthetaR60_2-AthetaR60_1)/100*(AD2110-450)))))</f>
        <v>0.5</v>
      </c>
      <c r="AJ2110" s="3">
        <f>IF(AE2110&lt;=450,AthetaR90_0,IF(AE2110&gt;=650,AthetaR90_2,(IF(AE2110&lt;=550,AthetaR90_0+(AthetaR90_1-AthetaR90_0)/100*(AE2110-450),AthetaR90_1+(AthetaR90_2-AthetaR90_1)/100*(AE2110-450)))))</f>
        <v>1.3</v>
      </c>
      <c r="AK2110" s="3">
        <f>IF(AF2110&lt;=450,AthetaR120_0,IF(AF2110&gt;=650,AthetaR120_2,(IF(AF2110&lt;=550,AthetaR120_0+(AthetaR120_1-AthetaR120_0)/100*(AF2110-450),AthetaR120_1+(AthetaR120_2-AthetaR120_1)/100*(AF2110-450)))))</f>
        <v>1.2477466214347304</v>
      </c>
      <c r="AL2110" s="24">
        <f t="shared" si="1022"/>
        <v>742.54752273447878</v>
      </c>
      <c r="AM2110" s="14">
        <f t="shared" si="1023"/>
        <v>618.45955010797695</v>
      </c>
    </row>
    <row r="2111" spans="2:39" x14ac:dyDescent="0.25">
      <c r="B2111" s="3">
        <f t="shared" si="1006"/>
        <v>10465</v>
      </c>
      <c r="C2111" s="14">
        <f t="shared" si="1007"/>
        <v>174.41666666666666</v>
      </c>
      <c r="D2111" s="11">
        <f t="shared" si="1008"/>
        <v>1105.0212414463369</v>
      </c>
      <c r="E2111" s="11">
        <f t="shared" si="994"/>
        <v>893.71161532378153</v>
      </c>
      <c r="F2111" s="11">
        <f t="shared" si="1009"/>
        <v>467.73641607372696</v>
      </c>
      <c r="G2111" s="11">
        <f t="shared" si="995"/>
        <v>742.64615892256097</v>
      </c>
      <c r="H2111" s="11">
        <f t="shared" si="996"/>
        <v>631.36516258995323</v>
      </c>
      <c r="I2111" s="24">
        <f t="shared" si="1010"/>
        <v>467.73641607372696</v>
      </c>
      <c r="J2111" s="12">
        <f t="shared" si="997"/>
        <v>0.17951117916768181</v>
      </c>
      <c r="K2111" s="24">
        <f t="shared" si="998"/>
        <v>643.99942152579979</v>
      </c>
      <c r="L2111" s="12">
        <f t="shared" si="1011"/>
        <v>0.16998204790370358</v>
      </c>
      <c r="M2111" s="24">
        <f t="shared" si="1012"/>
        <v>742.64615892256097</v>
      </c>
      <c r="N2111" s="12">
        <f t="shared" si="999"/>
        <v>0.18570041654799005</v>
      </c>
      <c r="O2111" s="24">
        <f t="shared" si="1000"/>
        <v>2075.1182233980207</v>
      </c>
      <c r="P2111" s="12">
        <f t="shared" si="1013"/>
        <v>9.9213781273045559E-2</v>
      </c>
      <c r="Q2111" s="24">
        <f t="shared" si="1014"/>
        <v>631.36516258995323</v>
      </c>
      <c r="R2111" s="12">
        <f t="shared" si="1001"/>
        <v>0.26898663479184742</v>
      </c>
      <c r="S2111" s="24">
        <f t="shared" si="1002"/>
        <v>787.93013386425434</v>
      </c>
      <c r="T2111" s="12">
        <f t="shared" si="1015"/>
        <v>0.18358076083981958</v>
      </c>
      <c r="W2111" s="24">
        <f t="shared" si="1016"/>
        <v>742.31840183896816</v>
      </c>
      <c r="X2111" s="24">
        <f t="shared" si="1017"/>
        <v>2119.4272251094208</v>
      </c>
      <c r="Y2111" s="13">
        <f t="shared" si="1003"/>
        <v>0.16998204790370358</v>
      </c>
      <c r="Z2111" s="24">
        <f t="shared" si="1004"/>
        <v>3784.8303371203342</v>
      </c>
      <c r="AA2111" s="24">
        <f t="shared" si="1005"/>
        <v>21954.4883183048</v>
      </c>
      <c r="AB2111" s="24">
        <f t="shared" si="1018"/>
        <v>742.64615892256097</v>
      </c>
      <c r="AC2111" s="24">
        <f t="shared" si="1019"/>
        <v>631.36516258995323</v>
      </c>
      <c r="AE2111" s="14">
        <f t="shared" si="1020"/>
        <v>174.41666666666666</v>
      </c>
      <c r="AF2111" s="24">
        <f t="shared" si="1024"/>
        <v>540.68258129497667</v>
      </c>
      <c r="AG2111" s="3">
        <f t="shared" si="1021"/>
        <v>-1</v>
      </c>
      <c r="AH2111" s="3">
        <f>IF(AC2111&lt;=450,AthetaR30_0,IF(AC2111&gt;=650,AthetaR30_2,(IF(AC2111&lt;=550,AthetaR30_0+(AthetaR30_1-AthetaR30_0)/100*(AC2111-450),AthetaR30_1+(AthetaR30_2-AthetaR30_1)/100*(AC2111-450)))))</f>
        <v>0</v>
      </c>
      <c r="AI2111" s="3">
        <f>IF(AD2111&lt;=450,AthetaR60_0,IF(AD2111&gt;=650,AthetaR60_2,(IF(AD2111&lt;=550,AthetaR60_0+(AthetaR60_1-AthetaR60_0)/100*(AD2111-450),AthetaR60_1+(AthetaR60_2-AthetaR60_1)/100*(AD2111-450)))))</f>
        <v>0.5</v>
      </c>
      <c r="AJ2111" s="3">
        <f>IF(AE2111&lt;=450,AthetaR90_0,IF(AE2111&gt;=650,AthetaR90_2,(IF(AE2111&lt;=550,AthetaR90_0+(AthetaR90_1-AthetaR90_0)/100*(AE2111-450),AthetaR90_1+(AthetaR90_2-AthetaR90_1)/100*(AE2111-450)))))</f>
        <v>1.3</v>
      </c>
      <c r="AK2111" s="3">
        <f>IF(AF2111&lt;=450,AthetaR120_0,IF(AF2111&gt;=650,AthetaR120_2,(IF(AF2111&lt;=550,AthetaR120_0+(AthetaR120_1-AthetaR120_0)/100*(AF2111-450),AthetaR120_1+(AthetaR120_2-AthetaR120_1)/100*(AF2111-450)))))</f>
        <v>1.2470854146761683</v>
      </c>
      <c r="AL2111" s="24">
        <f t="shared" si="1022"/>
        <v>742.64615892256097</v>
      </c>
      <c r="AM2111" s="14">
        <f t="shared" si="1023"/>
        <v>618.63457932778169</v>
      </c>
    </row>
    <row r="2112" spans="2:39" x14ac:dyDescent="0.25">
      <c r="B2112" s="3">
        <f t="shared" si="1006"/>
        <v>10470</v>
      </c>
      <c r="C2112" s="14">
        <f t="shared" si="1007"/>
        <v>174.5</v>
      </c>
      <c r="D2112" s="11">
        <f t="shared" si="1008"/>
        <v>1105.0927601093927</v>
      </c>
      <c r="E2112" s="11">
        <f t="shared" si="994"/>
        <v>893.92541367243359</v>
      </c>
      <c r="F2112" s="11">
        <f t="shared" si="1009"/>
        <v>467.90639812163067</v>
      </c>
      <c r="G2112" s="11">
        <f t="shared" si="995"/>
        <v>742.74537270383405</v>
      </c>
      <c r="H2112" s="11">
        <f t="shared" si="996"/>
        <v>631.54874335079307</v>
      </c>
      <c r="I2112" s="24">
        <f t="shared" si="1010"/>
        <v>467.90639812163067</v>
      </c>
      <c r="J2112" s="12">
        <f t="shared" si="997"/>
        <v>0.17948041722436411</v>
      </c>
      <c r="K2112" s="24">
        <f t="shared" si="998"/>
        <v>644.10979943781911</v>
      </c>
      <c r="L2112" s="12">
        <f t="shared" si="1011"/>
        <v>0.16992873734844435</v>
      </c>
      <c r="M2112" s="24">
        <f t="shared" si="1012"/>
        <v>742.74537270383405</v>
      </c>
      <c r="N2112" s="12">
        <f t="shared" si="999"/>
        <v>0.18686431129307438</v>
      </c>
      <c r="O2112" s="24">
        <f t="shared" si="1000"/>
        <v>2062.1932342498594</v>
      </c>
      <c r="P2112" s="12">
        <f t="shared" si="1013"/>
        <v>9.9791493476950252E-2</v>
      </c>
      <c r="Q2112" s="24">
        <f t="shared" si="1014"/>
        <v>631.54874335079307</v>
      </c>
      <c r="R2112" s="12">
        <f t="shared" si="1001"/>
        <v>0.268914869487619</v>
      </c>
      <c r="S2112" s="24">
        <f t="shared" si="1002"/>
        <v>788.1404087585928</v>
      </c>
      <c r="T2112" s="12">
        <f t="shared" si="1015"/>
        <v>0.18349290762282172</v>
      </c>
      <c r="W2112" s="24">
        <f t="shared" si="1016"/>
        <v>742.48838388687182</v>
      </c>
      <c r="X2112" s="24">
        <f t="shared" si="1017"/>
        <v>2096.1320108621671</v>
      </c>
      <c r="Y2112" s="13">
        <f t="shared" si="1003"/>
        <v>0.16992873734844435</v>
      </c>
      <c r="Z2112" s="24">
        <f t="shared" si="1004"/>
        <v>3785.9257446390443</v>
      </c>
      <c r="AA2112" s="24">
        <f t="shared" si="1005"/>
        <v>21972.455904540235</v>
      </c>
      <c r="AB2112" s="24">
        <f t="shared" si="1018"/>
        <v>742.74537270383405</v>
      </c>
      <c r="AC2112" s="24">
        <f t="shared" si="1019"/>
        <v>631.54874335079307</v>
      </c>
      <c r="AE2112" s="14">
        <f t="shared" si="1020"/>
        <v>174.5</v>
      </c>
      <c r="AF2112" s="24">
        <f t="shared" si="1024"/>
        <v>540.77437167539654</v>
      </c>
      <c r="AG2112" s="3">
        <f t="shared" si="1021"/>
        <v>-1</v>
      </c>
      <c r="AH2112" s="3">
        <f>IF(AC2112&lt;=450,AthetaR30_0,IF(AC2112&gt;=650,AthetaR30_2,(IF(AC2112&lt;=550,AthetaR30_0+(AthetaR30_1-AthetaR30_0)/100*(AC2112-450),AthetaR30_1+(AthetaR30_2-AthetaR30_1)/100*(AC2112-450)))))</f>
        <v>0</v>
      </c>
      <c r="AI2112" s="3">
        <f>IF(AD2112&lt;=450,AthetaR60_0,IF(AD2112&gt;=650,AthetaR60_2,(IF(AD2112&lt;=550,AthetaR60_0+(AthetaR60_1-AthetaR60_0)/100*(AD2112-450),AthetaR60_1+(AthetaR60_2-AthetaR60_1)/100*(AD2112-450)))))</f>
        <v>0.5</v>
      </c>
      <c r="AJ2112" s="3">
        <f>IF(AE2112&lt;=450,AthetaR90_0,IF(AE2112&gt;=650,AthetaR90_2,(IF(AE2112&lt;=550,AthetaR90_0+(AthetaR90_1-AthetaR90_0)/100*(AE2112-450),AthetaR90_1+(AthetaR90_2-AthetaR90_1)/100*(AE2112-450)))))</f>
        <v>1.3</v>
      </c>
      <c r="AK2112" s="3">
        <f>IF(AF2112&lt;=450,AthetaR120_0,IF(AF2112&gt;=650,AthetaR120_2,(IF(AF2112&lt;=550,AthetaR120_0+(AthetaR120_1-AthetaR120_0)/100*(AF2112-450),AthetaR120_1+(AthetaR120_2-AthetaR120_1)/100*(AF2112-450)))))</f>
        <v>1.246424523937145</v>
      </c>
      <c r="AL2112" s="24">
        <f t="shared" si="1022"/>
        <v>742.74537270383405</v>
      </c>
      <c r="AM2112" s="14">
        <f t="shared" si="1023"/>
        <v>618.80952025795261</v>
      </c>
    </row>
    <row r="2113" spans="2:39" x14ac:dyDescent="0.25">
      <c r="B2113" s="3">
        <f t="shared" si="1006"/>
        <v>10475</v>
      </c>
      <c r="C2113" s="14">
        <f t="shared" si="1007"/>
        <v>174.58333333333334</v>
      </c>
      <c r="D2113" s="11">
        <f t="shared" si="1008"/>
        <v>1105.1642446509472</v>
      </c>
      <c r="E2113" s="11">
        <f t="shared" si="994"/>
        <v>894.13921202108577</v>
      </c>
      <c r="F2113" s="11">
        <f t="shared" si="1009"/>
        <v>468.07632685897914</v>
      </c>
      <c r="G2113" s="11">
        <f t="shared" si="995"/>
        <v>742.84516419731096</v>
      </c>
      <c r="H2113" s="11">
        <f t="shared" si="996"/>
        <v>631.73223625841592</v>
      </c>
      <c r="I2113" s="24">
        <f t="shared" si="1010"/>
        <v>468.07632685897914</v>
      </c>
      <c r="J2113" s="12">
        <f t="shared" si="997"/>
        <v>0.17944965251740494</v>
      </c>
      <c r="K2113" s="24">
        <f t="shared" si="998"/>
        <v>644.22022511405339</v>
      </c>
      <c r="L2113" s="12">
        <f t="shared" si="1011"/>
        <v>0.16987543669890093</v>
      </c>
      <c r="M2113" s="24">
        <f t="shared" si="1012"/>
        <v>742.84516419731096</v>
      </c>
      <c r="N2113" s="12">
        <f t="shared" si="999"/>
        <v>0.18802975299030869</v>
      </c>
      <c r="O2113" s="24">
        <f t="shared" si="1000"/>
        <v>2049.4113954997274</v>
      </c>
      <c r="P2113" s="12">
        <f t="shared" si="1013"/>
        <v>0.10036929287059021</v>
      </c>
      <c r="Q2113" s="24">
        <f t="shared" si="1014"/>
        <v>631.73223625841592</v>
      </c>
      <c r="R2113" s="12">
        <f t="shared" si="1001"/>
        <v>0.26884292920594155</v>
      </c>
      <c r="S2113" s="24">
        <f t="shared" si="1002"/>
        <v>788.35130901613331</v>
      </c>
      <c r="T2113" s="12">
        <f t="shared" si="1015"/>
        <v>0.18340498411756426</v>
      </c>
      <c r="W2113" s="24">
        <f t="shared" si="1016"/>
        <v>742.65831262422023</v>
      </c>
      <c r="X2113" s="24">
        <f t="shared" si="1017"/>
        <v>2073.5230868641161</v>
      </c>
      <c r="Y2113" s="13">
        <f t="shared" si="1003"/>
        <v>0.16987543669890093</v>
      </c>
      <c r="Z2113" s="24">
        <f t="shared" si="1004"/>
        <v>3787.0224849216384</v>
      </c>
      <c r="AA2113" s="24">
        <f t="shared" si="1005"/>
        <v>21990.440515922015</v>
      </c>
      <c r="AB2113" s="24">
        <f t="shared" si="1018"/>
        <v>742.84516419731096</v>
      </c>
      <c r="AC2113" s="24">
        <f t="shared" si="1019"/>
        <v>631.73223625841592</v>
      </c>
      <c r="AE2113" s="14">
        <f t="shared" si="1020"/>
        <v>174.58333333333334</v>
      </c>
      <c r="AF2113" s="24">
        <f t="shared" si="1024"/>
        <v>540.86611812920796</v>
      </c>
      <c r="AG2113" s="3">
        <f t="shared" si="1021"/>
        <v>-1</v>
      </c>
      <c r="AH2113" s="3">
        <f>IF(AC2113&lt;=450,AthetaR30_0,IF(AC2113&gt;=650,AthetaR30_2,(IF(AC2113&lt;=550,AthetaR30_0+(AthetaR30_1-AthetaR30_0)/100*(AC2113-450),AthetaR30_1+(AthetaR30_2-AthetaR30_1)/100*(AC2113-450)))))</f>
        <v>0</v>
      </c>
      <c r="AI2113" s="3">
        <f>IF(AD2113&lt;=450,AthetaR60_0,IF(AD2113&gt;=650,AthetaR60_2,(IF(AD2113&lt;=550,AthetaR60_0+(AthetaR60_1-AthetaR60_0)/100*(AD2113-450),AthetaR60_1+(AthetaR60_2-AthetaR60_1)/100*(AD2113-450)))))</f>
        <v>0.5</v>
      </c>
      <c r="AJ2113" s="3">
        <f>IF(AE2113&lt;=450,AthetaR90_0,IF(AE2113&gt;=650,AthetaR90_2,(IF(AE2113&lt;=550,AthetaR90_0+(AthetaR90_1-AthetaR90_0)/100*(AE2113-450),AthetaR90_1+(AthetaR90_2-AthetaR90_1)/100*(AE2113-450)))))</f>
        <v>1.3</v>
      </c>
      <c r="AK2113" s="3">
        <f>IF(AF2113&lt;=450,AthetaR120_0,IF(AF2113&gt;=650,AthetaR120_2,(IF(AF2113&lt;=550,AthetaR120_0+(AthetaR120_1-AthetaR120_0)/100*(AF2113-450),AthetaR120_1+(AthetaR120_2-AthetaR120_1)/100*(AF2113-450)))))</f>
        <v>1.2457639494697028</v>
      </c>
      <c r="AL2113" s="24">
        <f t="shared" si="1022"/>
        <v>742.84516419731096</v>
      </c>
      <c r="AM2113" s="14">
        <f t="shared" si="1023"/>
        <v>618.98437282963323</v>
      </c>
    </row>
    <row r="2114" spans="2:39" x14ac:dyDescent="0.25">
      <c r="B2114" s="3">
        <f t="shared" si="1006"/>
        <v>10480</v>
      </c>
      <c r="C2114" s="14">
        <f t="shared" si="1007"/>
        <v>174.66666666666666</v>
      </c>
      <c r="D2114" s="11">
        <f t="shared" si="1008"/>
        <v>1105.2356951035445</v>
      </c>
      <c r="E2114" s="11">
        <f t="shared" si="994"/>
        <v>894.35301036973772</v>
      </c>
      <c r="F2114" s="11">
        <f t="shared" si="1009"/>
        <v>468.24620229567802</v>
      </c>
      <c r="G2114" s="11">
        <f t="shared" si="995"/>
        <v>742.94553349018156</v>
      </c>
      <c r="H2114" s="11">
        <f t="shared" si="996"/>
        <v>631.91564124253352</v>
      </c>
      <c r="I2114" s="24">
        <f t="shared" si="1010"/>
        <v>468.24620229567802</v>
      </c>
      <c r="J2114" s="12">
        <f t="shared" si="997"/>
        <v>0.17941888505666803</v>
      </c>
      <c r="K2114" s="24">
        <f t="shared" si="998"/>
        <v>644.33069854875271</v>
      </c>
      <c r="L2114" s="12">
        <f t="shared" si="1011"/>
        <v>0.1698221459698005</v>
      </c>
      <c r="M2114" s="24">
        <f t="shared" si="1012"/>
        <v>742.94553349018156</v>
      </c>
      <c r="N2114" s="12">
        <f t="shared" si="999"/>
        <v>0.1891966870320998</v>
      </c>
      <c r="O2114" s="24">
        <f t="shared" si="1000"/>
        <v>2036.7709631509438</v>
      </c>
      <c r="P2114" s="12">
        <f t="shared" si="1013"/>
        <v>0.10094714771849557</v>
      </c>
      <c r="Q2114" s="24">
        <f t="shared" si="1014"/>
        <v>631.91564124253352</v>
      </c>
      <c r="R2114" s="12">
        <f t="shared" si="1001"/>
        <v>0.26877081335859687</v>
      </c>
      <c r="S2114" s="24">
        <f t="shared" si="1002"/>
        <v>788.56283727675248</v>
      </c>
      <c r="T2114" s="12">
        <f t="shared" si="1015"/>
        <v>0.18331699004634455</v>
      </c>
      <c r="W2114" s="24">
        <f t="shared" si="1016"/>
        <v>742.82818806091916</v>
      </c>
      <c r="X2114" s="24">
        <f t="shared" si="1017"/>
        <v>2051.5705675477075</v>
      </c>
      <c r="Y2114" s="13">
        <f t="shared" si="1003"/>
        <v>0.1698221459698005</v>
      </c>
      <c r="Z2114" s="24">
        <f t="shared" si="1004"/>
        <v>3788.1205577204637</v>
      </c>
      <c r="AA2114" s="24">
        <f t="shared" si="1005"/>
        <v>22008.442164923079</v>
      </c>
      <c r="AB2114" s="24">
        <f t="shared" si="1018"/>
        <v>742.94553349018156</v>
      </c>
      <c r="AC2114" s="24">
        <f t="shared" si="1019"/>
        <v>631.91564124253352</v>
      </c>
      <c r="AE2114" s="14">
        <f t="shared" si="1020"/>
        <v>174.66666666666666</v>
      </c>
      <c r="AF2114" s="24">
        <f t="shared" si="1024"/>
        <v>540.95782062126682</v>
      </c>
      <c r="AG2114" s="3">
        <f t="shared" si="1021"/>
        <v>-1</v>
      </c>
      <c r="AH2114" s="3">
        <f>IF(AC2114&lt;=450,AthetaR30_0,IF(AC2114&gt;=650,AthetaR30_2,(IF(AC2114&lt;=550,AthetaR30_0+(AthetaR30_1-AthetaR30_0)/100*(AC2114-450),AthetaR30_1+(AthetaR30_2-AthetaR30_1)/100*(AC2114-450)))))</f>
        <v>0</v>
      </c>
      <c r="AI2114" s="3">
        <f>IF(AD2114&lt;=450,AthetaR60_0,IF(AD2114&gt;=650,AthetaR60_2,(IF(AD2114&lt;=550,AthetaR60_0+(AthetaR60_1-AthetaR60_0)/100*(AD2114-450),AthetaR60_1+(AthetaR60_2-AthetaR60_1)/100*(AD2114-450)))))</f>
        <v>0.5</v>
      </c>
      <c r="AJ2114" s="3">
        <f>IF(AE2114&lt;=450,AthetaR90_0,IF(AE2114&gt;=650,AthetaR90_2,(IF(AE2114&lt;=550,AthetaR90_0+(AthetaR90_1-AthetaR90_0)/100*(AE2114-450),AthetaR90_1+(AthetaR90_2-AthetaR90_1)/100*(AE2114-450)))))</f>
        <v>1.3</v>
      </c>
      <c r="AK2114" s="3">
        <f>IF(AF2114&lt;=450,AthetaR120_0,IF(AF2114&gt;=650,AthetaR120_2,(IF(AF2114&lt;=550,AthetaR120_0+(AthetaR120_1-AthetaR120_0)/100*(AF2114-450),AthetaR120_1+(AthetaR120_2-AthetaR120_1)/100*(AF2114-450)))))</f>
        <v>1.2451036915268792</v>
      </c>
      <c r="AL2114" s="24">
        <f t="shared" si="1022"/>
        <v>742.94553349018156</v>
      </c>
      <c r="AM2114" s="14">
        <f t="shared" si="1023"/>
        <v>619.1591369736841</v>
      </c>
    </row>
    <row r="2115" spans="2:39" x14ac:dyDescent="0.25">
      <c r="B2115" s="3">
        <f t="shared" si="1006"/>
        <v>10485</v>
      </c>
      <c r="C2115" s="14">
        <f t="shared" si="1007"/>
        <v>174.75</v>
      </c>
      <c r="D2115" s="11">
        <f t="shared" si="1008"/>
        <v>1105.3071114996806</v>
      </c>
      <c r="E2115" s="11">
        <f t="shared" si="994"/>
        <v>894.56680871838989</v>
      </c>
      <c r="F2115" s="11">
        <f t="shared" si="1009"/>
        <v>468.41602444164783</v>
      </c>
      <c r="G2115" s="11">
        <f t="shared" si="995"/>
        <v>743.0464806379</v>
      </c>
      <c r="H2115" s="11">
        <f t="shared" si="996"/>
        <v>632.09895823257989</v>
      </c>
      <c r="I2115" s="24">
        <f t="shared" si="1010"/>
        <v>468.41602444164783</v>
      </c>
      <c r="J2115" s="12">
        <f t="shared" si="997"/>
        <v>0.17938811485203013</v>
      </c>
      <c r="K2115" s="24">
        <f t="shared" si="998"/>
        <v>644.44121973609663</v>
      </c>
      <c r="L2115" s="12">
        <f t="shared" si="1011"/>
        <v>0.16976886517589218</v>
      </c>
      <c r="M2115" s="24">
        <f t="shared" si="1012"/>
        <v>743.0464806379</v>
      </c>
      <c r="N2115" s="12">
        <f t="shared" si="999"/>
        <v>0.19036505880822668</v>
      </c>
      <c r="O2115" s="24">
        <f t="shared" si="1000"/>
        <v>2024.2702147327288</v>
      </c>
      <c r="P2115" s="12">
        <f t="shared" si="1013"/>
        <v>0.10152502638002418</v>
      </c>
      <c r="Q2115" s="24">
        <f t="shared" si="1014"/>
        <v>632.09895823257989</v>
      </c>
      <c r="R2115" s="12">
        <f t="shared" si="1001"/>
        <v>0.2686985213549351</v>
      </c>
      <c r="S2115" s="24">
        <f t="shared" si="1002"/>
        <v>788.77499619460775</v>
      </c>
      <c r="T2115" s="12">
        <f t="shared" si="1015"/>
        <v>0.18322892513022504</v>
      </c>
      <c r="W2115" s="24">
        <f t="shared" si="1016"/>
        <v>742.99801020688892</v>
      </c>
      <c r="X2115" s="24">
        <f t="shared" si="1017"/>
        <v>2030.2462777343076</v>
      </c>
      <c r="Y2115" s="13">
        <f t="shared" si="1003"/>
        <v>0.16976886517589218</v>
      </c>
      <c r="Z2115" s="24">
        <f t="shared" si="1004"/>
        <v>3789.2199627875243</v>
      </c>
      <c r="AA2115" s="24">
        <f t="shared" si="1005"/>
        <v>22026.460864016892</v>
      </c>
      <c r="AB2115" s="24">
        <f t="shared" si="1018"/>
        <v>743.0464806379</v>
      </c>
      <c r="AC2115" s="24">
        <f t="shared" si="1019"/>
        <v>632.09895823257989</v>
      </c>
      <c r="AE2115" s="14">
        <f t="shared" si="1020"/>
        <v>174.75</v>
      </c>
      <c r="AF2115" s="24">
        <f t="shared" si="1024"/>
        <v>541.04947911628994</v>
      </c>
      <c r="AG2115" s="3">
        <f t="shared" si="1021"/>
        <v>-1</v>
      </c>
      <c r="AH2115" s="3">
        <f>IF(AC2115&lt;=450,AthetaR30_0,IF(AC2115&gt;=650,AthetaR30_2,(IF(AC2115&lt;=550,AthetaR30_0+(AthetaR30_1-AthetaR30_0)/100*(AC2115-450),AthetaR30_1+(AthetaR30_2-AthetaR30_1)/100*(AC2115-450)))))</f>
        <v>0</v>
      </c>
      <c r="AI2115" s="3">
        <f>IF(AD2115&lt;=450,AthetaR60_0,IF(AD2115&gt;=650,AthetaR60_2,(IF(AD2115&lt;=550,AthetaR60_0+(AthetaR60_1-AthetaR60_0)/100*(AD2115-450),AthetaR60_1+(AthetaR60_2-AthetaR60_1)/100*(AD2115-450)))))</f>
        <v>0.5</v>
      </c>
      <c r="AJ2115" s="3">
        <f>IF(AE2115&lt;=450,AthetaR90_0,IF(AE2115&gt;=650,AthetaR90_2,(IF(AE2115&lt;=550,AthetaR90_0+(AthetaR90_1-AthetaR90_0)/100*(AE2115-450),AthetaR90_1+(AthetaR90_2-AthetaR90_1)/100*(AE2115-450)))))</f>
        <v>1.3</v>
      </c>
      <c r="AK2115" s="3">
        <f>IF(AF2115&lt;=450,AthetaR120_0,IF(AF2115&gt;=650,AthetaR120_2,(IF(AF2115&lt;=550,AthetaR120_0+(AthetaR120_1-AthetaR120_0)/100*(AF2115-450),AthetaR120_1+(AthetaR120_2-AthetaR120_1)/100*(AF2115-450)))))</f>
        <v>1.2444437503627126</v>
      </c>
      <c r="AL2115" s="24">
        <f t="shared" si="1022"/>
        <v>743.0464806379</v>
      </c>
      <c r="AM2115" s="14">
        <f t="shared" si="1023"/>
        <v>619.33381262068315</v>
      </c>
    </row>
    <row r="2116" spans="2:39" x14ac:dyDescent="0.25">
      <c r="B2116" s="3">
        <f t="shared" si="1006"/>
        <v>10490</v>
      </c>
      <c r="C2116" s="14">
        <f t="shared" si="1007"/>
        <v>174.83333333333334</v>
      </c>
      <c r="D2116" s="11">
        <f t="shared" si="1008"/>
        <v>1105.3784938718056</v>
      </c>
      <c r="E2116" s="11">
        <f t="shared" si="994"/>
        <v>894.78060706704196</v>
      </c>
      <c r="F2116" s="11">
        <f t="shared" si="1009"/>
        <v>468.58579330682375</v>
      </c>
      <c r="G2116" s="11">
        <f t="shared" si="995"/>
        <v>743.14800566428005</v>
      </c>
      <c r="H2116" s="11">
        <f t="shared" si="996"/>
        <v>632.28218715771015</v>
      </c>
      <c r="I2116" s="24">
        <f t="shared" si="1010"/>
        <v>468.58579330682375</v>
      </c>
      <c r="J2116" s="12">
        <f t="shared" si="997"/>
        <v>0.17935734191338054</v>
      </c>
      <c r="K2116" s="24">
        <f t="shared" si="998"/>
        <v>644.55178867019561</v>
      </c>
      <c r="L2116" s="12">
        <f t="shared" si="1011"/>
        <v>0.16971559433188593</v>
      </c>
      <c r="M2116" s="24">
        <f t="shared" si="1012"/>
        <v>743.14800566428005</v>
      </c>
      <c r="N2116" s="12">
        <f t="shared" si="999"/>
        <v>0.19153481371811196</v>
      </c>
      <c r="O2116" s="24">
        <f t="shared" si="1000"/>
        <v>2011.9074490472015</v>
      </c>
      <c r="P2116" s="12">
        <f t="shared" si="1013"/>
        <v>0.10210289731617177</v>
      </c>
      <c r="Q2116" s="24">
        <f t="shared" si="1014"/>
        <v>632.28218715771015</v>
      </c>
      <c r="R2116" s="12">
        <f t="shared" si="1001"/>
        <v>0.26862605260186295</v>
      </c>
      <c r="S2116" s="24">
        <f t="shared" si="1002"/>
        <v>788.98778843823061</v>
      </c>
      <c r="T2116" s="12">
        <f t="shared" si="1015"/>
        <v>0.18314078908893514</v>
      </c>
      <c r="W2116" s="24">
        <f t="shared" si="1016"/>
        <v>743.16777907206483</v>
      </c>
      <c r="X2116" s="24">
        <f t="shared" si="1017"/>
        <v>2009.5236320004949</v>
      </c>
      <c r="Y2116" s="13">
        <f t="shared" si="1003"/>
        <v>0.16971559433188593</v>
      </c>
      <c r="Z2116" s="24">
        <f t="shared" si="1004"/>
        <v>3790.3206998744281</v>
      </c>
      <c r="AA2116" s="24">
        <f t="shared" si="1005"/>
        <v>22044.496625676711</v>
      </c>
      <c r="AB2116" s="24">
        <f t="shared" si="1018"/>
        <v>743.14800566428005</v>
      </c>
      <c r="AC2116" s="24">
        <f t="shared" si="1019"/>
        <v>632.28218715771015</v>
      </c>
      <c r="AE2116" s="14">
        <f t="shared" si="1020"/>
        <v>174.83333333333334</v>
      </c>
      <c r="AF2116" s="24">
        <f t="shared" si="1024"/>
        <v>541.14109357885513</v>
      </c>
      <c r="AG2116" s="3">
        <f t="shared" si="1021"/>
        <v>-1</v>
      </c>
      <c r="AH2116" s="3">
        <f>IF(AC2116&lt;=450,AthetaR30_0,IF(AC2116&gt;=650,AthetaR30_2,(IF(AC2116&lt;=550,AthetaR30_0+(AthetaR30_1-AthetaR30_0)/100*(AC2116-450),AthetaR30_1+(AthetaR30_2-AthetaR30_1)/100*(AC2116-450)))))</f>
        <v>0</v>
      </c>
      <c r="AI2116" s="3">
        <f>IF(AD2116&lt;=450,AthetaR60_0,IF(AD2116&gt;=650,AthetaR60_2,(IF(AD2116&lt;=550,AthetaR60_0+(AthetaR60_1-AthetaR60_0)/100*(AD2116-450),AthetaR60_1+(AthetaR60_2-AthetaR60_1)/100*(AD2116-450)))))</f>
        <v>0.5</v>
      </c>
      <c r="AJ2116" s="3">
        <f>IF(AE2116&lt;=450,AthetaR90_0,IF(AE2116&gt;=650,AthetaR90_2,(IF(AE2116&lt;=550,AthetaR90_0+(AthetaR90_1-AthetaR90_0)/100*(AE2116-450),AthetaR90_1+(AthetaR90_2-AthetaR90_1)/100*(AE2116-450)))))</f>
        <v>1.3</v>
      </c>
      <c r="AK2116" s="3">
        <f>IF(AF2116&lt;=450,AthetaR120_0,IF(AF2116&gt;=650,AthetaR120_2,(IF(AF2116&lt;=550,AthetaR120_0+(AthetaR120_1-AthetaR120_0)/100*(AF2116-450),AthetaR120_1+(AthetaR120_2-AthetaR120_1)/100*(AF2116-450)))))</f>
        <v>1.2437841262322431</v>
      </c>
      <c r="AL2116" s="24">
        <f t="shared" si="1022"/>
        <v>743.14800566428005</v>
      </c>
      <c r="AM2116" s="14">
        <f t="shared" si="1023"/>
        <v>619.50839970092318</v>
      </c>
    </row>
    <row r="2117" spans="2:39" x14ac:dyDescent="0.25">
      <c r="B2117" s="3">
        <f t="shared" si="1006"/>
        <v>10495</v>
      </c>
      <c r="C2117" s="14">
        <f t="shared" si="1007"/>
        <v>174.91666666666666</v>
      </c>
      <c r="D2117" s="11">
        <f t="shared" si="1008"/>
        <v>1105.4498422523234</v>
      </c>
      <c r="E2117" s="11">
        <f t="shared" si="994"/>
        <v>894.99440541569402</v>
      </c>
      <c r="F2117" s="11">
        <f t="shared" si="1009"/>
        <v>468.75550890115562</v>
      </c>
      <c r="G2117" s="11">
        <f t="shared" si="995"/>
        <v>743.25010856159622</v>
      </c>
      <c r="H2117" s="11">
        <f t="shared" si="996"/>
        <v>632.46532794679911</v>
      </c>
      <c r="I2117" s="24">
        <f t="shared" si="1010"/>
        <v>468.75550890115562</v>
      </c>
      <c r="J2117" s="12">
        <f t="shared" si="997"/>
        <v>0.17932656625062146</v>
      </c>
      <c r="K2117" s="24">
        <f t="shared" si="998"/>
        <v>644.66240534509006</v>
      </c>
      <c r="L2117" s="12">
        <f t="shared" si="1011"/>
        <v>0.16966233345248113</v>
      </c>
      <c r="M2117" s="24">
        <f t="shared" si="1012"/>
        <v>743.25010856159622</v>
      </c>
      <c r="N2117" s="12">
        <f t="shared" si="999"/>
        <v>0.19270589718299624</v>
      </c>
      <c r="O2117" s="24">
        <f t="shared" si="1000"/>
        <v>1999.6809859191981</v>
      </c>
      <c r="P2117" s="12">
        <f t="shared" si="1013"/>
        <v>0.10268072909638308</v>
      </c>
      <c r="Q2117" s="24">
        <f t="shared" si="1014"/>
        <v>632.46532794679911</v>
      </c>
      <c r="R2117" s="12">
        <f t="shared" si="1001"/>
        <v>0.26855340650383275</v>
      </c>
      <c r="S2117" s="24">
        <f t="shared" si="1002"/>
        <v>789.20121669062075</v>
      </c>
      <c r="T2117" s="12">
        <f t="shared" si="1015"/>
        <v>0.18305258164090779</v>
      </c>
      <c r="W2117" s="24">
        <f t="shared" si="1016"/>
        <v>743.33749466639676</v>
      </c>
      <c r="X2117" s="24">
        <f t="shared" si="1017"/>
        <v>1989.3775241123919</v>
      </c>
      <c r="Y2117" s="13">
        <f t="shared" si="1003"/>
        <v>0.16966233345248113</v>
      </c>
      <c r="Z2117" s="24">
        <f t="shared" si="1004"/>
        <v>3791.4227687324315</v>
      </c>
      <c r="AA2117" s="24">
        <f t="shared" si="1005"/>
        <v>22062.549462376097</v>
      </c>
      <c r="AB2117" s="24">
        <f t="shared" si="1018"/>
        <v>743.25010856159622</v>
      </c>
      <c r="AC2117" s="24">
        <f t="shared" si="1019"/>
        <v>632.46532794679911</v>
      </c>
      <c r="AE2117" s="14">
        <f t="shared" si="1020"/>
        <v>174.91666666666666</v>
      </c>
      <c r="AF2117" s="24">
        <f t="shared" si="1024"/>
        <v>541.23266397339955</v>
      </c>
      <c r="AG2117" s="3">
        <f t="shared" si="1021"/>
        <v>-1</v>
      </c>
      <c r="AH2117" s="3">
        <f>IF(AC2117&lt;=450,AthetaR30_0,IF(AC2117&gt;=650,AthetaR30_2,(IF(AC2117&lt;=550,AthetaR30_0+(AthetaR30_1-AthetaR30_0)/100*(AC2117-450),AthetaR30_1+(AthetaR30_2-AthetaR30_1)/100*(AC2117-450)))))</f>
        <v>0</v>
      </c>
      <c r="AI2117" s="3">
        <f>IF(AD2117&lt;=450,AthetaR60_0,IF(AD2117&gt;=650,AthetaR60_2,(IF(AD2117&lt;=550,AthetaR60_0+(AthetaR60_1-AthetaR60_0)/100*(AD2117-450),AthetaR60_1+(AthetaR60_2-AthetaR60_1)/100*(AD2117-450)))))</f>
        <v>0.5</v>
      </c>
      <c r="AJ2117" s="3">
        <f>IF(AE2117&lt;=450,AthetaR90_0,IF(AE2117&gt;=650,AthetaR90_2,(IF(AE2117&lt;=550,AthetaR90_0+(AthetaR90_1-AthetaR90_0)/100*(AE2117-450),AthetaR90_1+(AthetaR90_2-AthetaR90_1)/100*(AE2117-450)))))</f>
        <v>1.3</v>
      </c>
      <c r="AK2117" s="3">
        <f>IF(AF2117&lt;=450,AthetaR120_0,IF(AF2117&gt;=650,AthetaR120_2,(IF(AF2117&lt;=550,AthetaR120_0+(AthetaR120_1-AthetaR120_0)/100*(AF2117-450),AthetaR120_1+(AthetaR120_2-AthetaR120_1)/100*(AF2117-450)))))</f>
        <v>1.2431248193915234</v>
      </c>
      <c r="AL2117" s="24">
        <f t="shared" si="1022"/>
        <v>743.25010856159622</v>
      </c>
      <c r="AM2117" s="14">
        <f t="shared" si="1023"/>
        <v>619.68289814441118</v>
      </c>
    </row>
    <row r="2118" spans="2:39" x14ac:dyDescent="0.25">
      <c r="B2118" s="3">
        <f t="shared" si="1006"/>
        <v>10500</v>
      </c>
      <c r="C2118" s="14">
        <f t="shared" si="1007"/>
        <v>175</v>
      </c>
      <c r="D2118" s="11">
        <f t="shared" si="1008"/>
        <v>1105.521156673592</v>
      </c>
      <c r="E2118" s="11">
        <f t="shared" si="994"/>
        <v>895.20820376434608</v>
      </c>
      <c r="F2118" s="11">
        <f t="shared" si="1009"/>
        <v>468.92517123460811</v>
      </c>
      <c r="G2118" s="11">
        <f t="shared" si="995"/>
        <v>743.35278929069261</v>
      </c>
      <c r="H2118" s="11">
        <f t="shared" si="996"/>
        <v>632.64838052844004</v>
      </c>
      <c r="I2118" s="24">
        <f t="shared" si="1010"/>
        <v>468.92517123460811</v>
      </c>
      <c r="J2118" s="12">
        <f t="shared" si="997"/>
        <v>0.17929578787366737</v>
      </c>
      <c r="K2118" s="24">
        <f t="shared" si="998"/>
        <v>644.77306975475165</v>
      </c>
      <c r="L2118" s="12">
        <f t="shared" si="1011"/>
        <v>0.16960908255234619</v>
      </c>
      <c r="M2118" s="24">
        <f t="shared" si="1012"/>
        <v>743.35278929069261</v>
      </c>
      <c r="N2118" s="12">
        <f t="shared" si="999"/>
        <v>0.19387825465802927</v>
      </c>
      <c r="O2118" s="24">
        <f t="shared" si="1000"/>
        <v>1987.5891659486765</v>
      </c>
      <c r="P2118" s="12">
        <f t="shared" si="1013"/>
        <v>0.10325849040522318</v>
      </c>
      <c r="Q2118" s="24">
        <f t="shared" si="1014"/>
        <v>632.64838052844004</v>
      </c>
      <c r="R2118" s="12">
        <f t="shared" si="1001"/>
        <v>0.26848058246283057</v>
      </c>
      <c r="S2118" s="24">
        <f t="shared" si="1002"/>
        <v>789.41528364934095</v>
      </c>
      <c r="T2118" s="12">
        <f t="shared" si="1015"/>
        <v>0.18296430250324264</v>
      </c>
      <c r="W2118" s="24">
        <f t="shared" si="1016"/>
        <v>743.50715699984926</v>
      </c>
      <c r="X2118" s="24">
        <f t="shared" si="1017"/>
        <v>1969.7842255609949</v>
      </c>
      <c r="Y2118" s="13">
        <f t="shared" si="1003"/>
        <v>0.16960908255234619</v>
      </c>
      <c r="Z2118" s="24">
        <f t="shared" si="1004"/>
        <v>3792.5261691124206</v>
      </c>
      <c r="AA2118" s="24">
        <f t="shared" si="1005"/>
        <v>22080.619386588649</v>
      </c>
      <c r="AB2118" s="24">
        <f t="shared" si="1018"/>
        <v>743.35278929069261</v>
      </c>
      <c r="AC2118" s="24">
        <f t="shared" si="1019"/>
        <v>632.64838052844004</v>
      </c>
      <c r="AE2118" s="14">
        <f t="shared" si="1020"/>
        <v>175</v>
      </c>
      <c r="AF2118" s="24">
        <f t="shared" si="1024"/>
        <v>541.32419026422008</v>
      </c>
      <c r="AG2118" s="3">
        <f t="shared" si="1021"/>
        <v>-1</v>
      </c>
      <c r="AH2118" s="3">
        <f>IF(AC2118&lt;=450,AthetaR30_0,IF(AC2118&gt;=650,AthetaR30_2,(IF(AC2118&lt;=550,AthetaR30_0+(AthetaR30_1-AthetaR30_0)/100*(AC2118-450),AthetaR30_1+(AthetaR30_2-AthetaR30_1)/100*(AC2118-450)))))</f>
        <v>0</v>
      </c>
      <c r="AI2118" s="3">
        <f>IF(AD2118&lt;=450,AthetaR60_0,IF(AD2118&gt;=650,AthetaR60_2,(IF(AD2118&lt;=550,AthetaR60_0+(AthetaR60_1-AthetaR60_0)/100*(AD2118-450),AthetaR60_1+(AthetaR60_2-AthetaR60_1)/100*(AD2118-450)))))</f>
        <v>0.5</v>
      </c>
      <c r="AJ2118" s="3">
        <f>IF(AE2118&lt;=450,AthetaR90_0,IF(AE2118&gt;=650,AthetaR90_2,(IF(AE2118&lt;=550,AthetaR90_0+(AthetaR90_1-AthetaR90_0)/100*(AE2118-450),AthetaR90_1+(AthetaR90_2-AthetaR90_1)/100*(AE2118-450)))))</f>
        <v>1.3</v>
      </c>
      <c r="AK2118" s="3">
        <f>IF(AF2118&lt;=450,AthetaR120_0,IF(AF2118&gt;=650,AthetaR120_2,(IF(AF2118&lt;=550,AthetaR120_0+(AthetaR120_1-AthetaR120_0)/100*(AF2118-450),AthetaR120_1+(AthetaR120_2-AthetaR120_1)/100*(AF2118-450)))))</f>
        <v>1.2424658300976157</v>
      </c>
      <c r="AL2118" s="24">
        <f t="shared" si="1022"/>
        <v>743.35278929069261</v>
      </c>
      <c r="AM2118" s="14">
        <f t="shared" si="1023"/>
        <v>619.85730788086698</v>
      </c>
    </row>
    <row r="2119" spans="2:39" x14ac:dyDescent="0.25">
      <c r="B2119" s="3">
        <f t="shared" si="1006"/>
        <v>10505</v>
      </c>
      <c r="C2119" s="14">
        <f t="shared" si="1007"/>
        <v>175.08333333333334</v>
      </c>
      <c r="D2119" s="11">
        <f t="shared" si="1008"/>
        <v>1105.5924371679225</v>
      </c>
      <c r="E2119" s="11">
        <f t="shared" si="994"/>
        <v>895.42200211299814</v>
      </c>
      <c r="F2119" s="11">
        <f t="shared" si="1009"/>
        <v>469.09478031716048</v>
      </c>
      <c r="G2119" s="11">
        <f t="shared" si="995"/>
        <v>743.45604778109782</v>
      </c>
      <c r="H2119" s="11">
        <f t="shared" si="996"/>
        <v>632.83134483094329</v>
      </c>
      <c r="I2119" s="24">
        <f t="shared" si="1010"/>
        <v>469.09478031716048</v>
      </c>
      <c r="J2119" s="12">
        <f t="shared" si="997"/>
        <v>0.17926500679244539</v>
      </c>
      <c r="K2119" s="24">
        <f t="shared" si="998"/>
        <v>644.8837818930823</v>
      </c>
      <c r="L2119" s="12">
        <f t="shared" si="1011"/>
        <v>0.16955584164616727</v>
      </c>
      <c r="M2119" s="24">
        <f t="shared" si="1012"/>
        <v>743.45604778109782</v>
      </c>
      <c r="N2119" s="12">
        <f t="shared" si="999"/>
        <v>0.19505183164425735</v>
      </c>
      <c r="O2119" s="24">
        <f t="shared" si="1000"/>
        <v>1975.6303502658386</v>
      </c>
      <c r="P2119" s="12">
        <f t="shared" si="1013"/>
        <v>0.10383615004902649</v>
      </c>
      <c r="Q2119" s="24">
        <f t="shared" si="1014"/>
        <v>632.83134483094329</v>
      </c>
      <c r="R2119" s="12">
        <f t="shared" si="1001"/>
        <v>0.26840757987836505</v>
      </c>
      <c r="S2119" s="24">
        <f t="shared" si="1002"/>
        <v>789.62999202661217</v>
      </c>
      <c r="T2119" s="12">
        <f t="shared" si="1015"/>
        <v>0.18287595139177348</v>
      </c>
      <c r="W2119" s="24">
        <f t="shared" si="1016"/>
        <v>743.67676608240163</v>
      </c>
      <c r="X2119" s="24">
        <f t="shared" si="1017"/>
        <v>1950.7212923364111</v>
      </c>
      <c r="Y2119" s="13">
        <f t="shared" si="1003"/>
        <v>0.16955584164616727</v>
      </c>
      <c r="Z2119" s="24">
        <f t="shared" si="1004"/>
        <v>3793.6309007649129</v>
      </c>
      <c r="AA2119" s="24">
        <f t="shared" si="1005"/>
        <v>22098.706410788083</v>
      </c>
      <c r="AB2119" s="24">
        <f t="shared" si="1018"/>
        <v>743.45604778109782</v>
      </c>
      <c r="AC2119" s="24">
        <f t="shared" si="1019"/>
        <v>632.83134483094329</v>
      </c>
      <c r="AE2119" s="14">
        <f t="shared" si="1020"/>
        <v>175.08333333333334</v>
      </c>
      <c r="AF2119" s="24">
        <f t="shared" si="1024"/>
        <v>541.41567241547159</v>
      </c>
      <c r="AG2119" s="3">
        <f t="shared" si="1021"/>
        <v>-1</v>
      </c>
      <c r="AH2119" s="3">
        <f>IF(AC2119&lt;=450,AthetaR30_0,IF(AC2119&gt;=650,AthetaR30_2,(IF(AC2119&lt;=550,AthetaR30_0+(AthetaR30_1-AthetaR30_0)/100*(AC2119-450),AthetaR30_1+(AthetaR30_2-AthetaR30_1)/100*(AC2119-450)))))</f>
        <v>0</v>
      </c>
      <c r="AI2119" s="3">
        <f>IF(AD2119&lt;=450,AthetaR60_0,IF(AD2119&gt;=650,AthetaR60_2,(IF(AD2119&lt;=550,AthetaR60_0+(AthetaR60_1-AthetaR60_0)/100*(AD2119-450),AthetaR60_1+(AthetaR60_2-AthetaR60_1)/100*(AD2119-450)))))</f>
        <v>0.5</v>
      </c>
      <c r="AJ2119" s="3">
        <f>IF(AE2119&lt;=450,AthetaR90_0,IF(AE2119&gt;=650,AthetaR90_2,(IF(AE2119&lt;=550,AthetaR90_0+(AthetaR90_1-AthetaR90_0)/100*(AE2119-450),AthetaR90_1+(AthetaR90_2-AthetaR90_1)/100*(AE2119-450)))))</f>
        <v>1.3</v>
      </c>
      <c r="AK2119" s="3">
        <f>IF(AF2119&lt;=450,AthetaR120_0,IF(AF2119&gt;=650,AthetaR120_2,(IF(AF2119&lt;=550,AthetaR120_0+(AthetaR120_1-AthetaR120_0)/100*(AF2119-450),AthetaR120_1+(AthetaR120_2-AthetaR120_1)/100*(AF2119-450)))))</f>
        <v>1.2418071586086046</v>
      </c>
      <c r="AL2119" s="24">
        <f t="shared" si="1022"/>
        <v>743.45604778109782</v>
      </c>
      <c r="AM2119" s="14">
        <f t="shared" si="1023"/>
        <v>620.03162883972118</v>
      </c>
    </row>
    <row r="2120" spans="2:39" x14ac:dyDescent="0.25">
      <c r="B2120" s="3">
        <f t="shared" si="1006"/>
        <v>10510</v>
      </c>
      <c r="C2120" s="14">
        <f t="shared" si="1007"/>
        <v>175.16666666666666</v>
      </c>
      <c r="D2120" s="11">
        <f t="shared" si="1008"/>
        <v>1105.6636837675801</v>
      </c>
      <c r="E2120" s="11">
        <f t="shared" si="994"/>
        <v>895.63580046165021</v>
      </c>
      <c r="F2120" s="11">
        <f t="shared" si="1009"/>
        <v>469.26433615880666</v>
      </c>
      <c r="G2120" s="11">
        <f t="shared" si="995"/>
        <v>743.55988393114683</v>
      </c>
      <c r="H2120" s="11">
        <f t="shared" si="996"/>
        <v>633.01422078233509</v>
      </c>
      <c r="I2120" s="24">
        <f t="shared" si="1010"/>
        <v>469.26433615880666</v>
      </c>
      <c r="J2120" s="12">
        <f t="shared" si="997"/>
        <v>0.17923422301689512</v>
      </c>
      <c r="K2120" s="24">
        <f t="shared" si="998"/>
        <v>644.99454175391497</v>
      </c>
      <c r="L2120" s="12">
        <f t="shared" si="1011"/>
        <v>0.16950261074858722</v>
      </c>
      <c r="M2120" s="24">
        <f t="shared" si="1012"/>
        <v>743.55988393114683</v>
      </c>
      <c r="N2120" s="12">
        <f t="shared" si="999"/>
        <v>0.19622657370051136</v>
      </c>
      <c r="O2120" s="24">
        <f t="shared" si="1000"/>
        <v>1963.8029202888404</v>
      </c>
      <c r="P2120" s="12">
        <f t="shared" si="1013"/>
        <v>0.10441367696233163</v>
      </c>
      <c r="Q2120" s="24">
        <f t="shared" si="1014"/>
        <v>633.01422078233509</v>
      </c>
      <c r="R2120" s="12">
        <f t="shared" si="1001"/>
        <v>0.26833439814745569</v>
      </c>
      <c r="S2120" s="24">
        <f t="shared" si="1002"/>
        <v>789.84534454941002</v>
      </c>
      <c r="T2120" s="12">
        <f t="shared" si="1015"/>
        <v>0.18278752802096926</v>
      </c>
      <c r="W2120" s="24">
        <f t="shared" si="1016"/>
        <v>743.84632192404774</v>
      </c>
      <c r="X2120" s="24">
        <f t="shared" si="1017"/>
        <v>1932.1674791709643</v>
      </c>
      <c r="Y2120" s="13">
        <f t="shared" si="1003"/>
        <v>0.16950261074858722</v>
      </c>
      <c r="Z2120" s="24">
        <f t="shared" si="1004"/>
        <v>3794.7369634400616</v>
      </c>
      <c r="AA2120" s="24">
        <f t="shared" si="1005"/>
        <v>22116.810547448236</v>
      </c>
      <c r="AB2120" s="24">
        <f t="shared" si="1018"/>
        <v>743.55988393114683</v>
      </c>
      <c r="AC2120" s="24">
        <f t="shared" si="1019"/>
        <v>633.01422078233509</v>
      </c>
      <c r="AE2120" s="14">
        <f t="shared" si="1020"/>
        <v>175.16666666666666</v>
      </c>
      <c r="AF2120" s="24">
        <f t="shared" si="1024"/>
        <v>541.50711039116754</v>
      </c>
      <c r="AG2120" s="3">
        <f t="shared" si="1021"/>
        <v>-1</v>
      </c>
      <c r="AH2120" s="3">
        <f>IF(AC2120&lt;=450,AthetaR30_0,IF(AC2120&gt;=650,AthetaR30_2,(IF(AC2120&lt;=550,AthetaR30_0+(AthetaR30_1-AthetaR30_0)/100*(AC2120-450),AthetaR30_1+(AthetaR30_2-AthetaR30_1)/100*(AC2120-450)))))</f>
        <v>0</v>
      </c>
      <c r="AI2120" s="3">
        <f>IF(AD2120&lt;=450,AthetaR60_0,IF(AD2120&gt;=650,AthetaR60_2,(IF(AD2120&lt;=550,AthetaR60_0+(AthetaR60_1-AthetaR60_0)/100*(AD2120-450),AthetaR60_1+(AthetaR60_2-AthetaR60_1)/100*(AD2120-450)))))</f>
        <v>0.5</v>
      </c>
      <c r="AJ2120" s="3">
        <f>IF(AE2120&lt;=450,AthetaR90_0,IF(AE2120&gt;=650,AthetaR90_2,(IF(AE2120&lt;=550,AthetaR90_0+(AthetaR90_1-AthetaR90_0)/100*(AE2120-450),AthetaR90_1+(AthetaR90_2-AthetaR90_1)/100*(AE2120-450)))))</f>
        <v>1.3</v>
      </c>
      <c r="AK2120" s="3">
        <f>IF(AF2120&lt;=450,AthetaR120_0,IF(AF2120&gt;=650,AthetaR120_2,(IF(AF2120&lt;=550,AthetaR120_0+(AthetaR120_1-AthetaR120_0)/100*(AF2120-450),AthetaR120_1+(AthetaR120_2-AthetaR120_1)/100*(AF2120-450)))))</f>
        <v>1.2411488051835939</v>
      </c>
      <c r="AL2120" s="24">
        <f t="shared" si="1022"/>
        <v>743.55988393114683</v>
      </c>
      <c r="AM2120" s="14">
        <f t="shared" si="1023"/>
        <v>620.20586095011527</v>
      </c>
    </row>
    <row r="2121" spans="2:39" x14ac:dyDescent="0.25">
      <c r="B2121" s="3">
        <f t="shared" si="1006"/>
        <v>10515</v>
      </c>
      <c r="C2121" s="14">
        <f t="shared" si="1007"/>
        <v>175.25</v>
      </c>
      <c r="D2121" s="11">
        <f t="shared" si="1008"/>
        <v>1105.734896504784</v>
      </c>
      <c r="E2121" s="11">
        <f t="shared" si="994"/>
        <v>895.84959881030227</v>
      </c>
      <c r="F2121" s="11">
        <f t="shared" si="1009"/>
        <v>469.43383876955522</v>
      </c>
      <c r="G2121" s="11">
        <f t="shared" si="995"/>
        <v>743.66429760810911</v>
      </c>
      <c r="H2121" s="11">
        <f t="shared" si="996"/>
        <v>633.19700831035607</v>
      </c>
      <c r="I2121" s="24">
        <f t="shared" si="1010"/>
        <v>469.43383876955522</v>
      </c>
      <c r="J2121" s="12">
        <f t="shared" si="997"/>
        <v>0.17920343655696844</v>
      </c>
      <c r="K2121" s="24">
        <f t="shared" si="998"/>
        <v>645.10534933101371</v>
      </c>
      <c r="L2121" s="12">
        <f t="shared" si="1011"/>
        <v>0.16944938987423808</v>
      </c>
      <c r="M2121" s="24">
        <f t="shared" si="1012"/>
        <v>743.66429760810911</v>
      </c>
      <c r="N2121" s="12">
        <f t="shared" si="999"/>
        <v>0.1974024264551838</v>
      </c>
      <c r="O2121" s="24">
        <f t="shared" si="1000"/>
        <v>1952.1052774841321</v>
      </c>
      <c r="P2121" s="12">
        <f t="shared" si="1013"/>
        <v>0.10499104021431684</v>
      </c>
      <c r="Q2121" s="24">
        <f t="shared" si="1014"/>
        <v>633.19700831035607</v>
      </c>
      <c r="R2121" s="12">
        <f t="shared" si="1001"/>
        <v>0.26826103666462098</v>
      </c>
      <c r="S2121" s="24">
        <f t="shared" si="1002"/>
        <v>790.06134395956167</v>
      </c>
      <c r="T2121" s="12">
        <f t="shared" si="1015"/>
        <v>0.18269903210397775</v>
      </c>
      <c r="W2121" s="24">
        <f t="shared" si="1016"/>
        <v>744.01582453479637</v>
      </c>
      <c r="X2121" s="24">
        <f t="shared" si="1017"/>
        <v>1914.1026605621644</v>
      </c>
      <c r="Y2121" s="13">
        <f t="shared" si="1003"/>
        <v>0.16944938987423808</v>
      </c>
      <c r="Z2121" s="24">
        <f t="shared" si="1004"/>
        <v>3795.8443568876473</v>
      </c>
      <c r="AA2121" s="24">
        <f t="shared" si="1005"/>
        <v>22134.931809042962</v>
      </c>
      <c r="AB2121" s="24">
        <f t="shared" si="1018"/>
        <v>743.66429760810911</v>
      </c>
      <c r="AC2121" s="24">
        <f t="shared" si="1019"/>
        <v>633.19700831035607</v>
      </c>
      <c r="AE2121" s="14">
        <f t="shared" si="1020"/>
        <v>175.25</v>
      </c>
      <c r="AF2121" s="24">
        <f t="shared" si="1024"/>
        <v>541.59850415517803</v>
      </c>
      <c r="AG2121" s="3">
        <f t="shared" si="1021"/>
        <v>-1</v>
      </c>
      <c r="AH2121" s="3">
        <f>IF(AC2121&lt;=450,AthetaR30_0,IF(AC2121&gt;=650,AthetaR30_2,(IF(AC2121&lt;=550,AthetaR30_0+(AthetaR30_1-AthetaR30_0)/100*(AC2121-450),AthetaR30_1+(AthetaR30_2-AthetaR30_1)/100*(AC2121-450)))))</f>
        <v>0</v>
      </c>
      <c r="AI2121" s="3">
        <f>IF(AD2121&lt;=450,AthetaR60_0,IF(AD2121&gt;=650,AthetaR60_2,(IF(AD2121&lt;=550,AthetaR60_0+(AthetaR60_1-AthetaR60_0)/100*(AD2121-450),AthetaR60_1+(AthetaR60_2-AthetaR60_1)/100*(AD2121-450)))))</f>
        <v>0.5</v>
      </c>
      <c r="AJ2121" s="3">
        <f>IF(AE2121&lt;=450,AthetaR90_0,IF(AE2121&gt;=650,AthetaR90_2,(IF(AE2121&lt;=550,AthetaR90_0+(AthetaR90_1-AthetaR90_0)/100*(AE2121-450),AthetaR90_1+(AthetaR90_2-AthetaR90_1)/100*(AE2121-450)))))</f>
        <v>1.3</v>
      </c>
      <c r="AK2121" s="3">
        <f>IF(AF2121&lt;=450,AthetaR120_0,IF(AF2121&gt;=650,AthetaR120_2,(IF(AF2121&lt;=550,AthetaR120_0+(AthetaR120_1-AthetaR120_0)/100*(AF2121-450),AthetaR120_1+(AthetaR120_2-AthetaR120_1)/100*(AF2121-450)))))</f>
        <v>1.2404907700827184</v>
      </c>
      <c r="AL2121" s="24">
        <f t="shared" si="1022"/>
        <v>743.66429760810911</v>
      </c>
      <c r="AM2121" s="14">
        <f t="shared" si="1023"/>
        <v>620.38000414089868</v>
      </c>
    </row>
    <row r="2122" spans="2:39" x14ac:dyDescent="0.25">
      <c r="B2122" s="3">
        <f t="shared" si="1006"/>
        <v>10520</v>
      </c>
      <c r="C2122" s="14">
        <f t="shared" si="1007"/>
        <v>175.33333333333334</v>
      </c>
      <c r="D2122" s="11">
        <f t="shared" si="1008"/>
        <v>1105.806075411708</v>
      </c>
      <c r="E2122" s="11">
        <f t="shared" si="994"/>
        <v>896.06339715895433</v>
      </c>
      <c r="F2122" s="11">
        <f t="shared" si="1009"/>
        <v>469.60328815942944</v>
      </c>
      <c r="G2122" s="11">
        <f t="shared" si="995"/>
        <v>743.76928864832348</v>
      </c>
      <c r="H2122" s="11">
        <f t="shared" si="996"/>
        <v>633.37970734246005</v>
      </c>
      <c r="I2122" s="24">
        <f t="shared" si="1010"/>
        <v>469.60328815942944</v>
      </c>
      <c r="J2122" s="12">
        <f t="shared" si="997"/>
        <v>0.17917264742262945</v>
      </c>
      <c r="K2122" s="24">
        <f t="shared" si="998"/>
        <v>645.21620461807379</v>
      </c>
      <c r="L2122" s="12">
        <f t="shared" si="1011"/>
        <v>0.16939617903773305</v>
      </c>
      <c r="M2122" s="24">
        <f t="shared" si="1012"/>
        <v>743.76928864832348</v>
      </c>
      <c r="N2122" s="12">
        <f t="shared" si="999"/>
        <v>0.19857933561789595</v>
      </c>
      <c r="O2122" s="24">
        <f t="shared" si="1000"/>
        <v>1940.5358431293384</v>
      </c>
      <c r="P2122" s="12">
        <f t="shared" si="1013"/>
        <v>0.10556820901509106</v>
      </c>
      <c r="Q2122" s="24">
        <f t="shared" si="1014"/>
        <v>633.37970734246005</v>
      </c>
      <c r="R2122" s="12">
        <f t="shared" si="1001"/>
        <v>0.2681874948218671</v>
      </c>
      <c r="S2122" s="24">
        <f t="shared" si="1002"/>
        <v>790.27799301384334</v>
      </c>
      <c r="T2122" s="12">
        <f t="shared" si="1015"/>
        <v>0.18261046335260589</v>
      </c>
      <c r="W2122" s="24">
        <f t="shared" si="1016"/>
        <v>744.18527392467058</v>
      </c>
      <c r="X2122" s="24">
        <f t="shared" si="1017"/>
        <v>1896.507757958484</v>
      </c>
      <c r="Y2122" s="13">
        <f t="shared" si="1003"/>
        <v>0.16939617903773305</v>
      </c>
      <c r="Z2122" s="24">
        <f t="shared" si="1004"/>
        <v>3796.9530808570935</v>
      </c>
      <c r="AA2122" s="24">
        <f t="shared" si="1005"/>
        <v>22153.070208046287</v>
      </c>
      <c r="AB2122" s="24">
        <f t="shared" si="1018"/>
        <v>743.76928864832348</v>
      </c>
      <c r="AC2122" s="24">
        <f t="shared" si="1019"/>
        <v>633.37970734246005</v>
      </c>
      <c r="AE2122" s="14">
        <f t="shared" si="1020"/>
        <v>175.33333333333334</v>
      </c>
      <c r="AF2122" s="24">
        <f t="shared" si="1024"/>
        <v>541.68985367123003</v>
      </c>
      <c r="AG2122" s="3">
        <f t="shared" si="1021"/>
        <v>-1</v>
      </c>
      <c r="AH2122" s="3">
        <f>IF(AC2122&lt;=450,AthetaR30_0,IF(AC2122&gt;=650,AthetaR30_2,(IF(AC2122&lt;=550,AthetaR30_0+(AthetaR30_1-AthetaR30_0)/100*(AC2122-450),AthetaR30_1+(AthetaR30_2-AthetaR30_1)/100*(AC2122-450)))))</f>
        <v>0</v>
      </c>
      <c r="AI2122" s="3">
        <f>IF(AD2122&lt;=450,AthetaR60_0,IF(AD2122&gt;=650,AthetaR60_2,(IF(AD2122&lt;=550,AthetaR60_0+(AthetaR60_1-AthetaR60_0)/100*(AD2122-450),AthetaR60_1+(AthetaR60_2-AthetaR60_1)/100*(AD2122-450)))))</f>
        <v>0.5</v>
      </c>
      <c r="AJ2122" s="3">
        <f>IF(AE2122&lt;=450,AthetaR90_0,IF(AE2122&gt;=650,AthetaR90_2,(IF(AE2122&lt;=550,AthetaR90_0+(AthetaR90_1-AthetaR90_0)/100*(AE2122-450),AthetaR90_1+(AthetaR90_2-AthetaR90_1)/100*(AE2122-450)))))</f>
        <v>1.3</v>
      </c>
      <c r="AK2122" s="3">
        <f>IF(AF2122&lt;=450,AthetaR120_0,IF(AF2122&gt;=650,AthetaR120_2,(IF(AF2122&lt;=550,AthetaR120_0+(AthetaR120_1-AthetaR120_0)/100*(AF2122-450),AthetaR120_1+(AthetaR120_2-AthetaR120_1)/100*(AF2122-450)))))</f>
        <v>1.239833053567144</v>
      </c>
      <c r="AL2122" s="24">
        <f t="shared" si="1022"/>
        <v>743.76928864832348</v>
      </c>
      <c r="AM2122" s="14">
        <f t="shared" si="1023"/>
        <v>620.55405834062879</v>
      </c>
    </row>
    <row r="2123" spans="2:39" x14ac:dyDescent="0.25">
      <c r="B2123" s="3">
        <f t="shared" si="1006"/>
        <v>10525</v>
      </c>
      <c r="C2123" s="14">
        <f t="shared" si="1007"/>
        <v>175.41666666666666</v>
      </c>
      <c r="D2123" s="11">
        <f t="shared" si="1008"/>
        <v>1105.8772205204789</v>
      </c>
      <c r="E2123" s="11">
        <f t="shared" si="994"/>
        <v>896.27719550760639</v>
      </c>
      <c r="F2123" s="11">
        <f t="shared" si="1009"/>
        <v>469.77268433846717</v>
      </c>
      <c r="G2123" s="11">
        <f t="shared" si="995"/>
        <v>743.87485685733861</v>
      </c>
      <c r="H2123" s="11">
        <f t="shared" si="996"/>
        <v>633.56231780581265</v>
      </c>
      <c r="I2123" s="24">
        <f t="shared" si="1010"/>
        <v>469.77268433846717</v>
      </c>
      <c r="J2123" s="12">
        <f t="shared" si="997"/>
        <v>0.17914185562385448</v>
      </c>
      <c r="K2123" s="24">
        <f t="shared" si="998"/>
        <v>645.32710760872192</v>
      </c>
      <c r="L2123" s="12">
        <f t="shared" si="1011"/>
        <v>0.16934297825368658</v>
      </c>
      <c r="M2123" s="24">
        <f t="shared" si="1012"/>
        <v>743.87485685733861</v>
      </c>
      <c r="N2123" s="12">
        <f t="shared" si="999"/>
        <v>0.19975724699103975</v>
      </c>
      <c r="O2123" s="24">
        <f t="shared" si="1000"/>
        <v>1929.0930580787526</v>
      </c>
      <c r="P2123" s="12">
        <f t="shared" si="1013"/>
        <v>0.10614515272190862</v>
      </c>
      <c r="Q2123" s="24">
        <f t="shared" si="1014"/>
        <v>633.56231780581265</v>
      </c>
      <c r="R2123" s="12">
        <f t="shared" si="1001"/>
        <v>0.26811377200867609</v>
      </c>
      <c r="S2123" s="24">
        <f t="shared" si="1002"/>
        <v>790.49529448407895</v>
      </c>
      <c r="T2123" s="12">
        <f t="shared" si="1015"/>
        <v>0.18252182147734475</v>
      </c>
      <c r="W2123" s="24">
        <f t="shared" si="1016"/>
        <v>744.35467010370837</v>
      </c>
      <c r="X2123" s="24">
        <f t="shared" si="1017"/>
        <v>1879.3646725538865</v>
      </c>
      <c r="Y2123" s="13">
        <f t="shared" si="1003"/>
        <v>0.16934297825368658</v>
      </c>
      <c r="Z2123" s="24">
        <f t="shared" si="1004"/>
        <v>3798.0631350974504</v>
      </c>
      <c r="AA2123" s="24">
        <f t="shared" si="1005"/>
        <v>22171.225756932272</v>
      </c>
      <c r="AB2123" s="24">
        <f t="shared" si="1018"/>
        <v>743.87485685733861</v>
      </c>
      <c r="AC2123" s="24">
        <f t="shared" si="1019"/>
        <v>633.56231780581265</v>
      </c>
      <c r="AE2123" s="14">
        <f t="shared" si="1020"/>
        <v>175.41666666666666</v>
      </c>
      <c r="AF2123" s="24">
        <f t="shared" si="1024"/>
        <v>541.78115890290633</v>
      </c>
      <c r="AG2123" s="3">
        <f t="shared" si="1021"/>
        <v>-1</v>
      </c>
      <c r="AH2123" s="3">
        <f>IF(AC2123&lt;=450,AthetaR30_0,IF(AC2123&gt;=650,AthetaR30_2,(IF(AC2123&lt;=550,AthetaR30_0+(AthetaR30_1-AthetaR30_0)/100*(AC2123-450),AthetaR30_1+(AthetaR30_2-AthetaR30_1)/100*(AC2123-450)))))</f>
        <v>0</v>
      </c>
      <c r="AI2123" s="3">
        <f>IF(AD2123&lt;=450,AthetaR60_0,IF(AD2123&gt;=650,AthetaR60_2,(IF(AD2123&lt;=550,AthetaR60_0+(AthetaR60_1-AthetaR60_0)/100*(AD2123-450),AthetaR60_1+(AthetaR60_2-AthetaR60_1)/100*(AD2123-450)))))</f>
        <v>0.5</v>
      </c>
      <c r="AJ2123" s="3">
        <f>IF(AE2123&lt;=450,AthetaR90_0,IF(AE2123&gt;=650,AthetaR90_2,(IF(AE2123&lt;=550,AthetaR90_0+(AthetaR90_1-AthetaR90_0)/100*(AE2123-450),AthetaR90_1+(AthetaR90_2-AthetaR90_1)/100*(AE2123-450)))))</f>
        <v>1.3</v>
      </c>
      <c r="AK2123" s="3">
        <f>IF(AF2123&lt;=450,AthetaR120_0,IF(AF2123&gt;=650,AthetaR120_2,(IF(AF2123&lt;=550,AthetaR120_0+(AthetaR120_1-AthetaR120_0)/100*(AF2123-450),AthetaR120_1+(AthetaR120_2-AthetaR120_1)/100*(AF2123-450)))))</f>
        <v>1.2391756558990745</v>
      </c>
      <c r="AL2123" s="24">
        <f t="shared" si="1022"/>
        <v>743.87485685733861</v>
      </c>
      <c r="AM2123" s="14">
        <f t="shared" si="1023"/>
        <v>620.72802347756851</v>
      </c>
    </row>
    <row r="2124" spans="2:39" x14ac:dyDescent="0.25">
      <c r="B2124" s="3">
        <f t="shared" si="1006"/>
        <v>10530</v>
      </c>
      <c r="C2124" s="14">
        <f t="shared" si="1007"/>
        <v>175.5</v>
      </c>
      <c r="D2124" s="11">
        <f t="shared" si="1008"/>
        <v>1105.9483318631787</v>
      </c>
      <c r="E2124" s="11">
        <f t="shared" si="994"/>
        <v>896.49099385625846</v>
      </c>
      <c r="F2124" s="11">
        <f t="shared" si="1009"/>
        <v>469.94202731672084</v>
      </c>
      <c r="G2124" s="11">
        <f t="shared" si="995"/>
        <v>743.98100201006048</v>
      </c>
      <c r="H2124" s="11">
        <f t="shared" si="996"/>
        <v>633.74483962729005</v>
      </c>
      <c r="I2124" s="24">
        <f t="shared" si="1010"/>
        <v>469.94202731672084</v>
      </c>
      <c r="J2124" s="12">
        <f t="shared" si="997"/>
        <v>0.17911106117063205</v>
      </c>
      <c r="K2124" s="24">
        <f t="shared" si="998"/>
        <v>645.43805829651615</v>
      </c>
      <c r="L2124" s="12">
        <f t="shared" si="1011"/>
        <v>0.16928978753666957</v>
      </c>
      <c r="M2124" s="24">
        <f t="shared" si="1012"/>
        <v>743.98100201006048</v>
      </c>
      <c r="N2124" s="12">
        <f t="shared" si="999"/>
        <v>0.20093610648120502</v>
      </c>
      <c r="O2124" s="24">
        <f t="shared" si="1000"/>
        <v>1917.7753825312732</v>
      </c>
      <c r="P2124" s="12">
        <f t="shared" si="1013"/>
        <v>0.1067218408452095</v>
      </c>
      <c r="Q2124" s="24">
        <f t="shared" si="1014"/>
        <v>633.74483962729005</v>
      </c>
      <c r="R2124" s="12">
        <f t="shared" si="1001"/>
        <v>0.26803986761199394</v>
      </c>
      <c r="S2124" s="24">
        <f t="shared" si="1002"/>
        <v>790.71325115723891</v>
      </c>
      <c r="T2124" s="12">
        <f t="shared" si="1015"/>
        <v>0.18243310618729508</v>
      </c>
      <c r="W2124" s="24">
        <f t="shared" si="1016"/>
        <v>744.52401308196204</v>
      </c>
      <c r="X2124" s="24">
        <f t="shared" si="1017"/>
        <v>1862.6562231936784</v>
      </c>
      <c r="Y2124" s="13">
        <f t="shared" si="1003"/>
        <v>0.16928978753666957</v>
      </c>
      <c r="Z2124" s="24">
        <f t="shared" si="1004"/>
        <v>3799.1745193574106</v>
      </c>
      <c r="AA2124" s="24">
        <f t="shared" si="1005"/>
        <v>22189.398468175019</v>
      </c>
      <c r="AB2124" s="24">
        <f t="shared" si="1018"/>
        <v>743.98100201006048</v>
      </c>
      <c r="AC2124" s="24">
        <f t="shared" si="1019"/>
        <v>633.74483962729005</v>
      </c>
      <c r="AE2124" s="14">
        <f t="shared" si="1020"/>
        <v>175.5</v>
      </c>
      <c r="AF2124" s="24">
        <f t="shared" si="1024"/>
        <v>541.87241981364502</v>
      </c>
      <c r="AG2124" s="3">
        <f t="shared" si="1021"/>
        <v>-1</v>
      </c>
      <c r="AH2124" s="3">
        <f>IF(AC2124&lt;=450,AthetaR30_0,IF(AC2124&gt;=650,AthetaR30_2,(IF(AC2124&lt;=550,AthetaR30_0+(AthetaR30_1-AthetaR30_0)/100*(AC2124-450),AthetaR30_1+(AthetaR30_2-AthetaR30_1)/100*(AC2124-450)))))</f>
        <v>0</v>
      </c>
      <c r="AI2124" s="3">
        <f>IF(AD2124&lt;=450,AthetaR60_0,IF(AD2124&gt;=650,AthetaR60_2,(IF(AD2124&lt;=550,AthetaR60_0+(AthetaR60_1-AthetaR60_0)/100*(AD2124-450),AthetaR60_1+(AthetaR60_2-AthetaR60_1)/100*(AD2124-450)))))</f>
        <v>0.5</v>
      </c>
      <c r="AJ2124" s="3">
        <f>IF(AE2124&lt;=450,AthetaR90_0,IF(AE2124&gt;=650,AthetaR90_2,(IF(AE2124&lt;=550,AthetaR90_0+(AthetaR90_1-AthetaR90_0)/100*(AE2124-450),AthetaR90_1+(AthetaR90_2-AthetaR90_1)/100*(AE2124-450)))))</f>
        <v>1.3</v>
      </c>
      <c r="AK2124" s="3">
        <f>IF(AF2124&lt;=450,AthetaR120_0,IF(AF2124&gt;=650,AthetaR120_2,(IF(AF2124&lt;=550,AthetaR120_0+(AthetaR120_1-AthetaR120_0)/100*(AF2124-450),AthetaR120_1+(AthetaR120_2-AthetaR120_1)/100*(AF2124-450)))))</f>
        <v>1.238518577341756</v>
      </c>
      <c r="AL2124" s="24">
        <f t="shared" si="1022"/>
        <v>743.98100201006048</v>
      </c>
      <c r="AM2124" s="14">
        <f t="shared" si="1023"/>
        <v>620.90189947968565</v>
      </c>
    </row>
    <row r="2125" spans="2:39" x14ac:dyDescent="0.25">
      <c r="B2125" s="3">
        <f t="shared" si="1006"/>
        <v>10535</v>
      </c>
      <c r="C2125" s="14">
        <f t="shared" si="1007"/>
        <v>175.58333333333334</v>
      </c>
      <c r="D2125" s="11">
        <f t="shared" si="1008"/>
        <v>1106.0194094718443</v>
      </c>
      <c r="E2125" s="11">
        <f t="shared" si="994"/>
        <v>896.70479220491063</v>
      </c>
      <c r="F2125" s="11">
        <f t="shared" si="1009"/>
        <v>470.11131710425752</v>
      </c>
      <c r="G2125" s="11">
        <f t="shared" si="995"/>
        <v>744.08772385090572</v>
      </c>
      <c r="H2125" s="11">
        <f t="shared" si="996"/>
        <v>633.92727273347737</v>
      </c>
      <c r="I2125" s="24">
        <f t="shared" si="1010"/>
        <v>470.11131710425752</v>
      </c>
      <c r="J2125" s="12">
        <f t="shared" si="997"/>
        <v>0.17908026407296268</v>
      </c>
      <c r="K2125" s="24">
        <f t="shared" si="998"/>
        <v>645.54905667494586</v>
      </c>
      <c r="L2125" s="12">
        <f t="shared" si="1011"/>
        <v>0.16923660690124268</v>
      </c>
      <c r="M2125" s="24">
        <f t="shared" si="1012"/>
        <v>744.08772385090572</v>
      </c>
      <c r="N2125" s="12">
        <f t="shared" si="999"/>
        <v>0.20211586011047669</v>
      </c>
      <c r="O2125" s="24">
        <f t="shared" si="1000"/>
        <v>1906.5812958008578</v>
      </c>
      <c r="P2125" s="12">
        <f t="shared" si="1013"/>
        <v>0.10729824305463591</v>
      </c>
      <c r="Q2125" s="24">
        <f t="shared" si="1014"/>
        <v>633.92727273347737</v>
      </c>
      <c r="R2125" s="12">
        <f t="shared" si="1001"/>
        <v>0.26796578101621871</v>
      </c>
      <c r="S2125" s="24">
        <f t="shared" si="1002"/>
        <v>790.93186583554052</v>
      </c>
      <c r="T2125" s="12">
        <f t="shared" si="1015"/>
        <v>0.18234431719021058</v>
      </c>
      <c r="W2125" s="24">
        <f t="shared" si="1016"/>
        <v>744.69330286949867</v>
      </c>
      <c r="X2125" s="24">
        <f t="shared" si="1017"/>
        <v>1846.3660889436253</v>
      </c>
      <c r="Y2125" s="13">
        <f t="shared" si="1003"/>
        <v>0.16923660690124268</v>
      </c>
      <c r="Z2125" s="24">
        <f t="shared" si="1004"/>
        <v>3800.2872333852993</v>
      </c>
      <c r="AA2125" s="24">
        <f t="shared" si="1005"/>
        <v>22207.588354248765</v>
      </c>
      <c r="AB2125" s="24">
        <f t="shared" si="1018"/>
        <v>744.08772385090572</v>
      </c>
      <c r="AC2125" s="24">
        <f t="shared" si="1019"/>
        <v>633.92727273347737</v>
      </c>
      <c r="AE2125" s="14">
        <f t="shared" si="1020"/>
        <v>175.58333333333334</v>
      </c>
      <c r="AF2125" s="24">
        <f t="shared" si="1024"/>
        <v>541.96363636673868</v>
      </c>
      <c r="AG2125" s="3">
        <f t="shared" si="1021"/>
        <v>-1</v>
      </c>
      <c r="AH2125" s="3">
        <f>IF(AC2125&lt;=450,AthetaR30_0,IF(AC2125&gt;=650,AthetaR30_2,(IF(AC2125&lt;=550,AthetaR30_0+(AthetaR30_1-AthetaR30_0)/100*(AC2125-450),AthetaR30_1+(AthetaR30_2-AthetaR30_1)/100*(AC2125-450)))))</f>
        <v>0</v>
      </c>
      <c r="AI2125" s="3">
        <f>IF(AD2125&lt;=450,AthetaR60_0,IF(AD2125&gt;=650,AthetaR60_2,(IF(AD2125&lt;=550,AthetaR60_0+(AthetaR60_1-AthetaR60_0)/100*(AD2125-450),AthetaR60_1+(AthetaR60_2-AthetaR60_1)/100*(AD2125-450)))))</f>
        <v>0.5</v>
      </c>
      <c r="AJ2125" s="3">
        <f>IF(AE2125&lt;=450,AthetaR90_0,IF(AE2125&gt;=650,AthetaR90_2,(IF(AE2125&lt;=550,AthetaR90_0+(AthetaR90_1-AthetaR90_0)/100*(AE2125-450),AthetaR90_1+(AthetaR90_2-AthetaR90_1)/100*(AE2125-450)))))</f>
        <v>1.3</v>
      </c>
      <c r="AK2125" s="3">
        <f>IF(AF2125&lt;=450,AthetaR120_0,IF(AF2125&gt;=650,AthetaR120_2,(IF(AF2125&lt;=550,AthetaR120_0+(AthetaR120_1-AthetaR120_0)/100*(AF2125-450),AthetaR120_1+(AthetaR120_2-AthetaR120_1)/100*(AF2125-450)))))</f>
        <v>1.2378618181594816</v>
      </c>
      <c r="AL2125" s="24">
        <f t="shared" si="1022"/>
        <v>744.08772385090572</v>
      </c>
      <c r="AM2125" s="14">
        <f t="shared" si="1023"/>
        <v>621.07568627465116</v>
      </c>
    </row>
    <row r="2126" spans="2:39" x14ac:dyDescent="0.25">
      <c r="B2126" s="3">
        <f t="shared" si="1006"/>
        <v>10540</v>
      </c>
      <c r="C2126" s="14">
        <f t="shared" si="1007"/>
        <v>175.66666666666666</v>
      </c>
      <c r="D2126" s="11">
        <f t="shared" si="1008"/>
        <v>1106.0904533784653</v>
      </c>
      <c r="E2126" s="11">
        <f t="shared" si="994"/>
        <v>896.91859055356258</v>
      </c>
      <c r="F2126" s="11">
        <f t="shared" si="1009"/>
        <v>470.28055371115875</v>
      </c>
      <c r="G2126" s="11">
        <f t="shared" si="995"/>
        <v>744.19502209396035</v>
      </c>
      <c r="H2126" s="11">
        <f t="shared" si="996"/>
        <v>634.10961705066757</v>
      </c>
      <c r="I2126" s="24">
        <f t="shared" si="1010"/>
        <v>470.28055371115875</v>
      </c>
      <c r="J2126" s="12">
        <f t="shared" si="997"/>
        <v>0.17904946434085889</v>
      </c>
      <c r="K2126" s="24">
        <f t="shared" si="998"/>
        <v>645.66010273743291</v>
      </c>
      <c r="L2126" s="12">
        <f t="shared" si="1011"/>
        <v>0.16918343636197938</v>
      </c>
      <c r="M2126" s="24">
        <f t="shared" si="1012"/>
        <v>744.19502209396035</v>
      </c>
      <c r="N2126" s="12">
        <f t="shared" si="999"/>
        <v>0.20329645402759303</v>
      </c>
      <c r="O2126" s="24">
        <f t="shared" si="1000"/>
        <v>1895.5092960895161</v>
      </c>
      <c r="P2126" s="12">
        <f t="shared" si="1013"/>
        <v>0.10787432918492648</v>
      </c>
      <c r="Q2126" s="24">
        <f t="shared" si="1014"/>
        <v>634.10961705066757</v>
      </c>
      <c r="R2126" s="12">
        <f t="shared" si="1001"/>
        <v>0.26789151160318853</v>
      </c>
      <c r="S2126" s="24">
        <f t="shared" si="1002"/>
        <v>791.15114133654799</v>
      </c>
      <c r="T2126" s="12">
        <f t="shared" si="1015"/>
        <v>0.18225545419252723</v>
      </c>
      <c r="W2126" s="24">
        <f t="shared" si="1016"/>
        <v>744.86253947639989</v>
      </c>
      <c r="X2126" s="24">
        <f t="shared" si="1017"/>
        <v>1830.4787559189601</v>
      </c>
      <c r="Y2126" s="13">
        <f t="shared" si="1003"/>
        <v>0.16918343636197938</v>
      </c>
      <c r="Z2126" s="24">
        <f t="shared" si="1004"/>
        <v>3801.4012769290675</v>
      </c>
      <c r="AA2126" s="24">
        <f t="shared" si="1005"/>
        <v>22225.795427627774</v>
      </c>
      <c r="AB2126" s="24">
        <f t="shared" si="1018"/>
        <v>744.19502209396035</v>
      </c>
      <c r="AC2126" s="24">
        <f t="shared" si="1019"/>
        <v>634.10961705066757</v>
      </c>
      <c r="AE2126" s="14">
        <f t="shared" si="1020"/>
        <v>175.66666666666666</v>
      </c>
      <c r="AF2126" s="24">
        <f t="shared" si="1024"/>
        <v>542.05480852533378</v>
      </c>
      <c r="AG2126" s="3">
        <f t="shared" si="1021"/>
        <v>-1</v>
      </c>
      <c r="AH2126" s="3">
        <f>IF(AC2126&lt;=450,AthetaR30_0,IF(AC2126&gt;=650,AthetaR30_2,(IF(AC2126&lt;=550,AthetaR30_0+(AthetaR30_1-AthetaR30_0)/100*(AC2126-450),AthetaR30_1+(AthetaR30_2-AthetaR30_1)/100*(AC2126-450)))))</f>
        <v>0</v>
      </c>
      <c r="AI2126" s="3">
        <f>IF(AD2126&lt;=450,AthetaR60_0,IF(AD2126&gt;=650,AthetaR60_2,(IF(AD2126&lt;=550,AthetaR60_0+(AthetaR60_1-AthetaR60_0)/100*(AD2126-450),AthetaR60_1+(AthetaR60_2-AthetaR60_1)/100*(AD2126-450)))))</f>
        <v>0.5</v>
      </c>
      <c r="AJ2126" s="3">
        <f>IF(AE2126&lt;=450,AthetaR90_0,IF(AE2126&gt;=650,AthetaR90_2,(IF(AE2126&lt;=550,AthetaR90_0+(AthetaR90_1-AthetaR90_0)/100*(AE2126-450),AthetaR90_1+(AthetaR90_2-AthetaR90_1)/100*(AE2126-450)))))</f>
        <v>1.3</v>
      </c>
      <c r="AK2126" s="3">
        <f>IF(AF2126&lt;=450,AthetaR120_0,IF(AF2126&gt;=650,AthetaR120_2,(IF(AF2126&lt;=550,AthetaR120_0+(AthetaR120_1-AthetaR120_0)/100*(AF2126-450),AthetaR120_1+(AthetaR120_2-AthetaR120_1)/100*(AF2126-450)))))</f>
        <v>1.2372053786175969</v>
      </c>
      <c r="AL2126" s="24">
        <f t="shared" si="1022"/>
        <v>744.19502209396035</v>
      </c>
      <c r="AM2126" s="14">
        <f t="shared" si="1023"/>
        <v>621.24938378983802</v>
      </c>
    </row>
    <row r="2127" spans="2:39" x14ac:dyDescent="0.25">
      <c r="B2127" s="3">
        <f t="shared" si="1006"/>
        <v>10545</v>
      </c>
      <c r="C2127" s="14">
        <f t="shared" si="1007"/>
        <v>175.75</v>
      </c>
      <c r="D2127" s="11">
        <f t="shared" si="1008"/>
        <v>1106.1614636149873</v>
      </c>
      <c r="E2127" s="11">
        <f t="shared" si="994"/>
        <v>897.13238890221476</v>
      </c>
      <c r="F2127" s="11">
        <f t="shared" si="1009"/>
        <v>470.44973714752075</v>
      </c>
      <c r="G2127" s="11">
        <f t="shared" si="995"/>
        <v>744.30289642314528</v>
      </c>
      <c r="H2127" s="11">
        <f t="shared" si="996"/>
        <v>634.29187250486007</v>
      </c>
      <c r="I2127" s="24">
        <f t="shared" si="1010"/>
        <v>470.44973714752075</v>
      </c>
      <c r="J2127" s="12">
        <f t="shared" si="997"/>
        <v>0.17901866198434502</v>
      </c>
      <c r="K2127" s="24">
        <f t="shared" si="998"/>
        <v>645.77119647733036</v>
      </c>
      <c r="L2127" s="12">
        <f t="shared" si="1011"/>
        <v>0.16913027593339772</v>
      </c>
      <c r="M2127" s="24">
        <f t="shared" si="1012"/>
        <v>744.30289642314528</v>
      </c>
      <c r="N2127" s="12">
        <f t="shared" si="999"/>
        <v>0.20447783451897744</v>
      </c>
      <c r="O2127" s="24">
        <f t="shared" si="1000"/>
        <v>1884.5579002626489</v>
      </c>
      <c r="P2127" s="12">
        <f t="shared" si="1013"/>
        <v>0.10845006924159731</v>
      </c>
      <c r="Q2127" s="24">
        <f t="shared" si="1014"/>
        <v>634.29187250486007</v>
      </c>
      <c r="R2127" s="12">
        <f t="shared" si="1001"/>
        <v>0.26781705875216999</v>
      </c>
      <c r="S2127" s="24">
        <f t="shared" si="1002"/>
        <v>791.3710804932748</v>
      </c>
      <c r="T2127" s="12">
        <f t="shared" si="1015"/>
        <v>0.18216651689925301</v>
      </c>
      <c r="W2127" s="24">
        <f t="shared" si="1016"/>
        <v>745.03172291276189</v>
      </c>
      <c r="X2127" s="24">
        <f t="shared" si="1017"/>
        <v>1814.9794680090681</v>
      </c>
      <c r="Y2127" s="13">
        <f t="shared" si="1003"/>
        <v>0.16913027593339772</v>
      </c>
      <c r="Z2127" s="24">
        <f t="shared" si="1004"/>
        <v>3802.5166497363216</v>
      </c>
      <c r="AA2127" s="24">
        <f t="shared" si="1005"/>
        <v>22244.019700786346</v>
      </c>
      <c r="AB2127" s="24">
        <f t="shared" si="1018"/>
        <v>744.30289642314528</v>
      </c>
      <c r="AC2127" s="24">
        <f t="shared" si="1019"/>
        <v>634.29187250486007</v>
      </c>
      <c r="AE2127" s="14">
        <f t="shared" si="1020"/>
        <v>175.75</v>
      </c>
      <c r="AF2127" s="24">
        <f t="shared" si="1024"/>
        <v>542.14593625243003</v>
      </c>
      <c r="AG2127" s="3">
        <f t="shared" si="1021"/>
        <v>-1</v>
      </c>
      <c r="AH2127" s="3">
        <f>IF(AC2127&lt;=450,AthetaR30_0,IF(AC2127&gt;=650,AthetaR30_2,(IF(AC2127&lt;=550,AthetaR30_0+(AthetaR30_1-AthetaR30_0)/100*(AC2127-450),AthetaR30_1+(AthetaR30_2-AthetaR30_1)/100*(AC2127-450)))))</f>
        <v>0</v>
      </c>
      <c r="AI2127" s="3">
        <f>IF(AD2127&lt;=450,AthetaR60_0,IF(AD2127&gt;=650,AthetaR60_2,(IF(AD2127&lt;=550,AthetaR60_0+(AthetaR60_1-AthetaR60_0)/100*(AD2127-450),AthetaR60_1+(AthetaR60_2-AthetaR60_1)/100*(AD2127-450)))))</f>
        <v>0.5</v>
      </c>
      <c r="AJ2127" s="3">
        <f>IF(AE2127&lt;=450,AthetaR90_0,IF(AE2127&gt;=650,AthetaR90_2,(IF(AE2127&lt;=550,AthetaR90_0+(AthetaR90_1-AthetaR90_0)/100*(AE2127-450),AthetaR90_1+(AthetaR90_2-AthetaR90_1)/100*(AE2127-450)))))</f>
        <v>1.3</v>
      </c>
      <c r="AK2127" s="3">
        <f>IF(AF2127&lt;=450,AthetaR120_0,IF(AF2127&gt;=650,AthetaR120_2,(IF(AF2127&lt;=550,AthetaR120_0+(AthetaR120_1-AthetaR120_0)/100*(AF2127-450),AthetaR120_1+(AthetaR120_2-AthetaR120_1)/100*(AF2127-450)))))</f>
        <v>1.236549258982504</v>
      </c>
      <c r="AL2127" s="24">
        <f t="shared" si="1022"/>
        <v>744.30289642314528</v>
      </c>
      <c r="AM2127" s="14">
        <f t="shared" si="1023"/>
        <v>621.42299195231976</v>
      </c>
    </row>
    <row r="2128" spans="2:39" x14ac:dyDescent="0.25">
      <c r="B2128" s="3">
        <f t="shared" si="1006"/>
        <v>10550</v>
      </c>
      <c r="C2128" s="14">
        <f t="shared" si="1007"/>
        <v>175.83333333333334</v>
      </c>
      <c r="D2128" s="11">
        <f t="shared" si="1008"/>
        <v>1106.2324402133095</v>
      </c>
      <c r="E2128" s="11">
        <f t="shared" si="994"/>
        <v>897.34618725086693</v>
      </c>
      <c r="F2128" s="11">
        <f t="shared" si="1009"/>
        <v>470.61886742345416</v>
      </c>
      <c r="G2128" s="11">
        <f t="shared" si="995"/>
        <v>744.41134649238688</v>
      </c>
      <c r="H2128" s="11">
        <f t="shared" si="996"/>
        <v>634.47403902175927</v>
      </c>
      <c r="I2128" s="24">
        <f t="shared" si="1010"/>
        <v>470.61886742345416</v>
      </c>
      <c r="J2128" s="12">
        <f t="shared" si="997"/>
        <v>0.17898785701345737</v>
      </c>
      <c r="K2128" s="24">
        <f t="shared" si="998"/>
        <v>645.88233788792388</v>
      </c>
      <c r="L2128" s="12">
        <f t="shared" si="1011"/>
        <v>0.16907712563002494</v>
      </c>
      <c r="M2128" s="24">
        <f t="shared" si="1012"/>
        <v>744.41134649238688</v>
      </c>
      <c r="N2128" s="12">
        <f t="shared" si="999"/>
        <v>0.20565994801962117</v>
      </c>
      <c r="O2128" s="24">
        <f t="shared" si="1000"/>
        <v>1873.7256436268904</v>
      </c>
      <c r="P2128" s="12">
        <f t="shared" si="1013"/>
        <v>0.10902543340665671</v>
      </c>
      <c r="Q2128" s="24">
        <f t="shared" si="1014"/>
        <v>634.47403902175927</v>
      </c>
      <c r="R2128" s="12">
        <f t="shared" si="1001"/>
        <v>0.26774242183984603</v>
      </c>
      <c r="S2128" s="24">
        <f t="shared" si="1002"/>
        <v>791.5916861542853</v>
      </c>
      <c r="T2128" s="12">
        <f t="shared" si="1015"/>
        <v>0.18207750501405912</v>
      </c>
      <c r="W2128" s="24">
        <f t="shared" si="1016"/>
        <v>745.20085318869531</v>
      </c>
      <c r="X2128" s="24">
        <f t="shared" si="1017"/>
        <v>1799.8541811688992</v>
      </c>
      <c r="Y2128" s="13">
        <f t="shared" si="1003"/>
        <v>0.16907712563002494</v>
      </c>
      <c r="Z2128" s="24">
        <f t="shared" si="1004"/>
        <v>3803.6333515542906</v>
      </c>
      <c r="AA2128" s="24">
        <f t="shared" si="1005"/>
        <v>22262.26118619895</v>
      </c>
      <c r="AB2128" s="24">
        <f t="shared" si="1018"/>
        <v>744.41134649238688</v>
      </c>
      <c r="AC2128" s="24">
        <f t="shared" si="1019"/>
        <v>634.47403902175927</v>
      </c>
      <c r="AE2128" s="14">
        <f t="shared" si="1020"/>
        <v>175.83333333333334</v>
      </c>
      <c r="AF2128" s="24">
        <f t="shared" si="1024"/>
        <v>542.23701951087969</v>
      </c>
      <c r="AG2128" s="3">
        <f t="shared" si="1021"/>
        <v>-1</v>
      </c>
      <c r="AH2128" s="3">
        <f>IF(AC2128&lt;=450,AthetaR30_0,IF(AC2128&gt;=650,AthetaR30_2,(IF(AC2128&lt;=550,AthetaR30_0+(AthetaR30_1-AthetaR30_0)/100*(AC2128-450),AthetaR30_1+(AthetaR30_2-AthetaR30_1)/100*(AC2128-450)))))</f>
        <v>0</v>
      </c>
      <c r="AI2128" s="3">
        <f>IF(AD2128&lt;=450,AthetaR60_0,IF(AD2128&gt;=650,AthetaR60_2,(IF(AD2128&lt;=550,AthetaR60_0+(AthetaR60_1-AthetaR60_0)/100*(AD2128-450),AthetaR60_1+(AthetaR60_2-AthetaR60_1)/100*(AD2128-450)))))</f>
        <v>0.5</v>
      </c>
      <c r="AJ2128" s="3">
        <f>IF(AE2128&lt;=450,AthetaR90_0,IF(AE2128&gt;=650,AthetaR90_2,(IF(AE2128&lt;=550,AthetaR90_0+(AthetaR90_1-AthetaR90_0)/100*(AE2128-450),AthetaR90_1+(AthetaR90_2-AthetaR90_1)/100*(AE2128-450)))))</f>
        <v>1.3</v>
      </c>
      <c r="AK2128" s="3">
        <f>IF(AF2128&lt;=450,AthetaR120_0,IF(AF2128&gt;=650,AthetaR120_2,(IF(AF2128&lt;=550,AthetaR120_0+(AthetaR120_1-AthetaR120_0)/100*(AF2128-450),AthetaR120_1+(AthetaR120_2-AthetaR120_1)/100*(AF2128-450)))))</f>
        <v>1.2358934595216664</v>
      </c>
      <c r="AL2128" s="24">
        <f t="shared" si="1022"/>
        <v>744.41134649238688</v>
      </c>
      <c r="AM2128" s="14">
        <f t="shared" si="1023"/>
        <v>621.59651068886876</v>
      </c>
    </row>
    <row r="2129" spans="2:39" x14ac:dyDescent="0.25">
      <c r="B2129" s="3">
        <f t="shared" si="1006"/>
        <v>10555</v>
      </c>
      <c r="C2129" s="14">
        <f t="shared" si="1007"/>
        <v>175.91666666666666</v>
      </c>
      <c r="D2129" s="11">
        <f t="shared" si="1008"/>
        <v>1106.3033832052868</v>
      </c>
      <c r="E2129" s="11">
        <f t="shared" si="994"/>
        <v>897.55998559951888</v>
      </c>
      <c r="F2129" s="11">
        <f t="shared" si="1009"/>
        <v>470.78794454908416</v>
      </c>
      <c r="G2129" s="11">
        <f t="shared" si="995"/>
        <v>744.52037192579348</v>
      </c>
      <c r="H2129" s="11">
        <f t="shared" si="996"/>
        <v>634.6561165267733</v>
      </c>
      <c r="I2129" s="24">
        <f t="shared" si="1010"/>
        <v>470.78794454908416</v>
      </c>
      <c r="J2129" s="12">
        <f t="shared" si="997"/>
        <v>0.17895704943824389</v>
      </c>
      <c r="K2129" s="24">
        <f t="shared" si="998"/>
        <v>645.99352696243091</v>
      </c>
      <c r="L2129" s="12">
        <f t="shared" si="1011"/>
        <v>0.16902398546634906</v>
      </c>
      <c r="M2129" s="24">
        <f t="shared" si="1012"/>
        <v>744.52037192579348</v>
      </c>
      <c r="N2129" s="12">
        <f t="shared" si="999"/>
        <v>0.20684274112382539</v>
      </c>
      <c r="O2129" s="24">
        <f t="shared" si="1000"/>
        <v>1863.0110797103075</v>
      </c>
      <c r="P2129" s="12">
        <f t="shared" si="1013"/>
        <v>0.10960039204407677</v>
      </c>
      <c r="Q2129" s="24">
        <f t="shared" si="1014"/>
        <v>634.6561165267733</v>
      </c>
      <c r="R2129" s="12">
        <f t="shared" si="1001"/>
        <v>0.26766760024030345</v>
      </c>
      <c r="S2129" s="24">
        <f t="shared" si="1002"/>
        <v>791.81296118379782</v>
      </c>
      <c r="T2129" s="12">
        <f t="shared" si="1015"/>
        <v>0.18198841823920028</v>
      </c>
      <c r="W2129" s="24">
        <f t="shared" si="1016"/>
        <v>745.3699303143253</v>
      </c>
      <c r="X2129" s="24">
        <f t="shared" si="1017"/>
        <v>1785.089520979468</v>
      </c>
      <c r="Y2129" s="13">
        <f t="shared" si="1003"/>
        <v>0.16902398546634906</v>
      </c>
      <c r="Z2129" s="24">
        <f t="shared" si="1004"/>
        <v>3804.7513821298394</v>
      </c>
      <c r="AA2129" s="24">
        <f t="shared" si="1005"/>
        <v>22280.519896339829</v>
      </c>
      <c r="AB2129" s="24">
        <f t="shared" si="1018"/>
        <v>744.52037192579348</v>
      </c>
      <c r="AC2129" s="24">
        <f t="shared" si="1019"/>
        <v>634.6561165267733</v>
      </c>
      <c r="AE2129" s="14">
        <f t="shared" si="1020"/>
        <v>175.91666666666666</v>
      </c>
      <c r="AF2129" s="24">
        <f t="shared" si="1024"/>
        <v>542.32805826338665</v>
      </c>
      <c r="AG2129" s="3">
        <f t="shared" si="1021"/>
        <v>-1</v>
      </c>
      <c r="AH2129" s="3">
        <f>IF(AC2129&lt;=450,AthetaR30_0,IF(AC2129&gt;=650,AthetaR30_2,(IF(AC2129&lt;=550,AthetaR30_0+(AthetaR30_1-AthetaR30_0)/100*(AC2129-450),AthetaR30_1+(AthetaR30_2-AthetaR30_1)/100*(AC2129-450)))))</f>
        <v>0</v>
      </c>
      <c r="AI2129" s="3">
        <f>IF(AD2129&lt;=450,AthetaR60_0,IF(AD2129&gt;=650,AthetaR60_2,(IF(AD2129&lt;=550,AthetaR60_0+(AthetaR60_1-AthetaR60_0)/100*(AD2129-450),AthetaR60_1+(AthetaR60_2-AthetaR60_1)/100*(AD2129-450)))))</f>
        <v>0.5</v>
      </c>
      <c r="AJ2129" s="3">
        <f>IF(AE2129&lt;=450,AthetaR90_0,IF(AE2129&gt;=650,AthetaR90_2,(IF(AE2129&lt;=550,AthetaR90_0+(AthetaR90_1-AthetaR90_0)/100*(AE2129-450),AthetaR90_1+(AthetaR90_2-AthetaR90_1)/100*(AE2129-450)))))</f>
        <v>1.3</v>
      </c>
      <c r="AK2129" s="3">
        <f>IF(AF2129&lt;=450,AthetaR120_0,IF(AF2129&gt;=650,AthetaR120_2,(IF(AF2129&lt;=550,AthetaR120_0+(AthetaR120_1-AthetaR120_0)/100*(AF2129-450),AthetaR120_1+(AthetaR120_2-AthetaR120_1)/100*(AF2129-450)))))</f>
        <v>1.2352379805036162</v>
      </c>
      <c r="AL2129" s="24">
        <f t="shared" si="1022"/>
        <v>744.52037192579348</v>
      </c>
      <c r="AM2129" s="14">
        <f t="shared" si="1023"/>
        <v>621.76993992595578</v>
      </c>
    </row>
    <row r="2130" spans="2:39" x14ac:dyDescent="0.25">
      <c r="B2130" s="3">
        <f t="shared" si="1006"/>
        <v>10560</v>
      </c>
      <c r="C2130" s="14">
        <f t="shared" si="1007"/>
        <v>176</v>
      </c>
      <c r="D2130" s="11">
        <f t="shared" si="1008"/>
        <v>1106.3742926227278</v>
      </c>
      <c r="E2130" s="11">
        <f t="shared" ref="E2130:E2193" si="1025">IF(B2130&lt;=40*60,20+345*CRed_1*LOG(8*C2130+1,10),ThetaG40+(ThetaG120-ThetaG40)/80*(C2130-40))</f>
        <v>897.77378394817106</v>
      </c>
      <c r="F2130" s="11">
        <f t="shared" si="1009"/>
        <v>470.95696853455053</v>
      </c>
      <c r="G2130" s="11">
        <f t="shared" ref="G2130:G2193" si="1026">M2130</f>
        <v>744.62997231783754</v>
      </c>
      <c r="H2130" s="11">
        <f t="shared" ref="H2130:H2193" si="1027">Q2130</f>
        <v>634.83810494501256</v>
      </c>
      <c r="I2130" s="24">
        <f t="shared" si="1010"/>
        <v>470.95696853455053</v>
      </c>
      <c r="J2130" s="12">
        <f t="shared" ref="J2130:J2193" si="1028">Cp*RhoP/(K2130*RhoA)*dP/1000*MassivSS</f>
        <v>0.17892623926876419</v>
      </c>
      <c r="K2130" s="24">
        <f t="shared" ref="K2130:K2193" si="1029">IF(I2130&lt;600,425+0.773*I2130-1.69/1000*I2130^2+2.22/1000^2*I2130^3,IF(I2130&lt;735,666+13002/(738-I2130),IF(I2130&lt;900,545+17820/(I2130-731),650)))</f>
        <v>646.10476369400158</v>
      </c>
      <c r="L2130" s="12">
        <f t="shared" si="1011"/>
        <v>0.16897085545687132</v>
      </c>
      <c r="M2130" s="24">
        <f t="shared" si="1012"/>
        <v>744.62997231783754</v>
      </c>
      <c r="N2130" s="12">
        <f t="shared" ref="N2130:N2193" si="1030">Cp*RhoP/(O2130*RhoA)*dP/1000*MassivW</f>
        <v>0.20802616059579448</v>
      </c>
      <c r="O2130" s="24">
        <f t="shared" ref="O2130:O2193" si="1031">IF(M2130&lt;600,425+0.773*M2130-1.69/1000*M2130^2+2.22/1000^2*M2130^3,IF(M2130&lt;735,666+13002/(738-M2130),IF(M2130&lt;900,545+17820/(M2130-731),650)))</f>
        <v>1852.4127800449726</v>
      </c>
      <c r="P2130" s="12">
        <f t="shared" si="1013"/>
        <v>0.11017491570526386</v>
      </c>
      <c r="Q2130" s="24">
        <f t="shared" si="1014"/>
        <v>634.83810494501256</v>
      </c>
      <c r="R2130" s="12">
        <f t="shared" ref="R2130:R2193" si="1032">Cp*RhoP/(S2130*RhoA)*dP/1000*MassivSI</f>
        <v>0.26759259332502094</v>
      </c>
      <c r="S2130" s="24">
        <f t="shared" ref="S2130:S2193" si="1033">IF(Q2130&lt;600,425+0.773*Q2130-1.69/1000*Q2130^2+2.22/1000^2*Q2130^3,IF(Q2130&lt;735,666+13002/(738-Q2130),IF(Q2130&lt;900,545+17820/(Q2130-731),650)))</f>
        <v>792.03490846178875</v>
      </c>
      <c r="T2130" s="12">
        <f t="shared" si="1015"/>
        <v>0.18189925627558701</v>
      </c>
      <c r="W2130" s="24">
        <f t="shared" si="1016"/>
        <v>745.53895429979161</v>
      </c>
      <c r="X2130" s="24">
        <f t="shared" si="1017"/>
        <v>1770.6727432079083</v>
      </c>
      <c r="Y2130" s="13">
        <f t="shared" ref="Y2130:Y2193" si="1034">MAX(MassivSSCO/(X2130*RhoA)*DeltaT*(Z2130+AA2130),L2130)</f>
        <v>0.16897085545687132</v>
      </c>
      <c r="Z2130" s="24">
        <f t="shared" ref="Z2130:Z2193" si="1035">AlphaC*(E2130-W2130)</f>
        <v>3805.8707412094864</v>
      </c>
      <c r="AA2130" s="24">
        <f t="shared" ref="AA2130:AA2193" si="1036">Phi*EpsilonF*0.7*Botzman/10^8*EpsilonA*((E2130+273)^4-(W2130+273)^4)</f>
        <v>22298.795843683642</v>
      </c>
      <c r="AB2130" s="24">
        <f t="shared" si="1018"/>
        <v>744.62997231783754</v>
      </c>
      <c r="AC2130" s="24">
        <f t="shared" si="1019"/>
        <v>634.83810494501256</v>
      </c>
      <c r="AE2130" s="14">
        <f t="shared" si="1020"/>
        <v>176</v>
      </c>
      <c r="AF2130" s="24">
        <f t="shared" si="1024"/>
        <v>542.41905247250634</v>
      </c>
      <c r="AG2130" s="3">
        <f t="shared" si="1021"/>
        <v>-1</v>
      </c>
      <c r="AH2130" s="3">
        <f>IF(AC2130&lt;=450,AthetaR30_0,IF(AC2130&gt;=650,AthetaR30_2,(IF(AC2130&lt;=550,AthetaR30_0+(AthetaR30_1-AthetaR30_0)/100*(AC2130-450),AthetaR30_1+(AthetaR30_2-AthetaR30_1)/100*(AC2130-450)))))</f>
        <v>0</v>
      </c>
      <c r="AI2130" s="3">
        <f>IF(AD2130&lt;=450,AthetaR60_0,IF(AD2130&gt;=650,AthetaR60_2,(IF(AD2130&lt;=550,AthetaR60_0+(AthetaR60_1-AthetaR60_0)/100*(AD2130-450),AthetaR60_1+(AthetaR60_2-AthetaR60_1)/100*(AD2130-450)))))</f>
        <v>0.5</v>
      </c>
      <c r="AJ2130" s="3">
        <f>IF(AE2130&lt;=450,AthetaR90_0,IF(AE2130&gt;=650,AthetaR90_2,(IF(AE2130&lt;=550,AthetaR90_0+(AthetaR90_1-AthetaR90_0)/100*(AE2130-450),AthetaR90_1+(AthetaR90_2-AthetaR90_1)/100*(AE2130-450)))))</f>
        <v>1.3</v>
      </c>
      <c r="AK2130" s="3">
        <f>IF(AF2130&lt;=450,AthetaR120_0,IF(AF2130&gt;=650,AthetaR120_2,(IF(AF2130&lt;=550,AthetaR120_0+(AthetaR120_1-AthetaR120_0)/100*(AF2130-450),AthetaR120_1+(AthetaR120_2-AthetaR120_1)/100*(AF2130-450)))))</f>
        <v>1.2345828221979547</v>
      </c>
      <c r="AL2130" s="24">
        <f t="shared" si="1022"/>
        <v>744.62997231783754</v>
      </c>
      <c r="AM2130" s="14">
        <f t="shared" si="1023"/>
        <v>621.94327958974748</v>
      </c>
    </row>
    <row r="2131" spans="2:39" x14ac:dyDescent="0.25">
      <c r="B2131" s="3">
        <f t="shared" ref="B2131:B2194" si="1037">B2130+DeltaT</f>
        <v>10565</v>
      </c>
      <c r="C2131" s="14">
        <f t="shared" ref="C2131:C2194" si="1038">B2131/60</f>
        <v>176.08333333333334</v>
      </c>
      <c r="D2131" s="11">
        <f t="shared" ref="D2131:D2194" si="1039">20+345*LOG(8*C2131+1,10)</f>
        <v>1106.4451684973969</v>
      </c>
      <c r="E2131" s="11">
        <f t="shared" si="1025"/>
        <v>897.98758229682312</v>
      </c>
      <c r="F2131" s="11">
        <f t="shared" ref="F2131:F2194" si="1040">I2131</f>
        <v>471.12593939000737</v>
      </c>
      <c r="G2131" s="11">
        <f t="shared" si="1026"/>
        <v>744.74014723354276</v>
      </c>
      <c r="H2131" s="11">
        <f t="shared" si="1027"/>
        <v>635.0200042012882</v>
      </c>
      <c r="I2131" s="24">
        <f t="shared" ref="I2131:I2194" si="1041">I2130+IF(Limit=Oui,MAX(0,L2130),L2130)</f>
        <v>471.12593939000737</v>
      </c>
      <c r="J2131" s="12">
        <f t="shared" si="1028"/>
        <v>0.17889542651508966</v>
      </c>
      <c r="K2131" s="24">
        <f t="shared" si="1029"/>
        <v>646.21604807571805</v>
      </c>
      <c r="L2131" s="12">
        <f t="shared" ref="L2131:L2194" si="1042">LambdaP*MassivSS/(dP/1000)/(K2131*RhoA)/(1+J2131/3)*(D2131-I2131)*DeltaT-(EXP(J2131/10)-1)*(D2131-D2130)</f>
        <v>0.16891773561604512</v>
      </c>
      <c r="M2131" s="24">
        <f t="shared" ref="M2131:M2194" si="1043">M2130+IF(Limit=Oui,MAX(0,P2130),P2130)</f>
        <v>744.74014723354276</v>
      </c>
      <c r="N2131" s="12">
        <f t="shared" si="1030"/>
        <v>0.20921015338007271</v>
      </c>
      <c r="O2131" s="24">
        <f t="shared" si="1031"/>
        <v>1841.9293339519256</v>
      </c>
      <c r="P2131" s="12">
        <f t="shared" ref="P2131:P2194" si="1044">LambdaP*MassivW/(dP/1000)/(O2131*RhoA)/(1+N2131/3)*(D2131-M2131)*DeltaT-(EXP(N2131/10)-1)*(D2131-D2130)</f>
        <v>0.11074897513427744</v>
      </c>
      <c r="Q2131" s="24">
        <f t="shared" ref="Q2131:Q2194" si="1045">Q2130+IF(Limit=Oui,MAX(0,T2130),T2130)</f>
        <v>635.0200042012882</v>
      </c>
      <c r="R2131" s="12">
        <f t="shared" si="1032"/>
        <v>0.2675174004628576</v>
      </c>
      <c r="S2131" s="24">
        <f t="shared" si="1033"/>
        <v>792.2575308840967</v>
      </c>
      <c r="T2131" s="12">
        <f t="shared" ref="T2131:T2194" si="1046">LambdaP*MassivSI/(dP/1000)/(S2131*RhoA)/(1+R2131/3)*(D2131-Q2131)*DeltaT-(EXP(R2131/10)-1)*(D2131-D2130)</f>
        <v>0.18181001882268763</v>
      </c>
      <c r="W2131" s="24">
        <f t="shared" ref="W2131:W2194" si="1047">W2130+IF(Limit=Oui,MAX(0,Y2130),Y2130)</f>
        <v>745.70792515524852</v>
      </c>
      <c r="X2131" s="24">
        <f t="shared" ref="X2131:X2194" si="1048">IF(W2131&lt;600,425+0.773*W2131-1.69/1000*W2131^2+2.22/1000^2*W2131^3,IF(W2131&lt;735,666+13002/(738-W2131),IF(W2131&lt;900,545+17820/(W2131-731),650)))</f>
        <v>1756.5916971226184</v>
      </c>
      <c r="Y2131" s="13">
        <f t="shared" si="1034"/>
        <v>0.16891773561604512</v>
      </c>
      <c r="Z2131" s="24">
        <f t="shared" si="1035"/>
        <v>3806.9914285393652</v>
      </c>
      <c r="AA2131" s="24">
        <f t="shared" si="1036"/>
        <v>22317.089040704741</v>
      </c>
      <c r="AB2131" s="24">
        <f t="shared" ref="AB2131:AB2194" si="1049">MAX(M2131,AVERAGE(W2131,AC2131))</f>
        <v>744.74014723354276</v>
      </c>
      <c r="AC2131" s="24">
        <f t="shared" ref="AC2131:AC2194" si="1050">Q2131</f>
        <v>635.0200042012882</v>
      </c>
      <c r="AE2131" s="14">
        <f t="shared" ref="AE2131:AE2194" si="1051">C2131</f>
        <v>176.08333333333334</v>
      </c>
      <c r="AF2131" s="24">
        <f t="shared" si="1024"/>
        <v>542.5100021006441</v>
      </c>
      <c r="AG2131" s="3">
        <f t="shared" ref="AG2131:AG2194" si="1052">IF(C2131&lt;=30,AH2131,IF(C2131&lt;=60,AI2131,IF(C2131&lt;=90,AJ2131,IF(C2131&lt;=120,AK2131,-1))))</f>
        <v>-1</v>
      </c>
      <c r="AH2131" s="3">
        <f>IF(AC2131&lt;=450,AthetaR30_0,IF(AC2131&gt;=650,AthetaR30_2,(IF(AC2131&lt;=550,AthetaR30_0+(AthetaR30_1-AthetaR30_0)/100*(AC2131-450),AthetaR30_1+(AthetaR30_2-AthetaR30_1)/100*(AC2131-450)))))</f>
        <v>0</v>
      </c>
      <c r="AI2131" s="3">
        <f>IF(AD2131&lt;=450,AthetaR60_0,IF(AD2131&gt;=650,AthetaR60_2,(IF(AD2131&lt;=550,AthetaR60_0+(AthetaR60_1-AthetaR60_0)/100*(AD2131-450),AthetaR60_1+(AthetaR60_2-AthetaR60_1)/100*(AD2131-450)))))</f>
        <v>0.5</v>
      </c>
      <c r="AJ2131" s="3">
        <f>IF(AE2131&lt;=450,AthetaR90_0,IF(AE2131&gt;=650,AthetaR90_2,(IF(AE2131&lt;=550,AthetaR90_0+(AthetaR90_1-AthetaR90_0)/100*(AE2131-450),AthetaR90_1+(AthetaR90_2-AthetaR90_1)/100*(AE2131-450)))))</f>
        <v>1.3</v>
      </c>
      <c r="AK2131" s="3">
        <f>IF(AF2131&lt;=450,AthetaR120_0,IF(AF2131&gt;=650,AthetaR120_2,(IF(AF2131&lt;=550,AthetaR120_0+(AthetaR120_1-AthetaR120_0)/100*(AF2131-450),AthetaR120_1+(AthetaR120_2-AthetaR120_1)/100*(AF2131-450)))))</f>
        <v>1.2339279848753626</v>
      </c>
      <c r="AL2131" s="24">
        <f t="shared" ref="AL2131:AL2194" si="1053">MAX(M2131,AVERAGE(W2131,AM2131))</f>
        <v>744.74014723354276</v>
      </c>
      <c r="AM2131" s="14">
        <f t="shared" ref="AM2131:AM2194" si="1054">IF(W2131&gt;=AF2131,(1+(W2131-AF2131)*AG2131/10000)*AC2131,AC2131)</f>
        <v>622.11652960610536</v>
      </c>
    </row>
    <row r="2132" spans="2:39" x14ac:dyDescent="0.25">
      <c r="B2132" s="3">
        <f t="shared" si="1037"/>
        <v>10570</v>
      </c>
      <c r="C2132" s="14">
        <f t="shared" si="1038"/>
        <v>176.16666666666666</v>
      </c>
      <c r="D2132" s="11">
        <f t="shared" si="1039"/>
        <v>1106.516010861013</v>
      </c>
      <c r="E2132" s="11">
        <f t="shared" si="1025"/>
        <v>898.20138064547518</v>
      </c>
      <c r="F2132" s="11">
        <f t="shared" si="1040"/>
        <v>471.29485712562342</v>
      </c>
      <c r="G2132" s="11">
        <f t="shared" si="1026"/>
        <v>744.850896208677</v>
      </c>
      <c r="H2132" s="11">
        <f t="shared" si="1027"/>
        <v>635.20181422011092</v>
      </c>
      <c r="I2132" s="24">
        <f t="shared" si="1041"/>
        <v>471.29485712562342</v>
      </c>
      <c r="J2132" s="12">
        <f t="shared" si="1028"/>
        <v>0.17886461118730301</v>
      </c>
      <c r="K2132" s="24">
        <f t="shared" si="1029"/>
        <v>646.32738010059575</v>
      </c>
      <c r="L2132" s="12">
        <f t="shared" si="1042"/>
        <v>0.16886462595832943</v>
      </c>
      <c r="M2132" s="24">
        <f t="shared" si="1043"/>
        <v>744.850896208677</v>
      </c>
      <c r="N2132" s="12">
        <f t="shared" si="1030"/>
        <v>0.21039466661183001</v>
      </c>
      <c r="O2132" s="24">
        <f t="shared" si="1031"/>
        <v>1831.5593483284154</v>
      </c>
      <c r="P2132" s="12">
        <f t="shared" si="1044"/>
        <v>0.11132254127306242</v>
      </c>
      <c r="Q2132" s="24">
        <f t="shared" si="1045"/>
        <v>635.20181422011092</v>
      </c>
      <c r="R2132" s="12">
        <f t="shared" si="1032"/>
        <v>0.2674420210200395</v>
      </c>
      <c r="S2132" s="24">
        <f t="shared" si="1033"/>
        <v>792.48083136252831</v>
      </c>
      <c r="T2132" s="12">
        <f t="shared" si="1046"/>
        <v>0.18172070557860087</v>
      </c>
      <c r="W2132" s="24">
        <f t="shared" si="1047"/>
        <v>745.87684289086451</v>
      </c>
      <c r="X2132" s="24">
        <f t="shared" si="1048"/>
        <v>1742.8347913415694</v>
      </c>
      <c r="Y2132" s="13">
        <f t="shared" si="1034"/>
        <v>0.16886462595832943</v>
      </c>
      <c r="Z2132" s="24">
        <f t="shared" si="1035"/>
        <v>3808.1134438652671</v>
      </c>
      <c r="AA2132" s="24">
        <f t="shared" si="1036"/>
        <v>22335.399499877683</v>
      </c>
      <c r="AB2132" s="24">
        <f t="shared" si="1049"/>
        <v>744.850896208677</v>
      </c>
      <c r="AC2132" s="24">
        <f t="shared" si="1050"/>
        <v>635.20181422011092</v>
      </c>
      <c r="AE2132" s="14">
        <f t="shared" si="1051"/>
        <v>176.16666666666666</v>
      </c>
      <c r="AF2132" s="24">
        <f t="shared" si="1024"/>
        <v>542.60090711005546</v>
      </c>
      <c r="AG2132" s="3">
        <f t="shared" si="1052"/>
        <v>-1</v>
      </c>
      <c r="AH2132" s="3">
        <f>IF(AC2132&lt;=450,AthetaR30_0,IF(AC2132&gt;=650,AthetaR30_2,(IF(AC2132&lt;=550,AthetaR30_0+(AthetaR30_1-AthetaR30_0)/100*(AC2132-450),AthetaR30_1+(AthetaR30_2-AthetaR30_1)/100*(AC2132-450)))))</f>
        <v>0</v>
      </c>
      <c r="AI2132" s="3">
        <f>IF(AD2132&lt;=450,AthetaR60_0,IF(AD2132&gt;=650,AthetaR60_2,(IF(AD2132&lt;=550,AthetaR60_0+(AthetaR60_1-AthetaR60_0)/100*(AD2132-450),AthetaR60_1+(AthetaR60_2-AthetaR60_1)/100*(AD2132-450)))))</f>
        <v>0.5</v>
      </c>
      <c r="AJ2132" s="3">
        <f>IF(AE2132&lt;=450,AthetaR90_0,IF(AE2132&gt;=650,AthetaR90_2,(IF(AE2132&lt;=550,AthetaR90_0+(AthetaR90_1-AthetaR90_0)/100*(AE2132-450),AthetaR90_1+(AthetaR90_2-AthetaR90_1)/100*(AE2132-450)))))</f>
        <v>1.3</v>
      </c>
      <c r="AK2132" s="3">
        <f>IF(AF2132&lt;=450,AthetaR120_0,IF(AF2132&gt;=650,AthetaR120_2,(IF(AF2132&lt;=550,AthetaR120_0+(AthetaR120_1-AthetaR120_0)/100*(AF2132-450),AthetaR120_1+(AthetaR120_2-AthetaR120_1)/100*(AF2132-450)))))</f>
        <v>1.2332734688076008</v>
      </c>
      <c r="AL2132" s="24">
        <f t="shared" si="1053"/>
        <v>744.850896208677</v>
      </c>
      <c r="AM2132" s="14">
        <f t="shared" si="1054"/>
        <v>622.2896899005849</v>
      </c>
    </row>
    <row r="2133" spans="2:39" x14ac:dyDescent="0.25">
      <c r="B2133" s="3">
        <f t="shared" si="1037"/>
        <v>10575</v>
      </c>
      <c r="C2133" s="14">
        <f t="shared" si="1038"/>
        <v>176.25</v>
      </c>
      <c r="D2133" s="11">
        <f t="shared" si="1039"/>
        <v>1106.5868197452501</v>
      </c>
      <c r="E2133" s="11">
        <f t="shared" si="1025"/>
        <v>898.41517899412725</v>
      </c>
      <c r="F2133" s="11">
        <f t="shared" si="1040"/>
        <v>471.46372175158177</v>
      </c>
      <c r="G2133" s="11">
        <f t="shared" si="1026"/>
        <v>744.96221874995001</v>
      </c>
      <c r="H2133" s="11">
        <f t="shared" si="1027"/>
        <v>635.38353492568956</v>
      </c>
      <c r="I2133" s="24">
        <f t="shared" si="1041"/>
        <v>471.46372175158177</v>
      </c>
      <c r="J2133" s="12">
        <f t="shared" si="1028"/>
        <v>0.17883379329549859</v>
      </c>
      <c r="K2133" s="24">
        <f t="shared" si="1029"/>
        <v>646.43875976158233</v>
      </c>
      <c r="L2133" s="12">
        <f t="shared" si="1042"/>
        <v>0.16881152649815542</v>
      </c>
      <c r="M2133" s="24">
        <f t="shared" si="1043"/>
        <v>744.96221874995001</v>
      </c>
      <c r="N2133" s="12">
        <f t="shared" si="1030"/>
        <v>0.21157964762698314</v>
      </c>
      <c r="O2133" s="24">
        <f t="shared" si="1031"/>
        <v>1821.3014474374856</v>
      </c>
      <c r="P2133" s="12">
        <f t="shared" si="1044"/>
        <v>0.11189558526645917</v>
      </c>
      <c r="Q2133" s="24">
        <f t="shared" si="1045"/>
        <v>635.38353492568956</v>
      </c>
      <c r="R2133" s="12">
        <f t="shared" si="1032"/>
        <v>0.26736645436014822</v>
      </c>
      <c r="S2133" s="24">
        <f t="shared" si="1033"/>
        <v>792.70481282496439</v>
      </c>
      <c r="T2133" s="12">
        <f t="shared" si="1046"/>
        <v>0.18163131623999992</v>
      </c>
      <c r="W2133" s="24">
        <f t="shared" si="1047"/>
        <v>746.04570751682286</v>
      </c>
      <c r="X2133" s="24">
        <f t="shared" si="1048"/>
        <v>1729.3909620119332</v>
      </c>
      <c r="Y2133" s="13">
        <f t="shared" si="1034"/>
        <v>0.16881152649815542</v>
      </c>
      <c r="Z2133" s="24">
        <f t="shared" si="1035"/>
        <v>3809.2367869326099</v>
      </c>
      <c r="AA2133" s="24">
        <f t="shared" si="1036"/>
        <v>22353.727233677058</v>
      </c>
      <c r="AB2133" s="24">
        <f t="shared" si="1049"/>
        <v>744.96221874995001</v>
      </c>
      <c r="AC2133" s="24">
        <f t="shared" si="1050"/>
        <v>635.38353492568956</v>
      </c>
      <c r="AE2133" s="14">
        <f t="shared" si="1051"/>
        <v>176.25</v>
      </c>
      <c r="AF2133" s="24">
        <f t="shared" si="1024"/>
        <v>542.69176746284484</v>
      </c>
      <c r="AG2133" s="3">
        <f t="shared" si="1052"/>
        <v>-1</v>
      </c>
      <c r="AH2133" s="3">
        <f>IF(AC2133&lt;=450,AthetaR30_0,IF(AC2133&gt;=650,AthetaR30_2,(IF(AC2133&lt;=550,AthetaR30_0+(AthetaR30_1-AthetaR30_0)/100*(AC2133-450),AthetaR30_1+(AthetaR30_2-AthetaR30_1)/100*(AC2133-450)))))</f>
        <v>0</v>
      </c>
      <c r="AI2133" s="3">
        <f>IF(AD2133&lt;=450,AthetaR60_0,IF(AD2133&gt;=650,AthetaR60_2,(IF(AD2133&lt;=550,AthetaR60_0+(AthetaR60_1-AthetaR60_0)/100*(AD2133-450),AthetaR60_1+(AthetaR60_2-AthetaR60_1)/100*(AD2133-450)))))</f>
        <v>0.5</v>
      </c>
      <c r="AJ2133" s="3">
        <f>IF(AE2133&lt;=450,AthetaR90_0,IF(AE2133&gt;=650,AthetaR90_2,(IF(AE2133&lt;=550,AthetaR90_0+(AthetaR90_1-AthetaR90_0)/100*(AE2133-450),AthetaR90_1+(AthetaR90_2-AthetaR90_1)/100*(AE2133-450)))))</f>
        <v>1.3</v>
      </c>
      <c r="AK2133" s="3">
        <f>IF(AF2133&lt;=450,AthetaR120_0,IF(AF2133&gt;=650,AthetaR120_2,(IF(AF2133&lt;=550,AthetaR120_0+(AthetaR120_1-AthetaR120_0)/100*(AF2133-450),AthetaR120_1+(AthetaR120_2-AthetaR120_1)/100*(AF2133-450)))))</f>
        <v>1.2326192742675173</v>
      </c>
      <c r="AL2133" s="24">
        <f t="shared" si="1053"/>
        <v>744.96221874995001</v>
      </c>
      <c r="AM2133" s="14">
        <f t="shared" si="1054"/>
        <v>622.46276039843315</v>
      </c>
    </row>
    <row r="2134" spans="2:39" x14ac:dyDescent="0.25">
      <c r="B2134" s="3">
        <f t="shared" si="1037"/>
        <v>10580</v>
      </c>
      <c r="C2134" s="14">
        <f t="shared" si="1038"/>
        <v>176.33333333333334</v>
      </c>
      <c r="D2134" s="11">
        <f t="shared" si="1039"/>
        <v>1106.6575951817367</v>
      </c>
      <c r="E2134" s="11">
        <f t="shared" si="1025"/>
        <v>898.62897734277931</v>
      </c>
      <c r="F2134" s="11">
        <f t="shared" si="1040"/>
        <v>471.6325332780799</v>
      </c>
      <c r="G2134" s="11">
        <f t="shared" si="1026"/>
        <v>745.07411433521645</v>
      </c>
      <c r="H2134" s="11">
        <f t="shared" si="1027"/>
        <v>635.56516624192955</v>
      </c>
      <c r="I2134" s="24">
        <f t="shared" si="1041"/>
        <v>471.6325332780799</v>
      </c>
      <c r="J2134" s="12">
        <f t="shared" si="1028"/>
        <v>0.17880297284978192</v>
      </c>
      <c r="K2134" s="24">
        <f t="shared" si="1029"/>
        <v>646.55018705155862</v>
      </c>
      <c r="L2134" s="12">
        <f t="shared" si="1042"/>
        <v>0.16875843724995152</v>
      </c>
      <c r="M2134" s="24">
        <f t="shared" si="1043"/>
        <v>745.07411433521645</v>
      </c>
      <c r="N2134" s="12">
        <f t="shared" si="1030"/>
        <v>0.21276504397215798</v>
      </c>
      <c r="O2134" s="24">
        <f t="shared" si="1031"/>
        <v>1811.1542726998132</v>
      </c>
      <c r="P2134" s="12">
        <f t="shared" si="1044"/>
        <v>0.11246807846715876</v>
      </c>
      <c r="Q2134" s="24">
        <f t="shared" si="1045"/>
        <v>635.56516624192955</v>
      </c>
      <c r="R2134" s="12">
        <f t="shared" si="1032"/>
        <v>0.26729069984410808</v>
      </c>
      <c r="S2134" s="24">
        <f t="shared" si="1033"/>
        <v>792.92947821546716</v>
      </c>
      <c r="T2134" s="12">
        <f t="shared" si="1046"/>
        <v>0.18154185050216254</v>
      </c>
      <c r="W2134" s="24">
        <f t="shared" si="1047"/>
        <v>746.21451904332105</v>
      </c>
      <c r="X2134" s="24">
        <f t="shared" si="1048"/>
        <v>1716.2496431376003</v>
      </c>
      <c r="Y2134" s="13">
        <f t="shared" si="1034"/>
        <v>0.16989756554519481</v>
      </c>
      <c r="Z2134" s="24">
        <f t="shared" si="1035"/>
        <v>3810.3614574864564</v>
      </c>
      <c r="AA2134" s="24">
        <f t="shared" si="1036"/>
        <v>22372.072254577371</v>
      </c>
      <c r="AB2134" s="24">
        <f t="shared" si="1049"/>
        <v>745.07411433521645</v>
      </c>
      <c r="AC2134" s="24">
        <f t="shared" si="1050"/>
        <v>635.56516624192955</v>
      </c>
      <c r="AE2134" s="14">
        <f t="shared" si="1051"/>
        <v>176.33333333333334</v>
      </c>
      <c r="AF2134" s="24">
        <f t="shared" si="1024"/>
        <v>542.78258312096477</v>
      </c>
      <c r="AG2134" s="3">
        <f t="shared" si="1052"/>
        <v>-1</v>
      </c>
      <c r="AH2134" s="3">
        <f>IF(AC2134&lt;=450,AthetaR30_0,IF(AC2134&gt;=650,AthetaR30_2,(IF(AC2134&lt;=550,AthetaR30_0+(AthetaR30_1-AthetaR30_0)/100*(AC2134-450),AthetaR30_1+(AthetaR30_2-AthetaR30_1)/100*(AC2134-450)))))</f>
        <v>0</v>
      </c>
      <c r="AI2134" s="3">
        <f>IF(AD2134&lt;=450,AthetaR60_0,IF(AD2134&gt;=650,AthetaR60_2,(IF(AD2134&lt;=550,AthetaR60_0+(AthetaR60_1-AthetaR60_0)/100*(AD2134-450),AthetaR60_1+(AthetaR60_2-AthetaR60_1)/100*(AD2134-450)))))</f>
        <v>0.5</v>
      </c>
      <c r="AJ2134" s="3">
        <f>IF(AE2134&lt;=450,AthetaR90_0,IF(AE2134&gt;=650,AthetaR90_2,(IF(AE2134&lt;=550,AthetaR90_0+(AthetaR90_1-AthetaR90_0)/100*(AE2134-450),AthetaR90_1+(AthetaR90_2-AthetaR90_1)/100*(AE2134-450)))))</f>
        <v>1.3</v>
      </c>
      <c r="AK2134" s="3">
        <f>IF(AF2134&lt;=450,AthetaR120_0,IF(AF2134&gt;=650,AthetaR120_2,(IF(AF2134&lt;=550,AthetaR120_0+(AthetaR120_1-AthetaR120_0)/100*(AF2134-450),AthetaR120_1+(AthetaR120_2-AthetaR120_1)/100*(AF2134-450)))))</f>
        <v>1.2319654015290538</v>
      </c>
      <c r="AL2134" s="24">
        <f t="shared" si="1053"/>
        <v>745.07411433521645</v>
      </c>
      <c r="AM2134" s="14">
        <f t="shared" si="1054"/>
        <v>622.63574102458858</v>
      </c>
    </row>
    <row r="2135" spans="2:39" x14ac:dyDescent="0.25">
      <c r="B2135" s="3">
        <f t="shared" si="1037"/>
        <v>10585</v>
      </c>
      <c r="C2135" s="14">
        <f t="shared" si="1038"/>
        <v>176.41666666666666</v>
      </c>
      <c r="D2135" s="11">
        <f t="shared" si="1039"/>
        <v>1106.7283372020579</v>
      </c>
      <c r="E2135" s="11">
        <f t="shared" si="1025"/>
        <v>898.84277569143137</v>
      </c>
      <c r="F2135" s="11">
        <f t="shared" si="1040"/>
        <v>471.80129171532985</v>
      </c>
      <c r="G2135" s="11">
        <f t="shared" si="1026"/>
        <v>745.1865824136836</v>
      </c>
      <c r="H2135" s="11">
        <f t="shared" si="1027"/>
        <v>635.74670809243173</v>
      </c>
      <c r="I2135" s="24">
        <f t="shared" si="1041"/>
        <v>471.80129171532985</v>
      </c>
      <c r="J2135" s="12">
        <f t="shared" si="1028"/>
        <v>0.1787721498602701</v>
      </c>
      <c r="K2135" s="24">
        <f t="shared" si="1029"/>
        <v>646.66166196333847</v>
      </c>
      <c r="L2135" s="12">
        <f t="shared" si="1042"/>
        <v>0.16870535822809807</v>
      </c>
      <c r="M2135" s="24">
        <f t="shared" si="1043"/>
        <v>745.1865824136836</v>
      </c>
      <c r="N2135" s="12">
        <f t="shared" si="1030"/>
        <v>0.21395080341448186</v>
      </c>
      <c r="O2135" s="24">
        <f t="shared" si="1031"/>
        <v>1801.1164824878338</v>
      </c>
      <c r="P2135" s="12">
        <f t="shared" si="1044"/>
        <v>0.11303999244045156</v>
      </c>
      <c r="Q2135" s="24">
        <f t="shared" si="1045"/>
        <v>635.74670809243173</v>
      </c>
      <c r="R2135" s="12">
        <f t="shared" si="1032"/>
        <v>0.26721475683017398</v>
      </c>
      <c r="S2135" s="24">
        <f t="shared" si="1033"/>
        <v>793.15483049438785</v>
      </c>
      <c r="T2135" s="12">
        <f t="shared" si="1046"/>
        <v>0.18145230805889689</v>
      </c>
      <c r="W2135" s="24">
        <f t="shared" si="1047"/>
        <v>746.38441660886622</v>
      </c>
      <c r="X2135" s="24">
        <f t="shared" si="1048"/>
        <v>1703.3149659201329</v>
      </c>
      <c r="Y2135" s="13">
        <f t="shared" si="1034"/>
        <v>0.17131409492304953</v>
      </c>
      <c r="Z2135" s="24">
        <f t="shared" si="1035"/>
        <v>3811.4589770641287</v>
      </c>
      <c r="AA2135" s="24">
        <f t="shared" si="1036"/>
        <v>22390.300476215903</v>
      </c>
      <c r="AB2135" s="24">
        <f t="shared" si="1049"/>
        <v>745.1865824136836</v>
      </c>
      <c r="AC2135" s="24">
        <f t="shared" si="1050"/>
        <v>635.74670809243173</v>
      </c>
      <c r="AE2135" s="14">
        <f t="shared" si="1051"/>
        <v>176.41666666666666</v>
      </c>
      <c r="AF2135" s="24">
        <f t="shared" si="1024"/>
        <v>542.87335404621581</v>
      </c>
      <c r="AG2135" s="3">
        <f t="shared" si="1052"/>
        <v>-1</v>
      </c>
      <c r="AH2135" s="3">
        <f>IF(AC2135&lt;=450,AthetaR30_0,IF(AC2135&gt;=650,AthetaR30_2,(IF(AC2135&lt;=550,AthetaR30_0+(AthetaR30_1-AthetaR30_0)/100*(AC2135-450),AthetaR30_1+(AthetaR30_2-AthetaR30_1)/100*(AC2135-450)))))</f>
        <v>0</v>
      </c>
      <c r="AI2135" s="3">
        <f>IF(AD2135&lt;=450,AthetaR60_0,IF(AD2135&gt;=650,AthetaR60_2,(IF(AD2135&lt;=550,AthetaR60_0+(AthetaR60_1-AthetaR60_0)/100*(AD2135-450),AthetaR60_1+(AthetaR60_2-AthetaR60_1)/100*(AD2135-450)))))</f>
        <v>0.5</v>
      </c>
      <c r="AJ2135" s="3">
        <f>IF(AE2135&lt;=450,AthetaR90_0,IF(AE2135&gt;=650,AthetaR90_2,(IF(AE2135&lt;=550,AthetaR90_0+(AthetaR90_1-AthetaR90_0)/100*(AE2135-450),AthetaR90_1+(AthetaR90_2-AthetaR90_1)/100*(AE2135-450)))))</f>
        <v>1.3</v>
      </c>
      <c r="AK2135" s="3">
        <f>IF(AF2135&lt;=450,AthetaR120_0,IF(AF2135&gt;=650,AthetaR120_2,(IF(AF2135&lt;=550,AthetaR120_0+(AthetaR120_1-AthetaR120_0)/100*(AF2135-450),AthetaR120_1+(AthetaR120_2-AthetaR120_1)/100*(AF2135-450)))))</f>
        <v>1.2313118508672463</v>
      </c>
      <c r="AL2135" s="24">
        <f t="shared" si="1053"/>
        <v>745.1865824136836</v>
      </c>
      <c r="AM2135" s="14">
        <f t="shared" si="1054"/>
        <v>622.80855928397193</v>
      </c>
    </row>
    <row r="2136" spans="2:39" x14ac:dyDescent="0.25">
      <c r="B2136" s="3">
        <f t="shared" si="1037"/>
        <v>10590</v>
      </c>
      <c r="C2136" s="14">
        <f t="shared" si="1038"/>
        <v>176.5</v>
      </c>
      <c r="D2136" s="11">
        <f t="shared" si="1039"/>
        <v>1106.7990458377526</v>
      </c>
      <c r="E2136" s="11">
        <f t="shared" si="1025"/>
        <v>899.05657404008343</v>
      </c>
      <c r="F2136" s="11">
        <f t="shared" si="1040"/>
        <v>471.96999707355798</v>
      </c>
      <c r="G2136" s="11">
        <f t="shared" si="1026"/>
        <v>745.29962240612406</v>
      </c>
      <c r="H2136" s="11">
        <f t="shared" si="1027"/>
        <v>635.92816040049058</v>
      </c>
      <c r="I2136" s="24">
        <f t="shared" si="1041"/>
        <v>471.96999707355798</v>
      </c>
      <c r="J2136" s="12">
        <f t="shared" si="1028"/>
        <v>0.17874132433709128</v>
      </c>
      <c r="K2136" s="24">
        <f t="shared" si="1029"/>
        <v>646.77318448966889</v>
      </c>
      <c r="L2136" s="12">
        <f t="shared" si="1042"/>
        <v>0.16865228944700109</v>
      </c>
      <c r="M2136" s="24">
        <f t="shared" si="1043"/>
        <v>745.29962240612406</v>
      </c>
      <c r="N2136" s="12">
        <f t="shared" si="1030"/>
        <v>0.21513687395120934</v>
      </c>
      <c r="O2136" s="24">
        <f t="shared" si="1031"/>
        <v>1791.1867519220843</v>
      </c>
      <c r="P2136" s="12">
        <f t="shared" si="1044"/>
        <v>0.11361129896899209</v>
      </c>
      <c r="Q2136" s="24">
        <f t="shared" si="1045"/>
        <v>635.92816040049058</v>
      </c>
      <c r="R2136" s="12">
        <f t="shared" si="1032"/>
        <v>0.26713862467391852</v>
      </c>
      <c r="S2136" s="24">
        <f t="shared" si="1033"/>
        <v>793.38087263847547</v>
      </c>
      <c r="T2136" s="12">
        <f t="shared" si="1046"/>
        <v>0.18136268860264479</v>
      </c>
      <c r="W2136" s="24">
        <f t="shared" si="1047"/>
        <v>746.55573070378932</v>
      </c>
      <c r="X2136" s="24">
        <f t="shared" si="1048"/>
        <v>1690.5585301215783</v>
      </c>
      <c r="Y2136" s="13">
        <f t="shared" si="1034"/>
        <v>0.17273282843239049</v>
      </c>
      <c r="Z2136" s="24">
        <f t="shared" si="1035"/>
        <v>3812.5210834073528</v>
      </c>
      <c r="AA2136" s="24">
        <f t="shared" si="1036"/>
        <v>22408.372785976218</v>
      </c>
      <c r="AB2136" s="24">
        <f t="shared" si="1049"/>
        <v>745.29962240612406</v>
      </c>
      <c r="AC2136" s="24">
        <f t="shared" si="1050"/>
        <v>635.92816040049058</v>
      </c>
      <c r="AE2136" s="14">
        <f t="shared" si="1051"/>
        <v>176.5</v>
      </c>
      <c r="AF2136" s="24">
        <f t="shared" si="1024"/>
        <v>542.96408020024523</v>
      </c>
      <c r="AG2136" s="3">
        <f t="shared" si="1052"/>
        <v>-1</v>
      </c>
      <c r="AH2136" s="3">
        <f>IF(AC2136&lt;=450,AthetaR30_0,IF(AC2136&gt;=650,AthetaR30_2,(IF(AC2136&lt;=550,AthetaR30_0+(AthetaR30_1-AthetaR30_0)/100*(AC2136-450),AthetaR30_1+(AthetaR30_2-AthetaR30_1)/100*(AC2136-450)))))</f>
        <v>0</v>
      </c>
      <c r="AI2136" s="3">
        <f>IF(AD2136&lt;=450,AthetaR60_0,IF(AD2136&gt;=650,AthetaR60_2,(IF(AD2136&lt;=550,AthetaR60_0+(AthetaR60_1-AthetaR60_0)/100*(AD2136-450),AthetaR60_1+(AthetaR60_2-AthetaR60_1)/100*(AD2136-450)))))</f>
        <v>0.5</v>
      </c>
      <c r="AJ2136" s="3">
        <f>IF(AE2136&lt;=450,AthetaR90_0,IF(AE2136&gt;=650,AthetaR90_2,(IF(AE2136&lt;=550,AthetaR90_0+(AthetaR90_1-AthetaR90_0)/100*(AE2136-450),AthetaR90_1+(AthetaR90_2-AthetaR90_1)/100*(AE2136-450)))))</f>
        <v>1.3</v>
      </c>
      <c r="AK2136" s="3">
        <f>IF(AF2136&lt;=450,AthetaR120_0,IF(AF2136&gt;=650,AthetaR120_2,(IF(AF2136&lt;=550,AthetaR120_0+(AthetaR120_1-AthetaR120_0)/100*(AF2136-450),AthetaR120_1+(AthetaR120_2-AthetaR120_1)/100*(AF2136-450)))))</f>
        <v>1.2306586225582343</v>
      </c>
      <c r="AL2136" s="24">
        <f t="shared" si="1053"/>
        <v>745.29962240612406</v>
      </c>
      <c r="AM2136" s="14">
        <f t="shared" si="1054"/>
        <v>622.9811940227288</v>
      </c>
    </row>
    <row r="2137" spans="2:39" x14ac:dyDescent="0.25">
      <c r="B2137" s="3">
        <f t="shared" si="1037"/>
        <v>10595</v>
      </c>
      <c r="C2137" s="14">
        <f t="shared" si="1038"/>
        <v>176.58333333333334</v>
      </c>
      <c r="D2137" s="11">
        <f t="shared" si="1039"/>
        <v>1106.8697211203162</v>
      </c>
      <c r="E2137" s="11">
        <f t="shared" si="1025"/>
        <v>899.2703723887355</v>
      </c>
      <c r="F2137" s="11">
        <f t="shared" si="1040"/>
        <v>472.13864936300496</v>
      </c>
      <c r="G2137" s="11">
        <f t="shared" si="1026"/>
        <v>745.41323370509303</v>
      </c>
      <c r="H2137" s="11">
        <f t="shared" si="1027"/>
        <v>636.10952308909327</v>
      </c>
      <c r="I2137" s="24">
        <f t="shared" si="1041"/>
        <v>472.13864936300496</v>
      </c>
      <c r="J2137" s="12">
        <f t="shared" si="1028"/>
        <v>0.17871049629038482</v>
      </c>
      <c r="K2137" s="24">
        <f t="shared" si="1029"/>
        <v>646.88475462323015</v>
      </c>
      <c r="L2137" s="12">
        <f t="shared" si="1042"/>
        <v>0.16859923092101045</v>
      </c>
      <c r="M2137" s="24">
        <f t="shared" si="1043"/>
        <v>745.41323370509303</v>
      </c>
      <c r="N2137" s="12">
        <f t="shared" si="1030"/>
        <v>0.21632320381917447</v>
      </c>
      <c r="O2137" s="24">
        <f t="shared" si="1031"/>
        <v>1781.3637726697762</v>
      </c>
      <c r="P2137" s="12">
        <f t="shared" si="1044"/>
        <v>0.11418197005725367</v>
      </c>
      <c r="Q2137" s="24">
        <f t="shared" si="1045"/>
        <v>636.10952308909327</v>
      </c>
      <c r="R2137" s="12">
        <f t="shared" si="1032"/>
        <v>0.26706230272822012</v>
      </c>
      <c r="S2137" s="24">
        <f t="shared" si="1033"/>
        <v>793.60760764098666</v>
      </c>
      <c r="T2137" s="12">
        <f t="shared" si="1046"/>
        <v>0.18127299182435228</v>
      </c>
      <c r="W2137" s="24">
        <f t="shared" si="1047"/>
        <v>746.72846353222167</v>
      </c>
      <c r="X2137" s="24">
        <f t="shared" si="1048"/>
        <v>1677.9777993567882</v>
      </c>
      <c r="Y2137" s="13">
        <f t="shared" si="1034"/>
        <v>0.1741536237422221</v>
      </c>
      <c r="Z2137" s="24">
        <f t="shared" si="1035"/>
        <v>3813.5477214128459</v>
      </c>
      <c r="AA2137" s="24">
        <f t="shared" si="1036"/>
        <v>22426.288676081662</v>
      </c>
      <c r="AB2137" s="24">
        <f t="shared" si="1049"/>
        <v>745.41323370509303</v>
      </c>
      <c r="AC2137" s="24">
        <f t="shared" si="1050"/>
        <v>636.10952308909327</v>
      </c>
      <c r="AE2137" s="14">
        <f t="shared" si="1051"/>
        <v>176.58333333333334</v>
      </c>
      <c r="AF2137" s="24">
        <f t="shared" si="1024"/>
        <v>543.05476154454664</v>
      </c>
      <c r="AG2137" s="3">
        <f t="shared" si="1052"/>
        <v>-1</v>
      </c>
      <c r="AH2137" s="3">
        <f>IF(AC2137&lt;=450,AthetaR30_0,IF(AC2137&gt;=650,AthetaR30_2,(IF(AC2137&lt;=550,AthetaR30_0+(AthetaR30_1-AthetaR30_0)/100*(AC2137-450),AthetaR30_1+(AthetaR30_2-AthetaR30_1)/100*(AC2137-450)))))</f>
        <v>0</v>
      </c>
      <c r="AI2137" s="3">
        <f>IF(AD2137&lt;=450,AthetaR60_0,IF(AD2137&gt;=650,AthetaR60_2,(IF(AD2137&lt;=550,AthetaR60_0+(AthetaR60_1-AthetaR60_0)/100*(AD2137-450),AthetaR60_1+(AthetaR60_2-AthetaR60_1)/100*(AD2137-450)))))</f>
        <v>0.5</v>
      </c>
      <c r="AJ2137" s="3">
        <f>IF(AE2137&lt;=450,AthetaR90_0,IF(AE2137&gt;=650,AthetaR90_2,(IF(AE2137&lt;=550,AthetaR90_0+(AthetaR90_1-AthetaR90_0)/100*(AE2137-450),AthetaR90_1+(AthetaR90_2-AthetaR90_1)/100*(AE2137-450)))))</f>
        <v>1.3</v>
      </c>
      <c r="AK2137" s="3">
        <f>IF(AF2137&lt;=450,AthetaR120_0,IF(AF2137&gt;=650,AthetaR120_2,(IF(AF2137&lt;=550,AthetaR120_0+(AthetaR120_1-AthetaR120_0)/100*(AF2137-450),AthetaR120_1+(AthetaR120_2-AthetaR120_1)/100*(AF2137-450)))))</f>
        <v>1.2300057168792644</v>
      </c>
      <c r="AL2137" s="24">
        <f t="shared" si="1053"/>
        <v>745.41323370509303</v>
      </c>
      <c r="AM2137" s="14">
        <f t="shared" si="1054"/>
        <v>623.15364494537619</v>
      </c>
    </row>
    <row r="2138" spans="2:39" x14ac:dyDescent="0.25">
      <c r="B2138" s="3">
        <f t="shared" si="1037"/>
        <v>10600</v>
      </c>
      <c r="C2138" s="14">
        <f t="shared" si="1038"/>
        <v>176.66666666666666</v>
      </c>
      <c r="D2138" s="11">
        <f t="shared" si="1039"/>
        <v>1106.9403630811987</v>
      </c>
      <c r="E2138" s="11">
        <f t="shared" si="1025"/>
        <v>899.48417073738756</v>
      </c>
      <c r="F2138" s="11">
        <f t="shared" si="1040"/>
        <v>472.30724859392598</v>
      </c>
      <c r="G2138" s="11">
        <f t="shared" si="1026"/>
        <v>745.52741567515034</v>
      </c>
      <c r="H2138" s="11">
        <f t="shared" si="1027"/>
        <v>636.29079608091763</v>
      </c>
      <c r="I2138" s="24">
        <f t="shared" si="1041"/>
        <v>472.30724859392598</v>
      </c>
      <c r="J2138" s="12">
        <f t="shared" si="1028"/>
        <v>0.17867966573030125</v>
      </c>
      <c r="K2138" s="24">
        <f t="shared" si="1029"/>
        <v>646.99637235663613</v>
      </c>
      <c r="L2138" s="12">
        <f t="shared" si="1042"/>
        <v>0.16854618266448929</v>
      </c>
      <c r="M2138" s="24">
        <f t="shared" si="1043"/>
        <v>745.52741567515034</v>
      </c>
      <c r="N2138" s="12">
        <f t="shared" si="1030"/>
        <v>0.21750974150407032</v>
      </c>
      <c r="O2138" s="24">
        <f t="shared" si="1031"/>
        <v>1771.6462527455415</v>
      </c>
      <c r="P2138" s="12">
        <f t="shared" si="1044"/>
        <v>0.11475197793603799</v>
      </c>
      <c r="Q2138" s="24">
        <f t="shared" si="1045"/>
        <v>636.29079608091763</v>
      </c>
      <c r="R2138" s="12">
        <f t="shared" si="1032"/>
        <v>0.26698579034324943</v>
      </c>
      <c r="S2138" s="24">
        <f t="shared" si="1033"/>
        <v>793.83503851179591</v>
      </c>
      <c r="T2138" s="12">
        <f t="shared" si="1046"/>
        <v>0.18118321741356672</v>
      </c>
      <c r="W2138" s="24">
        <f t="shared" si="1047"/>
        <v>746.90261715596387</v>
      </c>
      <c r="X2138" s="24">
        <f t="shared" si="1048"/>
        <v>1665.5702699896203</v>
      </c>
      <c r="Y2138" s="13">
        <f t="shared" si="1034"/>
        <v>0.17557633819908691</v>
      </c>
      <c r="Z2138" s="24">
        <f t="shared" si="1035"/>
        <v>3814.5388395355922</v>
      </c>
      <c r="AA2138" s="24">
        <f t="shared" si="1036"/>
        <v>22444.047652747617</v>
      </c>
      <c r="AB2138" s="24">
        <f t="shared" si="1049"/>
        <v>745.52741567515034</v>
      </c>
      <c r="AC2138" s="24">
        <f t="shared" si="1050"/>
        <v>636.29079608091763</v>
      </c>
      <c r="AE2138" s="14">
        <f t="shared" si="1051"/>
        <v>176.66666666666666</v>
      </c>
      <c r="AF2138" s="24">
        <f t="shared" si="1024"/>
        <v>543.14539804045876</v>
      </c>
      <c r="AG2138" s="3">
        <f t="shared" si="1052"/>
        <v>-1</v>
      </c>
      <c r="AH2138" s="3">
        <f>IF(AC2138&lt;=450,AthetaR30_0,IF(AC2138&gt;=650,AthetaR30_2,(IF(AC2138&lt;=550,AthetaR30_0+(AthetaR30_1-AthetaR30_0)/100*(AC2138-450),AthetaR30_1+(AthetaR30_2-AthetaR30_1)/100*(AC2138-450)))))</f>
        <v>0</v>
      </c>
      <c r="AI2138" s="3">
        <f>IF(AD2138&lt;=450,AthetaR60_0,IF(AD2138&gt;=650,AthetaR60_2,(IF(AD2138&lt;=550,AthetaR60_0+(AthetaR60_1-AthetaR60_0)/100*(AD2138-450),AthetaR60_1+(AthetaR60_2-AthetaR60_1)/100*(AD2138-450)))))</f>
        <v>0.5</v>
      </c>
      <c r="AJ2138" s="3">
        <f>IF(AE2138&lt;=450,AthetaR90_0,IF(AE2138&gt;=650,AthetaR90_2,(IF(AE2138&lt;=550,AthetaR90_0+(AthetaR90_1-AthetaR90_0)/100*(AE2138-450),AthetaR90_1+(AthetaR90_2-AthetaR90_1)/100*(AE2138-450)))))</f>
        <v>1.3</v>
      </c>
      <c r="AK2138" s="3">
        <f>IF(AF2138&lt;=450,AthetaR120_0,IF(AF2138&gt;=650,AthetaR120_2,(IF(AF2138&lt;=550,AthetaR120_0+(AthetaR120_1-AthetaR120_0)/100*(AF2138-450),AthetaR120_1+(AthetaR120_2-AthetaR120_1)/100*(AF2138-450)))))</f>
        <v>1.2293531341086972</v>
      </c>
      <c r="AL2138" s="24">
        <f t="shared" si="1053"/>
        <v>745.52741567515034</v>
      </c>
      <c r="AM2138" s="14">
        <f t="shared" si="1054"/>
        <v>623.32591176509379</v>
      </c>
    </row>
    <row r="2139" spans="2:39" x14ac:dyDescent="0.25">
      <c r="B2139" s="3">
        <f t="shared" si="1037"/>
        <v>10605</v>
      </c>
      <c r="C2139" s="14">
        <f t="shared" si="1038"/>
        <v>176.75</v>
      </c>
      <c r="D2139" s="11">
        <f t="shared" si="1039"/>
        <v>1107.0109717518067</v>
      </c>
      <c r="E2139" s="11">
        <f t="shared" si="1025"/>
        <v>899.69796908603962</v>
      </c>
      <c r="F2139" s="11">
        <f t="shared" si="1040"/>
        <v>472.47579477659048</v>
      </c>
      <c r="G2139" s="11">
        <f t="shared" si="1026"/>
        <v>745.6421676530864</v>
      </c>
      <c r="H2139" s="11">
        <f t="shared" si="1027"/>
        <v>636.47197929833123</v>
      </c>
      <c r="I2139" s="24">
        <f t="shared" si="1041"/>
        <v>472.47579477659048</v>
      </c>
      <c r="J2139" s="12">
        <f t="shared" si="1028"/>
        <v>0.1786488326670021</v>
      </c>
      <c r="K2139" s="24">
        <f t="shared" si="1029"/>
        <v>647.10803768243431</v>
      </c>
      <c r="L2139" s="12">
        <f t="shared" si="1042"/>
        <v>0.1684931446917568</v>
      </c>
      <c r="M2139" s="24">
        <f t="shared" si="1043"/>
        <v>745.6421676530864</v>
      </c>
      <c r="N2139" s="12">
        <f t="shared" si="1030"/>
        <v>0.21869643574954717</v>
      </c>
      <c r="O2139" s="24">
        <f t="shared" si="1031"/>
        <v>1762.0329163143917</v>
      </c>
      <c r="P2139" s="12">
        <f t="shared" si="1044"/>
        <v>0.11532129506670395</v>
      </c>
      <c r="Q2139" s="24">
        <f t="shared" si="1045"/>
        <v>636.47197929833123</v>
      </c>
      <c r="R2139" s="12">
        <f t="shared" si="1032"/>
        <v>0.2669090868664577</v>
      </c>
      <c r="S2139" s="24">
        <f t="shared" si="1033"/>
        <v>794.06316827750675</v>
      </c>
      <c r="T2139" s="12">
        <f t="shared" si="1046"/>
        <v>0.18109336505834431</v>
      </c>
      <c r="W2139" s="24">
        <f t="shared" si="1047"/>
        <v>747.07819349416297</v>
      </c>
      <c r="X2139" s="24">
        <f t="shared" si="1048"/>
        <v>1653.3334708261455</v>
      </c>
      <c r="Y2139" s="13">
        <f t="shared" si="1034"/>
        <v>0.17700082888810564</v>
      </c>
      <c r="Z2139" s="24">
        <f t="shared" si="1035"/>
        <v>3815.494389796916</v>
      </c>
      <c r="AA2139" s="24">
        <f t="shared" si="1036"/>
        <v>22461.649236248111</v>
      </c>
      <c r="AB2139" s="24">
        <f t="shared" si="1049"/>
        <v>745.6421676530864</v>
      </c>
      <c r="AC2139" s="24">
        <f t="shared" si="1050"/>
        <v>636.47197929833123</v>
      </c>
      <c r="AE2139" s="14">
        <f t="shared" si="1051"/>
        <v>176.75</v>
      </c>
      <c r="AF2139" s="24">
        <f t="shared" si="1024"/>
        <v>543.23598964916562</v>
      </c>
      <c r="AG2139" s="3">
        <f t="shared" si="1052"/>
        <v>-1</v>
      </c>
      <c r="AH2139" s="3">
        <f>IF(AC2139&lt;=450,AthetaR30_0,IF(AC2139&gt;=650,AthetaR30_2,(IF(AC2139&lt;=550,AthetaR30_0+(AthetaR30_1-AthetaR30_0)/100*(AC2139-450),AthetaR30_1+(AthetaR30_2-AthetaR30_1)/100*(AC2139-450)))))</f>
        <v>0</v>
      </c>
      <c r="AI2139" s="3">
        <f>IF(AD2139&lt;=450,AthetaR60_0,IF(AD2139&gt;=650,AthetaR60_2,(IF(AD2139&lt;=550,AthetaR60_0+(AthetaR60_1-AthetaR60_0)/100*(AD2139-450),AthetaR60_1+(AthetaR60_2-AthetaR60_1)/100*(AD2139-450)))))</f>
        <v>0.5</v>
      </c>
      <c r="AJ2139" s="3">
        <f>IF(AE2139&lt;=450,AthetaR90_0,IF(AE2139&gt;=650,AthetaR90_2,(IF(AE2139&lt;=550,AthetaR90_0+(AthetaR90_1-AthetaR90_0)/100*(AE2139-450),AthetaR90_1+(AthetaR90_2-AthetaR90_1)/100*(AE2139-450)))))</f>
        <v>1.3</v>
      </c>
      <c r="AK2139" s="3">
        <f>IF(AF2139&lt;=450,AthetaR120_0,IF(AF2139&gt;=650,AthetaR120_2,(IF(AF2139&lt;=550,AthetaR120_0+(AthetaR120_1-AthetaR120_0)/100*(AF2139-450),AthetaR120_1+(AthetaR120_2-AthetaR120_1)/100*(AF2139-450)))))</f>
        <v>1.2287008745260077</v>
      </c>
      <c r="AL2139" s="24">
        <f t="shared" si="1053"/>
        <v>745.6421676530864</v>
      </c>
      <c r="AM2139" s="14">
        <f t="shared" si="1054"/>
        <v>623.4979942037553</v>
      </c>
    </row>
    <row r="2140" spans="2:39" x14ac:dyDescent="0.25">
      <c r="B2140" s="3">
        <f t="shared" si="1037"/>
        <v>10610</v>
      </c>
      <c r="C2140" s="14">
        <f t="shared" si="1038"/>
        <v>176.83333333333334</v>
      </c>
      <c r="D2140" s="11">
        <f t="shared" si="1039"/>
        <v>1107.0815471635008</v>
      </c>
      <c r="E2140" s="11">
        <f t="shared" si="1025"/>
        <v>899.9117674346918</v>
      </c>
      <c r="F2140" s="11">
        <f t="shared" si="1040"/>
        <v>472.64428792128223</v>
      </c>
      <c r="G2140" s="11">
        <f t="shared" si="1026"/>
        <v>745.75748894815308</v>
      </c>
      <c r="H2140" s="11">
        <f t="shared" si="1027"/>
        <v>636.65307266338959</v>
      </c>
      <c r="I2140" s="24">
        <f t="shared" si="1041"/>
        <v>472.64428792128223</v>
      </c>
      <c r="J2140" s="12">
        <f t="shared" si="1028"/>
        <v>0.17861799711065962</v>
      </c>
      <c r="K2140" s="24">
        <f t="shared" si="1029"/>
        <v>647.21975059310603</v>
      </c>
      <c r="L2140" s="12">
        <f t="shared" si="1042"/>
        <v>0.16844011701715325</v>
      </c>
      <c r="M2140" s="24">
        <f t="shared" si="1043"/>
        <v>745.75748894815308</v>
      </c>
      <c r="N2140" s="12">
        <f t="shared" si="1030"/>
        <v>0.21988323556613532</v>
      </c>
      <c r="O2140" s="24">
        <f t="shared" si="1031"/>
        <v>1752.5225034967887</v>
      </c>
      <c r="P2140" s="12">
        <f t="shared" si="1044"/>
        <v>0.11588989414541881</v>
      </c>
      <c r="Q2140" s="24">
        <f t="shared" si="1045"/>
        <v>636.65307266338959</v>
      </c>
      <c r="R2140" s="12">
        <f t="shared" si="1032"/>
        <v>0.26683219164256339</v>
      </c>
      <c r="S2140" s="24">
        <f t="shared" si="1033"/>
        <v>794.29199998156412</v>
      </c>
      <c r="T2140" s="12">
        <f t="shared" si="1046"/>
        <v>0.18100343444534062</v>
      </c>
      <c r="W2140" s="24">
        <f t="shared" si="1047"/>
        <v>747.25519432305111</v>
      </c>
      <c r="X2140" s="24">
        <f t="shared" si="1048"/>
        <v>1641.2649628082188</v>
      </c>
      <c r="Y2140" s="13">
        <f t="shared" si="1034"/>
        <v>0.17842695269382453</v>
      </c>
      <c r="Z2140" s="24">
        <f t="shared" si="1035"/>
        <v>3816.4143277910171</v>
      </c>
      <c r="AA2140" s="24">
        <f t="shared" si="1036"/>
        <v>22479.092960976202</v>
      </c>
      <c r="AB2140" s="24">
        <f t="shared" si="1049"/>
        <v>745.75748894815308</v>
      </c>
      <c r="AC2140" s="24">
        <f t="shared" si="1050"/>
        <v>636.65307266338959</v>
      </c>
      <c r="AE2140" s="14">
        <f t="shared" si="1051"/>
        <v>176.83333333333334</v>
      </c>
      <c r="AF2140" s="24">
        <f t="shared" si="1024"/>
        <v>543.3265363316948</v>
      </c>
      <c r="AG2140" s="3">
        <f t="shared" si="1052"/>
        <v>-1</v>
      </c>
      <c r="AH2140" s="3">
        <f>IF(AC2140&lt;=450,AthetaR30_0,IF(AC2140&gt;=650,AthetaR30_2,(IF(AC2140&lt;=550,AthetaR30_0+(AthetaR30_1-AthetaR30_0)/100*(AC2140-450),AthetaR30_1+(AthetaR30_2-AthetaR30_1)/100*(AC2140-450)))))</f>
        <v>0</v>
      </c>
      <c r="AI2140" s="3">
        <f>IF(AD2140&lt;=450,AthetaR60_0,IF(AD2140&gt;=650,AthetaR60_2,(IF(AD2140&lt;=550,AthetaR60_0+(AthetaR60_1-AthetaR60_0)/100*(AD2140-450),AthetaR60_1+(AthetaR60_2-AthetaR60_1)/100*(AD2140-450)))))</f>
        <v>0.5</v>
      </c>
      <c r="AJ2140" s="3">
        <f>IF(AE2140&lt;=450,AthetaR90_0,IF(AE2140&gt;=650,AthetaR90_2,(IF(AE2140&lt;=550,AthetaR90_0+(AthetaR90_1-AthetaR90_0)/100*(AE2140-450),AthetaR90_1+(AthetaR90_2-AthetaR90_1)/100*(AE2140-450)))))</f>
        <v>1.3</v>
      </c>
      <c r="AK2140" s="3">
        <f>IF(AF2140&lt;=450,AthetaR120_0,IF(AF2140&gt;=650,AthetaR120_2,(IF(AF2140&lt;=550,AthetaR120_0+(AthetaR120_1-AthetaR120_0)/100*(AF2140-450),AthetaR120_1+(AthetaR120_2-AthetaR120_1)/100*(AF2140-450)))))</f>
        <v>1.2280489384117976</v>
      </c>
      <c r="AL2140" s="24">
        <f t="shared" si="1053"/>
        <v>745.75748894815308</v>
      </c>
      <c r="AM2140" s="14">
        <f t="shared" si="1054"/>
        <v>623.66989199195768</v>
      </c>
    </row>
    <row r="2141" spans="2:39" x14ac:dyDescent="0.25">
      <c r="B2141" s="3">
        <f t="shared" si="1037"/>
        <v>10615</v>
      </c>
      <c r="C2141" s="14">
        <f t="shared" si="1038"/>
        <v>176.91666666666666</v>
      </c>
      <c r="D2141" s="11">
        <f t="shared" si="1039"/>
        <v>1107.1520893475988</v>
      </c>
      <c r="E2141" s="11">
        <f t="shared" si="1025"/>
        <v>900.12556578334375</v>
      </c>
      <c r="F2141" s="11">
        <f t="shared" si="1040"/>
        <v>472.81272803829938</v>
      </c>
      <c r="G2141" s="11">
        <f t="shared" si="1026"/>
        <v>745.87337884229851</v>
      </c>
      <c r="H2141" s="11">
        <f t="shared" si="1027"/>
        <v>636.8340760978349</v>
      </c>
      <c r="I2141" s="24">
        <f t="shared" si="1041"/>
        <v>472.81272803829938</v>
      </c>
      <c r="J2141" s="12">
        <f t="shared" si="1028"/>
        <v>0.17858715907145739</v>
      </c>
      <c r="K2141" s="24">
        <f t="shared" si="1029"/>
        <v>647.33151108106631</v>
      </c>
      <c r="L2141" s="12">
        <f t="shared" si="1042"/>
        <v>0.16838709965495494</v>
      </c>
      <c r="M2141" s="24">
        <f t="shared" si="1043"/>
        <v>745.87337884229851</v>
      </c>
      <c r="N2141" s="12">
        <f t="shared" si="1030"/>
        <v>0.22107009023998597</v>
      </c>
      <c r="O2141" s="24">
        <f t="shared" si="1031"/>
        <v>1743.1137701758512</v>
      </c>
      <c r="P2141" s="12">
        <f t="shared" si="1044"/>
        <v>0.11645774810709821</v>
      </c>
      <c r="Q2141" s="24">
        <f t="shared" si="1045"/>
        <v>636.8340760978349</v>
      </c>
      <c r="R2141" s="12">
        <f t="shared" si="1032"/>
        <v>0.26675510401353958</v>
      </c>
      <c r="S2141" s="24">
        <f t="shared" si="1033"/>
        <v>794.52153668436711</v>
      </c>
      <c r="T2141" s="12">
        <f t="shared" si="1046"/>
        <v>0.18091342525967535</v>
      </c>
      <c r="W2141" s="24">
        <f t="shared" si="1047"/>
        <v>747.43362127574494</v>
      </c>
      <c r="X2141" s="24">
        <f t="shared" si="1048"/>
        <v>1629.3623387074931</v>
      </c>
      <c r="Y2141" s="13">
        <f t="shared" si="1034"/>
        <v>0.1798545663608109</v>
      </c>
      <c r="Z2141" s="24">
        <f t="shared" si="1035"/>
        <v>3817.29861268997</v>
      </c>
      <c r="AA2141" s="24">
        <f t="shared" si="1036"/>
        <v>22496.378375498411</v>
      </c>
      <c r="AB2141" s="24">
        <f t="shared" si="1049"/>
        <v>745.87337884229851</v>
      </c>
      <c r="AC2141" s="24">
        <f t="shared" si="1050"/>
        <v>636.8340760978349</v>
      </c>
      <c r="AE2141" s="14">
        <f t="shared" si="1051"/>
        <v>176.91666666666666</v>
      </c>
      <c r="AF2141" s="24">
        <f t="shared" si="1024"/>
        <v>543.41703804891745</v>
      </c>
      <c r="AG2141" s="3">
        <f t="shared" si="1052"/>
        <v>-1</v>
      </c>
      <c r="AH2141" s="3">
        <f>IF(AC2141&lt;=450,AthetaR30_0,IF(AC2141&gt;=650,AthetaR30_2,(IF(AC2141&lt;=550,AthetaR30_0+(AthetaR30_1-AthetaR30_0)/100*(AC2141-450),AthetaR30_1+(AthetaR30_2-AthetaR30_1)/100*(AC2141-450)))))</f>
        <v>0</v>
      </c>
      <c r="AI2141" s="3">
        <f>IF(AD2141&lt;=450,AthetaR60_0,IF(AD2141&gt;=650,AthetaR60_2,(IF(AD2141&lt;=550,AthetaR60_0+(AthetaR60_1-AthetaR60_0)/100*(AD2141-450),AthetaR60_1+(AthetaR60_2-AthetaR60_1)/100*(AD2141-450)))))</f>
        <v>0.5</v>
      </c>
      <c r="AJ2141" s="3">
        <f>IF(AE2141&lt;=450,AthetaR90_0,IF(AE2141&gt;=650,AthetaR90_2,(IF(AE2141&lt;=550,AthetaR90_0+(AthetaR90_1-AthetaR90_0)/100*(AE2141-450),AthetaR90_1+(AthetaR90_2-AthetaR90_1)/100*(AE2141-450)))))</f>
        <v>1.3</v>
      </c>
      <c r="AK2141" s="3">
        <f>IF(AF2141&lt;=450,AthetaR120_0,IF(AF2141&gt;=650,AthetaR120_2,(IF(AF2141&lt;=550,AthetaR120_0+(AthetaR120_1-AthetaR120_0)/100*(AF2141-450),AthetaR120_1+(AthetaR120_2-AthetaR120_1)/100*(AF2141-450)))))</f>
        <v>1.2273973260477944</v>
      </c>
      <c r="AL2141" s="24">
        <f t="shared" si="1053"/>
        <v>745.87337884229851</v>
      </c>
      <c r="AM2141" s="14">
        <f t="shared" si="1054"/>
        <v>623.84160486904557</v>
      </c>
    </row>
    <row r="2142" spans="2:39" x14ac:dyDescent="0.25">
      <c r="B2142" s="3">
        <f t="shared" si="1037"/>
        <v>10620</v>
      </c>
      <c r="C2142" s="14">
        <f t="shared" si="1038"/>
        <v>177</v>
      </c>
      <c r="D2142" s="11">
        <f t="shared" si="1039"/>
        <v>1107.2225983353737</v>
      </c>
      <c r="E2142" s="11">
        <f t="shared" si="1025"/>
        <v>900.33936413199592</v>
      </c>
      <c r="F2142" s="11">
        <f t="shared" si="1040"/>
        <v>472.98111513795436</v>
      </c>
      <c r="G2142" s="11">
        <f t="shared" si="1026"/>
        <v>745.98983659040562</v>
      </c>
      <c r="H2142" s="11">
        <f t="shared" si="1027"/>
        <v>637.01498952309453</v>
      </c>
      <c r="I2142" s="24">
        <f t="shared" si="1041"/>
        <v>472.98111513795436</v>
      </c>
      <c r="J2142" s="12">
        <f t="shared" si="1028"/>
        <v>0.17855631855958948</v>
      </c>
      <c r="K2142" s="24">
        <f t="shared" si="1029"/>
        <v>647.44331913866426</v>
      </c>
      <c r="L2142" s="12">
        <f t="shared" si="1042"/>
        <v>0.16833409261945509</v>
      </c>
      <c r="M2142" s="24">
        <f t="shared" si="1043"/>
        <v>745.98983659040562</v>
      </c>
      <c r="N2142" s="12">
        <f t="shared" si="1030"/>
        <v>0.22225694934142343</v>
      </c>
      <c r="O2142" s="24">
        <f t="shared" si="1031"/>
        <v>1733.8054878067087</v>
      </c>
      <c r="P2142" s="12">
        <f t="shared" si="1044"/>
        <v>0.11702483012941983</v>
      </c>
      <c r="Q2142" s="24">
        <f t="shared" si="1045"/>
        <v>637.01498952309453</v>
      </c>
      <c r="R2142" s="12">
        <f t="shared" si="1032"/>
        <v>0.26667782331860124</v>
      </c>
      <c r="S2142" s="24">
        <f t="shared" si="1033"/>
        <v>794.75178146338317</v>
      </c>
      <c r="T2142" s="12">
        <f t="shared" si="1046"/>
        <v>0.18082333718504726</v>
      </c>
      <c r="W2142" s="24">
        <f t="shared" si="1047"/>
        <v>747.6134758421058</v>
      </c>
      <c r="X2142" s="24">
        <f t="shared" si="1048"/>
        <v>1617.6232228198955</v>
      </c>
      <c r="Y2142" s="13">
        <f t="shared" si="1034"/>
        <v>0.18128352655393987</v>
      </c>
      <c r="Z2142" s="24">
        <f t="shared" si="1035"/>
        <v>3818.1472072472529</v>
      </c>
      <c r="AA2142" s="24">
        <f t="shared" si="1036"/>
        <v>22513.505042602912</v>
      </c>
      <c r="AB2142" s="24">
        <f t="shared" si="1049"/>
        <v>745.98983659040562</v>
      </c>
      <c r="AC2142" s="24">
        <f t="shared" si="1050"/>
        <v>637.01498952309453</v>
      </c>
      <c r="AE2142" s="14">
        <f t="shared" si="1051"/>
        <v>177</v>
      </c>
      <c r="AF2142" s="24">
        <f t="shared" si="1024"/>
        <v>543.50749476154726</v>
      </c>
      <c r="AG2142" s="3">
        <f t="shared" si="1052"/>
        <v>-1</v>
      </c>
      <c r="AH2142" s="3">
        <f>IF(AC2142&lt;=450,AthetaR30_0,IF(AC2142&gt;=650,AthetaR30_2,(IF(AC2142&lt;=550,AthetaR30_0+(AthetaR30_1-AthetaR30_0)/100*(AC2142-450),AthetaR30_1+(AthetaR30_2-AthetaR30_1)/100*(AC2142-450)))))</f>
        <v>0</v>
      </c>
      <c r="AI2142" s="3">
        <f>IF(AD2142&lt;=450,AthetaR60_0,IF(AD2142&gt;=650,AthetaR60_2,(IF(AD2142&lt;=550,AthetaR60_0+(AthetaR60_1-AthetaR60_0)/100*(AD2142-450),AthetaR60_1+(AthetaR60_2-AthetaR60_1)/100*(AD2142-450)))))</f>
        <v>0.5</v>
      </c>
      <c r="AJ2142" s="3">
        <f>IF(AE2142&lt;=450,AthetaR90_0,IF(AE2142&gt;=650,AthetaR90_2,(IF(AE2142&lt;=550,AthetaR90_0+(AthetaR90_1-AthetaR90_0)/100*(AE2142-450),AthetaR90_1+(AthetaR90_2-AthetaR90_1)/100*(AE2142-450)))))</f>
        <v>1.3</v>
      </c>
      <c r="AK2142" s="3">
        <f>IF(AF2142&lt;=450,AthetaR120_0,IF(AF2142&gt;=650,AthetaR120_2,(IF(AF2142&lt;=550,AthetaR120_0+(AthetaR120_1-AthetaR120_0)/100*(AF2142-450),AthetaR120_1+(AthetaR120_2-AthetaR120_1)/100*(AF2142-450)))))</f>
        <v>1.2267460377168597</v>
      </c>
      <c r="AL2142" s="24">
        <f t="shared" si="1053"/>
        <v>745.98983659040562</v>
      </c>
      <c r="AM2142" s="14">
        <f t="shared" si="1054"/>
        <v>624.01313258313121</v>
      </c>
    </row>
    <row r="2143" spans="2:39" x14ac:dyDescent="0.25">
      <c r="B2143" s="3">
        <f t="shared" si="1037"/>
        <v>10625</v>
      </c>
      <c r="C2143" s="14">
        <f t="shared" si="1038"/>
        <v>177.08333333333334</v>
      </c>
      <c r="D2143" s="11">
        <f t="shared" si="1039"/>
        <v>1107.2930741580544</v>
      </c>
      <c r="E2143" s="11">
        <f t="shared" si="1025"/>
        <v>900.55316248064798</v>
      </c>
      <c r="F2143" s="11">
        <f t="shared" si="1040"/>
        <v>473.14944923057379</v>
      </c>
      <c r="G2143" s="11">
        <f t="shared" si="1026"/>
        <v>746.10686142053498</v>
      </c>
      <c r="H2143" s="11">
        <f t="shared" si="1027"/>
        <v>637.1958128602796</v>
      </c>
      <c r="I2143" s="24">
        <f t="shared" si="1041"/>
        <v>473.14944923057379</v>
      </c>
      <c r="J2143" s="12">
        <f t="shared" si="1028"/>
        <v>0.17852547558526066</v>
      </c>
      <c r="K2143" s="24">
        <f t="shared" si="1029"/>
        <v>647.5551747581834</v>
      </c>
      <c r="L2143" s="12">
        <f t="shared" si="1042"/>
        <v>0.16828109592491927</v>
      </c>
      <c r="M2143" s="24">
        <f t="shared" si="1043"/>
        <v>746.10686142053498</v>
      </c>
      <c r="N2143" s="12">
        <f t="shared" si="1030"/>
        <v>0.22344376273331587</v>
      </c>
      <c r="O2143" s="24">
        <f t="shared" si="1031"/>
        <v>1724.5964432279102</v>
      </c>
      <c r="P2143" s="12">
        <f t="shared" si="1044"/>
        <v>0.11759111363655557</v>
      </c>
      <c r="Q2143" s="24">
        <f t="shared" si="1045"/>
        <v>637.1958128602796</v>
      </c>
      <c r="R2143" s="12">
        <f t="shared" si="1032"/>
        <v>0.26660034889419182</v>
      </c>
      <c r="S2143" s="24">
        <f t="shared" si="1033"/>
        <v>794.98273741326318</v>
      </c>
      <c r="T2143" s="12">
        <f t="shared" si="1046"/>
        <v>0.18073316990365987</v>
      </c>
      <c r="W2143" s="24">
        <f t="shared" si="1047"/>
        <v>747.7947593686597</v>
      </c>
      <c r="X2143" s="24">
        <f t="shared" si="1048"/>
        <v>1606.0452706606491</v>
      </c>
      <c r="Y2143" s="13">
        <f t="shared" si="1034"/>
        <v>0.18271368991831499</v>
      </c>
      <c r="Z2143" s="24">
        <f t="shared" si="1035"/>
        <v>3818.9600777997071</v>
      </c>
      <c r="AA2143" s="24">
        <f t="shared" si="1036"/>
        <v>22530.472539342078</v>
      </c>
      <c r="AB2143" s="24">
        <f t="shared" si="1049"/>
        <v>746.10686142053498</v>
      </c>
      <c r="AC2143" s="24">
        <f t="shared" si="1050"/>
        <v>637.1958128602796</v>
      </c>
      <c r="AE2143" s="14">
        <f t="shared" si="1051"/>
        <v>177.08333333333334</v>
      </c>
      <c r="AF2143" s="24">
        <f t="shared" si="1024"/>
        <v>543.5979064301398</v>
      </c>
      <c r="AG2143" s="3">
        <f t="shared" si="1052"/>
        <v>-1</v>
      </c>
      <c r="AH2143" s="3">
        <f>IF(AC2143&lt;=450,AthetaR30_0,IF(AC2143&gt;=650,AthetaR30_2,(IF(AC2143&lt;=550,AthetaR30_0+(AthetaR30_1-AthetaR30_0)/100*(AC2143-450),AthetaR30_1+(AthetaR30_2-AthetaR30_1)/100*(AC2143-450)))))</f>
        <v>0</v>
      </c>
      <c r="AI2143" s="3">
        <f>IF(AD2143&lt;=450,AthetaR60_0,IF(AD2143&gt;=650,AthetaR60_2,(IF(AD2143&lt;=550,AthetaR60_0+(AthetaR60_1-AthetaR60_0)/100*(AD2143-450),AthetaR60_1+(AthetaR60_2-AthetaR60_1)/100*(AD2143-450)))))</f>
        <v>0.5</v>
      </c>
      <c r="AJ2143" s="3">
        <f>IF(AE2143&lt;=450,AthetaR90_0,IF(AE2143&gt;=650,AthetaR90_2,(IF(AE2143&lt;=550,AthetaR90_0+(AthetaR90_1-AthetaR90_0)/100*(AE2143-450),AthetaR90_1+(AthetaR90_2-AthetaR90_1)/100*(AE2143-450)))))</f>
        <v>1.3</v>
      </c>
      <c r="AK2143" s="3">
        <f>IF(AF2143&lt;=450,AthetaR120_0,IF(AF2143&gt;=650,AthetaR120_2,(IF(AF2143&lt;=550,AthetaR120_0+(AthetaR120_1-AthetaR120_0)/100*(AF2143-450),AthetaR120_1+(AthetaR120_2-AthetaR120_1)/100*(AF2143-450)))))</f>
        <v>1.2260950737029936</v>
      </c>
      <c r="AL2143" s="24">
        <f t="shared" si="1053"/>
        <v>746.10686142053498</v>
      </c>
      <c r="AM2143" s="14">
        <f t="shared" si="1054"/>
        <v>624.18447489111247</v>
      </c>
    </row>
    <row r="2144" spans="2:39" x14ac:dyDescent="0.25">
      <c r="B2144" s="3">
        <f t="shared" si="1037"/>
        <v>10630</v>
      </c>
      <c r="C2144" s="14">
        <f t="shared" si="1038"/>
        <v>177.16666666666666</v>
      </c>
      <c r="D2144" s="11">
        <f t="shared" si="1039"/>
        <v>1107.3635168468259</v>
      </c>
      <c r="E2144" s="11">
        <f t="shared" si="1025"/>
        <v>900.76696082930005</v>
      </c>
      <c r="F2144" s="11">
        <f t="shared" si="1040"/>
        <v>473.31773032649869</v>
      </c>
      <c r="G2144" s="11">
        <f t="shared" si="1026"/>
        <v>746.22445253417152</v>
      </c>
      <c r="H2144" s="11">
        <f t="shared" si="1027"/>
        <v>637.37654603018325</v>
      </c>
      <c r="I2144" s="24">
        <f t="shared" si="1041"/>
        <v>473.31773032649869</v>
      </c>
      <c r="J2144" s="12">
        <f t="shared" si="1028"/>
        <v>0.17849463015868658</v>
      </c>
      <c r="K2144" s="24">
        <f t="shared" si="1029"/>
        <v>647.6670779318415</v>
      </c>
      <c r="L2144" s="12">
        <f t="shared" si="1042"/>
        <v>0.16822810958559348</v>
      </c>
      <c r="M2144" s="24">
        <f t="shared" si="1043"/>
        <v>746.22445253417152</v>
      </c>
      <c r="N2144" s="12">
        <f t="shared" si="1030"/>
        <v>0.22463048057925944</v>
      </c>
      <c r="O2144" s="24">
        <f t="shared" si="1031"/>
        <v>1715.4854384748965</v>
      </c>
      <c r="P2144" s="12">
        <f t="shared" si="1044"/>
        <v>0.11815657230284055</v>
      </c>
      <c r="Q2144" s="24">
        <f t="shared" si="1045"/>
        <v>637.37654603018325</v>
      </c>
      <c r="R2144" s="12">
        <f t="shared" si="1032"/>
        <v>0.26652268007397117</v>
      </c>
      <c r="S2144" s="24">
        <f t="shared" si="1033"/>
        <v>795.21440764595604</v>
      </c>
      <c r="T2144" s="12">
        <f t="shared" si="1046"/>
        <v>0.18064292309622673</v>
      </c>
      <c r="W2144" s="24">
        <f t="shared" si="1047"/>
        <v>747.97747305857797</v>
      </c>
      <c r="X2144" s="24">
        <f t="shared" si="1048"/>
        <v>1594.62616865979</v>
      </c>
      <c r="Y2144" s="13">
        <f t="shared" si="1034"/>
        <v>0.18414491313877235</v>
      </c>
      <c r="Z2144" s="24">
        <f t="shared" si="1035"/>
        <v>3819.737194268052</v>
      </c>
      <c r="AA2144" s="24">
        <f t="shared" si="1036"/>
        <v>22547.280457068478</v>
      </c>
      <c r="AB2144" s="24">
        <f t="shared" si="1049"/>
        <v>746.22445253417152</v>
      </c>
      <c r="AC2144" s="24">
        <f t="shared" si="1050"/>
        <v>637.37654603018325</v>
      </c>
      <c r="AE2144" s="14">
        <f t="shared" si="1051"/>
        <v>177.16666666666666</v>
      </c>
      <c r="AF2144" s="24">
        <f t="shared" si="1024"/>
        <v>543.68827301509168</v>
      </c>
      <c r="AG2144" s="3">
        <f t="shared" si="1052"/>
        <v>-1</v>
      </c>
      <c r="AH2144" s="3">
        <f>IF(AC2144&lt;=450,AthetaR30_0,IF(AC2144&gt;=650,AthetaR30_2,(IF(AC2144&lt;=550,AthetaR30_0+(AthetaR30_1-AthetaR30_0)/100*(AC2144-450),AthetaR30_1+(AthetaR30_2-AthetaR30_1)/100*(AC2144-450)))))</f>
        <v>0</v>
      </c>
      <c r="AI2144" s="3">
        <f>IF(AD2144&lt;=450,AthetaR60_0,IF(AD2144&gt;=650,AthetaR60_2,(IF(AD2144&lt;=550,AthetaR60_0+(AthetaR60_1-AthetaR60_0)/100*(AD2144-450),AthetaR60_1+(AthetaR60_2-AthetaR60_1)/100*(AD2144-450)))))</f>
        <v>0.5</v>
      </c>
      <c r="AJ2144" s="3">
        <f>IF(AE2144&lt;=450,AthetaR90_0,IF(AE2144&gt;=650,AthetaR90_2,(IF(AE2144&lt;=550,AthetaR90_0+(AthetaR90_1-AthetaR90_0)/100*(AE2144-450),AthetaR90_1+(AthetaR90_2-AthetaR90_1)/100*(AE2144-450)))))</f>
        <v>1.3</v>
      </c>
      <c r="AK2144" s="3">
        <f>IF(AF2144&lt;=450,AthetaR120_0,IF(AF2144&gt;=650,AthetaR120_2,(IF(AF2144&lt;=550,AthetaR120_0+(AthetaR120_1-AthetaR120_0)/100*(AF2144-450),AthetaR120_1+(AthetaR120_2-AthetaR120_1)/100*(AF2144-450)))))</f>
        <v>1.2254444342913402</v>
      </c>
      <c r="AL2144" s="24">
        <f t="shared" si="1053"/>
        <v>746.22445253417152</v>
      </c>
      <c r="AM2144" s="14">
        <f t="shared" si="1054"/>
        <v>624.35563155868465</v>
      </c>
    </row>
    <row r="2145" spans="2:39" x14ac:dyDescent="0.25">
      <c r="B2145" s="3">
        <f t="shared" si="1037"/>
        <v>10635</v>
      </c>
      <c r="C2145" s="14">
        <f t="shared" si="1038"/>
        <v>177.25</v>
      </c>
      <c r="D2145" s="11">
        <f t="shared" si="1039"/>
        <v>1107.4339264328285</v>
      </c>
      <c r="E2145" s="11">
        <f t="shared" si="1025"/>
        <v>900.98075917795222</v>
      </c>
      <c r="F2145" s="11">
        <f t="shared" si="1040"/>
        <v>473.48595843608427</v>
      </c>
      <c r="G2145" s="11">
        <f t="shared" si="1026"/>
        <v>746.34260910647436</v>
      </c>
      <c r="H2145" s="11">
        <f t="shared" si="1027"/>
        <v>637.55718895327948</v>
      </c>
      <c r="I2145" s="24">
        <f t="shared" si="1041"/>
        <v>473.48595843608427</v>
      </c>
      <c r="J2145" s="12">
        <f t="shared" si="1028"/>
        <v>0.17846378229009338</v>
      </c>
      <c r="K2145" s="24">
        <f t="shared" si="1029"/>
        <v>647.77902865179033</v>
      </c>
      <c r="L2145" s="12">
        <f t="shared" si="1042"/>
        <v>0.1681751336157204</v>
      </c>
      <c r="M2145" s="24">
        <f t="shared" si="1043"/>
        <v>746.34260910647436</v>
      </c>
      <c r="N2145" s="12">
        <f t="shared" si="1030"/>
        <v>0.22581705335156821</v>
      </c>
      <c r="O2145" s="24">
        <f t="shared" si="1031"/>
        <v>1706.4712905955626</v>
      </c>
      <c r="P2145" s="12">
        <f t="shared" si="1044"/>
        <v>0.1187211800563218</v>
      </c>
      <c r="Q2145" s="24">
        <f t="shared" si="1045"/>
        <v>637.55718895327948</v>
      </c>
      <c r="R2145" s="12">
        <f t="shared" si="1032"/>
        <v>0.26644481618880173</v>
      </c>
      <c r="S2145" s="24">
        <f t="shared" si="1033"/>
        <v>795.44679529082646</v>
      </c>
      <c r="T2145" s="12">
        <f t="shared" si="1046"/>
        <v>0.18055259644198832</v>
      </c>
      <c r="W2145" s="24">
        <f t="shared" si="1047"/>
        <v>748.16161797171674</v>
      </c>
      <c r="X2145" s="24">
        <f t="shared" si="1048"/>
        <v>1583.3636338583176</v>
      </c>
      <c r="Y2145" s="13">
        <f t="shared" si="1034"/>
        <v>0.18557705299891242</v>
      </c>
      <c r="Z2145" s="24">
        <f t="shared" si="1035"/>
        <v>3820.4785301558873</v>
      </c>
      <c r="AA2145" s="24">
        <f t="shared" si="1036"/>
        <v>22563.928401465728</v>
      </c>
      <c r="AB2145" s="24">
        <f t="shared" si="1049"/>
        <v>746.34260910647436</v>
      </c>
      <c r="AC2145" s="24">
        <f t="shared" si="1050"/>
        <v>637.55718895327948</v>
      </c>
      <c r="AE2145" s="14">
        <f t="shared" si="1051"/>
        <v>177.25</v>
      </c>
      <c r="AF2145" s="24">
        <f t="shared" si="1024"/>
        <v>543.77859447663968</v>
      </c>
      <c r="AG2145" s="3">
        <f t="shared" si="1052"/>
        <v>-1</v>
      </c>
      <c r="AH2145" s="3">
        <f>IF(AC2145&lt;=450,AthetaR30_0,IF(AC2145&gt;=650,AthetaR30_2,(IF(AC2145&lt;=550,AthetaR30_0+(AthetaR30_1-AthetaR30_0)/100*(AC2145-450),AthetaR30_1+(AthetaR30_2-AthetaR30_1)/100*(AC2145-450)))))</f>
        <v>0</v>
      </c>
      <c r="AI2145" s="3">
        <f>IF(AD2145&lt;=450,AthetaR60_0,IF(AD2145&gt;=650,AthetaR60_2,(IF(AD2145&lt;=550,AthetaR60_0+(AthetaR60_1-AthetaR60_0)/100*(AD2145-450),AthetaR60_1+(AthetaR60_2-AthetaR60_1)/100*(AD2145-450)))))</f>
        <v>0.5</v>
      </c>
      <c r="AJ2145" s="3">
        <f>IF(AE2145&lt;=450,AthetaR90_0,IF(AE2145&gt;=650,AthetaR90_2,(IF(AE2145&lt;=550,AthetaR90_0+(AthetaR90_1-AthetaR90_0)/100*(AE2145-450),AthetaR90_1+(AthetaR90_2-AthetaR90_1)/100*(AE2145-450)))))</f>
        <v>1.3</v>
      </c>
      <c r="AK2145" s="3">
        <f>IF(AF2145&lt;=450,AthetaR120_0,IF(AF2145&gt;=650,AthetaR120_2,(IF(AF2145&lt;=550,AthetaR120_0+(AthetaR120_1-AthetaR120_0)/100*(AF2145-450),AthetaR120_1+(AthetaR120_2-AthetaR120_1)/100*(AF2145-450)))))</f>
        <v>1.2247941197681944</v>
      </c>
      <c r="AL2145" s="24">
        <f t="shared" si="1053"/>
        <v>746.34260910647436</v>
      </c>
      <c r="AM2145" s="14">
        <f t="shared" si="1054"/>
        <v>624.52660236035013</v>
      </c>
    </row>
    <row r="2146" spans="2:39" x14ac:dyDescent="0.25">
      <c r="B2146" s="3">
        <f t="shared" si="1037"/>
        <v>10640</v>
      </c>
      <c r="C2146" s="14">
        <f t="shared" si="1038"/>
        <v>177.33333333333334</v>
      </c>
      <c r="D2146" s="11">
        <f t="shared" si="1039"/>
        <v>1107.5043029471597</v>
      </c>
      <c r="E2146" s="11">
        <f t="shared" si="1025"/>
        <v>901.19455752660429</v>
      </c>
      <c r="F2146" s="11">
        <f t="shared" si="1040"/>
        <v>473.65413356969998</v>
      </c>
      <c r="G2146" s="11">
        <f t="shared" si="1026"/>
        <v>746.46133028653071</v>
      </c>
      <c r="H2146" s="11">
        <f t="shared" si="1027"/>
        <v>637.73774154972148</v>
      </c>
      <c r="I2146" s="24">
        <f t="shared" si="1041"/>
        <v>473.65413356969998</v>
      </c>
      <c r="J2146" s="12">
        <f t="shared" si="1028"/>
        <v>0.1784329319897176</v>
      </c>
      <c r="K2146" s="24">
        <f t="shared" si="1029"/>
        <v>647.89102691011726</v>
      </c>
      <c r="L2146" s="12">
        <f t="shared" si="1042"/>
        <v>0.16812216802949853</v>
      </c>
      <c r="M2146" s="24">
        <f t="shared" si="1043"/>
        <v>746.46133028653071</v>
      </c>
      <c r="N2146" s="12">
        <f t="shared" si="1030"/>
        <v>0.22700343183907823</v>
      </c>
      <c r="O2146" s="24">
        <f t="shared" si="1031"/>
        <v>1697.5528314678115</v>
      </c>
      <c r="P2146" s="12">
        <f t="shared" si="1044"/>
        <v>0.11928491108210826</v>
      </c>
      <c r="Q2146" s="24">
        <f t="shared" si="1045"/>
        <v>637.73774154972148</v>
      </c>
      <c r="R2146" s="12">
        <f t="shared" si="1032"/>
        <v>0.2663667565667357</v>
      </c>
      <c r="S2146" s="24">
        <f t="shared" si="1033"/>
        <v>795.67990349477191</v>
      </c>
      <c r="T2146" s="12">
        <f t="shared" si="1046"/>
        <v>0.18046218961864366</v>
      </c>
      <c r="W2146" s="24">
        <f t="shared" si="1047"/>
        <v>748.34719502471569</v>
      </c>
      <c r="X2146" s="24">
        <f t="shared" si="1048"/>
        <v>1572.2554136049473</v>
      </c>
      <c r="Y2146" s="13">
        <f t="shared" si="1034"/>
        <v>0.18700996643960222</v>
      </c>
      <c r="Z2146" s="24">
        <f t="shared" si="1035"/>
        <v>3821.184062547215</v>
      </c>
      <c r="AA2146" s="24">
        <f t="shared" si="1036"/>
        <v>22580.415992572271</v>
      </c>
      <c r="AB2146" s="24">
        <f t="shared" si="1049"/>
        <v>746.46133028653071</v>
      </c>
      <c r="AC2146" s="24">
        <f t="shared" si="1050"/>
        <v>637.73774154972148</v>
      </c>
      <c r="AE2146" s="14">
        <f t="shared" si="1051"/>
        <v>177.33333333333334</v>
      </c>
      <c r="AF2146" s="24">
        <f t="shared" si="1024"/>
        <v>543.86887077486074</v>
      </c>
      <c r="AG2146" s="3">
        <f t="shared" si="1052"/>
        <v>-1</v>
      </c>
      <c r="AH2146" s="3">
        <f>IF(AC2146&lt;=450,AthetaR30_0,IF(AC2146&gt;=650,AthetaR30_2,(IF(AC2146&lt;=550,AthetaR30_0+(AthetaR30_1-AthetaR30_0)/100*(AC2146-450),AthetaR30_1+(AthetaR30_2-AthetaR30_1)/100*(AC2146-450)))))</f>
        <v>0</v>
      </c>
      <c r="AI2146" s="3">
        <f>IF(AD2146&lt;=450,AthetaR60_0,IF(AD2146&gt;=650,AthetaR60_2,(IF(AD2146&lt;=550,AthetaR60_0+(AthetaR60_1-AthetaR60_0)/100*(AD2146-450),AthetaR60_1+(AthetaR60_2-AthetaR60_1)/100*(AD2146-450)))))</f>
        <v>0.5</v>
      </c>
      <c r="AJ2146" s="3">
        <f>IF(AE2146&lt;=450,AthetaR90_0,IF(AE2146&gt;=650,AthetaR90_2,(IF(AE2146&lt;=550,AthetaR90_0+(AthetaR90_1-AthetaR90_0)/100*(AE2146-450),AthetaR90_1+(AthetaR90_2-AthetaR90_1)/100*(AE2146-450)))))</f>
        <v>1.3</v>
      </c>
      <c r="AK2146" s="3">
        <f>IF(AF2146&lt;=450,AthetaR120_0,IF(AF2146&gt;=650,AthetaR120_2,(IF(AF2146&lt;=550,AthetaR120_0+(AthetaR120_1-AthetaR120_0)/100*(AF2146-450),AthetaR120_1+(AthetaR120_2-AthetaR120_1)/100*(AF2146-450)))))</f>
        <v>1.2241441304210028</v>
      </c>
      <c r="AL2146" s="24">
        <f t="shared" si="1053"/>
        <v>746.46133028653071</v>
      </c>
      <c r="AM2146" s="14">
        <f t="shared" si="1054"/>
        <v>624.69738707942406</v>
      </c>
    </row>
    <row r="2147" spans="2:39" x14ac:dyDescent="0.25">
      <c r="B2147" s="3">
        <f t="shared" si="1037"/>
        <v>10645</v>
      </c>
      <c r="C2147" s="14">
        <f t="shared" si="1038"/>
        <v>177.41666666666666</v>
      </c>
      <c r="D2147" s="11">
        <f t="shared" si="1039"/>
        <v>1107.5746464208728</v>
      </c>
      <c r="E2147" s="11">
        <f t="shared" si="1025"/>
        <v>901.40835587525635</v>
      </c>
      <c r="F2147" s="11">
        <f t="shared" si="1040"/>
        <v>473.82225573772951</v>
      </c>
      <c r="G2147" s="11">
        <f t="shared" si="1026"/>
        <v>746.58061519761281</v>
      </c>
      <c r="H2147" s="11">
        <f t="shared" si="1027"/>
        <v>637.91820373934013</v>
      </c>
      <c r="I2147" s="24">
        <f t="shared" si="1041"/>
        <v>473.82225573772951</v>
      </c>
      <c r="J2147" s="12">
        <f t="shared" si="1028"/>
        <v>0.17840207926780649</v>
      </c>
      <c r="K2147" s="24">
        <f t="shared" si="1029"/>
        <v>648.00307269884365</v>
      </c>
      <c r="L2147" s="12">
        <f t="shared" si="1042"/>
        <v>0.1680692128411313</v>
      </c>
      <c r="M2147" s="24">
        <f t="shared" si="1043"/>
        <v>746.58061519761281</v>
      </c>
      <c r="N2147" s="12">
        <f t="shared" si="1030"/>
        <v>0.22818956715475613</v>
      </c>
      <c r="O2147" s="24">
        <f t="shared" si="1031"/>
        <v>1688.728907619148</v>
      </c>
      <c r="P2147" s="12">
        <f t="shared" si="1044"/>
        <v>0.11984773982570406</v>
      </c>
      <c r="Q2147" s="24">
        <f t="shared" si="1045"/>
        <v>637.91820373934013</v>
      </c>
      <c r="R2147" s="12">
        <f t="shared" si="1032"/>
        <v>0.26628850053300201</v>
      </c>
      <c r="S2147" s="24">
        <f t="shared" si="1033"/>
        <v>795.91373542234101</v>
      </c>
      <c r="T2147" s="12">
        <f t="shared" si="1046"/>
        <v>0.18037170230241661</v>
      </c>
      <c r="W2147" s="24">
        <f t="shared" si="1047"/>
        <v>748.53420499115532</v>
      </c>
      <c r="X2147" s="24">
        <f t="shared" si="1048"/>
        <v>1561.2992852535283</v>
      </c>
      <c r="Y2147" s="13">
        <f t="shared" si="1034"/>
        <v>0.1884435106169095</v>
      </c>
      <c r="Z2147" s="24">
        <f t="shared" si="1035"/>
        <v>3821.8537721025259</v>
      </c>
      <c r="AA2147" s="24">
        <f t="shared" si="1036"/>
        <v>22596.742864800417</v>
      </c>
      <c r="AB2147" s="24">
        <f t="shared" si="1049"/>
        <v>746.58061519761281</v>
      </c>
      <c r="AC2147" s="24">
        <f t="shared" si="1050"/>
        <v>637.91820373934013</v>
      </c>
      <c r="AE2147" s="14">
        <f t="shared" si="1051"/>
        <v>177.41666666666666</v>
      </c>
      <c r="AF2147" s="24">
        <f t="shared" si="1024"/>
        <v>543.95910186967012</v>
      </c>
      <c r="AG2147" s="3">
        <f t="shared" si="1052"/>
        <v>-1</v>
      </c>
      <c r="AH2147" s="3">
        <f>IF(AC2147&lt;=450,AthetaR30_0,IF(AC2147&gt;=650,AthetaR30_2,(IF(AC2147&lt;=550,AthetaR30_0+(AthetaR30_1-AthetaR30_0)/100*(AC2147-450),AthetaR30_1+(AthetaR30_2-AthetaR30_1)/100*(AC2147-450)))))</f>
        <v>0</v>
      </c>
      <c r="AI2147" s="3">
        <f>IF(AD2147&lt;=450,AthetaR60_0,IF(AD2147&gt;=650,AthetaR60_2,(IF(AD2147&lt;=550,AthetaR60_0+(AthetaR60_1-AthetaR60_0)/100*(AD2147-450),AthetaR60_1+(AthetaR60_2-AthetaR60_1)/100*(AD2147-450)))))</f>
        <v>0.5</v>
      </c>
      <c r="AJ2147" s="3">
        <f>IF(AE2147&lt;=450,AthetaR90_0,IF(AE2147&gt;=650,AthetaR90_2,(IF(AE2147&lt;=550,AthetaR90_0+(AthetaR90_1-AthetaR90_0)/100*(AE2147-450),AthetaR90_1+(AthetaR90_2-AthetaR90_1)/100*(AE2147-450)))))</f>
        <v>1.3</v>
      </c>
      <c r="AK2147" s="3">
        <f>IF(AF2147&lt;=450,AthetaR120_0,IF(AF2147&gt;=650,AthetaR120_2,(IF(AF2147&lt;=550,AthetaR120_0+(AthetaR120_1-AthetaR120_0)/100*(AF2147-450),AthetaR120_1+(AthetaR120_2-AthetaR120_1)/100*(AF2147-450)))))</f>
        <v>1.2234944665383753</v>
      </c>
      <c r="AL2147" s="24">
        <f t="shared" si="1053"/>
        <v>746.58061519761281</v>
      </c>
      <c r="AM2147" s="14">
        <f t="shared" si="1054"/>
        <v>624.8679855080353</v>
      </c>
    </row>
    <row r="2148" spans="2:39" x14ac:dyDescent="0.25">
      <c r="B2148" s="3">
        <f t="shared" si="1037"/>
        <v>10650</v>
      </c>
      <c r="C2148" s="14">
        <f t="shared" si="1038"/>
        <v>177.5</v>
      </c>
      <c r="D2148" s="11">
        <f t="shared" si="1039"/>
        <v>1107.6449568849769</v>
      </c>
      <c r="E2148" s="11">
        <f t="shared" si="1025"/>
        <v>901.62215422390841</v>
      </c>
      <c r="F2148" s="11">
        <f t="shared" si="1040"/>
        <v>473.99032495057065</v>
      </c>
      <c r="G2148" s="11">
        <f t="shared" si="1026"/>
        <v>746.70046293743849</v>
      </c>
      <c r="H2148" s="11">
        <f t="shared" si="1027"/>
        <v>638.09857544164254</v>
      </c>
      <c r="I2148" s="24">
        <f t="shared" si="1041"/>
        <v>473.99032495057065</v>
      </c>
      <c r="J2148" s="12">
        <f t="shared" si="1028"/>
        <v>0.17837122413461753</v>
      </c>
      <c r="K2148" s="24">
        <f t="shared" si="1029"/>
        <v>648.11516600992559</v>
      </c>
      <c r="L2148" s="12">
        <f t="shared" si="1042"/>
        <v>0.16801626806481054</v>
      </c>
      <c r="M2148" s="24">
        <f t="shared" si="1043"/>
        <v>746.70046293743849</v>
      </c>
      <c r="N2148" s="12">
        <f t="shared" si="1030"/>
        <v>0.22937541074311879</v>
      </c>
      <c r="O2148" s="24">
        <f t="shared" si="1031"/>
        <v>1679.9983800482328</v>
      </c>
      <c r="P2148" s="12">
        <f t="shared" si="1044"/>
        <v>0.12040964099613236</v>
      </c>
      <c r="Q2148" s="24">
        <f t="shared" si="1045"/>
        <v>638.09857544164254</v>
      </c>
      <c r="R2148" s="12">
        <f t="shared" si="1032"/>
        <v>0.26621004740999299</v>
      </c>
      <c r="S2148" s="24">
        <f t="shared" si="1033"/>
        <v>796.14829425585299</v>
      </c>
      <c r="T2148" s="12">
        <f t="shared" si="1046"/>
        <v>0.18028113416802402</v>
      </c>
      <c r="W2148" s="24">
        <f t="shared" si="1047"/>
        <v>748.72264850177226</v>
      </c>
      <c r="X2148" s="24">
        <f t="shared" si="1048"/>
        <v>1550.4930558611491</v>
      </c>
      <c r="Y2148" s="13">
        <f t="shared" si="1034"/>
        <v>0.18987754295940876</v>
      </c>
      <c r="Z2148" s="24">
        <f t="shared" si="1035"/>
        <v>3822.4876430534041</v>
      </c>
      <c r="AA2148" s="24">
        <f t="shared" si="1036"/>
        <v>22612.908666948799</v>
      </c>
      <c r="AB2148" s="24">
        <f t="shared" si="1049"/>
        <v>746.70046293743849</v>
      </c>
      <c r="AC2148" s="24">
        <f t="shared" si="1050"/>
        <v>638.09857544164254</v>
      </c>
      <c r="AE2148" s="14">
        <f t="shared" si="1051"/>
        <v>177.5</v>
      </c>
      <c r="AF2148" s="24">
        <f t="shared" si="1024"/>
        <v>544.04928772082121</v>
      </c>
      <c r="AG2148" s="3">
        <f t="shared" si="1052"/>
        <v>-1</v>
      </c>
      <c r="AH2148" s="3">
        <f>IF(AC2148&lt;=450,AthetaR30_0,IF(AC2148&gt;=650,AthetaR30_2,(IF(AC2148&lt;=550,AthetaR30_0+(AthetaR30_1-AthetaR30_0)/100*(AC2148-450),AthetaR30_1+(AthetaR30_2-AthetaR30_1)/100*(AC2148-450)))))</f>
        <v>0</v>
      </c>
      <c r="AI2148" s="3">
        <f>IF(AD2148&lt;=450,AthetaR60_0,IF(AD2148&gt;=650,AthetaR60_2,(IF(AD2148&lt;=550,AthetaR60_0+(AthetaR60_1-AthetaR60_0)/100*(AD2148-450),AthetaR60_1+(AthetaR60_2-AthetaR60_1)/100*(AD2148-450)))))</f>
        <v>0.5</v>
      </c>
      <c r="AJ2148" s="3">
        <f>IF(AE2148&lt;=450,AthetaR90_0,IF(AE2148&gt;=650,AthetaR90_2,(IF(AE2148&lt;=550,AthetaR90_0+(AthetaR90_1-AthetaR90_0)/100*(AE2148-450),AthetaR90_1+(AthetaR90_2-AthetaR90_1)/100*(AE2148-450)))))</f>
        <v>1.3</v>
      </c>
      <c r="AK2148" s="3">
        <f>IF(AF2148&lt;=450,AthetaR120_0,IF(AF2148&gt;=650,AthetaR120_2,(IF(AF2148&lt;=550,AthetaR120_0+(AthetaR120_1-AthetaR120_0)/100*(AF2148-450),AthetaR120_1+(AthetaR120_2-AthetaR120_1)/100*(AF2148-450)))))</f>
        <v>1.2228451284100874</v>
      </c>
      <c r="AL2148" s="24">
        <f t="shared" si="1053"/>
        <v>746.70046293743849</v>
      </c>
      <c r="AM2148" s="14">
        <f t="shared" si="1054"/>
        <v>625.03839744712468</v>
      </c>
    </row>
    <row r="2149" spans="2:39" x14ac:dyDescent="0.25">
      <c r="B2149" s="3">
        <f t="shared" si="1037"/>
        <v>10655</v>
      </c>
      <c r="C2149" s="14">
        <f t="shared" si="1038"/>
        <v>177.58333333333334</v>
      </c>
      <c r="D2149" s="11">
        <f t="shared" si="1039"/>
        <v>1107.7152343704383</v>
      </c>
      <c r="E2149" s="11">
        <f t="shared" si="1025"/>
        <v>901.83595257256047</v>
      </c>
      <c r="F2149" s="11">
        <f t="shared" si="1040"/>
        <v>474.15834121863548</v>
      </c>
      <c r="G2149" s="11">
        <f t="shared" si="1026"/>
        <v>746.82087257843466</v>
      </c>
      <c r="H2149" s="11">
        <f t="shared" si="1027"/>
        <v>638.27885657581055</v>
      </c>
      <c r="I2149" s="24">
        <f t="shared" si="1041"/>
        <v>474.15834121863548</v>
      </c>
      <c r="J2149" s="12">
        <f t="shared" si="1028"/>
        <v>0.17834036660041838</v>
      </c>
      <c r="K2149" s="24">
        <f t="shared" si="1029"/>
        <v>648.22730683525504</v>
      </c>
      <c r="L2149" s="12">
        <f t="shared" si="1042"/>
        <v>0.16796333371467981</v>
      </c>
      <c r="M2149" s="24">
        <f t="shared" si="1043"/>
        <v>746.82087257843466</v>
      </c>
      <c r="N2149" s="12">
        <f t="shared" si="1030"/>
        <v>0.23056091438745638</v>
      </c>
      <c r="O2149" s="24">
        <f t="shared" si="1031"/>
        <v>1671.3601240484256</v>
      </c>
      <c r="P2149" s="12">
        <f t="shared" si="1044"/>
        <v>0.12097058956890407</v>
      </c>
      <c r="Q2149" s="24">
        <f t="shared" si="1045"/>
        <v>638.27885657581055</v>
      </c>
      <c r="R2149" s="12">
        <f t="shared" si="1032"/>
        <v>0.26613139651725115</v>
      </c>
      <c r="S2149" s="24">
        <f t="shared" si="1033"/>
        <v>796.3835831955181</v>
      </c>
      <c r="T2149" s="12">
        <f t="shared" si="1046"/>
        <v>0.18019048488861325</v>
      </c>
      <c r="W2149" s="24">
        <f t="shared" si="1047"/>
        <v>748.91252604473164</v>
      </c>
      <c r="X2149" s="24">
        <f t="shared" si="1048"/>
        <v>1539.834561886996</v>
      </c>
      <c r="Y2149" s="13">
        <f t="shared" si="1034"/>
        <v>0.19131192122481339</v>
      </c>
      <c r="Z2149" s="24">
        <f t="shared" si="1035"/>
        <v>3823.0856631957208</v>
      </c>
      <c r="AA2149" s="24">
        <f t="shared" si="1036"/>
        <v>22628.913062209209</v>
      </c>
      <c r="AB2149" s="24">
        <f t="shared" si="1049"/>
        <v>746.82087257843466</v>
      </c>
      <c r="AC2149" s="24">
        <f t="shared" si="1050"/>
        <v>638.27885657581055</v>
      </c>
      <c r="AE2149" s="14">
        <f t="shared" si="1051"/>
        <v>177.58333333333334</v>
      </c>
      <c r="AF2149" s="24">
        <f t="shared" ref="AF2149:AF2212" si="1055">IF(AC2149&lt;=450,Thetha0_0,IF(AC2149&gt;=650,Thetha0_2,(IF(AC2149&lt;=550,Thetha0_0+(Thetha0_1-Thetha0_0)/100*(AC2149-450),Thetha0_1+(Thetha0_2-Thetha0_1)/100*(AC2149-450)))))</f>
        <v>544.13942828790528</v>
      </c>
      <c r="AG2149" s="3">
        <f t="shared" si="1052"/>
        <v>-1</v>
      </c>
      <c r="AH2149" s="3">
        <f>IF(AC2149&lt;=450,AthetaR30_0,IF(AC2149&gt;=650,AthetaR30_2,(IF(AC2149&lt;=550,AthetaR30_0+(AthetaR30_1-AthetaR30_0)/100*(AC2149-450),AthetaR30_1+(AthetaR30_2-AthetaR30_1)/100*(AC2149-450)))))</f>
        <v>0</v>
      </c>
      <c r="AI2149" s="3">
        <f>IF(AD2149&lt;=450,AthetaR60_0,IF(AD2149&gt;=650,AthetaR60_2,(IF(AD2149&lt;=550,AthetaR60_0+(AthetaR60_1-AthetaR60_0)/100*(AD2149-450),AthetaR60_1+(AthetaR60_2-AthetaR60_1)/100*(AD2149-450)))))</f>
        <v>0.5</v>
      </c>
      <c r="AJ2149" s="3">
        <f>IF(AE2149&lt;=450,AthetaR90_0,IF(AE2149&gt;=650,AthetaR90_2,(IF(AE2149&lt;=550,AthetaR90_0+(AthetaR90_1-AthetaR90_0)/100*(AE2149-450),AthetaR90_1+(AthetaR90_2-AthetaR90_1)/100*(AE2149-450)))))</f>
        <v>1.3</v>
      </c>
      <c r="AK2149" s="3">
        <f>IF(AF2149&lt;=450,AthetaR120_0,IF(AF2149&gt;=650,AthetaR120_2,(IF(AF2149&lt;=550,AthetaR120_0+(AthetaR120_1-AthetaR120_0)/100*(AF2149-450),AthetaR120_1+(AthetaR120_2-AthetaR120_1)/100*(AF2149-450)))))</f>
        <v>1.222196116327082</v>
      </c>
      <c r="AL2149" s="24">
        <f t="shared" si="1053"/>
        <v>746.82087257843466</v>
      </c>
      <c r="AM2149" s="14">
        <f t="shared" si="1054"/>
        <v>625.2086227064392</v>
      </c>
    </row>
    <row r="2150" spans="2:39" x14ac:dyDescent="0.25">
      <c r="B2150" s="3">
        <f t="shared" si="1037"/>
        <v>10660</v>
      </c>
      <c r="C2150" s="14">
        <f t="shared" si="1038"/>
        <v>177.66666666666666</v>
      </c>
      <c r="D2150" s="11">
        <f t="shared" si="1039"/>
        <v>1107.7854789081791</v>
      </c>
      <c r="E2150" s="11">
        <f t="shared" si="1025"/>
        <v>902.04975092121254</v>
      </c>
      <c r="F2150" s="11">
        <f t="shared" si="1040"/>
        <v>474.32630455235017</v>
      </c>
      <c r="G2150" s="11">
        <f t="shared" si="1026"/>
        <v>746.94184316800352</v>
      </c>
      <c r="H2150" s="11">
        <f t="shared" si="1027"/>
        <v>638.45904706069916</v>
      </c>
      <c r="I2150" s="24">
        <f t="shared" si="1041"/>
        <v>474.32630455235017</v>
      </c>
      <c r="J2150" s="12">
        <f t="shared" si="1028"/>
        <v>0.17830950667548723</v>
      </c>
      <c r="K2150" s="24">
        <f t="shared" si="1029"/>
        <v>648.33949516665837</v>
      </c>
      <c r="L2150" s="12">
        <f t="shared" si="1042"/>
        <v>0.16791040980490377</v>
      </c>
      <c r="M2150" s="24">
        <f t="shared" si="1043"/>
        <v>746.94184316800352</v>
      </c>
      <c r="N2150" s="12">
        <f t="shared" si="1030"/>
        <v>0.23174603021685727</v>
      </c>
      <c r="O2150" s="24">
        <f t="shared" si="1031"/>
        <v>1662.8130290333108</v>
      </c>
      <c r="P2150" s="12">
        <f t="shared" si="1044"/>
        <v>0.12153056078899274</v>
      </c>
      <c r="Q2150" s="24">
        <f t="shared" si="1045"/>
        <v>638.45904706069916</v>
      </c>
      <c r="R2150" s="12">
        <f t="shared" si="1032"/>
        <v>0.2660525471714556</v>
      </c>
      <c r="S2150" s="24">
        <f t="shared" si="1033"/>
        <v>796.6196054595589</v>
      </c>
      <c r="T2150" s="12">
        <f t="shared" si="1046"/>
        <v>0.18009975413585844</v>
      </c>
      <c r="W2150" s="24">
        <f t="shared" si="1047"/>
        <v>749.10383796595647</v>
      </c>
      <c r="X2150" s="24">
        <f t="shared" si="1048"/>
        <v>1529.3216688919656</v>
      </c>
      <c r="Y2150" s="13">
        <f t="shared" si="1034"/>
        <v>0.19274650355589243</v>
      </c>
      <c r="Z2150" s="24">
        <f t="shared" si="1035"/>
        <v>3823.6478238814016</v>
      </c>
      <c r="AA2150" s="24">
        <f t="shared" si="1036"/>
        <v>22644.755728167744</v>
      </c>
      <c r="AB2150" s="24">
        <f t="shared" si="1049"/>
        <v>746.94184316800352</v>
      </c>
      <c r="AC2150" s="24">
        <f t="shared" si="1050"/>
        <v>638.45904706069916</v>
      </c>
      <c r="AE2150" s="14">
        <f t="shared" si="1051"/>
        <v>177.66666666666666</v>
      </c>
      <c r="AF2150" s="24">
        <f t="shared" si="1055"/>
        <v>544.22952353034952</v>
      </c>
      <c r="AG2150" s="3">
        <f t="shared" si="1052"/>
        <v>-1</v>
      </c>
      <c r="AH2150" s="3">
        <f>IF(AC2150&lt;=450,AthetaR30_0,IF(AC2150&gt;=650,AthetaR30_2,(IF(AC2150&lt;=550,AthetaR30_0+(AthetaR30_1-AthetaR30_0)/100*(AC2150-450),AthetaR30_1+(AthetaR30_2-AthetaR30_1)/100*(AC2150-450)))))</f>
        <v>0</v>
      </c>
      <c r="AI2150" s="3">
        <f>IF(AD2150&lt;=450,AthetaR60_0,IF(AD2150&gt;=650,AthetaR60_2,(IF(AD2150&lt;=550,AthetaR60_0+(AthetaR60_1-AthetaR60_0)/100*(AD2150-450),AthetaR60_1+(AthetaR60_2-AthetaR60_1)/100*(AD2150-450)))))</f>
        <v>0.5</v>
      </c>
      <c r="AJ2150" s="3">
        <f>IF(AE2150&lt;=450,AthetaR90_0,IF(AE2150&gt;=650,AthetaR90_2,(IF(AE2150&lt;=550,AthetaR90_0+(AthetaR90_1-AthetaR90_0)/100*(AE2150-450),AthetaR90_1+(AthetaR90_2-AthetaR90_1)/100*(AE2150-450)))))</f>
        <v>1.3</v>
      </c>
      <c r="AK2150" s="3">
        <f>IF(AF2150&lt;=450,AthetaR120_0,IF(AF2150&gt;=650,AthetaR120_2,(IF(AF2150&lt;=550,AthetaR120_0+(AthetaR120_1-AthetaR120_0)/100*(AF2150-450),AthetaR120_1+(AthetaR120_2-AthetaR120_1)/100*(AF2150-450)))))</f>
        <v>1.2215474305814835</v>
      </c>
      <c r="AL2150" s="24">
        <f t="shared" si="1053"/>
        <v>746.94184316800352</v>
      </c>
      <c r="AM2150" s="14">
        <f t="shared" si="1054"/>
        <v>625.37866110452205</v>
      </c>
    </row>
    <row r="2151" spans="2:39" x14ac:dyDescent="0.25">
      <c r="B2151" s="3">
        <f t="shared" si="1037"/>
        <v>10665</v>
      </c>
      <c r="C2151" s="14">
        <f t="shared" si="1038"/>
        <v>177.75</v>
      </c>
      <c r="D2151" s="11">
        <f t="shared" si="1039"/>
        <v>1107.8556905290779</v>
      </c>
      <c r="E2151" s="11">
        <f t="shared" si="1025"/>
        <v>902.2635492698646</v>
      </c>
      <c r="F2151" s="11">
        <f t="shared" si="1040"/>
        <v>474.49421496215507</v>
      </c>
      <c r="G2151" s="11">
        <f t="shared" si="1026"/>
        <v>747.0633737287925</v>
      </c>
      <c r="H2151" s="11">
        <f t="shared" si="1027"/>
        <v>638.63914681483504</v>
      </c>
      <c r="I2151" s="24">
        <f t="shared" si="1041"/>
        <v>474.49421496215507</v>
      </c>
      <c r="J2151" s="12">
        <f t="shared" si="1028"/>
        <v>0.17827864437011212</v>
      </c>
      <c r="K2151" s="24">
        <f t="shared" si="1029"/>
        <v>648.45173099589772</v>
      </c>
      <c r="L2151" s="12">
        <f t="shared" si="1042"/>
        <v>0.16785749634960656</v>
      </c>
      <c r="M2151" s="24">
        <f t="shared" si="1043"/>
        <v>747.0633737287925</v>
      </c>
      <c r="N2151" s="12">
        <f t="shared" si="1030"/>
        <v>0.23293071071304652</v>
      </c>
      <c r="O2151" s="24">
        <f t="shared" si="1031"/>
        <v>1654.3559983640839</v>
      </c>
      <c r="P2151" s="12">
        <f t="shared" si="1044"/>
        <v>0.12208953017351916</v>
      </c>
      <c r="Q2151" s="24">
        <f t="shared" si="1045"/>
        <v>638.63914681483504</v>
      </c>
      <c r="R2151" s="12">
        <f t="shared" si="1032"/>
        <v>0.26597349868640924</v>
      </c>
      <c r="S2151" s="24">
        <f t="shared" si="1033"/>
        <v>796.85636428433224</v>
      </c>
      <c r="T2151" s="12">
        <f t="shared" si="1046"/>
        <v>0.1800089415798618</v>
      </c>
      <c r="W2151" s="24">
        <f t="shared" si="1047"/>
        <v>749.29658446951237</v>
      </c>
      <c r="X2151" s="24">
        <f t="shared" si="1048"/>
        <v>1518.952271239121</v>
      </c>
      <c r="Y2151" s="13">
        <f t="shared" si="1034"/>
        <v>0.19418114853561891</v>
      </c>
      <c r="Z2151" s="24">
        <f t="shared" si="1035"/>
        <v>3824.1741200088059</v>
      </c>
      <c r="AA2151" s="24">
        <f t="shared" si="1036"/>
        <v>22660.436356800266</v>
      </c>
      <c r="AB2151" s="24">
        <f t="shared" si="1049"/>
        <v>747.0633737287925</v>
      </c>
      <c r="AC2151" s="24">
        <f t="shared" si="1050"/>
        <v>638.63914681483504</v>
      </c>
      <c r="AE2151" s="14">
        <f t="shared" si="1051"/>
        <v>177.75</v>
      </c>
      <c r="AF2151" s="24">
        <f t="shared" si="1055"/>
        <v>544.31957340741747</v>
      </c>
      <c r="AG2151" s="3">
        <f t="shared" si="1052"/>
        <v>-1</v>
      </c>
      <c r="AH2151" s="3">
        <f>IF(AC2151&lt;=450,AthetaR30_0,IF(AC2151&gt;=650,AthetaR30_2,(IF(AC2151&lt;=550,AthetaR30_0+(AthetaR30_1-AthetaR30_0)/100*(AC2151-450),AthetaR30_1+(AthetaR30_2-AthetaR30_1)/100*(AC2151-450)))))</f>
        <v>0</v>
      </c>
      <c r="AI2151" s="3">
        <f>IF(AD2151&lt;=450,AthetaR60_0,IF(AD2151&gt;=650,AthetaR60_2,(IF(AD2151&lt;=550,AthetaR60_0+(AthetaR60_1-AthetaR60_0)/100*(AD2151-450),AthetaR60_1+(AthetaR60_2-AthetaR60_1)/100*(AD2151-450)))))</f>
        <v>0.5</v>
      </c>
      <c r="AJ2151" s="3">
        <f>IF(AE2151&lt;=450,AthetaR90_0,IF(AE2151&gt;=650,AthetaR90_2,(IF(AE2151&lt;=550,AthetaR90_0+(AthetaR90_1-AthetaR90_0)/100*(AE2151-450),AthetaR90_1+(AthetaR90_2-AthetaR90_1)/100*(AE2151-450)))))</f>
        <v>1.3</v>
      </c>
      <c r="AK2151" s="3">
        <f>IF(AF2151&lt;=450,AthetaR120_0,IF(AF2151&gt;=650,AthetaR120_2,(IF(AF2151&lt;=550,AthetaR120_0+(AthetaR120_1-AthetaR120_0)/100*(AF2151-450),AthetaR120_1+(AthetaR120_2-AthetaR120_1)/100*(AF2151-450)))))</f>
        <v>1.2208990714665944</v>
      </c>
      <c r="AL2151" s="24">
        <f t="shared" si="1053"/>
        <v>747.0633737287925</v>
      </c>
      <c r="AM2151" s="14">
        <f t="shared" si="1054"/>
        <v>625.54851246869987</v>
      </c>
    </row>
    <row r="2152" spans="2:39" x14ac:dyDescent="0.25">
      <c r="B2152" s="3">
        <f t="shared" si="1037"/>
        <v>10670</v>
      </c>
      <c r="C2152" s="14">
        <f t="shared" si="1038"/>
        <v>177.83333333333334</v>
      </c>
      <c r="D2152" s="11">
        <f t="shared" si="1039"/>
        <v>1107.9258692639705</v>
      </c>
      <c r="E2152" s="11">
        <f t="shared" si="1025"/>
        <v>902.47734761851666</v>
      </c>
      <c r="F2152" s="11">
        <f t="shared" si="1040"/>
        <v>474.66207245850467</v>
      </c>
      <c r="G2152" s="11">
        <f t="shared" si="1026"/>
        <v>747.18546325896602</v>
      </c>
      <c r="H2152" s="11">
        <f t="shared" si="1027"/>
        <v>638.81915575641494</v>
      </c>
      <c r="I2152" s="24">
        <f t="shared" si="1041"/>
        <v>474.66207245850467</v>
      </c>
      <c r="J2152" s="12">
        <f t="shared" si="1028"/>
        <v>0.17824777969459149</v>
      </c>
      <c r="K2152" s="24">
        <f t="shared" si="1029"/>
        <v>648.56401431467054</v>
      </c>
      <c r="L2152" s="12">
        <f t="shared" si="1042"/>
        <v>0.16780459336289297</v>
      </c>
      <c r="M2152" s="24">
        <f t="shared" si="1043"/>
        <v>747.18546325896602</v>
      </c>
      <c r="N2152" s="12">
        <f t="shared" si="1030"/>
        <v>0.23411490871701779</v>
      </c>
      <c r="O2152" s="24">
        <f t="shared" si="1031"/>
        <v>1645.9879491789347</v>
      </c>
      <c r="P2152" s="12">
        <f t="shared" si="1044"/>
        <v>0.1226474735144087</v>
      </c>
      <c r="Q2152" s="24">
        <f t="shared" si="1045"/>
        <v>638.81915575641494</v>
      </c>
      <c r="R2152" s="12">
        <f t="shared" si="1032"/>
        <v>0.26589425037302461</v>
      </c>
      <c r="S2152" s="24">
        <f t="shared" si="1033"/>
        <v>797.09386292445242</v>
      </c>
      <c r="T2152" s="12">
        <f t="shared" si="1046"/>
        <v>0.17991804688917643</v>
      </c>
      <c r="W2152" s="24">
        <f t="shared" si="1047"/>
        <v>749.49076561804793</v>
      </c>
      <c r="X2152" s="24">
        <f t="shared" si="1048"/>
        <v>1508.7242917949688</v>
      </c>
      <c r="Y2152" s="13">
        <f t="shared" si="1034"/>
        <v>0.19561571524151422</v>
      </c>
      <c r="Z2152" s="24">
        <f t="shared" si="1035"/>
        <v>3824.6645500117183</v>
      </c>
      <c r="AA2152" s="24">
        <f t="shared" si="1036"/>
        <v>22675.954654462144</v>
      </c>
      <c r="AB2152" s="24">
        <f t="shared" si="1049"/>
        <v>747.18546325896602</v>
      </c>
      <c r="AC2152" s="24">
        <f t="shared" si="1050"/>
        <v>638.81915575641494</v>
      </c>
      <c r="AE2152" s="14">
        <f t="shared" si="1051"/>
        <v>177.83333333333334</v>
      </c>
      <c r="AF2152" s="24">
        <f t="shared" si="1055"/>
        <v>544.40957787820753</v>
      </c>
      <c r="AG2152" s="3">
        <f t="shared" si="1052"/>
        <v>-1</v>
      </c>
      <c r="AH2152" s="3">
        <f>IF(AC2152&lt;=450,AthetaR30_0,IF(AC2152&gt;=650,AthetaR30_2,(IF(AC2152&lt;=550,AthetaR30_0+(AthetaR30_1-AthetaR30_0)/100*(AC2152-450),AthetaR30_1+(AthetaR30_2-AthetaR30_1)/100*(AC2152-450)))))</f>
        <v>0</v>
      </c>
      <c r="AI2152" s="3">
        <f>IF(AD2152&lt;=450,AthetaR60_0,IF(AD2152&gt;=650,AthetaR60_2,(IF(AD2152&lt;=550,AthetaR60_0+(AthetaR60_1-AthetaR60_0)/100*(AD2152-450),AthetaR60_1+(AthetaR60_2-AthetaR60_1)/100*(AD2152-450)))))</f>
        <v>0.5</v>
      </c>
      <c r="AJ2152" s="3">
        <f>IF(AE2152&lt;=450,AthetaR90_0,IF(AE2152&gt;=650,AthetaR90_2,(IF(AE2152&lt;=550,AthetaR90_0+(AthetaR90_1-AthetaR90_0)/100*(AE2152-450),AthetaR90_1+(AthetaR90_2-AthetaR90_1)/100*(AE2152-450)))))</f>
        <v>1.3</v>
      </c>
      <c r="AK2152" s="3">
        <f>IF(AF2152&lt;=450,AthetaR120_0,IF(AF2152&gt;=650,AthetaR120_2,(IF(AF2152&lt;=550,AthetaR120_0+(AthetaR120_1-AthetaR120_0)/100*(AF2152-450),AthetaR120_1+(AthetaR120_2-AthetaR120_1)/100*(AF2152-450)))))</f>
        <v>1.2202510392769059</v>
      </c>
      <c r="AL2152" s="24">
        <f t="shared" si="1053"/>
        <v>747.18546325896602</v>
      </c>
      <c r="AM2152" s="14">
        <f t="shared" si="1054"/>
        <v>625.71817663506613</v>
      </c>
    </row>
    <row r="2153" spans="2:39" x14ac:dyDescent="0.25">
      <c r="B2153" s="3">
        <f t="shared" si="1037"/>
        <v>10675</v>
      </c>
      <c r="C2153" s="14">
        <f t="shared" si="1038"/>
        <v>177.91666666666666</v>
      </c>
      <c r="D2153" s="11">
        <f t="shared" si="1039"/>
        <v>1107.9960151436492</v>
      </c>
      <c r="E2153" s="11">
        <f t="shared" si="1025"/>
        <v>902.69114596716872</v>
      </c>
      <c r="F2153" s="11">
        <f t="shared" si="1040"/>
        <v>474.82987705186758</v>
      </c>
      <c r="G2153" s="11">
        <f t="shared" si="1026"/>
        <v>747.30811073248049</v>
      </c>
      <c r="H2153" s="11">
        <f t="shared" si="1027"/>
        <v>638.9990738033041</v>
      </c>
      <c r="I2153" s="24">
        <f t="shared" si="1041"/>
        <v>474.82987705186758</v>
      </c>
      <c r="J2153" s="12">
        <f t="shared" si="1028"/>
        <v>0.17821691265923359</v>
      </c>
      <c r="K2153" s="24">
        <f t="shared" si="1029"/>
        <v>648.67634511460983</v>
      </c>
      <c r="L2153" s="12">
        <f t="shared" si="1042"/>
        <v>0.16775170085886004</v>
      </c>
      <c r="M2153" s="24">
        <f t="shared" si="1043"/>
        <v>747.30811073248049</v>
      </c>
      <c r="N2153" s="12">
        <f t="shared" si="1030"/>
        <v>0.23529857743547575</v>
      </c>
      <c r="O2153" s="24">
        <f t="shared" si="1031"/>
        <v>1637.7078122242767</v>
      </c>
      <c r="P2153" s="12">
        <f t="shared" si="1044"/>
        <v>0.12320436688091591</v>
      </c>
      <c r="Q2153" s="24">
        <f t="shared" si="1045"/>
        <v>638.9990738033041</v>
      </c>
      <c r="R2153" s="12">
        <f t="shared" si="1032"/>
        <v>0.26581480153931081</v>
      </c>
      <c r="S2153" s="24">
        <f t="shared" si="1033"/>
        <v>797.33210465291518</v>
      </c>
      <c r="T2153" s="12">
        <f t="shared" si="1046"/>
        <v>0.17982706973081761</v>
      </c>
      <c r="W2153" s="24">
        <f t="shared" si="1047"/>
        <v>749.68638133328943</v>
      </c>
      <c r="X2153" s="24">
        <f t="shared" si="1048"/>
        <v>1498.6356816316281</v>
      </c>
      <c r="Y2153" s="13">
        <f t="shared" si="1034"/>
        <v>0.19705006329914337</v>
      </c>
      <c r="Z2153" s="24">
        <f t="shared" si="1035"/>
        <v>3825.1191158469824</v>
      </c>
      <c r="AA2153" s="24">
        <f t="shared" si="1036"/>
        <v>22691.31034187249</v>
      </c>
      <c r="AB2153" s="24">
        <f t="shared" si="1049"/>
        <v>747.30811073248049</v>
      </c>
      <c r="AC2153" s="24">
        <f t="shared" si="1050"/>
        <v>638.9990738033041</v>
      </c>
      <c r="AE2153" s="14">
        <f t="shared" si="1051"/>
        <v>177.91666666666666</v>
      </c>
      <c r="AF2153" s="24">
        <f t="shared" si="1055"/>
        <v>544.49953690165205</v>
      </c>
      <c r="AG2153" s="3">
        <f t="shared" si="1052"/>
        <v>-1</v>
      </c>
      <c r="AH2153" s="3">
        <f>IF(AC2153&lt;=450,AthetaR30_0,IF(AC2153&gt;=650,AthetaR30_2,(IF(AC2153&lt;=550,AthetaR30_0+(AthetaR30_1-AthetaR30_0)/100*(AC2153-450),AthetaR30_1+(AthetaR30_2-AthetaR30_1)/100*(AC2153-450)))))</f>
        <v>0</v>
      </c>
      <c r="AI2153" s="3">
        <f>IF(AD2153&lt;=450,AthetaR60_0,IF(AD2153&gt;=650,AthetaR60_2,(IF(AD2153&lt;=550,AthetaR60_0+(AthetaR60_1-AthetaR60_0)/100*(AD2153-450),AthetaR60_1+(AthetaR60_2-AthetaR60_1)/100*(AD2153-450)))))</f>
        <v>0.5</v>
      </c>
      <c r="AJ2153" s="3">
        <f>IF(AE2153&lt;=450,AthetaR90_0,IF(AE2153&gt;=650,AthetaR90_2,(IF(AE2153&lt;=550,AthetaR90_0+(AthetaR90_1-AthetaR90_0)/100*(AE2153-450),AthetaR90_1+(AthetaR90_2-AthetaR90_1)/100*(AE2153-450)))))</f>
        <v>1.3</v>
      </c>
      <c r="AK2153" s="3">
        <f>IF(AF2153&lt;=450,AthetaR120_0,IF(AF2153&gt;=650,AthetaR120_2,(IF(AF2153&lt;=550,AthetaR120_0+(AthetaR120_1-AthetaR120_0)/100*(AF2153-450),AthetaR120_1+(AthetaR120_2-AthetaR120_1)/100*(AF2153-450)))))</f>
        <v>1.2196033343081054</v>
      </c>
      <c r="AL2153" s="24">
        <f t="shared" si="1053"/>
        <v>747.30811073248049</v>
      </c>
      <c r="AM2153" s="14">
        <f t="shared" si="1054"/>
        <v>625.88765344846024</v>
      </c>
    </row>
    <row r="2154" spans="2:39" x14ac:dyDescent="0.25">
      <c r="B2154" s="3">
        <f t="shared" si="1037"/>
        <v>10680</v>
      </c>
      <c r="C2154" s="14">
        <f t="shared" si="1038"/>
        <v>178</v>
      </c>
      <c r="D2154" s="11">
        <f t="shared" si="1039"/>
        <v>1108.0661281988625</v>
      </c>
      <c r="E2154" s="11">
        <f t="shared" si="1025"/>
        <v>902.90494431582079</v>
      </c>
      <c r="F2154" s="11">
        <f t="shared" si="1040"/>
        <v>474.99762875272643</v>
      </c>
      <c r="G2154" s="11">
        <f t="shared" si="1026"/>
        <v>747.43131509936143</v>
      </c>
      <c r="H2154" s="11">
        <f t="shared" si="1027"/>
        <v>639.17890087303488</v>
      </c>
      <c r="I2154" s="24">
        <f t="shared" si="1041"/>
        <v>474.99762875272643</v>
      </c>
      <c r="J2154" s="12">
        <f t="shared" si="1028"/>
        <v>0.17818604327435669</v>
      </c>
      <c r="K2154" s="24">
        <f t="shared" si="1029"/>
        <v>648.78872338728434</v>
      </c>
      <c r="L2154" s="12">
        <f t="shared" si="1042"/>
        <v>0.16769881885159302</v>
      </c>
      <c r="M2154" s="24">
        <f t="shared" si="1043"/>
        <v>747.43131509936143</v>
      </c>
      <c r="N2154" s="12">
        <f t="shared" si="1030"/>
        <v>0.23648167044707735</v>
      </c>
      <c r="O2154" s="24">
        <f t="shared" si="1031"/>
        <v>1629.5145316878832</v>
      </c>
      <c r="P2154" s="12">
        <f t="shared" si="1044"/>
        <v>0.1237601866220005</v>
      </c>
      <c r="Q2154" s="24">
        <f t="shared" si="1045"/>
        <v>639.17890087303488</v>
      </c>
      <c r="R2154" s="12">
        <f t="shared" si="1032"/>
        <v>0.26573515149035992</v>
      </c>
      <c r="S2154" s="24">
        <f t="shared" si="1033"/>
        <v>797.57109276122355</v>
      </c>
      <c r="T2154" s="12">
        <f t="shared" si="1046"/>
        <v>0.17973600977024795</v>
      </c>
      <c r="W2154" s="24">
        <f t="shared" si="1047"/>
        <v>749.88343139658855</v>
      </c>
      <c r="X2154" s="24">
        <f t="shared" si="1048"/>
        <v>1488.6844197299508</v>
      </c>
      <c r="Y2154" s="13">
        <f t="shared" si="1034"/>
        <v>0.19848405293471919</v>
      </c>
      <c r="Z2154" s="24">
        <f t="shared" si="1035"/>
        <v>3825.5378229808057</v>
      </c>
      <c r="AA2154" s="24">
        <f t="shared" si="1036"/>
        <v>22706.50315409297</v>
      </c>
      <c r="AB2154" s="24">
        <f t="shared" si="1049"/>
        <v>747.43131509936143</v>
      </c>
      <c r="AC2154" s="24">
        <f t="shared" si="1050"/>
        <v>639.17890087303488</v>
      </c>
      <c r="AE2154" s="14">
        <f t="shared" si="1051"/>
        <v>178</v>
      </c>
      <c r="AF2154" s="24">
        <f t="shared" si="1055"/>
        <v>544.58945043651738</v>
      </c>
      <c r="AG2154" s="3">
        <f t="shared" si="1052"/>
        <v>-1</v>
      </c>
      <c r="AH2154" s="3">
        <f>IF(AC2154&lt;=450,AthetaR30_0,IF(AC2154&gt;=650,AthetaR30_2,(IF(AC2154&lt;=550,AthetaR30_0+(AthetaR30_1-AthetaR30_0)/100*(AC2154-450),AthetaR30_1+(AthetaR30_2-AthetaR30_1)/100*(AC2154-450)))))</f>
        <v>0</v>
      </c>
      <c r="AI2154" s="3">
        <f>IF(AD2154&lt;=450,AthetaR60_0,IF(AD2154&gt;=650,AthetaR60_2,(IF(AD2154&lt;=550,AthetaR60_0+(AthetaR60_1-AthetaR60_0)/100*(AD2154-450),AthetaR60_1+(AthetaR60_2-AthetaR60_1)/100*(AD2154-450)))))</f>
        <v>0.5</v>
      </c>
      <c r="AJ2154" s="3">
        <f>IF(AE2154&lt;=450,AthetaR90_0,IF(AE2154&gt;=650,AthetaR90_2,(IF(AE2154&lt;=550,AthetaR90_0+(AthetaR90_1-AthetaR90_0)/100*(AE2154-450),AthetaR90_1+(AthetaR90_2-AthetaR90_1)/100*(AE2154-450)))))</f>
        <v>1.3</v>
      </c>
      <c r="AK2154" s="3">
        <f>IF(AF2154&lt;=450,AthetaR120_0,IF(AF2154&gt;=650,AthetaR120_2,(IF(AF2154&lt;=550,AthetaR120_0+(AthetaR120_1-AthetaR120_0)/100*(AF2154-450),AthetaR120_1+(AthetaR120_2-AthetaR120_1)/100*(AF2154-450)))))</f>
        <v>1.2189559568570751</v>
      </c>
      <c r="AL2154" s="24">
        <f t="shared" si="1053"/>
        <v>747.43131509936143</v>
      </c>
      <c r="AM2154" s="14">
        <f t="shared" si="1054"/>
        <v>626.05694276244412</v>
      </c>
    </row>
    <row r="2155" spans="2:39" x14ac:dyDescent="0.25">
      <c r="B2155" s="3">
        <f t="shared" si="1037"/>
        <v>10685</v>
      </c>
      <c r="C2155" s="14">
        <f t="shared" si="1038"/>
        <v>178.08333333333334</v>
      </c>
      <c r="D2155" s="11">
        <f t="shared" si="1039"/>
        <v>1108.1362084603161</v>
      </c>
      <c r="E2155" s="11">
        <f t="shared" si="1025"/>
        <v>903.11874266447285</v>
      </c>
      <c r="F2155" s="11">
        <f t="shared" si="1040"/>
        <v>475.16532757157802</v>
      </c>
      <c r="G2155" s="11">
        <f t="shared" si="1026"/>
        <v>747.55507528598343</v>
      </c>
      <c r="H2155" s="11">
        <f t="shared" si="1027"/>
        <v>639.35863688280517</v>
      </c>
      <c r="I2155" s="24">
        <f t="shared" si="1041"/>
        <v>475.16532757157802</v>
      </c>
      <c r="J2155" s="12">
        <f t="shared" si="1028"/>
        <v>0.17815517155028895</v>
      </c>
      <c r="K2155" s="24">
        <f t="shared" si="1029"/>
        <v>648.90114912419881</v>
      </c>
      <c r="L2155" s="12">
        <f t="shared" si="1042"/>
        <v>0.16764594735515309</v>
      </c>
      <c r="M2155" s="24">
        <f t="shared" si="1043"/>
        <v>747.55507528598343</v>
      </c>
      <c r="N2155" s="12">
        <f t="shared" si="1030"/>
        <v>0.23766414170847994</v>
      </c>
      <c r="O2155" s="24">
        <f t="shared" si="1031"/>
        <v>1621.4070650338588</v>
      </c>
      <c r="P2155" s="12">
        <f t="shared" si="1044"/>
        <v>0.12431490936856893</v>
      </c>
      <c r="Q2155" s="24">
        <f t="shared" si="1045"/>
        <v>639.35863688280517</v>
      </c>
      <c r="R2155" s="12">
        <f t="shared" si="1032"/>
        <v>0.265655299528333</v>
      </c>
      <c r="S2155" s="24">
        <f t="shared" si="1033"/>
        <v>797.81083055951342</v>
      </c>
      <c r="T2155" s="12">
        <f t="shared" si="1046"/>
        <v>0.17964486667135257</v>
      </c>
      <c r="W2155" s="24">
        <f t="shared" si="1047"/>
        <v>750.08191544952331</v>
      </c>
      <c r="X2155" s="24">
        <f t="shared" si="1048"/>
        <v>1478.8685126835717</v>
      </c>
      <c r="Y2155" s="13">
        <f t="shared" si="1034"/>
        <v>0.19991754502678247</v>
      </c>
      <c r="Z2155" s="24">
        <f t="shared" si="1035"/>
        <v>3825.9206803737384</v>
      </c>
      <c r="AA2155" s="24">
        <f t="shared" si="1036"/>
        <v>22721.532840501088</v>
      </c>
      <c r="AB2155" s="24">
        <f t="shared" si="1049"/>
        <v>747.55507528598343</v>
      </c>
      <c r="AC2155" s="24">
        <f t="shared" si="1050"/>
        <v>639.35863688280517</v>
      </c>
      <c r="AE2155" s="14">
        <f t="shared" si="1051"/>
        <v>178.08333333333334</v>
      </c>
      <c r="AF2155" s="24">
        <f t="shared" si="1055"/>
        <v>544.67931844140253</v>
      </c>
      <c r="AG2155" s="3">
        <f t="shared" si="1052"/>
        <v>-1</v>
      </c>
      <c r="AH2155" s="3">
        <f>IF(AC2155&lt;=450,AthetaR30_0,IF(AC2155&gt;=650,AthetaR30_2,(IF(AC2155&lt;=550,AthetaR30_0+(AthetaR30_1-AthetaR30_0)/100*(AC2155-450),AthetaR30_1+(AthetaR30_2-AthetaR30_1)/100*(AC2155-450)))))</f>
        <v>0</v>
      </c>
      <c r="AI2155" s="3">
        <f>IF(AD2155&lt;=450,AthetaR60_0,IF(AD2155&gt;=650,AthetaR60_2,(IF(AD2155&lt;=550,AthetaR60_0+(AthetaR60_1-AthetaR60_0)/100*(AD2155-450),AthetaR60_1+(AthetaR60_2-AthetaR60_1)/100*(AD2155-450)))))</f>
        <v>0.5</v>
      </c>
      <c r="AJ2155" s="3">
        <f>IF(AE2155&lt;=450,AthetaR90_0,IF(AE2155&gt;=650,AthetaR90_2,(IF(AE2155&lt;=550,AthetaR90_0+(AthetaR90_1-AthetaR90_0)/100*(AE2155-450),AthetaR90_1+(AthetaR90_2-AthetaR90_1)/100*(AE2155-450)))))</f>
        <v>1.3</v>
      </c>
      <c r="AK2155" s="3">
        <f>IF(AF2155&lt;=450,AthetaR120_0,IF(AF2155&gt;=650,AthetaR120_2,(IF(AF2155&lt;=550,AthetaR120_0+(AthetaR120_1-AthetaR120_0)/100*(AF2155-450),AthetaR120_1+(AthetaR120_2-AthetaR120_1)/100*(AF2155-450)))))</f>
        <v>1.218308907221902</v>
      </c>
      <c r="AL2155" s="24">
        <f t="shared" si="1053"/>
        <v>747.55507528598343</v>
      </c>
      <c r="AM2155" s="14">
        <f t="shared" si="1054"/>
        <v>626.22604443927514</v>
      </c>
    </row>
    <row r="2156" spans="2:39" x14ac:dyDescent="0.25">
      <c r="B2156" s="3">
        <f t="shared" si="1037"/>
        <v>10690</v>
      </c>
      <c r="C2156" s="14">
        <f t="shared" si="1038"/>
        <v>178.16666666666666</v>
      </c>
      <c r="D2156" s="11">
        <f t="shared" si="1039"/>
        <v>1108.2062559586732</v>
      </c>
      <c r="E2156" s="11">
        <f t="shared" si="1025"/>
        <v>903.33254101312491</v>
      </c>
      <c r="F2156" s="11">
        <f t="shared" si="1040"/>
        <v>475.33297351893316</v>
      </c>
      <c r="G2156" s="11">
        <f t="shared" si="1026"/>
        <v>747.67939019535197</v>
      </c>
      <c r="H2156" s="11">
        <f t="shared" si="1027"/>
        <v>639.53828174947648</v>
      </c>
      <c r="I2156" s="24">
        <f t="shared" si="1041"/>
        <v>475.33297351893316</v>
      </c>
      <c r="J2156" s="12">
        <f t="shared" si="1028"/>
        <v>0.17812429749736841</v>
      </c>
      <c r="K2156" s="24">
        <f t="shared" si="1029"/>
        <v>649.01362231679366</v>
      </c>
      <c r="L2156" s="12">
        <f t="shared" si="1042"/>
        <v>0.1675930863835656</v>
      </c>
      <c r="M2156" s="24">
        <f t="shared" si="1043"/>
        <v>747.67939019535197</v>
      </c>
      <c r="N2156" s="12">
        <f t="shared" si="1030"/>
        <v>0.23884594556018884</v>
      </c>
      <c r="O2156" s="24">
        <f t="shared" si="1031"/>
        <v>1613.3843828394806</v>
      </c>
      <c r="P2156" s="12">
        <f t="shared" si="1044"/>
        <v>0.12486851203559075</v>
      </c>
      <c r="Q2156" s="24">
        <f t="shared" si="1045"/>
        <v>639.53828174947648</v>
      </c>
      <c r="R2156" s="12">
        <f t="shared" si="1032"/>
        <v>0.26557524495244689</v>
      </c>
      <c r="S2156" s="24">
        <f t="shared" si="1033"/>
        <v>798.05132137667999</v>
      </c>
      <c r="T2156" s="12">
        <f t="shared" si="1046"/>
        <v>0.179553640096413</v>
      </c>
      <c r="W2156" s="24">
        <f t="shared" si="1047"/>
        <v>750.28183299455009</v>
      </c>
      <c r="X2156" s="24">
        <f t="shared" si="1048"/>
        <v>1469.1859944039934</v>
      </c>
      <c r="Y2156" s="13">
        <f t="shared" si="1034"/>
        <v>0.20135040115691574</v>
      </c>
      <c r="Z2156" s="24">
        <f t="shared" si="1035"/>
        <v>3826.2677004643706</v>
      </c>
      <c r="AA2156" s="24">
        <f t="shared" si="1036"/>
        <v>22736.399164758259</v>
      </c>
      <c r="AB2156" s="24">
        <f t="shared" si="1049"/>
        <v>747.67939019535197</v>
      </c>
      <c r="AC2156" s="24">
        <f t="shared" si="1050"/>
        <v>639.53828174947648</v>
      </c>
      <c r="AE2156" s="14">
        <f t="shared" si="1051"/>
        <v>178.16666666666666</v>
      </c>
      <c r="AF2156" s="24">
        <f t="shared" si="1055"/>
        <v>544.76914087473824</v>
      </c>
      <c r="AG2156" s="3">
        <f t="shared" si="1052"/>
        <v>-1</v>
      </c>
      <c r="AH2156" s="3">
        <f>IF(AC2156&lt;=450,AthetaR30_0,IF(AC2156&gt;=650,AthetaR30_2,(IF(AC2156&lt;=550,AthetaR30_0+(AthetaR30_1-AthetaR30_0)/100*(AC2156-450),AthetaR30_1+(AthetaR30_2-AthetaR30_1)/100*(AC2156-450)))))</f>
        <v>0</v>
      </c>
      <c r="AI2156" s="3">
        <f>IF(AD2156&lt;=450,AthetaR60_0,IF(AD2156&gt;=650,AthetaR60_2,(IF(AD2156&lt;=550,AthetaR60_0+(AthetaR60_1-AthetaR60_0)/100*(AD2156-450),AthetaR60_1+(AthetaR60_2-AthetaR60_1)/100*(AD2156-450)))))</f>
        <v>0.5</v>
      </c>
      <c r="AJ2156" s="3">
        <f>IF(AE2156&lt;=450,AthetaR90_0,IF(AE2156&gt;=650,AthetaR90_2,(IF(AE2156&lt;=550,AthetaR90_0+(AthetaR90_1-AthetaR90_0)/100*(AE2156-450),AthetaR90_1+(AthetaR90_2-AthetaR90_1)/100*(AE2156-450)))))</f>
        <v>1.3</v>
      </c>
      <c r="AK2156" s="3">
        <f>IF(AF2156&lt;=450,AthetaR120_0,IF(AF2156&gt;=650,AthetaR120_2,(IF(AF2156&lt;=550,AthetaR120_0+(AthetaR120_1-AthetaR120_0)/100*(AF2156-450),AthetaR120_1+(AthetaR120_2-AthetaR120_1)/100*(AF2156-450)))))</f>
        <v>1.2176621857018848</v>
      </c>
      <c r="AL2156" s="24">
        <f t="shared" si="1053"/>
        <v>747.67939019535197</v>
      </c>
      <c r="AM2156" s="14">
        <f t="shared" si="1054"/>
        <v>626.3949583498752</v>
      </c>
    </row>
    <row r="2157" spans="2:39" x14ac:dyDescent="0.25">
      <c r="B2157" s="3">
        <f t="shared" si="1037"/>
        <v>10695</v>
      </c>
      <c r="C2157" s="14">
        <f t="shared" si="1038"/>
        <v>178.25</v>
      </c>
      <c r="D2157" s="11">
        <f t="shared" si="1039"/>
        <v>1108.2762707245531</v>
      </c>
      <c r="E2157" s="11">
        <f t="shared" si="1025"/>
        <v>903.54633936177709</v>
      </c>
      <c r="F2157" s="11">
        <f t="shared" si="1040"/>
        <v>475.50056660531675</v>
      </c>
      <c r="G2157" s="11">
        <f t="shared" si="1026"/>
        <v>747.80425870738759</v>
      </c>
      <c r="H2157" s="11">
        <f t="shared" si="1027"/>
        <v>639.71783538957288</v>
      </c>
      <c r="I2157" s="24">
        <f t="shared" si="1041"/>
        <v>475.50056660531675</v>
      </c>
      <c r="J2157" s="12">
        <f t="shared" si="1028"/>
        <v>0.17809342112594276</v>
      </c>
      <c r="K2157" s="24">
        <f t="shared" si="1029"/>
        <v>649.12614295644619</v>
      </c>
      <c r="L2157" s="12">
        <f t="shared" si="1042"/>
        <v>0.16754023595087628</v>
      </c>
      <c r="M2157" s="24">
        <f t="shared" si="1043"/>
        <v>747.80425870738759</v>
      </c>
      <c r="N2157" s="12">
        <f t="shared" si="1030"/>
        <v>0.24002703673221099</v>
      </c>
      <c r="O2157" s="24">
        <f t="shared" si="1031"/>
        <v>1605.4454686338449</v>
      </c>
      <c r="P2157" s="12">
        <f t="shared" si="1044"/>
        <v>0.12542097182418521</v>
      </c>
      <c r="Q2157" s="24">
        <f t="shared" si="1045"/>
        <v>639.71783538957288</v>
      </c>
      <c r="R2157" s="12">
        <f t="shared" si="1032"/>
        <v>0.26549498705895985</v>
      </c>
      <c r="S2157" s="24">
        <f t="shared" si="1033"/>
        <v>798.29256856050733</v>
      </c>
      <c r="T2157" s="12">
        <f t="shared" si="1046"/>
        <v>0.17946232970618436</v>
      </c>
      <c r="W2157" s="24">
        <f t="shared" si="1047"/>
        <v>750.48318339570699</v>
      </c>
      <c r="X2157" s="24">
        <f t="shared" si="1048"/>
        <v>1459.6349258266769</v>
      </c>
      <c r="Y2157" s="13">
        <f t="shared" si="1034"/>
        <v>0.20278248365946314</v>
      </c>
      <c r="Z2157" s="24">
        <f t="shared" si="1035"/>
        <v>3826.5788991517525</v>
      </c>
      <c r="AA2157" s="24">
        <f t="shared" si="1036"/>
        <v>22751.101904772546</v>
      </c>
      <c r="AB2157" s="24">
        <f t="shared" si="1049"/>
        <v>747.80425870738759</v>
      </c>
      <c r="AC2157" s="24">
        <f t="shared" si="1050"/>
        <v>639.71783538957288</v>
      </c>
      <c r="AE2157" s="14">
        <f t="shared" si="1051"/>
        <v>178.25</v>
      </c>
      <c r="AF2157" s="24">
        <f t="shared" si="1055"/>
        <v>544.85891769478644</v>
      </c>
      <c r="AG2157" s="3">
        <f t="shared" si="1052"/>
        <v>-1</v>
      </c>
      <c r="AH2157" s="3">
        <f>IF(AC2157&lt;=450,AthetaR30_0,IF(AC2157&gt;=650,AthetaR30_2,(IF(AC2157&lt;=550,AthetaR30_0+(AthetaR30_1-AthetaR30_0)/100*(AC2157-450),AthetaR30_1+(AthetaR30_2-AthetaR30_1)/100*(AC2157-450)))))</f>
        <v>0</v>
      </c>
      <c r="AI2157" s="3">
        <f>IF(AD2157&lt;=450,AthetaR60_0,IF(AD2157&gt;=650,AthetaR60_2,(IF(AD2157&lt;=550,AthetaR60_0+(AthetaR60_1-AthetaR60_0)/100*(AD2157-450),AthetaR60_1+(AthetaR60_2-AthetaR60_1)/100*(AD2157-450)))))</f>
        <v>0.5</v>
      </c>
      <c r="AJ2157" s="3">
        <f>IF(AE2157&lt;=450,AthetaR90_0,IF(AE2157&gt;=650,AthetaR90_2,(IF(AE2157&lt;=550,AthetaR90_0+(AthetaR90_1-AthetaR90_0)/100*(AE2157-450),AthetaR90_1+(AthetaR90_2-AthetaR90_1)/100*(AE2157-450)))))</f>
        <v>1.3</v>
      </c>
      <c r="AK2157" s="3">
        <f>IF(AF2157&lt;=450,AthetaR120_0,IF(AF2157&gt;=650,AthetaR120_2,(IF(AF2157&lt;=550,AthetaR120_0+(AthetaR120_1-AthetaR120_0)/100*(AF2157-450),AthetaR120_1+(AthetaR120_2-AthetaR120_1)/100*(AF2157-450)))))</f>
        <v>1.2170157925975378</v>
      </c>
      <c r="AL2157" s="24">
        <f t="shared" si="1053"/>
        <v>747.80425870738759</v>
      </c>
      <c r="AM2157" s="14">
        <f t="shared" si="1054"/>
        <v>626.56368437379649</v>
      </c>
    </row>
    <row r="2158" spans="2:39" x14ac:dyDescent="0.25">
      <c r="B2158" s="3">
        <f t="shared" si="1037"/>
        <v>10700</v>
      </c>
      <c r="C2158" s="14">
        <f t="shared" si="1038"/>
        <v>178.33333333333334</v>
      </c>
      <c r="D2158" s="11">
        <f t="shared" si="1039"/>
        <v>1108.3462527885329</v>
      </c>
      <c r="E2158" s="11">
        <f t="shared" si="1025"/>
        <v>903.76013771042915</v>
      </c>
      <c r="F2158" s="11">
        <f t="shared" si="1040"/>
        <v>475.66810684126762</v>
      </c>
      <c r="G2158" s="11">
        <f t="shared" si="1026"/>
        <v>747.92967967921174</v>
      </c>
      <c r="H2158" s="11">
        <f t="shared" si="1027"/>
        <v>639.89729771927909</v>
      </c>
      <c r="I2158" s="24">
        <f t="shared" si="1041"/>
        <v>475.66810684126762</v>
      </c>
      <c r="J2158" s="12">
        <f t="shared" si="1028"/>
        <v>0.17806254244636929</v>
      </c>
      <c r="K2158" s="24">
        <f t="shared" si="1029"/>
        <v>649.23871103446913</v>
      </c>
      <c r="L2158" s="12">
        <f t="shared" si="1042"/>
        <v>0.16748739607108262</v>
      </c>
      <c r="M2158" s="24">
        <f t="shared" si="1043"/>
        <v>747.92967967921174</v>
      </c>
      <c r="N2158" s="12">
        <f t="shared" si="1030"/>
        <v>0.24120737034950671</v>
      </c>
      <c r="O2158" s="24">
        <f t="shared" si="1031"/>
        <v>1597.5893187383513</v>
      </c>
      <c r="P2158" s="12">
        <f t="shared" si="1044"/>
        <v>0.12597226622341531</v>
      </c>
      <c r="Q2158" s="24">
        <f t="shared" si="1045"/>
        <v>639.89729771927909</v>
      </c>
      <c r="R2158" s="12">
        <f t="shared" si="1032"/>
        <v>0.26541452514115815</v>
      </c>
      <c r="S2158" s="24">
        <f t="shared" si="1033"/>
        <v>798.53457547779647</v>
      </c>
      <c r="T2158" s="12">
        <f t="shared" si="1046"/>
        <v>0.17937093515978436</v>
      </c>
      <c r="W2158" s="24">
        <f t="shared" si="1047"/>
        <v>750.68596587936645</v>
      </c>
      <c r="X2158" s="24">
        <f t="shared" si="1048"/>
        <v>1450.2133946182325</v>
      </c>
      <c r="Y2158" s="13">
        <f t="shared" si="1034"/>
        <v>0.20421365567021696</v>
      </c>
      <c r="Z2158" s="24">
        <f t="shared" si="1035"/>
        <v>3826.8542957765676</v>
      </c>
      <c r="AA2158" s="24">
        <f t="shared" si="1036"/>
        <v>22765.640852656394</v>
      </c>
      <c r="AB2158" s="24">
        <f t="shared" si="1049"/>
        <v>747.92967967921174</v>
      </c>
      <c r="AC2158" s="24">
        <f t="shared" si="1050"/>
        <v>639.89729771927909</v>
      </c>
      <c r="AE2158" s="14">
        <f t="shared" si="1051"/>
        <v>178.33333333333334</v>
      </c>
      <c r="AF2158" s="24">
        <f t="shared" si="1055"/>
        <v>544.94864885963955</v>
      </c>
      <c r="AG2158" s="3">
        <f t="shared" si="1052"/>
        <v>-1</v>
      </c>
      <c r="AH2158" s="3">
        <f>IF(AC2158&lt;=450,AthetaR30_0,IF(AC2158&gt;=650,AthetaR30_2,(IF(AC2158&lt;=550,AthetaR30_0+(AthetaR30_1-AthetaR30_0)/100*(AC2158-450),AthetaR30_1+(AthetaR30_2-AthetaR30_1)/100*(AC2158-450)))))</f>
        <v>0</v>
      </c>
      <c r="AI2158" s="3">
        <f>IF(AD2158&lt;=450,AthetaR60_0,IF(AD2158&gt;=650,AthetaR60_2,(IF(AD2158&lt;=550,AthetaR60_0+(AthetaR60_1-AthetaR60_0)/100*(AD2158-450),AthetaR60_1+(AthetaR60_2-AthetaR60_1)/100*(AD2158-450)))))</f>
        <v>0.5</v>
      </c>
      <c r="AJ2158" s="3">
        <f>IF(AE2158&lt;=450,AthetaR90_0,IF(AE2158&gt;=650,AthetaR90_2,(IF(AE2158&lt;=550,AthetaR90_0+(AthetaR90_1-AthetaR90_0)/100*(AE2158-450),AthetaR90_1+(AthetaR90_2-AthetaR90_1)/100*(AE2158-450)))))</f>
        <v>1.3</v>
      </c>
      <c r="AK2158" s="3">
        <f>IF(AF2158&lt;=450,AthetaR120_0,IF(AF2158&gt;=650,AthetaR120_2,(IF(AF2158&lt;=550,AthetaR120_0+(AthetaR120_1-AthetaR120_0)/100*(AF2158-450),AthetaR120_1+(AthetaR120_2-AthetaR120_1)/100*(AF2158-450)))))</f>
        <v>1.2163697282105954</v>
      </c>
      <c r="AL2158" s="24">
        <f t="shared" si="1053"/>
        <v>747.92967967921174</v>
      </c>
      <c r="AM2158" s="14">
        <f t="shared" si="1054"/>
        <v>626.73222239918528</v>
      </c>
    </row>
    <row r="2159" spans="2:39" x14ac:dyDescent="0.25">
      <c r="B2159" s="3">
        <f t="shared" si="1037"/>
        <v>10705</v>
      </c>
      <c r="C2159" s="14">
        <f t="shared" si="1038"/>
        <v>178.41666666666666</v>
      </c>
      <c r="D2159" s="11">
        <f t="shared" si="1039"/>
        <v>1108.4162021811462</v>
      </c>
      <c r="E2159" s="11">
        <f t="shared" si="1025"/>
        <v>903.97393605908121</v>
      </c>
      <c r="F2159" s="11">
        <f t="shared" si="1040"/>
        <v>475.83559423733868</v>
      </c>
      <c r="G2159" s="11">
        <f t="shared" si="1026"/>
        <v>748.05565194543522</v>
      </c>
      <c r="H2159" s="11">
        <f t="shared" si="1027"/>
        <v>640.07666865443889</v>
      </c>
      <c r="I2159" s="24">
        <f t="shared" si="1041"/>
        <v>475.83559423733868</v>
      </c>
      <c r="J2159" s="12">
        <f t="shared" si="1028"/>
        <v>0.17803166146901517</v>
      </c>
      <c r="K2159" s="24">
        <f t="shared" si="1029"/>
        <v>649.35132654211225</v>
      </c>
      <c r="L2159" s="12">
        <f t="shared" si="1042"/>
        <v>0.16743456675818252</v>
      </c>
      <c r="M2159" s="24">
        <f t="shared" si="1043"/>
        <v>748.05565194543522</v>
      </c>
      <c r="N2159" s="12">
        <f t="shared" si="1030"/>
        <v>0.2423869019372531</v>
      </c>
      <c r="O2159" s="24">
        <f t="shared" si="1031"/>
        <v>1589.8149421089327</v>
      </c>
      <c r="P2159" s="12">
        <f t="shared" si="1044"/>
        <v>0.12652237301212191</v>
      </c>
      <c r="Q2159" s="24">
        <f t="shared" si="1045"/>
        <v>640.07666865443889</v>
      </c>
      <c r="R2159" s="12">
        <f t="shared" si="1032"/>
        <v>0.26533385848934232</v>
      </c>
      <c r="S2159" s="24">
        <f t="shared" si="1033"/>
        <v>798.77734551449555</v>
      </c>
      <c r="T2159" s="12">
        <f t="shared" si="1046"/>
        <v>0.17927945611475868</v>
      </c>
      <c r="W2159" s="24">
        <f t="shared" si="1047"/>
        <v>750.89017953503662</v>
      </c>
      <c r="X2159" s="24">
        <f t="shared" si="1048"/>
        <v>1440.9195148847202</v>
      </c>
      <c r="Y2159" s="13">
        <f t="shared" si="1034"/>
        <v>0.2056437811740405</v>
      </c>
      <c r="Z2159" s="24">
        <f t="shared" si="1035"/>
        <v>3827.0939131011146</v>
      </c>
      <c r="AA2159" s="24">
        <f t="shared" si="1036"/>
        <v>22780.015814678849</v>
      </c>
      <c r="AB2159" s="24">
        <f t="shared" si="1049"/>
        <v>748.05565194543522</v>
      </c>
      <c r="AC2159" s="24">
        <f t="shared" si="1050"/>
        <v>640.07666865443889</v>
      </c>
      <c r="AE2159" s="14">
        <f t="shared" si="1051"/>
        <v>178.41666666666666</v>
      </c>
      <c r="AF2159" s="24">
        <f t="shared" si="1055"/>
        <v>545.03833432721945</v>
      </c>
      <c r="AG2159" s="3">
        <f t="shared" si="1052"/>
        <v>-1</v>
      </c>
      <c r="AH2159" s="3">
        <f>IF(AC2159&lt;=450,AthetaR30_0,IF(AC2159&gt;=650,AthetaR30_2,(IF(AC2159&lt;=550,AthetaR30_0+(AthetaR30_1-AthetaR30_0)/100*(AC2159-450),AthetaR30_1+(AthetaR30_2-AthetaR30_1)/100*(AC2159-450)))))</f>
        <v>0</v>
      </c>
      <c r="AI2159" s="3">
        <f>IF(AD2159&lt;=450,AthetaR60_0,IF(AD2159&gt;=650,AthetaR60_2,(IF(AD2159&lt;=550,AthetaR60_0+(AthetaR60_1-AthetaR60_0)/100*(AD2159-450),AthetaR60_1+(AthetaR60_2-AthetaR60_1)/100*(AD2159-450)))))</f>
        <v>0.5</v>
      </c>
      <c r="AJ2159" s="3">
        <f>IF(AE2159&lt;=450,AthetaR90_0,IF(AE2159&gt;=650,AthetaR90_2,(IF(AE2159&lt;=550,AthetaR90_0+(AthetaR90_1-AthetaR90_0)/100*(AE2159-450),AthetaR90_1+(AthetaR90_2-AthetaR90_1)/100*(AE2159-450)))))</f>
        <v>1.3</v>
      </c>
      <c r="AK2159" s="3">
        <f>IF(AF2159&lt;=450,AthetaR120_0,IF(AF2159&gt;=650,AthetaR120_2,(IF(AF2159&lt;=550,AthetaR120_0+(AthetaR120_1-AthetaR120_0)/100*(AF2159-450),AthetaR120_1+(AthetaR120_2-AthetaR120_1)/100*(AF2159-450)))))</f>
        <v>1.2157239928440202</v>
      </c>
      <c r="AL2159" s="24">
        <f t="shared" si="1053"/>
        <v>748.05565194543522</v>
      </c>
      <c r="AM2159" s="14">
        <f t="shared" si="1054"/>
        <v>626.90057232274</v>
      </c>
    </row>
    <row r="2160" spans="2:39" x14ac:dyDescent="0.25">
      <c r="B2160" s="3">
        <f t="shared" si="1037"/>
        <v>10710</v>
      </c>
      <c r="C2160" s="14">
        <f t="shared" si="1038"/>
        <v>178.5</v>
      </c>
      <c r="D2160" s="11">
        <f t="shared" si="1039"/>
        <v>1108.4861189328847</v>
      </c>
      <c r="E2160" s="11">
        <f t="shared" si="1025"/>
        <v>904.18773440773327</v>
      </c>
      <c r="F2160" s="11">
        <f t="shared" si="1040"/>
        <v>476.00302880409686</v>
      </c>
      <c r="G2160" s="11">
        <f t="shared" si="1026"/>
        <v>748.18217431844732</v>
      </c>
      <c r="H2160" s="11">
        <f t="shared" si="1027"/>
        <v>640.25594811055362</v>
      </c>
      <c r="I2160" s="24">
        <f t="shared" si="1041"/>
        <v>476.00302880409686</v>
      </c>
      <c r="J2160" s="12">
        <f t="shared" si="1028"/>
        <v>0.17800077820425689</v>
      </c>
      <c r="K2160" s="24">
        <f t="shared" si="1029"/>
        <v>649.46398947056173</v>
      </c>
      <c r="L2160" s="12">
        <f t="shared" si="1042"/>
        <v>0.16738174802614145</v>
      </c>
      <c r="M2160" s="24">
        <f t="shared" si="1043"/>
        <v>748.18217431844732</v>
      </c>
      <c r="N2160" s="12">
        <f t="shared" si="1030"/>
        <v>0.24356558742590187</v>
      </c>
      <c r="O2160" s="24">
        <f t="shared" si="1031"/>
        <v>1582.1213601801192</v>
      </c>
      <c r="P2160" s="12">
        <f t="shared" si="1044"/>
        <v>0.12707127026052414</v>
      </c>
      <c r="Q2160" s="24">
        <f t="shared" si="1045"/>
        <v>640.25594811055362</v>
      </c>
      <c r="R2160" s="12">
        <f t="shared" si="1032"/>
        <v>0.26525298639081268</v>
      </c>
      <c r="S2160" s="24">
        <f t="shared" si="1033"/>
        <v>799.02088207583142</v>
      </c>
      <c r="T2160" s="12">
        <f t="shared" si="1046"/>
        <v>0.17918789222702425</v>
      </c>
      <c r="W2160" s="24">
        <f t="shared" si="1047"/>
        <v>751.09582331621061</v>
      </c>
      <c r="X2160" s="24">
        <f t="shared" si="1048"/>
        <v>1431.751426881088</v>
      </c>
      <c r="Y2160" s="13">
        <f t="shared" si="1034"/>
        <v>0.2070727250514097</v>
      </c>
      <c r="Z2160" s="24">
        <f t="shared" si="1035"/>
        <v>3827.2977772880668</v>
      </c>
      <c r="AA2160" s="24">
        <f t="shared" si="1036"/>
        <v>22794.226611213824</v>
      </c>
      <c r="AB2160" s="24">
        <f t="shared" si="1049"/>
        <v>748.18217431844732</v>
      </c>
      <c r="AC2160" s="24">
        <f t="shared" si="1050"/>
        <v>640.25594811055362</v>
      </c>
      <c r="AE2160" s="14">
        <f t="shared" si="1051"/>
        <v>178.5</v>
      </c>
      <c r="AF2160" s="24">
        <f t="shared" si="1055"/>
        <v>545.12797405527681</v>
      </c>
      <c r="AG2160" s="3">
        <f t="shared" si="1052"/>
        <v>-1</v>
      </c>
      <c r="AH2160" s="3">
        <f>IF(AC2160&lt;=450,AthetaR30_0,IF(AC2160&gt;=650,AthetaR30_2,(IF(AC2160&lt;=550,AthetaR30_0+(AthetaR30_1-AthetaR30_0)/100*(AC2160-450),AthetaR30_1+(AthetaR30_2-AthetaR30_1)/100*(AC2160-450)))))</f>
        <v>0</v>
      </c>
      <c r="AI2160" s="3">
        <f>IF(AD2160&lt;=450,AthetaR60_0,IF(AD2160&gt;=650,AthetaR60_2,(IF(AD2160&lt;=550,AthetaR60_0+(AthetaR60_1-AthetaR60_0)/100*(AD2160-450),AthetaR60_1+(AthetaR60_2-AthetaR60_1)/100*(AD2160-450)))))</f>
        <v>0.5</v>
      </c>
      <c r="AJ2160" s="3">
        <f>IF(AE2160&lt;=450,AthetaR90_0,IF(AE2160&gt;=650,AthetaR90_2,(IF(AE2160&lt;=550,AthetaR90_0+(AthetaR90_1-AthetaR90_0)/100*(AE2160-450),AthetaR90_1+(AthetaR90_2-AthetaR90_1)/100*(AE2160-450)))))</f>
        <v>1.3</v>
      </c>
      <c r="AK2160" s="3">
        <f>IF(AF2160&lt;=450,AthetaR120_0,IF(AF2160&gt;=650,AthetaR120_2,(IF(AF2160&lt;=550,AthetaR120_0+(AthetaR120_1-AthetaR120_0)/100*(AF2160-450),AthetaR120_1+(AthetaR120_2-AthetaR120_1)/100*(AF2160-450)))))</f>
        <v>1.2150785868020071</v>
      </c>
      <c r="AL2160" s="24">
        <f t="shared" si="1053"/>
        <v>748.18217431844732</v>
      </c>
      <c r="AM2160" s="14">
        <f t="shared" si="1054"/>
        <v>627.06873404966848</v>
      </c>
    </row>
    <row r="2161" spans="2:39" x14ac:dyDescent="0.25">
      <c r="B2161" s="3">
        <f t="shared" si="1037"/>
        <v>10715</v>
      </c>
      <c r="C2161" s="14">
        <f t="shared" si="1038"/>
        <v>178.58333333333334</v>
      </c>
      <c r="D2161" s="11">
        <f t="shared" si="1039"/>
        <v>1108.5560030741967</v>
      </c>
      <c r="E2161" s="11">
        <f t="shared" si="1025"/>
        <v>904.40153275638545</v>
      </c>
      <c r="F2161" s="11">
        <f t="shared" si="1040"/>
        <v>476.17041055212297</v>
      </c>
      <c r="G2161" s="11">
        <f t="shared" si="1026"/>
        <v>748.30924558870788</v>
      </c>
      <c r="H2161" s="11">
        <f t="shared" si="1027"/>
        <v>640.43513600278061</v>
      </c>
      <c r="I2161" s="24">
        <f t="shared" si="1041"/>
        <v>476.17041055212297</v>
      </c>
      <c r="J2161" s="12">
        <f t="shared" si="1028"/>
        <v>0.17796989266248039</v>
      </c>
      <c r="K2161" s="24">
        <f t="shared" si="1029"/>
        <v>649.57669981094034</v>
      </c>
      <c r="L2161" s="12">
        <f t="shared" si="1042"/>
        <v>0.16732893988892117</v>
      </c>
      <c r="M2161" s="24">
        <f t="shared" si="1043"/>
        <v>748.30924558870788</v>
      </c>
      <c r="N2161" s="12">
        <f t="shared" si="1030"/>
        <v>0.24474338315605171</v>
      </c>
      <c r="O2161" s="24">
        <f t="shared" si="1031"/>
        <v>1574.507606710793</v>
      </c>
      <c r="P2161" s="12">
        <f t="shared" si="1044"/>
        <v>0.12761893633178828</v>
      </c>
      <c r="Q2161" s="24">
        <f t="shared" si="1045"/>
        <v>640.43513600278061</v>
      </c>
      <c r="R2161" s="12">
        <f t="shared" si="1032"/>
        <v>0.26517190812985558</v>
      </c>
      <c r="S2161" s="24">
        <f t="shared" si="1033"/>
        <v>799.26518858644192</v>
      </c>
      <c r="T2161" s="12">
        <f t="shared" si="1046"/>
        <v>0.17909624315090431</v>
      </c>
      <c r="W2161" s="24">
        <f t="shared" si="1047"/>
        <v>751.30289604126199</v>
      </c>
      <c r="X2161" s="24">
        <f t="shared" si="1048"/>
        <v>1422.7072967218101</v>
      </c>
      <c r="Y2161" s="13">
        <f t="shared" si="1034"/>
        <v>0.20850035312382362</v>
      </c>
      <c r="Z2161" s="24">
        <f t="shared" si="1035"/>
        <v>3827.4659178780867</v>
      </c>
      <c r="AA2161" s="24">
        <f t="shared" si="1036"/>
        <v>22808.273076681999</v>
      </c>
      <c r="AB2161" s="24">
        <f t="shared" si="1049"/>
        <v>748.30924558870788</v>
      </c>
      <c r="AC2161" s="24">
        <f t="shared" si="1050"/>
        <v>640.43513600278061</v>
      </c>
      <c r="AE2161" s="14">
        <f t="shared" si="1051"/>
        <v>178.58333333333334</v>
      </c>
      <c r="AF2161" s="24">
        <f t="shared" si="1055"/>
        <v>545.2175680013903</v>
      </c>
      <c r="AG2161" s="3">
        <f t="shared" si="1052"/>
        <v>-1</v>
      </c>
      <c r="AH2161" s="3">
        <f>IF(AC2161&lt;=450,AthetaR30_0,IF(AC2161&gt;=650,AthetaR30_2,(IF(AC2161&lt;=550,AthetaR30_0+(AthetaR30_1-AthetaR30_0)/100*(AC2161-450),AthetaR30_1+(AthetaR30_2-AthetaR30_1)/100*(AC2161-450)))))</f>
        <v>0</v>
      </c>
      <c r="AI2161" s="3">
        <f>IF(AD2161&lt;=450,AthetaR60_0,IF(AD2161&gt;=650,AthetaR60_2,(IF(AD2161&lt;=550,AthetaR60_0+(AthetaR60_1-AthetaR60_0)/100*(AD2161-450),AthetaR60_1+(AthetaR60_2-AthetaR60_1)/100*(AD2161-450)))))</f>
        <v>0.5</v>
      </c>
      <c r="AJ2161" s="3">
        <f>IF(AE2161&lt;=450,AthetaR90_0,IF(AE2161&gt;=650,AthetaR90_2,(IF(AE2161&lt;=550,AthetaR90_0+(AthetaR90_1-AthetaR90_0)/100*(AE2161-450),AthetaR90_1+(AthetaR90_2-AthetaR90_1)/100*(AE2161-450)))))</f>
        <v>1.3</v>
      </c>
      <c r="AK2161" s="3">
        <f>IF(AF2161&lt;=450,AthetaR120_0,IF(AF2161&gt;=650,AthetaR120_2,(IF(AF2161&lt;=550,AthetaR120_0+(AthetaR120_1-AthetaR120_0)/100*(AF2161-450),AthetaR120_1+(AthetaR120_2-AthetaR120_1)/100*(AF2161-450)))))</f>
        <v>1.2144335103899899</v>
      </c>
      <c r="AL2161" s="24">
        <f t="shared" si="1053"/>
        <v>748.30924558870788</v>
      </c>
      <c r="AM2161" s="14">
        <f t="shared" si="1054"/>
        <v>627.23670749364135</v>
      </c>
    </row>
    <row r="2162" spans="2:39" x14ac:dyDescent="0.25">
      <c r="B2162" s="3">
        <f t="shared" si="1037"/>
        <v>10720</v>
      </c>
      <c r="C2162" s="14">
        <f t="shared" si="1038"/>
        <v>178.66666666666666</v>
      </c>
      <c r="D2162" s="11">
        <f t="shared" si="1039"/>
        <v>1108.6258546354882</v>
      </c>
      <c r="E2162" s="11">
        <f t="shared" si="1025"/>
        <v>904.6153311050374</v>
      </c>
      <c r="F2162" s="11">
        <f t="shared" si="1040"/>
        <v>476.33773949201191</v>
      </c>
      <c r="G2162" s="11">
        <f t="shared" si="1026"/>
        <v>748.43686452503971</v>
      </c>
      <c r="H2162" s="11">
        <f t="shared" si="1027"/>
        <v>640.61423224593148</v>
      </c>
      <c r="I2162" s="24">
        <f t="shared" si="1041"/>
        <v>476.33773949201191</v>
      </c>
      <c r="J2162" s="12">
        <f t="shared" si="1028"/>
        <v>0.17793900485408104</v>
      </c>
      <c r="K2162" s="24">
        <f t="shared" si="1029"/>
        <v>649.68945755430786</v>
      </c>
      <c r="L2162" s="12">
        <f t="shared" si="1042"/>
        <v>0.16727614236046356</v>
      </c>
      <c r="M2162" s="24">
        <f t="shared" si="1043"/>
        <v>748.43686452503971</v>
      </c>
      <c r="N2162" s="12">
        <f t="shared" si="1030"/>
        <v>0.24592024588311756</v>
      </c>
      <c r="O2162" s="24">
        <f t="shared" si="1031"/>
        <v>1566.9727276317426</v>
      </c>
      <c r="P2162" s="12">
        <f t="shared" si="1044"/>
        <v>0.12816534988341402</v>
      </c>
      <c r="Q2162" s="24">
        <f t="shared" si="1045"/>
        <v>640.61423224593148</v>
      </c>
      <c r="R2162" s="12">
        <f t="shared" si="1032"/>
        <v>0.26509062298772934</v>
      </c>
      <c r="S2162" s="24">
        <f t="shared" si="1033"/>
        <v>799.51026849050857</v>
      </c>
      <c r="T2162" s="12">
        <f t="shared" si="1046"/>
        <v>0.1790045085390958</v>
      </c>
      <c r="W2162" s="24">
        <f t="shared" si="1047"/>
        <v>751.51139639438577</v>
      </c>
      <c r="X2162" s="24">
        <f t="shared" si="1048"/>
        <v>1413.7853160927434</v>
      </c>
      <c r="Y2162" s="13">
        <f t="shared" si="1034"/>
        <v>0.20992653219808496</v>
      </c>
      <c r="Z2162" s="24">
        <f t="shared" si="1035"/>
        <v>3827.5983677662907</v>
      </c>
      <c r="AA2162" s="24">
        <f t="shared" si="1036"/>
        <v>22822.155059489534</v>
      </c>
      <c r="AB2162" s="24">
        <f t="shared" si="1049"/>
        <v>748.43686452503971</v>
      </c>
      <c r="AC2162" s="24">
        <f t="shared" si="1050"/>
        <v>640.61423224593148</v>
      </c>
      <c r="AE2162" s="14">
        <f t="shared" si="1051"/>
        <v>178.66666666666666</v>
      </c>
      <c r="AF2162" s="24">
        <f t="shared" si="1055"/>
        <v>545.30711612296568</v>
      </c>
      <c r="AG2162" s="3">
        <f t="shared" si="1052"/>
        <v>-1</v>
      </c>
      <c r="AH2162" s="3">
        <f>IF(AC2162&lt;=450,AthetaR30_0,IF(AC2162&gt;=650,AthetaR30_2,(IF(AC2162&lt;=550,AthetaR30_0+(AthetaR30_1-AthetaR30_0)/100*(AC2162-450),AthetaR30_1+(AthetaR30_2-AthetaR30_1)/100*(AC2162-450)))))</f>
        <v>0</v>
      </c>
      <c r="AI2162" s="3">
        <f>IF(AD2162&lt;=450,AthetaR60_0,IF(AD2162&gt;=650,AthetaR60_2,(IF(AD2162&lt;=550,AthetaR60_0+(AthetaR60_1-AthetaR60_0)/100*(AD2162-450),AthetaR60_1+(AthetaR60_2-AthetaR60_1)/100*(AD2162-450)))))</f>
        <v>0.5</v>
      </c>
      <c r="AJ2162" s="3">
        <f>IF(AE2162&lt;=450,AthetaR90_0,IF(AE2162&gt;=650,AthetaR90_2,(IF(AE2162&lt;=550,AthetaR90_0+(AthetaR90_1-AthetaR90_0)/100*(AE2162-450),AthetaR90_1+(AthetaR90_2-AthetaR90_1)/100*(AE2162-450)))))</f>
        <v>1.3</v>
      </c>
      <c r="AK2162" s="3">
        <f>IF(AF2162&lt;=450,AthetaR120_0,IF(AF2162&gt;=650,AthetaR120_2,(IF(AF2162&lt;=550,AthetaR120_0+(AthetaR120_1-AthetaR120_0)/100*(AF2162-450),AthetaR120_1+(AthetaR120_2-AthetaR120_1)/100*(AF2162-450)))))</f>
        <v>1.2137887639146472</v>
      </c>
      <c r="AL2162" s="24">
        <f t="shared" si="1053"/>
        <v>748.43686452503971</v>
      </c>
      <c r="AM2162" s="14">
        <f t="shared" si="1054"/>
        <v>627.4044925767414</v>
      </c>
    </row>
    <row r="2163" spans="2:39" x14ac:dyDescent="0.25">
      <c r="B2163" s="3">
        <f t="shared" si="1037"/>
        <v>10725</v>
      </c>
      <c r="C2163" s="14">
        <f t="shared" si="1038"/>
        <v>178.75</v>
      </c>
      <c r="D2163" s="11">
        <f t="shared" si="1039"/>
        <v>1108.6956736471227</v>
      </c>
      <c r="E2163" s="11">
        <f t="shared" si="1025"/>
        <v>904.82912945368957</v>
      </c>
      <c r="F2163" s="11">
        <f t="shared" si="1040"/>
        <v>476.50501563437234</v>
      </c>
      <c r="G2163" s="11">
        <f t="shared" si="1026"/>
        <v>748.56502987492308</v>
      </c>
      <c r="H2163" s="11">
        <f t="shared" si="1027"/>
        <v>640.79323675447063</v>
      </c>
      <c r="I2163" s="24">
        <f t="shared" si="1041"/>
        <v>476.50501563437234</v>
      </c>
      <c r="J2163" s="12">
        <f t="shared" si="1028"/>
        <v>0.17790811478946372</v>
      </c>
      <c r="K2163" s="24">
        <f t="shared" si="1029"/>
        <v>649.80226269166087</v>
      </c>
      <c r="L2163" s="12">
        <f t="shared" si="1042"/>
        <v>0.16722335545468206</v>
      </c>
      <c r="M2163" s="24">
        <f t="shared" si="1043"/>
        <v>748.56502987492308</v>
      </c>
      <c r="N2163" s="12">
        <f t="shared" si="1030"/>
        <v>0.24709613278181061</v>
      </c>
      <c r="O2163" s="24">
        <f t="shared" si="1031"/>
        <v>1559.5157808949091</v>
      </c>
      <c r="P2163" s="12">
        <f t="shared" si="1044"/>
        <v>0.12871048986851688</v>
      </c>
      <c r="Q2163" s="24">
        <f t="shared" si="1045"/>
        <v>640.79323675447063</v>
      </c>
      <c r="R2163" s="12">
        <f t="shared" si="1032"/>
        <v>0.26500913024265005</v>
      </c>
      <c r="S2163" s="24">
        <f t="shared" si="1033"/>
        <v>799.7561252518916</v>
      </c>
      <c r="T2163" s="12">
        <f t="shared" si="1046"/>
        <v>0.17891268804264948</v>
      </c>
      <c r="W2163" s="24">
        <f t="shared" si="1047"/>
        <v>751.72132292658387</v>
      </c>
      <c r="X2163" s="24">
        <f t="shared" si="1048"/>
        <v>1404.9837019642364</v>
      </c>
      <c r="Y2163" s="13">
        <f t="shared" si="1034"/>
        <v>0.21135113010940679</v>
      </c>
      <c r="Z2163" s="24">
        <f t="shared" si="1035"/>
        <v>3827.6951631776428</v>
      </c>
      <c r="AA2163" s="24">
        <f t="shared" si="1036"/>
        <v>22835.872421960907</v>
      </c>
      <c r="AB2163" s="24">
        <f t="shared" si="1049"/>
        <v>748.56502987492308</v>
      </c>
      <c r="AC2163" s="24">
        <f t="shared" si="1050"/>
        <v>640.79323675447063</v>
      </c>
      <c r="AE2163" s="14">
        <f t="shared" si="1051"/>
        <v>178.75</v>
      </c>
      <c r="AF2163" s="24">
        <f t="shared" si="1055"/>
        <v>545.39661837723531</v>
      </c>
      <c r="AG2163" s="3">
        <f t="shared" si="1052"/>
        <v>-1</v>
      </c>
      <c r="AH2163" s="3">
        <f>IF(AC2163&lt;=450,AthetaR30_0,IF(AC2163&gt;=650,AthetaR30_2,(IF(AC2163&lt;=550,AthetaR30_0+(AthetaR30_1-AthetaR30_0)/100*(AC2163-450),AthetaR30_1+(AthetaR30_2-AthetaR30_1)/100*(AC2163-450)))))</f>
        <v>0</v>
      </c>
      <c r="AI2163" s="3">
        <f>IF(AD2163&lt;=450,AthetaR60_0,IF(AD2163&gt;=650,AthetaR60_2,(IF(AD2163&lt;=550,AthetaR60_0+(AthetaR60_1-AthetaR60_0)/100*(AD2163-450),AthetaR60_1+(AthetaR60_2-AthetaR60_1)/100*(AD2163-450)))))</f>
        <v>0.5</v>
      </c>
      <c r="AJ2163" s="3">
        <f>IF(AE2163&lt;=450,AthetaR90_0,IF(AE2163&gt;=650,AthetaR90_2,(IF(AE2163&lt;=550,AthetaR90_0+(AthetaR90_1-AthetaR90_0)/100*(AE2163-450),AthetaR90_1+(AthetaR90_2-AthetaR90_1)/100*(AE2163-450)))))</f>
        <v>1.3</v>
      </c>
      <c r="AK2163" s="3">
        <f>IF(AF2163&lt;=450,AthetaR120_0,IF(AF2163&gt;=650,AthetaR120_2,(IF(AF2163&lt;=550,AthetaR120_0+(AthetaR120_1-AthetaR120_0)/100*(AF2163-450),AthetaR120_1+(AthetaR120_2-AthetaR120_1)/100*(AF2163-450)))))</f>
        <v>1.2131443476839059</v>
      </c>
      <c r="AL2163" s="24">
        <f t="shared" si="1053"/>
        <v>748.56502987492308</v>
      </c>
      <c r="AM2163" s="14">
        <f t="shared" si="1054"/>
        <v>627.57208922941197</v>
      </c>
    </row>
    <row r="2164" spans="2:39" x14ac:dyDescent="0.25">
      <c r="B2164" s="3">
        <f t="shared" si="1037"/>
        <v>10730</v>
      </c>
      <c r="C2164" s="14">
        <f t="shared" si="1038"/>
        <v>178.83333333333334</v>
      </c>
      <c r="D2164" s="11">
        <f t="shared" si="1039"/>
        <v>1108.7654601394215</v>
      </c>
      <c r="E2164" s="11">
        <f t="shared" si="1025"/>
        <v>905.04292780234164</v>
      </c>
      <c r="F2164" s="11">
        <f t="shared" si="1040"/>
        <v>476.67223898982701</v>
      </c>
      <c r="G2164" s="11">
        <f t="shared" si="1026"/>
        <v>748.69374036479155</v>
      </c>
      <c r="H2164" s="11">
        <f t="shared" si="1027"/>
        <v>640.97214944251323</v>
      </c>
      <c r="I2164" s="24">
        <f t="shared" si="1041"/>
        <v>476.67223898982701</v>
      </c>
      <c r="J2164" s="12">
        <f t="shared" si="1028"/>
        <v>0.17787722247904231</v>
      </c>
      <c r="K2164" s="24">
        <f t="shared" si="1029"/>
        <v>649.91511521393363</v>
      </c>
      <c r="L2164" s="12">
        <f t="shared" si="1042"/>
        <v>0.1671705791854822</v>
      </c>
      <c r="M2164" s="24">
        <f t="shared" si="1043"/>
        <v>748.69374036479155</v>
      </c>
      <c r="N2164" s="12">
        <f t="shared" si="1030"/>
        <v>0.24827100145042613</v>
      </c>
      <c r="O2164" s="24">
        <f t="shared" si="1031"/>
        <v>1552.135836324336</v>
      </c>
      <c r="P2164" s="12">
        <f t="shared" si="1044"/>
        <v>0.12925433553703589</v>
      </c>
      <c r="Q2164" s="24">
        <f t="shared" si="1045"/>
        <v>640.97214944251323</v>
      </c>
      <c r="R2164" s="12">
        <f t="shared" si="1032"/>
        <v>0.2649274291697773</v>
      </c>
      <c r="S2164" s="24">
        <f t="shared" si="1033"/>
        <v>800.00276235426463</v>
      </c>
      <c r="T2164" s="12">
        <f t="shared" si="1046"/>
        <v>0.17882078131099249</v>
      </c>
      <c r="W2164" s="24">
        <f t="shared" si="1047"/>
        <v>751.93267405669326</v>
      </c>
      <c r="X2164" s="24">
        <f t="shared" si="1048"/>
        <v>1396.3006963055454</v>
      </c>
      <c r="Y2164" s="13">
        <f t="shared" si="1034"/>
        <v>0.21277401576333393</v>
      </c>
      <c r="Z2164" s="24">
        <f t="shared" si="1035"/>
        <v>3827.7563436412092</v>
      </c>
      <c r="AA2164" s="24">
        <f t="shared" si="1036"/>
        <v>22849.425040267928</v>
      </c>
      <c r="AB2164" s="24">
        <f t="shared" si="1049"/>
        <v>748.69374036479155</v>
      </c>
      <c r="AC2164" s="24">
        <f t="shared" si="1050"/>
        <v>640.97214944251323</v>
      </c>
      <c r="AE2164" s="14">
        <f t="shared" si="1051"/>
        <v>178.83333333333334</v>
      </c>
      <c r="AF2164" s="24">
        <f t="shared" si="1055"/>
        <v>545.48607472125661</v>
      </c>
      <c r="AG2164" s="3">
        <f t="shared" si="1052"/>
        <v>-1</v>
      </c>
      <c r="AH2164" s="3">
        <f>IF(AC2164&lt;=450,AthetaR30_0,IF(AC2164&gt;=650,AthetaR30_2,(IF(AC2164&lt;=550,AthetaR30_0+(AthetaR30_1-AthetaR30_0)/100*(AC2164-450),AthetaR30_1+(AthetaR30_2-AthetaR30_1)/100*(AC2164-450)))))</f>
        <v>0</v>
      </c>
      <c r="AI2164" s="3">
        <f>IF(AD2164&lt;=450,AthetaR60_0,IF(AD2164&gt;=650,AthetaR60_2,(IF(AD2164&lt;=550,AthetaR60_0+(AthetaR60_1-AthetaR60_0)/100*(AD2164-450),AthetaR60_1+(AthetaR60_2-AthetaR60_1)/100*(AD2164-450)))))</f>
        <v>0.5</v>
      </c>
      <c r="AJ2164" s="3">
        <f>IF(AE2164&lt;=450,AthetaR90_0,IF(AE2164&gt;=650,AthetaR90_2,(IF(AE2164&lt;=550,AthetaR90_0+(AthetaR90_1-AthetaR90_0)/100*(AE2164-450),AthetaR90_1+(AthetaR90_2-AthetaR90_1)/100*(AE2164-450)))))</f>
        <v>1.3</v>
      </c>
      <c r="AK2164" s="3">
        <f>IF(AF2164&lt;=450,AthetaR120_0,IF(AF2164&gt;=650,AthetaR120_2,(IF(AF2164&lt;=550,AthetaR120_0+(AthetaR120_1-AthetaR120_0)/100*(AF2164-450),AthetaR120_1+(AthetaR120_2-AthetaR120_1)/100*(AF2164-450)))))</f>
        <v>1.2125002620069525</v>
      </c>
      <c r="AL2164" s="24">
        <f t="shared" si="1053"/>
        <v>748.69374036479155</v>
      </c>
      <c r="AM2164" s="14">
        <f t="shared" si="1054"/>
        <v>627.73949739039995</v>
      </c>
    </row>
    <row r="2165" spans="2:39" x14ac:dyDescent="0.25">
      <c r="B2165" s="3">
        <f t="shared" si="1037"/>
        <v>10735</v>
      </c>
      <c r="C2165" s="14">
        <f t="shared" si="1038"/>
        <v>178.91666666666666</v>
      </c>
      <c r="D2165" s="11">
        <f t="shared" si="1039"/>
        <v>1108.8352141426628</v>
      </c>
      <c r="E2165" s="11">
        <f t="shared" si="1025"/>
        <v>905.2567261509937</v>
      </c>
      <c r="F2165" s="11">
        <f t="shared" si="1040"/>
        <v>476.8394095690125</v>
      </c>
      <c r="G2165" s="11">
        <f t="shared" si="1026"/>
        <v>748.82299470032854</v>
      </c>
      <c r="H2165" s="11">
        <f t="shared" si="1027"/>
        <v>641.15097022382417</v>
      </c>
      <c r="I2165" s="24">
        <f t="shared" si="1041"/>
        <v>476.8394095690125</v>
      </c>
      <c r="J2165" s="12">
        <f t="shared" si="1028"/>
        <v>0.17784632793323996</v>
      </c>
      <c r="K2165" s="24">
        <f t="shared" si="1029"/>
        <v>650.02801511199698</v>
      </c>
      <c r="L2165" s="12">
        <f t="shared" si="1042"/>
        <v>0.16711781356676167</v>
      </c>
      <c r="M2165" s="24">
        <f t="shared" si="1043"/>
        <v>748.82299470032854</v>
      </c>
      <c r="N2165" s="12">
        <f t="shared" si="1030"/>
        <v>0.24944480991493581</v>
      </c>
      <c r="O2165" s="24">
        <f t="shared" si="1031"/>
        <v>1544.8319754688318</v>
      </c>
      <c r="P2165" s="12">
        <f t="shared" si="1044"/>
        <v>0.12979686643679714</v>
      </c>
      <c r="Q2165" s="24">
        <f t="shared" si="1045"/>
        <v>641.15097022382417</v>
      </c>
      <c r="R2165" s="12">
        <f t="shared" si="1032"/>
        <v>0.26484551904120029</v>
      </c>
      <c r="S2165" s="24">
        <f t="shared" si="1033"/>
        <v>800.25018330125181</v>
      </c>
      <c r="T2165" s="12">
        <f t="shared" si="1046"/>
        <v>0.17872878799192018</v>
      </c>
      <c r="W2165" s="24">
        <f t="shared" si="1047"/>
        <v>752.14544807245659</v>
      </c>
      <c r="X2165" s="24">
        <f t="shared" si="1048"/>
        <v>1387.7345658005604</v>
      </c>
      <c r="Y2165" s="13">
        <f t="shared" si="1034"/>
        <v>0.21419505917645823</v>
      </c>
      <c r="Z2165" s="24">
        <f t="shared" si="1035"/>
        <v>3827.7819519634277</v>
      </c>
      <c r="AA2165" s="24">
        <f t="shared" si="1036"/>
        <v>22862.812804353849</v>
      </c>
      <c r="AB2165" s="24">
        <f t="shared" si="1049"/>
        <v>748.82299470032854</v>
      </c>
      <c r="AC2165" s="24">
        <f t="shared" si="1050"/>
        <v>641.15097022382417</v>
      </c>
      <c r="AE2165" s="14">
        <f t="shared" si="1051"/>
        <v>178.91666666666666</v>
      </c>
      <c r="AF2165" s="24">
        <f t="shared" si="1055"/>
        <v>545.57548511191203</v>
      </c>
      <c r="AG2165" s="3">
        <f t="shared" si="1052"/>
        <v>-1</v>
      </c>
      <c r="AH2165" s="3">
        <f>IF(AC2165&lt;=450,AthetaR30_0,IF(AC2165&gt;=650,AthetaR30_2,(IF(AC2165&lt;=550,AthetaR30_0+(AthetaR30_1-AthetaR30_0)/100*(AC2165-450),AthetaR30_1+(AthetaR30_2-AthetaR30_1)/100*(AC2165-450)))))</f>
        <v>0</v>
      </c>
      <c r="AI2165" s="3">
        <f>IF(AD2165&lt;=450,AthetaR60_0,IF(AD2165&gt;=650,AthetaR60_2,(IF(AD2165&lt;=550,AthetaR60_0+(AthetaR60_1-AthetaR60_0)/100*(AD2165-450),AthetaR60_1+(AthetaR60_2-AthetaR60_1)/100*(AD2165-450)))))</f>
        <v>0.5</v>
      </c>
      <c r="AJ2165" s="3">
        <f>IF(AE2165&lt;=450,AthetaR90_0,IF(AE2165&gt;=650,AthetaR90_2,(IF(AE2165&lt;=550,AthetaR90_0+(AthetaR90_1-AthetaR90_0)/100*(AE2165-450),AthetaR90_1+(AthetaR90_2-AthetaR90_1)/100*(AE2165-450)))))</f>
        <v>1.3</v>
      </c>
      <c r="AK2165" s="3">
        <f>IF(AF2165&lt;=450,AthetaR120_0,IF(AF2165&gt;=650,AthetaR120_2,(IF(AF2165&lt;=550,AthetaR120_0+(AthetaR120_1-AthetaR120_0)/100*(AF2165-450),AthetaR120_1+(AthetaR120_2-AthetaR120_1)/100*(AF2165-450)))))</f>
        <v>1.2118565071942335</v>
      </c>
      <c r="AL2165" s="24">
        <f t="shared" si="1053"/>
        <v>748.82299470032854</v>
      </c>
      <c r="AM2165" s="14">
        <f t="shared" si="1054"/>
        <v>627.90671700669895</v>
      </c>
    </row>
    <row r="2166" spans="2:39" x14ac:dyDescent="0.25">
      <c r="B2166" s="3">
        <f t="shared" si="1037"/>
        <v>10740</v>
      </c>
      <c r="C2166" s="14">
        <f t="shared" si="1038"/>
        <v>179</v>
      </c>
      <c r="D2166" s="11">
        <f t="shared" si="1039"/>
        <v>1108.9049356870839</v>
      </c>
      <c r="E2166" s="11">
        <f t="shared" si="1025"/>
        <v>905.47052449964576</v>
      </c>
      <c r="F2166" s="11">
        <f t="shared" si="1040"/>
        <v>477.00652738257924</v>
      </c>
      <c r="G2166" s="11">
        <f t="shared" si="1026"/>
        <v>748.95279156676531</v>
      </c>
      <c r="H2166" s="11">
        <f t="shared" si="1027"/>
        <v>641.32969901181605</v>
      </c>
      <c r="I2166" s="24">
        <f t="shared" si="1041"/>
        <v>477.00652738257924</v>
      </c>
      <c r="J2166" s="12">
        <f t="shared" si="1028"/>
        <v>0.1778154311624891</v>
      </c>
      <c r="K2166" s="24">
        <f t="shared" si="1029"/>
        <v>650.14096237665933</v>
      </c>
      <c r="L2166" s="12">
        <f t="shared" si="1042"/>
        <v>0.16706505861236562</v>
      </c>
      <c r="M2166" s="24">
        <f t="shared" si="1043"/>
        <v>748.95279156676531</v>
      </c>
      <c r="N2166" s="12">
        <f t="shared" si="1030"/>
        <v>0.25061751663289272</v>
      </c>
      <c r="O2166" s="24">
        <f t="shared" si="1031"/>
        <v>1537.6032914562913</v>
      </c>
      <c r="P2166" s="12">
        <f t="shared" si="1044"/>
        <v>0.13033806241440407</v>
      </c>
      <c r="Q2166" s="24">
        <f t="shared" si="1045"/>
        <v>641.32969901181605</v>
      </c>
      <c r="R2166" s="12">
        <f t="shared" si="1032"/>
        <v>0.26476339912592251</v>
      </c>
      <c r="S2166" s="24">
        <f t="shared" si="1033"/>
        <v>800.49839161656519</v>
      </c>
      <c r="T2166" s="12">
        <f t="shared" si="1046"/>
        <v>0.17863670773152118</v>
      </c>
      <c r="W2166" s="24">
        <f t="shared" si="1047"/>
        <v>752.35964313163299</v>
      </c>
      <c r="X2166" s="24">
        <f t="shared" si="1048"/>
        <v>1379.2836015649116</v>
      </c>
      <c r="Y2166" s="13">
        <f t="shared" si="1034"/>
        <v>0.215614131515908</v>
      </c>
      <c r="Z2166" s="24">
        <f t="shared" si="1035"/>
        <v>3827.7720342003195</v>
      </c>
      <c r="AA2166" s="24">
        <f t="shared" si="1036"/>
        <v>22876.035617853518</v>
      </c>
      <c r="AB2166" s="24">
        <f t="shared" si="1049"/>
        <v>748.95279156676531</v>
      </c>
      <c r="AC2166" s="24">
        <f t="shared" si="1050"/>
        <v>641.32969901181605</v>
      </c>
      <c r="AE2166" s="14">
        <f t="shared" si="1051"/>
        <v>179</v>
      </c>
      <c r="AF2166" s="24">
        <f t="shared" si="1055"/>
        <v>545.66484950590802</v>
      </c>
      <c r="AG2166" s="3">
        <f t="shared" si="1052"/>
        <v>-1</v>
      </c>
      <c r="AH2166" s="3">
        <f>IF(AC2166&lt;=450,AthetaR30_0,IF(AC2166&gt;=650,AthetaR30_2,(IF(AC2166&lt;=550,AthetaR30_0+(AthetaR30_1-AthetaR30_0)/100*(AC2166-450),AthetaR30_1+(AthetaR30_2-AthetaR30_1)/100*(AC2166-450)))))</f>
        <v>0</v>
      </c>
      <c r="AI2166" s="3">
        <f>IF(AD2166&lt;=450,AthetaR60_0,IF(AD2166&gt;=650,AthetaR60_2,(IF(AD2166&lt;=550,AthetaR60_0+(AthetaR60_1-AthetaR60_0)/100*(AD2166-450),AthetaR60_1+(AthetaR60_2-AthetaR60_1)/100*(AD2166-450)))))</f>
        <v>0.5</v>
      </c>
      <c r="AJ2166" s="3">
        <f>IF(AE2166&lt;=450,AthetaR90_0,IF(AE2166&gt;=650,AthetaR90_2,(IF(AE2166&lt;=550,AthetaR90_0+(AthetaR90_1-AthetaR90_0)/100*(AE2166-450),AthetaR90_1+(AthetaR90_2-AthetaR90_1)/100*(AE2166-450)))))</f>
        <v>1.3</v>
      </c>
      <c r="AK2166" s="3">
        <f>IF(AF2166&lt;=450,AthetaR120_0,IF(AF2166&gt;=650,AthetaR120_2,(IF(AF2166&lt;=550,AthetaR120_0+(AthetaR120_1-AthetaR120_0)/100*(AF2166-450),AthetaR120_1+(AthetaR120_2-AthetaR120_1)/100*(AF2166-450)))))</f>
        <v>1.2112130835574624</v>
      </c>
      <c r="AL2166" s="24">
        <f t="shared" si="1053"/>
        <v>748.95279156676531</v>
      </c>
      <c r="AM2166" s="14">
        <f t="shared" si="1054"/>
        <v>628.07374803348648</v>
      </c>
    </row>
    <row r="2167" spans="2:39" x14ac:dyDescent="0.25">
      <c r="B2167" s="3">
        <f t="shared" si="1037"/>
        <v>10745</v>
      </c>
      <c r="C2167" s="14">
        <f t="shared" si="1038"/>
        <v>179.08333333333334</v>
      </c>
      <c r="D2167" s="11">
        <f t="shared" si="1039"/>
        <v>1108.974624802878</v>
      </c>
      <c r="E2167" s="11">
        <f t="shared" si="1025"/>
        <v>905.68432284829782</v>
      </c>
      <c r="F2167" s="11">
        <f t="shared" si="1040"/>
        <v>477.1735924411916</v>
      </c>
      <c r="G2167" s="11">
        <f t="shared" si="1026"/>
        <v>749.08312962917967</v>
      </c>
      <c r="H2167" s="11">
        <f t="shared" si="1027"/>
        <v>641.50833571954752</v>
      </c>
      <c r="I2167" s="24">
        <f t="shared" si="1041"/>
        <v>477.1735924411916</v>
      </c>
      <c r="J2167" s="12">
        <f t="shared" si="1028"/>
        <v>0.17778453217723095</v>
      </c>
      <c r="K2167" s="24">
        <f t="shared" si="1029"/>
        <v>650.25395699866704</v>
      </c>
      <c r="L2167" s="12">
        <f t="shared" si="1042"/>
        <v>0.16701231433617936</v>
      </c>
      <c r="M2167" s="24">
        <f t="shared" si="1043"/>
        <v>749.08312962917967</v>
      </c>
      <c r="N2167" s="12">
        <f t="shared" si="1030"/>
        <v>0.25178908049714305</v>
      </c>
      <c r="O2167" s="24">
        <f t="shared" si="1031"/>
        <v>1530.4488888496894</v>
      </c>
      <c r="P2167" s="12">
        <f t="shared" si="1044"/>
        <v>0.13087790361620899</v>
      </c>
      <c r="Q2167" s="24">
        <f t="shared" si="1045"/>
        <v>641.50833571954752</v>
      </c>
      <c r="R2167" s="12">
        <f t="shared" si="1032"/>
        <v>0.26468106868984842</v>
      </c>
      <c r="S2167" s="24">
        <f t="shared" si="1033"/>
        <v>800.74739084414341</v>
      </c>
      <c r="T2167" s="12">
        <f t="shared" si="1046"/>
        <v>0.17854454017430893</v>
      </c>
      <c r="W2167" s="24">
        <f t="shared" si="1047"/>
        <v>752.57525726314896</v>
      </c>
      <c r="X2167" s="24">
        <f t="shared" si="1048"/>
        <v>1370.9461188644539</v>
      </c>
      <c r="Y2167" s="13">
        <f t="shared" si="1034"/>
        <v>0.21703110513759846</v>
      </c>
      <c r="Z2167" s="24">
        <f t="shared" si="1035"/>
        <v>3827.7266396287218</v>
      </c>
      <c r="AA2167" s="24">
        <f t="shared" si="1036"/>
        <v>22889.093398008983</v>
      </c>
      <c r="AB2167" s="24">
        <f t="shared" si="1049"/>
        <v>749.08312962917967</v>
      </c>
      <c r="AC2167" s="24">
        <f t="shared" si="1050"/>
        <v>641.50833571954752</v>
      </c>
      <c r="AE2167" s="14">
        <f t="shared" si="1051"/>
        <v>179.08333333333334</v>
      </c>
      <c r="AF2167" s="24">
        <f t="shared" si="1055"/>
        <v>545.75416785977382</v>
      </c>
      <c r="AG2167" s="3">
        <f t="shared" si="1052"/>
        <v>-1</v>
      </c>
      <c r="AH2167" s="3">
        <f>IF(AC2167&lt;=450,AthetaR30_0,IF(AC2167&gt;=650,AthetaR30_2,(IF(AC2167&lt;=550,AthetaR30_0+(AthetaR30_1-AthetaR30_0)/100*(AC2167-450),AthetaR30_1+(AthetaR30_2-AthetaR30_1)/100*(AC2167-450)))))</f>
        <v>0</v>
      </c>
      <c r="AI2167" s="3">
        <f>IF(AD2167&lt;=450,AthetaR60_0,IF(AD2167&gt;=650,AthetaR60_2,(IF(AD2167&lt;=550,AthetaR60_0+(AthetaR60_1-AthetaR60_0)/100*(AD2167-450),AthetaR60_1+(AthetaR60_2-AthetaR60_1)/100*(AD2167-450)))))</f>
        <v>0.5</v>
      </c>
      <c r="AJ2167" s="3">
        <f>IF(AE2167&lt;=450,AthetaR90_0,IF(AE2167&gt;=650,AthetaR90_2,(IF(AE2167&lt;=550,AthetaR90_0+(AthetaR90_1-AthetaR90_0)/100*(AE2167-450),AthetaR90_1+(AthetaR90_2-AthetaR90_1)/100*(AE2167-450)))))</f>
        <v>1.3</v>
      </c>
      <c r="AK2167" s="3">
        <f>IF(AF2167&lt;=450,AthetaR120_0,IF(AF2167&gt;=650,AthetaR120_2,(IF(AF2167&lt;=550,AthetaR120_0+(AthetaR120_1-AthetaR120_0)/100*(AF2167-450),AthetaR120_1+(AthetaR120_2-AthetaR120_1)/100*(AF2167-450)))))</f>
        <v>1.2105699914096286</v>
      </c>
      <c r="AL2167" s="24">
        <f t="shared" si="1053"/>
        <v>749.08312962917967</v>
      </c>
      <c r="AM2167" s="14">
        <f t="shared" si="1054"/>
        <v>628.24059043406123</v>
      </c>
    </row>
    <row r="2168" spans="2:39" x14ac:dyDescent="0.25">
      <c r="B2168" s="3">
        <f t="shared" si="1037"/>
        <v>10750</v>
      </c>
      <c r="C2168" s="14">
        <f t="shared" si="1038"/>
        <v>179.16666666666666</v>
      </c>
      <c r="D2168" s="11">
        <f t="shared" si="1039"/>
        <v>1109.044281520198</v>
      </c>
      <c r="E2168" s="11">
        <f t="shared" si="1025"/>
        <v>905.89812119694989</v>
      </c>
      <c r="F2168" s="11">
        <f t="shared" si="1040"/>
        <v>477.34060475552781</v>
      </c>
      <c r="G2168" s="11">
        <f t="shared" si="1026"/>
        <v>749.2140075327959</v>
      </c>
      <c r="H2168" s="11">
        <f t="shared" si="1027"/>
        <v>641.68688025972187</v>
      </c>
      <c r="I2168" s="24">
        <f t="shared" si="1041"/>
        <v>477.34060475552781</v>
      </c>
      <c r="J2168" s="12">
        <f t="shared" si="1028"/>
        <v>0.17775363098791591</v>
      </c>
      <c r="K2168" s="24">
        <f t="shared" si="1029"/>
        <v>650.3669989687038</v>
      </c>
      <c r="L2168" s="12">
        <f t="shared" si="1042"/>
        <v>0.16695958075200373</v>
      </c>
      <c r="M2168" s="24">
        <f t="shared" si="1043"/>
        <v>749.2140075327959</v>
      </c>
      <c r="N2168" s="12">
        <f t="shared" si="1030"/>
        <v>0.25295946083935628</v>
      </c>
      <c r="O2168" s="24">
        <f t="shared" si="1031"/>
        <v>1523.3678835046894</v>
      </c>
      <c r="P2168" s="12">
        <f t="shared" si="1044"/>
        <v>0.13141637048886887</v>
      </c>
      <c r="Q2168" s="24">
        <f t="shared" si="1045"/>
        <v>641.68688025972187</v>
      </c>
      <c r="R2168" s="12">
        <f t="shared" si="1032"/>
        <v>0.26459852699576858</v>
      </c>
      <c r="S2168" s="24">
        <f t="shared" si="1033"/>
        <v>800.99718454829122</v>
      </c>
      <c r="T2168" s="12">
        <f t="shared" si="1046"/>
        <v>0.17845228496302565</v>
      </c>
      <c r="W2168" s="24">
        <f t="shared" si="1047"/>
        <v>752.79228836828656</v>
      </c>
      <c r="X2168" s="24">
        <f t="shared" si="1048"/>
        <v>1362.7204568352136</v>
      </c>
      <c r="Y2168" s="13">
        <f t="shared" si="1034"/>
        <v>0.21844585362322538</v>
      </c>
      <c r="Z2168" s="24">
        <f t="shared" si="1035"/>
        <v>3827.6458207165833</v>
      </c>
      <c r="AA2168" s="24">
        <f t="shared" si="1036"/>
        <v>22901.986075581412</v>
      </c>
      <c r="AB2168" s="24">
        <f t="shared" si="1049"/>
        <v>749.2140075327959</v>
      </c>
      <c r="AC2168" s="24">
        <f t="shared" si="1050"/>
        <v>641.68688025972187</v>
      </c>
      <c r="AE2168" s="14">
        <f t="shared" si="1051"/>
        <v>179.16666666666666</v>
      </c>
      <c r="AF2168" s="24">
        <f t="shared" si="1055"/>
        <v>545.84344012986094</v>
      </c>
      <c r="AG2168" s="3">
        <f t="shared" si="1052"/>
        <v>-1</v>
      </c>
      <c r="AH2168" s="3">
        <f>IF(AC2168&lt;=450,AthetaR30_0,IF(AC2168&gt;=650,AthetaR30_2,(IF(AC2168&lt;=550,AthetaR30_0+(AthetaR30_1-AthetaR30_0)/100*(AC2168-450),AthetaR30_1+(AthetaR30_2-AthetaR30_1)/100*(AC2168-450)))))</f>
        <v>0</v>
      </c>
      <c r="AI2168" s="3">
        <f>IF(AD2168&lt;=450,AthetaR60_0,IF(AD2168&gt;=650,AthetaR60_2,(IF(AD2168&lt;=550,AthetaR60_0+(AthetaR60_1-AthetaR60_0)/100*(AD2168-450),AthetaR60_1+(AthetaR60_2-AthetaR60_1)/100*(AD2168-450)))))</f>
        <v>0.5</v>
      </c>
      <c r="AJ2168" s="3">
        <f>IF(AE2168&lt;=450,AthetaR90_0,IF(AE2168&gt;=650,AthetaR90_2,(IF(AE2168&lt;=550,AthetaR90_0+(AthetaR90_1-AthetaR90_0)/100*(AE2168-450),AthetaR90_1+(AthetaR90_2-AthetaR90_1)/100*(AE2168-450)))))</f>
        <v>1.3</v>
      </c>
      <c r="AK2168" s="3">
        <f>IF(AF2168&lt;=450,AthetaR120_0,IF(AF2168&gt;=650,AthetaR120_2,(IF(AF2168&lt;=550,AthetaR120_0+(AthetaR120_1-AthetaR120_0)/100*(AF2168-450),AthetaR120_1+(AthetaR120_2-AthetaR120_1)/100*(AF2168-450)))))</f>
        <v>1.2099272310650013</v>
      </c>
      <c r="AL2168" s="24">
        <f t="shared" si="1053"/>
        <v>749.2140075327959</v>
      </c>
      <c r="AM2168" s="14">
        <f t="shared" si="1054"/>
        <v>628.40724417977606</v>
      </c>
    </row>
    <row r="2169" spans="2:39" x14ac:dyDescent="0.25">
      <c r="B2169" s="3">
        <f t="shared" si="1037"/>
        <v>10755</v>
      </c>
      <c r="C2169" s="14">
        <f t="shared" si="1038"/>
        <v>179.25</v>
      </c>
      <c r="D2169" s="11">
        <f t="shared" si="1039"/>
        <v>1109.1139058691538</v>
      </c>
      <c r="E2169" s="11">
        <f t="shared" si="1025"/>
        <v>906.11191954560195</v>
      </c>
      <c r="F2169" s="11">
        <f t="shared" si="1040"/>
        <v>477.50756433627981</v>
      </c>
      <c r="G2169" s="11">
        <f t="shared" si="1026"/>
        <v>749.34542390328477</v>
      </c>
      <c r="H2169" s="11">
        <f t="shared" si="1027"/>
        <v>641.86533254468486</v>
      </c>
      <c r="I2169" s="24">
        <f t="shared" si="1041"/>
        <v>477.50756433627981</v>
      </c>
      <c r="J2169" s="12">
        <f t="shared" si="1028"/>
        <v>0.17772272760500321</v>
      </c>
      <c r="K2169" s="24">
        <f t="shared" si="1029"/>
        <v>650.48008827739136</v>
      </c>
      <c r="L2169" s="12">
        <f t="shared" si="1042"/>
        <v>0.1669068578736716</v>
      </c>
      <c r="M2169" s="24">
        <f t="shared" si="1043"/>
        <v>749.34542390328477</v>
      </c>
      <c r="N2169" s="12">
        <f t="shared" si="1030"/>
        <v>0.25412861743335941</v>
      </c>
      <c r="O2169" s="24">
        <f t="shared" si="1031"/>
        <v>1516.3594024289246</v>
      </c>
      <c r="P2169" s="12">
        <f t="shared" si="1044"/>
        <v>0.13195344378013366</v>
      </c>
      <c r="Q2169" s="24">
        <f t="shared" si="1045"/>
        <v>641.86533254468486</v>
      </c>
      <c r="R2169" s="12">
        <f t="shared" si="1032"/>
        <v>0.26451577330334475</v>
      </c>
      <c r="S2169" s="24">
        <f t="shared" si="1033"/>
        <v>801.24777631382074</v>
      </c>
      <c r="T2169" s="12">
        <f t="shared" si="1046"/>
        <v>0.17835994173881015</v>
      </c>
      <c r="W2169" s="24">
        <f t="shared" si="1047"/>
        <v>753.01073422190984</v>
      </c>
      <c r="X2169" s="24">
        <f t="shared" si="1048"/>
        <v>1354.6049782047562</v>
      </c>
      <c r="Y2169" s="13">
        <f t="shared" si="1034"/>
        <v>0.2198582518159945</v>
      </c>
      <c r="Z2169" s="24">
        <f t="shared" si="1035"/>
        <v>3827.5296330923029</v>
      </c>
      <c r="AA2169" s="24">
        <f t="shared" si="1036"/>
        <v>22914.713594758388</v>
      </c>
      <c r="AB2169" s="24">
        <f t="shared" si="1049"/>
        <v>749.34542390328477</v>
      </c>
      <c r="AC2169" s="24">
        <f t="shared" si="1050"/>
        <v>641.86533254468486</v>
      </c>
      <c r="AE2169" s="14">
        <f t="shared" si="1051"/>
        <v>179.25</v>
      </c>
      <c r="AF2169" s="24">
        <f t="shared" si="1055"/>
        <v>545.93266627234243</v>
      </c>
      <c r="AG2169" s="3">
        <f t="shared" si="1052"/>
        <v>-1</v>
      </c>
      <c r="AH2169" s="3">
        <f>IF(AC2169&lt;=450,AthetaR30_0,IF(AC2169&gt;=650,AthetaR30_2,(IF(AC2169&lt;=550,AthetaR30_0+(AthetaR30_1-AthetaR30_0)/100*(AC2169-450),AthetaR30_1+(AthetaR30_2-AthetaR30_1)/100*(AC2169-450)))))</f>
        <v>0</v>
      </c>
      <c r="AI2169" s="3">
        <f>IF(AD2169&lt;=450,AthetaR60_0,IF(AD2169&gt;=650,AthetaR60_2,(IF(AD2169&lt;=550,AthetaR60_0+(AthetaR60_1-AthetaR60_0)/100*(AD2169-450),AthetaR60_1+(AthetaR60_2-AthetaR60_1)/100*(AD2169-450)))))</f>
        <v>0.5</v>
      </c>
      <c r="AJ2169" s="3">
        <f>IF(AE2169&lt;=450,AthetaR90_0,IF(AE2169&gt;=650,AthetaR90_2,(IF(AE2169&lt;=550,AthetaR90_0+(AthetaR90_1-AthetaR90_0)/100*(AE2169-450),AthetaR90_1+(AthetaR90_2-AthetaR90_1)/100*(AE2169-450)))))</f>
        <v>1.3</v>
      </c>
      <c r="AK2169" s="3">
        <f>IF(AF2169&lt;=450,AthetaR120_0,IF(AF2169&gt;=650,AthetaR120_2,(IF(AF2169&lt;=550,AthetaR120_0+(AthetaR120_1-AthetaR120_0)/100*(AF2169-450),AthetaR120_1+(AthetaR120_2-AthetaR120_1)/100*(AF2169-450)))))</f>
        <v>1.2092848028391345</v>
      </c>
      <c r="AL2169" s="24">
        <f t="shared" si="1053"/>
        <v>749.34542390328477</v>
      </c>
      <c r="AM2169" s="14">
        <f t="shared" si="1054"/>
        <v>628.57370924996883</v>
      </c>
    </row>
    <row r="2170" spans="2:39" x14ac:dyDescent="0.25">
      <c r="B2170" s="3">
        <f t="shared" si="1037"/>
        <v>10760</v>
      </c>
      <c r="C2170" s="14">
        <f t="shared" si="1038"/>
        <v>179.33333333333334</v>
      </c>
      <c r="D2170" s="11">
        <f t="shared" si="1039"/>
        <v>1109.1834978798133</v>
      </c>
      <c r="E2170" s="11">
        <f t="shared" si="1025"/>
        <v>906.32571789425401</v>
      </c>
      <c r="F2170" s="11">
        <f t="shared" si="1040"/>
        <v>477.67447119415351</v>
      </c>
      <c r="G2170" s="11">
        <f t="shared" si="1026"/>
        <v>749.47737734706493</v>
      </c>
      <c r="H2170" s="11">
        <f t="shared" si="1027"/>
        <v>642.04369248642365</v>
      </c>
      <c r="I2170" s="24">
        <f t="shared" si="1041"/>
        <v>477.67447119415351</v>
      </c>
      <c r="J2170" s="12">
        <f t="shared" si="1028"/>
        <v>0.17769182203896103</v>
      </c>
      <c r="K2170" s="24">
        <f t="shared" si="1029"/>
        <v>650.59322491528906</v>
      </c>
      <c r="L2170" s="12">
        <f t="shared" si="1042"/>
        <v>0.16685414571498369</v>
      </c>
      <c r="M2170" s="24">
        <f t="shared" si="1043"/>
        <v>749.47737734706493</v>
      </c>
      <c r="N2170" s="12">
        <f t="shared" si="1030"/>
        <v>0.25529651049829521</v>
      </c>
      <c r="O2170" s="24">
        <f t="shared" si="1031"/>
        <v>1509.4225836428377</v>
      </c>
      <c r="P2170" s="12">
        <f t="shared" si="1044"/>
        <v>0.13248910453927359</v>
      </c>
      <c r="Q2170" s="24">
        <f t="shared" si="1045"/>
        <v>642.04369248642365</v>
      </c>
      <c r="R2170" s="12">
        <f t="shared" si="1032"/>
        <v>0.26443280686909565</v>
      </c>
      <c r="S2170" s="24">
        <f t="shared" si="1033"/>
        <v>801.49916974619327</v>
      </c>
      <c r="T2170" s="12">
        <f t="shared" si="1046"/>
        <v>0.17826751014109213</v>
      </c>
      <c r="W2170" s="24">
        <f t="shared" si="1047"/>
        <v>753.23059247372589</v>
      </c>
      <c r="X2170" s="24">
        <f t="shared" si="1048"/>
        <v>1346.5980690150868</v>
      </c>
      <c r="Y2170" s="13">
        <f t="shared" si="1034"/>
        <v>0.22126817585507322</v>
      </c>
      <c r="Z2170" s="24">
        <f t="shared" si="1035"/>
        <v>3827.3781355132032</v>
      </c>
      <c r="AA2170" s="24">
        <f t="shared" si="1036"/>
        <v>22927.275913058013</v>
      </c>
      <c r="AB2170" s="24">
        <f t="shared" si="1049"/>
        <v>749.47737734706493</v>
      </c>
      <c r="AC2170" s="24">
        <f t="shared" si="1050"/>
        <v>642.04369248642365</v>
      </c>
      <c r="AE2170" s="14">
        <f t="shared" si="1051"/>
        <v>179.33333333333334</v>
      </c>
      <c r="AF2170" s="24">
        <f t="shared" si="1055"/>
        <v>546.02184624321183</v>
      </c>
      <c r="AG2170" s="3">
        <f t="shared" si="1052"/>
        <v>-1</v>
      </c>
      <c r="AH2170" s="3">
        <f>IF(AC2170&lt;=450,AthetaR30_0,IF(AC2170&gt;=650,AthetaR30_2,(IF(AC2170&lt;=550,AthetaR30_0+(AthetaR30_1-AthetaR30_0)/100*(AC2170-450),AthetaR30_1+(AthetaR30_2-AthetaR30_1)/100*(AC2170-450)))))</f>
        <v>0</v>
      </c>
      <c r="AI2170" s="3">
        <f>IF(AD2170&lt;=450,AthetaR60_0,IF(AD2170&gt;=650,AthetaR60_2,(IF(AD2170&lt;=550,AthetaR60_0+(AthetaR60_1-AthetaR60_0)/100*(AD2170-450),AthetaR60_1+(AthetaR60_2-AthetaR60_1)/100*(AD2170-450)))))</f>
        <v>0.5</v>
      </c>
      <c r="AJ2170" s="3">
        <f>IF(AE2170&lt;=450,AthetaR90_0,IF(AE2170&gt;=650,AthetaR90_2,(IF(AE2170&lt;=550,AthetaR90_0+(AthetaR90_1-AthetaR90_0)/100*(AE2170-450),AthetaR90_1+(AthetaR90_2-AthetaR90_1)/100*(AE2170-450)))))</f>
        <v>1.3</v>
      </c>
      <c r="AK2170" s="3">
        <f>IF(AF2170&lt;=450,AthetaR120_0,IF(AF2170&gt;=650,AthetaR120_2,(IF(AF2170&lt;=550,AthetaR120_0+(AthetaR120_1-AthetaR120_0)/100*(AF2170-450),AthetaR120_1+(AthetaR120_2-AthetaR120_1)/100*(AF2170-450)))))</f>
        <v>1.208642707048875</v>
      </c>
      <c r="AL2170" s="24">
        <f t="shared" si="1053"/>
        <v>749.47737734706493</v>
      </c>
      <c r="AM2170" s="14">
        <f t="shared" si="1054"/>
        <v>628.7399856318915</v>
      </c>
    </row>
    <row r="2171" spans="2:39" x14ac:dyDescent="0.25">
      <c r="B2171" s="3">
        <f t="shared" si="1037"/>
        <v>10765</v>
      </c>
      <c r="C2171" s="14">
        <f t="shared" si="1038"/>
        <v>179.41666666666666</v>
      </c>
      <c r="D2171" s="11">
        <f t="shared" si="1039"/>
        <v>1109.2530575822032</v>
      </c>
      <c r="E2171" s="11">
        <f t="shared" si="1025"/>
        <v>906.53951624290607</v>
      </c>
      <c r="F2171" s="11">
        <f t="shared" si="1040"/>
        <v>477.84132533986849</v>
      </c>
      <c r="G2171" s="11">
        <f t="shared" si="1026"/>
        <v>749.60986645160415</v>
      </c>
      <c r="H2171" s="11">
        <f t="shared" si="1027"/>
        <v>642.22195999656469</v>
      </c>
      <c r="I2171" s="24">
        <f t="shared" si="1041"/>
        <v>477.84132533986849</v>
      </c>
      <c r="J2171" s="12">
        <f t="shared" si="1028"/>
        <v>0.17766091430026612</v>
      </c>
      <c r="K2171" s="24">
        <f t="shared" si="1029"/>
        <v>650.70640887289471</v>
      </c>
      <c r="L2171" s="12">
        <f t="shared" si="1042"/>
        <v>0.16680144428971208</v>
      </c>
      <c r="M2171" s="24">
        <f t="shared" si="1043"/>
        <v>749.60986645160415</v>
      </c>
      <c r="N2171" s="12">
        <f t="shared" si="1030"/>
        <v>0.2564631007015899</v>
      </c>
      <c r="O2171" s="24">
        <f t="shared" si="1031"/>
        <v>1502.5565760421637</v>
      </c>
      <c r="P2171" s="12">
        <f t="shared" si="1044"/>
        <v>0.13302333411749567</v>
      </c>
      <c r="Q2171" s="24">
        <f t="shared" si="1045"/>
        <v>642.22195999656469</v>
      </c>
      <c r="R2171" s="12">
        <f t="shared" si="1032"/>
        <v>0.26434962694638248</v>
      </c>
      <c r="S2171" s="24">
        <f t="shared" si="1033"/>
        <v>801.75136847166277</v>
      </c>
      <c r="T2171" s="12">
        <f t="shared" si="1046"/>
        <v>0.17817498980759036</v>
      </c>
      <c r="W2171" s="24">
        <f t="shared" si="1047"/>
        <v>753.45186064958102</v>
      </c>
      <c r="X2171" s="24">
        <f t="shared" si="1048"/>
        <v>1338.698138347057</v>
      </c>
      <c r="Y2171" s="13">
        <f t="shared" si="1034"/>
        <v>0.22267550320875754</v>
      </c>
      <c r="Z2171" s="24">
        <f t="shared" si="1035"/>
        <v>3827.1913898331263</v>
      </c>
      <c r="AA2171" s="24">
        <f t="shared" si="1036"/>
        <v>22939.673001228875</v>
      </c>
      <c r="AB2171" s="24">
        <f t="shared" si="1049"/>
        <v>749.60986645160415</v>
      </c>
      <c r="AC2171" s="24">
        <f t="shared" si="1050"/>
        <v>642.22195999656469</v>
      </c>
      <c r="AE2171" s="14">
        <f t="shared" si="1051"/>
        <v>179.41666666666666</v>
      </c>
      <c r="AF2171" s="24">
        <f t="shared" si="1055"/>
        <v>546.11097999828235</v>
      </c>
      <c r="AG2171" s="3">
        <f t="shared" si="1052"/>
        <v>-1</v>
      </c>
      <c r="AH2171" s="3">
        <f>IF(AC2171&lt;=450,AthetaR30_0,IF(AC2171&gt;=650,AthetaR30_2,(IF(AC2171&lt;=550,AthetaR30_0+(AthetaR30_1-AthetaR30_0)/100*(AC2171-450),AthetaR30_1+(AthetaR30_2-AthetaR30_1)/100*(AC2171-450)))))</f>
        <v>0</v>
      </c>
      <c r="AI2171" s="3">
        <f>IF(AD2171&lt;=450,AthetaR60_0,IF(AD2171&gt;=650,AthetaR60_2,(IF(AD2171&lt;=550,AthetaR60_0+(AthetaR60_1-AthetaR60_0)/100*(AD2171-450),AthetaR60_1+(AthetaR60_2-AthetaR60_1)/100*(AD2171-450)))))</f>
        <v>0.5</v>
      </c>
      <c r="AJ2171" s="3">
        <f>IF(AE2171&lt;=450,AthetaR90_0,IF(AE2171&gt;=650,AthetaR90_2,(IF(AE2171&lt;=550,AthetaR90_0+(AthetaR90_1-AthetaR90_0)/100*(AE2171-450),AthetaR90_1+(AthetaR90_2-AthetaR90_1)/100*(AE2171-450)))))</f>
        <v>1.3</v>
      </c>
      <c r="AK2171" s="3">
        <f>IF(AF2171&lt;=450,AthetaR120_0,IF(AF2171&gt;=650,AthetaR120_2,(IF(AF2171&lt;=550,AthetaR120_0+(AthetaR120_1-AthetaR120_0)/100*(AF2171-450),AthetaR120_1+(AthetaR120_2-AthetaR120_1)/100*(AF2171-450)))))</f>
        <v>1.2080009440123671</v>
      </c>
      <c r="AL2171" s="24">
        <f t="shared" si="1053"/>
        <v>749.60986645160415</v>
      </c>
      <c r="AM2171" s="14">
        <f t="shared" si="1054"/>
        <v>628.90607332063564</v>
      </c>
    </row>
    <row r="2172" spans="2:39" x14ac:dyDescent="0.25">
      <c r="B2172" s="3">
        <f t="shared" si="1037"/>
        <v>10770</v>
      </c>
      <c r="C2172" s="14">
        <f t="shared" si="1038"/>
        <v>179.5</v>
      </c>
      <c r="D2172" s="11">
        <f t="shared" si="1039"/>
        <v>1109.3225850063077</v>
      </c>
      <c r="E2172" s="11">
        <f t="shared" si="1025"/>
        <v>906.75331459155814</v>
      </c>
      <c r="F2172" s="11">
        <f t="shared" si="1040"/>
        <v>478.00812678415821</v>
      </c>
      <c r="G2172" s="11">
        <f t="shared" si="1026"/>
        <v>749.74288978572167</v>
      </c>
      <c r="H2172" s="11">
        <f t="shared" si="1027"/>
        <v>642.40013498637234</v>
      </c>
      <c r="I2172" s="24">
        <f t="shared" si="1041"/>
        <v>478.00812678415821</v>
      </c>
      <c r="J2172" s="12">
        <f t="shared" si="1028"/>
        <v>0.17763000439940418</v>
      </c>
      <c r="K2172" s="24">
        <f t="shared" si="1029"/>
        <v>650.8196401406442</v>
      </c>
      <c r="L2172" s="12">
        <f t="shared" si="1042"/>
        <v>0.166748753611625</v>
      </c>
      <c r="M2172" s="24">
        <f t="shared" si="1043"/>
        <v>749.74288978572167</v>
      </c>
      <c r="N2172" s="12">
        <f t="shared" si="1030"/>
        <v>0.25762834916174521</v>
      </c>
      <c r="O2172" s="24">
        <f t="shared" si="1031"/>
        <v>1495.7605392619485</v>
      </c>
      <c r="P2172" s="12">
        <f t="shared" si="1044"/>
        <v>0.13355611416829008</v>
      </c>
      <c r="Q2172" s="24">
        <f t="shared" si="1045"/>
        <v>642.40013498637234</v>
      </c>
      <c r="R2172" s="12">
        <f t="shared" si="1032"/>
        <v>0.26426623278539341</v>
      </c>
      <c r="S2172" s="24">
        <f t="shared" si="1033"/>
        <v>802.00437613742008</v>
      </c>
      <c r="T2172" s="12">
        <f t="shared" si="1046"/>
        <v>0.17808238037434057</v>
      </c>
      <c r="W2172" s="24">
        <f t="shared" si="1047"/>
        <v>753.67453615278976</v>
      </c>
      <c r="X2172" s="24">
        <f t="shared" si="1048"/>
        <v>1330.9036180463395</v>
      </c>
      <c r="Y2172" s="13">
        <f t="shared" si="1034"/>
        <v>0.22408011270634634</v>
      </c>
      <c r="Z2172" s="24">
        <f t="shared" si="1035"/>
        <v>3826.9694609692096</v>
      </c>
      <c r="AA2172" s="24">
        <f t="shared" si="1036"/>
        <v>22951.904843146451</v>
      </c>
      <c r="AB2172" s="24">
        <f t="shared" si="1049"/>
        <v>749.74288978572167</v>
      </c>
      <c r="AC2172" s="24">
        <f t="shared" si="1050"/>
        <v>642.40013498637234</v>
      </c>
      <c r="AE2172" s="14">
        <f t="shared" si="1051"/>
        <v>179.5</v>
      </c>
      <c r="AF2172" s="24">
        <f t="shared" si="1055"/>
        <v>546.20006749318622</v>
      </c>
      <c r="AG2172" s="3">
        <f t="shared" si="1052"/>
        <v>-1</v>
      </c>
      <c r="AH2172" s="3">
        <f>IF(AC2172&lt;=450,AthetaR30_0,IF(AC2172&gt;=650,AthetaR30_2,(IF(AC2172&lt;=550,AthetaR30_0+(AthetaR30_1-AthetaR30_0)/100*(AC2172-450),AthetaR30_1+(AthetaR30_2-AthetaR30_1)/100*(AC2172-450)))))</f>
        <v>0</v>
      </c>
      <c r="AI2172" s="3">
        <f>IF(AD2172&lt;=450,AthetaR60_0,IF(AD2172&gt;=650,AthetaR60_2,(IF(AD2172&lt;=550,AthetaR60_0+(AthetaR60_1-AthetaR60_0)/100*(AD2172-450),AthetaR60_1+(AthetaR60_2-AthetaR60_1)/100*(AD2172-450)))))</f>
        <v>0.5</v>
      </c>
      <c r="AJ2172" s="3">
        <f>IF(AE2172&lt;=450,AthetaR90_0,IF(AE2172&gt;=650,AthetaR90_2,(IF(AE2172&lt;=550,AthetaR90_0+(AthetaR90_1-AthetaR90_0)/100*(AE2172-450),AthetaR90_1+(AthetaR90_2-AthetaR90_1)/100*(AE2172-450)))))</f>
        <v>1.3</v>
      </c>
      <c r="AK2172" s="3">
        <f>IF(AF2172&lt;=450,AthetaR120_0,IF(AF2172&gt;=650,AthetaR120_2,(IF(AF2172&lt;=550,AthetaR120_0+(AthetaR120_1-AthetaR120_0)/100*(AF2172-450),AthetaR120_1+(AthetaR120_2-AthetaR120_1)/100*(AF2172-450)))))</f>
        <v>1.2073595140490594</v>
      </c>
      <c r="AL2172" s="24">
        <f t="shared" si="1053"/>
        <v>749.74288978572167</v>
      </c>
      <c r="AM2172" s="14">
        <f t="shared" si="1054"/>
        <v>629.07197231905684</v>
      </c>
    </row>
    <row r="2173" spans="2:39" x14ac:dyDescent="0.25">
      <c r="B2173" s="3">
        <f t="shared" si="1037"/>
        <v>10775</v>
      </c>
      <c r="C2173" s="14">
        <f t="shared" si="1038"/>
        <v>179.58333333333334</v>
      </c>
      <c r="D2173" s="11">
        <f t="shared" si="1039"/>
        <v>1109.3920801820695</v>
      </c>
      <c r="E2173" s="11">
        <f t="shared" si="1025"/>
        <v>906.96711294021031</v>
      </c>
      <c r="F2173" s="11">
        <f t="shared" si="1040"/>
        <v>478.17487553776982</v>
      </c>
      <c r="G2173" s="11">
        <f t="shared" si="1026"/>
        <v>749.87644589988997</v>
      </c>
      <c r="H2173" s="11">
        <f t="shared" si="1027"/>
        <v>642.57821736674669</v>
      </c>
      <c r="I2173" s="24">
        <f t="shared" si="1041"/>
        <v>478.17487553776982</v>
      </c>
      <c r="J2173" s="12">
        <f t="shared" si="1028"/>
        <v>0.17759909234686944</v>
      </c>
      <c r="K2173" s="24">
        <f t="shared" si="1029"/>
        <v>650.93291870891187</v>
      </c>
      <c r="L2173" s="12">
        <f t="shared" si="1042"/>
        <v>0.16669607369447012</v>
      </c>
      <c r="M2173" s="24">
        <f t="shared" si="1043"/>
        <v>749.87644589988997</v>
      </c>
      <c r="N2173" s="12">
        <f t="shared" si="1030"/>
        <v>0.25879221745094261</v>
      </c>
      <c r="O2173" s="24">
        <f t="shared" si="1031"/>
        <v>1489.0336435421814</v>
      </c>
      <c r="P2173" s="12">
        <f t="shared" si="1044"/>
        <v>0.13408742664761278</v>
      </c>
      <c r="Q2173" s="24">
        <f t="shared" si="1045"/>
        <v>642.57821736674669</v>
      </c>
      <c r="R2173" s="12">
        <f t="shared" si="1032"/>
        <v>0.26418262363312972</v>
      </c>
      <c r="S2173" s="24">
        <f t="shared" si="1033"/>
        <v>802.25819641173803</v>
      </c>
      <c r="T2173" s="12">
        <f t="shared" si="1046"/>
        <v>0.17798968147566324</v>
      </c>
      <c r="W2173" s="24">
        <f t="shared" si="1047"/>
        <v>753.89861626549612</v>
      </c>
      <c r="X2173" s="24">
        <f t="shared" si="1048"/>
        <v>1323.212962450983</v>
      </c>
      <c r="Y2173" s="13">
        <f t="shared" si="1034"/>
        <v>0.22548188456872059</v>
      </c>
      <c r="Z2173" s="24">
        <f t="shared" si="1035"/>
        <v>3826.7124168678547</v>
      </c>
      <c r="AA2173" s="24">
        <f t="shared" si="1036"/>
        <v>22963.971435706098</v>
      </c>
      <c r="AB2173" s="24">
        <f t="shared" si="1049"/>
        <v>749.87644589988997</v>
      </c>
      <c r="AC2173" s="24">
        <f t="shared" si="1050"/>
        <v>642.57821736674669</v>
      </c>
      <c r="AE2173" s="14">
        <f t="shared" si="1051"/>
        <v>179.58333333333334</v>
      </c>
      <c r="AF2173" s="24">
        <f t="shared" si="1055"/>
        <v>546.28910868337334</v>
      </c>
      <c r="AG2173" s="3">
        <f t="shared" si="1052"/>
        <v>-1</v>
      </c>
      <c r="AH2173" s="3">
        <f>IF(AC2173&lt;=450,AthetaR30_0,IF(AC2173&gt;=650,AthetaR30_2,(IF(AC2173&lt;=550,AthetaR30_0+(AthetaR30_1-AthetaR30_0)/100*(AC2173-450),AthetaR30_1+(AthetaR30_2-AthetaR30_1)/100*(AC2173-450)))))</f>
        <v>0</v>
      </c>
      <c r="AI2173" s="3">
        <f>IF(AD2173&lt;=450,AthetaR60_0,IF(AD2173&gt;=650,AthetaR60_2,(IF(AD2173&lt;=550,AthetaR60_0+(AthetaR60_1-AthetaR60_0)/100*(AD2173-450),AthetaR60_1+(AthetaR60_2-AthetaR60_1)/100*(AD2173-450)))))</f>
        <v>0.5</v>
      </c>
      <c r="AJ2173" s="3">
        <f>IF(AE2173&lt;=450,AthetaR90_0,IF(AE2173&gt;=650,AthetaR90_2,(IF(AE2173&lt;=550,AthetaR90_0+(AthetaR90_1-AthetaR90_0)/100*(AE2173-450),AthetaR90_1+(AthetaR90_2-AthetaR90_1)/100*(AE2173-450)))))</f>
        <v>1.3</v>
      </c>
      <c r="AK2173" s="3">
        <f>IF(AF2173&lt;=450,AthetaR120_0,IF(AF2173&gt;=650,AthetaR120_2,(IF(AF2173&lt;=550,AthetaR120_0+(AthetaR120_1-AthetaR120_0)/100*(AF2173-450),AthetaR120_1+(AthetaR120_2-AthetaR120_1)/100*(AF2173-450)))))</f>
        <v>1.2067184174797121</v>
      </c>
      <c r="AL2173" s="24">
        <f t="shared" si="1053"/>
        <v>749.87644589988997</v>
      </c>
      <c r="AM2173" s="14">
        <f t="shared" si="1054"/>
        <v>629.2376826376958</v>
      </c>
    </row>
    <row r="2174" spans="2:39" x14ac:dyDescent="0.25">
      <c r="B2174" s="3">
        <f t="shared" si="1037"/>
        <v>10780</v>
      </c>
      <c r="C2174" s="14">
        <f t="shared" si="1038"/>
        <v>179.66666666666666</v>
      </c>
      <c r="D2174" s="11">
        <f t="shared" si="1039"/>
        <v>1109.4615431393902</v>
      </c>
      <c r="E2174" s="11">
        <f t="shared" si="1025"/>
        <v>907.18091128886226</v>
      </c>
      <c r="F2174" s="11">
        <f t="shared" si="1040"/>
        <v>478.3415716114643</v>
      </c>
      <c r="G2174" s="11">
        <f t="shared" si="1026"/>
        <v>750.0105333265376</v>
      </c>
      <c r="H2174" s="11">
        <f t="shared" si="1027"/>
        <v>642.75620704822234</v>
      </c>
      <c r="I2174" s="24">
        <f t="shared" si="1041"/>
        <v>478.3415716114643</v>
      </c>
      <c r="J2174" s="12">
        <f t="shared" si="1028"/>
        <v>0.17756817815316464</v>
      </c>
      <c r="K2174" s="24">
        <f t="shared" si="1029"/>
        <v>651.04624456801048</v>
      </c>
      <c r="L2174" s="12">
        <f t="shared" si="1042"/>
        <v>0.16664340455196675</v>
      </c>
      <c r="M2174" s="24">
        <f t="shared" si="1043"/>
        <v>750.0105333265376</v>
      </c>
      <c r="N2174" s="12">
        <f t="shared" si="1030"/>
        <v>0.25995466759747676</v>
      </c>
      <c r="O2174" s="24">
        <f t="shared" si="1031"/>
        <v>1482.3750695949343</v>
      </c>
      <c r="P2174" s="12">
        <f t="shared" si="1044"/>
        <v>0.13461725381398346</v>
      </c>
      <c r="Q2174" s="24">
        <f t="shared" si="1045"/>
        <v>642.75620704822234</v>
      </c>
      <c r="R2174" s="12">
        <f t="shared" si="1032"/>
        <v>0.26409879873339037</v>
      </c>
      <c r="S2174" s="24">
        <f t="shared" si="1033"/>
        <v>802.51283298411863</v>
      </c>
      <c r="T2174" s="12">
        <f t="shared" si="1046"/>
        <v>0.1778968927441425</v>
      </c>
      <c r="W2174" s="24">
        <f t="shared" si="1047"/>
        <v>754.12409815006481</v>
      </c>
      <c r="X2174" s="24">
        <f t="shared" si="1048"/>
        <v>1315.624648120604</v>
      </c>
      <c r="Y2174" s="13">
        <f t="shared" si="1034"/>
        <v>0.22688070043761696</v>
      </c>
      <c r="Z2174" s="24">
        <f t="shared" si="1035"/>
        <v>3826.4203284699361</v>
      </c>
      <c r="AA2174" s="24">
        <f t="shared" si="1036"/>
        <v>22975.872788712342</v>
      </c>
      <c r="AB2174" s="24">
        <f t="shared" si="1049"/>
        <v>750.0105333265376</v>
      </c>
      <c r="AC2174" s="24">
        <f t="shared" si="1050"/>
        <v>642.75620704822234</v>
      </c>
      <c r="AE2174" s="14">
        <f t="shared" si="1051"/>
        <v>179.66666666666666</v>
      </c>
      <c r="AF2174" s="24">
        <f t="shared" si="1055"/>
        <v>546.37810352411111</v>
      </c>
      <c r="AG2174" s="3">
        <f t="shared" si="1052"/>
        <v>-1</v>
      </c>
      <c r="AH2174" s="3">
        <f>IF(AC2174&lt;=450,AthetaR30_0,IF(AC2174&gt;=650,AthetaR30_2,(IF(AC2174&lt;=550,AthetaR30_0+(AthetaR30_1-AthetaR30_0)/100*(AC2174-450),AthetaR30_1+(AthetaR30_2-AthetaR30_1)/100*(AC2174-450)))))</f>
        <v>0</v>
      </c>
      <c r="AI2174" s="3">
        <f>IF(AD2174&lt;=450,AthetaR60_0,IF(AD2174&gt;=650,AthetaR60_2,(IF(AD2174&lt;=550,AthetaR60_0+(AthetaR60_1-AthetaR60_0)/100*(AD2174-450),AthetaR60_1+(AthetaR60_2-AthetaR60_1)/100*(AD2174-450)))))</f>
        <v>0.5</v>
      </c>
      <c r="AJ2174" s="3">
        <f>IF(AE2174&lt;=450,AthetaR90_0,IF(AE2174&gt;=650,AthetaR90_2,(IF(AE2174&lt;=550,AthetaR90_0+(AthetaR90_1-AthetaR90_0)/100*(AE2174-450),AthetaR90_1+(AthetaR90_2-AthetaR90_1)/100*(AE2174-450)))))</f>
        <v>1.3</v>
      </c>
      <c r="AK2174" s="3">
        <f>IF(AF2174&lt;=450,AthetaR120_0,IF(AF2174&gt;=650,AthetaR120_2,(IF(AF2174&lt;=550,AthetaR120_0+(AthetaR120_1-AthetaR120_0)/100*(AF2174-450),AthetaR120_1+(AthetaR120_2-AthetaR120_1)/100*(AF2174-450)))))</f>
        <v>1.2060776546264003</v>
      </c>
      <c r="AL2174" s="24">
        <f t="shared" si="1053"/>
        <v>750.0105333265376</v>
      </c>
      <c r="AM2174" s="14">
        <f t="shared" si="1054"/>
        <v>629.40320429469853</v>
      </c>
    </row>
    <row r="2175" spans="2:39" x14ac:dyDescent="0.25">
      <c r="B2175" s="3">
        <f t="shared" si="1037"/>
        <v>10785</v>
      </c>
      <c r="C2175" s="14">
        <f t="shared" si="1038"/>
        <v>179.75</v>
      </c>
      <c r="D2175" s="11">
        <f t="shared" si="1039"/>
        <v>1109.5309739081285</v>
      </c>
      <c r="E2175" s="11">
        <f t="shared" si="1025"/>
        <v>907.39470963751444</v>
      </c>
      <c r="F2175" s="11">
        <f t="shared" si="1040"/>
        <v>478.50821501601627</v>
      </c>
      <c r="G2175" s="11">
        <f t="shared" si="1026"/>
        <v>750.14515058035158</v>
      </c>
      <c r="H2175" s="11">
        <f t="shared" si="1027"/>
        <v>642.93410394096645</v>
      </c>
      <c r="I2175" s="24">
        <f t="shared" si="1041"/>
        <v>478.50821501601627</v>
      </c>
      <c r="J2175" s="12">
        <f t="shared" si="1028"/>
        <v>0.17753726182880117</v>
      </c>
      <c r="K2175" s="24">
        <f t="shared" si="1029"/>
        <v>651.15961770819149</v>
      </c>
      <c r="L2175" s="12">
        <f t="shared" si="1042"/>
        <v>0.16659074619784223</v>
      </c>
      <c r="M2175" s="24">
        <f t="shared" si="1043"/>
        <v>750.14515058035158</v>
      </c>
      <c r="N2175" s="12">
        <f t="shared" si="1030"/>
        <v>0.26111566208800785</v>
      </c>
      <c r="O2175" s="24">
        <f t="shared" si="1031"/>
        <v>1475.784008473061</v>
      </c>
      <c r="P2175" s="12">
        <f t="shared" si="1044"/>
        <v>0.13514557822854839</v>
      </c>
      <c r="Q2175" s="24">
        <f t="shared" si="1045"/>
        <v>642.93410394096645</v>
      </c>
      <c r="R2175" s="12">
        <f t="shared" si="1032"/>
        <v>0.26401475732675705</v>
      </c>
      <c r="S2175" s="24">
        <f t="shared" si="1033"/>
        <v>802.7682895654408</v>
      </c>
      <c r="T2175" s="12">
        <f t="shared" si="1046"/>
        <v>0.17780401381067262</v>
      </c>
      <c r="W2175" s="24">
        <f t="shared" si="1047"/>
        <v>754.35097885050243</v>
      </c>
      <c r="X2175" s="24">
        <f t="shared" si="1048"/>
        <v>1308.1371735672046</v>
      </c>
      <c r="Y2175" s="13">
        <f t="shared" si="1034"/>
        <v>0.22827644340360989</v>
      </c>
      <c r="Z2175" s="24">
        <f t="shared" si="1035"/>
        <v>3826.0932696753002</v>
      </c>
      <c r="AA2175" s="24">
        <f t="shared" si="1036"/>
        <v>22987.608924765726</v>
      </c>
      <c r="AB2175" s="24">
        <f t="shared" si="1049"/>
        <v>750.14515058035158</v>
      </c>
      <c r="AC2175" s="24">
        <f t="shared" si="1050"/>
        <v>642.93410394096645</v>
      </c>
      <c r="AE2175" s="14">
        <f t="shared" si="1051"/>
        <v>179.75</v>
      </c>
      <c r="AF2175" s="24">
        <f t="shared" si="1055"/>
        <v>546.46705197048323</v>
      </c>
      <c r="AG2175" s="3">
        <f t="shared" si="1052"/>
        <v>-1</v>
      </c>
      <c r="AH2175" s="3">
        <f>IF(AC2175&lt;=450,AthetaR30_0,IF(AC2175&gt;=650,AthetaR30_2,(IF(AC2175&lt;=550,AthetaR30_0+(AthetaR30_1-AthetaR30_0)/100*(AC2175-450),AthetaR30_1+(AthetaR30_2-AthetaR30_1)/100*(AC2175-450)))))</f>
        <v>0</v>
      </c>
      <c r="AI2175" s="3">
        <f>IF(AD2175&lt;=450,AthetaR60_0,IF(AD2175&gt;=650,AthetaR60_2,(IF(AD2175&lt;=550,AthetaR60_0+(AthetaR60_1-AthetaR60_0)/100*(AD2175-450),AthetaR60_1+(AthetaR60_2-AthetaR60_1)/100*(AD2175-450)))))</f>
        <v>0.5</v>
      </c>
      <c r="AJ2175" s="3">
        <f>IF(AE2175&lt;=450,AthetaR90_0,IF(AE2175&gt;=650,AthetaR90_2,(IF(AE2175&lt;=550,AthetaR90_0+(AthetaR90_1-AthetaR90_0)/100*(AE2175-450),AthetaR90_1+(AthetaR90_2-AthetaR90_1)/100*(AE2175-450)))))</f>
        <v>1.3</v>
      </c>
      <c r="AK2175" s="3">
        <f>IF(AF2175&lt;=450,AthetaR120_0,IF(AF2175&gt;=650,AthetaR120_2,(IF(AF2175&lt;=550,AthetaR120_0+(AthetaR120_1-AthetaR120_0)/100*(AF2175-450),AthetaR120_1+(AthetaR120_2-AthetaR120_1)/100*(AF2175-450)))))</f>
        <v>1.205437225812521</v>
      </c>
      <c r="AL2175" s="24">
        <f t="shared" si="1053"/>
        <v>750.14515058035158</v>
      </c>
      <c r="AM2175" s="14">
        <f t="shared" si="1054"/>
        <v>629.56853731573301</v>
      </c>
    </row>
    <row r="2176" spans="2:39" x14ac:dyDescent="0.25">
      <c r="B2176" s="3">
        <f t="shared" si="1037"/>
        <v>10790</v>
      </c>
      <c r="C2176" s="14">
        <f t="shared" si="1038"/>
        <v>179.83333333333334</v>
      </c>
      <c r="D2176" s="11">
        <f t="shared" si="1039"/>
        <v>1109.6003725181033</v>
      </c>
      <c r="E2176" s="11">
        <f t="shared" si="1025"/>
        <v>907.60850798616661</v>
      </c>
      <c r="F2176" s="11">
        <f t="shared" si="1040"/>
        <v>478.67480576221413</v>
      </c>
      <c r="G2176" s="11">
        <f t="shared" si="1026"/>
        <v>750.28029615858009</v>
      </c>
      <c r="H2176" s="11">
        <f t="shared" si="1027"/>
        <v>643.11190795477717</v>
      </c>
      <c r="I2176" s="24">
        <f t="shared" si="1041"/>
        <v>478.67480576221413</v>
      </c>
      <c r="J2176" s="12">
        <f t="shared" si="1028"/>
        <v>0.17750634338429877</v>
      </c>
      <c r="K2176" s="24">
        <f t="shared" si="1029"/>
        <v>651.27303811964532</v>
      </c>
      <c r="L2176" s="12">
        <f t="shared" si="1042"/>
        <v>0.16653809864576674</v>
      </c>
      <c r="M2176" s="24">
        <f t="shared" si="1043"/>
        <v>750.28029615858009</v>
      </c>
      <c r="N2176" s="12">
        <f t="shared" si="1030"/>
        <v>0.26227516386964217</v>
      </c>
      <c r="O2176" s="24">
        <f t="shared" si="1031"/>
        <v>1469.2596614404065</v>
      </c>
      <c r="P2176" s="12">
        <f t="shared" si="1044"/>
        <v>0.13567238275489954</v>
      </c>
      <c r="Q2176" s="24">
        <f t="shared" si="1045"/>
        <v>643.11190795477717</v>
      </c>
      <c r="R2176" s="12">
        <f t="shared" si="1032"/>
        <v>0.26393049865057927</v>
      </c>
      <c r="S2176" s="24">
        <f t="shared" si="1033"/>
        <v>803.02456988810945</v>
      </c>
      <c r="T2176" s="12">
        <f t="shared" si="1046"/>
        <v>0.17771104430435253</v>
      </c>
      <c r="W2176" s="24">
        <f t="shared" si="1047"/>
        <v>754.57925529390604</v>
      </c>
      <c r="X2176" s="24">
        <f t="shared" si="1048"/>
        <v>1300.74905898769</v>
      </c>
      <c r="Y2176" s="13">
        <f t="shared" si="1034"/>
        <v>0.22966899803277846</v>
      </c>
      <c r="Z2176" s="24">
        <f t="shared" si="1035"/>
        <v>3825.731317306514</v>
      </c>
      <c r="AA2176" s="24">
        <f t="shared" si="1036"/>
        <v>22999.179879145406</v>
      </c>
      <c r="AB2176" s="24">
        <f t="shared" si="1049"/>
        <v>750.28029615858009</v>
      </c>
      <c r="AC2176" s="24">
        <f t="shared" si="1050"/>
        <v>643.11190795477717</v>
      </c>
      <c r="AE2176" s="14">
        <f t="shared" si="1051"/>
        <v>179.83333333333334</v>
      </c>
      <c r="AF2176" s="24">
        <f t="shared" si="1055"/>
        <v>546.55595397738853</v>
      </c>
      <c r="AG2176" s="3">
        <f t="shared" si="1052"/>
        <v>-1</v>
      </c>
      <c r="AH2176" s="3">
        <f>IF(AC2176&lt;=450,AthetaR30_0,IF(AC2176&gt;=650,AthetaR30_2,(IF(AC2176&lt;=550,AthetaR30_0+(AthetaR30_1-AthetaR30_0)/100*(AC2176-450),AthetaR30_1+(AthetaR30_2-AthetaR30_1)/100*(AC2176-450)))))</f>
        <v>0</v>
      </c>
      <c r="AI2176" s="3">
        <f>IF(AD2176&lt;=450,AthetaR60_0,IF(AD2176&gt;=650,AthetaR60_2,(IF(AD2176&lt;=550,AthetaR60_0+(AthetaR60_1-AthetaR60_0)/100*(AD2176-450),AthetaR60_1+(AthetaR60_2-AthetaR60_1)/100*(AD2176-450)))))</f>
        <v>0.5</v>
      </c>
      <c r="AJ2176" s="3">
        <f>IF(AE2176&lt;=450,AthetaR90_0,IF(AE2176&gt;=650,AthetaR90_2,(IF(AE2176&lt;=550,AthetaR90_0+(AthetaR90_1-AthetaR90_0)/100*(AE2176-450),AthetaR90_1+(AthetaR90_2-AthetaR90_1)/100*(AE2176-450)))))</f>
        <v>1.3</v>
      </c>
      <c r="AK2176" s="3">
        <f>IF(AF2176&lt;=450,AthetaR120_0,IF(AF2176&gt;=650,AthetaR120_2,(IF(AF2176&lt;=550,AthetaR120_0+(AthetaR120_1-AthetaR120_0)/100*(AF2176-450),AthetaR120_1+(AthetaR120_2-AthetaR120_1)/100*(AF2176-450)))))</f>
        <v>1.2047971313628028</v>
      </c>
      <c r="AL2176" s="24">
        <f t="shared" si="1053"/>
        <v>750.28029615858009</v>
      </c>
      <c r="AM2176" s="14">
        <f t="shared" si="1054"/>
        <v>629.73368173390543</v>
      </c>
    </row>
    <row r="2177" spans="2:39" x14ac:dyDescent="0.25">
      <c r="B2177" s="3">
        <f t="shared" si="1037"/>
        <v>10795</v>
      </c>
      <c r="C2177" s="14">
        <f t="shared" si="1038"/>
        <v>179.91666666666666</v>
      </c>
      <c r="D2177" s="11">
        <f t="shared" si="1039"/>
        <v>1109.6697389990909</v>
      </c>
      <c r="E2177" s="11">
        <f t="shared" si="1025"/>
        <v>907.82230633481856</v>
      </c>
      <c r="F2177" s="11">
        <f t="shared" si="1040"/>
        <v>478.84134386085992</v>
      </c>
      <c r="G2177" s="11">
        <f t="shared" si="1026"/>
        <v>750.41596854133502</v>
      </c>
      <c r="H2177" s="11">
        <f t="shared" si="1027"/>
        <v>643.28961899908154</v>
      </c>
      <c r="I2177" s="24">
        <f t="shared" si="1041"/>
        <v>478.84134386085992</v>
      </c>
      <c r="J2177" s="12">
        <f t="shared" si="1028"/>
        <v>0.17747542283018561</v>
      </c>
      <c r="K2177" s="24">
        <f t="shared" si="1029"/>
        <v>651.386505792501</v>
      </c>
      <c r="L2177" s="12">
        <f t="shared" si="1042"/>
        <v>0.16648546190943103</v>
      </c>
      <c r="M2177" s="24">
        <f t="shared" si="1043"/>
        <v>750.41596854133502</v>
      </c>
      <c r="N2177" s="12">
        <f t="shared" si="1030"/>
        <v>0.26343313635183985</v>
      </c>
      <c r="O2177" s="24">
        <f t="shared" si="1031"/>
        <v>1462.8012398435169</v>
      </c>
      <c r="P2177" s="12">
        <f t="shared" si="1044"/>
        <v>0.13619765055900784</v>
      </c>
      <c r="Q2177" s="24">
        <f t="shared" si="1045"/>
        <v>643.28961899908154</v>
      </c>
      <c r="R2177" s="12">
        <f t="shared" si="1032"/>
        <v>0.26384602193895951</v>
      </c>
      <c r="S2177" s="24">
        <f t="shared" si="1033"/>
        <v>803.2816777062053</v>
      </c>
      <c r="T2177" s="12">
        <f t="shared" si="1046"/>
        <v>0.17761798385259273</v>
      </c>
      <c r="W2177" s="24">
        <f t="shared" si="1047"/>
        <v>754.80892429193887</v>
      </c>
      <c r="X2177" s="24">
        <f t="shared" si="1048"/>
        <v>1293.458845998071</v>
      </c>
      <c r="Y2177" s="13">
        <f t="shared" si="1034"/>
        <v>0.23105825039208314</v>
      </c>
      <c r="Z2177" s="24">
        <f t="shared" si="1035"/>
        <v>3825.3345510719923</v>
      </c>
      <c r="AA2177" s="24">
        <f t="shared" si="1036"/>
        <v>23010.585699689484</v>
      </c>
      <c r="AB2177" s="24">
        <f t="shared" si="1049"/>
        <v>750.41596854133502</v>
      </c>
      <c r="AC2177" s="24">
        <f t="shared" si="1050"/>
        <v>643.28961899908154</v>
      </c>
      <c r="AE2177" s="14">
        <f t="shared" si="1051"/>
        <v>179.91666666666666</v>
      </c>
      <c r="AF2177" s="24">
        <f t="shared" si="1055"/>
        <v>546.64480949954077</v>
      </c>
      <c r="AG2177" s="3">
        <f t="shared" si="1052"/>
        <v>-1</v>
      </c>
      <c r="AH2177" s="3">
        <f>IF(AC2177&lt;=450,AthetaR30_0,IF(AC2177&gt;=650,AthetaR30_2,(IF(AC2177&lt;=550,AthetaR30_0+(AthetaR30_1-AthetaR30_0)/100*(AC2177-450),AthetaR30_1+(AthetaR30_2-AthetaR30_1)/100*(AC2177-450)))))</f>
        <v>0</v>
      </c>
      <c r="AI2177" s="3">
        <f>IF(AD2177&lt;=450,AthetaR60_0,IF(AD2177&gt;=650,AthetaR60_2,(IF(AD2177&lt;=550,AthetaR60_0+(AthetaR60_1-AthetaR60_0)/100*(AD2177-450),AthetaR60_1+(AthetaR60_2-AthetaR60_1)/100*(AD2177-450)))))</f>
        <v>0.5</v>
      </c>
      <c r="AJ2177" s="3">
        <f>IF(AE2177&lt;=450,AthetaR90_0,IF(AE2177&gt;=650,AthetaR90_2,(IF(AE2177&lt;=550,AthetaR90_0+(AthetaR90_1-AthetaR90_0)/100*(AE2177-450),AthetaR90_1+(AthetaR90_2-AthetaR90_1)/100*(AE2177-450)))))</f>
        <v>1.3</v>
      </c>
      <c r="AK2177" s="3">
        <f>IF(AF2177&lt;=450,AthetaR120_0,IF(AF2177&gt;=650,AthetaR120_2,(IF(AF2177&lt;=550,AthetaR120_0+(AthetaR120_1-AthetaR120_0)/100*(AF2177-450),AthetaR120_1+(AthetaR120_2-AthetaR120_1)/100*(AF2177-450)))))</f>
        <v>1.2041573716033067</v>
      </c>
      <c r="AL2177" s="24">
        <f t="shared" si="1053"/>
        <v>750.41596854133502</v>
      </c>
      <c r="AM2177" s="14">
        <f t="shared" si="1054"/>
        <v>629.89863758967329</v>
      </c>
    </row>
    <row r="2178" spans="2:39" x14ac:dyDescent="0.25">
      <c r="B2178" s="3">
        <f t="shared" si="1037"/>
        <v>10800</v>
      </c>
      <c r="C2178" s="14">
        <f t="shared" si="1038"/>
        <v>180</v>
      </c>
      <c r="D2178" s="11">
        <f t="shared" si="1039"/>
        <v>1109.7390733808261</v>
      </c>
      <c r="E2178" s="11">
        <f t="shared" si="1025"/>
        <v>908.03610468347074</v>
      </c>
      <c r="F2178" s="11">
        <f t="shared" si="1040"/>
        <v>479.00782932276934</v>
      </c>
      <c r="G2178" s="11">
        <f t="shared" si="1026"/>
        <v>750.552166191894</v>
      </c>
      <c r="H2178" s="11">
        <f t="shared" si="1027"/>
        <v>643.46723698293408</v>
      </c>
      <c r="I2178" s="24">
        <f t="shared" si="1041"/>
        <v>479.00782932276934</v>
      </c>
      <c r="J2178" s="12">
        <f t="shared" si="1028"/>
        <v>0.17744450017699812</v>
      </c>
      <c r="K2178" s="24">
        <f t="shared" si="1029"/>
        <v>651.50002071682695</v>
      </c>
      <c r="L2178" s="12">
        <f t="shared" si="1042"/>
        <v>0.16643283600249681</v>
      </c>
      <c r="M2178" s="24">
        <f t="shared" si="1043"/>
        <v>750.552166191894</v>
      </c>
      <c r="N2178" s="12">
        <f t="shared" si="1030"/>
        <v>0.26458954340814939</v>
      </c>
      <c r="O2178" s="24">
        <f t="shared" si="1031"/>
        <v>1456.4079649848654</v>
      </c>
      <c r="P2178" s="12">
        <f t="shared" si="1044"/>
        <v>0.13672136510887703</v>
      </c>
      <c r="Q2178" s="24">
        <f t="shared" si="1045"/>
        <v>643.46723698293408</v>
      </c>
      <c r="R2178" s="12">
        <f t="shared" si="1032"/>
        <v>0.26376132642273786</v>
      </c>
      <c r="S2178" s="24">
        <f t="shared" si="1033"/>
        <v>803.5396167956369</v>
      </c>
      <c r="T2178" s="12">
        <f t="shared" si="1046"/>
        <v>0.17752483208103309</v>
      </c>
      <c r="W2178" s="24">
        <f t="shared" si="1047"/>
        <v>755.0399825423309</v>
      </c>
      <c r="X2178" s="24">
        <f t="shared" si="1048"/>
        <v>1286.2650973694169</v>
      </c>
      <c r="Y2178" s="13">
        <f t="shared" si="1034"/>
        <v>0.23244408807344064</v>
      </c>
      <c r="Z2178" s="24">
        <f t="shared" si="1035"/>
        <v>3824.903053528496</v>
      </c>
      <c r="AA2178" s="24">
        <f t="shared" si="1036"/>
        <v>23021.826446672436</v>
      </c>
      <c r="AB2178" s="24">
        <f t="shared" si="1049"/>
        <v>750.552166191894</v>
      </c>
      <c r="AC2178" s="24">
        <f t="shared" si="1050"/>
        <v>643.46723698293408</v>
      </c>
      <c r="AE2178" s="14">
        <f t="shared" si="1051"/>
        <v>180</v>
      </c>
      <c r="AF2178" s="24">
        <f t="shared" si="1055"/>
        <v>546.73361849146704</v>
      </c>
      <c r="AG2178" s="3">
        <f t="shared" si="1052"/>
        <v>-1</v>
      </c>
      <c r="AH2178" s="3">
        <f>IF(AC2178&lt;=450,AthetaR30_0,IF(AC2178&gt;=650,AthetaR30_2,(IF(AC2178&lt;=550,AthetaR30_0+(AthetaR30_1-AthetaR30_0)/100*(AC2178-450),AthetaR30_1+(AthetaR30_2-AthetaR30_1)/100*(AC2178-450)))))</f>
        <v>0</v>
      </c>
      <c r="AI2178" s="3">
        <f>IF(AD2178&lt;=450,AthetaR60_0,IF(AD2178&gt;=650,AthetaR60_2,(IF(AD2178&lt;=550,AthetaR60_0+(AthetaR60_1-AthetaR60_0)/100*(AD2178-450),AthetaR60_1+(AthetaR60_2-AthetaR60_1)/100*(AD2178-450)))))</f>
        <v>0.5</v>
      </c>
      <c r="AJ2178" s="3">
        <f>IF(AE2178&lt;=450,AthetaR90_0,IF(AE2178&gt;=650,AthetaR90_2,(IF(AE2178&lt;=550,AthetaR90_0+(AthetaR90_1-AthetaR90_0)/100*(AE2178-450),AthetaR90_1+(AthetaR90_2-AthetaR90_1)/100*(AE2178-450)))))</f>
        <v>1.3</v>
      </c>
      <c r="AK2178" s="3">
        <f>IF(AF2178&lt;=450,AthetaR120_0,IF(AF2178&gt;=650,AthetaR120_2,(IF(AF2178&lt;=550,AthetaR120_0+(AthetaR120_1-AthetaR120_0)/100*(AF2178-450),AthetaR120_1+(AthetaR120_2-AthetaR120_1)/100*(AF2178-450)))))</f>
        <v>1.2035179468614374</v>
      </c>
      <c r="AL2178" s="24">
        <f t="shared" si="1053"/>
        <v>750.552166191894</v>
      </c>
      <c r="AM2178" s="14">
        <f t="shared" si="1054"/>
        <v>630.06340493075697</v>
      </c>
    </row>
    <row r="2179" spans="2:39" x14ac:dyDescent="0.25">
      <c r="B2179" s="3">
        <f t="shared" si="1037"/>
        <v>10805</v>
      </c>
      <c r="C2179" s="14">
        <f t="shared" si="1038"/>
        <v>180.08333333333334</v>
      </c>
      <c r="D2179" s="11">
        <f t="shared" si="1039"/>
        <v>1109.8083756930039</v>
      </c>
      <c r="E2179" s="11">
        <f t="shared" si="1025"/>
        <v>908.2499030321228</v>
      </c>
      <c r="F2179" s="11">
        <f t="shared" si="1040"/>
        <v>479.17426215877185</v>
      </c>
      <c r="G2179" s="11">
        <f t="shared" si="1026"/>
        <v>750.68888755700289</v>
      </c>
      <c r="H2179" s="11">
        <f t="shared" si="1027"/>
        <v>643.64476181501516</v>
      </c>
      <c r="I2179" s="24">
        <f t="shared" si="1041"/>
        <v>479.17426215877185</v>
      </c>
      <c r="J2179" s="12">
        <f t="shared" si="1028"/>
        <v>0.17741357543528094</v>
      </c>
      <c r="K2179" s="24">
        <f t="shared" si="1029"/>
        <v>651.61358288263057</v>
      </c>
      <c r="L2179" s="12">
        <f t="shared" si="1042"/>
        <v>0.16638022093857724</v>
      </c>
      <c r="M2179" s="24">
        <f t="shared" si="1043"/>
        <v>750.68888755700289</v>
      </c>
      <c r="N2179" s="12">
        <f t="shared" si="1030"/>
        <v>0.26574434937778063</v>
      </c>
      <c r="O2179" s="24">
        <f t="shared" si="1031"/>
        <v>1450.079067997513</v>
      </c>
      <c r="P2179" s="12">
        <f t="shared" si="1044"/>
        <v>0.13724351017415101</v>
      </c>
      <c r="Q2179" s="24">
        <f t="shared" si="1045"/>
        <v>643.64476181501516</v>
      </c>
      <c r="R2179" s="12">
        <f t="shared" si="1032"/>
        <v>0.26367641132947661</v>
      </c>
      <c r="S2179" s="24">
        <f t="shared" si="1033"/>
        <v>803.79839095429327</v>
      </c>
      <c r="T2179" s="12">
        <f t="shared" si="1046"/>
        <v>0.1774315886135053</v>
      </c>
      <c r="W2179" s="24">
        <f t="shared" si="1047"/>
        <v>755.27242663040431</v>
      </c>
      <c r="X2179" s="24">
        <f t="shared" si="1048"/>
        <v>1279.1663967655454</v>
      </c>
      <c r="Y2179" s="13">
        <f t="shared" si="1034"/>
        <v>0.23382640021650733</v>
      </c>
      <c r="Z2179" s="24">
        <f t="shared" si="1035"/>
        <v>3824.4369100429622</v>
      </c>
      <c r="AA2179" s="24">
        <f t="shared" si="1036"/>
        <v>23032.902192679365</v>
      </c>
      <c r="AB2179" s="24">
        <f t="shared" si="1049"/>
        <v>750.68888755700289</v>
      </c>
      <c r="AC2179" s="24">
        <f t="shared" si="1050"/>
        <v>643.64476181501516</v>
      </c>
      <c r="AE2179" s="14">
        <f t="shared" si="1051"/>
        <v>180.08333333333334</v>
      </c>
      <c r="AF2179" s="24">
        <f t="shared" si="1055"/>
        <v>546.82238090750752</v>
      </c>
      <c r="AG2179" s="3">
        <f t="shared" si="1052"/>
        <v>-1</v>
      </c>
      <c r="AH2179" s="3">
        <f>IF(AC2179&lt;=450,AthetaR30_0,IF(AC2179&gt;=650,AthetaR30_2,(IF(AC2179&lt;=550,AthetaR30_0+(AthetaR30_1-AthetaR30_0)/100*(AC2179-450),AthetaR30_1+(AthetaR30_2-AthetaR30_1)/100*(AC2179-450)))))</f>
        <v>0</v>
      </c>
      <c r="AI2179" s="3">
        <f>IF(AD2179&lt;=450,AthetaR60_0,IF(AD2179&gt;=650,AthetaR60_2,(IF(AD2179&lt;=550,AthetaR60_0+(AthetaR60_1-AthetaR60_0)/100*(AD2179-450),AthetaR60_1+(AthetaR60_2-AthetaR60_1)/100*(AD2179-450)))))</f>
        <v>0.5</v>
      </c>
      <c r="AJ2179" s="3">
        <f>IF(AE2179&lt;=450,AthetaR90_0,IF(AE2179&gt;=650,AthetaR90_2,(IF(AE2179&lt;=550,AthetaR90_0+(AthetaR90_1-AthetaR90_0)/100*(AE2179-450),AthetaR90_1+(AthetaR90_2-AthetaR90_1)/100*(AE2179-450)))))</f>
        <v>1.3</v>
      </c>
      <c r="AK2179" s="3">
        <f>IF(AF2179&lt;=450,AthetaR120_0,IF(AF2179&gt;=650,AthetaR120_2,(IF(AF2179&lt;=550,AthetaR120_0+(AthetaR120_1-AthetaR120_0)/100*(AF2179-450),AthetaR120_1+(AthetaR120_2-AthetaR120_1)/100*(AF2179-450)))))</f>
        <v>1.2028788574659459</v>
      </c>
      <c r="AL2179" s="24">
        <f t="shared" si="1053"/>
        <v>750.68888755700289</v>
      </c>
      <c r="AM2179" s="14">
        <f t="shared" si="1054"/>
        <v>630.22798381205087</v>
      </c>
    </row>
    <row r="2180" spans="2:39" x14ac:dyDescent="0.25">
      <c r="B2180" s="3">
        <f t="shared" si="1037"/>
        <v>10810</v>
      </c>
      <c r="C2180" s="14">
        <f t="shared" si="1038"/>
        <v>180.16666666666666</v>
      </c>
      <c r="D2180" s="11">
        <f t="shared" si="1039"/>
        <v>1109.8776459652761</v>
      </c>
      <c r="E2180" s="11">
        <f t="shared" si="1025"/>
        <v>908.46370138077486</v>
      </c>
      <c r="F2180" s="11">
        <f t="shared" si="1040"/>
        <v>479.3406423797104</v>
      </c>
      <c r="G2180" s="11">
        <f t="shared" si="1026"/>
        <v>750.82613106717702</v>
      </c>
      <c r="H2180" s="11">
        <f t="shared" si="1027"/>
        <v>643.82219340362872</v>
      </c>
      <c r="I2180" s="24">
        <f t="shared" si="1041"/>
        <v>479.3406423797104</v>
      </c>
      <c r="J2180" s="12">
        <f t="shared" si="1028"/>
        <v>0.17738264861558697</v>
      </c>
      <c r="K2180" s="24">
        <f t="shared" si="1029"/>
        <v>651.72719227985874</v>
      </c>
      <c r="L2180" s="12">
        <f t="shared" si="1042"/>
        <v>0.16632761673132959</v>
      </c>
      <c r="M2180" s="24">
        <f t="shared" si="1043"/>
        <v>750.82613106717702</v>
      </c>
      <c r="N2180" s="12">
        <f t="shared" si="1030"/>
        <v>0.26689751906700498</v>
      </c>
      <c r="O2180" s="24">
        <f t="shared" si="1031"/>
        <v>1443.813789721271</v>
      </c>
      <c r="P2180" s="12">
        <f t="shared" si="1044"/>
        <v>0.13776406982579845</v>
      </c>
      <c r="Q2180" s="24">
        <f t="shared" si="1045"/>
        <v>643.82219340362872</v>
      </c>
      <c r="R2180" s="12">
        <f t="shared" si="1032"/>
        <v>0.26359127588344539</v>
      </c>
      <c r="S2180" s="24">
        <f t="shared" si="1033"/>
        <v>804.05800400219744</v>
      </c>
      <c r="T2180" s="12">
        <f t="shared" si="1046"/>
        <v>0.17733825307216244</v>
      </c>
      <c r="W2180" s="24">
        <f t="shared" si="1047"/>
        <v>755.50625303062077</v>
      </c>
      <c r="X2180" s="24">
        <f t="shared" si="1048"/>
        <v>1272.1613484825184</v>
      </c>
      <c r="Y2180" s="13">
        <f t="shared" si="1034"/>
        <v>0.23520507753017464</v>
      </c>
      <c r="Z2180" s="24">
        <f t="shared" si="1035"/>
        <v>3823.9362087538525</v>
      </c>
      <c r="AA2180" s="24">
        <f t="shared" si="1036"/>
        <v>23043.813022478014</v>
      </c>
      <c r="AB2180" s="24">
        <f t="shared" si="1049"/>
        <v>750.82613106717702</v>
      </c>
      <c r="AC2180" s="24">
        <f t="shared" si="1050"/>
        <v>643.82219340362872</v>
      </c>
      <c r="AE2180" s="14">
        <f t="shared" si="1051"/>
        <v>180.16666666666666</v>
      </c>
      <c r="AF2180" s="24">
        <f t="shared" si="1055"/>
        <v>546.91109670181436</v>
      </c>
      <c r="AG2180" s="3">
        <f t="shared" si="1052"/>
        <v>-1</v>
      </c>
      <c r="AH2180" s="3">
        <f>IF(AC2180&lt;=450,AthetaR30_0,IF(AC2180&gt;=650,AthetaR30_2,(IF(AC2180&lt;=550,AthetaR30_0+(AthetaR30_1-AthetaR30_0)/100*(AC2180-450),AthetaR30_1+(AthetaR30_2-AthetaR30_1)/100*(AC2180-450)))))</f>
        <v>0</v>
      </c>
      <c r="AI2180" s="3">
        <f>IF(AD2180&lt;=450,AthetaR60_0,IF(AD2180&gt;=650,AthetaR60_2,(IF(AD2180&lt;=550,AthetaR60_0+(AthetaR60_1-AthetaR60_0)/100*(AD2180-450),AthetaR60_1+(AthetaR60_2-AthetaR60_1)/100*(AD2180-450)))))</f>
        <v>0.5</v>
      </c>
      <c r="AJ2180" s="3">
        <f>IF(AE2180&lt;=450,AthetaR90_0,IF(AE2180&gt;=650,AthetaR90_2,(IF(AE2180&lt;=550,AthetaR90_0+(AthetaR90_1-AthetaR90_0)/100*(AE2180-450),AthetaR90_1+(AthetaR90_2-AthetaR90_1)/100*(AE2180-450)))))</f>
        <v>1.3</v>
      </c>
      <c r="AK2180" s="3">
        <f>IF(AF2180&lt;=450,AthetaR120_0,IF(AF2180&gt;=650,AthetaR120_2,(IF(AF2180&lt;=550,AthetaR120_0+(AthetaR120_1-AthetaR120_0)/100*(AF2180-450),AthetaR120_1+(AthetaR120_2-AthetaR120_1)/100*(AF2180-450)))))</f>
        <v>1.2022401037469368</v>
      </c>
      <c r="AL2180" s="24">
        <f t="shared" si="1053"/>
        <v>750.82613106717702</v>
      </c>
      <c r="AM2180" s="14">
        <f t="shared" si="1054"/>
        <v>630.3923742955302</v>
      </c>
    </row>
    <row r="2181" spans="2:39" x14ac:dyDescent="0.25">
      <c r="B2181" s="3">
        <f t="shared" si="1037"/>
        <v>10815</v>
      </c>
      <c r="C2181" s="14">
        <f t="shared" si="1038"/>
        <v>180.25</v>
      </c>
      <c r="D2181" s="11">
        <f t="shared" si="1039"/>
        <v>1109.9468842272554</v>
      </c>
      <c r="E2181" s="11">
        <f t="shared" si="1025"/>
        <v>908.67749972942693</v>
      </c>
      <c r="F2181" s="11">
        <f t="shared" si="1040"/>
        <v>479.50696999644174</v>
      </c>
      <c r="G2181" s="11">
        <f t="shared" si="1026"/>
        <v>750.96389513700285</v>
      </c>
      <c r="H2181" s="11">
        <f t="shared" si="1027"/>
        <v>643.99953165670092</v>
      </c>
      <c r="I2181" s="24">
        <f t="shared" si="1041"/>
        <v>479.50696999644174</v>
      </c>
      <c r="J2181" s="12">
        <f t="shared" si="1028"/>
        <v>0.17735171972847724</v>
      </c>
      <c r="K2181" s="24">
        <f t="shared" si="1029"/>
        <v>651.84084889839744</v>
      </c>
      <c r="L2181" s="12">
        <f t="shared" si="1042"/>
        <v>0.16627502339432199</v>
      </c>
      <c r="M2181" s="24">
        <f t="shared" si="1043"/>
        <v>750.96389513700285</v>
      </c>
      <c r="N2181" s="12">
        <f t="shared" si="1030"/>
        <v>0.26804901775039847</v>
      </c>
      <c r="O2181" s="24">
        <f t="shared" si="1031"/>
        <v>1437.6113805802775</v>
      </c>
      <c r="P2181" s="12">
        <f t="shared" si="1044"/>
        <v>0.13828302843537363</v>
      </c>
      <c r="Q2181" s="24">
        <f t="shared" si="1045"/>
        <v>643.99953165670092</v>
      </c>
      <c r="R2181" s="12">
        <f t="shared" si="1032"/>
        <v>0.26350591930560568</v>
      </c>
      <c r="S2181" s="24">
        <f t="shared" si="1033"/>
        <v>804.31845978166189</v>
      </c>
      <c r="T2181" s="12">
        <f t="shared" si="1046"/>
        <v>0.17724482507727096</v>
      </c>
      <c r="W2181" s="24">
        <f t="shared" si="1047"/>
        <v>755.74145810815094</v>
      </c>
      <c r="X2181" s="24">
        <f t="shared" si="1048"/>
        <v>1265.2485771899312</v>
      </c>
      <c r="Y2181" s="13">
        <f t="shared" si="1034"/>
        <v>0.23658001231278658</v>
      </c>
      <c r="Z2181" s="24">
        <f t="shared" si="1035"/>
        <v>3823.4010405318995</v>
      </c>
      <c r="AA2181" s="24">
        <f t="shared" si="1036"/>
        <v>23054.559032888119</v>
      </c>
      <c r="AB2181" s="24">
        <f t="shared" si="1049"/>
        <v>750.96389513700285</v>
      </c>
      <c r="AC2181" s="24">
        <f t="shared" si="1050"/>
        <v>643.99953165670092</v>
      </c>
      <c r="AE2181" s="14">
        <f t="shared" si="1051"/>
        <v>180.25</v>
      </c>
      <c r="AF2181" s="24">
        <f t="shared" si="1055"/>
        <v>546.99976582835052</v>
      </c>
      <c r="AG2181" s="3">
        <f t="shared" si="1052"/>
        <v>-1</v>
      </c>
      <c r="AH2181" s="3">
        <f>IF(AC2181&lt;=450,AthetaR30_0,IF(AC2181&gt;=650,AthetaR30_2,(IF(AC2181&lt;=550,AthetaR30_0+(AthetaR30_1-AthetaR30_0)/100*(AC2181-450),AthetaR30_1+(AthetaR30_2-AthetaR30_1)/100*(AC2181-450)))))</f>
        <v>0</v>
      </c>
      <c r="AI2181" s="3">
        <f>IF(AD2181&lt;=450,AthetaR60_0,IF(AD2181&gt;=650,AthetaR60_2,(IF(AD2181&lt;=550,AthetaR60_0+(AthetaR60_1-AthetaR60_0)/100*(AD2181-450),AthetaR60_1+(AthetaR60_2-AthetaR60_1)/100*(AD2181-450)))))</f>
        <v>0.5</v>
      </c>
      <c r="AJ2181" s="3">
        <f>IF(AE2181&lt;=450,AthetaR90_0,IF(AE2181&gt;=650,AthetaR90_2,(IF(AE2181&lt;=550,AthetaR90_0+(AthetaR90_1-AthetaR90_0)/100*(AE2181-450),AthetaR90_1+(AthetaR90_2-AthetaR90_1)/100*(AE2181-450)))))</f>
        <v>1.3</v>
      </c>
      <c r="AK2181" s="3">
        <f>IF(AF2181&lt;=450,AthetaR120_0,IF(AF2181&gt;=650,AthetaR120_2,(IF(AF2181&lt;=550,AthetaR120_0+(AthetaR120_1-AthetaR120_0)/100*(AF2181-450),AthetaR120_1+(AthetaR120_2-AthetaR120_1)/100*(AF2181-450)))))</f>
        <v>1.2016016860358765</v>
      </c>
      <c r="AL2181" s="24">
        <f t="shared" si="1053"/>
        <v>750.96389513700285</v>
      </c>
      <c r="AM2181" s="14">
        <f t="shared" si="1054"/>
        <v>630.55657645015913</v>
      </c>
    </row>
    <row r="2182" spans="2:39" x14ac:dyDescent="0.25">
      <c r="B2182" s="3">
        <f t="shared" si="1037"/>
        <v>10820</v>
      </c>
      <c r="C2182" s="14">
        <f t="shared" si="1038"/>
        <v>180.33333333333334</v>
      </c>
      <c r="D2182" s="11">
        <f t="shared" si="1039"/>
        <v>1110.016090508512</v>
      </c>
      <c r="E2182" s="11">
        <f t="shared" si="1025"/>
        <v>908.89129807807899</v>
      </c>
      <c r="F2182" s="11">
        <f t="shared" si="1040"/>
        <v>479.67324501983609</v>
      </c>
      <c r="G2182" s="11">
        <f t="shared" si="1026"/>
        <v>751.1021781654382</v>
      </c>
      <c r="H2182" s="11">
        <f t="shared" si="1027"/>
        <v>644.17677648177823</v>
      </c>
      <c r="I2182" s="24">
        <f t="shared" si="1041"/>
        <v>479.67324501983609</v>
      </c>
      <c r="J2182" s="12">
        <f t="shared" si="1028"/>
        <v>0.17732078878452068</v>
      </c>
      <c r="K2182" s="24">
        <f t="shared" si="1029"/>
        <v>651.95455272807294</v>
      </c>
      <c r="L2182" s="12">
        <f t="shared" si="1042"/>
        <v>0.16622244094116653</v>
      </c>
      <c r="M2182" s="24">
        <f t="shared" si="1043"/>
        <v>751.1021781654382</v>
      </c>
      <c r="N2182" s="12">
        <f t="shared" si="1030"/>
        <v>0.26919881117191741</v>
      </c>
      <c r="O2182" s="24">
        <f t="shared" si="1031"/>
        <v>1431.4711004620401</v>
      </c>
      <c r="P2182" s="12">
        <f t="shared" si="1044"/>
        <v>0.13880037067459067</v>
      </c>
      <c r="Q2182" s="24">
        <f t="shared" si="1045"/>
        <v>644.17677648177823</v>
      </c>
      <c r="R2182" s="12">
        <f t="shared" si="1032"/>
        <v>0.26342034081359522</v>
      </c>
      <c r="S2182" s="24">
        <f t="shared" si="1033"/>
        <v>804.57976215744532</v>
      </c>
      <c r="T2182" s="12">
        <f t="shared" si="1046"/>
        <v>0.17715130424740191</v>
      </c>
      <c r="W2182" s="24">
        <f t="shared" si="1047"/>
        <v>755.97803812046368</v>
      </c>
      <c r="X2182" s="24">
        <f t="shared" si="1048"/>
        <v>1258.4267276740468</v>
      </c>
      <c r="Y2182" s="13">
        <f t="shared" si="1034"/>
        <v>0.23795109847108351</v>
      </c>
      <c r="Z2182" s="24">
        <f t="shared" si="1035"/>
        <v>3822.8314989403825</v>
      </c>
      <c r="AA2182" s="24">
        <f t="shared" si="1036"/>
        <v>23065.14033264821</v>
      </c>
      <c r="AB2182" s="24">
        <f t="shared" si="1049"/>
        <v>751.1021781654382</v>
      </c>
      <c r="AC2182" s="24">
        <f t="shared" si="1050"/>
        <v>644.17677648177823</v>
      </c>
      <c r="AE2182" s="14">
        <f t="shared" si="1051"/>
        <v>180.33333333333334</v>
      </c>
      <c r="AF2182" s="24">
        <f t="shared" si="1055"/>
        <v>547.08838824088912</v>
      </c>
      <c r="AG2182" s="3">
        <f t="shared" si="1052"/>
        <v>-1</v>
      </c>
      <c r="AH2182" s="3">
        <f>IF(AC2182&lt;=450,AthetaR30_0,IF(AC2182&gt;=650,AthetaR30_2,(IF(AC2182&lt;=550,AthetaR30_0+(AthetaR30_1-AthetaR30_0)/100*(AC2182-450),AthetaR30_1+(AthetaR30_2-AthetaR30_1)/100*(AC2182-450)))))</f>
        <v>0</v>
      </c>
      <c r="AI2182" s="3">
        <f>IF(AD2182&lt;=450,AthetaR60_0,IF(AD2182&gt;=650,AthetaR60_2,(IF(AD2182&lt;=550,AthetaR60_0+(AthetaR60_1-AthetaR60_0)/100*(AD2182-450),AthetaR60_1+(AthetaR60_2-AthetaR60_1)/100*(AD2182-450)))))</f>
        <v>0.5</v>
      </c>
      <c r="AJ2182" s="3">
        <f>IF(AE2182&lt;=450,AthetaR90_0,IF(AE2182&gt;=650,AthetaR90_2,(IF(AE2182&lt;=550,AthetaR90_0+(AthetaR90_1-AthetaR90_0)/100*(AE2182-450),AthetaR90_1+(AthetaR90_2-AthetaR90_1)/100*(AE2182-450)))))</f>
        <v>1.3</v>
      </c>
      <c r="AK2182" s="3">
        <f>IF(AF2182&lt;=450,AthetaR120_0,IF(AF2182&gt;=650,AthetaR120_2,(IF(AF2182&lt;=550,AthetaR120_0+(AthetaR120_1-AthetaR120_0)/100*(AF2182-450),AthetaR120_1+(AthetaR120_2-AthetaR120_1)/100*(AF2182-450)))))</f>
        <v>1.2009636046655987</v>
      </c>
      <c r="AL2182" s="24">
        <f t="shared" si="1053"/>
        <v>751.1021781654382</v>
      </c>
      <c r="AM2182" s="14">
        <f t="shared" si="1054"/>
        <v>630.72059035179507</v>
      </c>
    </row>
    <row r="2183" spans="2:39" x14ac:dyDescent="0.25">
      <c r="B2183" s="3">
        <f t="shared" si="1037"/>
        <v>10825</v>
      </c>
      <c r="C2183" s="14">
        <f t="shared" si="1038"/>
        <v>180.41666666666666</v>
      </c>
      <c r="D2183" s="11">
        <f t="shared" si="1039"/>
        <v>1110.0852648385755</v>
      </c>
      <c r="E2183" s="11">
        <f t="shared" si="1025"/>
        <v>909.10509642673105</v>
      </c>
      <c r="F2183" s="11">
        <f t="shared" si="1040"/>
        <v>479.83946746077726</v>
      </c>
      <c r="G2183" s="11">
        <f t="shared" si="1026"/>
        <v>751.24097853611283</v>
      </c>
      <c r="H2183" s="11">
        <f t="shared" si="1027"/>
        <v>644.35392778602568</v>
      </c>
      <c r="I2183" s="24">
        <f t="shared" si="1041"/>
        <v>479.83946746077726</v>
      </c>
      <c r="J2183" s="12">
        <f t="shared" si="1028"/>
        <v>0.17728985579429429</v>
      </c>
      <c r="K2183" s="24">
        <f t="shared" si="1029"/>
        <v>652.06830375865081</v>
      </c>
      <c r="L2183" s="12">
        <f t="shared" si="1042"/>
        <v>0.16616986938542239</v>
      </c>
      <c r="M2183" s="24">
        <f t="shared" si="1043"/>
        <v>751.24097853611283</v>
      </c>
      <c r="N2183" s="12">
        <f t="shared" si="1030"/>
        <v>0.2703468655458231</v>
      </c>
      <c r="O2183" s="24">
        <f t="shared" si="1031"/>
        <v>1425.3922185978579</v>
      </c>
      <c r="P2183" s="12">
        <f t="shared" si="1044"/>
        <v>0.1393160815144695</v>
      </c>
      <c r="Q2183" s="24">
        <f t="shared" si="1045"/>
        <v>644.35392778602568</v>
      </c>
      <c r="R2183" s="12">
        <f t="shared" si="1032"/>
        <v>0.26333453962171294</v>
      </c>
      <c r="S2183" s="24">
        <f t="shared" si="1033"/>
        <v>804.84191501690952</v>
      </c>
      <c r="T2183" s="12">
        <f t="shared" si="1046"/>
        <v>0.17705769019927617</v>
      </c>
      <c r="W2183" s="24">
        <f t="shared" si="1047"/>
        <v>756.21598921893474</v>
      </c>
      <c r="X2183" s="24">
        <f t="shared" si="1048"/>
        <v>1251.6944645827707</v>
      </c>
      <c r="Y2183" s="13">
        <f t="shared" si="1034"/>
        <v>0.23931823153789039</v>
      </c>
      <c r="Z2183" s="24">
        <f t="shared" si="1035"/>
        <v>3822.2276801949079</v>
      </c>
      <c r="AA2183" s="24">
        <f t="shared" si="1036"/>
        <v>23075.557042280539</v>
      </c>
      <c r="AB2183" s="24">
        <f t="shared" si="1049"/>
        <v>751.24097853611283</v>
      </c>
      <c r="AC2183" s="24">
        <f t="shared" si="1050"/>
        <v>644.35392778602568</v>
      </c>
      <c r="AE2183" s="14">
        <f t="shared" si="1051"/>
        <v>180.41666666666666</v>
      </c>
      <c r="AF2183" s="24">
        <f t="shared" si="1055"/>
        <v>547.17696389301284</v>
      </c>
      <c r="AG2183" s="3">
        <f t="shared" si="1052"/>
        <v>-1</v>
      </c>
      <c r="AH2183" s="3">
        <f>IF(AC2183&lt;=450,AthetaR30_0,IF(AC2183&gt;=650,AthetaR30_2,(IF(AC2183&lt;=550,AthetaR30_0+(AthetaR30_1-AthetaR30_0)/100*(AC2183-450),AthetaR30_1+(AthetaR30_2-AthetaR30_1)/100*(AC2183-450)))))</f>
        <v>0</v>
      </c>
      <c r="AI2183" s="3">
        <f>IF(AD2183&lt;=450,AthetaR60_0,IF(AD2183&gt;=650,AthetaR60_2,(IF(AD2183&lt;=550,AthetaR60_0+(AthetaR60_1-AthetaR60_0)/100*(AD2183-450),AthetaR60_1+(AthetaR60_2-AthetaR60_1)/100*(AD2183-450)))))</f>
        <v>0.5</v>
      </c>
      <c r="AJ2183" s="3">
        <f>IF(AE2183&lt;=450,AthetaR90_0,IF(AE2183&gt;=650,AthetaR90_2,(IF(AE2183&lt;=550,AthetaR90_0+(AthetaR90_1-AthetaR90_0)/100*(AE2183-450),AthetaR90_1+(AthetaR90_2-AthetaR90_1)/100*(AE2183-450)))))</f>
        <v>1.3</v>
      </c>
      <c r="AK2183" s="3">
        <f>IF(AF2183&lt;=450,AthetaR120_0,IF(AF2183&gt;=650,AthetaR120_2,(IF(AF2183&lt;=550,AthetaR120_0+(AthetaR120_1-AthetaR120_0)/100*(AF2183-450),AthetaR120_1+(AthetaR120_2-AthetaR120_1)/100*(AF2183-450)))))</f>
        <v>1.2003258599703077</v>
      </c>
      <c r="AL2183" s="24">
        <f t="shared" si="1053"/>
        <v>751.24097853611283</v>
      </c>
      <c r="AM2183" s="14">
        <f t="shared" si="1054"/>
        <v>630.88441608309358</v>
      </c>
    </row>
    <row r="2184" spans="2:39" x14ac:dyDescent="0.25">
      <c r="B2184" s="3">
        <f t="shared" si="1037"/>
        <v>10830</v>
      </c>
      <c r="C2184" s="14">
        <f t="shared" si="1038"/>
        <v>180.5</v>
      </c>
      <c r="D2184" s="11">
        <f t="shared" si="1039"/>
        <v>1110.1544072469355</v>
      </c>
      <c r="E2184" s="11">
        <f t="shared" si="1025"/>
        <v>909.31889477538311</v>
      </c>
      <c r="F2184" s="11">
        <f t="shared" si="1040"/>
        <v>480.0056373301627</v>
      </c>
      <c r="G2184" s="11">
        <f t="shared" si="1026"/>
        <v>751.38029461762733</v>
      </c>
      <c r="H2184" s="11">
        <f t="shared" si="1027"/>
        <v>644.53098547622494</v>
      </c>
      <c r="I2184" s="24">
        <f t="shared" si="1041"/>
        <v>480.0056373301627</v>
      </c>
      <c r="J2184" s="12">
        <f t="shared" si="1028"/>
        <v>0.17725892076838295</v>
      </c>
      <c r="K2184" s="24">
        <f t="shared" si="1029"/>
        <v>652.18210197983637</v>
      </c>
      <c r="L2184" s="12">
        <f t="shared" si="1042"/>
        <v>0.16611730874062847</v>
      </c>
      <c r="M2184" s="24">
        <f t="shared" si="1043"/>
        <v>751.38029461762733</v>
      </c>
      <c r="N2184" s="12">
        <f t="shared" si="1030"/>
        <v>0.27149314755744197</v>
      </c>
      <c r="O2184" s="24">
        <f t="shared" si="1031"/>
        <v>1419.3740134446889</v>
      </c>
      <c r="P2184" s="12">
        <f t="shared" si="1044"/>
        <v>0.13983014622459305</v>
      </c>
      <c r="Q2184" s="24">
        <f t="shared" si="1045"/>
        <v>644.53098547622494</v>
      </c>
      <c r="R2184" s="12">
        <f t="shared" si="1032"/>
        <v>0.26324851494090279</v>
      </c>
      <c r="S2184" s="24">
        <f t="shared" si="1033"/>
        <v>805.10492227017937</v>
      </c>
      <c r="T2184" s="12">
        <f t="shared" si="1046"/>
        <v>0.17696398254780518</v>
      </c>
      <c r="W2184" s="24">
        <f t="shared" si="1047"/>
        <v>756.45530745047267</v>
      </c>
      <c r="X2184" s="24">
        <f t="shared" si="1048"/>
        <v>1245.0504721725176</v>
      </c>
      <c r="Y2184" s="13">
        <f t="shared" si="1034"/>
        <v>0.24068130868855087</v>
      </c>
      <c r="Z2184" s="24">
        <f t="shared" si="1035"/>
        <v>3821.589683122761</v>
      </c>
      <c r="AA2184" s="24">
        <f t="shared" si="1036"/>
        <v>23085.809293953476</v>
      </c>
      <c r="AB2184" s="24">
        <f t="shared" si="1049"/>
        <v>751.38029461762733</v>
      </c>
      <c r="AC2184" s="24">
        <f t="shared" si="1050"/>
        <v>644.53098547622494</v>
      </c>
      <c r="AE2184" s="14">
        <f t="shared" si="1051"/>
        <v>180.5</v>
      </c>
      <c r="AF2184" s="24">
        <f t="shared" si="1055"/>
        <v>547.26549273811247</v>
      </c>
      <c r="AG2184" s="3">
        <f t="shared" si="1052"/>
        <v>-1</v>
      </c>
      <c r="AH2184" s="3">
        <f>IF(AC2184&lt;=450,AthetaR30_0,IF(AC2184&gt;=650,AthetaR30_2,(IF(AC2184&lt;=550,AthetaR30_0+(AthetaR30_1-AthetaR30_0)/100*(AC2184-450),AthetaR30_1+(AthetaR30_2-AthetaR30_1)/100*(AC2184-450)))))</f>
        <v>0</v>
      </c>
      <c r="AI2184" s="3">
        <f>IF(AD2184&lt;=450,AthetaR60_0,IF(AD2184&gt;=650,AthetaR60_2,(IF(AD2184&lt;=550,AthetaR60_0+(AthetaR60_1-AthetaR60_0)/100*(AD2184-450),AthetaR60_1+(AthetaR60_2-AthetaR60_1)/100*(AD2184-450)))))</f>
        <v>0.5</v>
      </c>
      <c r="AJ2184" s="3">
        <f>IF(AE2184&lt;=450,AthetaR90_0,IF(AE2184&gt;=650,AthetaR90_2,(IF(AE2184&lt;=550,AthetaR90_0+(AthetaR90_1-AthetaR90_0)/100*(AE2184-450),AthetaR90_1+(AthetaR90_2-AthetaR90_1)/100*(AE2184-450)))))</f>
        <v>1.3</v>
      </c>
      <c r="AK2184" s="3">
        <f>IF(AF2184&lt;=450,AthetaR120_0,IF(AF2184&gt;=650,AthetaR120_2,(IF(AF2184&lt;=550,AthetaR120_0+(AthetaR120_1-AthetaR120_0)/100*(AF2184-450),AthetaR120_1+(AthetaR120_2-AthetaR120_1)/100*(AF2184-450)))))</f>
        <v>1.1996884522855904</v>
      </c>
      <c r="AL2184" s="24">
        <f t="shared" si="1053"/>
        <v>751.38029461762733</v>
      </c>
      <c r="AM2184" s="14">
        <f t="shared" si="1054"/>
        <v>631.04805373341026</v>
      </c>
    </row>
    <row r="2185" spans="2:39" x14ac:dyDescent="0.25">
      <c r="B2185" s="3">
        <f t="shared" si="1037"/>
        <v>10835</v>
      </c>
      <c r="C2185" s="14">
        <f t="shared" si="1038"/>
        <v>180.58333333333334</v>
      </c>
      <c r="D2185" s="11">
        <f t="shared" si="1039"/>
        <v>1110.2235177630394</v>
      </c>
      <c r="E2185" s="11">
        <f t="shared" si="1025"/>
        <v>909.53269312403518</v>
      </c>
      <c r="F2185" s="11">
        <f t="shared" si="1040"/>
        <v>480.17175463890334</v>
      </c>
      <c r="G2185" s="11">
        <f t="shared" si="1026"/>
        <v>751.52012476385187</v>
      </c>
      <c r="H2185" s="11">
        <f t="shared" si="1027"/>
        <v>644.70794945877276</v>
      </c>
      <c r="I2185" s="24">
        <f t="shared" si="1041"/>
        <v>480.17175463890334</v>
      </c>
      <c r="J2185" s="12">
        <f t="shared" si="1028"/>
        <v>0.17722798371737949</v>
      </c>
      <c r="K2185" s="24">
        <f t="shared" si="1029"/>
        <v>652.29594738127537</v>
      </c>
      <c r="L2185" s="12">
        <f t="shared" si="1042"/>
        <v>0.16606475902033901</v>
      </c>
      <c r="M2185" s="24">
        <f t="shared" si="1043"/>
        <v>751.52012476385187</v>
      </c>
      <c r="N2185" s="12">
        <f t="shared" si="1030"/>
        <v>0.27263762436377803</v>
      </c>
      <c r="O2185" s="24">
        <f t="shared" si="1031"/>
        <v>1413.4157725683817</v>
      </c>
      <c r="P2185" s="12">
        <f t="shared" si="1044"/>
        <v>0.14034255037229365</v>
      </c>
      <c r="Q2185" s="24">
        <f t="shared" si="1045"/>
        <v>644.70794945877276</v>
      </c>
      <c r="R2185" s="12">
        <f t="shared" si="1032"/>
        <v>0.26316226597873865</v>
      </c>
      <c r="S2185" s="24">
        <f t="shared" si="1033"/>
        <v>805.36878785030251</v>
      </c>
      <c r="T2185" s="12">
        <f t="shared" si="1046"/>
        <v>0.17687018090613527</v>
      </c>
      <c r="W2185" s="24">
        <f t="shared" si="1047"/>
        <v>756.6959887591612</v>
      </c>
      <c r="X2185" s="24">
        <f t="shared" si="1048"/>
        <v>1238.4934540569789</v>
      </c>
      <c r="Y2185" s="13">
        <f t="shared" si="1034"/>
        <v>0.24204022875612535</v>
      </c>
      <c r="Z2185" s="24">
        <f t="shared" si="1035"/>
        <v>3820.9176091218496</v>
      </c>
      <c r="AA2185" s="24">
        <f t="shared" si="1036"/>
        <v>23095.897231342107</v>
      </c>
      <c r="AB2185" s="24">
        <f t="shared" si="1049"/>
        <v>751.52012476385187</v>
      </c>
      <c r="AC2185" s="24">
        <f t="shared" si="1050"/>
        <v>644.70794945877276</v>
      </c>
      <c r="AE2185" s="14">
        <f t="shared" si="1051"/>
        <v>180.58333333333334</v>
      </c>
      <c r="AF2185" s="24">
        <f t="shared" si="1055"/>
        <v>547.35397472938644</v>
      </c>
      <c r="AG2185" s="3">
        <f t="shared" si="1052"/>
        <v>-1</v>
      </c>
      <c r="AH2185" s="3">
        <f>IF(AC2185&lt;=450,AthetaR30_0,IF(AC2185&gt;=650,AthetaR30_2,(IF(AC2185&lt;=550,AthetaR30_0+(AthetaR30_1-AthetaR30_0)/100*(AC2185-450),AthetaR30_1+(AthetaR30_2-AthetaR30_1)/100*(AC2185-450)))))</f>
        <v>0</v>
      </c>
      <c r="AI2185" s="3">
        <f>IF(AD2185&lt;=450,AthetaR60_0,IF(AD2185&gt;=650,AthetaR60_2,(IF(AD2185&lt;=550,AthetaR60_0+(AthetaR60_1-AthetaR60_0)/100*(AD2185-450),AthetaR60_1+(AthetaR60_2-AthetaR60_1)/100*(AD2185-450)))))</f>
        <v>0.5</v>
      </c>
      <c r="AJ2185" s="3">
        <f>IF(AE2185&lt;=450,AthetaR90_0,IF(AE2185&gt;=650,AthetaR90_2,(IF(AE2185&lt;=550,AthetaR90_0+(AthetaR90_1-AthetaR90_0)/100*(AE2185-450),AthetaR90_1+(AthetaR90_2-AthetaR90_1)/100*(AE2185-450)))))</f>
        <v>1.3</v>
      </c>
      <c r="AK2185" s="3">
        <f>IF(AF2185&lt;=450,AthetaR120_0,IF(AF2185&gt;=650,AthetaR120_2,(IF(AF2185&lt;=550,AthetaR120_0+(AthetaR120_1-AthetaR120_0)/100*(AF2185-450),AthetaR120_1+(AthetaR120_2-AthetaR120_1)/100*(AF2185-450)))))</f>
        <v>1.1990513819484179</v>
      </c>
      <c r="AL2185" s="24">
        <f t="shared" si="1053"/>
        <v>751.52012476385187</v>
      </c>
      <c r="AM2185" s="14">
        <f t="shared" si="1054"/>
        <v>631.21150339870212</v>
      </c>
    </row>
    <row r="2186" spans="2:39" x14ac:dyDescent="0.25">
      <c r="B2186" s="3">
        <f t="shared" si="1037"/>
        <v>10840</v>
      </c>
      <c r="C2186" s="14">
        <f t="shared" si="1038"/>
        <v>180.66666666666666</v>
      </c>
      <c r="D2186" s="11">
        <f t="shared" si="1039"/>
        <v>1110.2925964162944</v>
      </c>
      <c r="E2186" s="11">
        <f t="shared" si="1025"/>
        <v>909.74649147268724</v>
      </c>
      <c r="F2186" s="11">
        <f t="shared" si="1040"/>
        <v>480.33781939792368</v>
      </c>
      <c r="G2186" s="11">
        <f t="shared" si="1026"/>
        <v>751.66046731422421</v>
      </c>
      <c r="H2186" s="11">
        <f t="shared" si="1027"/>
        <v>644.88481963967888</v>
      </c>
      <c r="I2186" s="24">
        <f t="shared" si="1041"/>
        <v>480.33781939792368</v>
      </c>
      <c r="J2186" s="12">
        <f t="shared" si="1028"/>
        <v>0.17719704465188416</v>
      </c>
      <c r="K2186" s="24">
        <f t="shared" si="1029"/>
        <v>652.40983995255374</v>
      </c>
      <c r="L2186" s="12">
        <f t="shared" si="1042"/>
        <v>0.16601222023805537</v>
      </c>
      <c r="M2186" s="24">
        <f t="shared" si="1043"/>
        <v>751.66046731422421</v>
      </c>
      <c r="N2186" s="12">
        <f t="shared" si="1030"/>
        <v>0.27378026359397445</v>
      </c>
      <c r="O2186" s="24">
        <f t="shared" si="1031"/>
        <v>1407.5167925282785</v>
      </c>
      <c r="P2186" s="12">
        <f t="shared" si="1044"/>
        <v>0.14085327982160087</v>
      </c>
      <c r="Q2186" s="24">
        <f t="shared" si="1045"/>
        <v>644.88481963967888</v>
      </c>
      <c r="R2186" s="12">
        <f t="shared" si="1032"/>
        <v>0.26307579193940872</v>
      </c>
      <c r="S2186" s="24">
        <f t="shared" si="1033"/>
        <v>805.63351571341104</v>
      </c>
      <c r="T2186" s="12">
        <f t="shared" si="1046"/>
        <v>0.1767762848855369</v>
      </c>
      <c r="W2186" s="24">
        <f t="shared" si="1047"/>
        <v>756.93802898791728</v>
      </c>
      <c r="X2186" s="24">
        <f t="shared" si="1048"/>
        <v>1232.0221329577932</v>
      </c>
      <c r="Y2186" s="13">
        <f t="shared" si="1034"/>
        <v>0.24339489224536848</v>
      </c>
      <c r="Z2186" s="24">
        <f t="shared" si="1035"/>
        <v>3820.2115621192488</v>
      </c>
      <c r="AA2186" s="24">
        <f t="shared" si="1036"/>
        <v>23105.821009486801</v>
      </c>
      <c r="AB2186" s="24">
        <f t="shared" si="1049"/>
        <v>751.66046731422421</v>
      </c>
      <c r="AC2186" s="24">
        <f t="shared" si="1050"/>
        <v>644.88481963967888</v>
      </c>
      <c r="AE2186" s="14">
        <f t="shared" si="1051"/>
        <v>180.66666666666666</v>
      </c>
      <c r="AF2186" s="24">
        <f t="shared" si="1055"/>
        <v>547.44240981983944</v>
      </c>
      <c r="AG2186" s="3">
        <f t="shared" si="1052"/>
        <v>-1</v>
      </c>
      <c r="AH2186" s="3">
        <f>IF(AC2186&lt;=450,AthetaR30_0,IF(AC2186&gt;=650,AthetaR30_2,(IF(AC2186&lt;=550,AthetaR30_0+(AthetaR30_1-AthetaR30_0)/100*(AC2186-450),AthetaR30_1+(AthetaR30_2-AthetaR30_1)/100*(AC2186-450)))))</f>
        <v>0</v>
      </c>
      <c r="AI2186" s="3">
        <f>IF(AD2186&lt;=450,AthetaR60_0,IF(AD2186&gt;=650,AthetaR60_2,(IF(AD2186&lt;=550,AthetaR60_0+(AthetaR60_1-AthetaR60_0)/100*(AD2186-450),AthetaR60_1+(AthetaR60_2-AthetaR60_1)/100*(AD2186-450)))))</f>
        <v>0.5</v>
      </c>
      <c r="AJ2186" s="3">
        <f>IF(AE2186&lt;=450,AthetaR90_0,IF(AE2186&gt;=650,AthetaR90_2,(IF(AE2186&lt;=550,AthetaR90_0+(AthetaR90_1-AthetaR90_0)/100*(AE2186-450),AthetaR90_1+(AthetaR90_2-AthetaR90_1)/100*(AE2186-450)))))</f>
        <v>1.3</v>
      </c>
      <c r="AK2186" s="3">
        <f>IF(AF2186&lt;=450,AthetaR120_0,IF(AF2186&gt;=650,AthetaR120_2,(IF(AF2186&lt;=550,AthetaR120_0+(AthetaR120_1-AthetaR120_0)/100*(AF2186-450),AthetaR120_1+(AthetaR120_2-AthetaR120_1)/100*(AF2186-450)))))</f>
        <v>1.1984146492971561</v>
      </c>
      <c r="AL2186" s="24">
        <f t="shared" si="1053"/>
        <v>751.66046731422421</v>
      </c>
      <c r="AM2186" s="14">
        <f t="shared" si="1054"/>
        <v>631.37476518142807</v>
      </c>
    </row>
    <row r="2187" spans="2:39" x14ac:dyDescent="0.25">
      <c r="B2187" s="3">
        <f t="shared" si="1037"/>
        <v>10845</v>
      </c>
      <c r="C2187" s="14">
        <f t="shared" si="1038"/>
        <v>180.75</v>
      </c>
      <c r="D2187" s="11">
        <f t="shared" si="1039"/>
        <v>1110.3616432360677</v>
      </c>
      <c r="E2187" s="11">
        <f t="shared" si="1025"/>
        <v>909.9602898213393</v>
      </c>
      <c r="F2187" s="11">
        <f t="shared" si="1040"/>
        <v>480.50383161816171</v>
      </c>
      <c r="G2187" s="11">
        <f t="shared" si="1026"/>
        <v>751.80132059404582</v>
      </c>
      <c r="H2187" s="11">
        <f t="shared" si="1027"/>
        <v>645.06159592456447</v>
      </c>
      <c r="I2187" s="24">
        <f t="shared" si="1041"/>
        <v>480.50383161816171</v>
      </c>
      <c r="J2187" s="12">
        <f t="shared" si="1028"/>
        <v>0.17716610358250548</v>
      </c>
      <c r="K2187" s="24">
        <f t="shared" si="1029"/>
        <v>652.52377968319695</v>
      </c>
      <c r="L2187" s="12">
        <f t="shared" si="1042"/>
        <v>0.16595969240726657</v>
      </c>
      <c r="M2187" s="24">
        <f t="shared" si="1043"/>
        <v>751.80132059404582</v>
      </c>
      <c r="N2187" s="12">
        <f t="shared" si="1030"/>
        <v>0.27492103334961954</v>
      </c>
      <c r="O2187" s="24">
        <f t="shared" si="1031"/>
        <v>1401.6763787632217</v>
      </c>
      <c r="P2187" s="12">
        <f t="shared" si="1044"/>
        <v>0.14136232073227822</v>
      </c>
      <c r="Q2187" s="24">
        <f t="shared" si="1045"/>
        <v>645.06159592456447</v>
      </c>
      <c r="R2187" s="12">
        <f t="shared" si="1032"/>
        <v>0.26298909202369913</v>
      </c>
      <c r="S2187" s="24">
        <f t="shared" si="1033"/>
        <v>805.89910983888467</v>
      </c>
      <c r="T2187" s="12">
        <f t="shared" si="1046"/>
        <v>0.17668229409545574</v>
      </c>
      <c r="W2187" s="24">
        <f t="shared" si="1047"/>
        <v>757.1814238801627</v>
      </c>
      <c r="X2187" s="24">
        <f t="shared" si="1048"/>
        <v>1225.6352504571751</v>
      </c>
      <c r="Y2187" s="13">
        <f t="shared" si="1034"/>
        <v>0.24474520134549538</v>
      </c>
      <c r="Z2187" s="24">
        <f t="shared" si="1035"/>
        <v>3819.4716485294152</v>
      </c>
      <c r="AA2187" s="24">
        <f t="shared" si="1036"/>
        <v>23115.580794650134</v>
      </c>
      <c r="AB2187" s="24">
        <f t="shared" si="1049"/>
        <v>751.80132059404582</v>
      </c>
      <c r="AC2187" s="24">
        <f t="shared" si="1050"/>
        <v>645.06159592456447</v>
      </c>
      <c r="AE2187" s="14">
        <f t="shared" si="1051"/>
        <v>180.75</v>
      </c>
      <c r="AF2187" s="24">
        <f t="shared" si="1055"/>
        <v>547.53079796228224</v>
      </c>
      <c r="AG2187" s="3">
        <f t="shared" si="1052"/>
        <v>-1</v>
      </c>
      <c r="AH2187" s="3">
        <f>IF(AC2187&lt;=450,AthetaR30_0,IF(AC2187&gt;=650,AthetaR30_2,(IF(AC2187&lt;=550,AthetaR30_0+(AthetaR30_1-AthetaR30_0)/100*(AC2187-450),AthetaR30_1+(AthetaR30_2-AthetaR30_1)/100*(AC2187-450)))))</f>
        <v>0</v>
      </c>
      <c r="AI2187" s="3">
        <f>IF(AD2187&lt;=450,AthetaR60_0,IF(AD2187&gt;=650,AthetaR60_2,(IF(AD2187&lt;=550,AthetaR60_0+(AthetaR60_1-AthetaR60_0)/100*(AD2187-450),AthetaR60_1+(AthetaR60_2-AthetaR60_1)/100*(AD2187-450)))))</f>
        <v>0.5</v>
      </c>
      <c r="AJ2187" s="3">
        <f>IF(AE2187&lt;=450,AthetaR90_0,IF(AE2187&gt;=650,AthetaR90_2,(IF(AE2187&lt;=550,AthetaR90_0+(AthetaR90_1-AthetaR90_0)/100*(AE2187-450),AthetaR90_1+(AthetaR90_2-AthetaR90_1)/100*(AE2187-450)))))</f>
        <v>1.3</v>
      </c>
      <c r="AK2187" s="3">
        <f>IF(AF2187&lt;=450,AthetaR120_0,IF(AF2187&gt;=650,AthetaR120_2,(IF(AF2187&lt;=550,AthetaR120_0+(AthetaR120_1-AthetaR120_0)/100*(AF2187-450),AthetaR120_1+(AthetaR120_2-AthetaR120_1)/100*(AF2187-450)))))</f>
        <v>1.1977782546715681</v>
      </c>
      <c r="AL2187" s="24">
        <f t="shared" si="1053"/>
        <v>751.80132059404582</v>
      </c>
      <c r="AM2187" s="14">
        <f t="shared" si="1054"/>
        <v>631.53783919044724</v>
      </c>
    </row>
    <row r="2188" spans="2:39" x14ac:dyDescent="0.25">
      <c r="B2188" s="3">
        <f t="shared" si="1037"/>
        <v>10850</v>
      </c>
      <c r="C2188" s="14">
        <f t="shared" si="1038"/>
        <v>180.83333333333334</v>
      </c>
      <c r="D2188" s="11">
        <f t="shared" si="1039"/>
        <v>1110.4306582516856</v>
      </c>
      <c r="E2188" s="11">
        <f t="shared" si="1025"/>
        <v>910.17408816999148</v>
      </c>
      <c r="F2188" s="11">
        <f t="shared" si="1040"/>
        <v>480.669791310569</v>
      </c>
      <c r="G2188" s="11">
        <f t="shared" si="1026"/>
        <v>751.94268291477806</v>
      </c>
      <c r="H2188" s="11">
        <f t="shared" si="1027"/>
        <v>645.23827821865996</v>
      </c>
      <c r="I2188" s="24">
        <f t="shared" si="1041"/>
        <v>480.669791310569</v>
      </c>
      <c r="J2188" s="12">
        <f t="shared" si="1028"/>
        <v>0.17713516051985911</v>
      </c>
      <c r="K2188" s="24">
        <f t="shared" si="1029"/>
        <v>652.63776656267214</v>
      </c>
      <c r="L2188" s="12">
        <f t="shared" si="1042"/>
        <v>0.16590717554145681</v>
      </c>
      <c r="M2188" s="24">
        <f t="shared" si="1043"/>
        <v>751.94268291477806</v>
      </c>
      <c r="N2188" s="12">
        <f t="shared" si="1030"/>
        <v>0.27605990220491483</v>
      </c>
      <c r="O2188" s="24">
        <f t="shared" si="1031"/>
        <v>1395.8938454788636</v>
      </c>
      <c r="P2188" s="12">
        <f t="shared" si="1044"/>
        <v>0.14186965955874029</v>
      </c>
      <c r="Q2188" s="24">
        <f t="shared" si="1045"/>
        <v>645.23827821865996</v>
      </c>
      <c r="R2188" s="12">
        <f t="shared" si="1032"/>
        <v>0.26290216542897893</v>
      </c>
      <c r="S2188" s="24">
        <f t="shared" si="1033"/>
        <v>806.16557422951462</v>
      </c>
      <c r="T2188" s="12">
        <f t="shared" si="1046"/>
        <v>0.17658820814351614</v>
      </c>
      <c r="W2188" s="24">
        <f t="shared" si="1047"/>
        <v>757.42616908150819</v>
      </c>
      <c r="X2188" s="24">
        <f t="shared" si="1048"/>
        <v>1219.3315667525039</v>
      </c>
      <c r="Y2188" s="13">
        <f t="shared" si="1034"/>
        <v>0.24609105994175343</v>
      </c>
      <c r="Z2188" s="24">
        <f t="shared" si="1035"/>
        <v>3818.6979772120822</v>
      </c>
      <c r="AA2188" s="24">
        <f t="shared" si="1036"/>
        <v>23125.176764171978</v>
      </c>
      <c r="AB2188" s="24">
        <f t="shared" si="1049"/>
        <v>751.94268291477806</v>
      </c>
      <c r="AC2188" s="24">
        <f t="shared" si="1050"/>
        <v>645.23827821865996</v>
      </c>
      <c r="AE2188" s="14">
        <f t="shared" si="1051"/>
        <v>180.83333333333334</v>
      </c>
      <c r="AF2188" s="24">
        <f t="shared" si="1055"/>
        <v>547.61913910933004</v>
      </c>
      <c r="AG2188" s="3">
        <f t="shared" si="1052"/>
        <v>-1</v>
      </c>
      <c r="AH2188" s="3">
        <f>IF(AC2188&lt;=450,AthetaR30_0,IF(AC2188&gt;=650,AthetaR30_2,(IF(AC2188&lt;=550,AthetaR30_0+(AthetaR30_1-AthetaR30_0)/100*(AC2188-450),AthetaR30_1+(AthetaR30_2-AthetaR30_1)/100*(AC2188-450)))))</f>
        <v>0</v>
      </c>
      <c r="AI2188" s="3">
        <f>IF(AD2188&lt;=450,AthetaR60_0,IF(AD2188&gt;=650,AthetaR60_2,(IF(AD2188&lt;=550,AthetaR60_0+(AthetaR60_1-AthetaR60_0)/100*(AD2188-450),AthetaR60_1+(AthetaR60_2-AthetaR60_1)/100*(AD2188-450)))))</f>
        <v>0.5</v>
      </c>
      <c r="AJ2188" s="3">
        <f>IF(AE2188&lt;=450,AthetaR90_0,IF(AE2188&gt;=650,AthetaR90_2,(IF(AE2188&lt;=550,AthetaR90_0+(AthetaR90_1-AthetaR90_0)/100*(AE2188-450),AthetaR90_1+(AthetaR90_2-AthetaR90_1)/100*(AE2188-450)))))</f>
        <v>1.3</v>
      </c>
      <c r="AK2188" s="3">
        <f>IF(AF2188&lt;=450,AthetaR120_0,IF(AF2188&gt;=650,AthetaR120_2,(IF(AF2188&lt;=550,AthetaR120_0+(AthetaR120_1-AthetaR120_0)/100*(AF2188-450),AthetaR120_1+(AthetaR120_2-AthetaR120_1)/100*(AF2188-450)))))</f>
        <v>1.1971421984128239</v>
      </c>
      <c r="AL2188" s="24">
        <f t="shared" si="1053"/>
        <v>751.94268291477806</v>
      </c>
      <c r="AM2188" s="14">
        <f t="shared" si="1054"/>
        <v>631.70072554091803</v>
      </c>
    </row>
    <row r="2189" spans="2:39" x14ac:dyDescent="0.25">
      <c r="B2189" s="3">
        <f t="shared" si="1037"/>
        <v>10855</v>
      </c>
      <c r="C2189" s="14">
        <f t="shared" si="1038"/>
        <v>180.91666666666666</v>
      </c>
      <c r="D2189" s="11">
        <f t="shared" si="1039"/>
        <v>1110.4996414924328</v>
      </c>
      <c r="E2189" s="11">
        <f t="shared" si="1025"/>
        <v>910.38788651864343</v>
      </c>
      <c r="F2189" s="11">
        <f t="shared" si="1040"/>
        <v>480.83569848611046</v>
      </c>
      <c r="G2189" s="11">
        <f t="shared" si="1026"/>
        <v>752.08455257433684</v>
      </c>
      <c r="H2189" s="11">
        <f t="shared" si="1027"/>
        <v>645.41486642680343</v>
      </c>
      <c r="I2189" s="24">
        <f t="shared" si="1041"/>
        <v>480.83569848611046</v>
      </c>
      <c r="J2189" s="12">
        <f t="shared" si="1028"/>
        <v>0.17710421547456859</v>
      </c>
      <c r="K2189" s="24">
        <f t="shared" si="1029"/>
        <v>652.75180058038586</v>
      </c>
      <c r="L2189" s="12">
        <f t="shared" si="1042"/>
        <v>0.16585466965410192</v>
      </c>
      <c r="M2189" s="24">
        <f t="shared" si="1043"/>
        <v>752.08455257433684</v>
      </c>
      <c r="N2189" s="12">
        <f t="shared" si="1030"/>
        <v>0.2771968392066973</v>
      </c>
      <c r="O2189" s="24">
        <f t="shared" si="1031"/>
        <v>1390.1685155363314</v>
      </c>
      <c r="P2189" s="12">
        <f t="shared" si="1044"/>
        <v>0.14237528304887673</v>
      </c>
      <c r="Q2189" s="24">
        <f t="shared" si="1045"/>
        <v>645.41486642680343</v>
      </c>
      <c r="R2189" s="12">
        <f t="shared" si="1032"/>
        <v>0.26281501134918367</v>
      </c>
      <c r="S2189" s="24">
        <f t="shared" si="1033"/>
        <v>806.43291291166952</v>
      </c>
      <c r="T2189" s="12">
        <f t="shared" si="1046"/>
        <v>0.1764940266355054</v>
      </c>
      <c r="W2189" s="24">
        <f t="shared" si="1047"/>
        <v>757.6722601414499</v>
      </c>
      <c r="X2189" s="24">
        <f t="shared" si="1048"/>
        <v>1213.1098604128756</v>
      </c>
      <c r="Y2189" s="13">
        <f t="shared" si="1034"/>
        <v>0.24743237362582202</v>
      </c>
      <c r="Z2189" s="24">
        <f t="shared" si="1035"/>
        <v>3817.8906594298383</v>
      </c>
      <c r="AA2189" s="24">
        <f t="shared" si="1036"/>
        <v>23134.609106323198</v>
      </c>
      <c r="AB2189" s="24">
        <f t="shared" si="1049"/>
        <v>752.08455257433684</v>
      </c>
      <c r="AC2189" s="24">
        <f t="shared" si="1050"/>
        <v>645.41486642680343</v>
      </c>
      <c r="AE2189" s="14">
        <f t="shared" si="1051"/>
        <v>180.91666666666666</v>
      </c>
      <c r="AF2189" s="24">
        <f t="shared" si="1055"/>
        <v>547.70743321340171</v>
      </c>
      <c r="AG2189" s="3">
        <f t="shared" si="1052"/>
        <v>-1</v>
      </c>
      <c r="AH2189" s="3">
        <f>IF(AC2189&lt;=450,AthetaR30_0,IF(AC2189&gt;=650,AthetaR30_2,(IF(AC2189&lt;=550,AthetaR30_0+(AthetaR30_1-AthetaR30_0)/100*(AC2189-450),AthetaR30_1+(AthetaR30_2-AthetaR30_1)/100*(AC2189-450)))))</f>
        <v>0</v>
      </c>
      <c r="AI2189" s="3">
        <f>IF(AD2189&lt;=450,AthetaR60_0,IF(AD2189&gt;=650,AthetaR60_2,(IF(AD2189&lt;=550,AthetaR60_0+(AthetaR60_1-AthetaR60_0)/100*(AD2189-450),AthetaR60_1+(AthetaR60_2-AthetaR60_1)/100*(AD2189-450)))))</f>
        <v>0.5</v>
      </c>
      <c r="AJ2189" s="3">
        <f>IF(AE2189&lt;=450,AthetaR90_0,IF(AE2189&gt;=650,AthetaR90_2,(IF(AE2189&lt;=550,AthetaR90_0+(AthetaR90_1-AthetaR90_0)/100*(AE2189-450),AthetaR90_1+(AthetaR90_2-AthetaR90_1)/100*(AE2189-450)))))</f>
        <v>1.3</v>
      </c>
      <c r="AK2189" s="3">
        <f>IF(AF2189&lt;=450,AthetaR120_0,IF(AF2189&gt;=650,AthetaR120_2,(IF(AF2189&lt;=550,AthetaR120_0+(AthetaR120_1-AthetaR120_0)/100*(AF2189-450),AthetaR120_1+(AthetaR120_2-AthetaR120_1)/100*(AF2189-450)))))</f>
        <v>1.196506480863508</v>
      </c>
      <c r="AL2189" s="24">
        <f t="shared" si="1053"/>
        <v>752.08455257433684</v>
      </c>
      <c r="AM2189" s="14">
        <f t="shared" si="1054"/>
        <v>631.86342435419408</v>
      </c>
    </row>
    <row r="2190" spans="2:39" x14ac:dyDescent="0.25">
      <c r="B2190" s="3">
        <f t="shared" si="1037"/>
        <v>10860</v>
      </c>
      <c r="C2190" s="14">
        <f t="shared" si="1038"/>
        <v>181</v>
      </c>
      <c r="D2190" s="11">
        <f t="shared" si="1039"/>
        <v>1110.5685929875551</v>
      </c>
      <c r="E2190" s="11">
        <f t="shared" si="1025"/>
        <v>910.6016848672956</v>
      </c>
      <c r="F2190" s="11">
        <f t="shared" si="1040"/>
        <v>481.00155315576455</v>
      </c>
      <c r="G2190" s="11">
        <f t="shared" si="1026"/>
        <v>752.2269278573857</v>
      </c>
      <c r="H2190" s="11">
        <f t="shared" si="1027"/>
        <v>645.59136045343894</v>
      </c>
      <c r="I2190" s="24">
        <f t="shared" si="1041"/>
        <v>481.00155315576455</v>
      </c>
      <c r="J2190" s="12">
        <f t="shared" si="1028"/>
        <v>0.17707326845726479</v>
      </c>
      <c r="K2190" s="24">
        <f t="shared" si="1029"/>
        <v>652.86588172568599</v>
      </c>
      <c r="L2190" s="12">
        <f t="shared" si="1042"/>
        <v>0.16580217475862039</v>
      </c>
      <c r="M2190" s="24">
        <f t="shared" si="1043"/>
        <v>752.2269278573857</v>
      </c>
      <c r="N2190" s="12">
        <f t="shared" si="1030"/>
        <v>0.27833181387431694</v>
      </c>
      <c r="O2190" s="24">
        <f t="shared" si="1031"/>
        <v>1384.4997203422304</v>
      </c>
      <c r="P2190" s="12">
        <f t="shared" si="1044"/>
        <v>0.14287917824273688</v>
      </c>
      <c r="Q2190" s="24">
        <f t="shared" si="1045"/>
        <v>645.59136045343894</v>
      </c>
      <c r="R2190" s="12">
        <f t="shared" si="1032"/>
        <v>0.26272762897479945</v>
      </c>
      <c r="S2190" s="24">
        <f t="shared" si="1033"/>
        <v>806.7011299354624</v>
      </c>
      <c r="T2190" s="12">
        <f t="shared" si="1046"/>
        <v>0.17639974917529272</v>
      </c>
      <c r="W2190" s="24">
        <f t="shared" si="1047"/>
        <v>757.91969251507567</v>
      </c>
      <c r="X2190" s="24">
        <f t="shared" si="1048"/>
        <v>1206.9689281376591</v>
      </c>
      <c r="Y2190" s="13">
        <f t="shared" si="1034"/>
        <v>0.24876904970505143</v>
      </c>
      <c r="Z2190" s="24">
        <f t="shared" si="1035"/>
        <v>3817.0498088054983</v>
      </c>
      <c r="AA2190" s="24">
        <f t="shared" si="1036"/>
        <v>23143.87802015787</v>
      </c>
      <c r="AB2190" s="24">
        <f t="shared" si="1049"/>
        <v>752.2269278573857</v>
      </c>
      <c r="AC2190" s="24">
        <f t="shared" si="1050"/>
        <v>645.59136045343894</v>
      </c>
      <c r="AE2190" s="14">
        <f t="shared" si="1051"/>
        <v>181</v>
      </c>
      <c r="AF2190" s="24">
        <f t="shared" si="1055"/>
        <v>547.79568022671947</v>
      </c>
      <c r="AG2190" s="3">
        <f t="shared" si="1052"/>
        <v>-1</v>
      </c>
      <c r="AH2190" s="3">
        <f>IF(AC2190&lt;=450,AthetaR30_0,IF(AC2190&gt;=650,AthetaR30_2,(IF(AC2190&lt;=550,AthetaR30_0+(AthetaR30_1-AthetaR30_0)/100*(AC2190-450),AthetaR30_1+(AthetaR30_2-AthetaR30_1)/100*(AC2190-450)))))</f>
        <v>0</v>
      </c>
      <c r="AI2190" s="3">
        <f>IF(AD2190&lt;=450,AthetaR60_0,IF(AD2190&gt;=650,AthetaR60_2,(IF(AD2190&lt;=550,AthetaR60_0+(AthetaR60_1-AthetaR60_0)/100*(AD2190-450),AthetaR60_1+(AthetaR60_2-AthetaR60_1)/100*(AD2190-450)))))</f>
        <v>0.5</v>
      </c>
      <c r="AJ2190" s="3">
        <f>IF(AE2190&lt;=450,AthetaR90_0,IF(AE2190&gt;=650,AthetaR90_2,(IF(AE2190&lt;=550,AthetaR90_0+(AthetaR90_1-AthetaR90_0)/100*(AE2190-450),AthetaR90_1+(AthetaR90_2-AthetaR90_1)/100*(AE2190-450)))))</f>
        <v>1.3</v>
      </c>
      <c r="AK2190" s="3">
        <f>IF(AF2190&lt;=450,AthetaR120_0,IF(AF2190&gt;=650,AthetaR120_2,(IF(AF2190&lt;=550,AthetaR120_0+(AthetaR120_1-AthetaR120_0)/100*(AF2190-450),AthetaR120_1+(AthetaR120_2-AthetaR120_1)/100*(AF2190-450)))))</f>
        <v>1.1958711023676201</v>
      </c>
      <c r="AL2190" s="24">
        <f t="shared" si="1053"/>
        <v>752.2269278573857</v>
      </c>
      <c r="AM2190" s="14">
        <f t="shared" si="1054"/>
        <v>632.02593575772141</v>
      </c>
    </row>
    <row r="2191" spans="2:39" x14ac:dyDescent="0.25">
      <c r="B2191" s="3">
        <f t="shared" si="1037"/>
        <v>10865</v>
      </c>
      <c r="C2191" s="14">
        <f t="shared" si="1038"/>
        <v>181.08333333333334</v>
      </c>
      <c r="D2191" s="11">
        <f t="shared" si="1039"/>
        <v>1110.6375127662573</v>
      </c>
      <c r="E2191" s="11">
        <f t="shared" si="1025"/>
        <v>910.81548321594767</v>
      </c>
      <c r="F2191" s="11">
        <f t="shared" si="1040"/>
        <v>481.16735533052315</v>
      </c>
      <c r="G2191" s="11">
        <f t="shared" si="1026"/>
        <v>752.36980703562847</v>
      </c>
      <c r="H2191" s="11">
        <f t="shared" si="1027"/>
        <v>645.76776020261423</v>
      </c>
      <c r="I2191" s="24">
        <f t="shared" si="1041"/>
        <v>481.16735533052315</v>
      </c>
      <c r="J2191" s="12">
        <f t="shared" si="1028"/>
        <v>0.1770423194785862</v>
      </c>
      <c r="K2191" s="24">
        <f t="shared" si="1029"/>
        <v>652.98000998786085</v>
      </c>
      <c r="L2191" s="12">
        <f t="shared" si="1042"/>
        <v>0.1657496908684466</v>
      </c>
      <c r="M2191" s="24">
        <f t="shared" si="1043"/>
        <v>752.36980703562847</v>
      </c>
      <c r="N2191" s="12">
        <f t="shared" si="1030"/>
        <v>0.27946479619938258</v>
      </c>
      <c r="O2191" s="24">
        <f t="shared" si="1031"/>
        <v>1378.886799739927</v>
      </c>
      <c r="P2191" s="12">
        <f t="shared" si="1044"/>
        <v>0.14338133247133725</v>
      </c>
      <c r="Q2191" s="24">
        <f t="shared" si="1045"/>
        <v>645.76776020261423</v>
      </c>
      <c r="R2191" s="12">
        <f t="shared" si="1032"/>
        <v>0.26264001749284727</v>
      </c>
      <c r="S2191" s="24">
        <f t="shared" si="1033"/>
        <v>806.97022937491897</v>
      </c>
      <c r="T2191" s="12">
        <f t="shared" si="1046"/>
        <v>0.17630537536492885</v>
      </c>
      <c r="W2191" s="24">
        <f t="shared" si="1047"/>
        <v>758.16846156478073</v>
      </c>
      <c r="X2191" s="24">
        <f t="shared" si="1048"/>
        <v>1200.9075845170632</v>
      </c>
      <c r="Y2191" s="13">
        <f t="shared" si="1034"/>
        <v>0.25010099721055951</v>
      </c>
      <c r="Z2191" s="24">
        <f t="shared" si="1035"/>
        <v>3816.1755412791736</v>
      </c>
      <c r="AA2191" s="24">
        <f t="shared" si="1036"/>
        <v>23152.983715363993</v>
      </c>
      <c r="AB2191" s="24">
        <f t="shared" si="1049"/>
        <v>752.36980703562847</v>
      </c>
      <c r="AC2191" s="24">
        <f t="shared" si="1050"/>
        <v>645.76776020261423</v>
      </c>
      <c r="AE2191" s="14">
        <f t="shared" si="1051"/>
        <v>181.08333333333334</v>
      </c>
      <c r="AF2191" s="24">
        <f t="shared" si="1055"/>
        <v>547.88388010130711</v>
      </c>
      <c r="AG2191" s="3">
        <f t="shared" si="1052"/>
        <v>-1</v>
      </c>
      <c r="AH2191" s="3">
        <f>IF(AC2191&lt;=450,AthetaR30_0,IF(AC2191&gt;=650,AthetaR30_2,(IF(AC2191&lt;=550,AthetaR30_0+(AthetaR30_1-AthetaR30_0)/100*(AC2191-450),AthetaR30_1+(AthetaR30_2-AthetaR30_1)/100*(AC2191-450)))))</f>
        <v>0</v>
      </c>
      <c r="AI2191" s="3">
        <f>IF(AD2191&lt;=450,AthetaR60_0,IF(AD2191&gt;=650,AthetaR60_2,(IF(AD2191&lt;=550,AthetaR60_0+(AthetaR60_1-AthetaR60_0)/100*(AD2191-450),AthetaR60_1+(AthetaR60_2-AthetaR60_1)/100*(AD2191-450)))))</f>
        <v>0.5</v>
      </c>
      <c r="AJ2191" s="3">
        <f>IF(AE2191&lt;=450,AthetaR90_0,IF(AE2191&gt;=650,AthetaR90_2,(IF(AE2191&lt;=550,AthetaR90_0+(AthetaR90_1-AthetaR90_0)/100*(AE2191-450),AthetaR90_1+(AthetaR90_2-AthetaR90_1)/100*(AE2191-450)))))</f>
        <v>1.3</v>
      </c>
      <c r="AK2191" s="3">
        <f>IF(AF2191&lt;=450,AthetaR120_0,IF(AF2191&gt;=650,AthetaR120_2,(IF(AF2191&lt;=550,AthetaR120_0+(AthetaR120_1-AthetaR120_0)/100*(AF2191-450),AthetaR120_1+(AthetaR120_2-AthetaR120_1)/100*(AF2191-450)))))</f>
        <v>1.195236063270589</v>
      </c>
      <c r="AL2191" s="24">
        <f t="shared" si="1053"/>
        <v>752.36980703562847</v>
      </c>
      <c r="AM2191" s="14">
        <f t="shared" si="1054"/>
        <v>632.18825988493313</v>
      </c>
    </row>
    <row r="2192" spans="2:39" x14ac:dyDescent="0.25">
      <c r="B2192" s="3">
        <f t="shared" si="1037"/>
        <v>10870</v>
      </c>
      <c r="C2192" s="14">
        <f t="shared" si="1038"/>
        <v>181.16666666666666</v>
      </c>
      <c r="D2192" s="11">
        <f t="shared" si="1039"/>
        <v>1110.7064008577038</v>
      </c>
      <c r="E2192" s="11">
        <f t="shared" si="1025"/>
        <v>911.02928156459973</v>
      </c>
      <c r="F2192" s="11">
        <f t="shared" si="1040"/>
        <v>481.33310502139159</v>
      </c>
      <c r="G2192" s="11">
        <f t="shared" si="1026"/>
        <v>752.5131883680998</v>
      </c>
      <c r="H2192" s="11">
        <f t="shared" si="1027"/>
        <v>645.94406557797913</v>
      </c>
      <c r="I2192" s="24">
        <f t="shared" si="1041"/>
        <v>481.33310502139159</v>
      </c>
      <c r="J2192" s="12">
        <f t="shared" si="1028"/>
        <v>0.17701136854917854</v>
      </c>
      <c r="K2192" s="24">
        <f t="shared" si="1029"/>
        <v>653.09418535614031</v>
      </c>
      <c r="L2192" s="12">
        <f t="shared" si="1042"/>
        <v>0.16569721799698578</v>
      </c>
      <c r="M2192" s="24">
        <f t="shared" si="1043"/>
        <v>752.5131883680998</v>
      </c>
      <c r="N2192" s="12">
        <f t="shared" si="1030"/>
        <v>0.28059575664536707</v>
      </c>
      <c r="O2192" s="24">
        <f t="shared" si="1031"/>
        <v>1373.3291019021551</v>
      </c>
      <c r="P2192" s="12">
        <f t="shared" si="1044"/>
        <v>0.14388173335521723</v>
      </c>
      <c r="Q2192" s="24">
        <f t="shared" si="1045"/>
        <v>645.94406557797913</v>
      </c>
      <c r="R2192" s="12">
        <f t="shared" si="1032"/>
        <v>0.26255217608686648</v>
      </c>
      <c r="S2192" s="24">
        <f t="shared" si="1033"/>
        <v>807.24021532814686</v>
      </c>
      <c r="T2192" s="12">
        <f t="shared" si="1046"/>
        <v>0.17621090480457022</v>
      </c>
      <c r="W2192" s="24">
        <f t="shared" si="1047"/>
        <v>758.41856256199128</v>
      </c>
      <c r="X2192" s="24">
        <f t="shared" si="1048"/>
        <v>1194.9246617947363</v>
      </c>
      <c r="Y2192" s="13">
        <f t="shared" si="1034"/>
        <v>0.25142812690421112</v>
      </c>
      <c r="Z2192" s="24">
        <f t="shared" si="1035"/>
        <v>3815.2679750652114</v>
      </c>
      <c r="AA2192" s="24">
        <f t="shared" si="1036"/>
        <v>23161.926412113462</v>
      </c>
      <c r="AB2192" s="24">
        <f t="shared" si="1049"/>
        <v>752.5131883680998</v>
      </c>
      <c r="AC2192" s="24">
        <f t="shared" si="1050"/>
        <v>645.94406557797913</v>
      </c>
      <c r="AE2192" s="14">
        <f t="shared" si="1051"/>
        <v>181.16666666666666</v>
      </c>
      <c r="AF2192" s="24">
        <f t="shared" si="1055"/>
        <v>547.97203278898951</v>
      </c>
      <c r="AG2192" s="3">
        <f t="shared" si="1052"/>
        <v>-1</v>
      </c>
      <c r="AH2192" s="3">
        <f>IF(AC2192&lt;=450,AthetaR30_0,IF(AC2192&gt;=650,AthetaR30_2,(IF(AC2192&lt;=550,AthetaR30_0+(AthetaR30_1-AthetaR30_0)/100*(AC2192-450),AthetaR30_1+(AthetaR30_2-AthetaR30_1)/100*(AC2192-450)))))</f>
        <v>0</v>
      </c>
      <c r="AI2192" s="3">
        <f>IF(AD2192&lt;=450,AthetaR60_0,IF(AD2192&gt;=650,AthetaR60_2,(IF(AD2192&lt;=550,AthetaR60_0+(AthetaR60_1-AthetaR60_0)/100*(AD2192-450),AthetaR60_1+(AthetaR60_2-AthetaR60_1)/100*(AD2192-450)))))</f>
        <v>0.5</v>
      </c>
      <c r="AJ2192" s="3">
        <f>IF(AE2192&lt;=450,AthetaR90_0,IF(AE2192&gt;=650,AthetaR90_2,(IF(AE2192&lt;=550,AthetaR90_0+(AthetaR90_1-AthetaR90_0)/100*(AE2192-450),AthetaR90_1+(AthetaR90_2-AthetaR90_1)/100*(AE2192-450)))))</f>
        <v>1.3</v>
      </c>
      <c r="AK2192" s="3">
        <f>IF(AF2192&lt;=450,AthetaR120_0,IF(AF2192&gt;=650,AthetaR120_2,(IF(AF2192&lt;=550,AthetaR120_0+(AthetaR120_1-AthetaR120_0)/100*(AF2192-450),AthetaR120_1+(AthetaR120_2-AthetaR120_1)/100*(AF2192-450)))))</f>
        <v>1.1946013639192756</v>
      </c>
      <c r="AL2192" s="24">
        <f t="shared" si="1053"/>
        <v>752.5131883680998</v>
      </c>
      <c r="AM2192" s="14">
        <f t="shared" si="1054"/>
        <v>632.35039687514416</v>
      </c>
    </row>
    <row r="2193" spans="2:39" x14ac:dyDescent="0.25">
      <c r="B2193" s="3">
        <f t="shared" si="1037"/>
        <v>10875</v>
      </c>
      <c r="C2193" s="14">
        <f t="shared" si="1038"/>
        <v>181.25</v>
      </c>
      <c r="D2193" s="11">
        <f t="shared" si="1039"/>
        <v>1110.7752572910188</v>
      </c>
      <c r="E2193" s="11">
        <f t="shared" si="1025"/>
        <v>911.24307991325179</v>
      </c>
      <c r="F2193" s="11">
        <f t="shared" si="1040"/>
        <v>481.49880223938857</v>
      </c>
      <c r="G2193" s="11">
        <f t="shared" si="1026"/>
        <v>752.65707010145502</v>
      </c>
      <c r="H2193" s="11">
        <f t="shared" si="1027"/>
        <v>646.12027648278365</v>
      </c>
      <c r="I2193" s="24">
        <f t="shared" si="1041"/>
        <v>481.49880223938857</v>
      </c>
      <c r="J2193" s="12">
        <f t="shared" si="1028"/>
        <v>0.17698041567969483</v>
      </c>
      <c r="K2193" s="24">
        <f t="shared" si="1029"/>
        <v>653.20840781969514</v>
      </c>
      <c r="L2193" s="12">
        <f t="shared" si="1042"/>
        <v>0.16564475615763052</v>
      </c>
      <c r="M2193" s="24">
        <f t="shared" si="1043"/>
        <v>752.65707010145502</v>
      </c>
      <c r="N2193" s="12">
        <f t="shared" si="1030"/>
        <v>0.2817246661470838</v>
      </c>
      <c r="O2193" s="24">
        <f t="shared" si="1031"/>
        <v>1367.8259832248855</v>
      </c>
      <c r="P2193" s="12">
        <f t="shared" si="1044"/>
        <v>0.14438036880302757</v>
      </c>
      <c r="Q2193" s="24">
        <f t="shared" si="1045"/>
        <v>646.12027648278365</v>
      </c>
      <c r="R2193" s="12">
        <f t="shared" si="1032"/>
        <v>0.26246410393689906</v>
      </c>
      <c r="S2193" s="24">
        <f t="shared" si="1033"/>
        <v>807.51109191750777</v>
      </c>
      <c r="T2193" s="12">
        <f t="shared" si="1046"/>
        <v>0.17611633709249377</v>
      </c>
      <c r="W2193" s="24">
        <f t="shared" si="1047"/>
        <v>758.6699906888955</v>
      </c>
      <c r="X2193" s="24">
        <f t="shared" si="1048"/>
        <v>1189.0190096323927</v>
      </c>
      <c r="Y2193" s="13">
        <f t="shared" si="1034"/>
        <v>0.25275035128449169</v>
      </c>
      <c r="Z2193" s="24">
        <f t="shared" si="1035"/>
        <v>3814.3272306089075</v>
      </c>
      <c r="AA2193" s="24">
        <f t="shared" si="1036"/>
        <v>23170.706340910179</v>
      </c>
      <c r="AB2193" s="24">
        <f t="shared" si="1049"/>
        <v>752.65707010145502</v>
      </c>
      <c r="AC2193" s="24">
        <f t="shared" si="1050"/>
        <v>646.12027648278365</v>
      </c>
      <c r="AE2193" s="14">
        <f t="shared" si="1051"/>
        <v>181.25</v>
      </c>
      <c r="AF2193" s="24">
        <f t="shared" si="1055"/>
        <v>548.06013824139177</v>
      </c>
      <c r="AG2193" s="3">
        <f t="shared" si="1052"/>
        <v>-1</v>
      </c>
      <c r="AH2193" s="3">
        <f>IF(AC2193&lt;=450,AthetaR30_0,IF(AC2193&gt;=650,AthetaR30_2,(IF(AC2193&lt;=550,AthetaR30_0+(AthetaR30_1-AthetaR30_0)/100*(AC2193-450),AthetaR30_1+(AthetaR30_2-AthetaR30_1)/100*(AC2193-450)))))</f>
        <v>0</v>
      </c>
      <c r="AI2193" s="3">
        <f>IF(AD2193&lt;=450,AthetaR60_0,IF(AD2193&gt;=650,AthetaR60_2,(IF(AD2193&lt;=550,AthetaR60_0+(AthetaR60_1-AthetaR60_0)/100*(AD2193-450),AthetaR60_1+(AthetaR60_2-AthetaR60_1)/100*(AD2193-450)))))</f>
        <v>0.5</v>
      </c>
      <c r="AJ2193" s="3">
        <f>IF(AE2193&lt;=450,AthetaR90_0,IF(AE2193&gt;=650,AthetaR90_2,(IF(AE2193&lt;=550,AthetaR90_0+(AthetaR90_1-AthetaR90_0)/100*(AE2193-450),AthetaR90_1+(AthetaR90_2-AthetaR90_1)/100*(AE2193-450)))))</f>
        <v>1.3</v>
      </c>
      <c r="AK2193" s="3">
        <f>IF(AF2193&lt;=450,AthetaR120_0,IF(AF2193&gt;=650,AthetaR120_2,(IF(AF2193&lt;=550,AthetaR120_0+(AthetaR120_1-AthetaR120_0)/100*(AF2193-450),AthetaR120_1+(AthetaR120_2-AthetaR120_1)/100*(AF2193-450)))))</f>
        <v>1.1939670046619795</v>
      </c>
      <c r="AL2193" s="24">
        <f t="shared" si="1053"/>
        <v>752.65707010145502</v>
      </c>
      <c r="AM2193" s="14">
        <f t="shared" si="1054"/>
        <v>632.51234687344572</v>
      </c>
    </row>
    <row r="2194" spans="2:39" x14ac:dyDescent="0.25">
      <c r="B2194" s="3">
        <f t="shared" si="1037"/>
        <v>10880</v>
      </c>
      <c r="C2194" s="14">
        <f t="shared" si="1038"/>
        <v>181.33333333333334</v>
      </c>
      <c r="D2194" s="11">
        <f t="shared" si="1039"/>
        <v>1110.8440820952867</v>
      </c>
      <c r="E2194" s="11">
        <f t="shared" ref="E2194:E2257" si="1056">IF(B2194&lt;=40*60,20+345*CRed_1*LOG(8*C2194+1,10),ThetaG40+(ThetaG120-ThetaG40)/80*(C2194-40))</f>
        <v>911.45687826190397</v>
      </c>
      <c r="F2194" s="11">
        <f t="shared" si="1040"/>
        <v>481.6644469955462</v>
      </c>
      <c r="G2194" s="11">
        <f t="shared" ref="G2194:G2257" si="1057">M2194</f>
        <v>752.80145047025803</v>
      </c>
      <c r="H2194" s="11">
        <f t="shared" ref="H2194:H2257" si="1058">Q2194</f>
        <v>646.29639281987613</v>
      </c>
      <c r="I2194" s="24">
        <f t="shared" si="1041"/>
        <v>481.6644469955462</v>
      </c>
      <c r="J2194" s="12">
        <f t="shared" ref="J2194:J2257" si="1059">Cp*RhoP/(K2194*RhoA)*dP/1000*MassivSS</f>
        <v>0.17694946088079561</v>
      </c>
      <c r="K2194" s="24">
        <f t="shared" ref="K2194:K2257" si="1060">IF(I2194&lt;600,425+0.773*I2194-1.69/1000*I2194^2+2.22/1000^2*I2194^3,IF(I2194&lt;735,666+13002/(738-I2194),IF(I2194&lt;900,545+17820/(I2194-731),650)))</f>
        <v>653.32267736763674</v>
      </c>
      <c r="L2194" s="12">
        <f t="shared" si="1042"/>
        <v>0.1655923053637407</v>
      </c>
      <c r="M2194" s="24">
        <f t="shared" si="1043"/>
        <v>752.80145047025803</v>
      </c>
      <c r="N2194" s="12">
        <f t="shared" ref="N2194:N2257" si="1061">Cp*RhoP/(O2194*RhoA)*dP/1000*MassivW</f>
        <v>0.28285149611003124</v>
      </c>
      <c r="O2194" s="24">
        <f t="shared" ref="O2194:O2257" si="1062">IF(M2194&lt;600,425+0.773*M2194-1.69/1000*M2194^2+2.22/1000^2*M2194^3,IF(M2194&lt;735,666+13002/(738-M2194),IF(M2194&lt;900,545+17820/(M2194-731),650)))</f>
        <v>1362.3768082224801</v>
      </c>
      <c r="P2194" s="12">
        <f t="shared" si="1044"/>
        <v>0.14487722700999797</v>
      </c>
      <c r="Q2194" s="24">
        <f t="shared" si="1045"/>
        <v>646.29639281987613</v>
      </c>
      <c r="R2194" s="12">
        <f t="shared" ref="R2194:R2257" si="1063">Cp*RhoP/(S2194*RhoA)*dP/1000*MassivSI</f>
        <v>0.26237580021947315</v>
      </c>
      <c r="S2194" s="24">
        <f t="shared" ref="S2194:S2257" si="1064">IF(Q2194&lt;600,425+0.773*Q2194-1.69/1000*Q2194^2+2.22/1000^2*Q2194^3,IF(Q2194&lt;735,666+13002/(738-Q2194),IF(Q2194&lt;900,545+17820/(Q2194-731),650)))</f>
        <v>807.78286328978879</v>
      </c>
      <c r="T2194" s="12">
        <f t="shared" si="1046"/>
        <v>0.1760216718250581</v>
      </c>
      <c r="W2194" s="24">
        <f t="shared" si="1047"/>
        <v>758.92274104017997</v>
      </c>
      <c r="X2194" s="24">
        <f t="shared" si="1048"/>
        <v>1183.1894948765082</v>
      </c>
      <c r="Y2194" s="13">
        <f t="shared" ref="Y2194:Y2257" si="1065">MAX(MassivSSCO/(X2194*RhoA)*DeltaT*(Z2194+AA2194),L2194)</f>
        <v>0.25406758459130885</v>
      </c>
      <c r="Z2194" s="24">
        <f t="shared" ref="Z2194:Z2257" si="1066">AlphaC*(E2194-W2194)</f>
        <v>3813.3534305430999</v>
      </c>
      <c r="AA2194" s="24">
        <f t="shared" ref="AA2194:AA2257" si="1067">Phi*EpsilonF*0.7*Botzman/10^8*EpsilonA*((E2194+273)^4-(W2194+273)^4)</f>
        <v>23179.323742438264</v>
      </c>
      <c r="AB2194" s="24">
        <f t="shared" si="1049"/>
        <v>752.80145047025803</v>
      </c>
      <c r="AC2194" s="24">
        <f t="shared" si="1050"/>
        <v>646.29639281987613</v>
      </c>
      <c r="AE2194" s="14">
        <f t="shared" si="1051"/>
        <v>181.33333333333334</v>
      </c>
      <c r="AF2194" s="24">
        <f t="shared" si="1055"/>
        <v>548.14819640993801</v>
      </c>
      <c r="AG2194" s="3">
        <f t="shared" si="1052"/>
        <v>-1</v>
      </c>
      <c r="AH2194" s="3">
        <f>IF(AC2194&lt;=450,AthetaR30_0,IF(AC2194&gt;=650,AthetaR30_2,(IF(AC2194&lt;=550,AthetaR30_0+(AthetaR30_1-AthetaR30_0)/100*(AC2194-450),AthetaR30_1+(AthetaR30_2-AthetaR30_1)/100*(AC2194-450)))))</f>
        <v>0</v>
      </c>
      <c r="AI2194" s="3">
        <f>IF(AD2194&lt;=450,AthetaR60_0,IF(AD2194&gt;=650,AthetaR60_2,(IF(AD2194&lt;=550,AthetaR60_0+(AthetaR60_1-AthetaR60_0)/100*(AD2194-450),AthetaR60_1+(AthetaR60_2-AthetaR60_1)/100*(AD2194-450)))))</f>
        <v>0.5</v>
      </c>
      <c r="AJ2194" s="3">
        <f>IF(AE2194&lt;=450,AthetaR90_0,IF(AE2194&gt;=650,AthetaR90_2,(IF(AE2194&lt;=550,AthetaR90_0+(AthetaR90_1-AthetaR90_0)/100*(AE2194-450),AthetaR90_1+(AthetaR90_2-AthetaR90_1)/100*(AE2194-450)))))</f>
        <v>1.3</v>
      </c>
      <c r="AK2194" s="3">
        <f>IF(AF2194&lt;=450,AthetaR120_0,IF(AF2194&gt;=650,AthetaR120_2,(IF(AF2194&lt;=550,AthetaR120_0+(AthetaR120_1-AthetaR120_0)/100*(AF2194-450),AthetaR120_1+(AthetaR120_2-AthetaR120_1)/100*(AF2194-450)))))</f>
        <v>1.1933329858484465</v>
      </c>
      <c r="AL2194" s="24">
        <f t="shared" si="1053"/>
        <v>752.80145047025803</v>
      </c>
      <c r="AM2194" s="14">
        <f t="shared" si="1054"/>
        <v>632.6741100305984</v>
      </c>
    </row>
    <row r="2195" spans="2:39" x14ac:dyDescent="0.25">
      <c r="B2195" s="3">
        <f t="shared" ref="B2195:B2258" si="1068">B2194+DeltaT</f>
        <v>10885</v>
      </c>
      <c r="C2195" s="14">
        <f t="shared" ref="C2195:C2258" si="1069">B2195/60</f>
        <v>181.41666666666666</v>
      </c>
      <c r="D2195" s="11">
        <f t="shared" ref="D2195:D2258" si="1070">20+345*LOG(8*C2195+1,10)</f>
        <v>1110.9128752995516</v>
      </c>
      <c r="E2195" s="11">
        <f t="shared" si="1056"/>
        <v>911.67067661055603</v>
      </c>
      <c r="F2195" s="11">
        <f t="shared" ref="F2195:F2258" si="1071">I2195</f>
        <v>481.83003930090996</v>
      </c>
      <c r="G2195" s="11">
        <f t="shared" si="1057"/>
        <v>752.94632769726798</v>
      </c>
      <c r="H2195" s="11">
        <f t="shared" si="1058"/>
        <v>646.47241449170122</v>
      </c>
      <c r="I2195" s="24">
        <f t="shared" ref="I2195:I2258" si="1072">I2194+IF(Limit=Oui,MAX(0,L2194),L2194)</f>
        <v>481.83003930090996</v>
      </c>
      <c r="J2195" s="12">
        <f t="shared" si="1059"/>
        <v>0.17691850416314819</v>
      </c>
      <c r="K2195" s="24">
        <f t="shared" si="1060"/>
        <v>653.43699398901879</v>
      </c>
      <c r="L2195" s="12">
        <f t="shared" ref="L2195:L2258" si="1073">LambdaP*MassivSS/(dP/1000)/(K2195*RhoA)/(1+J2195/3)*(D2195-I2195)*DeltaT-(EXP(J2195/10)-1)*(D2195-D2194)</f>
        <v>0.1655398656286752</v>
      </c>
      <c r="M2195" s="24">
        <f t="shared" ref="M2195:M2258" si="1074">M2194+IF(Limit=Oui,MAX(0,P2194),P2194)</f>
        <v>752.94632769726798</v>
      </c>
      <c r="N2195" s="12">
        <f t="shared" si="1061"/>
        <v>0.28397621840961024</v>
      </c>
      <c r="O2195" s="24">
        <f t="shared" si="1062"/>
        <v>1356.9809494240967</v>
      </c>
      <c r="P2195" s="12">
        <f t="shared" ref="P2195:P2258" si="1075">LambdaP*MassivW/(dP/1000)/(O2195*RhoA)/(1+N2195/3)*(D2195-M2195)*DeltaT-(EXP(N2195/10)-1)*(D2195-D2194)</f>
        <v>0.14537229645642769</v>
      </c>
      <c r="Q2195" s="24">
        <f t="shared" ref="Q2195:Q2258" si="1076">Q2194+IF(Limit=Oui,MAX(0,T2194),T2194)</f>
        <v>646.47241449170122</v>
      </c>
      <c r="R2195" s="12">
        <f t="shared" si="1063"/>
        <v>0.26228726410758668</v>
      </c>
      <c r="S2195" s="24">
        <f t="shared" si="1064"/>
        <v>808.05553361637749</v>
      </c>
      <c r="T2195" s="12">
        <f t="shared" ref="T2195:T2258" si="1077">LambdaP*MassivSI/(dP/1000)/(S2195*RhoA)/(1+R2195/3)*(D2195-Q2195)*DeltaT-(EXP(R2195/10)-1)*(D2195-D2194)</f>
        <v>0.17592690859674173</v>
      </c>
      <c r="W2195" s="24">
        <f t="shared" ref="W2195:W2258" si="1078">W2194+IF(Limit=Oui,MAX(0,Y2194),Y2194)</f>
        <v>759.1768086247713</v>
      </c>
      <c r="X2195" s="24">
        <f t="shared" ref="X2195:X2258" si="1079">IF(W2195&lt;600,425+0.773*W2195-1.69/1000*W2195^2+2.22/1000^2*W2195^3,IF(W2195&lt;735,666+13002/(738-W2195),IF(W2195&lt;900,545+17820/(W2195-731),650)))</f>
        <v>1177.435001327076</v>
      </c>
      <c r="Y2195" s="13">
        <f t="shared" si="1065"/>
        <v>0.25537974280972459</v>
      </c>
      <c r="Z2195" s="24">
        <f t="shared" si="1066"/>
        <v>3812.3466996446182</v>
      </c>
      <c r="AA2195" s="24">
        <f t="shared" si="1067"/>
        <v>23187.778867408117</v>
      </c>
      <c r="AB2195" s="24">
        <f t="shared" ref="AB2195:AB2258" si="1080">MAX(M2195,AVERAGE(W2195,AC2195))</f>
        <v>752.94632769726798</v>
      </c>
      <c r="AC2195" s="24">
        <f t="shared" ref="AC2195:AC2258" si="1081">Q2195</f>
        <v>646.47241449170122</v>
      </c>
      <c r="AE2195" s="14">
        <f t="shared" ref="AE2195:AE2258" si="1082">C2195</f>
        <v>181.41666666666666</v>
      </c>
      <c r="AF2195" s="24">
        <f t="shared" si="1055"/>
        <v>548.23620724585066</v>
      </c>
      <c r="AG2195" s="3">
        <f t="shared" ref="AG2195:AG2258" si="1083">IF(C2195&lt;=30,AH2195,IF(C2195&lt;=60,AI2195,IF(C2195&lt;=90,AJ2195,IF(C2195&lt;=120,AK2195,-1))))</f>
        <v>-1</v>
      </c>
      <c r="AH2195" s="3">
        <f>IF(AC2195&lt;=450,AthetaR30_0,IF(AC2195&gt;=650,AthetaR30_2,(IF(AC2195&lt;=550,AthetaR30_0+(AthetaR30_1-AthetaR30_0)/100*(AC2195-450),AthetaR30_1+(AthetaR30_2-AthetaR30_1)/100*(AC2195-450)))))</f>
        <v>0</v>
      </c>
      <c r="AI2195" s="3">
        <f>IF(AD2195&lt;=450,AthetaR60_0,IF(AD2195&gt;=650,AthetaR60_2,(IF(AD2195&lt;=550,AthetaR60_0+(AthetaR60_1-AthetaR60_0)/100*(AD2195-450),AthetaR60_1+(AthetaR60_2-AthetaR60_1)/100*(AD2195-450)))))</f>
        <v>0.5</v>
      </c>
      <c r="AJ2195" s="3">
        <f>IF(AE2195&lt;=450,AthetaR90_0,IF(AE2195&gt;=650,AthetaR90_2,(IF(AE2195&lt;=550,AthetaR90_0+(AthetaR90_1-AthetaR90_0)/100*(AE2195-450),AthetaR90_1+(AthetaR90_2-AthetaR90_1)/100*(AE2195-450)))))</f>
        <v>1.3</v>
      </c>
      <c r="AK2195" s="3">
        <f>IF(AF2195&lt;=450,AthetaR120_0,IF(AF2195&gt;=650,AthetaR120_2,(IF(AF2195&lt;=550,AthetaR120_0+(AthetaR120_1-AthetaR120_0)/100*(AF2195-450),AthetaR120_1+(AthetaR120_2-AthetaR120_1)/100*(AF2195-450)))))</f>
        <v>1.1926993078298755</v>
      </c>
      <c r="AL2195" s="24">
        <f t="shared" ref="AL2195:AL2258" si="1084">MAX(M2195,AVERAGE(W2195,AM2195))</f>
        <v>752.94632769726798</v>
      </c>
      <c r="AM2195" s="14">
        <f t="shared" ref="AM2195:AM2258" si="1085">IF(W2195&gt;=AF2195,(1+(W2195-AF2195)*AG2195/10000)*AC2195,AC2195)</f>
        <v>632.835686502925</v>
      </c>
    </row>
    <row r="2196" spans="2:39" x14ac:dyDescent="0.25">
      <c r="B2196" s="3">
        <f t="shared" si="1068"/>
        <v>10890</v>
      </c>
      <c r="C2196" s="14">
        <f t="shared" si="1069"/>
        <v>181.5</v>
      </c>
      <c r="D2196" s="11">
        <f t="shared" si="1070"/>
        <v>1110.9816369328173</v>
      </c>
      <c r="E2196" s="11">
        <f t="shared" si="1056"/>
        <v>911.88447495920809</v>
      </c>
      <c r="F2196" s="11">
        <f t="shared" si="1071"/>
        <v>481.99557916653862</v>
      </c>
      <c r="G2196" s="11">
        <f t="shared" si="1057"/>
        <v>753.09169999372443</v>
      </c>
      <c r="H2196" s="11">
        <f t="shared" si="1058"/>
        <v>646.64834140029791</v>
      </c>
      <c r="I2196" s="24">
        <f t="shared" si="1072"/>
        <v>481.99557916653862</v>
      </c>
      <c r="J2196" s="12">
        <f t="shared" si="1059"/>
        <v>0.17688754553742744</v>
      </c>
      <c r="K2196" s="24">
        <f t="shared" si="1060"/>
        <v>653.55135767283582</v>
      </c>
      <c r="L2196" s="12">
        <f t="shared" si="1073"/>
        <v>0.16548743696577226</v>
      </c>
      <c r="M2196" s="24">
        <f t="shared" si="1074"/>
        <v>753.09169999372443</v>
      </c>
      <c r="N2196" s="12">
        <f t="shared" si="1061"/>
        <v>0.28509880539022014</v>
      </c>
      <c r="O2196" s="24">
        <f t="shared" si="1062"/>
        <v>1351.6377872713331</v>
      </c>
      <c r="P2196" s="12">
        <f t="shared" si="1075"/>
        <v>0.14586556590603508</v>
      </c>
      <c r="Q2196" s="24">
        <f t="shared" si="1076"/>
        <v>646.64834140029791</v>
      </c>
      <c r="R2196" s="12">
        <f t="shared" si="1063"/>
        <v>0.26219849477069113</v>
      </c>
      <c r="S2196" s="24">
        <f t="shared" si="1064"/>
        <v>808.32910709343594</v>
      </c>
      <c r="T2196" s="12">
        <f t="shared" si="1077"/>
        <v>0.17583204700010402</v>
      </c>
      <c r="W2196" s="24">
        <f t="shared" si="1078"/>
        <v>759.43218836758103</v>
      </c>
      <c r="X2196" s="24">
        <f t="shared" si="1079"/>
        <v>1171.7544295084485</v>
      </c>
      <c r="Y2196" s="13">
        <f t="shared" si="1065"/>
        <v>0.25668674367265848</v>
      </c>
      <c r="Z2196" s="24">
        <f t="shared" si="1066"/>
        <v>3811.3071647906763</v>
      </c>
      <c r="AA2196" s="24">
        <f t="shared" si="1067"/>
        <v>23196.071976402669</v>
      </c>
      <c r="AB2196" s="24">
        <f t="shared" si="1080"/>
        <v>753.09169999372443</v>
      </c>
      <c r="AC2196" s="24">
        <f t="shared" si="1081"/>
        <v>646.64834140029791</v>
      </c>
      <c r="AE2196" s="14">
        <f t="shared" si="1082"/>
        <v>181.5</v>
      </c>
      <c r="AF2196" s="24">
        <f t="shared" si="1055"/>
        <v>548.3241707001489</v>
      </c>
      <c r="AG2196" s="3">
        <f t="shared" si="1083"/>
        <v>-1</v>
      </c>
      <c r="AH2196" s="3">
        <f>IF(AC2196&lt;=450,AthetaR30_0,IF(AC2196&gt;=650,AthetaR30_2,(IF(AC2196&lt;=550,AthetaR30_0+(AthetaR30_1-AthetaR30_0)/100*(AC2196-450),AthetaR30_1+(AthetaR30_2-AthetaR30_1)/100*(AC2196-450)))))</f>
        <v>0</v>
      </c>
      <c r="AI2196" s="3">
        <f>IF(AD2196&lt;=450,AthetaR60_0,IF(AD2196&gt;=650,AthetaR60_2,(IF(AD2196&lt;=550,AthetaR60_0+(AthetaR60_1-AthetaR60_0)/100*(AD2196-450),AthetaR60_1+(AthetaR60_2-AthetaR60_1)/100*(AD2196-450)))))</f>
        <v>0.5</v>
      </c>
      <c r="AJ2196" s="3">
        <f>IF(AE2196&lt;=450,AthetaR90_0,IF(AE2196&gt;=650,AthetaR90_2,(IF(AE2196&lt;=550,AthetaR90_0+(AthetaR90_1-AthetaR90_0)/100*(AE2196-450),AthetaR90_1+(AthetaR90_2-AthetaR90_1)/100*(AE2196-450)))))</f>
        <v>1.3</v>
      </c>
      <c r="AK2196" s="3">
        <f>IF(AF2196&lt;=450,AthetaR120_0,IF(AF2196&gt;=650,AthetaR120_2,(IF(AF2196&lt;=550,AthetaR120_0+(AthetaR120_1-AthetaR120_0)/100*(AF2196-450),AthetaR120_1+(AthetaR120_2-AthetaR120_1)/100*(AF2196-450)))))</f>
        <v>1.1920659709589281</v>
      </c>
      <c r="AL2196" s="24">
        <f t="shared" si="1084"/>
        <v>753.09169999372443</v>
      </c>
      <c r="AM2196" s="14">
        <f t="shared" si="1085"/>
        <v>632.99707645220292</v>
      </c>
    </row>
    <row r="2197" spans="2:39" x14ac:dyDescent="0.25">
      <c r="B2197" s="3">
        <f t="shared" si="1068"/>
        <v>10895</v>
      </c>
      <c r="C2197" s="14">
        <f t="shared" si="1069"/>
        <v>181.58333333333334</v>
      </c>
      <c r="D2197" s="11">
        <f t="shared" si="1070"/>
        <v>1111.0503670240485</v>
      </c>
      <c r="E2197" s="11">
        <f t="shared" si="1056"/>
        <v>912.09827330786015</v>
      </c>
      <c r="F2197" s="11">
        <f t="shared" si="1071"/>
        <v>482.16106660350437</v>
      </c>
      <c r="G2197" s="11">
        <f t="shared" si="1057"/>
        <v>753.23756555963041</v>
      </c>
      <c r="H2197" s="11">
        <f t="shared" si="1058"/>
        <v>646.82417344729799</v>
      </c>
      <c r="I2197" s="24">
        <f t="shared" si="1072"/>
        <v>482.16106660350437</v>
      </c>
      <c r="J2197" s="12">
        <f t="shared" si="1059"/>
        <v>0.17685658501431489</v>
      </c>
      <c r="K2197" s="24">
        <f t="shared" si="1060"/>
        <v>653.66576840802463</v>
      </c>
      <c r="L2197" s="12">
        <f t="shared" si="1073"/>
        <v>0.1654350193883328</v>
      </c>
      <c r="M2197" s="24">
        <f t="shared" si="1074"/>
        <v>753.23756555963041</v>
      </c>
      <c r="N2197" s="12">
        <f t="shared" si="1061"/>
        <v>0.28621922986422682</v>
      </c>
      <c r="O2197" s="24">
        <f t="shared" si="1062"/>
        <v>1346.346710017127</v>
      </c>
      <c r="P2197" s="12">
        <f t="shared" si="1075"/>
        <v>0.14635702440425408</v>
      </c>
      <c r="Q2197" s="24">
        <f t="shared" si="1076"/>
        <v>646.82417344729799</v>
      </c>
      <c r="R2197" s="12">
        <f t="shared" si="1063"/>
        <v>0.26210949137467499</v>
      </c>
      <c r="S2197" s="24">
        <f t="shared" si="1064"/>
        <v>808.60358794207923</v>
      </c>
      <c r="T2197" s="12">
        <f t="shared" si="1077"/>
        <v>0.17573708662575166</v>
      </c>
      <c r="W2197" s="24">
        <f t="shared" si="1078"/>
        <v>759.68887511125365</v>
      </c>
      <c r="X2197" s="24">
        <f t="shared" si="1079"/>
        <v>1166.1466964422675</v>
      </c>
      <c r="Y2197" s="13">
        <f t="shared" si="1065"/>
        <v>0.2579885066625755</v>
      </c>
      <c r="Z2197" s="24">
        <f t="shared" si="1066"/>
        <v>3810.2349549151627</v>
      </c>
      <c r="AA2197" s="24">
        <f t="shared" si="1067"/>
        <v>23204.203339722757</v>
      </c>
      <c r="AB2197" s="24">
        <f t="shared" si="1080"/>
        <v>753.23756555963041</v>
      </c>
      <c r="AC2197" s="24">
        <f t="shared" si="1081"/>
        <v>646.82417344729799</v>
      </c>
      <c r="AE2197" s="14">
        <f t="shared" si="1082"/>
        <v>181.58333333333334</v>
      </c>
      <c r="AF2197" s="24">
        <f t="shared" si="1055"/>
        <v>548.41208672364905</v>
      </c>
      <c r="AG2197" s="3">
        <f t="shared" si="1083"/>
        <v>-1</v>
      </c>
      <c r="AH2197" s="3">
        <f>IF(AC2197&lt;=450,AthetaR30_0,IF(AC2197&gt;=650,AthetaR30_2,(IF(AC2197&lt;=550,AthetaR30_0+(AthetaR30_1-AthetaR30_0)/100*(AC2197-450),AthetaR30_1+(AthetaR30_2-AthetaR30_1)/100*(AC2197-450)))))</f>
        <v>0</v>
      </c>
      <c r="AI2197" s="3">
        <f>IF(AD2197&lt;=450,AthetaR60_0,IF(AD2197&gt;=650,AthetaR60_2,(IF(AD2197&lt;=550,AthetaR60_0+(AthetaR60_1-AthetaR60_0)/100*(AD2197-450),AthetaR60_1+(AthetaR60_2-AthetaR60_1)/100*(AD2197-450)))))</f>
        <v>0.5</v>
      </c>
      <c r="AJ2197" s="3">
        <f>IF(AE2197&lt;=450,AthetaR90_0,IF(AE2197&gt;=650,AthetaR90_2,(IF(AE2197&lt;=550,AthetaR90_0+(AthetaR90_1-AthetaR90_0)/100*(AE2197-450),AthetaR90_1+(AthetaR90_2-AthetaR90_1)/100*(AE2197-450)))))</f>
        <v>1.3</v>
      </c>
      <c r="AK2197" s="3">
        <f>IF(AF2197&lt;=450,AthetaR120_0,IF(AF2197&gt;=650,AthetaR120_2,(IF(AF2197&lt;=550,AthetaR120_0+(AthetaR120_1-AthetaR120_0)/100*(AF2197-450),AthetaR120_1+(AthetaR120_2-AthetaR120_1)/100*(AF2197-450)))))</f>
        <v>1.1914329755897271</v>
      </c>
      <c r="AL2197" s="24">
        <f t="shared" si="1084"/>
        <v>753.23756555963041</v>
      </c>
      <c r="AM2197" s="14">
        <f t="shared" si="1085"/>
        <v>633.15828004555681</v>
      </c>
    </row>
    <row r="2198" spans="2:39" x14ac:dyDescent="0.25">
      <c r="B2198" s="3">
        <f t="shared" si="1068"/>
        <v>10900</v>
      </c>
      <c r="C2198" s="14">
        <f t="shared" si="1069"/>
        <v>181.66666666666666</v>
      </c>
      <c r="D2198" s="11">
        <f t="shared" si="1070"/>
        <v>1111.1190656021693</v>
      </c>
      <c r="E2198" s="11">
        <f t="shared" si="1056"/>
        <v>912.31207165651222</v>
      </c>
      <c r="F2198" s="11">
        <f t="shared" si="1071"/>
        <v>482.32650162289269</v>
      </c>
      <c r="G2198" s="11">
        <f t="shared" si="1057"/>
        <v>753.38392258403462</v>
      </c>
      <c r="H2198" s="11">
        <f t="shared" si="1058"/>
        <v>646.99991053392375</v>
      </c>
      <c r="I2198" s="24">
        <f t="shared" si="1072"/>
        <v>482.32650162289269</v>
      </c>
      <c r="J2198" s="12">
        <f t="shared" si="1059"/>
        <v>0.17682562260449936</v>
      </c>
      <c r="K2198" s="24">
        <f t="shared" si="1060"/>
        <v>653.78022618346313</v>
      </c>
      <c r="L2198" s="12">
        <f t="shared" si="1073"/>
        <v>0.16538261290966547</v>
      </c>
      <c r="M2198" s="24">
        <f t="shared" si="1074"/>
        <v>753.38392258403462</v>
      </c>
      <c r="N2198" s="12">
        <f t="shared" si="1061"/>
        <v>0.28733746511082081</v>
      </c>
      <c r="O2198" s="24">
        <f t="shared" si="1062"/>
        <v>1341.1071136258374</v>
      </c>
      <c r="P2198" s="12">
        <f t="shared" si="1075"/>
        <v>0.14684666127657692</v>
      </c>
      <c r="Q2198" s="24">
        <f t="shared" si="1076"/>
        <v>646.99991053392375</v>
      </c>
      <c r="R2198" s="12">
        <f t="shared" si="1063"/>
        <v>0.26202025308184762</v>
      </c>
      <c r="S2198" s="24">
        <f t="shared" si="1064"/>
        <v>808.87898040855214</v>
      </c>
      <c r="T2198" s="12">
        <f t="shared" si="1077"/>
        <v>0.17564202706239546</v>
      </c>
      <c r="W2198" s="24">
        <f t="shared" si="1078"/>
        <v>759.94686361791628</v>
      </c>
      <c r="X2198" s="24">
        <f t="shared" si="1079"/>
        <v>1160.6107354224914</v>
      </c>
      <c r="Y2198" s="13">
        <f t="shared" si="1065"/>
        <v>0.2592849530121793</v>
      </c>
      <c r="Z2198" s="24">
        <f t="shared" si="1066"/>
        <v>3809.1302009648984</v>
      </c>
      <c r="AA2198" s="24">
        <f t="shared" si="1067"/>
        <v>23212.173237231465</v>
      </c>
      <c r="AB2198" s="24">
        <f t="shared" si="1080"/>
        <v>753.38392258403462</v>
      </c>
      <c r="AC2198" s="24">
        <f t="shared" si="1081"/>
        <v>646.99991053392375</v>
      </c>
      <c r="AE2198" s="14">
        <f t="shared" si="1082"/>
        <v>181.66666666666666</v>
      </c>
      <c r="AF2198" s="24">
        <f t="shared" si="1055"/>
        <v>548.49995526696193</v>
      </c>
      <c r="AG2198" s="3">
        <f t="shared" si="1083"/>
        <v>-1</v>
      </c>
      <c r="AH2198" s="3">
        <f>IF(AC2198&lt;=450,AthetaR30_0,IF(AC2198&gt;=650,AthetaR30_2,(IF(AC2198&lt;=550,AthetaR30_0+(AthetaR30_1-AthetaR30_0)/100*(AC2198-450),AthetaR30_1+(AthetaR30_2-AthetaR30_1)/100*(AC2198-450)))))</f>
        <v>0</v>
      </c>
      <c r="AI2198" s="3">
        <f>IF(AD2198&lt;=450,AthetaR60_0,IF(AD2198&gt;=650,AthetaR60_2,(IF(AD2198&lt;=550,AthetaR60_0+(AthetaR60_1-AthetaR60_0)/100*(AD2198-450),AthetaR60_1+(AthetaR60_2-AthetaR60_1)/100*(AD2198-450)))))</f>
        <v>0.5</v>
      </c>
      <c r="AJ2198" s="3">
        <f>IF(AE2198&lt;=450,AthetaR90_0,IF(AE2198&gt;=650,AthetaR90_2,(IF(AE2198&lt;=550,AthetaR90_0+(AthetaR90_1-AthetaR90_0)/100*(AE2198-450),AthetaR90_1+(AthetaR90_2-AthetaR90_1)/100*(AE2198-450)))))</f>
        <v>1.3</v>
      </c>
      <c r="AK2198" s="3">
        <f>IF(AF2198&lt;=450,AthetaR120_0,IF(AF2198&gt;=650,AthetaR120_2,(IF(AF2198&lt;=550,AthetaR120_0+(AthetaR120_1-AthetaR120_0)/100*(AF2198-450),AthetaR120_1+(AthetaR120_2-AthetaR120_1)/100*(AF2198-450)))))</f>
        <v>1.1908003220778742</v>
      </c>
      <c r="AL2198" s="24">
        <f t="shared" si="1084"/>
        <v>753.38392258403462</v>
      </c>
      <c r="AM2198" s="14">
        <f t="shared" si="1085"/>
        <v>633.31929745534956</v>
      </c>
    </row>
    <row r="2199" spans="2:39" x14ac:dyDescent="0.25">
      <c r="B2199" s="3">
        <f t="shared" si="1068"/>
        <v>10905</v>
      </c>
      <c r="C2199" s="14">
        <f t="shared" si="1069"/>
        <v>181.75</v>
      </c>
      <c r="D2199" s="11">
        <f t="shared" si="1070"/>
        <v>1111.1877326960646</v>
      </c>
      <c r="E2199" s="11">
        <f t="shared" si="1056"/>
        <v>912.52587000516428</v>
      </c>
      <c r="F2199" s="11">
        <f t="shared" si="1071"/>
        <v>482.49188423580233</v>
      </c>
      <c r="G2199" s="11">
        <f t="shared" si="1057"/>
        <v>753.53076924531115</v>
      </c>
      <c r="H2199" s="11">
        <f t="shared" si="1058"/>
        <v>647.17555256098615</v>
      </c>
      <c r="I2199" s="24">
        <f t="shared" si="1072"/>
        <v>482.49188423580233</v>
      </c>
      <c r="J2199" s="12">
        <f t="shared" si="1059"/>
        <v>0.1767946583186765</v>
      </c>
      <c r="K2199" s="24">
        <f t="shared" si="1060"/>
        <v>653.89473098797134</v>
      </c>
      <c r="L2199" s="12">
        <f t="shared" si="1073"/>
        <v>0.16533021754304172</v>
      </c>
      <c r="M2199" s="24">
        <f t="shared" si="1074"/>
        <v>753.53076924531115</v>
      </c>
      <c r="N2199" s="12">
        <f t="shared" si="1061"/>
        <v>0.28845348487475186</v>
      </c>
      <c r="O2199" s="24">
        <f t="shared" si="1062"/>
        <v>1335.9184016745676</v>
      </c>
      <c r="P2199" s="12">
        <f t="shared" si="1075"/>
        <v>0.14733446612669754</v>
      </c>
      <c r="Q2199" s="24">
        <f t="shared" si="1076"/>
        <v>647.17555256098615</v>
      </c>
      <c r="R2199" s="12">
        <f t="shared" si="1063"/>
        <v>0.26193077905092199</v>
      </c>
      <c r="S2199" s="24">
        <f t="shared" si="1064"/>
        <v>809.15528876440999</v>
      </c>
      <c r="T2199" s="12">
        <f t="shared" si="1077"/>
        <v>0.1755468678967744</v>
      </c>
      <c r="W2199" s="24">
        <f t="shared" si="1078"/>
        <v>760.20614857092846</v>
      </c>
      <c r="X2199" s="24">
        <f t="shared" si="1079"/>
        <v>1155.1454957925494</v>
      </c>
      <c r="Y2199" s="13">
        <f t="shared" si="1065"/>
        <v>0.26057600570413969</v>
      </c>
      <c r="Z2199" s="24">
        <f t="shared" si="1066"/>
        <v>3807.9930358558954</v>
      </c>
      <c r="AA2199" s="24">
        <f t="shared" si="1067"/>
        <v>23219.981958198514</v>
      </c>
      <c r="AB2199" s="24">
        <f t="shared" si="1080"/>
        <v>753.53076924531115</v>
      </c>
      <c r="AC2199" s="24">
        <f t="shared" si="1081"/>
        <v>647.17555256098615</v>
      </c>
      <c r="AE2199" s="14">
        <f t="shared" si="1082"/>
        <v>181.75</v>
      </c>
      <c r="AF2199" s="24">
        <f t="shared" si="1055"/>
        <v>548.58777628049302</v>
      </c>
      <c r="AG2199" s="3">
        <f t="shared" si="1083"/>
        <v>-1</v>
      </c>
      <c r="AH2199" s="3">
        <f>IF(AC2199&lt;=450,AthetaR30_0,IF(AC2199&gt;=650,AthetaR30_2,(IF(AC2199&lt;=550,AthetaR30_0+(AthetaR30_1-AthetaR30_0)/100*(AC2199-450),AthetaR30_1+(AthetaR30_2-AthetaR30_1)/100*(AC2199-450)))))</f>
        <v>0</v>
      </c>
      <c r="AI2199" s="3">
        <f>IF(AD2199&lt;=450,AthetaR60_0,IF(AD2199&gt;=650,AthetaR60_2,(IF(AD2199&lt;=550,AthetaR60_0+(AthetaR60_1-AthetaR60_0)/100*(AD2199-450),AthetaR60_1+(AthetaR60_2-AthetaR60_1)/100*(AD2199-450)))))</f>
        <v>0.5</v>
      </c>
      <c r="AJ2199" s="3">
        <f>IF(AE2199&lt;=450,AthetaR90_0,IF(AE2199&gt;=650,AthetaR90_2,(IF(AE2199&lt;=550,AthetaR90_0+(AthetaR90_1-AthetaR90_0)/100*(AE2199-450),AthetaR90_1+(AthetaR90_2-AthetaR90_1)/100*(AE2199-450)))))</f>
        <v>1.3</v>
      </c>
      <c r="AK2199" s="3">
        <f>IF(AF2199&lt;=450,AthetaR120_0,IF(AF2199&gt;=650,AthetaR120_2,(IF(AF2199&lt;=550,AthetaR120_0+(AthetaR120_1-AthetaR120_0)/100*(AF2199-450),AthetaR120_1+(AthetaR120_2-AthetaR120_1)/100*(AF2199-450)))))</f>
        <v>1.1901680107804504</v>
      </c>
      <c r="AL2199" s="24">
        <f t="shared" si="1084"/>
        <v>753.53076924531115</v>
      </c>
      <c r="AM2199" s="14">
        <f t="shared" si="1085"/>
        <v>633.48012885907428</v>
      </c>
    </row>
    <row r="2200" spans="2:39" x14ac:dyDescent="0.25">
      <c r="B2200" s="3">
        <f t="shared" si="1068"/>
        <v>10910</v>
      </c>
      <c r="C2200" s="14">
        <f t="shared" si="1069"/>
        <v>181.83333333333334</v>
      </c>
      <c r="D2200" s="11">
        <f t="shared" si="1070"/>
        <v>1111.2563683345788</v>
      </c>
      <c r="E2200" s="11">
        <f t="shared" si="1056"/>
        <v>912.73966835381634</v>
      </c>
      <c r="F2200" s="11">
        <f t="shared" si="1071"/>
        <v>482.65721445334538</v>
      </c>
      <c r="G2200" s="11">
        <f t="shared" si="1057"/>
        <v>753.67810371143787</v>
      </c>
      <c r="H2200" s="11">
        <f t="shared" si="1058"/>
        <v>647.35109942888289</v>
      </c>
      <c r="I2200" s="24">
        <f t="shared" si="1072"/>
        <v>482.65721445334538</v>
      </c>
      <c r="J2200" s="12">
        <f t="shared" si="1059"/>
        <v>0.1767636921675487</v>
      </c>
      <c r="K2200" s="24">
        <f t="shared" si="1060"/>
        <v>654.0092828103119</v>
      </c>
      <c r="L2200" s="12">
        <f t="shared" si="1073"/>
        <v>0.16527783330173587</v>
      </c>
      <c r="M2200" s="24">
        <f t="shared" si="1074"/>
        <v>753.67810371143787</v>
      </c>
      <c r="N2200" s="12">
        <f t="shared" si="1061"/>
        <v>0.28956726336495553</v>
      </c>
      <c r="O2200" s="24">
        <f t="shared" si="1062"/>
        <v>1330.7799852556609</v>
      </c>
      <c r="P2200" s="12">
        <f t="shared" si="1075"/>
        <v>0.14782042883474303</v>
      </c>
      <c r="Q2200" s="24">
        <f t="shared" si="1076"/>
        <v>647.35109942888289</v>
      </c>
      <c r="R2200" s="12">
        <f t="shared" si="1063"/>
        <v>0.26184106843699889</v>
      </c>
      <c r="S2200" s="24">
        <f t="shared" si="1064"/>
        <v>809.43251730669908</v>
      </c>
      <c r="T2200" s="12">
        <f t="shared" si="1077"/>
        <v>0.17545160871370663</v>
      </c>
      <c r="W2200" s="24">
        <f t="shared" si="1078"/>
        <v>760.4667245766326</v>
      </c>
      <c r="X2200" s="24">
        <f t="shared" si="1079"/>
        <v>1149.7499427245957</v>
      </c>
      <c r="Y2200" s="13">
        <f t="shared" si="1065"/>
        <v>0.26186158946987825</v>
      </c>
      <c r="Z2200" s="24">
        <f t="shared" si="1066"/>
        <v>3806.8235944295934</v>
      </c>
      <c r="AA2200" s="24">
        <f t="shared" si="1067"/>
        <v>23227.629801144118</v>
      </c>
      <c r="AB2200" s="24">
        <f t="shared" si="1080"/>
        <v>753.67810371143787</v>
      </c>
      <c r="AC2200" s="24">
        <f t="shared" si="1081"/>
        <v>647.35109942888289</v>
      </c>
      <c r="AE2200" s="14">
        <f t="shared" si="1082"/>
        <v>181.83333333333334</v>
      </c>
      <c r="AF2200" s="24">
        <f t="shared" si="1055"/>
        <v>548.67554971444144</v>
      </c>
      <c r="AG2200" s="3">
        <f t="shared" si="1083"/>
        <v>-1</v>
      </c>
      <c r="AH2200" s="3">
        <f>IF(AC2200&lt;=450,AthetaR30_0,IF(AC2200&gt;=650,AthetaR30_2,(IF(AC2200&lt;=550,AthetaR30_0+(AthetaR30_1-AthetaR30_0)/100*(AC2200-450),AthetaR30_1+(AthetaR30_2-AthetaR30_1)/100*(AC2200-450)))))</f>
        <v>0</v>
      </c>
      <c r="AI2200" s="3">
        <f>IF(AD2200&lt;=450,AthetaR60_0,IF(AD2200&gt;=650,AthetaR60_2,(IF(AD2200&lt;=550,AthetaR60_0+(AthetaR60_1-AthetaR60_0)/100*(AD2200-450),AthetaR60_1+(AthetaR60_2-AthetaR60_1)/100*(AD2200-450)))))</f>
        <v>0.5</v>
      </c>
      <c r="AJ2200" s="3">
        <f>IF(AE2200&lt;=450,AthetaR90_0,IF(AE2200&gt;=650,AthetaR90_2,(IF(AE2200&lt;=550,AthetaR90_0+(AthetaR90_1-AthetaR90_0)/100*(AE2200-450),AthetaR90_1+(AthetaR90_2-AthetaR90_1)/100*(AE2200-450)))))</f>
        <v>1.3</v>
      </c>
      <c r="AK2200" s="3">
        <f>IF(AF2200&lt;=450,AthetaR120_0,IF(AF2200&gt;=650,AthetaR120_2,(IF(AF2200&lt;=550,AthetaR120_0+(AthetaR120_1-AthetaR120_0)/100*(AF2200-450),AthetaR120_1+(AthetaR120_2-AthetaR120_1)/100*(AF2200-450)))))</f>
        <v>1.1895360420560217</v>
      </c>
      <c r="AL2200" s="24">
        <f t="shared" si="1084"/>
        <v>753.67810371143787</v>
      </c>
      <c r="AM2200" s="14">
        <f t="shared" si="1085"/>
        <v>633.64077443924543</v>
      </c>
    </row>
    <row r="2201" spans="2:39" x14ac:dyDescent="0.25">
      <c r="B2201" s="3">
        <f t="shared" si="1068"/>
        <v>10915</v>
      </c>
      <c r="C2201" s="14">
        <f t="shared" si="1069"/>
        <v>181.91666666666666</v>
      </c>
      <c r="D2201" s="11">
        <f t="shared" si="1070"/>
        <v>1111.3249725465175</v>
      </c>
      <c r="E2201" s="11">
        <f t="shared" si="1056"/>
        <v>912.9534667024684</v>
      </c>
      <c r="F2201" s="11">
        <f t="shared" si="1071"/>
        <v>482.8224922866471</v>
      </c>
      <c r="G2201" s="11">
        <f t="shared" si="1057"/>
        <v>753.8259241402726</v>
      </c>
      <c r="H2201" s="11">
        <f t="shared" si="1058"/>
        <v>647.52655103759662</v>
      </c>
      <c r="I2201" s="24">
        <f t="shared" si="1072"/>
        <v>482.8224922866471</v>
      </c>
      <c r="J2201" s="12">
        <f t="shared" si="1059"/>
        <v>0.17673272416182534</v>
      </c>
      <c r="K2201" s="24">
        <f t="shared" si="1060"/>
        <v>654.12388163918899</v>
      </c>
      <c r="L2201" s="12">
        <f t="shared" si="1073"/>
        <v>0.16522546019897752</v>
      </c>
      <c r="M2201" s="24">
        <f t="shared" si="1074"/>
        <v>753.8259241402726</v>
      </c>
      <c r="N2201" s="12">
        <f t="shared" si="1061"/>
        <v>0.29067877525306479</v>
      </c>
      <c r="O2201" s="24">
        <f t="shared" si="1062"/>
        <v>1325.6912828803952</v>
      </c>
      <c r="P2201" s="12">
        <f t="shared" si="1075"/>
        <v>0.14830453955530992</v>
      </c>
      <c r="Q2201" s="24">
        <f t="shared" si="1076"/>
        <v>647.52655103759662</v>
      </c>
      <c r="R2201" s="12">
        <f t="shared" si="1063"/>
        <v>0.26175112039154919</v>
      </c>
      <c r="S2201" s="24">
        <f t="shared" si="1064"/>
        <v>809.71067035814053</v>
      </c>
      <c r="T2201" s="12">
        <f t="shared" si="1077"/>
        <v>0.17535624909600717</v>
      </c>
      <c r="W2201" s="24">
        <f t="shared" si="1078"/>
        <v>760.72858616610245</v>
      </c>
      <c r="X2201" s="24">
        <f t="shared" si="1079"/>
        <v>1144.423057000907</v>
      </c>
      <c r="Y2201" s="13">
        <f t="shared" si="1065"/>
        <v>0.26314163078743175</v>
      </c>
      <c r="Z2201" s="24">
        <f t="shared" si="1066"/>
        <v>3805.6220134091491</v>
      </c>
      <c r="AA2201" s="24">
        <f t="shared" si="1067"/>
        <v>23235.117073682501</v>
      </c>
      <c r="AB2201" s="24">
        <f t="shared" si="1080"/>
        <v>753.8259241402726</v>
      </c>
      <c r="AC2201" s="24">
        <f t="shared" si="1081"/>
        <v>647.52655103759662</v>
      </c>
      <c r="AE2201" s="14">
        <f t="shared" si="1082"/>
        <v>181.91666666666666</v>
      </c>
      <c r="AF2201" s="24">
        <f t="shared" si="1055"/>
        <v>548.76327551879831</v>
      </c>
      <c r="AG2201" s="3">
        <f t="shared" si="1083"/>
        <v>-1</v>
      </c>
      <c r="AH2201" s="3">
        <f>IF(AC2201&lt;=450,AthetaR30_0,IF(AC2201&gt;=650,AthetaR30_2,(IF(AC2201&lt;=550,AthetaR30_0+(AthetaR30_1-AthetaR30_0)/100*(AC2201-450),AthetaR30_1+(AthetaR30_2-AthetaR30_1)/100*(AC2201-450)))))</f>
        <v>0</v>
      </c>
      <c r="AI2201" s="3">
        <f>IF(AD2201&lt;=450,AthetaR60_0,IF(AD2201&gt;=650,AthetaR60_2,(IF(AD2201&lt;=550,AthetaR60_0+(AthetaR60_1-AthetaR60_0)/100*(AD2201-450),AthetaR60_1+(AthetaR60_2-AthetaR60_1)/100*(AD2201-450)))))</f>
        <v>0.5</v>
      </c>
      <c r="AJ2201" s="3">
        <f>IF(AE2201&lt;=450,AthetaR90_0,IF(AE2201&gt;=650,AthetaR90_2,(IF(AE2201&lt;=550,AthetaR90_0+(AthetaR90_1-AthetaR90_0)/100*(AE2201-450),AthetaR90_1+(AthetaR90_2-AthetaR90_1)/100*(AE2201-450)))))</f>
        <v>1.3</v>
      </c>
      <c r="AK2201" s="3">
        <f>IF(AF2201&lt;=450,AthetaR120_0,IF(AF2201&gt;=650,AthetaR120_2,(IF(AF2201&lt;=550,AthetaR120_0+(AthetaR120_1-AthetaR120_0)/100*(AF2201-450),AthetaR120_1+(AthetaR120_2-AthetaR120_1)/100*(AF2201-450)))))</f>
        <v>1.1889044162646525</v>
      </c>
      <c r="AL2201" s="24">
        <f t="shared" si="1084"/>
        <v>753.8259241402726</v>
      </c>
      <c r="AM2201" s="14">
        <f t="shared" si="1085"/>
        <v>633.80123438329042</v>
      </c>
    </row>
    <row r="2202" spans="2:39" x14ac:dyDescent="0.25">
      <c r="B2202" s="3">
        <f t="shared" si="1068"/>
        <v>10920</v>
      </c>
      <c r="C2202" s="14">
        <f t="shared" si="1069"/>
        <v>182</v>
      </c>
      <c r="D2202" s="11">
        <f t="shared" si="1070"/>
        <v>1111.3935453606464</v>
      </c>
      <c r="E2202" s="11">
        <f t="shared" si="1056"/>
        <v>913.16726505112047</v>
      </c>
      <c r="F2202" s="11">
        <f t="shared" si="1071"/>
        <v>482.9877177468461</v>
      </c>
      <c r="G2202" s="11">
        <f t="shared" si="1057"/>
        <v>753.97422867982789</v>
      </c>
      <c r="H2202" s="11">
        <f t="shared" si="1058"/>
        <v>647.70190728669263</v>
      </c>
      <c r="I2202" s="24">
        <f t="shared" si="1072"/>
        <v>482.9877177468461</v>
      </c>
      <c r="J2202" s="12">
        <f t="shared" si="1059"/>
        <v>0.17670175431222246</v>
      </c>
      <c r="K2202" s="24">
        <f t="shared" si="1060"/>
        <v>654.23852746324928</v>
      </c>
      <c r="L2202" s="12">
        <f t="shared" si="1073"/>
        <v>0.16517309824799517</v>
      </c>
      <c r="M2202" s="24">
        <f t="shared" si="1074"/>
        <v>753.97422867982789</v>
      </c>
      <c r="N2202" s="12">
        <f t="shared" si="1061"/>
        <v>0.29178799567181951</v>
      </c>
      <c r="O2202" s="24">
        <f t="shared" si="1062"/>
        <v>1320.6517203838289</v>
      </c>
      <c r="P2202" s="12">
        <f t="shared" si="1075"/>
        <v>0.14878678871560588</v>
      </c>
      <c r="Q2202" s="24">
        <f t="shared" si="1076"/>
        <v>647.70190728669263</v>
      </c>
      <c r="R2202" s="12">
        <f t="shared" si="1063"/>
        <v>0.26166093406239821</v>
      </c>
      <c r="S2202" s="24">
        <f t="shared" si="1064"/>
        <v>809.98975226731318</v>
      </c>
      <c r="T2202" s="12">
        <f t="shared" si="1077"/>
        <v>0.17526078862454536</v>
      </c>
      <c r="W2202" s="24">
        <f t="shared" si="1078"/>
        <v>760.9917277968899</v>
      </c>
      <c r="X2202" s="24">
        <f t="shared" si="1079"/>
        <v>1139.163834797404</v>
      </c>
      <c r="Y2202" s="13">
        <f t="shared" si="1065"/>
        <v>0.26441605787842087</v>
      </c>
      <c r="Z2202" s="24">
        <f t="shared" si="1066"/>
        <v>3804.3884313557642</v>
      </c>
      <c r="AA2202" s="24">
        <f t="shared" si="1067"/>
        <v>23242.444092365145</v>
      </c>
      <c r="AB2202" s="24">
        <f t="shared" si="1080"/>
        <v>753.97422867982789</v>
      </c>
      <c r="AC2202" s="24">
        <f t="shared" si="1081"/>
        <v>647.70190728669263</v>
      </c>
      <c r="AE2202" s="14">
        <f t="shared" si="1082"/>
        <v>182</v>
      </c>
      <c r="AF2202" s="24">
        <f t="shared" si="1055"/>
        <v>548.85095364334632</v>
      </c>
      <c r="AG2202" s="3">
        <f t="shared" si="1083"/>
        <v>-1</v>
      </c>
      <c r="AH2202" s="3">
        <f>IF(AC2202&lt;=450,AthetaR30_0,IF(AC2202&gt;=650,AthetaR30_2,(IF(AC2202&lt;=550,AthetaR30_0+(AthetaR30_1-AthetaR30_0)/100*(AC2202-450),AthetaR30_1+(AthetaR30_2-AthetaR30_1)/100*(AC2202-450)))))</f>
        <v>0</v>
      </c>
      <c r="AI2202" s="3">
        <f>IF(AD2202&lt;=450,AthetaR60_0,IF(AD2202&gt;=650,AthetaR60_2,(IF(AD2202&lt;=550,AthetaR60_0+(AthetaR60_1-AthetaR60_0)/100*(AD2202-450),AthetaR60_1+(AthetaR60_2-AthetaR60_1)/100*(AD2202-450)))))</f>
        <v>0.5</v>
      </c>
      <c r="AJ2202" s="3">
        <f>IF(AE2202&lt;=450,AthetaR90_0,IF(AE2202&gt;=650,AthetaR90_2,(IF(AE2202&lt;=550,AthetaR90_0+(AthetaR90_1-AthetaR90_0)/100*(AE2202-450),AthetaR90_1+(AthetaR90_2-AthetaR90_1)/100*(AE2202-450)))))</f>
        <v>1.3</v>
      </c>
      <c r="AK2202" s="3">
        <f>IF(AF2202&lt;=450,AthetaR120_0,IF(AF2202&gt;=650,AthetaR120_2,(IF(AF2202&lt;=550,AthetaR120_0+(AthetaR120_1-AthetaR120_0)/100*(AF2202-450),AthetaR120_1+(AthetaR120_2-AthetaR120_1)/100*(AF2202-450)))))</f>
        <v>1.1882731337679067</v>
      </c>
      <c r="AL2202" s="24">
        <f t="shared" si="1084"/>
        <v>753.97422867982789</v>
      </c>
      <c r="AM2202" s="14">
        <f t="shared" si="1085"/>
        <v>633.96150888344005</v>
      </c>
    </row>
    <row r="2203" spans="2:39" x14ac:dyDescent="0.25">
      <c r="B2203" s="3">
        <f t="shared" si="1068"/>
        <v>10925</v>
      </c>
      <c r="C2203" s="14">
        <f t="shared" si="1069"/>
        <v>182.08333333333334</v>
      </c>
      <c r="D2203" s="11">
        <f t="shared" si="1070"/>
        <v>1111.462086805692</v>
      </c>
      <c r="E2203" s="11">
        <f t="shared" si="1056"/>
        <v>913.38106339977253</v>
      </c>
      <c r="F2203" s="11">
        <f t="shared" si="1071"/>
        <v>483.15289084509408</v>
      </c>
      <c r="G2203" s="11">
        <f t="shared" si="1057"/>
        <v>754.12301546854349</v>
      </c>
      <c r="H2203" s="11">
        <f t="shared" si="1058"/>
        <v>647.87716807531717</v>
      </c>
      <c r="I2203" s="24">
        <f t="shared" si="1072"/>
        <v>483.15289084509408</v>
      </c>
      <c r="J2203" s="12">
        <f t="shared" si="1059"/>
        <v>0.17667078262946276</v>
      </c>
      <c r="K2203" s="24">
        <f t="shared" si="1060"/>
        <v>654.35322027108191</v>
      </c>
      <c r="L2203" s="12">
        <f t="shared" si="1073"/>
        <v>0.16512074746198854</v>
      </c>
      <c r="M2203" s="24">
        <f t="shared" si="1074"/>
        <v>754.12301546854349</v>
      </c>
      <c r="N2203" s="12">
        <f t="shared" si="1061"/>
        <v>0.29289490021336706</v>
      </c>
      <c r="O2203" s="24">
        <f t="shared" si="1062"/>
        <v>1315.6607308308166</v>
      </c>
      <c r="P2203" s="12">
        <f t="shared" si="1075"/>
        <v>0.14926716701342618</v>
      </c>
      <c r="Q2203" s="24">
        <f t="shared" si="1076"/>
        <v>647.87716807531717</v>
      </c>
      <c r="R2203" s="12">
        <f t="shared" si="1063"/>
        <v>0.26157050859370773</v>
      </c>
      <c r="S2203" s="24">
        <f t="shared" si="1064"/>
        <v>810.26976740884038</v>
      </c>
      <c r="T2203" s="12">
        <f t="shared" si="1077"/>
        <v>0.17516522687819239</v>
      </c>
      <c r="W2203" s="24">
        <f t="shared" si="1078"/>
        <v>761.25614385476831</v>
      </c>
      <c r="X2203" s="24">
        <f t="shared" si="1079"/>
        <v>1133.971287469325</v>
      </c>
      <c r="Y2203" s="13">
        <f t="shared" si="1065"/>
        <v>0.2656848007041484</v>
      </c>
      <c r="Z2203" s="24">
        <f t="shared" si="1066"/>
        <v>3803.1229886251053</v>
      </c>
      <c r="AA2203" s="24">
        <f t="shared" si="1067"/>
        <v>23249.611182524099</v>
      </c>
      <c r="AB2203" s="24">
        <f t="shared" si="1080"/>
        <v>754.12301546854349</v>
      </c>
      <c r="AC2203" s="24">
        <f t="shared" si="1081"/>
        <v>647.87716807531717</v>
      </c>
      <c r="AE2203" s="14">
        <f t="shared" si="1082"/>
        <v>182.08333333333334</v>
      </c>
      <c r="AF2203" s="24">
        <f t="shared" si="1055"/>
        <v>548.93858403765853</v>
      </c>
      <c r="AG2203" s="3">
        <f t="shared" si="1083"/>
        <v>-1</v>
      </c>
      <c r="AH2203" s="3">
        <f>IF(AC2203&lt;=450,AthetaR30_0,IF(AC2203&gt;=650,AthetaR30_2,(IF(AC2203&lt;=550,AthetaR30_0+(AthetaR30_1-AthetaR30_0)/100*(AC2203-450),AthetaR30_1+(AthetaR30_2-AthetaR30_1)/100*(AC2203-450)))))</f>
        <v>0</v>
      </c>
      <c r="AI2203" s="3">
        <f>IF(AD2203&lt;=450,AthetaR60_0,IF(AD2203&gt;=650,AthetaR60_2,(IF(AD2203&lt;=550,AthetaR60_0+(AthetaR60_1-AthetaR60_0)/100*(AD2203-450),AthetaR60_1+(AthetaR60_2-AthetaR60_1)/100*(AD2203-450)))))</f>
        <v>0.5</v>
      </c>
      <c r="AJ2203" s="3">
        <f>IF(AE2203&lt;=450,AthetaR90_0,IF(AE2203&gt;=650,AthetaR90_2,(IF(AE2203&lt;=550,AthetaR90_0+(AthetaR90_1-AthetaR90_0)/100*(AE2203-450),AthetaR90_1+(AthetaR90_2-AthetaR90_1)/100*(AE2203-450)))))</f>
        <v>1.3</v>
      </c>
      <c r="AK2203" s="3">
        <f>IF(AF2203&lt;=450,AthetaR120_0,IF(AF2203&gt;=650,AthetaR120_2,(IF(AF2203&lt;=550,AthetaR120_0+(AthetaR120_1-AthetaR120_0)/100*(AF2203-450),AthetaR120_1+(AthetaR120_2-AthetaR120_1)/100*(AF2203-450)))))</f>
        <v>1.1876421949288587</v>
      </c>
      <c r="AL2203" s="24">
        <f t="shared" si="1084"/>
        <v>754.12301546854349</v>
      </c>
      <c r="AM2203" s="14">
        <f t="shared" si="1085"/>
        <v>634.12159813662004</v>
      </c>
    </row>
    <row r="2204" spans="2:39" x14ac:dyDescent="0.25">
      <c r="B2204" s="3">
        <f t="shared" si="1068"/>
        <v>10930</v>
      </c>
      <c r="C2204" s="14">
        <f t="shared" si="1069"/>
        <v>182.16666666666666</v>
      </c>
      <c r="D2204" s="11">
        <f t="shared" si="1070"/>
        <v>1111.5305969103408</v>
      </c>
      <c r="E2204" s="11">
        <f t="shared" si="1056"/>
        <v>913.59486174842459</v>
      </c>
      <c r="F2204" s="11">
        <f t="shared" si="1071"/>
        <v>483.31801159255605</v>
      </c>
      <c r="G2204" s="11">
        <f t="shared" si="1057"/>
        <v>754.27228263555696</v>
      </c>
      <c r="H2204" s="11">
        <f t="shared" si="1058"/>
        <v>648.05233330219539</v>
      </c>
      <c r="I2204" s="24">
        <f t="shared" si="1072"/>
        <v>483.31801159255605</v>
      </c>
      <c r="J2204" s="12">
        <f t="shared" si="1059"/>
        <v>0.17663980912427557</v>
      </c>
      <c r="K2204" s="24">
        <f t="shared" si="1060"/>
        <v>654.46796005121871</v>
      </c>
      <c r="L2204" s="12">
        <f t="shared" si="1073"/>
        <v>0.16506840785416013</v>
      </c>
      <c r="M2204" s="24">
        <f t="shared" si="1074"/>
        <v>754.27228263555696</v>
      </c>
      <c r="N2204" s="12">
        <f t="shared" si="1061"/>
        <v>0.29399946492746298</v>
      </c>
      <c r="O2204" s="24">
        <f t="shared" si="1062"/>
        <v>1310.7177544231695</v>
      </c>
      <c r="P2204" s="12">
        <f t="shared" si="1075"/>
        <v>0.14974566541518575</v>
      </c>
      <c r="Q2204" s="24">
        <f t="shared" si="1076"/>
        <v>648.05233330219539</v>
      </c>
      <c r="R2204" s="12">
        <f t="shared" si="1063"/>
        <v>0.26147984312596007</v>
      </c>
      <c r="S2204" s="24">
        <f t="shared" si="1064"/>
        <v>810.55072018357703</v>
      </c>
      <c r="T2204" s="12">
        <f t="shared" si="1077"/>
        <v>0.17506956343385946</v>
      </c>
      <c r="W2204" s="24">
        <f t="shared" si="1078"/>
        <v>761.5218286554724</v>
      </c>
      <c r="X2204" s="24">
        <f t="shared" si="1079"/>
        <v>1128.8444413390339</v>
      </c>
      <c r="Y2204" s="13">
        <f t="shared" si="1065"/>
        <v>0.26694779096085502</v>
      </c>
      <c r="Z2204" s="24">
        <f t="shared" si="1066"/>
        <v>3801.8258273238048</v>
      </c>
      <c r="AA2204" s="24">
        <f t="shared" si="1067"/>
        <v>23256.61867811529</v>
      </c>
      <c r="AB2204" s="24">
        <f t="shared" si="1080"/>
        <v>754.27228263555696</v>
      </c>
      <c r="AC2204" s="24">
        <f t="shared" si="1081"/>
        <v>648.05233330219539</v>
      </c>
      <c r="AE2204" s="14">
        <f t="shared" si="1082"/>
        <v>182.16666666666666</v>
      </c>
      <c r="AF2204" s="24">
        <f t="shared" si="1055"/>
        <v>549.0261666510977</v>
      </c>
      <c r="AG2204" s="3">
        <f t="shared" si="1083"/>
        <v>-1</v>
      </c>
      <c r="AH2204" s="3">
        <f>IF(AC2204&lt;=450,AthetaR30_0,IF(AC2204&gt;=650,AthetaR30_2,(IF(AC2204&lt;=550,AthetaR30_0+(AthetaR30_1-AthetaR30_0)/100*(AC2204-450),AthetaR30_1+(AthetaR30_2-AthetaR30_1)/100*(AC2204-450)))))</f>
        <v>0</v>
      </c>
      <c r="AI2204" s="3">
        <f>IF(AD2204&lt;=450,AthetaR60_0,IF(AD2204&gt;=650,AthetaR60_2,(IF(AD2204&lt;=550,AthetaR60_0+(AthetaR60_1-AthetaR60_0)/100*(AD2204-450),AthetaR60_1+(AthetaR60_2-AthetaR60_1)/100*(AD2204-450)))))</f>
        <v>0.5</v>
      </c>
      <c r="AJ2204" s="3">
        <f>IF(AE2204&lt;=450,AthetaR90_0,IF(AE2204&gt;=650,AthetaR90_2,(IF(AE2204&lt;=550,AthetaR90_0+(AthetaR90_1-AthetaR90_0)/100*(AE2204-450),AthetaR90_1+(AthetaR90_2-AthetaR90_1)/100*(AE2204-450)))))</f>
        <v>1.3</v>
      </c>
      <c r="AK2204" s="3">
        <f>IF(AF2204&lt;=450,AthetaR120_0,IF(AF2204&gt;=650,AthetaR120_2,(IF(AF2204&lt;=550,AthetaR120_0+(AthetaR120_1-AthetaR120_0)/100*(AF2204-450),AthetaR120_1+(AthetaR120_2-AthetaR120_1)/100*(AF2204-450)))))</f>
        <v>1.1870116001120967</v>
      </c>
      <c r="AL2204" s="24">
        <f t="shared" si="1084"/>
        <v>754.27228263555696</v>
      </c>
      <c r="AM2204" s="14">
        <f t="shared" si="1085"/>
        <v>634.28150234434236</v>
      </c>
    </row>
    <row r="2205" spans="2:39" x14ac:dyDescent="0.25">
      <c r="B2205" s="3">
        <f t="shared" si="1068"/>
        <v>10935</v>
      </c>
      <c r="C2205" s="14">
        <f t="shared" si="1069"/>
        <v>182.25</v>
      </c>
      <c r="D2205" s="11">
        <f t="shared" si="1070"/>
        <v>1111.5990757032407</v>
      </c>
      <c r="E2205" s="11">
        <f t="shared" si="1056"/>
        <v>913.80866009707665</v>
      </c>
      <c r="F2205" s="11">
        <f t="shared" si="1071"/>
        <v>483.48308000041021</v>
      </c>
      <c r="G2205" s="11">
        <f t="shared" si="1057"/>
        <v>754.4220283009721</v>
      </c>
      <c r="H2205" s="11">
        <f t="shared" si="1058"/>
        <v>648.2274028656293</v>
      </c>
      <c r="I2205" s="24">
        <f t="shared" si="1072"/>
        <v>483.48308000041021</v>
      </c>
      <c r="J2205" s="12">
        <f t="shared" si="1059"/>
        <v>0.17660883380739675</v>
      </c>
      <c r="K2205" s="24">
        <f t="shared" si="1060"/>
        <v>654.58274679213412</v>
      </c>
      <c r="L2205" s="12">
        <f t="shared" si="1073"/>
        <v>0.16501607943766339</v>
      </c>
      <c r="M2205" s="24">
        <f t="shared" si="1074"/>
        <v>754.4220283009721</v>
      </c>
      <c r="N2205" s="12">
        <f t="shared" si="1061"/>
        <v>0.29510166631957002</v>
      </c>
      <c r="O2205" s="24">
        <f t="shared" si="1062"/>
        <v>1305.8222384079522</v>
      </c>
      <c r="P2205" s="12">
        <f t="shared" si="1075"/>
        <v>0.15022227515376835</v>
      </c>
      <c r="Q2205" s="24">
        <f t="shared" si="1076"/>
        <v>648.2274028656293</v>
      </c>
      <c r="R2205" s="12">
        <f t="shared" si="1063"/>
        <v>0.26138893679594022</v>
      </c>
      <c r="S2205" s="24">
        <f t="shared" si="1064"/>
        <v>810.83261501879838</v>
      </c>
      <c r="T2205" s="12">
        <f t="shared" si="1077"/>
        <v>0.17497379786641082</v>
      </c>
      <c r="W2205" s="24">
        <f t="shared" si="1078"/>
        <v>761.7887764464333</v>
      </c>
      <c r="X2205" s="24">
        <f t="shared" si="1079"/>
        <v>1123.7823374859815</v>
      </c>
      <c r="Y2205" s="13">
        <f t="shared" si="1065"/>
        <v>0.26820496207415295</v>
      </c>
      <c r="Z2205" s="24">
        <f t="shared" si="1066"/>
        <v>3800.4970912660838</v>
      </c>
      <c r="AA2205" s="24">
        <f t="shared" si="1067"/>
        <v>23263.466921561776</v>
      </c>
      <c r="AB2205" s="24">
        <f t="shared" si="1080"/>
        <v>754.4220283009721</v>
      </c>
      <c r="AC2205" s="24">
        <f t="shared" si="1081"/>
        <v>648.2274028656293</v>
      </c>
      <c r="AE2205" s="14">
        <f t="shared" si="1082"/>
        <v>182.25</v>
      </c>
      <c r="AF2205" s="24">
        <f t="shared" si="1055"/>
        <v>549.11370143281465</v>
      </c>
      <c r="AG2205" s="3">
        <f t="shared" si="1083"/>
        <v>-1</v>
      </c>
      <c r="AH2205" s="3">
        <f>IF(AC2205&lt;=450,AthetaR30_0,IF(AC2205&gt;=650,AthetaR30_2,(IF(AC2205&lt;=550,AthetaR30_0+(AthetaR30_1-AthetaR30_0)/100*(AC2205-450),AthetaR30_1+(AthetaR30_2-AthetaR30_1)/100*(AC2205-450)))))</f>
        <v>0</v>
      </c>
      <c r="AI2205" s="3">
        <f>IF(AD2205&lt;=450,AthetaR60_0,IF(AD2205&gt;=650,AthetaR60_2,(IF(AD2205&lt;=550,AthetaR60_0+(AthetaR60_1-AthetaR60_0)/100*(AD2205-450),AthetaR60_1+(AthetaR60_2-AthetaR60_1)/100*(AD2205-450)))))</f>
        <v>0.5</v>
      </c>
      <c r="AJ2205" s="3">
        <f>IF(AE2205&lt;=450,AthetaR90_0,IF(AE2205&gt;=650,AthetaR90_2,(IF(AE2205&lt;=550,AthetaR90_0+(AthetaR90_1-AthetaR90_0)/100*(AE2205-450),AthetaR90_1+(AthetaR90_2-AthetaR90_1)/100*(AE2205-450)))))</f>
        <v>1.3</v>
      </c>
      <c r="AK2205" s="3">
        <f>IF(AF2205&lt;=450,AthetaR120_0,IF(AF2205&gt;=650,AthetaR120_2,(IF(AF2205&lt;=550,AthetaR120_0+(AthetaR120_1-AthetaR120_0)/100*(AF2205-450),AthetaR120_1+(AthetaR120_2-AthetaR120_1)/100*(AF2205-450)))))</f>
        <v>1.1863813496837348</v>
      </c>
      <c r="AL2205" s="24">
        <f t="shared" si="1084"/>
        <v>754.4220283009721</v>
      </c>
      <c r="AM2205" s="14">
        <f t="shared" si="1085"/>
        <v>634.44122171259619</v>
      </c>
    </row>
    <row r="2206" spans="2:39" x14ac:dyDescent="0.25">
      <c r="B2206" s="3">
        <f t="shared" si="1068"/>
        <v>10940</v>
      </c>
      <c r="C2206" s="14">
        <f t="shared" si="1069"/>
        <v>182.33333333333334</v>
      </c>
      <c r="D2206" s="11">
        <f t="shared" si="1070"/>
        <v>1111.6675232129996</v>
      </c>
      <c r="E2206" s="11">
        <f t="shared" si="1056"/>
        <v>914.02245844572883</v>
      </c>
      <c r="F2206" s="11">
        <f t="shared" si="1071"/>
        <v>483.6480960798479</v>
      </c>
      <c r="G2206" s="11">
        <f t="shared" si="1057"/>
        <v>754.57225057612584</v>
      </c>
      <c r="H2206" s="11">
        <f t="shared" si="1058"/>
        <v>648.40237666349572</v>
      </c>
      <c r="I2206" s="24">
        <f t="shared" si="1072"/>
        <v>483.6480960798479</v>
      </c>
      <c r="J2206" s="12">
        <f t="shared" si="1059"/>
        <v>0.1765778566895686</v>
      </c>
      <c r="K2206" s="24">
        <f t="shared" si="1060"/>
        <v>654.6975804822456</v>
      </c>
      <c r="L2206" s="12">
        <f t="shared" si="1073"/>
        <v>0.16496376222566267</v>
      </c>
      <c r="M2206" s="24">
        <f t="shared" si="1074"/>
        <v>754.57225057612584</v>
      </c>
      <c r="N2206" s="12">
        <f t="shared" si="1061"/>
        <v>0.2962014813488667</v>
      </c>
      <c r="O2206" s="24">
        <f t="shared" si="1062"/>
        <v>1300.9736369868831</v>
      </c>
      <c r="P2206" s="12">
        <f t="shared" si="1075"/>
        <v>0.15069698772652534</v>
      </c>
      <c r="Q2206" s="24">
        <f t="shared" si="1076"/>
        <v>648.40237666349572</v>
      </c>
      <c r="R2206" s="12">
        <f t="shared" si="1063"/>
        <v>0.26129778873671955</v>
      </c>
      <c r="S2206" s="24">
        <f t="shared" si="1064"/>
        <v>811.11545636839082</v>
      </c>
      <c r="T2206" s="12">
        <f t="shared" si="1077"/>
        <v>0.17487792974874311</v>
      </c>
      <c r="W2206" s="24">
        <f t="shared" si="1078"/>
        <v>762.05698140850745</v>
      </c>
      <c r="X2206" s="24">
        <f t="shared" si="1079"/>
        <v>1118.7840315388332</v>
      </c>
      <c r="Y2206" s="13">
        <f t="shared" si="1065"/>
        <v>0.26945624919266259</v>
      </c>
      <c r="Z2206" s="24">
        <f t="shared" si="1066"/>
        <v>3799.1369259305343</v>
      </c>
      <c r="AA2206" s="24">
        <f t="shared" si="1067"/>
        <v>23270.156263597157</v>
      </c>
      <c r="AB2206" s="24">
        <f t="shared" si="1080"/>
        <v>754.57225057612584</v>
      </c>
      <c r="AC2206" s="24">
        <f t="shared" si="1081"/>
        <v>648.40237666349572</v>
      </c>
      <c r="AE2206" s="14">
        <f t="shared" si="1082"/>
        <v>182.33333333333334</v>
      </c>
      <c r="AF2206" s="24">
        <f t="shared" si="1055"/>
        <v>549.20118833174786</v>
      </c>
      <c r="AG2206" s="3">
        <f t="shared" si="1083"/>
        <v>-1</v>
      </c>
      <c r="AH2206" s="3">
        <f>IF(AC2206&lt;=450,AthetaR30_0,IF(AC2206&gt;=650,AthetaR30_2,(IF(AC2206&lt;=550,AthetaR30_0+(AthetaR30_1-AthetaR30_0)/100*(AC2206-450),AthetaR30_1+(AthetaR30_2-AthetaR30_1)/100*(AC2206-450)))))</f>
        <v>0</v>
      </c>
      <c r="AI2206" s="3">
        <f>IF(AD2206&lt;=450,AthetaR60_0,IF(AD2206&gt;=650,AthetaR60_2,(IF(AD2206&lt;=550,AthetaR60_0+(AthetaR60_1-AthetaR60_0)/100*(AD2206-450),AthetaR60_1+(AthetaR60_2-AthetaR60_1)/100*(AD2206-450)))))</f>
        <v>0.5</v>
      </c>
      <c r="AJ2206" s="3">
        <f>IF(AE2206&lt;=450,AthetaR90_0,IF(AE2206&gt;=650,AthetaR90_2,(IF(AE2206&lt;=550,AthetaR90_0+(AthetaR90_1-AthetaR90_0)/100*(AE2206-450),AthetaR90_1+(AthetaR90_2-AthetaR90_1)/100*(AE2206-450)))))</f>
        <v>1.3</v>
      </c>
      <c r="AK2206" s="3">
        <f>IF(AF2206&lt;=450,AthetaR120_0,IF(AF2206&gt;=650,AthetaR120_2,(IF(AF2206&lt;=550,AthetaR120_0+(AthetaR120_1-AthetaR120_0)/100*(AF2206-450),AthetaR120_1+(AthetaR120_2-AthetaR120_1)/100*(AF2206-450)))))</f>
        <v>1.1857514440114156</v>
      </c>
      <c r="AL2206" s="24">
        <f t="shared" si="1084"/>
        <v>754.57225057612584</v>
      </c>
      <c r="AM2206" s="14">
        <f t="shared" si="1085"/>
        <v>634.60075645173936</v>
      </c>
    </row>
    <row r="2207" spans="2:39" x14ac:dyDescent="0.25">
      <c r="B2207" s="3">
        <f t="shared" si="1068"/>
        <v>10945</v>
      </c>
      <c r="C2207" s="14">
        <f t="shared" si="1069"/>
        <v>182.41666666666666</v>
      </c>
      <c r="D2207" s="11">
        <f t="shared" si="1070"/>
        <v>1111.7359394681869</v>
      </c>
      <c r="E2207" s="11">
        <f t="shared" si="1056"/>
        <v>914.23625679438078</v>
      </c>
      <c r="F2207" s="11">
        <f t="shared" si="1071"/>
        <v>483.81305984207359</v>
      </c>
      <c r="G2207" s="11">
        <f t="shared" si="1057"/>
        <v>754.72294756385236</v>
      </c>
      <c r="H2207" s="11">
        <f t="shared" si="1058"/>
        <v>648.57725459324445</v>
      </c>
      <c r="I2207" s="24">
        <f t="shared" si="1072"/>
        <v>483.81305984207359</v>
      </c>
      <c r="J2207" s="12">
        <f t="shared" si="1059"/>
        <v>0.17654687778154002</v>
      </c>
      <c r="K2207" s="24">
        <f t="shared" si="1060"/>
        <v>654.81246110991333</v>
      </c>
      <c r="L2207" s="12">
        <f t="shared" si="1073"/>
        <v>0.16491145623128139</v>
      </c>
      <c r="M2207" s="24">
        <f t="shared" si="1074"/>
        <v>754.72294756385236</v>
      </c>
      <c r="N2207" s="12">
        <f t="shared" si="1061"/>
        <v>0.29729888742615501</v>
      </c>
      <c r="O2207" s="24">
        <f t="shared" si="1062"/>
        <v>1296.1714112268694</v>
      </c>
      <c r="P2207" s="12">
        <f t="shared" si="1075"/>
        <v>0.15116979489304472</v>
      </c>
      <c r="Q2207" s="24">
        <f t="shared" si="1076"/>
        <v>648.57725459324445</v>
      </c>
      <c r="R2207" s="12">
        <f t="shared" si="1063"/>
        <v>0.26120639807763801</v>
      </c>
      <c r="S2207" s="24">
        <f t="shared" si="1064"/>
        <v>811.39924871304333</v>
      </c>
      <c r="T2207" s="12">
        <f t="shared" si="1077"/>
        <v>0.17478195865169799</v>
      </c>
      <c r="W2207" s="24">
        <f t="shared" si="1078"/>
        <v>762.32643765770013</v>
      </c>
      <c r="X2207" s="24">
        <f t="shared" si="1079"/>
        <v>1113.8485934697333</v>
      </c>
      <c r="Y2207" s="13">
        <f t="shared" si="1065"/>
        <v>0.27070158918088522</v>
      </c>
      <c r="Z2207" s="24">
        <f t="shared" si="1066"/>
        <v>3797.7454784170163</v>
      </c>
      <c r="AA2207" s="24">
        <f t="shared" si="1067"/>
        <v>23276.687063109381</v>
      </c>
      <c r="AB2207" s="24">
        <f t="shared" si="1080"/>
        <v>754.72294756385236</v>
      </c>
      <c r="AC2207" s="24">
        <f t="shared" si="1081"/>
        <v>648.57725459324445</v>
      </c>
      <c r="AE2207" s="14">
        <f t="shared" si="1082"/>
        <v>182.41666666666666</v>
      </c>
      <c r="AF2207" s="24">
        <f t="shared" si="1055"/>
        <v>549.28862729662228</v>
      </c>
      <c r="AG2207" s="3">
        <f t="shared" si="1083"/>
        <v>-1</v>
      </c>
      <c r="AH2207" s="3">
        <f>IF(AC2207&lt;=450,AthetaR30_0,IF(AC2207&gt;=650,AthetaR30_2,(IF(AC2207&lt;=550,AthetaR30_0+(AthetaR30_1-AthetaR30_0)/100*(AC2207-450),AthetaR30_1+(AthetaR30_2-AthetaR30_1)/100*(AC2207-450)))))</f>
        <v>0</v>
      </c>
      <c r="AI2207" s="3">
        <f>IF(AD2207&lt;=450,AthetaR60_0,IF(AD2207&gt;=650,AthetaR60_2,(IF(AD2207&lt;=550,AthetaR60_0+(AthetaR60_1-AthetaR60_0)/100*(AD2207-450),AthetaR60_1+(AthetaR60_2-AthetaR60_1)/100*(AD2207-450)))))</f>
        <v>0.5</v>
      </c>
      <c r="AJ2207" s="3">
        <f>IF(AE2207&lt;=450,AthetaR90_0,IF(AE2207&gt;=650,AthetaR90_2,(IF(AE2207&lt;=550,AthetaR90_0+(AthetaR90_1-AthetaR90_0)/100*(AE2207-450),AthetaR90_1+(AthetaR90_2-AthetaR90_1)/100*(AE2207-450)))))</f>
        <v>1.3</v>
      </c>
      <c r="AK2207" s="3">
        <f>IF(AF2207&lt;=450,AthetaR120_0,IF(AF2207&gt;=650,AthetaR120_2,(IF(AF2207&lt;=550,AthetaR120_0+(AthetaR120_1-AthetaR120_0)/100*(AF2207-450),AthetaR120_1+(AthetaR120_2-AthetaR120_1)/100*(AF2207-450)))))</f>
        <v>1.1851218834643198</v>
      </c>
      <c r="AL2207" s="24">
        <f t="shared" si="1084"/>
        <v>754.72294756385236</v>
      </c>
      <c r="AM2207" s="14">
        <f t="shared" si="1085"/>
        <v>634.7601067763901</v>
      </c>
    </row>
    <row r="2208" spans="2:39" x14ac:dyDescent="0.25">
      <c r="B2208" s="3">
        <f t="shared" si="1068"/>
        <v>10950</v>
      </c>
      <c r="C2208" s="14">
        <f t="shared" si="1069"/>
        <v>182.5</v>
      </c>
      <c r="D2208" s="11">
        <f t="shared" si="1070"/>
        <v>1111.8043244973323</v>
      </c>
      <c r="E2208" s="11">
        <f t="shared" si="1056"/>
        <v>914.45005514303296</v>
      </c>
      <c r="F2208" s="11">
        <f t="shared" si="1071"/>
        <v>483.97797129830485</v>
      </c>
      <c r="G2208" s="11">
        <f t="shared" si="1057"/>
        <v>754.87411735874537</v>
      </c>
      <c r="H2208" s="11">
        <f t="shared" si="1058"/>
        <v>648.75203655189614</v>
      </c>
      <c r="I2208" s="24">
        <f t="shared" si="1072"/>
        <v>483.97797129830485</v>
      </c>
      <c r="J2208" s="12">
        <f t="shared" si="1059"/>
        <v>0.17651589709406604</v>
      </c>
      <c r="K2208" s="24">
        <f t="shared" si="1060"/>
        <v>654.92738866344075</v>
      </c>
      <c r="L2208" s="12">
        <f t="shared" si="1073"/>
        <v>0.16485916146763785</v>
      </c>
      <c r="M2208" s="24">
        <f t="shared" si="1074"/>
        <v>754.87411735874537</v>
      </c>
      <c r="N2208" s="12">
        <f t="shared" si="1061"/>
        <v>0.29839386241168114</v>
      </c>
      <c r="O2208" s="24">
        <f t="shared" si="1062"/>
        <v>1291.4150289716295</v>
      </c>
      <c r="P2208" s="12">
        <f t="shared" si="1075"/>
        <v>0.15164068867303265</v>
      </c>
      <c r="Q2208" s="24">
        <f t="shared" si="1076"/>
        <v>648.75203655189614</v>
      </c>
      <c r="R2208" s="12">
        <f t="shared" si="1063"/>
        <v>0.26111476394428751</v>
      </c>
      <c r="S2208" s="24">
        <f t="shared" si="1064"/>
        <v>811.68399656044176</v>
      </c>
      <c r="T2208" s="12">
        <f t="shared" si="1077"/>
        <v>0.17468588414410621</v>
      </c>
      <c r="W2208" s="24">
        <f t="shared" si="1078"/>
        <v>762.59713924688106</v>
      </c>
      <c r="X2208" s="24">
        <f t="shared" si="1079"/>
        <v>1108.9751073907428</v>
      </c>
      <c r="Y2208" s="13">
        <f t="shared" si="1065"/>
        <v>0.27194092061132824</v>
      </c>
      <c r="Z2208" s="24">
        <f t="shared" si="1066"/>
        <v>3796.3228974037975</v>
      </c>
      <c r="AA2208" s="24">
        <f t="shared" si="1067"/>
        <v>23283.059686984659</v>
      </c>
      <c r="AB2208" s="24">
        <f t="shared" si="1080"/>
        <v>754.87411735874537</v>
      </c>
      <c r="AC2208" s="24">
        <f t="shared" si="1081"/>
        <v>648.75203655189614</v>
      </c>
      <c r="AE2208" s="14">
        <f t="shared" si="1082"/>
        <v>182.5</v>
      </c>
      <c r="AF2208" s="24">
        <f t="shared" si="1055"/>
        <v>549.37601827594813</v>
      </c>
      <c r="AG2208" s="3">
        <f t="shared" si="1083"/>
        <v>-1</v>
      </c>
      <c r="AH2208" s="3">
        <f>IF(AC2208&lt;=450,AthetaR30_0,IF(AC2208&gt;=650,AthetaR30_2,(IF(AC2208&lt;=550,AthetaR30_0+(AthetaR30_1-AthetaR30_0)/100*(AC2208-450),AthetaR30_1+(AthetaR30_2-AthetaR30_1)/100*(AC2208-450)))))</f>
        <v>0</v>
      </c>
      <c r="AI2208" s="3">
        <f>IF(AD2208&lt;=450,AthetaR60_0,IF(AD2208&gt;=650,AthetaR60_2,(IF(AD2208&lt;=550,AthetaR60_0+(AthetaR60_1-AthetaR60_0)/100*(AD2208-450),AthetaR60_1+(AthetaR60_2-AthetaR60_1)/100*(AD2208-450)))))</f>
        <v>0.5</v>
      </c>
      <c r="AJ2208" s="3">
        <f>IF(AE2208&lt;=450,AthetaR90_0,IF(AE2208&gt;=650,AthetaR90_2,(IF(AE2208&lt;=550,AthetaR90_0+(AthetaR90_1-AthetaR90_0)/100*(AE2208-450),AthetaR90_1+(AthetaR90_2-AthetaR90_1)/100*(AE2208-450)))))</f>
        <v>1.3</v>
      </c>
      <c r="AK2208" s="3">
        <f>IF(AF2208&lt;=450,AthetaR120_0,IF(AF2208&gt;=650,AthetaR120_2,(IF(AF2208&lt;=550,AthetaR120_0+(AthetaR120_1-AthetaR120_0)/100*(AF2208-450),AthetaR120_1+(AthetaR120_2-AthetaR120_1)/100*(AF2208-450)))))</f>
        <v>1.1844926684131738</v>
      </c>
      <c r="AL2208" s="24">
        <f t="shared" si="1084"/>
        <v>754.87411735874537</v>
      </c>
      <c r="AM2208" s="14">
        <f t="shared" si="1085"/>
        <v>634.91927290531896</v>
      </c>
    </row>
    <row r="2209" spans="2:39" x14ac:dyDescent="0.25">
      <c r="B2209" s="3">
        <f t="shared" si="1068"/>
        <v>10955</v>
      </c>
      <c r="C2209" s="14">
        <f t="shared" si="1069"/>
        <v>182.58333333333334</v>
      </c>
      <c r="D2209" s="11">
        <f t="shared" si="1070"/>
        <v>1111.8726783289267</v>
      </c>
      <c r="E2209" s="11">
        <f t="shared" si="1056"/>
        <v>914.66385349168513</v>
      </c>
      <c r="F2209" s="11">
        <f t="shared" si="1071"/>
        <v>484.14283045977248</v>
      </c>
      <c r="G2209" s="11">
        <f t="shared" si="1057"/>
        <v>755.02575804741844</v>
      </c>
      <c r="H2209" s="11">
        <f t="shared" si="1058"/>
        <v>648.92672243604022</v>
      </c>
      <c r="I2209" s="24">
        <f t="shared" si="1072"/>
        <v>484.14283045977248</v>
      </c>
      <c r="J2209" s="12">
        <f t="shared" si="1059"/>
        <v>0.176484914637908</v>
      </c>
      <c r="K2209" s="24">
        <f t="shared" si="1060"/>
        <v>655.04236313107481</v>
      </c>
      <c r="L2209" s="12">
        <f t="shared" si="1073"/>
        <v>0.16480687794783308</v>
      </c>
      <c r="M2209" s="24">
        <f t="shared" si="1074"/>
        <v>755.02575804741844</v>
      </c>
      <c r="N2209" s="12">
        <f t="shared" si="1061"/>
        <v>0.29948638461286925</v>
      </c>
      <c r="O2209" s="24">
        <f t="shared" si="1062"/>
        <v>1286.7039647543922</v>
      </c>
      <c r="P2209" s="12">
        <f t="shared" si="1075"/>
        <v>0.15210966134407988</v>
      </c>
      <c r="Q2209" s="24">
        <f t="shared" si="1076"/>
        <v>648.92672243604022</v>
      </c>
      <c r="R2209" s="12">
        <f t="shared" si="1063"/>
        <v>0.26102288545849411</v>
      </c>
      <c r="S2209" s="24">
        <f t="shared" si="1064"/>
        <v>811.96970444546412</v>
      </c>
      <c r="T2209" s="12">
        <f t="shared" si="1077"/>
        <v>0.17458970579275931</v>
      </c>
      <c r="W2209" s="24">
        <f t="shared" si="1078"/>
        <v>762.86908016749237</v>
      </c>
      <c r="X2209" s="24">
        <f t="shared" si="1079"/>
        <v>1104.162671352437</v>
      </c>
      <c r="Y2209" s="13">
        <f t="shared" si="1065"/>
        <v>0.27317418375591146</v>
      </c>
      <c r="Z2209" s="24">
        <f t="shared" si="1066"/>
        <v>3794.8693331048189</v>
      </c>
      <c r="AA2209" s="24">
        <f t="shared" si="1067"/>
        <v>23289.274509951883</v>
      </c>
      <c r="AB2209" s="24">
        <f t="shared" si="1080"/>
        <v>755.02575804741844</v>
      </c>
      <c r="AC2209" s="24">
        <f t="shared" si="1081"/>
        <v>648.92672243604022</v>
      </c>
      <c r="AE2209" s="14">
        <f t="shared" si="1082"/>
        <v>182.58333333333334</v>
      </c>
      <c r="AF2209" s="24">
        <f t="shared" si="1055"/>
        <v>549.46336121802005</v>
      </c>
      <c r="AG2209" s="3">
        <f t="shared" si="1083"/>
        <v>-1</v>
      </c>
      <c r="AH2209" s="3">
        <f>IF(AC2209&lt;=450,AthetaR30_0,IF(AC2209&gt;=650,AthetaR30_2,(IF(AC2209&lt;=550,AthetaR30_0+(AthetaR30_1-AthetaR30_0)/100*(AC2209-450),AthetaR30_1+(AthetaR30_2-AthetaR30_1)/100*(AC2209-450)))))</f>
        <v>0</v>
      </c>
      <c r="AI2209" s="3">
        <f>IF(AD2209&lt;=450,AthetaR60_0,IF(AD2209&gt;=650,AthetaR60_2,(IF(AD2209&lt;=550,AthetaR60_0+(AthetaR60_1-AthetaR60_0)/100*(AD2209-450),AthetaR60_1+(AthetaR60_2-AthetaR60_1)/100*(AD2209-450)))))</f>
        <v>0.5</v>
      </c>
      <c r="AJ2209" s="3">
        <f>IF(AE2209&lt;=450,AthetaR90_0,IF(AE2209&gt;=650,AthetaR90_2,(IF(AE2209&lt;=550,AthetaR90_0+(AthetaR90_1-AthetaR90_0)/100*(AE2209-450),AthetaR90_1+(AthetaR90_2-AthetaR90_1)/100*(AE2209-450)))))</f>
        <v>1.3</v>
      </c>
      <c r="AK2209" s="3">
        <f>IF(AF2209&lt;=450,AthetaR120_0,IF(AF2209&gt;=650,AthetaR120_2,(IF(AF2209&lt;=550,AthetaR120_0+(AthetaR120_1-AthetaR120_0)/100*(AF2209-450),AthetaR120_1+(AthetaR120_2-AthetaR120_1)/100*(AF2209-450)))))</f>
        <v>1.1838637992302559</v>
      </c>
      <c r="AL2209" s="24">
        <f t="shared" si="1084"/>
        <v>755.02575804741844</v>
      </c>
      <c r="AM2209" s="14">
        <f t="shared" si="1085"/>
        <v>635.07825506134145</v>
      </c>
    </row>
    <row r="2210" spans="2:39" x14ac:dyDescent="0.25">
      <c r="B2210" s="3">
        <f t="shared" si="1068"/>
        <v>10960</v>
      </c>
      <c r="C2210" s="14">
        <f t="shared" si="1069"/>
        <v>182.66666666666666</v>
      </c>
      <c r="D2210" s="11">
        <f t="shared" si="1070"/>
        <v>1111.9410009914225</v>
      </c>
      <c r="E2210" s="11">
        <f t="shared" si="1056"/>
        <v>914.87765184033708</v>
      </c>
      <c r="F2210" s="11">
        <f t="shared" si="1071"/>
        <v>484.30763733772034</v>
      </c>
      <c r="G2210" s="11">
        <f t="shared" si="1057"/>
        <v>755.17786770876251</v>
      </c>
      <c r="H2210" s="11">
        <f t="shared" si="1058"/>
        <v>649.10131214183298</v>
      </c>
      <c r="I2210" s="24">
        <f t="shared" si="1072"/>
        <v>484.30763733772034</v>
      </c>
      <c r="J2210" s="12">
        <f t="shared" si="1059"/>
        <v>0.1764539304238337</v>
      </c>
      <c r="K2210" s="24">
        <f t="shared" si="1060"/>
        <v>655.15738450100537</v>
      </c>
      <c r="L2210" s="12">
        <f t="shared" si="1073"/>
        <v>0.16475460568492695</v>
      </c>
      <c r="M2210" s="24">
        <f t="shared" si="1074"/>
        <v>755.17786770876251</v>
      </c>
      <c r="N2210" s="12">
        <f t="shared" si="1061"/>
        <v>0.30057643278196505</v>
      </c>
      <c r="O2210" s="24">
        <f t="shared" si="1062"/>
        <v>1282.0376997116955</v>
      </c>
      <c r="P2210" s="12">
        <f t="shared" si="1075"/>
        <v>0.15257670543937124</v>
      </c>
      <c r="Q2210" s="24">
        <f t="shared" si="1076"/>
        <v>649.10131214183298</v>
      </c>
      <c r="R2210" s="12">
        <f t="shared" si="1063"/>
        <v>0.26093076173830082</v>
      </c>
      <c r="S2210" s="24">
        <f t="shared" si="1064"/>
        <v>812.25637693037697</v>
      </c>
      <c r="T2210" s="12">
        <f t="shared" si="1077"/>
        <v>0.17449342316236421</v>
      </c>
      <c r="W2210" s="24">
        <f t="shared" si="1078"/>
        <v>763.14225435124831</v>
      </c>
      <c r="X2210" s="24">
        <f t="shared" si="1079"/>
        <v>1099.4103971446521</v>
      </c>
      <c r="Y2210" s="13">
        <f t="shared" si="1065"/>
        <v>0.27440132057668515</v>
      </c>
      <c r="Z2210" s="24">
        <f t="shared" si="1066"/>
        <v>3793.3849372272193</v>
      </c>
      <c r="AA2210" s="24">
        <f t="shared" si="1067"/>
        <v>23295.331914427545</v>
      </c>
      <c r="AB2210" s="24">
        <f t="shared" si="1080"/>
        <v>755.17786770876251</v>
      </c>
      <c r="AC2210" s="24">
        <f t="shared" si="1081"/>
        <v>649.10131214183298</v>
      </c>
      <c r="AE2210" s="14">
        <f t="shared" si="1082"/>
        <v>182.66666666666666</v>
      </c>
      <c r="AF2210" s="24">
        <f t="shared" si="1055"/>
        <v>549.55065607091649</v>
      </c>
      <c r="AG2210" s="3">
        <f t="shared" si="1083"/>
        <v>-1</v>
      </c>
      <c r="AH2210" s="3">
        <f>IF(AC2210&lt;=450,AthetaR30_0,IF(AC2210&gt;=650,AthetaR30_2,(IF(AC2210&lt;=550,AthetaR30_0+(AthetaR30_1-AthetaR30_0)/100*(AC2210-450),AthetaR30_1+(AthetaR30_2-AthetaR30_1)/100*(AC2210-450)))))</f>
        <v>0</v>
      </c>
      <c r="AI2210" s="3">
        <f>IF(AD2210&lt;=450,AthetaR60_0,IF(AD2210&gt;=650,AthetaR60_2,(IF(AD2210&lt;=550,AthetaR60_0+(AthetaR60_1-AthetaR60_0)/100*(AD2210-450),AthetaR60_1+(AthetaR60_2-AthetaR60_1)/100*(AD2210-450)))))</f>
        <v>0.5</v>
      </c>
      <c r="AJ2210" s="3">
        <f>IF(AE2210&lt;=450,AthetaR90_0,IF(AE2210&gt;=650,AthetaR90_2,(IF(AE2210&lt;=550,AthetaR90_0+(AthetaR90_1-AthetaR90_0)/100*(AE2210-450),AthetaR90_1+(AthetaR90_2-AthetaR90_1)/100*(AE2210-450)))))</f>
        <v>1.3</v>
      </c>
      <c r="AK2210" s="3">
        <f>IF(AF2210&lt;=450,AthetaR120_0,IF(AF2210&gt;=650,AthetaR120_2,(IF(AF2210&lt;=550,AthetaR120_0+(AthetaR120_1-AthetaR120_0)/100*(AF2210-450),AthetaR120_1+(AthetaR120_2-AthetaR120_1)/100*(AF2210-450)))))</f>
        <v>1.1832352762894014</v>
      </c>
      <c r="AL2210" s="24">
        <f t="shared" si="1084"/>
        <v>755.17786770876251</v>
      </c>
      <c r="AM2210" s="14">
        <f t="shared" si="1085"/>
        <v>635.23705347120949</v>
      </c>
    </row>
    <row r="2211" spans="2:39" x14ac:dyDescent="0.25">
      <c r="B2211" s="3">
        <f t="shared" si="1068"/>
        <v>10965</v>
      </c>
      <c r="C2211" s="14">
        <f t="shared" si="1069"/>
        <v>182.75</v>
      </c>
      <c r="D2211" s="11">
        <f t="shared" si="1070"/>
        <v>1112.0092925132321</v>
      </c>
      <c r="E2211" s="11">
        <f t="shared" si="1056"/>
        <v>915.09145018898926</v>
      </c>
      <c r="F2211" s="11">
        <f t="shared" si="1071"/>
        <v>484.47239194340528</v>
      </c>
      <c r="G2211" s="11">
        <f t="shared" si="1057"/>
        <v>755.33044441420191</v>
      </c>
      <c r="H2211" s="11">
        <f t="shared" si="1058"/>
        <v>649.27580556499538</v>
      </c>
      <c r="I2211" s="24">
        <f t="shared" si="1072"/>
        <v>484.47239194340528</v>
      </c>
      <c r="J2211" s="12">
        <f t="shared" si="1059"/>
        <v>0.17642294446261694</v>
      </c>
      <c r="K2211" s="24">
        <f t="shared" si="1060"/>
        <v>655.27245276136614</v>
      </c>
      <c r="L2211" s="12">
        <f t="shared" si="1073"/>
        <v>0.16470234469200243</v>
      </c>
      <c r="M2211" s="24">
        <f t="shared" si="1074"/>
        <v>755.33044441420191</v>
      </c>
      <c r="N2211" s="12">
        <f t="shared" si="1061"/>
        <v>0.30166398611360362</v>
      </c>
      <c r="O2211" s="24">
        <f t="shared" si="1062"/>
        <v>1277.4157214982188</v>
      </c>
      <c r="P2211" s="12">
        <f t="shared" si="1075"/>
        <v>0.15304181374551679</v>
      </c>
      <c r="Q2211" s="24">
        <f t="shared" si="1076"/>
        <v>649.27580556499538</v>
      </c>
      <c r="R2211" s="12">
        <f t="shared" si="1063"/>
        <v>0.26083839189795066</v>
      </c>
      <c r="S2211" s="24">
        <f t="shared" si="1064"/>
        <v>812.54401860503435</v>
      </c>
      <c r="T2211" s="12">
        <f t="shared" si="1077"/>
        <v>0.17439703581562849</v>
      </c>
      <c r="W2211" s="24">
        <f t="shared" si="1078"/>
        <v>763.41665567182497</v>
      </c>
      <c r="X2211" s="24">
        <f t="shared" si="1079"/>
        <v>1094.7174100994107</v>
      </c>
      <c r="Y2211" s="13">
        <f t="shared" si="1065"/>
        <v>0.27562227471587647</v>
      </c>
      <c r="Z2211" s="24">
        <f t="shared" si="1066"/>
        <v>3791.8698629291071</v>
      </c>
      <c r="AA2211" s="24">
        <f t="shared" si="1067"/>
        <v>23301.232290361189</v>
      </c>
      <c r="AB2211" s="24">
        <f t="shared" si="1080"/>
        <v>755.33044441420191</v>
      </c>
      <c r="AC2211" s="24">
        <f t="shared" si="1081"/>
        <v>649.27580556499538</v>
      </c>
      <c r="AE2211" s="14">
        <f t="shared" si="1082"/>
        <v>182.75</v>
      </c>
      <c r="AF2211" s="24">
        <f t="shared" si="1055"/>
        <v>549.63790278249769</v>
      </c>
      <c r="AG2211" s="3">
        <f t="shared" si="1083"/>
        <v>-1</v>
      </c>
      <c r="AH2211" s="3">
        <f>IF(AC2211&lt;=450,AthetaR30_0,IF(AC2211&gt;=650,AthetaR30_2,(IF(AC2211&lt;=550,AthetaR30_0+(AthetaR30_1-AthetaR30_0)/100*(AC2211-450),AthetaR30_1+(AthetaR30_2-AthetaR30_1)/100*(AC2211-450)))))</f>
        <v>0</v>
      </c>
      <c r="AI2211" s="3">
        <f>IF(AD2211&lt;=450,AthetaR60_0,IF(AD2211&gt;=650,AthetaR60_2,(IF(AD2211&lt;=550,AthetaR60_0+(AthetaR60_1-AthetaR60_0)/100*(AD2211-450),AthetaR60_1+(AthetaR60_2-AthetaR60_1)/100*(AD2211-450)))))</f>
        <v>0.5</v>
      </c>
      <c r="AJ2211" s="3">
        <f>IF(AE2211&lt;=450,AthetaR90_0,IF(AE2211&gt;=650,AthetaR90_2,(IF(AE2211&lt;=550,AthetaR90_0+(AthetaR90_1-AthetaR90_0)/100*(AE2211-450),AthetaR90_1+(AthetaR90_2-AthetaR90_1)/100*(AE2211-450)))))</f>
        <v>1.3</v>
      </c>
      <c r="AK2211" s="3">
        <f>IF(AF2211&lt;=450,AthetaR120_0,IF(AF2211&gt;=650,AthetaR120_2,(IF(AF2211&lt;=550,AthetaR120_0+(AthetaR120_1-AthetaR120_0)/100*(AF2211-450),AthetaR120_1+(AthetaR120_2-AthetaR120_1)/100*(AF2211-450)))))</f>
        <v>1.1826070999660168</v>
      </c>
      <c r="AL2211" s="24">
        <f t="shared" si="1084"/>
        <v>755.33044441420191</v>
      </c>
      <c r="AM2211" s="14">
        <f t="shared" si="1085"/>
        <v>635.39566836550557</v>
      </c>
    </row>
    <row r="2212" spans="2:39" x14ac:dyDescent="0.25">
      <c r="B2212" s="3">
        <f t="shared" si="1068"/>
        <v>10970</v>
      </c>
      <c r="C2212" s="14">
        <f t="shared" si="1069"/>
        <v>182.83333333333334</v>
      </c>
      <c r="D2212" s="11">
        <f t="shared" si="1070"/>
        <v>1112.0775529227301</v>
      </c>
      <c r="E2212" s="11">
        <f t="shared" si="1056"/>
        <v>915.30524853764132</v>
      </c>
      <c r="F2212" s="11">
        <f t="shared" si="1071"/>
        <v>484.63709428809727</v>
      </c>
      <c r="G2212" s="11">
        <f t="shared" si="1057"/>
        <v>755.48348622794742</v>
      </c>
      <c r="H2212" s="11">
        <f t="shared" si="1058"/>
        <v>649.45020260081105</v>
      </c>
      <c r="I2212" s="24">
        <f t="shared" si="1072"/>
        <v>484.63709428809727</v>
      </c>
      <c r="J2212" s="12">
        <f t="shared" si="1059"/>
        <v>0.17639195676503758</v>
      </c>
      <c r="K2212" s="24">
        <f t="shared" si="1060"/>
        <v>655.38756790023444</v>
      </c>
      <c r="L2212" s="12">
        <f t="shared" si="1073"/>
        <v>0.16465009498208488</v>
      </c>
      <c r="M2212" s="24">
        <f t="shared" si="1074"/>
        <v>755.48348622794742</v>
      </c>
      <c r="N2212" s="12">
        <f t="shared" si="1061"/>
        <v>0.30274902424228994</v>
      </c>
      <c r="O2212" s="24">
        <f t="shared" si="1062"/>
        <v>1272.8375242026937</v>
      </c>
      <c r="P2212" s="12">
        <f t="shared" si="1075"/>
        <v>0.15350497930010296</v>
      </c>
      <c r="Q2212" s="24">
        <f t="shared" si="1076"/>
        <v>649.45020260081105</v>
      </c>
      <c r="R2212" s="12">
        <f t="shared" si="1063"/>
        <v>0.2607457750478685</v>
      </c>
      <c r="S2212" s="24">
        <f t="shared" si="1064"/>
        <v>812.83263408707796</v>
      </c>
      <c r="T2212" s="12">
        <f t="shared" si="1077"/>
        <v>0.17430054331313086</v>
      </c>
      <c r="W2212" s="24">
        <f t="shared" si="1078"/>
        <v>763.6922779465408</v>
      </c>
      <c r="X2212" s="24">
        <f t="shared" si="1079"/>
        <v>1090.0828488959899</v>
      </c>
      <c r="Y2212" s="13">
        <f t="shared" si="1065"/>
        <v>0.27683699148529367</v>
      </c>
      <c r="Z2212" s="24">
        <f t="shared" si="1066"/>
        <v>3790.3242647775132</v>
      </c>
      <c r="AA2212" s="24">
        <f t="shared" si="1067"/>
        <v>23306.976035081159</v>
      </c>
      <c r="AB2212" s="24">
        <f t="shared" si="1080"/>
        <v>755.48348622794742</v>
      </c>
      <c r="AC2212" s="24">
        <f t="shared" si="1081"/>
        <v>649.45020260081105</v>
      </c>
      <c r="AE2212" s="14">
        <f t="shared" si="1082"/>
        <v>182.83333333333334</v>
      </c>
      <c r="AF2212" s="24">
        <f t="shared" si="1055"/>
        <v>549.72510130040553</v>
      </c>
      <c r="AG2212" s="3">
        <f t="shared" si="1083"/>
        <v>-1</v>
      </c>
      <c r="AH2212" s="3">
        <f>IF(AC2212&lt;=450,AthetaR30_0,IF(AC2212&gt;=650,AthetaR30_2,(IF(AC2212&lt;=550,AthetaR30_0+(AthetaR30_1-AthetaR30_0)/100*(AC2212-450),AthetaR30_1+(AthetaR30_2-AthetaR30_1)/100*(AC2212-450)))))</f>
        <v>0</v>
      </c>
      <c r="AI2212" s="3">
        <f>IF(AD2212&lt;=450,AthetaR60_0,IF(AD2212&gt;=650,AthetaR60_2,(IF(AD2212&lt;=550,AthetaR60_0+(AthetaR60_1-AthetaR60_0)/100*(AD2212-450),AthetaR60_1+(AthetaR60_2-AthetaR60_1)/100*(AD2212-450)))))</f>
        <v>0.5</v>
      </c>
      <c r="AJ2212" s="3">
        <f>IF(AE2212&lt;=450,AthetaR90_0,IF(AE2212&gt;=650,AthetaR90_2,(IF(AE2212&lt;=550,AthetaR90_0+(AthetaR90_1-AthetaR90_0)/100*(AE2212-450),AthetaR90_1+(AthetaR90_2-AthetaR90_1)/100*(AE2212-450)))))</f>
        <v>1.3</v>
      </c>
      <c r="AK2212" s="3">
        <f>IF(AF2212&lt;=450,AthetaR120_0,IF(AF2212&gt;=650,AthetaR120_2,(IF(AF2212&lt;=550,AthetaR120_0+(AthetaR120_1-AthetaR120_0)/100*(AF2212-450),AthetaR120_1+(AthetaR120_2-AthetaR120_1)/100*(AF2212-450)))))</f>
        <v>1.1819792706370804</v>
      </c>
      <c r="AL2212" s="24">
        <f t="shared" si="1084"/>
        <v>755.48348622794742</v>
      </c>
      <c r="AM2212" s="14">
        <f t="shared" si="1085"/>
        <v>635.55409997853542</v>
      </c>
    </row>
    <row r="2213" spans="2:39" x14ac:dyDescent="0.25">
      <c r="B2213" s="3">
        <f t="shared" si="1068"/>
        <v>10975</v>
      </c>
      <c r="C2213" s="14">
        <f t="shared" si="1069"/>
        <v>182.91666666666666</v>
      </c>
      <c r="D2213" s="11">
        <f t="shared" si="1070"/>
        <v>1112.1457822482519</v>
      </c>
      <c r="E2213" s="11">
        <f t="shared" si="1056"/>
        <v>915.51904688629338</v>
      </c>
      <c r="F2213" s="11">
        <f t="shared" si="1071"/>
        <v>484.80174438307938</v>
      </c>
      <c r="G2213" s="11">
        <f t="shared" si="1057"/>
        <v>755.63699120724755</v>
      </c>
      <c r="H2213" s="11">
        <f t="shared" si="1058"/>
        <v>649.62450314412422</v>
      </c>
      <c r="I2213" s="24">
        <f t="shared" si="1072"/>
        <v>484.80174438307938</v>
      </c>
      <c r="J2213" s="12">
        <f t="shared" si="1059"/>
        <v>0.17636096734188159</v>
      </c>
      <c r="K2213" s="24">
        <f t="shared" si="1060"/>
        <v>655.50272990563133</v>
      </c>
      <c r="L2213" s="12">
        <f t="shared" si="1073"/>
        <v>0.16459785656819889</v>
      </c>
      <c r="M2213" s="24">
        <f t="shared" si="1074"/>
        <v>755.63699120724755</v>
      </c>
      <c r="N2213" s="12">
        <f t="shared" si="1061"/>
        <v>0.30383152723980833</v>
      </c>
      <c r="O2213" s="24">
        <f t="shared" si="1062"/>
        <v>1268.3026082648366</v>
      </c>
      <c r="P2213" s="12">
        <f t="shared" si="1075"/>
        <v>0.15396619538945089</v>
      </c>
      <c r="Q2213" s="24">
        <f t="shared" si="1076"/>
        <v>649.62450314412422</v>
      </c>
      <c r="R2213" s="12">
        <f t="shared" si="1063"/>
        <v>0.26065291029464394</v>
      </c>
      <c r="S2213" s="24">
        <f t="shared" si="1064"/>
        <v>813.12222802213921</v>
      </c>
      <c r="T2213" s="12">
        <f t="shared" si="1077"/>
        <v>0.1742039452133948</v>
      </c>
      <c r="W2213" s="24">
        <f t="shared" si="1078"/>
        <v>763.96911493802611</v>
      </c>
      <c r="X2213" s="24">
        <f t="shared" si="1079"/>
        <v>1085.5058653681558</v>
      </c>
      <c r="Y2213" s="13">
        <f t="shared" si="1065"/>
        <v>0.27804541785511794</v>
      </c>
      <c r="Z2213" s="24">
        <f t="shared" si="1066"/>
        <v>3788.7482987066819</v>
      </c>
      <c r="AA2213" s="24">
        <f t="shared" si="1067"/>
        <v>23312.563553141576</v>
      </c>
      <c r="AB2213" s="24">
        <f t="shared" si="1080"/>
        <v>755.63699120724755</v>
      </c>
      <c r="AC2213" s="24">
        <f t="shared" si="1081"/>
        <v>649.62450314412422</v>
      </c>
      <c r="AE2213" s="14">
        <f t="shared" si="1082"/>
        <v>182.91666666666666</v>
      </c>
      <c r="AF2213" s="24">
        <f t="shared" ref="AF2213:AF2276" si="1086">IF(AC2213&lt;=450,Thetha0_0,IF(AC2213&gt;=650,Thetha0_2,(IF(AC2213&lt;=550,Thetha0_0+(Thetha0_1-Thetha0_0)/100*(AC2213-450),Thetha0_1+(Thetha0_2-Thetha0_1)/100*(AC2213-450)))))</f>
        <v>549.81225157206211</v>
      </c>
      <c r="AG2213" s="3">
        <f t="shared" si="1083"/>
        <v>-1</v>
      </c>
      <c r="AH2213" s="3">
        <f>IF(AC2213&lt;=450,AthetaR30_0,IF(AC2213&gt;=650,AthetaR30_2,(IF(AC2213&lt;=550,AthetaR30_0+(AthetaR30_1-AthetaR30_0)/100*(AC2213-450),AthetaR30_1+(AthetaR30_2-AthetaR30_1)/100*(AC2213-450)))))</f>
        <v>0</v>
      </c>
      <c r="AI2213" s="3">
        <f>IF(AD2213&lt;=450,AthetaR60_0,IF(AD2213&gt;=650,AthetaR60_2,(IF(AD2213&lt;=550,AthetaR60_0+(AthetaR60_1-AthetaR60_0)/100*(AD2213-450),AthetaR60_1+(AthetaR60_2-AthetaR60_1)/100*(AD2213-450)))))</f>
        <v>0.5</v>
      </c>
      <c r="AJ2213" s="3">
        <f>IF(AE2213&lt;=450,AthetaR90_0,IF(AE2213&gt;=650,AthetaR90_2,(IF(AE2213&lt;=550,AthetaR90_0+(AthetaR90_1-AthetaR90_0)/100*(AE2213-450),AthetaR90_1+(AthetaR90_2-AthetaR90_1)/100*(AE2213-450)))))</f>
        <v>1.3</v>
      </c>
      <c r="AK2213" s="3">
        <f>IF(AF2213&lt;=450,AthetaR120_0,IF(AF2213&gt;=650,AthetaR120_2,(IF(AF2213&lt;=550,AthetaR120_0+(AthetaR120_1-AthetaR120_0)/100*(AF2213-450),AthetaR120_1+(AthetaR120_2-AthetaR120_1)/100*(AF2213-450)))))</f>
        <v>1.1813517886811531</v>
      </c>
      <c r="AL2213" s="24">
        <f t="shared" si="1084"/>
        <v>755.63699120724755</v>
      </c>
      <c r="AM2213" s="14">
        <f t="shared" si="1085"/>
        <v>635.71234854822239</v>
      </c>
    </row>
    <row r="2214" spans="2:39" x14ac:dyDescent="0.25">
      <c r="B2214" s="3">
        <f t="shared" si="1068"/>
        <v>10980</v>
      </c>
      <c r="C2214" s="14">
        <f t="shared" si="1069"/>
        <v>183</v>
      </c>
      <c r="D2214" s="11">
        <f t="shared" si="1070"/>
        <v>1112.2139805180941</v>
      </c>
      <c r="E2214" s="11">
        <f t="shared" si="1056"/>
        <v>915.73284523494544</v>
      </c>
      <c r="F2214" s="11">
        <f t="shared" si="1071"/>
        <v>484.96634223964759</v>
      </c>
      <c r="G2214" s="11">
        <f t="shared" si="1057"/>
        <v>755.79095740263699</v>
      </c>
      <c r="H2214" s="11">
        <f t="shared" si="1058"/>
        <v>649.79870708933765</v>
      </c>
      <c r="I2214" s="24">
        <f t="shared" si="1072"/>
        <v>484.96634223964759</v>
      </c>
      <c r="J2214" s="12">
        <f t="shared" si="1059"/>
        <v>0.17632997620394097</v>
      </c>
      <c r="K2214" s="24">
        <f t="shared" si="1060"/>
        <v>655.61793876552167</v>
      </c>
      <c r="L2214" s="12">
        <f t="shared" si="1073"/>
        <v>0.16454562946335147</v>
      </c>
      <c r="M2214" s="24">
        <f t="shared" si="1074"/>
        <v>755.79095740263699</v>
      </c>
      <c r="N2214" s="12">
        <f t="shared" si="1061"/>
        <v>0.304911475612552</v>
      </c>
      <c r="O2214" s="24">
        <f t="shared" si="1062"/>
        <v>1263.810480393327</v>
      </c>
      <c r="P2214" s="12">
        <f t="shared" si="1075"/>
        <v>0.154425455546222</v>
      </c>
      <c r="Q2214" s="24">
        <f t="shared" si="1076"/>
        <v>649.79870708933765</v>
      </c>
      <c r="R2214" s="12">
        <f t="shared" si="1063"/>
        <v>0.26055979674101343</v>
      </c>
      <c r="S2214" s="24">
        <f t="shared" si="1064"/>
        <v>813.41280508404247</v>
      </c>
      <c r="T2214" s="12">
        <f t="shared" si="1077"/>
        <v>0.17410724107285425</v>
      </c>
      <c r="W2214" s="24">
        <f t="shared" si="1078"/>
        <v>764.24716035588119</v>
      </c>
      <c r="X2214" s="24">
        <f t="shared" si="1079"/>
        <v>1080.9856243135594</v>
      </c>
      <c r="Y2214" s="13">
        <f t="shared" si="1065"/>
        <v>0.27924750244209778</v>
      </c>
      <c r="Z2214" s="24">
        <f t="shared" si="1066"/>
        <v>3787.1421219766062</v>
      </c>
      <c r="AA2214" s="24">
        <f t="shared" si="1067"/>
        <v>23317.99525616959</v>
      </c>
      <c r="AB2214" s="24">
        <f t="shared" si="1080"/>
        <v>755.79095740263699</v>
      </c>
      <c r="AC2214" s="24">
        <f t="shared" si="1081"/>
        <v>649.79870708933765</v>
      </c>
      <c r="AE2214" s="14">
        <f t="shared" si="1082"/>
        <v>183</v>
      </c>
      <c r="AF2214" s="24">
        <f t="shared" si="1086"/>
        <v>549.89935354466888</v>
      </c>
      <c r="AG2214" s="3">
        <f t="shared" si="1083"/>
        <v>-1</v>
      </c>
      <c r="AH2214" s="3">
        <f>IF(AC2214&lt;=450,AthetaR30_0,IF(AC2214&gt;=650,AthetaR30_2,(IF(AC2214&lt;=550,AthetaR30_0+(AthetaR30_1-AthetaR30_0)/100*(AC2214-450),AthetaR30_1+(AthetaR30_2-AthetaR30_1)/100*(AC2214-450)))))</f>
        <v>0</v>
      </c>
      <c r="AI2214" s="3">
        <f>IF(AD2214&lt;=450,AthetaR60_0,IF(AD2214&gt;=650,AthetaR60_2,(IF(AD2214&lt;=550,AthetaR60_0+(AthetaR60_1-AthetaR60_0)/100*(AD2214-450),AthetaR60_1+(AthetaR60_2-AthetaR60_1)/100*(AD2214-450)))))</f>
        <v>0.5</v>
      </c>
      <c r="AJ2214" s="3">
        <f>IF(AE2214&lt;=450,AthetaR90_0,IF(AE2214&gt;=650,AthetaR90_2,(IF(AE2214&lt;=550,AthetaR90_0+(AthetaR90_1-AthetaR90_0)/100*(AE2214-450),AthetaR90_1+(AthetaR90_2-AthetaR90_1)/100*(AE2214-450)))))</f>
        <v>1.3</v>
      </c>
      <c r="AK2214" s="3">
        <f>IF(AF2214&lt;=450,AthetaR120_0,IF(AF2214&gt;=650,AthetaR120_2,(IF(AF2214&lt;=550,AthetaR120_0+(AthetaR120_1-AthetaR120_0)/100*(AF2214-450),AthetaR120_1+(AthetaR120_2-AthetaR120_1)/100*(AF2214-450)))))</f>
        <v>1.1807246544783843</v>
      </c>
      <c r="AL2214" s="24">
        <f t="shared" si="1084"/>
        <v>755.79095740263699</v>
      </c>
      <c r="AM2214" s="14">
        <f t="shared" si="1085"/>
        <v>635.87041431600153</v>
      </c>
    </row>
    <row r="2215" spans="2:39" x14ac:dyDescent="0.25">
      <c r="B2215" s="3">
        <f t="shared" si="1068"/>
        <v>10985</v>
      </c>
      <c r="C2215" s="14">
        <f t="shared" si="1069"/>
        <v>183.08333333333334</v>
      </c>
      <c r="D2215" s="11">
        <f t="shared" si="1070"/>
        <v>1112.282147760515</v>
      </c>
      <c r="E2215" s="11">
        <f t="shared" si="1056"/>
        <v>915.94664358359751</v>
      </c>
      <c r="F2215" s="11">
        <f t="shared" si="1071"/>
        <v>485.13088786911095</v>
      </c>
      <c r="G2215" s="11">
        <f t="shared" si="1057"/>
        <v>755.94538285818317</v>
      </c>
      <c r="H2215" s="11">
        <f t="shared" si="1058"/>
        <v>649.97281433041053</v>
      </c>
      <c r="I2215" s="24">
        <f t="shared" si="1072"/>
        <v>485.13088786911095</v>
      </c>
      <c r="J2215" s="12">
        <f t="shared" si="1059"/>
        <v>0.17629898336201361</v>
      </c>
      <c r="K2215" s="24">
        <f t="shared" si="1060"/>
        <v>655.73319446781454</v>
      </c>
      <c r="L2215" s="12">
        <f t="shared" si="1073"/>
        <v>0.1644934136805247</v>
      </c>
      <c r="M2215" s="24">
        <f t="shared" si="1074"/>
        <v>755.94538285818317</v>
      </c>
      <c r="N2215" s="12">
        <f t="shared" si="1061"/>
        <v>0.30598885029878514</v>
      </c>
      <c r="O2215" s="24">
        <f t="shared" si="1062"/>
        <v>1259.36065348479</v>
      </c>
      <c r="P2215" s="12">
        <f t="shared" si="1075"/>
        <v>0.15488275354701272</v>
      </c>
      <c r="Q2215" s="24">
        <f t="shared" si="1076"/>
        <v>649.97281433041053</v>
      </c>
      <c r="R2215" s="12">
        <f t="shared" si="1063"/>
        <v>0.26046643348584275</v>
      </c>
      <c r="S2215" s="24">
        <f t="shared" si="1064"/>
        <v>813.70436997501065</v>
      </c>
      <c r="T2215" s="12">
        <f t="shared" si="1077"/>
        <v>0.17401043044583153</v>
      </c>
      <c r="W2215" s="24">
        <f t="shared" si="1078"/>
        <v>764.5264078583233</v>
      </c>
      <c r="X2215" s="24">
        <f t="shared" si="1079"/>
        <v>1076.5213033052687</v>
      </c>
      <c r="Y2215" s="13">
        <f t="shared" si="1065"/>
        <v>0.280443195497181</v>
      </c>
      <c r="Z2215" s="24">
        <f t="shared" si="1066"/>
        <v>3785.5058931318554</v>
      </c>
      <c r="AA2215" s="24">
        <f t="shared" si="1067"/>
        <v>23323.271562713555</v>
      </c>
      <c r="AB2215" s="24">
        <f t="shared" si="1080"/>
        <v>755.94538285818317</v>
      </c>
      <c r="AC2215" s="24">
        <f t="shared" si="1081"/>
        <v>649.97281433041053</v>
      </c>
      <c r="AE2215" s="14">
        <f t="shared" si="1082"/>
        <v>183.08333333333334</v>
      </c>
      <c r="AF2215" s="24">
        <f t="shared" si="1086"/>
        <v>549.98640716520526</v>
      </c>
      <c r="AG2215" s="3">
        <f t="shared" si="1083"/>
        <v>-1</v>
      </c>
      <c r="AH2215" s="3">
        <f>IF(AC2215&lt;=450,AthetaR30_0,IF(AC2215&gt;=650,AthetaR30_2,(IF(AC2215&lt;=550,AthetaR30_0+(AthetaR30_1-AthetaR30_0)/100*(AC2215-450),AthetaR30_1+(AthetaR30_2-AthetaR30_1)/100*(AC2215-450)))))</f>
        <v>0</v>
      </c>
      <c r="AI2215" s="3">
        <f>IF(AD2215&lt;=450,AthetaR60_0,IF(AD2215&gt;=650,AthetaR60_2,(IF(AD2215&lt;=550,AthetaR60_0+(AthetaR60_1-AthetaR60_0)/100*(AD2215-450),AthetaR60_1+(AthetaR60_2-AthetaR60_1)/100*(AD2215-450)))))</f>
        <v>0.5</v>
      </c>
      <c r="AJ2215" s="3">
        <f>IF(AE2215&lt;=450,AthetaR90_0,IF(AE2215&gt;=650,AthetaR90_2,(IF(AE2215&lt;=550,AthetaR90_0+(AthetaR90_1-AthetaR90_0)/100*(AE2215-450),AthetaR90_1+(AthetaR90_2-AthetaR90_1)/100*(AE2215-450)))))</f>
        <v>1.3</v>
      </c>
      <c r="AK2215" s="3">
        <f>IF(AF2215&lt;=450,AthetaR120_0,IF(AF2215&gt;=650,AthetaR120_2,(IF(AF2215&lt;=550,AthetaR120_0+(AthetaR120_1-AthetaR120_0)/100*(AF2215-450),AthetaR120_1+(AthetaR120_2-AthetaR120_1)/100*(AF2215-450)))))</f>
        <v>1.1800978684105223</v>
      </c>
      <c r="AL2215" s="24">
        <f t="shared" si="1084"/>
        <v>755.94538285818317</v>
      </c>
      <c r="AM2215" s="14">
        <f t="shared" si="1085"/>
        <v>636.02829752671516</v>
      </c>
    </row>
    <row r="2216" spans="2:39" x14ac:dyDescent="0.25">
      <c r="B2216" s="3">
        <f t="shared" si="1068"/>
        <v>10990</v>
      </c>
      <c r="C2216" s="14">
        <f t="shared" si="1069"/>
        <v>183.16666666666666</v>
      </c>
      <c r="D2216" s="11">
        <f t="shared" si="1070"/>
        <v>1112.350284003734</v>
      </c>
      <c r="E2216" s="11">
        <f t="shared" si="1056"/>
        <v>916.16044193224957</v>
      </c>
      <c r="F2216" s="11">
        <f t="shared" si="1071"/>
        <v>485.29538128279148</v>
      </c>
      <c r="G2216" s="11">
        <f t="shared" si="1057"/>
        <v>756.10026561173015</v>
      </c>
      <c r="H2216" s="11">
        <f t="shared" si="1058"/>
        <v>650.14682476085636</v>
      </c>
      <c r="I2216" s="24">
        <f t="shared" si="1072"/>
        <v>485.29538128279148</v>
      </c>
      <c r="J2216" s="12">
        <f t="shared" si="1059"/>
        <v>0.17626798882690312</v>
      </c>
      <c r="K2216" s="24">
        <f t="shared" si="1060"/>
        <v>655.84849700036341</v>
      </c>
      <c r="L2216" s="12">
        <f t="shared" si="1073"/>
        <v>0.16444120923269093</v>
      </c>
      <c r="M2216" s="24">
        <f t="shared" si="1074"/>
        <v>756.10026561173015</v>
      </c>
      <c r="N2216" s="12">
        <f t="shared" si="1061"/>
        <v>0.30706363266583231</v>
      </c>
      <c r="O2216" s="24">
        <f t="shared" si="1062"/>
        <v>1254.9526465437939</v>
      </c>
      <c r="P2216" s="12">
        <f t="shared" si="1075"/>
        <v>0.15533808340996655</v>
      </c>
      <c r="Q2216" s="24">
        <f t="shared" si="1076"/>
        <v>650.14682476085636</v>
      </c>
      <c r="R2216" s="12">
        <f t="shared" si="1063"/>
        <v>0.26037281962410896</v>
      </c>
      <c r="S2216" s="24">
        <f t="shared" si="1064"/>
        <v>813.99692742587251</v>
      </c>
      <c r="T2216" s="12">
        <f t="shared" si="1077"/>
        <v>0.17391351288455092</v>
      </c>
      <c r="W2216" s="24">
        <f t="shared" si="1078"/>
        <v>764.80685105382042</v>
      </c>
      <c r="X2216" s="24">
        <f t="shared" si="1079"/>
        <v>1072.1120925054688</v>
      </c>
      <c r="Y2216" s="13">
        <f t="shared" si="1065"/>
        <v>0.28163244889260164</v>
      </c>
      <c r="Z2216" s="24">
        <f t="shared" si="1066"/>
        <v>3783.8397719607287</v>
      </c>
      <c r="AA2216" s="24">
        <f t="shared" si="1067"/>
        <v>23328.392898092185</v>
      </c>
      <c r="AB2216" s="24">
        <f t="shared" si="1080"/>
        <v>756.10026561173015</v>
      </c>
      <c r="AC2216" s="24">
        <f t="shared" si="1081"/>
        <v>650.14682476085636</v>
      </c>
      <c r="AE2216" s="14">
        <f t="shared" si="1082"/>
        <v>183.16666666666666</v>
      </c>
      <c r="AF2216" s="24">
        <f t="shared" si="1086"/>
        <v>500</v>
      </c>
      <c r="AG2216" s="3">
        <f t="shared" si="1083"/>
        <v>-1</v>
      </c>
      <c r="AH2216" s="3">
        <f>IF(AC2216&lt;=450,AthetaR30_0,IF(AC2216&gt;=650,AthetaR30_2,(IF(AC2216&lt;=550,AthetaR30_0+(AthetaR30_1-AthetaR30_0)/100*(AC2216-450),AthetaR30_1+(AthetaR30_2-AthetaR30_1)/100*(AC2216-450)))))</f>
        <v>0</v>
      </c>
      <c r="AI2216" s="3">
        <f>IF(AD2216&lt;=450,AthetaR60_0,IF(AD2216&gt;=650,AthetaR60_2,(IF(AD2216&lt;=550,AthetaR60_0+(AthetaR60_1-AthetaR60_0)/100*(AD2216-450),AthetaR60_1+(AthetaR60_2-AthetaR60_1)/100*(AD2216-450)))))</f>
        <v>0.5</v>
      </c>
      <c r="AJ2216" s="3">
        <f>IF(AE2216&lt;=450,AthetaR90_0,IF(AE2216&gt;=650,AthetaR90_2,(IF(AE2216&lt;=550,AthetaR90_0+(AthetaR90_1-AthetaR90_0)/100*(AE2216-450),AthetaR90_1+(AthetaR90_2-AthetaR90_1)/100*(AE2216-450)))))</f>
        <v>1.3</v>
      </c>
      <c r="AK2216" s="3">
        <f>IF(AF2216&lt;=450,AthetaR120_0,IF(AF2216&gt;=650,AthetaR120_2,(IF(AF2216&lt;=550,AthetaR120_0+(AthetaR120_1-AthetaR120_0)/100*(AF2216-450),AthetaR120_1+(AthetaR120_2-AthetaR120_1)/100*(AF2216-450)))))</f>
        <v>1.54</v>
      </c>
      <c r="AL2216" s="24">
        <f t="shared" si="1084"/>
        <v>756.10026561173015</v>
      </c>
      <c r="AM2216" s="14">
        <f t="shared" si="1085"/>
        <v>632.93049142210009</v>
      </c>
    </row>
    <row r="2217" spans="2:39" x14ac:dyDescent="0.25">
      <c r="B2217" s="3">
        <f t="shared" si="1068"/>
        <v>10995</v>
      </c>
      <c r="C2217" s="14">
        <f t="shared" si="1069"/>
        <v>183.25</v>
      </c>
      <c r="D2217" s="11">
        <f t="shared" si="1070"/>
        <v>1112.4183892759324</v>
      </c>
      <c r="E2217" s="11">
        <f t="shared" si="1056"/>
        <v>916.37424028090163</v>
      </c>
      <c r="F2217" s="11">
        <f t="shared" si="1071"/>
        <v>485.45982249202416</v>
      </c>
      <c r="G2217" s="11">
        <f t="shared" si="1057"/>
        <v>756.25560369514017</v>
      </c>
      <c r="H2217" s="11">
        <f t="shared" si="1058"/>
        <v>650.32073827374086</v>
      </c>
      <c r="I2217" s="24">
        <f t="shared" si="1072"/>
        <v>485.45982249202416</v>
      </c>
      <c r="J2217" s="12">
        <f t="shared" si="1059"/>
        <v>0.17623699260941914</v>
      </c>
      <c r="K2217" s="24">
        <f t="shared" si="1060"/>
        <v>655.96384635096558</v>
      </c>
      <c r="L2217" s="12">
        <f t="shared" si="1073"/>
        <v>0.16438901613278967</v>
      </c>
      <c r="M2217" s="24">
        <f t="shared" si="1074"/>
        <v>756.25560369514017</v>
      </c>
      <c r="N2217" s="12">
        <f t="shared" si="1061"/>
        <v>0.30813580450720224</v>
      </c>
      <c r="O2217" s="24">
        <f t="shared" si="1062"/>
        <v>1250.5859846038456</v>
      </c>
      <c r="P2217" s="12">
        <f t="shared" si="1075"/>
        <v>0.15579143939229328</v>
      </c>
      <c r="Q2217" s="24">
        <f t="shared" si="1076"/>
        <v>650.32073827374086</v>
      </c>
      <c r="R2217" s="12">
        <f t="shared" si="1063"/>
        <v>0.2602789542468833</v>
      </c>
      <c r="S2217" s="24">
        <f t="shared" si="1064"/>
        <v>814.29048219627077</v>
      </c>
      <c r="T2217" s="12">
        <f t="shared" si="1077"/>
        <v>0.17381648793909271</v>
      </c>
      <c r="W2217" s="24">
        <f t="shared" si="1078"/>
        <v>765.08848350271307</v>
      </c>
      <c r="X2217" s="24">
        <f t="shared" si="1079"/>
        <v>1067.7571944812894</v>
      </c>
      <c r="Y2217" s="13">
        <f t="shared" si="1065"/>
        <v>0.28281521610845189</v>
      </c>
      <c r="Z2217" s="24">
        <f t="shared" si="1066"/>
        <v>3782.1439194547138</v>
      </c>
      <c r="AA2217" s="24">
        <f t="shared" si="1067"/>
        <v>23333.359694244493</v>
      </c>
      <c r="AB2217" s="24">
        <f t="shared" si="1080"/>
        <v>756.25560369514017</v>
      </c>
      <c r="AC2217" s="24">
        <f t="shared" si="1081"/>
        <v>650.32073827374086</v>
      </c>
      <c r="AE2217" s="14">
        <f t="shared" si="1082"/>
        <v>183.25</v>
      </c>
      <c r="AF2217" s="24">
        <f t="shared" si="1086"/>
        <v>500</v>
      </c>
      <c r="AG2217" s="3">
        <f t="shared" si="1083"/>
        <v>-1</v>
      </c>
      <c r="AH2217" s="3">
        <f>IF(AC2217&lt;=450,AthetaR30_0,IF(AC2217&gt;=650,AthetaR30_2,(IF(AC2217&lt;=550,AthetaR30_0+(AthetaR30_1-AthetaR30_0)/100*(AC2217-450),AthetaR30_1+(AthetaR30_2-AthetaR30_1)/100*(AC2217-450)))))</f>
        <v>0</v>
      </c>
      <c r="AI2217" s="3">
        <f>IF(AD2217&lt;=450,AthetaR60_0,IF(AD2217&gt;=650,AthetaR60_2,(IF(AD2217&lt;=550,AthetaR60_0+(AthetaR60_1-AthetaR60_0)/100*(AD2217-450),AthetaR60_1+(AthetaR60_2-AthetaR60_1)/100*(AD2217-450)))))</f>
        <v>0.5</v>
      </c>
      <c r="AJ2217" s="3">
        <f>IF(AE2217&lt;=450,AthetaR90_0,IF(AE2217&gt;=650,AthetaR90_2,(IF(AE2217&lt;=550,AthetaR90_0+(AthetaR90_1-AthetaR90_0)/100*(AE2217-450),AthetaR90_1+(AthetaR90_2-AthetaR90_1)/100*(AE2217-450)))))</f>
        <v>1.3</v>
      </c>
      <c r="AK2217" s="3">
        <f>IF(AF2217&lt;=450,AthetaR120_0,IF(AF2217&gt;=650,AthetaR120_2,(IF(AF2217&lt;=550,AthetaR120_0+(AthetaR120_1-AthetaR120_0)/100*(AF2217-450),AthetaR120_1+(AthetaR120_2-AthetaR120_1)/100*(AF2217-450)))))</f>
        <v>1.54</v>
      </c>
      <c r="AL2217" s="24">
        <f t="shared" si="1084"/>
        <v>756.25560369514017</v>
      </c>
      <c r="AM2217" s="14">
        <f t="shared" si="1085"/>
        <v>633.08148444380572</v>
      </c>
    </row>
    <row r="2218" spans="2:39" x14ac:dyDescent="0.25">
      <c r="B2218" s="3">
        <f t="shared" si="1068"/>
        <v>11000</v>
      </c>
      <c r="C2218" s="14">
        <f t="shared" si="1069"/>
        <v>183.33333333333334</v>
      </c>
      <c r="D2218" s="11">
        <f t="shared" si="1070"/>
        <v>1112.4864636052528</v>
      </c>
      <c r="E2218" s="11">
        <f t="shared" si="1056"/>
        <v>916.58803862955369</v>
      </c>
      <c r="F2218" s="11">
        <f t="shared" si="1071"/>
        <v>485.62421150815698</v>
      </c>
      <c r="G2218" s="11">
        <f t="shared" si="1057"/>
        <v>756.41139513453243</v>
      </c>
      <c r="H2218" s="11">
        <f t="shared" si="1058"/>
        <v>650.49455476167998</v>
      </c>
      <c r="I2218" s="24">
        <f t="shared" si="1072"/>
        <v>485.62421150815698</v>
      </c>
      <c r="J2218" s="12">
        <f t="shared" si="1059"/>
        <v>0.17620599472037679</v>
      </c>
      <c r="K2218" s="24">
        <f t="shared" si="1060"/>
        <v>656.07924250736323</v>
      </c>
      <c r="L2218" s="12">
        <f t="shared" si="1073"/>
        <v>0.16433683439375887</v>
      </c>
      <c r="M2218" s="24">
        <f t="shared" si="1074"/>
        <v>756.41139513453243</v>
      </c>
      <c r="N2218" s="12">
        <f t="shared" si="1061"/>
        <v>0.30920534803964511</v>
      </c>
      <c r="O2218" s="24">
        <f t="shared" si="1062"/>
        <v>1246.260198649376</v>
      </c>
      <c r="P2218" s="12">
        <f t="shared" si="1075"/>
        <v>0.15624281598786541</v>
      </c>
      <c r="Q2218" s="24">
        <f t="shared" si="1076"/>
        <v>650.49455476167998</v>
      </c>
      <c r="R2218" s="12">
        <f t="shared" si="1063"/>
        <v>0.26018483644131185</v>
      </c>
      <c r="S2218" s="24">
        <f t="shared" si="1064"/>
        <v>814.58503907487375</v>
      </c>
      <c r="T2218" s="12">
        <f t="shared" si="1077"/>
        <v>0.17371935515743009</v>
      </c>
      <c r="W2218" s="24">
        <f t="shared" si="1078"/>
        <v>765.37129871882155</v>
      </c>
      <c r="X2218" s="24">
        <f t="shared" si="1079"/>
        <v>1063.4558240227873</v>
      </c>
      <c r="Y2218" s="13">
        <f t="shared" si="1065"/>
        <v>0.28399145221875632</v>
      </c>
      <c r="Z2218" s="24">
        <f t="shared" si="1066"/>
        <v>3780.4184977683035</v>
      </c>
      <c r="AA2218" s="24">
        <f t="shared" si="1067"/>
        <v>23338.172389580679</v>
      </c>
      <c r="AB2218" s="24">
        <f t="shared" si="1080"/>
        <v>756.41139513453243</v>
      </c>
      <c r="AC2218" s="24">
        <f t="shared" si="1081"/>
        <v>650.49455476167998</v>
      </c>
      <c r="AE2218" s="14">
        <f t="shared" si="1082"/>
        <v>183.33333333333334</v>
      </c>
      <c r="AF2218" s="24">
        <f t="shared" si="1086"/>
        <v>500</v>
      </c>
      <c r="AG2218" s="3">
        <f t="shared" si="1083"/>
        <v>-1</v>
      </c>
      <c r="AH2218" s="3">
        <f>IF(AC2218&lt;=450,AthetaR30_0,IF(AC2218&gt;=650,AthetaR30_2,(IF(AC2218&lt;=550,AthetaR30_0+(AthetaR30_1-AthetaR30_0)/100*(AC2218-450),AthetaR30_1+(AthetaR30_2-AthetaR30_1)/100*(AC2218-450)))))</f>
        <v>0</v>
      </c>
      <c r="AI2218" s="3">
        <f>IF(AD2218&lt;=450,AthetaR60_0,IF(AD2218&gt;=650,AthetaR60_2,(IF(AD2218&lt;=550,AthetaR60_0+(AthetaR60_1-AthetaR60_0)/100*(AD2218-450),AthetaR60_1+(AthetaR60_2-AthetaR60_1)/100*(AD2218-450)))))</f>
        <v>0.5</v>
      </c>
      <c r="AJ2218" s="3">
        <f>IF(AE2218&lt;=450,AthetaR90_0,IF(AE2218&gt;=650,AthetaR90_2,(IF(AE2218&lt;=550,AthetaR90_0+(AthetaR90_1-AthetaR90_0)/100*(AE2218-450),AthetaR90_1+(AthetaR90_2-AthetaR90_1)/100*(AE2218-450)))))</f>
        <v>1.3</v>
      </c>
      <c r="AK2218" s="3">
        <f>IF(AF2218&lt;=450,AthetaR120_0,IF(AF2218&gt;=650,AthetaR120_2,(IF(AF2218&lt;=550,AthetaR120_0+(AthetaR120_1-AthetaR120_0)/100*(AF2218-450),AthetaR120_1+(AthetaR120_2-AthetaR120_1)/100*(AF2218-450)))))</f>
        <v>1.54</v>
      </c>
      <c r="AL2218" s="24">
        <f t="shared" si="1084"/>
        <v>756.41139513453243</v>
      </c>
      <c r="AM2218" s="14">
        <f t="shared" si="1085"/>
        <v>633.23229628101706</v>
      </c>
    </row>
    <row r="2219" spans="2:39" x14ac:dyDescent="0.25">
      <c r="B2219" s="3">
        <f t="shared" si="1068"/>
        <v>11005</v>
      </c>
      <c r="C2219" s="14">
        <f t="shared" si="1069"/>
        <v>183.41666666666666</v>
      </c>
      <c r="D2219" s="11">
        <f t="shared" si="1070"/>
        <v>1112.5545070197993</v>
      </c>
      <c r="E2219" s="11">
        <f t="shared" si="1056"/>
        <v>916.80183697820576</v>
      </c>
      <c r="F2219" s="11">
        <f t="shared" si="1071"/>
        <v>485.78854834255071</v>
      </c>
      <c r="G2219" s="11">
        <f t="shared" si="1057"/>
        <v>756.56763795052029</v>
      </c>
      <c r="H2219" s="11">
        <f t="shared" si="1058"/>
        <v>650.66827411683744</v>
      </c>
      <c r="I2219" s="24">
        <f t="shared" si="1072"/>
        <v>485.78854834255071</v>
      </c>
      <c r="J2219" s="12">
        <f t="shared" si="1059"/>
        <v>0.17617499517059712</v>
      </c>
      <c r="K2219" s="24">
        <f t="shared" si="1060"/>
        <v>656.19468545724294</v>
      </c>
      <c r="L2219" s="12">
        <f t="shared" si="1073"/>
        <v>0.16428466402850719</v>
      </c>
      <c r="M2219" s="24">
        <f t="shared" si="1074"/>
        <v>756.56763795052029</v>
      </c>
      <c r="N2219" s="12">
        <f t="shared" si="1061"/>
        <v>0.31027224590015368</v>
      </c>
      <c r="O2219" s="24">
        <f t="shared" si="1062"/>
        <v>1241.9748255386794</v>
      </c>
      <c r="P2219" s="12">
        <f t="shared" si="1075"/>
        <v>0.15669220792469016</v>
      </c>
      <c r="Q2219" s="24">
        <f t="shared" si="1076"/>
        <v>650.66827411683744</v>
      </c>
      <c r="R2219" s="12">
        <f t="shared" si="1063"/>
        <v>0.26009046529059932</v>
      </c>
      <c r="S2219" s="24">
        <f t="shared" si="1064"/>
        <v>814.88060287958615</v>
      </c>
      <c r="T2219" s="12">
        <f t="shared" si="1077"/>
        <v>0.17362211408537737</v>
      </c>
      <c r="W2219" s="24">
        <f t="shared" si="1078"/>
        <v>765.65529017104029</v>
      </c>
      <c r="X2219" s="24">
        <f t="shared" si="1079"/>
        <v>1059.2072079630511</v>
      </c>
      <c r="Y2219" s="13">
        <f t="shared" si="1065"/>
        <v>0.28516111387707921</v>
      </c>
      <c r="Z2219" s="24">
        <f t="shared" si="1066"/>
        <v>3778.6636701791367</v>
      </c>
      <c r="AA2219" s="24">
        <f t="shared" si="1067"/>
        <v>23342.831428834015</v>
      </c>
      <c r="AB2219" s="24">
        <f t="shared" si="1080"/>
        <v>756.56763795052029</v>
      </c>
      <c r="AC2219" s="24">
        <f t="shared" si="1081"/>
        <v>650.66827411683744</v>
      </c>
      <c r="AE2219" s="14">
        <f t="shared" si="1082"/>
        <v>183.41666666666666</v>
      </c>
      <c r="AF2219" s="24">
        <f t="shared" si="1086"/>
        <v>500</v>
      </c>
      <c r="AG2219" s="3">
        <f t="shared" si="1083"/>
        <v>-1</v>
      </c>
      <c r="AH2219" s="3">
        <f>IF(AC2219&lt;=450,AthetaR30_0,IF(AC2219&gt;=650,AthetaR30_2,(IF(AC2219&lt;=550,AthetaR30_0+(AthetaR30_1-AthetaR30_0)/100*(AC2219-450),AthetaR30_1+(AthetaR30_2-AthetaR30_1)/100*(AC2219-450)))))</f>
        <v>0</v>
      </c>
      <c r="AI2219" s="3">
        <f>IF(AD2219&lt;=450,AthetaR60_0,IF(AD2219&gt;=650,AthetaR60_2,(IF(AD2219&lt;=550,AthetaR60_0+(AthetaR60_1-AthetaR60_0)/100*(AD2219-450),AthetaR60_1+(AthetaR60_2-AthetaR60_1)/100*(AD2219-450)))))</f>
        <v>0.5</v>
      </c>
      <c r="AJ2219" s="3">
        <f>IF(AE2219&lt;=450,AthetaR90_0,IF(AE2219&gt;=650,AthetaR90_2,(IF(AE2219&lt;=550,AthetaR90_0+(AthetaR90_1-AthetaR90_0)/100*(AE2219-450),AthetaR90_1+(AthetaR90_2-AthetaR90_1)/100*(AE2219-450)))))</f>
        <v>1.3</v>
      </c>
      <c r="AK2219" s="3">
        <f>IF(AF2219&lt;=450,AthetaR120_0,IF(AF2219&gt;=650,AthetaR120_2,(IF(AF2219&lt;=550,AthetaR120_0+(AthetaR120_1-AthetaR120_0)/100*(AF2219-450),AthetaR120_1+(AthetaR120_2-AthetaR120_1)/100*(AF2219-450)))))</f>
        <v>1.54</v>
      </c>
      <c r="AL2219" s="24">
        <f t="shared" si="1084"/>
        <v>756.56763795052029</v>
      </c>
      <c r="AM2219" s="14">
        <f t="shared" si="1085"/>
        <v>633.38292720027755</v>
      </c>
    </row>
    <row r="2220" spans="2:39" x14ac:dyDescent="0.25">
      <c r="B2220" s="3">
        <f t="shared" si="1068"/>
        <v>11010</v>
      </c>
      <c r="C2220" s="14">
        <f t="shared" si="1069"/>
        <v>183.5</v>
      </c>
      <c r="D2220" s="11">
        <f t="shared" si="1070"/>
        <v>1112.6225195476384</v>
      </c>
      <c r="E2220" s="11">
        <f t="shared" si="1056"/>
        <v>917.01563532685782</v>
      </c>
      <c r="F2220" s="11">
        <f t="shared" si="1071"/>
        <v>485.95283300657923</v>
      </c>
      <c r="G2220" s="11">
        <f t="shared" si="1057"/>
        <v>756.72433015844501</v>
      </c>
      <c r="H2220" s="11">
        <f t="shared" si="1058"/>
        <v>650.84189623092277</v>
      </c>
      <c r="I2220" s="24">
        <f t="shared" si="1072"/>
        <v>485.95283300657923</v>
      </c>
      <c r="J2220" s="12">
        <f t="shared" si="1059"/>
        <v>0.1761439939709066</v>
      </c>
      <c r="K2220" s="24">
        <f t="shared" si="1060"/>
        <v>656.3101751882358</v>
      </c>
      <c r="L2220" s="12">
        <f t="shared" si="1073"/>
        <v>0.16423250504992201</v>
      </c>
      <c r="M2220" s="24">
        <f t="shared" si="1074"/>
        <v>756.72433015844501</v>
      </c>
      <c r="N2220" s="12">
        <f t="shared" si="1061"/>
        <v>0.31133648114289802</v>
      </c>
      <c r="O2220" s="24">
        <f t="shared" si="1062"/>
        <v>1237.729407927844</v>
      </c>
      <c r="P2220" s="12">
        <f t="shared" si="1075"/>
        <v>0.15713961016242578</v>
      </c>
      <c r="Q2220" s="24">
        <f t="shared" si="1076"/>
        <v>650.84189623092277</v>
      </c>
      <c r="R2220" s="12">
        <f t="shared" si="1063"/>
        <v>0.25999583987398966</v>
      </c>
      <c r="S2220" s="24">
        <f t="shared" si="1064"/>
        <v>815.17717845776463</v>
      </c>
      <c r="T2220" s="12">
        <f t="shared" si="1077"/>
        <v>0.1735247642665915</v>
      </c>
      <c r="W2220" s="24">
        <f t="shared" si="1078"/>
        <v>765.94045128491734</v>
      </c>
      <c r="X2220" s="24">
        <f t="shared" si="1079"/>
        <v>1055.0105850004379</v>
      </c>
      <c r="Y2220" s="13">
        <f t="shared" si="1065"/>
        <v>0.28632415930168653</v>
      </c>
      <c r="Z2220" s="24">
        <f t="shared" si="1066"/>
        <v>3776.8796010485121</v>
      </c>
      <c r="AA2220" s="24">
        <f t="shared" si="1067"/>
        <v>23347.337262913967</v>
      </c>
      <c r="AB2220" s="24">
        <f t="shared" si="1080"/>
        <v>756.72433015844501</v>
      </c>
      <c r="AC2220" s="24">
        <f t="shared" si="1081"/>
        <v>650.84189623092277</v>
      </c>
      <c r="AE2220" s="14">
        <f t="shared" si="1082"/>
        <v>183.5</v>
      </c>
      <c r="AF2220" s="24">
        <f t="shared" si="1086"/>
        <v>500</v>
      </c>
      <c r="AG2220" s="3">
        <f t="shared" si="1083"/>
        <v>-1</v>
      </c>
      <c r="AH2220" s="3">
        <f>IF(AC2220&lt;=450,AthetaR30_0,IF(AC2220&gt;=650,AthetaR30_2,(IF(AC2220&lt;=550,AthetaR30_0+(AthetaR30_1-AthetaR30_0)/100*(AC2220-450),AthetaR30_1+(AthetaR30_2-AthetaR30_1)/100*(AC2220-450)))))</f>
        <v>0</v>
      </c>
      <c r="AI2220" s="3">
        <f>IF(AD2220&lt;=450,AthetaR60_0,IF(AD2220&gt;=650,AthetaR60_2,(IF(AD2220&lt;=550,AthetaR60_0+(AthetaR60_1-AthetaR60_0)/100*(AD2220-450),AthetaR60_1+(AthetaR60_2-AthetaR60_1)/100*(AD2220-450)))))</f>
        <v>0.5</v>
      </c>
      <c r="AJ2220" s="3">
        <f>IF(AE2220&lt;=450,AthetaR90_0,IF(AE2220&gt;=650,AthetaR90_2,(IF(AE2220&lt;=550,AthetaR90_0+(AthetaR90_1-AthetaR90_0)/100*(AE2220-450),AthetaR90_1+(AthetaR90_2-AthetaR90_1)/100*(AE2220-450)))))</f>
        <v>1.3</v>
      </c>
      <c r="AK2220" s="3">
        <f>IF(AF2220&lt;=450,AthetaR120_0,IF(AF2220&gt;=650,AthetaR120_2,(IF(AF2220&lt;=550,AthetaR120_0+(AthetaR120_1-AthetaR120_0)/100*(AF2220-450),AthetaR120_1+(AthetaR120_2-AthetaR120_1)/100*(AF2220-450)))))</f>
        <v>1.54</v>
      </c>
      <c r="AL2220" s="24">
        <f t="shared" si="1084"/>
        <v>756.72433015844501</v>
      </c>
      <c r="AM2220" s="14">
        <f t="shared" si="1085"/>
        <v>633.53337747104445</v>
      </c>
    </row>
    <row r="2221" spans="2:39" x14ac:dyDescent="0.25">
      <c r="B2221" s="3">
        <f t="shared" si="1068"/>
        <v>11015</v>
      </c>
      <c r="C2221" s="14">
        <f t="shared" si="1069"/>
        <v>183.58333333333334</v>
      </c>
      <c r="D2221" s="11">
        <f t="shared" si="1070"/>
        <v>1112.6905012167979</v>
      </c>
      <c r="E2221" s="11">
        <f t="shared" si="1056"/>
        <v>917.22943367550999</v>
      </c>
      <c r="F2221" s="11">
        <f t="shared" si="1071"/>
        <v>486.11706551162916</v>
      </c>
      <c r="G2221" s="11">
        <f t="shared" si="1057"/>
        <v>756.88146976860742</v>
      </c>
      <c r="H2221" s="11">
        <f t="shared" si="1058"/>
        <v>651.0154209951894</v>
      </c>
      <c r="I2221" s="24">
        <f t="shared" si="1072"/>
        <v>486.11706551162916</v>
      </c>
      <c r="J2221" s="12">
        <f t="shared" si="1059"/>
        <v>0.17611299113213733</v>
      </c>
      <c r="K2221" s="24">
        <f t="shared" si="1060"/>
        <v>656.42571168791824</v>
      </c>
      <c r="L2221" s="12">
        <f t="shared" si="1073"/>
        <v>0.16418035747088131</v>
      </c>
      <c r="M2221" s="24">
        <f t="shared" si="1074"/>
        <v>756.88146976860742</v>
      </c>
      <c r="N2221" s="12">
        <f t="shared" si="1061"/>
        <v>0.31239803723610698</v>
      </c>
      <c r="O2221" s="24">
        <f t="shared" si="1062"/>
        <v>1233.5234941956246</v>
      </c>
      <c r="P2221" s="12">
        <f t="shared" si="1075"/>
        <v>0.1575850178898881</v>
      </c>
      <c r="Q2221" s="24">
        <f t="shared" si="1076"/>
        <v>651.0154209951894</v>
      </c>
      <c r="R2221" s="12">
        <f t="shared" si="1063"/>
        <v>0.25990095926674839</v>
      </c>
      <c r="S2221" s="24">
        <f t="shared" si="1064"/>
        <v>815.4747706864332</v>
      </c>
      <c r="T2221" s="12">
        <f t="shared" si="1077"/>
        <v>0.17342730524257899</v>
      </c>
      <c r="W2221" s="24">
        <f t="shared" si="1078"/>
        <v>766.22677544421902</v>
      </c>
      <c r="X2221" s="24">
        <f t="shared" si="1079"/>
        <v>1050.8652055229313</v>
      </c>
      <c r="Y2221" s="13">
        <f t="shared" si="1065"/>
        <v>0.28748054826028419</v>
      </c>
      <c r="Z2221" s="24">
        <f t="shared" si="1066"/>
        <v>3775.0664557822747</v>
      </c>
      <c r="AA2221" s="24">
        <f t="shared" si="1067"/>
        <v>23351.690348760403</v>
      </c>
      <c r="AB2221" s="24">
        <f t="shared" si="1080"/>
        <v>756.88146976860742</v>
      </c>
      <c r="AC2221" s="24">
        <f t="shared" si="1081"/>
        <v>651.0154209951894</v>
      </c>
      <c r="AE2221" s="14">
        <f t="shared" si="1082"/>
        <v>183.58333333333334</v>
      </c>
      <c r="AF2221" s="24">
        <f t="shared" si="1086"/>
        <v>500</v>
      </c>
      <c r="AG2221" s="3">
        <f t="shared" si="1083"/>
        <v>-1</v>
      </c>
      <c r="AH2221" s="3">
        <f>IF(AC2221&lt;=450,AthetaR30_0,IF(AC2221&gt;=650,AthetaR30_2,(IF(AC2221&lt;=550,AthetaR30_0+(AthetaR30_1-AthetaR30_0)/100*(AC2221-450),AthetaR30_1+(AthetaR30_2-AthetaR30_1)/100*(AC2221-450)))))</f>
        <v>0</v>
      </c>
      <c r="AI2221" s="3">
        <f>IF(AD2221&lt;=450,AthetaR60_0,IF(AD2221&gt;=650,AthetaR60_2,(IF(AD2221&lt;=550,AthetaR60_0+(AthetaR60_1-AthetaR60_0)/100*(AD2221-450),AthetaR60_1+(AthetaR60_2-AthetaR60_1)/100*(AD2221-450)))))</f>
        <v>0.5</v>
      </c>
      <c r="AJ2221" s="3">
        <f>IF(AE2221&lt;=450,AthetaR90_0,IF(AE2221&gt;=650,AthetaR90_2,(IF(AE2221&lt;=550,AthetaR90_0+(AthetaR90_1-AthetaR90_0)/100*(AE2221-450),AthetaR90_1+(AthetaR90_2-AthetaR90_1)/100*(AE2221-450)))))</f>
        <v>1.3</v>
      </c>
      <c r="AK2221" s="3">
        <f>IF(AF2221&lt;=450,AthetaR120_0,IF(AF2221&gt;=650,AthetaR120_2,(IF(AF2221&lt;=550,AthetaR120_0+(AthetaR120_1-AthetaR120_0)/100*(AF2221-450),AthetaR120_1+(AthetaR120_2-AthetaR120_1)/100*(AF2221-450)))))</f>
        <v>1.54</v>
      </c>
      <c r="AL2221" s="24">
        <f t="shared" si="1084"/>
        <v>756.88146976860742</v>
      </c>
      <c r="AM2221" s="14">
        <f t="shared" si="1085"/>
        <v>633.6836473655884</v>
      </c>
    </row>
    <row r="2222" spans="2:39" x14ac:dyDescent="0.25">
      <c r="B2222" s="3">
        <f t="shared" si="1068"/>
        <v>11020</v>
      </c>
      <c r="C2222" s="14">
        <f t="shared" si="1069"/>
        <v>183.66666666666666</v>
      </c>
      <c r="D2222" s="11">
        <f t="shared" si="1070"/>
        <v>1112.7584520552668</v>
      </c>
      <c r="E2222" s="11">
        <f t="shared" si="1056"/>
        <v>917.44323202416194</v>
      </c>
      <c r="F2222" s="11">
        <f t="shared" si="1071"/>
        <v>486.28124586910002</v>
      </c>
      <c r="G2222" s="11">
        <f t="shared" si="1057"/>
        <v>757.03905478649733</v>
      </c>
      <c r="H2222" s="11">
        <f t="shared" si="1058"/>
        <v>651.18884830043203</v>
      </c>
      <c r="I2222" s="24">
        <f t="shared" si="1072"/>
        <v>486.28124586910002</v>
      </c>
      <c r="J2222" s="12">
        <f t="shared" si="1059"/>
        <v>0.17608198666512689</v>
      </c>
      <c r="K2222" s="24">
        <f t="shared" si="1060"/>
        <v>656.54129494381107</v>
      </c>
      <c r="L2222" s="12">
        <f t="shared" si="1073"/>
        <v>0.16412822130425361</v>
      </c>
      <c r="M2222" s="24">
        <f t="shared" si="1074"/>
        <v>757.03905478649733</v>
      </c>
      <c r="N2222" s="12">
        <f t="shared" si="1061"/>
        <v>0.31345689805889687</v>
      </c>
      <c r="O2222" s="24">
        <f t="shared" si="1062"/>
        <v>1229.3566383692482</v>
      </c>
      <c r="P2222" s="12">
        <f t="shared" si="1075"/>
        <v>0.15802842652252153</v>
      </c>
      <c r="Q2222" s="24">
        <f t="shared" si="1076"/>
        <v>651.18884830043203</v>
      </c>
      <c r="R2222" s="12">
        <f t="shared" si="1063"/>
        <v>0.25980582254014445</v>
      </c>
      <c r="S2222" s="24">
        <f t="shared" si="1064"/>
        <v>815.77338447250099</v>
      </c>
      <c r="T2222" s="12">
        <f t="shared" si="1077"/>
        <v>0.17332973655268558</v>
      </c>
      <c r="W2222" s="24">
        <f t="shared" si="1078"/>
        <v>766.51425599247932</v>
      </c>
      <c r="X2222" s="24">
        <f t="shared" si="1079"/>
        <v>1046.7703314346118</v>
      </c>
      <c r="Y2222" s="13">
        <f t="shared" si="1065"/>
        <v>0.28863024205435456</v>
      </c>
      <c r="Z2222" s="24">
        <f t="shared" si="1066"/>
        <v>3773.2244007920654</v>
      </c>
      <c r="AA2222" s="24">
        <f t="shared" si="1067"/>
        <v>23355.891149198676</v>
      </c>
      <c r="AB2222" s="24">
        <f t="shared" si="1080"/>
        <v>757.03905478649733</v>
      </c>
      <c r="AC2222" s="24">
        <f t="shared" si="1081"/>
        <v>651.18884830043203</v>
      </c>
      <c r="AE2222" s="14">
        <f t="shared" si="1082"/>
        <v>183.66666666666666</v>
      </c>
      <c r="AF2222" s="24">
        <f t="shared" si="1086"/>
        <v>500</v>
      </c>
      <c r="AG2222" s="3">
        <f t="shared" si="1083"/>
        <v>-1</v>
      </c>
      <c r="AH2222" s="3">
        <f>IF(AC2222&lt;=450,AthetaR30_0,IF(AC2222&gt;=650,AthetaR30_2,(IF(AC2222&lt;=550,AthetaR30_0+(AthetaR30_1-AthetaR30_0)/100*(AC2222-450),AthetaR30_1+(AthetaR30_2-AthetaR30_1)/100*(AC2222-450)))))</f>
        <v>0</v>
      </c>
      <c r="AI2222" s="3">
        <f>IF(AD2222&lt;=450,AthetaR60_0,IF(AD2222&gt;=650,AthetaR60_2,(IF(AD2222&lt;=550,AthetaR60_0+(AthetaR60_1-AthetaR60_0)/100*(AD2222-450),AthetaR60_1+(AthetaR60_2-AthetaR60_1)/100*(AD2222-450)))))</f>
        <v>0.5</v>
      </c>
      <c r="AJ2222" s="3">
        <f>IF(AE2222&lt;=450,AthetaR90_0,IF(AE2222&gt;=650,AthetaR90_2,(IF(AE2222&lt;=550,AthetaR90_0+(AthetaR90_1-AthetaR90_0)/100*(AE2222-450),AthetaR90_1+(AthetaR90_2-AthetaR90_1)/100*(AE2222-450)))))</f>
        <v>1.3</v>
      </c>
      <c r="AK2222" s="3">
        <f>IF(AF2222&lt;=450,AthetaR120_0,IF(AF2222&gt;=650,AthetaR120_2,(IF(AF2222&lt;=550,AthetaR120_0+(AthetaR120_1-AthetaR120_0)/100*(AF2222-450),AthetaR120_1+(AthetaR120_2-AthetaR120_1)/100*(AF2222-450)))))</f>
        <v>1.54</v>
      </c>
      <c r="AL2222" s="24">
        <f t="shared" si="1084"/>
        <v>757.03905478649733</v>
      </c>
      <c r="AM2222" s="14">
        <f t="shared" si="1085"/>
        <v>633.83373715889309</v>
      </c>
    </row>
    <row r="2223" spans="2:39" x14ac:dyDescent="0.25">
      <c r="B2223" s="3">
        <f t="shared" si="1068"/>
        <v>11025</v>
      </c>
      <c r="C2223" s="14">
        <f t="shared" si="1069"/>
        <v>183.75</v>
      </c>
      <c r="D2223" s="11">
        <f t="shared" si="1070"/>
        <v>1112.8263720909979</v>
      </c>
      <c r="E2223" s="11">
        <f t="shared" si="1056"/>
        <v>917.65703037281412</v>
      </c>
      <c r="F2223" s="11">
        <f t="shared" si="1071"/>
        <v>486.4453740904043</v>
      </c>
      <c r="G2223" s="11">
        <f t="shared" si="1057"/>
        <v>757.19708321301982</v>
      </c>
      <c r="H2223" s="11">
        <f t="shared" si="1058"/>
        <v>651.36217803698469</v>
      </c>
      <c r="I2223" s="24">
        <f t="shared" si="1072"/>
        <v>486.4453740904043</v>
      </c>
      <c r="J2223" s="12">
        <f t="shared" si="1059"/>
        <v>0.17605098058071816</v>
      </c>
      <c r="K2223" s="24">
        <f t="shared" si="1060"/>
        <v>656.656924943381</v>
      </c>
      <c r="L2223" s="12">
        <f t="shared" si="1073"/>
        <v>0.16407609656284591</v>
      </c>
      <c r="M2223" s="24">
        <f t="shared" si="1074"/>
        <v>757.19708321301982</v>
      </c>
      <c r="N2223" s="12">
        <f t="shared" si="1061"/>
        <v>0.31451304789804252</v>
      </c>
      <c r="O2223" s="24">
        <f t="shared" si="1062"/>
        <v>1225.2284000511763</v>
      </c>
      <c r="P2223" s="12">
        <f t="shared" si="1075"/>
        <v>0.1584698316997607</v>
      </c>
      <c r="Q2223" s="24">
        <f t="shared" si="1076"/>
        <v>651.36217803698469</v>
      </c>
      <c r="R2223" s="12">
        <f t="shared" si="1063"/>
        <v>0.25971042876143224</v>
      </c>
      <c r="S2223" s="24">
        <f t="shared" si="1064"/>
        <v>816.0730247529815</v>
      </c>
      <c r="T2223" s="12">
        <f t="shared" si="1077"/>
        <v>0.17323205773400832</v>
      </c>
      <c r="W2223" s="24">
        <f t="shared" si="1078"/>
        <v>766.80288623453373</v>
      </c>
      <c r="X2223" s="24">
        <f t="shared" si="1079"/>
        <v>1042.7252359842346</v>
      </c>
      <c r="Y2223" s="13">
        <f t="shared" si="1065"/>
        <v>0.28977320350311742</v>
      </c>
      <c r="Z2223" s="24">
        <f t="shared" si="1066"/>
        <v>3771.3536034570097</v>
      </c>
      <c r="AA2223" s="24">
        <f t="shared" si="1067"/>
        <v>23359.940132796208</v>
      </c>
      <c r="AB2223" s="24">
        <f t="shared" si="1080"/>
        <v>757.19708321301982</v>
      </c>
      <c r="AC2223" s="24">
        <f t="shared" si="1081"/>
        <v>651.36217803698469</v>
      </c>
      <c r="AE2223" s="14">
        <f t="shared" si="1082"/>
        <v>183.75</v>
      </c>
      <c r="AF2223" s="24">
        <f t="shared" si="1086"/>
        <v>500</v>
      </c>
      <c r="AG2223" s="3">
        <f t="shared" si="1083"/>
        <v>-1</v>
      </c>
      <c r="AH2223" s="3">
        <f>IF(AC2223&lt;=450,AthetaR30_0,IF(AC2223&gt;=650,AthetaR30_2,(IF(AC2223&lt;=550,AthetaR30_0+(AthetaR30_1-AthetaR30_0)/100*(AC2223-450),AthetaR30_1+(AthetaR30_2-AthetaR30_1)/100*(AC2223-450)))))</f>
        <v>0</v>
      </c>
      <c r="AI2223" s="3">
        <f>IF(AD2223&lt;=450,AthetaR60_0,IF(AD2223&gt;=650,AthetaR60_2,(IF(AD2223&lt;=550,AthetaR60_0+(AthetaR60_1-AthetaR60_0)/100*(AD2223-450),AthetaR60_1+(AthetaR60_2-AthetaR60_1)/100*(AD2223-450)))))</f>
        <v>0.5</v>
      </c>
      <c r="AJ2223" s="3">
        <f>IF(AE2223&lt;=450,AthetaR90_0,IF(AE2223&gt;=650,AthetaR90_2,(IF(AE2223&lt;=550,AthetaR90_0+(AthetaR90_1-AthetaR90_0)/100*(AE2223-450),AthetaR90_1+(AthetaR90_2-AthetaR90_1)/100*(AE2223-450)))))</f>
        <v>1.3</v>
      </c>
      <c r="AK2223" s="3">
        <f>IF(AF2223&lt;=450,AthetaR120_0,IF(AF2223&gt;=650,AthetaR120_2,(IF(AF2223&lt;=550,AthetaR120_0+(AthetaR120_1-AthetaR120_0)/100*(AF2223-450),AthetaR120_1+(AthetaR120_2-AthetaR120_1)/100*(AF2223-450)))))</f>
        <v>1.54</v>
      </c>
      <c r="AL2223" s="24">
        <f t="shared" si="1084"/>
        <v>757.19708321301982</v>
      </c>
      <c r="AM2223" s="14">
        <f t="shared" si="1085"/>
        <v>633.98364712855675</v>
      </c>
    </row>
    <row r="2224" spans="2:39" x14ac:dyDescent="0.25">
      <c r="B2224" s="3">
        <f t="shared" si="1068"/>
        <v>11030</v>
      </c>
      <c r="C2224" s="14">
        <f t="shared" si="1069"/>
        <v>183.83333333333334</v>
      </c>
      <c r="D2224" s="11">
        <f t="shared" si="1070"/>
        <v>1112.8942613519041</v>
      </c>
      <c r="E2224" s="11">
        <f t="shared" si="1056"/>
        <v>917.8708287214663</v>
      </c>
      <c r="F2224" s="11">
        <f t="shared" si="1071"/>
        <v>486.60945018696714</v>
      </c>
      <c r="G2224" s="11">
        <f t="shared" si="1057"/>
        <v>757.35555304471961</v>
      </c>
      <c r="H2224" s="11">
        <f t="shared" si="1058"/>
        <v>651.53541009471871</v>
      </c>
      <c r="I2224" s="24">
        <f t="shared" si="1072"/>
        <v>486.60945018696714</v>
      </c>
      <c r="J2224" s="12">
        <f t="shared" si="1059"/>
        <v>0.17601997288975968</v>
      </c>
      <c r="K2224" s="24">
        <f t="shared" si="1060"/>
        <v>656.77260167403892</v>
      </c>
      <c r="L2224" s="12">
        <f t="shared" si="1073"/>
        <v>0.16402398325950421</v>
      </c>
      <c r="M2224" s="24">
        <f t="shared" si="1074"/>
        <v>757.35555304471961</v>
      </c>
      <c r="N2224" s="12">
        <f t="shared" si="1061"/>
        <v>0.31556647144470545</v>
      </c>
      <c r="O2224" s="24">
        <f t="shared" si="1062"/>
        <v>1221.1383443467626</v>
      </c>
      <c r="P2224" s="12">
        <f t="shared" si="1075"/>
        <v>0.15890922928265461</v>
      </c>
      <c r="Q2224" s="24">
        <f t="shared" si="1076"/>
        <v>651.53541009471871</v>
      </c>
      <c r="R2224" s="12">
        <f t="shared" si="1063"/>
        <v>0.25961477699383217</v>
      </c>
      <c r="S2224" s="24">
        <f t="shared" si="1064"/>
        <v>816.37369649521497</v>
      </c>
      <c r="T2224" s="12">
        <f t="shared" si="1077"/>
        <v>0.17313426832153353</v>
      </c>
      <c r="W2224" s="24">
        <f t="shared" si="1078"/>
        <v>767.09265943803689</v>
      </c>
      <c r="X2224" s="24">
        <f t="shared" si="1079"/>
        <v>1038.7292035959001</v>
      </c>
      <c r="Y2224" s="13">
        <f t="shared" si="1065"/>
        <v>0.29090939692713663</v>
      </c>
      <c r="Z2224" s="24">
        <f t="shared" si="1066"/>
        <v>3769.4542320857354</v>
      </c>
      <c r="AA2224" s="24">
        <f t="shared" si="1067"/>
        <v>23363.837773720301</v>
      </c>
      <c r="AB2224" s="24">
        <f t="shared" si="1080"/>
        <v>757.35555304471961</v>
      </c>
      <c r="AC2224" s="24">
        <f t="shared" si="1081"/>
        <v>651.53541009471871</v>
      </c>
      <c r="AE2224" s="14">
        <f t="shared" si="1082"/>
        <v>183.83333333333334</v>
      </c>
      <c r="AF2224" s="24">
        <f t="shared" si="1086"/>
        <v>500</v>
      </c>
      <c r="AG2224" s="3">
        <f t="shared" si="1083"/>
        <v>-1</v>
      </c>
      <c r="AH2224" s="3">
        <f>IF(AC2224&lt;=450,AthetaR30_0,IF(AC2224&gt;=650,AthetaR30_2,(IF(AC2224&lt;=550,AthetaR30_0+(AthetaR30_1-AthetaR30_0)/100*(AC2224-450),AthetaR30_1+(AthetaR30_2-AthetaR30_1)/100*(AC2224-450)))))</f>
        <v>0</v>
      </c>
      <c r="AI2224" s="3">
        <f>IF(AD2224&lt;=450,AthetaR60_0,IF(AD2224&gt;=650,AthetaR60_2,(IF(AD2224&lt;=550,AthetaR60_0+(AthetaR60_1-AthetaR60_0)/100*(AD2224-450),AthetaR60_1+(AthetaR60_2-AthetaR60_1)/100*(AD2224-450)))))</f>
        <v>0.5</v>
      </c>
      <c r="AJ2224" s="3">
        <f>IF(AE2224&lt;=450,AthetaR90_0,IF(AE2224&gt;=650,AthetaR90_2,(IF(AE2224&lt;=550,AthetaR90_0+(AthetaR90_1-AthetaR90_0)/100*(AE2224-450),AthetaR90_1+(AthetaR90_2-AthetaR90_1)/100*(AE2224-450)))))</f>
        <v>1.3</v>
      </c>
      <c r="AK2224" s="3">
        <f>IF(AF2224&lt;=450,AthetaR120_0,IF(AF2224&gt;=650,AthetaR120_2,(IF(AF2224&lt;=550,AthetaR120_0+(AthetaR120_1-AthetaR120_0)/100*(AF2224-450),AthetaR120_1+(AthetaR120_2-AthetaR120_1)/100*(AF2224-450)))))</f>
        <v>1.54</v>
      </c>
      <c r="AL2224" s="24">
        <f t="shared" si="1084"/>
        <v>757.35555304471961</v>
      </c>
      <c r="AM2224" s="14">
        <f t="shared" si="1085"/>
        <v>634.13337755469365</v>
      </c>
    </row>
    <row r="2225" spans="2:39" x14ac:dyDescent="0.25">
      <c r="B2225" s="3">
        <f t="shared" si="1068"/>
        <v>11035</v>
      </c>
      <c r="C2225" s="14">
        <f t="shared" si="1069"/>
        <v>183.91666666666666</v>
      </c>
      <c r="D2225" s="11">
        <f t="shared" si="1070"/>
        <v>1112.9621198658613</v>
      </c>
      <c r="E2225" s="11">
        <f t="shared" si="1056"/>
        <v>918.08462707011824</v>
      </c>
      <c r="F2225" s="11">
        <f t="shared" si="1071"/>
        <v>486.77347417022662</v>
      </c>
      <c r="G2225" s="11">
        <f t="shared" si="1057"/>
        <v>757.51446227400231</v>
      </c>
      <c r="H2225" s="11">
        <f t="shared" si="1058"/>
        <v>651.70854436304023</v>
      </c>
      <c r="I2225" s="24">
        <f t="shared" si="1072"/>
        <v>486.77347417022662</v>
      </c>
      <c r="J2225" s="12">
        <f t="shared" si="1059"/>
        <v>0.17598896360310504</v>
      </c>
      <c r="K2225" s="24">
        <f t="shared" si="1060"/>
        <v>656.88832512314207</v>
      </c>
      <c r="L2225" s="12">
        <f t="shared" si="1073"/>
        <v>0.16397188140701663</v>
      </c>
      <c r="M2225" s="24">
        <f t="shared" si="1074"/>
        <v>757.51446227400231</v>
      </c>
      <c r="N2225" s="12">
        <f t="shared" si="1061"/>
        <v>0.3166171537911085</v>
      </c>
      <c r="O2225" s="24">
        <f t="shared" si="1062"/>
        <v>1217.0860417928475</v>
      </c>
      <c r="P2225" s="12">
        <f t="shared" si="1075"/>
        <v>0.15934661535112368</v>
      </c>
      <c r="Q2225" s="24">
        <f t="shared" si="1076"/>
        <v>651.70854436304023</v>
      </c>
      <c r="R2225" s="12">
        <f t="shared" si="1063"/>
        <v>0.25951886629651372</v>
      </c>
      <c r="S2225" s="24">
        <f t="shared" si="1064"/>
        <v>816.67540469709115</v>
      </c>
      <c r="T2225" s="12">
        <f t="shared" si="1077"/>
        <v>0.17303636784798321</v>
      </c>
      <c r="W2225" s="24">
        <f t="shared" si="1078"/>
        <v>767.38356883496408</v>
      </c>
      <c r="X2225" s="24">
        <f t="shared" si="1079"/>
        <v>1034.7815297018153</v>
      </c>
      <c r="Y2225" s="13">
        <f t="shared" si="1065"/>
        <v>0.2920387881315909</v>
      </c>
      <c r="Z2225" s="24">
        <f t="shared" si="1066"/>
        <v>3767.526455878854</v>
      </c>
      <c r="AA2225" s="24">
        <f t="shared" si="1067"/>
        <v>23367.584551596956</v>
      </c>
      <c r="AB2225" s="24">
        <f t="shared" si="1080"/>
        <v>757.51446227400231</v>
      </c>
      <c r="AC2225" s="24">
        <f t="shared" si="1081"/>
        <v>651.70854436304023</v>
      </c>
      <c r="AE2225" s="14">
        <f t="shared" si="1082"/>
        <v>183.91666666666666</v>
      </c>
      <c r="AF2225" s="24">
        <f t="shared" si="1086"/>
        <v>500</v>
      </c>
      <c r="AG2225" s="3">
        <f t="shared" si="1083"/>
        <v>-1</v>
      </c>
      <c r="AH2225" s="3">
        <f>IF(AC2225&lt;=450,AthetaR30_0,IF(AC2225&gt;=650,AthetaR30_2,(IF(AC2225&lt;=550,AthetaR30_0+(AthetaR30_1-AthetaR30_0)/100*(AC2225-450),AthetaR30_1+(AthetaR30_2-AthetaR30_1)/100*(AC2225-450)))))</f>
        <v>0</v>
      </c>
      <c r="AI2225" s="3">
        <f>IF(AD2225&lt;=450,AthetaR60_0,IF(AD2225&gt;=650,AthetaR60_2,(IF(AD2225&lt;=550,AthetaR60_0+(AthetaR60_1-AthetaR60_0)/100*(AD2225-450),AthetaR60_1+(AthetaR60_2-AthetaR60_1)/100*(AD2225-450)))))</f>
        <v>0.5</v>
      </c>
      <c r="AJ2225" s="3">
        <f>IF(AE2225&lt;=450,AthetaR90_0,IF(AE2225&gt;=650,AthetaR90_2,(IF(AE2225&lt;=550,AthetaR90_0+(AthetaR90_1-AthetaR90_0)/100*(AE2225-450),AthetaR90_1+(AthetaR90_2-AthetaR90_1)/100*(AE2225-450)))))</f>
        <v>1.3</v>
      </c>
      <c r="AK2225" s="3">
        <f>IF(AF2225&lt;=450,AthetaR120_0,IF(AF2225&gt;=650,AthetaR120_2,(IF(AF2225&lt;=550,AthetaR120_0+(AthetaR120_1-AthetaR120_0)/100*(AF2225-450),AthetaR120_1+(AthetaR120_2-AthetaR120_1)/100*(AF2225-450)))))</f>
        <v>1.54</v>
      </c>
      <c r="AL2225" s="24">
        <f t="shared" si="1084"/>
        <v>757.51446227400231</v>
      </c>
      <c r="AM2225" s="14">
        <f t="shared" si="1085"/>
        <v>634.28292871983729</v>
      </c>
    </row>
    <row r="2226" spans="2:39" x14ac:dyDescent="0.25">
      <c r="B2226" s="3">
        <f t="shared" si="1068"/>
        <v>11040</v>
      </c>
      <c r="C2226" s="14">
        <f t="shared" si="1069"/>
        <v>184</v>
      </c>
      <c r="D2226" s="11">
        <f t="shared" si="1070"/>
        <v>1113.0299476607076</v>
      </c>
      <c r="E2226" s="11">
        <f t="shared" si="1056"/>
        <v>918.29842541877042</v>
      </c>
      <c r="F2226" s="11">
        <f t="shared" si="1071"/>
        <v>486.93744605163363</v>
      </c>
      <c r="G2226" s="11">
        <f t="shared" si="1057"/>
        <v>757.67380888935338</v>
      </c>
      <c r="H2226" s="11">
        <f t="shared" si="1058"/>
        <v>651.88158073088823</v>
      </c>
      <c r="I2226" s="24">
        <f t="shared" si="1072"/>
        <v>486.93744605163363</v>
      </c>
      <c r="J2226" s="12">
        <f t="shared" si="1059"/>
        <v>0.1759579527316131</v>
      </c>
      <c r="K2226" s="24">
        <f t="shared" si="1060"/>
        <v>657.00409527799286</v>
      </c>
      <c r="L2226" s="12">
        <f t="shared" si="1073"/>
        <v>0.1639197910181579</v>
      </c>
      <c r="M2226" s="24">
        <f t="shared" si="1074"/>
        <v>757.67380888935338</v>
      </c>
      <c r="N2226" s="12">
        <f t="shared" si="1061"/>
        <v>0.31766508042716857</v>
      </c>
      <c r="O2226" s="24">
        <f t="shared" si="1062"/>
        <v>1213.0710682872405</v>
      </c>
      <c r="P2226" s="12">
        <f t="shared" si="1075"/>
        <v>0.15978198620146136</v>
      </c>
      <c r="Q2226" s="24">
        <f t="shared" si="1076"/>
        <v>651.88158073088823</v>
      </c>
      <c r="R2226" s="12">
        <f t="shared" si="1063"/>
        <v>0.25942269572457605</v>
      </c>
      <c r="S2226" s="24">
        <f t="shared" si="1064"/>
        <v>816.97815438727457</v>
      </c>
      <c r="T2226" s="12">
        <f t="shared" si="1077"/>
        <v>0.17293835584387007</v>
      </c>
      <c r="W2226" s="24">
        <f t="shared" si="1078"/>
        <v>767.67560762309563</v>
      </c>
      <c r="X2226" s="24">
        <f t="shared" si="1079"/>
        <v>1030.8815205771332</v>
      </c>
      <c r="Y2226" s="13">
        <f t="shared" si="1065"/>
        <v>0.29316134438923735</v>
      </c>
      <c r="Z2226" s="24">
        <f t="shared" si="1066"/>
        <v>3765.5704448918696</v>
      </c>
      <c r="AA2226" s="24">
        <f t="shared" si="1067"/>
        <v>23371.180951371578</v>
      </c>
      <c r="AB2226" s="24">
        <f t="shared" si="1080"/>
        <v>757.67380888935338</v>
      </c>
      <c r="AC2226" s="24">
        <f t="shared" si="1081"/>
        <v>651.88158073088823</v>
      </c>
      <c r="AE2226" s="14">
        <f t="shared" si="1082"/>
        <v>184</v>
      </c>
      <c r="AF2226" s="24">
        <f t="shared" si="1086"/>
        <v>500</v>
      </c>
      <c r="AG2226" s="3">
        <f t="shared" si="1083"/>
        <v>-1</v>
      </c>
      <c r="AH2226" s="3">
        <f>IF(AC2226&lt;=450,AthetaR30_0,IF(AC2226&gt;=650,AthetaR30_2,(IF(AC2226&lt;=550,AthetaR30_0+(AthetaR30_1-AthetaR30_0)/100*(AC2226-450),AthetaR30_1+(AthetaR30_2-AthetaR30_1)/100*(AC2226-450)))))</f>
        <v>0</v>
      </c>
      <c r="AI2226" s="3">
        <f>IF(AD2226&lt;=450,AthetaR60_0,IF(AD2226&gt;=650,AthetaR60_2,(IF(AD2226&lt;=550,AthetaR60_0+(AthetaR60_1-AthetaR60_0)/100*(AD2226-450),AthetaR60_1+(AthetaR60_2-AthetaR60_1)/100*(AD2226-450)))))</f>
        <v>0.5</v>
      </c>
      <c r="AJ2226" s="3">
        <f>IF(AE2226&lt;=450,AthetaR90_0,IF(AE2226&gt;=650,AthetaR90_2,(IF(AE2226&lt;=550,AthetaR90_0+(AthetaR90_1-AthetaR90_0)/100*(AE2226-450),AthetaR90_1+(AthetaR90_2-AthetaR90_1)/100*(AE2226-450)))))</f>
        <v>1.3</v>
      </c>
      <c r="AK2226" s="3">
        <f>IF(AF2226&lt;=450,AthetaR120_0,IF(AF2226&gt;=650,AthetaR120_2,(IF(AF2226&lt;=550,AthetaR120_0+(AthetaR120_1-AthetaR120_0)/100*(AF2226-450),AthetaR120_1+(AthetaR120_2-AthetaR120_1)/100*(AF2226-450)))))</f>
        <v>1.54</v>
      </c>
      <c r="AL2226" s="24">
        <f t="shared" si="1084"/>
        <v>757.67380888935338</v>
      </c>
      <c r="AM2226" s="14">
        <f t="shared" si="1085"/>
        <v>634.43230090884379</v>
      </c>
    </row>
    <row r="2227" spans="2:39" x14ac:dyDescent="0.25">
      <c r="B2227" s="3">
        <f t="shared" si="1068"/>
        <v>11045</v>
      </c>
      <c r="C2227" s="14">
        <f t="shared" si="1069"/>
        <v>184.08333333333334</v>
      </c>
      <c r="D2227" s="11">
        <f t="shared" si="1070"/>
        <v>1113.0977447642429</v>
      </c>
      <c r="E2227" s="11">
        <f t="shared" si="1056"/>
        <v>918.51222376742248</v>
      </c>
      <c r="F2227" s="11">
        <f t="shared" si="1071"/>
        <v>487.10136584265177</v>
      </c>
      <c r="G2227" s="11">
        <f t="shared" si="1057"/>
        <v>757.83359087555482</v>
      </c>
      <c r="H2227" s="11">
        <f t="shared" si="1058"/>
        <v>652.05451908673206</v>
      </c>
      <c r="I2227" s="24">
        <f t="shared" si="1072"/>
        <v>487.10136584265177</v>
      </c>
      <c r="J2227" s="12">
        <f t="shared" si="1059"/>
        <v>0.17592694028614791</v>
      </c>
      <c r="K2227" s="24">
        <f t="shared" si="1060"/>
        <v>657.11991212583916</v>
      </c>
      <c r="L2227" s="12">
        <f t="shared" si="1073"/>
        <v>0.16386771210570536</v>
      </c>
      <c r="M2227" s="24">
        <f t="shared" si="1074"/>
        <v>757.83359087555482</v>
      </c>
      <c r="N2227" s="12">
        <f t="shared" si="1061"/>
        <v>0.31871023723708808</v>
      </c>
      <c r="O2227" s="24">
        <f t="shared" si="1062"/>
        <v>1209.0930050190887</v>
      </c>
      <c r="P2227" s="12">
        <f t="shared" si="1075"/>
        <v>0.16021533834377549</v>
      </c>
      <c r="Q2227" s="24">
        <f t="shared" si="1076"/>
        <v>652.05451908673206</v>
      </c>
      <c r="R2227" s="12">
        <f t="shared" si="1063"/>
        <v>0.25932626432902961</v>
      </c>
      <c r="S2227" s="24">
        <f t="shared" si="1064"/>
        <v>817.28195062543193</v>
      </c>
      <c r="T2227" s="12">
        <f t="shared" si="1077"/>
        <v>0.17284023183750991</v>
      </c>
      <c r="W2227" s="24">
        <f t="shared" si="1078"/>
        <v>767.96876896748483</v>
      </c>
      <c r="X2227" s="24">
        <f t="shared" si="1079"/>
        <v>1027.0284931768551</v>
      </c>
      <c r="Y2227" s="13">
        <f t="shared" si="1065"/>
        <v>0.29427703442307701</v>
      </c>
      <c r="Z2227" s="24">
        <f t="shared" si="1066"/>
        <v>3763.5863699984411</v>
      </c>
      <c r="AA2227" s="24">
        <f t="shared" si="1067"/>
        <v>23374.627463170153</v>
      </c>
      <c r="AB2227" s="24">
        <f t="shared" si="1080"/>
        <v>757.83359087555482</v>
      </c>
      <c r="AC2227" s="24">
        <f t="shared" si="1081"/>
        <v>652.05451908673206</v>
      </c>
      <c r="AE2227" s="14">
        <f t="shared" si="1082"/>
        <v>184.08333333333334</v>
      </c>
      <c r="AF2227" s="24">
        <f t="shared" si="1086"/>
        <v>500</v>
      </c>
      <c r="AG2227" s="3">
        <f t="shared" si="1083"/>
        <v>-1</v>
      </c>
      <c r="AH2227" s="3">
        <f>IF(AC2227&lt;=450,AthetaR30_0,IF(AC2227&gt;=650,AthetaR30_2,(IF(AC2227&lt;=550,AthetaR30_0+(AthetaR30_1-AthetaR30_0)/100*(AC2227-450),AthetaR30_1+(AthetaR30_2-AthetaR30_1)/100*(AC2227-450)))))</f>
        <v>0</v>
      </c>
      <c r="AI2227" s="3">
        <f>IF(AD2227&lt;=450,AthetaR60_0,IF(AD2227&gt;=650,AthetaR60_2,(IF(AD2227&lt;=550,AthetaR60_0+(AthetaR60_1-AthetaR60_0)/100*(AD2227-450),AthetaR60_1+(AthetaR60_2-AthetaR60_1)/100*(AD2227-450)))))</f>
        <v>0.5</v>
      </c>
      <c r="AJ2227" s="3">
        <f>IF(AE2227&lt;=450,AthetaR90_0,IF(AE2227&gt;=650,AthetaR90_2,(IF(AE2227&lt;=550,AthetaR90_0+(AthetaR90_1-AthetaR90_0)/100*(AE2227-450),AthetaR90_1+(AthetaR90_2-AthetaR90_1)/100*(AE2227-450)))))</f>
        <v>1.3</v>
      </c>
      <c r="AK2227" s="3">
        <f>IF(AF2227&lt;=450,AthetaR120_0,IF(AF2227&gt;=650,AthetaR120_2,(IF(AF2227&lt;=550,AthetaR120_0+(AthetaR120_1-AthetaR120_0)/100*(AF2227-450),AthetaR120_1+(AthetaR120_2-AthetaR120_1)/100*(AF2227-450)))))</f>
        <v>1.54</v>
      </c>
      <c r="AL2227" s="24">
        <f t="shared" si="1084"/>
        <v>757.83359087555482</v>
      </c>
      <c r="AM2227" s="14">
        <f t="shared" si="1085"/>
        <v>634.5814944087964</v>
      </c>
    </row>
    <row r="2228" spans="2:39" x14ac:dyDescent="0.25">
      <c r="B2228" s="3">
        <f t="shared" si="1068"/>
        <v>11050</v>
      </c>
      <c r="C2228" s="14">
        <f t="shared" si="1069"/>
        <v>184.16666666666666</v>
      </c>
      <c r="D2228" s="11">
        <f t="shared" si="1070"/>
        <v>1113.1655112042297</v>
      </c>
      <c r="E2228" s="11">
        <f t="shared" si="1056"/>
        <v>918.72602211607455</v>
      </c>
      <c r="F2228" s="11">
        <f t="shared" si="1071"/>
        <v>487.26523355475746</v>
      </c>
      <c r="G2228" s="11">
        <f t="shared" si="1057"/>
        <v>757.99380621389855</v>
      </c>
      <c r="H2228" s="11">
        <f t="shared" si="1058"/>
        <v>652.2273593185696</v>
      </c>
      <c r="I2228" s="24">
        <f t="shared" si="1072"/>
        <v>487.26523355475746</v>
      </c>
      <c r="J2228" s="12">
        <f t="shared" si="1059"/>
        <v>0.17589592627757886</v>
      </c>
      <c r="K2228" s="24">
        <f t="shared" si="1060"/>
        <v>657.2357756538745</v>
      </c>
      <c r="L2228" s="12">
        <f t="shared" si="1073"/>
        <v>0.16381564468238693</v>
      </c>
      <c r="M2228" s="24">
        <f t="shared" si="1074"/>
        <v>757.99380621389855</v>
      </c>
      <c r="N2228" s="12">
        <f t="shared" si="1061"/>
        <v>0.31975261049590104</v>
      </c>
      <c r="O2228" s="24">
        <f t="shared" si="1062"/>
        <v>1205.1514384001487</v>
      </c>
      <c r="P2228" s="12">
        <f t="shared" si="1075"/>
        <v>0.1606466684992974</v>
      </c>
      <c r="Q2228" s="24">
        <f t="shared" si="1076"/>
        <v>652.2273593185696</v>
      </c>
      <c r="R2228" s="12">
        <f t="shared" si="1063"/>
        <v>0.25922957115677747</v>
      </c>
      <c r="S2228" s="24">
        <f t="shared" si="1064"/>
        <v>817.58679850246131</v>
      </c>
      <c r="T2228" s="12">
        <f t="shared" si="1077"/>
        <v>0.17274199535493398</v>
      </c>
      <c r="W2228" s="24">
        <f t="shared" si="1078"/>
        <v>768.26304600190792</v>
      </c>
      <c r="X2228" s="24">
        <f t="shared" si="1079"/>
        <v>1023.2217749747991</v>
      </c>
      <c r="Y2228" s="13">
        <f t="shared" si="1065"/>
        <v>0.29538582838875793</v>
      </c>
      <c r="Z2228" s="24">
        <f t="shared" si="1066"/>
        <v>3761.5744028541658</v>
      </c>
      <c r="AA2228" s="24">
        <f t="shared" si="1067"/>
        <v>23377.92458216277</v>
      </c>
      <c r="AB2228" s="24">
        <f t="shared" si="1080"/>
        <v>757.99380621389855</v>
      </c>
      <c r="AC2228" s="24">
        <f t="shared" si="1081"/>
        <v>652.2273593185696</v>
      </c>
      <c r="AE2228" s="14">
        <f t="shared" si="1082"/>
        <v>184.16666666666666</v>
      </c>
      <c r="AF2228" s="24">
        <f t="shared" si="1086"/>
        <v>500</v>
      </c>
      <c r="AG2228" s="3">
        <f t="shared" si="1083"/>
        <v>-1</v>
      </c>
      <c r="AH2228" s="3">
        <f>IF(AC2228&lt;=450,AthetaR30_0,IF(AC2228&gt;=650,AthetaR30_2,(IF(AC2228&lt;=550,AthetaR30_0+(AthetaR30_1-AthetaR30_0)/100*(AC2228-450),AthetaR30_1+(AthetaR30_2-AthetaR30_1)/100*(AC2228-450)))))</f>
        <v>0</v>
      </c>
      <c r="AI2228" s="3">
        <f>IF(AD2228&lt;=450,AthetaR60_0,IF(AD2228&gt;=650,AthetaR60_2,(IF(AD2228&lt;=550,AthetaR60_0+(AthetaR60_1-AthetaR60_0)/100*(AD2228-450),AthetaR60_1+(AthetaR60_2-AthetaR60_1)/100*(AD2228-450)))))</f>
        <v>0.5</v>
      </c>
      <c r="AJ2228" s="3">
        <f>IF(AE2228&lt;=450,AthetaR90_0,IF(AE2228&gt;=650,AthetaR90_2,(IF(AE2228&lt;=550,AthetaR90_0+(AthetaR90_1-AthetaR90_0)/100*(AE2228-450),AthetaR90_1+(AthetaR90_2-AthetaR90_1)/100*(AE2228-450)))))</f>
        <v>1.3</v>
      </c>
      <c r="AK2228" s="3">
        <f>IF(AF2228&lt;=450,AthetaR120_0,IF(AF2228&gt;=650,AthetaR120_2,(IF(AF2228&lt;=550,AthetaR120_0+(AthetaR120_1-AthetaR120_0)/100*(AF2228-450),AthetaR120_1+(AthetaR120_2-AthetaR120_1)/100*(AF2228-450)))))</f>
        <v>1.54</v>
      </c>
      <c r="AL2228" s="24">
        <f t="shared" si="1084"/>
        <v>757.99380621389855</v>
      </c>
      <c r="AM2228" s="14">
        <f t="shared" si="1085"/>
        <v>634.73050950891161</v>
      </c>
    </row>
    <row r="2229" spans="2:39" x14ac:dyDescent="0.25">
      <c r="B2229" s="3">
        <f t="shared" si="1068"/>
        <v>11055</v>
      </c>
      <c r="C2229" s="14">
        <f t="shared" si="1069"/>
        <v>184.25</v>
      </c>
      <c r="D2229" s="11">
        <f t="shared" si="1070"/>
        <v>1113.2332470083925</v>
      </c>
      <c r="E2229" s="11">
        <f t="shared" si="1056"/>
        <v>918.93982046472661</v>
      </c>
      <c r="F2229" s="11">
        <f t="shared" si="1071"/>
        <v>487.42904919943982</v>
      </c>
      <c r="G2229" s="11">
        <f t="shared" si="1057"/>
        <v>758.15445288239789</v>
      </c>
      <c r="H2229" s="11">
        <f t="shared" si="1058"/>
        <v>652.40010131392455</v>
      </c>
      <c r="I2229" s="24">
        <f t="shared" si="1072"/>
        <v>487.42904919943982</v>
      </c>
      <c r="J2229" s="12">
        <f t="shared" si="1059"/>
        <v>0.17586491071678009</v>
      </c>
      <c r="K2229" s="24">
        <f t="shared" si="1060"/>
        <v>657.35168584923883</v>
      </c>
      <c r="L2229" s="12">
        <f t="shared" si="1073"/>
        <v>0.16376358876094077</v>
      </c>
      <c r="M2229" s="24">
        <f t="shared" si="1074"/>
        <v>758.15445288239789</v>
      </c>
      <c r="N2229" s="12">
        <f t="shared" si="1061"/>
        <v>0.32079218686598504</v>
      </c>
      <c r="O2229" s="24">
        <f t="shared" si="1062"/>
        <v>1201.2459599969077</v>
      </c>
      <c r="P2229" s="12">
        <f t="shared" si="1075"/>
        <v>0.16107597359788953</v>
      </c>
      <c r="Q2229" s="24">
        <f t="shared" si="1076"/>
        <v>652.40010131392455</v>
      </c>
      <c r="R2229" s="12">
        <f t="shared" si="1063"/>
        <v>0.25913261525059705</v>
      </c>
      <c r="S2229" s="24">
        <f t="shared" si="1064"/>
        <v>817.89270314072269</v>
      </c>
      <c r="T2229" s="12">
        <f t="shared" si="1077"/>
        <v>0.172643645919967</v>
      </c>
      <c r="W2229" s="24">
        <f t="shared" si="1078"/>
        <v>768.55843183029663</v>
      </c>
      <c r="X2229" s="24">
        <f t="shared" si="1079"/>
        <v>1019.4607038046099</v>
      </c>
      <c r="Y2229" s="13">
        <f t="shared" si="1065"/>
        <v>0.29648769785672235</v>
      </c>
      <c r="Z2229" s="24">
        <f t="shared" si="1066"/>
        <v>3759.5347158607497</v>
      </c>
      <c r="AA2229" s="24">
        <f t="shared" si="1067"/>
        <v>23381.072808427962</v>
      </c>
      <c r="AB2229" s="24">
        <f t="shared" si="1080"/>
        <v>758.15445288239789</v>
      </c>
      <c r="AC2229" s="24">
        <f t="shared" si="1081"/>
        <v>652.40010131392455</v>
      </c>
      <c r="AE2229" s="14">
        <f t="shared" si="1082"/>
        <v>184.25</v>
      </c>
      <c r="AF2229" s="24">
        <f t="shared" si="1086"/>
        <v>500</v>
      </c>
      <c r="AG2229" s="3">
        <f t="shared" si="1083"/>
        <v>-1</v>
      </c>
      <c r="AH2229" s="3">
        <f>IF(AC2229&lt;=450,AthetaR30_0,IF(AC2229&gt;=650,AthetaR30_2,(IF(AC2229&lt;=550,AthetaR30_0+(AthetaR30_1-AthetaR30_0)/100*(AC2229-450),AthetaR30_1+(AthetaR30_2-AthetaR30_1)/100*(AC2229-450)))))</f>
        <v>0</v>
      </c>
      <c r="AI2229" s="3">
        <f>IF(AD2229&lt;=450,AthetaR60_0,IF(AD2229&gt;=650,AthetaR60_2,(IF(AD2229&lt;=550,AthetaR60_0+(AthetaR60_1-AthetaR60_0)/100*(AD2229-450),AthetaR60_1+(AthetaR60_2-AthetaR60_1)/100*(AD2229-450)))))</f>
        <v>0.5</v>
      </c>
      <c r="AJ2229" s="3">
        <f>IF(AE2229&lt;=450,AthetaR90_0,IF(AE2229&gt;=650,AthetaR90_2,(IF(AE2229&lt;=550,AthetaR90_0+(AthetaR90_1-AthetaR90_0)/100*(AE2229-450),AthetaR90_1+(AthetaR90_2-AthetaR90_1)/100*(AE2229-450)))))</f>
        <v>1.3</v>
      </c>
      <c r="AK2229" s="3">
        <f>IF(AF2229&lt;=450,AthetaR120_0,IF(AF2229&gt;=650,AthetaR120_2,(IF(AF2229&lt;=550,AthetaR120_0+(AthetaR120_1-AthetaR120_0)/100*(AF2229-450),AthetaR120_1+(AthetaR120_2-AthetaR120_1)/100*(AF2229-450)))))</f>
        <v>1.54</v>
      </c>
      <c r="AL2229" s="24">
        <f t="shared" si="1084"/>
        <v>758.15445288239789</v>
      </c>
      <c r="AM2229" s="14">
        <f t="shared" si="1085"/>
        <v>634.87934650044508</v>
      </c>
    </row>
    <row r="2230" spans="2:39" x14ac:dyDescent="0.25">
      <c r="B2230" s="3">
        <f t="shared" si="1068"/>
        <v>11060</v>
      </c>
      <c r="C2230" s="14">
        <f t="shared" si="1069"/>
        <v>184.33333333333334</v>
      </c>
      <c r="D2230" s="11">
        <f t="shared" si="1070"/>
        <v>1113.3009522044188</v>
      </c>
      <c r="E2230" s="11">
        <f t="shared" si="1056"/>
        <v>919.15361881337867</v>
      </c>
      <c r="F2230" s="11">
        <f t="shared" si="1071"/>
        <v>487.59281278820077</v>
      </c>
      <c r="G2230" s="11">
        <f t="shared" si="1057"/>
        <v>758.31552885599581</v>
      </c>
      <c r="H2230" s="11">
        <f t="shared" si="1058"/>
        <v>652.5727449598445</v>
      </c>
      <c r="I2230" s="24">
        <f t="shared" si="1072"/>
        <v>487.59281278820077</v>
      </c>
      <c r="J2230" s="12">
        <f t="shared" si="1059"/>
        <v>0.17583389361463095</v>
      </c>
      <c r="K2230" s="24">
        <f t="shared" si="1060"/>
        <v>657.46764269901769</v>
      </c>
      <c r="L2230" s="12">
        <f t="shared" si="1073"/>
        <v>0.16371154435405957</v>
      </c>
      <c r="M2230" s="24">
        <f t="shared" si="1074"/>
        <v>758.31552885599581</v>
      </c>
      <c r="N2230" s="12">
        <f t="shared" si="1061"/>
        <v>0.32182895339353385</v>
      </c>
      <c r="O2230" s="24">
        <f t="shared" si="1062"/>
        <v>1197.3761664635858</v>
      </c>
      <c r="P2230" s="12">
        <f t="shared" si="1075"/>
        <v>0.16150325077533409</v>
      </c>
      <c r="Q2230" s="24">
        <f t="shared" si="1076"/>
        <v>652.5727449598445</v>
      </c>
      <c r="R2230" s="12">
        <f t="shared" si="1063"/>
        <v>0.25903539564912081</v>
      </c>
      <c r="S2230" s="24">
        <f t="shared" si="1064"/>
        <v>818.19966969427196</v>
      </c>
      <c r="T2230" s="12">
        <f t="shared" si="1077"/>
        <v>0.17254518305413305</v>
      </c>
      <c r="W2230" s="24">
        <f t="shared" si="1078"/>
        <v>768.85491952815335</v>
      </c>
      <c r="X2230" s="24">
        <f t="shared" si="1079"/>
        <v>1015.7446277028</v>
      </c>
      <c r="Y2230" s="13">
        <f t="shared" si="1065"/>
        <v>0.29758261579412687</v>
      </c>
      <c r="Z2230" s="24">
        <f t="shared" si="1066"/>
        <v>3757.467482130633</v>
      </c>
      <c r="AA2230" s="24">
        <f t="shared" si="1067"/>
        <v>23384.072646818604</v>
      </c>
      <c r="AB2230" s="24">
        <f t="shared" si="1080"/>
        <v>758.31552885599581</v>
      </c>
      <c r="AC2230" s="24">
        <f t="shared" si="1081"/>
        <v>652.5727449598445</v>
      </c>
      <c r="AE2230" s="14">
        <f t="shared" si="1082"/>
        <v>184.33333333333334</v>
      </c>
      <c r="AF2230" s="24">
        <f t="shared" si="1086"/>
        <v>500</v>
      </c>
      <c r="AG2230" s="3">
        <f t="shared" si="1083"/>
        <v>-1</v>
      </c>
      <c r="AH2230" s="3">
        <f>IF(AC2230&lt;=450,AthetaR30_0,IF(AC2230&gt;=650,AthetaR30_2,(IF(AC2230&lt;=550,AthetaR30_0+(AthetaR30_1-AthetaR30_0)/100*(AC2230-450),AthetaR30_1+(AthetaR30_2-AthetaR30_1)/100*(AC2230-450)))))</f>
        <v>0</v>
      </c>
      <c r="AI2230" s="3">
        <f>IF(AD2230&lt;=450,AthetaR60_0,IF(AD2230&gt;=650,AthetaR60_2,(IF(AD2230&lt;=550,AthetaR60_0+(AthetaR60_1-AthetaR60_0)/100*(AD2230-450),AthetaR60_1+(AthetaR60_2-AthetaR60_1)/100*(AD2230-450)))))</f>
        <v>0.5</v>
      </c>
      <c r="AJ2230" s="3">
        <f>IF(AE2230&lt;=450,AthetaR90_0,IF(AE2230&gt;=650,AthetaR90_2,(IF(AE2230&lt;=550,AthetaR90_0+(AthetaR90_1-AthetaR90_0)/100*(AE2230-450),AthetaR90_1+(AthetaR90_2-AthetaR90_1)/100*(AE2230-450)))))</f>
        <v>1.3</v>
      </c>
      <c r="AK2230" s="3">
        <f>IF(AF2230&lt;=450,AthetaR120_0,IF(AF2230&gt;=650,AthetaR120_2,(IF(AF2230&lt;=550,AthetaR120_0+(AthetaR120_1-AthetaR120_0)/100*(AF2230-450),AthetaR120_1+(AthetaR120_2-AthetaR120_1)/100*(AF2230-450)))))</f>
        <v>1.54</v>
      </c>
      <c r="AL2230" s="24">
        <f t="shared" si="1084"/>
        <v>758.31552885599581</v>
      </c>
      <c r="AM2230" s="14">
        <f t="shared" si="1085"/>
        <v>635.02800567659995</v>
      </c>
    </row>
    <row r="2231" spans="2:39" x14ac:dyDescent="0.25">
      <c r="B2231" s="3">
        <f t="shared" si="1068"/>
        <v>11065</v>
      </c>
      <c r="C2231" s="14">
        <f t="shared" si="1069"/>
        <v>184.41666666666666</v>
      </c>
      <c r="D2231" s="11">
        <f t="shared" si="1070"/>
        <v>1113.3686268199581</v>
      </c>
      <c r="E2231" s="11">
        <f t="shared" si="1056"/>
        <v>919.36741716203073</v>
      </c>
      <c r="F2231" s="11">
        <f t="shared" si="1071"/>
        <v>487.75652433255482</v>
      </c>
      <c r="G2231" s="11">
        <f t="shared" si="1057"/>
        <v>758.47703210677116</v>
      </c>
      <c r="H2231" s="11">
        <f t="shared" si="1058"/>
        <v>652.74529014289863</v>
      </c>
      <c r="I2231" s="24">
        <f t="shared" si="1072"/>
        <v>487.75652433255482</v>
      </c>
      <c r="J2231" s="12">
        <f t="shared" si="1059"/>
        <v>0.17580287498201558</v>
      </c>
      <c r="K2231" s="24">
        <f t="shared" si="1060"/>
        <v>657.58364619024314</v>
      </c>
      <c r="L2231" s="12">
        <f t="shared" si="1073"/>
        <v>0.1636595114744385</v>
      </c>
      <c r="M2231" s="24">
        <f t="shared" si="1074"/>
        <v>758.47703210677116</v>
      </c>
      <c r="N2231" s="12">
        <f t="shared" si="1061"/>
        <v>0.32286289750499864</v>
      </c>
      <c r="O2231" s="24">
        <f t="shared" si="1062"/>
        <v>1193.5416594759745</v>
      </c>
      <c r="P2231" s="12">
        <f t="shared" si="1075"/>
        <v>0.16192849737080989</v>
      </c>
      <c r="Q2231" s="24">
        <f t="shared" si="1076"/>
        <v>652.74529014289863</v>
      </c>
      <c r="R2231" s="12">
        <f t="shared" si="1063"/>
        <v>0.25893791138681771</v>
      </c>
      <c r="S2231" s="24">
        <f t="shared" si="1064"/>
        <v>818.50770334909521</v>
      </c>
      <c r="T2231" s="12">
        <f t="shared" si="1077"/>
        <v>0.17244660627671568</v>
      </c>
      <c r="W2231" s="24">
        <f t="shared" si="1078"/>
        <v>769.15250214394746</v>
      </c>
      <c r="X2231" s="24">
        <f t="shared" si="1079"/>
        <v>1012.072904753823</v>
      </c>
      <c r="Y2231" s="13">
        <f t="shared" si="1065"/>
        <v>0.29867055654654917</v>
      </c>
      <c r="Z2231" s="24">
        <f t="shared" si="1066"/>
        <v>3755.3728754520816</v>
      </c>
      <c r="AA2231" s="24">
        <f t="shared" si="1067"/>
        <v>23386.924606829394</v>
      </c>
      <c r="AB2231" s="24">
        <f t="shared" si="1080"/>
        <v>758.47703210677116</v>
      </c>
      <c r="AC2231" s="24">
        <f t="shared" si="1081"/>
        <v>652.74529014289863</v>
      </c>
      <c r="AE2231" s="14">
        <f t="shared" si="1082"/>
        <v>184.41666666666666</v>
      </c>
      <c r="AF2231" s="24">
        <f t="shared" si="1086"/>
        <v>500</v>
      </c>
      <c r="AG2231" s="3">
        <f t="shared" si="1083"/>
        <v>-1</v>
      </c>
      <c r="AH2231" s="3">
        <f>IF(AC2231&lt;=450,AthetaR30_0,IF(AC2231&gt;=650,AthetaR30_2,(IF(AC2231&lt;=550,AthetaR30_0+(AthetaR30_1-AthetaR30_0)/100*(AC2231-450),AthetaR30_1+(AthetaR30_2-AthetaR30_1)/100*(AC2231-450)))))</f>
        <v>0</v>
      </c>
      <c r="AI2231" s="3">
        <f>IF(AD2231&lt;=450,AthetaR60_0,IF(AD2231&gt;=650,AthetaR60_2,(IF(AD2231&lt;=550,AthetaR60_0+(AthetaR60_1-AthetaR60_0)/100*(AD2231-450),AthetaR60_1+(AthetaR60_2-AthetaR60_1)/100*(AD2231-450)))))</f>
        <v>0.5</v>
      </c>
      <c r="AJ2231" s="3">
        <f>IF(AE2231&lt;=450,AthetaR90_0,IF(AE2231&gt;=650,AthetaR90_2,(IF(AE2231&lt;=550,AthetaR90_0+(AthetaR90_1-AthetaR90_0)/100*(AE2231-450),AthetaR90_1+(AthetaR90_2-AthetaR90_1)/100*(AE2231-450)))))</f>
        <v>1.3</v>
      </c>
      <c r="AK2231" s="3">
        <f>IF(AF2231&lt;=450,AthetaR120_0,IF(AF2231&gt;=650,AthetaR120_2,(IF(AF2231&lt;=550,AthetaR120_0+(AthetaR120_1-AthetaR120_0)/100*(AF2231-450),AthetaR120_1+(AthetaR120_2-AthetaR120_1)/100*(AF2231-450)))))</f>
        <v>1.54</v>
      </c>
      <c r="AL2231" s="24">
        <f t="shared" si="1084"/>
        <v>758.47703210677116</v>
      </c>
      <c r="AM2231" s="14">
        <f t="shared" si="1085"/>
        <v>635.17648733243482</v>
      </c>
    </row>
    <row r="2232" spans="2:39" x14ac:dyDescent="0.25">
      <c r="B2232" s="3">
        <f t="shared" si="1068"/>
        <v>11070</v>
      </c>
      <c r="C2232" s="14">
        <f t="shared" si="1069"/>
        <v>184.5</v>
      </c>
      <c r="D2232" s="11">
        <f t="shared" si="1070"/>
        <v>1113.4362708826227</v>
      </c>
      <c r="E2232" s="11">
        <f t="shared" si="1056"/>
        <v>919.5812155106828</v>
      </c>
      <c r="F2232" s="11">
        <f t="shared" si="1071"/>
        <v>487.92018384402928</v>
      </c>
      <c r="G2232" s="11">
        <f t="shared" si="1057"/>
        <v>758.63896060414197</v>
      </c>
      <c r="H2232" s="11">
        <f t="shared" si="1058"/>
        <v>652.91773674917533</v>
      </c>
      <c r="I2232" s="24">
        <f t="shared" si="1072"/>
        <v>487.92018384402928</v>
      </c>
      <c r="J2232" s="12">
        <f t="shared" si="1059"/>
        <v>0.17577185482982319</v>
      </c>
      <c r="K2232" s="24">
        <f t="shared" si="1060"/>
        <v>657.69969630989283</v>
      </c>
      <c r="L2232" s="12">
        <f t="shared" si="1073"/>
        <v>0.16360749013474332</v>
      </c>
      <c r="M2232" s="24">
        <f t="shared" si="1074"/>
        <v>758.63896060414197</v>
      </c>
      <c r="N2232" s="12">
        <f t="shared" si="1061"/>
        <v>0.3238940070034953</v>
      </c>
      <c r="O2232" s="24">
        <f t="shared" si="1062"/>
        <v>1189.7420456661275</v>
      </c>
      <c r="P2232" s="12">
        <f t="shared" si="1075"/>
        <v>0.16235171092421688</v>
      </c>
      <c r="Q2232" s="24">
        <f t="shared" si="1076"/>
        <v>652.91773674917533</v>
      </c>
      <c r="R2232" s="12">
        <f t="shared" si="1063"/>
        <v>0.25884016149397432</v>
      </c>
      <c r="S2232" s="24">
        <f t="shared" si="1064"/>
        <v>818.81680932334598</v>
      </c>
      <c r="T2232" s="12">
        <f t="shared" si="1077"/>
        <v>0.17234791510469966</v>
      </c>
      <c r="W2232" s="24">
        <f t="shared" si="1078"/>
        <v>769.451172700494</v>
      </c>
      <c r="X2232" s="24">
        <f t="shared" si="1079"/>
        <v>1008.4449029371492</v>
      </c>
      <c r="Y2232" s="13">
        <f t="shared" si="1065"/>
        <v>0.29975149581950267</v>
      </c>
      <c r="Z2232" s="24">
        <f t="shared" si="1066"/>
        <v>3753.2510702547197</v>
      </c>
      <c r="AA2232" s="24">
        <f t="shared" si="1067"/>
        <v>23389.629202465654</v>
      </c>
      <c r="AB2232" s="24">
        <f t="shared" si="1080"/>
        <v>758.63896060414197</v>
      </c>
      <c r="AC2232" s="24">
        <f t="shared" si="1081"/>
        <v>652.91773674917533</v>
      </c>
      <c r="AE2232" s="14">
        <f t="shared" si="1082"/>
        <v>184.5</v>
      </c>
      <c r="AF2232" s="24">
        <f t="shared" si="1086"/>
        <v>500</v>
      </c>
      <c r="AG2232" s="3">
        <f t="shared" si="1083"/>
        <v>-1</v>
      </c>
      <c r="AH2232" s="3">
        <f>IF(AC2232&lt;=450,AthetaR30_0,IF(AC2232&gt;=650,AthetaR30_2,(IF(AC2232&lt;=550,AthetaR30_0+(AthetaR30_1-AthetaR30_0)/100*(AC2232-450),AthetaR30_1+(AthetaR30_2-AthetaR30_1)/100*(AC2232-450)))))</f>
        <v>0</v>
      </c>
      <c r="AI2232" s="3">
        <f>IF(AD2232&lt;=450,AthetaR60_0,IF(AD2232&gt;=650,AthetaR60_2,(IF(AD2232&lt;=550,AthetaR60_0+(AthetaR60_1-AthetaR60_0)/100*(AD2232-450),AthetaR60_1+(AthetaR60_2-AthetaR60_1)/100*(AD2232-450)))))</f>
        <v>0.5</v>
      </c>
      <c r="AJ2232" s="3">
        <f>IF(AE2232&lt;=450,AthetaR90_0,IF(AE2232&gt;=650,AthetaR90_2,(IF(AE2232&lt;=550,AthetaR90_0+(AthetaR90_1-AthetaR90_0)/100*(AE2232-450),AthetaR90_1+(AthetaR90_2-AthetaR90_1)/100*(AE2232-450)))))</f>
        <v>1.3</v>
      </c>
      <c r="AK2232" s="3">
        <f>IF(AF2232&lt;=450,AthetaR120_0,IF(AF2232&gt;=650,AthetaR120_2,(IF(AF2232&lt;=550,AthetaR120_0+(AthetaR120_1-AthetaR120_0)/100*(AF2232-450),AthetaR120_1+(AthetaR120_2-AthetaR120_1)/100*(AF2232-450)))))</f>
        <v>1.54</v>
      </c>
      <c r="AL2232" s="24">
        <f t="shared" si="1084"/>
        <v>758.63896060414197</v>
      </c>
      <c r="AM2232" s="14">
        <f t="shared" si="1085"/>
        <v>635.32479176477352</v>
      </c>
    </row>
    <row r="2233" spans="2:39" x14ac:dyDescent="0.25">
      <c r="B2233" s="3">
        <f t="shared" si="1068"/>
        <v>11075</v>
      </c>
      <c r="C2233" s="14">
        <f t="shared" si="1069"/>
        <v>184.58333333333334</v>
      </c>
      <c r="D2233" s="11">
        <f t="shared" si="1070"/>
        <v>1113.5038844199869</v>
      </c>
      <c r="E2233" s="11">
        <f t="shared" si="1056"/>
        <v>919.79501385933486</v>
      </c>
      <c r="F2233" s="11">
        <f t="shared" si="1071"/>
        <v>488.083791334164</v>
      </c>
      <c r="G2233" s="11">
        <f t="shared" si="1057"/>
        <v>758.80131231506618</v>
      </c>
      <c r="H2233" s="11">
        <f t="shared" si="1058"/>
        <v>653.09008466428008</v>
      </c>
      <c r="I2233" s="24">
        <f t="shared" si="1072"/>
        <v>488.083791334164</v>
      </c>
      <c r="J2233" s="12">
        <f t="shared" si="1059"/>
        <v>0.17574083316894767</v>
      </c>
      <c r="K2233" s="24">
        <f t="shared" si="1060"/>
        <v>657.81579304489151</v>
      </c>
      <c r="L2233" s="12">
        <f t="shared" si="1073"/>
        <v>0.16355548034763392</v>
      </c>
      <c r="M2233" s="24">
        <f t="shared" si="1074"/>
        <v>758.80131231506618</v>
      </c>
      <c r="N2233" s="12">
        <f t="shared" si="1061"/>
        <v>0.32492227006518265</v>
      </c>
      <c r="O2233" s="24">
        <f t="shared" si="1062"/>
        <v>1185.9769365578804</v>
      </c>
      <c r="P2233" s="12">
        <f t="shared" si="1075"/>
        <v>0.16277288917360305</v>
      </c>
      <c r="Q2233" s="24">
        <f t="shared" si="1076"/>
        <v>653.09008466428008</v>
      </c>
      <c r="R2233" s="12">
        <f t="shared" si="1063"/>
        <v>0.25874214499667586</v>
      </c>
      <c r="S2233" s="24">
        <f t="shared" si="1064"/>
        <v>819.1269928675847</v>
      </c>
      <c r="T2233" s="12">
        <f t="shared" si="1077"/>
        <v>0.17224910905279492</v>
      </c>
      <c r="W2233" s="24">
        <f t="shared" si="1078"/>
        <v>769.75092419631346</v>
      </c>
      <c r="X2233" s="24">
        <f t="shared" si="1079"/>
        <v>1004.8599999763435</v>
      </c>
      <c r="Y2233" s="13">
        <f t="shared" si="1065"/>
        <v>0.30082541065978041</v>
      </c>
      <c r="Z2233" s="24">
        <f t="shared" si="1066"/>
        <v>3751.1022415755351</v>
      </c>
      <c r="AA2233" s="24">
        <f t="shared" si="1067"/>
        <v>23392.18695211396</v>
      </c>
      <c r="AB2233" s="24">
        <f t="shared" si="1080"/>
        <v>758.80131231506618</v>
      </c>
      <c r="AC2233" s="24">
        <f t="shared" si="1081"/>
        <v>653.09008466428008</v>
      </c>
      <c r="AE2233" s="14">
        <f t="shared" si="1082"/>
        <v>184.58333333333334</v>
      </c>
      <c r="AF2233" s="24">
        <f t="shared" si="1086"/>
        <v>500</v>
      </c>
      <c r="AG2233" s="3">
        <f t="shared" si="1083"/>
        <v>-1</v>
      </c>
      <c r="AH2233" s="3">
        <f>IF(AC2233&lt;=450,AthetaR30_0,IF(AC2233&gt;=650,AthetaR30_2,(IF(AC2233&lt;=550,AthetaR30_0+(AthetaR30_1-AthetaR30_0)/100*(AC2233-450),AthetaR30_1+(AthetaR30_2-AthetaR30_1)/100*(AC2233-450)))))</f>
        <v>0</v>
      </c>
      <c r="AI2233" s="3">
        <f>IF(AD2233&lt;=450,AthetaR60_0,IF(AD2233&gt;=650,AthetaR60_2,(IF(AD2233&lt;=550,AthetaR60_0+(AthetaR60_1-AthetaR60_0)/100*(AD2233-450),AthetaR60_1+(AthetaR60_2-AthetaR60_1)/100*(AD2233-450)))))</f>
        <v>0.5</v>
      </c>
      <c r="AJ2233" s="3">
        <f>IF(AE2233&lt;=450,AthetaR90_0,IF(AE2233&gt;=650,AthetaR90_2,(IF(AE2233&lt;=550,AthetaR90_0+(AthetaR90_1-AthetaR90_0)/100*(AE2233-450),AthetaR90_1+(AthetaR90_2-AthetaR90_1)/100*(AE2233-450)))))</f>
        <v>1.3</v>
      </c>
      <c r="AK2233" s="3">
        <f>IF(AF2233&lt;=450,AthetaR120_0,IF(AF2233&gt;=650,AthetaR120_2,(IF(AF2233&lt;=550,AthetaR120_0+(AthetaR120_1-AthetaR120_0)/100*(AF2233-450),AthetaR120_1+(AthetaR120_2-AthetaR120_1)/100*(AF2233-450)))))</f>
        <v>1.54</v>
      </c>
      <c r="AL2233" s="24">
        <f t="shared" si="1084"/>
        <v>758.80131231506618</v>
      </c>
      <c r="AM2233" s="14">
        <f t="shared" si="1085"/>
        <v>635.4729192721162</v>
      </c>
    </row>
    <row r="2234" spans="2:39" x14ac:dyDescent="0.25">
      <c r="B2234" s="3">
        <f t="shared" si="1068"/>
        <v>11080</v>
      </c>
      <c r="C2234" s="14">
        <f t="shared" si="1069"/>
        <v>184.66666666666666</v>
      </c>
      <c r="D2234" s="11">
        <f t="shared" si="1070"/>
        <v>1113.5714674595883</v>
      </c>
      <c r="E2234" s="11">
        <f t="shared" si="1056"/>
        <v>920.00881220798692</v>
      </c>
      <c r="F2234" s="11">
        <f t="shared" si="1071"/>
        <v>488.24734681451162</v>
      </c>
      <c r="G2234" s="11">
        <f t="shared" si="1057"/>
        <v>758.96408520423984</v>
      </c>
      <c r="H2234" s="11">
        <f t="shared" si="1058"/>
        <v>653.2623337733329</v>
      </c>
      <c r="I2234" s="24">
        <f t="shared" si="1072"/>
        <v>488.24734681451162</v>
      </c>
      <c r="J2234" s="12">
        <f t="shared" si="1059"/>
        <v>0.17570981001028754</v>
      </c>
      <c r="K2234" s="24">
        <f t="shared" si="1060"/>
        <v>657.93193638211073</v>
      </c>
      <c r="L2234" s="12">
        <f t="shared" si="1073"/>
        <v>0.16350348212572835</v>
      </c>
      <c r="M2234" s="24">
        <f t="shared" si="1074"/>
        <v>758.96408520423984</v>
      </c>
      <c r="N2234" s="12">
        <f t="shared" si="1061"/>
        <v>0.32594767523561186</v>
      </c>
      <c r="O2234" s="24">
        <f t="shared" si="1062"/>
        <v>1182.2459485031959</v>
      </c>
      <c r="P2234" s="12">
        <f t="shared" si="1075"/>
        <v>0.16319203005247854</v>
      </c>
      <c r="Q2234" s="24">
        <f t="shared" si="1076"/>
        <v>653.2623337733329</v>
      </c>
      <c r="R2234" s="12">
        <f t="shared" si="1063"/>
        <v>0.25864386091678704</v>
      </c>
      <c r="S2234" s="24">
        <f t="shared" si="1064"/>
        <v>819.43825926501904</v>
      </c>
      <c r="T2234" s="12">
        <f t="shared" si="1077"/>
        <v>0.17215018763337264</v>
      </c>
      <c r="W2234" s="24">
        <f t="shared" si="1078"/>
        <v>770.0517496069732</v>
      </c>
      <c r="X2234" s="24">
        <f t="shared" si="1079"/>
        <v>1001.3175831901269</v>
      </c>
      <c r="Y2234" s="13">
        <f t="shared" si="1065"/>
        <v>0.30189227943663804</v>
      </c>
      <c r="Z2234" s="24">
        <f t="shared" si="1066"/>
        <v>3748.9265650253428</v>
      </c>
      <c r="AA2234" s="24">
        <f t="shared" si="1067"/>
        <v>23394.598378413986</v>
      </c>
      <c r="AB2234" s="24">
        <f t="shared" si="1080"/>
        <v>758.96408520423984</v>
      </c>
      <c r="AC2234" s="24">
        <f t="shared" si="1081"/>
        <v>653.2623337733329</v>
      </c>
      <c r="AE2234" s="14">
        <f t="shared" si="1082"/>
        <v>184.66666666666666</v>
      </c>
      <c r="AF2234" s="24">
        <f t="shared" si="1086"/>
        <v>500</v>
      </c>
      <c r="AG2234" s="3">
        <f t="shared" si="1083"/>
        <v>-1</v>
      </c>
      <c r="AH2234" s="3">
        <f>IF(AC2234&lt;=450,AthetaR30_0,IF(AC2234&gt;=650,AthetaR30_2,(IF(AC2234&lt;=550,AthetaR30_0+(AthetaR30_1-AthetaR30_0)/100*(AC2234-450),AthetaR30_1+(AthetaR30_2-AthetaR30_1)/100*(AC2234-450)))))</f>
        <v>0</v>
      </c>
      <c r="AI2234" s="3">
        <f>IF(AD2234&lt;=450,AthetaR60_0,IF(AD2234&gt;=650,AthetaR60_2,(IF(AD2234&lt;=550,AthetaR60_0+(AthetaR60_1-AthetaR60_0)/100*(AD2234-450),AthetaR60_1+(AthetaR60_2-AthetaR60_1)/100*(AD2234-450)))))</f>
        <v>0.5</v>
      </c>
      <c r="AJ2234" s="3">
        <f>IF(AE2234&lt;=450,AthetaR90_0,IF(AE2234&gt;=650,AthetaR90_2,(IF(AE2234&lt;=550,AthetaR90_0+(AthetaR90_1-AthetaR90_0)/100*(AE2234-450),AthetaR90_1+(AthetaR90_2-AthetaR90_1)/100*(AE2234-450)))))</f>
        <v>1.3</v>
      </c>
      <c r="AK2234" s="3">
        <f>IF(AF2234&lt;=450,AthetaR120_0,IF(AF2234&gt;=650,AthetaR120_2,(IF(AF2234&lt;=550,AthetaR120_0+(AthetaR120_1-AthetaR120_0)/100*(AF2234-450),AthetaR120_1+(AthetaR120_2-AthetaR120_1)/100*(AF2234-450)))))</f>
        <v>1.54</v>
      </c>
      <c r="AL2234" s="24">
        <f t="shared" si="1084"/>
        <v>758.96408520423984</v>
      </c>
      <c r="AM2234" s="14">
        <f t="shared" si="1085"/>
        <v>635.62087015455063</v>
      </c>
    </row>
    <row r="2235" spans="2:39" x14ac:dyDescent="0.25">
      <c r="B2235" s="3">
        <f t="shared" si="1068"/>
        <v>11085</v>
      </c>
      <c r="C2235" s="14">
        <f t="shared" si="1069"/>
        <v>184.75</v>
      </c>
      <c r="D2235" s="11">
        <f t="shared" si="1070"/>
        <v>1113.6390200289279</v>
      </c>
      <c r="E2235" s="11">
        <f t="shared" si="1056"/>
        <v>920.22261055663898</v>
      </c>
      <c r="F2235" s="11">
        <f t="shared" si="1071"/>
        <v>488.41085029663736</v>
      </c>
      <c r="G2235" s="11">
        <f t="shared" si="1057"/>
        <v>759.12727723429236</v>
      </c>
      <c r="H2235" s="11">
        <f t="shared" si="1058"/>
        <v>653.4344839609663</v>
      </c>
      <c r="I2235" s="24">
        <f t="shared" si="1072"/>
        <v>488.41085029663736</v>
      </c>
      <c r="J2235" s="12">
        <f t="shared" si="1059"/>
        <v>0.17567878536474649</v>
      </c>
      <c r="K2235" s="24">
        <f t="shared" si="1060"/>
        <v>658.0481263083675</v>
      </c>
      <c r="L2235" s="12">
        <f t="shared" si="1073"/>
        <v>0.16345149548163174</v>
      </c>
      <c r="M2235" s="24">
        <f t="shared" si="1074"/>
        <v>759.12727723429236</v>
      </c>
      <c r="N2235" s="12">
        <f t="shared" si="1061"/>
        <v>0.32697021142604998</v>
      </c>
      <c r="O2235" s="24">
        <f t="shared" si="1062"/>
        <v>1178.548702619325</v>
      </c>
      <c r="P2235" s="12">
        <f t="shared" si="1075"/>
        <v>0.16360913168724747</v>
      </c>
      <c r="Q2235" s="24">
        <f t="shared" si="1076"/>
        <v>653.4344839609663</v>
      </c>
      <c r="R2235" s="12">
        <f t="shared" si="1063"/>
        <v>0.25854530827193295</v>
      </c>
      <c r="S2235" s="24">
        <f t="shared" si="1064"/>
        <v>819.75061383174852</v>
      </c>
      <c r="T2235" s="12">
        <f t="shared" si="1077"/>
        <v>0.17205115035649532</v>
      </c>
      <c r="W2235" s="24">
        <f t="shared" si="1078"/>
        <v>770.35364188640983</v>
      </c>
      <c r="X2235" s="24">
        <f t="shared" si="1079"/>
        <v>997.81704934540903</v>
      </c>
      <c r="Y2235" s="13">
        <f t="shared" si="1065"/>
        <v>0.30295208182284089</v>
      </c>
      <c r="Z2235" s="24">
        <f t="shared" si="1066"/>
        <v>3746.7242167557288</v>
      </c>
      <c r="AA2235" s="24">
        <f t="shared" si="1067"/>
        <v>23396.864008132034</v>
      </c>
      <c r="AB2235" s="24">
        <f t="shared" si="1080"/>
        <v>759.12727723429236</v>
      </c>
      <c r="AC2235" s="24">
        <f t="shared" si="1081"/>
        <v>653.4344839609663</v>
      </c>
      <c r="AE2235" s="14">
        <f t="shared" si="1082"/>
        <v>184.75</v>
      </c>
      <c r="AF2235" s="24">
        <f t="shared" si="1086"/>
        <v>500</v>
      </c>
      <c r="AG2235" s="3">
        <f t="shared" si="1083"/>
        <v>-1</v>
      </c>
      <c r="AH2235" s="3">
        <f>IF(AC2235&lt;=450,AthetaR30_0,IF(AC2235&gt;=650,AthetaR30_2,(IF(AC2235&lt;=550,AthetaR30_0+(AthetaR30_1-AthetaR30_0)/100*(AC2235-450),AthetaR30_1+(AthetaR30_2-AthetaR30_1)/100*(AC2235-450)))))</f>
        <v>0</v>
      </c>
      <c r="AI2235" s="3">
        <f>IF(AD2235&lt;=450,AthetaR60_0,IF(AD2235&gt;=650,AthetaR60_2,(IF(AD2235&lt;=550,AthetaR60_0+(AthetaR60_1-AthetaR60_0)/100*(AD2235-450),AthetaR60_1+(AthetaR60_2-AthetaR60_1)/100*(AD2235-450)))))</f>
        <v>0.5</v>
      </c>
      <c r="AJ2235" s="3">
        <f>IF(AE2235&lt;=450,AthetaR90_0,IF(AE2235&gt;=650,AthetaR90_2,(IF(AE2235&lt;=550,AthetaR90_0+(AthetaR90_1-AthetaR90_0)/100*(AE2235-450),AthetaR90_1+(AthetaR90_2-AthetaR90_1)/100*(AE2235-450)))))</f>
        <v>1.3</v>
      </c>
      <c r="AK2235" s="3">
        <f>IF(AF2235&lt;=450,AthetaR120_0,IF(AF2235&gt;=650,AthetaR120_2,(IF(AF2235&lt;=550,AthetaR120_0+(AthetaR120_1-AthetaR120_0)/100*(AF2235-450),AthetaR120_1+(AthetaR120_2-AthetaR120_1)/100*(AF2235-450)))))</f>
        <v>1.54</v>
      </c>
      <c r="AL2235" s="24">
        <f t="shared" si="1084"/>
        <v>759.12727723429236</v>
      </c>
      <c r="AM2235" s="14">
        <f t="shared" si="1085"/>
        <v>635.76864471366491</v>
      </c>
    </row>
    <row r="2236" spans="2:39" x14ac:dyDescent="0.25">
      <c r="B2236" s="3">
        <f t="shared" si="1068"/>
        <v>11090</v>
      </c>
      <c r="C2236" s="14">
        <f t="shared" si="1069"/>
        <v>184.83333333333334</v>
      </c>
      <c r="D2236" s="11">
        <f t="shared" si="1070"/>
        <v>1113.7065421554678</v>
      </c>
      <c r="E2236" s="11">
        <f t="shared" si="1056"/>
        <v>920.43640890529116</v>
      </c>
      <c r="F2236" s="11">
        <f t="shared" si="1071"/>
        <v>488.574301792119</v>
      </c>
      <c r="G2236" s="11">
        <f t="shared" si="1057"/>
        <v>759.29088636597965</v>
      </c>
      <c r="H2236" s="11">
        <f t="shared" si="1058"/>
        <v>653.60653511132284</v>
      </c>
      <c r="I2236" s="24">
        <f t="shared" si="1072"/>
        <v>488.574301792119</v>
      </c>
      <c r="J2236" s="12">
        <f t="shared" si="1059"/>
        <v>0.17564775924323242</v>
      </c>
      <c r="K2236" s="24">
        <f t="shared" si="1060"/>
        <v>658.16436281042661</v>
      </c>
      <c r="L2236" s="12">
        <f t="shared" si="1073"/>
        <v>0.16339952042796296</v>
      </c>
      <c r="M2236" s="24">
        <f t="shared" si="1074"/>
        <v>759.29088636597965</v>
      </c>
      <c r="N2236" s="12">
        <f t="shared" si="1061"/>
        <v>0.32798986790978002</v>
      </c>
      <c r="O2236" s="24">
        <f t="shared" si="1062"/>
        <v>1174.8848247267679</v>
      </c>
      <c r="P2236" s="12">
        <f t="shared" si="1075"/>
        <v>0.16402419239464258</v>
      </c>
      <c r="Q2236" s="24">
        <f t="shared" si="1076"/>
        <v>653.60653511132284</v>
      </c>
      <c r="R2236" s="12">
        <f t="shared" si="1063"/>
        <v>0.2584464860754801</v>
      </c>
      <c r="S2236" s="24">
        <f t="shared" si="1064"/>
        <v>820.06406191700808</v>
      </c>
      <c r="T2236" s="12">
        <f t="shared" si="1077"/>
        <v>0.17195199672994663</v>
      </c>
      <c r="W2236" s="24">
        <f t="shared" si="1078"/>
        <v>770.65659396823264</v>
      </c>
      <c r="X2236" s="24">
        <f t="shared" si="1079"/>
        <v>994.35780451228129</v>
      </c>
      <c r="Y2236" s="13">
        <f t="shared" si="1065"/>
        <v>0.30400479877558739</v>
      </c>
      <c r="Z2236" s="24">
        <f t="shared" si="1066"/>
        <v>3744.4953734264627</v>
      </c>
      <c r="AA2236" s="24">
        <f t="shared" si="1067"/>
        <v>23398.984372036139</v>
      </c>
      <c r="AB2236" s="24">
        <f t="shared" si="1080"/>
        <v>759.29088636597965</v>
      </c>
      <c r="AC2236" s="24">
        <f t="shared" si="1081"/>
        <v>653.60653511132284</v>
      </c>
      <c r="AE2236" s="14">
        <f t="shared" si="1082"/>
        <v>184.83333333333334</v>
      </c>
      <c r="AF2236" s="24">
        <f t="shared" si="1086"/>
        <v>500</v>
      </c>
      <c r="AG2236" s="3">
        <f t="shared" si="1083"/>
        <v>-1</v>
      </c>
      <c r="AH2236" s="3">
        <f>IF(AC2236&lt;=450,AthetaR30_0,IF(AC2236&gt;=650,AthetaR30_2,(IF(AC2236&lt;=550,AthetaR30_0+(AthetaR30_1-AthetaR30_0)/100*(AC2236-450),AthetaR30_1+(AthetaR30_2-AthetaR30_1)/100*(AC2236-450)))))</f>
        <v>0</v>
      </c>
      <c r="AI2236" s="3">
        <f>IF(AD2236&lt;=450,AthetaR60_0,IF(AD2236&gt;=650,AthetaR60_2,(IF(AD2236&lt;=550,AthetaR60_0+(AthetaR60_1-AthetaR60_0)/100*(AD2236-450),AthetaR60_1+(AthetaR60_2-AthetaR60_1)/100*(AD2236-450)))))</f>
        <v>0.5</v>
      </c>
      <c r="AJ2236" s="3">
        <f>IF(AE2236&lt;=450,AthetaR90_0,IF(AE2236&gt;=650,AthetaR90_2,(IF(AE2236&lt;=550,AthetaR90_0+(AthetaR90_1-AthetaR90_0)/100*(AE2236-450),AthetaR90_1+(AthetaR90_2-AthetaR90_1)/100*(AE2236-450)))))</f>
        <v>1.3</v>
      </c>
      <c r="AK2236" s="3">
        <f>IF(AF2236&lt;=450,AthetaR120_0,IF(AF2236&gt;=650,AthetaR120_2,(IF(AF2236&lt;=550,AthetaR120_0+(AthetaR120_1-AthetaR120_0)/100*(AF2236-450),AthetaR120_1+(AthetaR120_2-AthetaR120_1)/100*(AF2236-450)))))</f>
        <v>1.54</v>
      </c>
      <c r="AL2236" s="24">
        <f t="shared" si="1084"/>
        <v>759.29088636597965</v>
      </c>
      <c r="AM2236" s="14">
        <f t="shared" si="1085"/>
        <v>635.91624325246198</v>
      </c>
    </row>
    <row r="2237" spans="2:39" x14ac:dyDescent="0.25">
      <c r="B2237" s="3">
        <f t="shared" si="1068"/>
        <v>11095</v>
      </c>
      <c r="C2237" s="14">
        <f t="shared" si="1069"/>
        <v>184.91666666666666</v>
      </c>
      <c r="D2237" s="11">
        <f t="shared" si="1070"/>
        <v>1113.7740338666345</v>
      </c>
      <c r="E2237" s="11">
        <f t="shared" si="1056"/>
        <v>920.65020725394311</v>
      </c>
      <c r="F2237" s="11">
        <f t="shared" si="1071"/>
        <v>488.73770131254696</v>
      </c>
      <c r="G2237" s="11">
        <f t="shared" si="1057"/>
        <v>759.45491055837431</v>
      </c>
      <c r="H2237" s="11">
        <f t="shared" si="1058"/>
        <v>653.77848710805279</v>
      </c>
      <c r="I2237" s="24">
        <f t="shared" si="1072"/>
        <v>488.73770131254696</v>
      </c>
      <c r="J2237" s="12">
        <f t="shared" si="1059"/>
        <v>0.17561673165665787</v>
      </c>
      <c r="K2237" s="24">
        <f t="shared" si="1060"/>
        <v>658.28064587499989</v>
      </c>
      <c r="L2237" s="12">
        <f t="shared" si="1073"/>
        <v>0.16334755697727138</v>
      </c>
      <c r="M2237" s="24">
        <f t="shared" si="1074"/>
        <v>759.45491055837431</v>
      </c>
      <c r="N2237" s="12">
        <f t="shared" si="1061"/>
        <v>0.32900663431837829</v>
      </c>
      <c r="O2237" s="24">
        <f t="shared" si="1062"/>
        <v>1171.2539452880324</v>
      </c>
      <c r="P2237" s="12">
        <f t="shared" si="1075"/>
        <v>0.16443721067895054</v>
      </c>
      <c r="Q2237" s="24">
        <f t="shared" si="1076"/>
        <v>653.77848710805279</v>
      </c>
      <c r="R2237" s="12">
        <f t="shared" si="1063"/>
        <v>0.25834739333651702</v>
      </c>
      <c r="S2237" s="24">
        <f t="shared" si="1064"/>
        <v>820.37860890341688</v>
      </c>
      <c r="T2237" s="12">
        <f t="shared" si="1077"/>
        <v>0.17185272625909601</v>
      </c>
      <c r="W2237" s="24">
        <f t="shared" si="1078"/>
        <v>770.96059876700826</v>
      </c>
      <c r="X2237" s="24">
        <f t="shared" si="1079"/>
        <v>990.93926392094784</v>
      </c>
      <c r="Y2237" s="13">
        <f t="shared" si="1065"/>
        <v>0.30505041251733089</v>
      </c>
      <c r="Z2237" s="24">
        <f t="shared" si="1066"/>
        <v>3742.2402121733712</v>
      </c>
      <c r="AA2237" s="24">
        <f t="shared" si="1067"/>
        <v>23400.960004772969</v>
      </c>
      <c r="AB2237" s="24">
        <f t="shared" si="1080"/>
        <v>759.45491055837431</v>
      </c>
      <c r="AC2237" s="24">
        <f t="shared" si="1081"/>
        <v>653.77848710805279</v>
      </c>
      <c r="AE2237" s="14">
        <f t="shared" si="1082"/>
        <v>184.91666666666666</v>
      </c>
      <c r="AF2237" s="24">
        <f t="shared" si="1086"/>
        <v>500</v>
      </c>
      <c r="AG2237" s="3">
        <f t="shared" si="1083"/>
        <v>-1</v>
      </c>
      <c r="AH2237" s="3">
        <f>IF(AC2237&lt;=450,AthetaR30_0,IF(AC2237&gt;=650,AthetaR30_2,(IF(AC2237&lt;=550,AthetaR30_0+(AthetaR30_1-AthetaR30_0)/100*(AC2237-450),AthetaR30_1+(AthetaR30_2-AthetaR30_1)/100*(AC2237-450)))))</f>
        <v>0</v>
      </c>
      <c r="AI2237" s="3">
        <f>IF(AD2237&lt;=450,AthetaR60_0,IF(AD2237&gt;=650,AthetaR60_2,(IF(AD2237&lt;=550,AthetaR60_0+(AthetaR60_1-AthetaR60_0)/100*(AD2237-450),AthetaR60_1+(AthetaR60_2-AthetaR60_1)/100*(AD2237-450)))))</f>
        <v>0.5</v>
      </c>
      <c r="AJ2237" s="3">
        <f>IF(AE2237&lt;=450,AthetaR90_0,IF(AE2237&gt;=650,AthetaR90_2,(IF(AE2237&lt;=550,AthetaR90_0+(AthetaR90_1-AthetaR90_0)/100*(AE2237-450),AthetaR90_1+(AthetaR90_2-AthetaR90_1)/100*(AE2237-450)))))</f>
        <v>1.3</v>
      </c>
      <c r="AK2237" s="3">
        <f>IF(AF2237&lt;=450,AthetaR120_0,IF(AF2237&gt;=650,AthetaR120_2,(IF(AF2237&lt;=550,AthetaR120_0+(AthetaR120_1-AthetaR120_0)/100*(AF2237-450),AthetaR120_1+(AthetaR120_2-AthetaR120_1)/100*(AF2237-450)))))</f>
        <v>1.54</v>
      </c>
      <c r="AL2237" s="24">
        <f t="shared" si="1084"/>
        <v>759.45491055837431</v>
      </c>
      <c r="AM2237" s="14">
        <f t="shared" si="1085"/>
        <v>636.06366607527411</v>
      </c>
    </row>
    <row r="2238" spans="2:39" x14ac:dyDescent="0.25">
      <c r="B2238" s="3">
        <f t="shared" si="1068"/>
        <v>11100</v>
      </c>
      <c r="C2238" s="14">
        <f t="shared" si="1069"/>
        <v>185</v>
      </c>
      <c r="D2238" s="11">
        <f t="shared" si="1070"/>
        <v>1113.8414951898169</v>
      </c>
      <c r="E2238" s="11">
        <f t="shared" si="1056"/>
        <v>920.86400560259528</v>
      </c>
      <c r="F2238" s="11">
        <f t="shared" si="1071"/>
        <v>488.90104886952423</v>
      </c>
      <c r="G2238" s="11">
        <f t="shared" si="1057"/>
        <v>759.61934776905321</v>
      </c>
      <c r="H2238" s="11">
        <f t="shared" si="1058"/>
        <v>653.95033983431188</v>
      </c>
      <c r="I2238" s="24">
        <f t="shared" si="1072"/>
        <v>488.90104886952423</v>
      </c>
      <c r="J2238" s="12">
        <f t="shared" si="1059"/>
        <v>0.17558570261594017</v>
      </c>
      <c r="K2238" s="24">
        <f t="shared" si="1060"/>
        <v>658.39697548874528</v>
      </c>
      <c r="L2238" s="12">
        <f t="shared" si="1073"/>
        <v>0.16329560514212094</v>
      </c>
      <c r="M2238" s="24">
        <f t="shared" si="1074"/>
        <v>759.61934776905321</v>
      </c>
      <c r="N2238" s="12">
        <f t="shared" si="1061"/>
        <v>0.33002050063797167</v>
      </c>
      <c r="O2238" s="24">
        <f t="shared" si="1062"/>
        <v>1167.6556993471809</v>
      </c>
      <c r="P2238" s="12">
        <f t="shared" si="1075"/>
        <v>0.16484818522955558</v>
      </c>
      <c r="Q2238" s="24">
        <f t="shared" si="1076"/>
        <v>653.95033983431188</v>
      </c>
      <c r="R2238" s="12">
        <f t="shared" si="1063"/>
        <v>0.25824802905983479</v>
      </c>
      <c r="S2238" s="24">
        <f t="shared" si="1064"/>
        <v>820.69426020722744</v>
      </c>
      <c r="T2238" s="12">
        <f t="shared" si="1077"/>
        <v>0.17175333844701204</v>
      </c>
      <c r="W2238" s="24">
        <f t="shared" si="1078"/>
        <v>771.26564917952555</v>
      </c>
      <c r="X2238" s="24">
        <f t="shared" si="1079"/>
        <v>987.56085182059326</v>
      </c>
      <c r="Y2238" s="13">
        <f t="shared" si="1065"/>
        <v>0.30608890651650561</v>
      </c>
      <c r="Z2238" s="24">
        <f t="shared" si="1066"/>
        <v>3739.9589105767432</v>
      </c>
      <c r="AA2238" s="24">
        <f t="shared" si="1067"/>
        <v>23402.791444745886</v>
      </c>
      <c r="AB2238" s="24">
        <f t="shared" si="1080"/>
        <v>759.61934776905321</v>
      </c>
      <c r="AC2238" s="24">
        <f t="shared" si="1081"/>
        <v>653.95033983431188</v>
      </c>
      <c r="AE2238" s="14">
        <f t="shared" si="1082"/>
        <v>185</v>
      </c>
      <c r="AF2238" s="24">
        <f t="shared" si="1086"/>
        <v>500</v>
      </c>
      <c r="AG2238" s="3">
        <f t="shared" si="1083"/>
        <v>-1</v>
      </c>
      <c r="AH2238" s="3">
        <f>IF(AC2238&lt;=450,AthetaR30_0,IF(AC2238&gt;=650,AthetaR30_2,(IF(AC2238&lt;=550,AthetaR30_0+(AthetaR30_1-AthetaR30_0)/100*(AC2238-450),AthetaR30_1+(AthetaR30_2-AthetaR30_1)/100*(AC2238-450)))))</f>
        <v>0</v>
      </c>
      <c r="AI2238" s="3">
        <f>IF(AD2238&lt;=450,AthetaR60_0,IF(AD2238&gt;=650,AthetaR60_2,(IF(AD2238&lt;=550,AthetaR60_0+(AthetaR60_1-AthetaR60_0)/100*(AD2238-450),AthetaR60_1+(AthetaR60_2-AthetaR60_1)/100*(AD2238-450)))))</f>
        <v>0.5</v>
      </c>
      <c r="AJ2238" s="3">
        <f>IF(AE2238&lt;=450,AthetaR90_0,IF(AE2238&gt;=650,AthetaR90_2,(IF(AE2238&lt;=550,AthetaR90_0+(AthetaR90_1-AthetaR90_0)/100*(AE2238-450),AthetaR90_1+(AthetaR90_2-AthetaR90_1)/100*(AE2238-450)))))</f>
        <v>1.3</v>
      </c>
      <c r="AK2238" s="3">
        <f>IF(AF2238&lt;=450,AthetaR120_0,IF(AF2238&gt;=650,AthetaR120_2,(IF(AF2238&lt;=550,AthetaR120_0+(AthetaR120_1-AthetaR120_0)/100*(AF2238-450),AthetaR120_1+(AthetaR120_2-AthetaR120_1)/100*(AF2238-450)))))</f>
        <v>1.54</v>
      </c>
      <c r="AL2238" s="24">
        <f t="shared" si="1084"/>
        <v>759.61934776905321</v>
      </c>
      <c r="AM2238" s="14">
        <f t="shared" si="1085"/>
        <v>636.21091348767936</v>
      </c>
    </row>
    <row r="2239" spans="2:39" x14ac:dyDescent="0.25">
      <c r="B2239" s="3">
        <f t="shared" si="1068"/>
        <v>11105</v>
      </c>
      <c r="C2239" s="14">
        <f t="shared" si="1069"/>
        <v>185.08333333333334</v>
      </c>
      <c r="D2239" s="11">
        <f t="shared" si="1070"/>
        <v>1113.9089261523666</v>
      </c>
      <c r="E2239" s="11">
        <f t="shared" si="1056"/>
        <v>921.07780395124735</v>
      </c>
      <c r="F2239" s="11">
        <f t="shared" si="1071"/>
        <v>489.06434447466637</v>
      </c>
      <c r="G2239" s="11">
        <f t="shared" si="1057"/>
        <v>759.78419595428272</v>
      </c>
      <c r="H2239" s="11">
        <f t="shared" si="1058"/>
        <v>654.12209317275892</v>
      </c>
      <c r="I2239" s="24">
        <f t="shared" si="1072"/>
        <v>489.06434447466637</v>
      </c>
      <c r="J2239" s="12">
        <f t="shared" si="1059"/>
        <v>0.17555467213200082</v>
      </c>
      <c r="K2239" s="24">
        <f t="shared" si="1060"/>
        <v>658.51335163826911</v>
      </c>
      <c r="L2239" s="12">
        <f t="shared" si="1073"/>
        <v>0.16324366493505726</v>
      </c>
      <c r="M2239" s="24">
        <f t="shared" si="1074"/>
        <v>759.78419595428272</v>
      </c>
      <c r="N2239" s="12">
        <f t="shared" si="1061"/>
        <v>0.33103145720547672</v>
      </c>
      <c r="O2239" s="24">
        <f t="shared" si="1062"/>
        <v>1164.0897264701471</v>
      </c>
      <c r="P2239" s="12">
        <f t="shared" si="1075"/>
        <v>0.16525711491826883</v>
      </c>
      <c r="Q2239" s="24">
        <f t="shared" si="1076"/>
        <v>654.12209317275892</v>
      </c>
      <c r="R2239" s="12">
        <f t="shared" si="1063"/>
        <v>0.25814839224590796</v>
      </c>
      <c r="S2239" s="24">
        <f t="shared" si="1064"/>
        <v>821.01102127857735</v>
      </c>
      <c r="T2239" s="12">
        <f t="shared" si="1077"/>
        <v>0.17165383279440263</v>
      </c>
      <c r="W2239" s="24">
        <f t="shared" si="1078"/>
        <v>771.57173808604205</v>
      </c>
      <c r="X2239" s="24">
        <f t="shared" si="1079"/>
        <v>984.22200134015554</v>
      </c>
      <c r="Y2239" s="13">
        <f t="shared" si="1065"/>
        <v>0.30712026546818511</v>
      </c>
      <c r="Z2239" s="24">
        <f t="shared" si="1066"/>
        <v>3737.6516466301327</v>
      </c>
      <c r="AA2239" s="24">
        <f t="shared" si="1067"/>
        <v>23404.47923399504</v>
      </c>
      <c r="AB2239" s="24">
        <f t="shared" si="1080"/>
        <v>759.78419595428272</v>
      </c>
      <c r="AC2239" s="24">
        <f t="shared" si="1081"/>
        <v>654.12209317275892</v>
      </c>
      <c r="AE2239" s="14">
        <f t="shared" si="1082"/>
        <v>185.08333333333334</v>
      </c>
      <c r="AF2239" s="24">
        <f t="shared" si="1086"/>
        <v>500</v>
      </c>
      <c r="AG2239" s="3">
        <f t="shared" si="1083"/>
        <v>-1</v>
      </c>
      <c r="AH2239" s="3">
        <f>IF(AC2239&lt;=450,AthetaR30_0,IF(AC2239&gt;=650,AthetaR30_2,(IF(AC2239&lt;=550,AthetaR30_0+(AthetaR30_1-AthetaR30_0)/100*(AC2239-450),AthetaR30_1+(AthetaR30_2-AthetaR30_1)/100*(AC2239-450)))))</f>
        <v>0</v>
      </c>
      <c r="AI2239" s="3">
        <f>IF(AD2239&lt;=450,AthetaR60_0,IF(AD2239&gt;=650,AthetaR60_2,(IF(AD2239&lt;=550,AthetaR60_0+(AthetaR60_1-AthetaR60_0)/100*(AD2239-450),AthetaR60_1+(AthetaR60_2-AthetaR60_1)/100*(AD2239-450)))))</f>
        <v>0.5</v>
      </c>
      <c r="AJ2239" s="3">
        <f>IF(AE2239&lt;=450,AthetaR90_0,IF(AE2239&gt;=650,AthetaR90_2,(IF(AE2239&lt;=550,AthetaR90_0+(AthetaR90_1-AthetaR90_0)/100*(AE2239-450),AthetaR90_1+(AthetaR90_2-AthetaR90_1)/100*(AE2239-450)))))</f>
        <v>1.3</v>
      </c>
      <c r="AK2239" s="3">
        <f>IF(AF2239&lt;=450,AthetaR120_0,IF(AF2239&gt;=650,AthetaR120_2,(IF(AF2239&lt;=550,AthetaR120_0+(AthetaR120_1-AthetaR120_0)/100*(AF2239-450),AthetaR120_1+(AthetaR120_2-AthetaR120_1)/100*(AF2239-450)))))</f>
        <v>1.54</v>
      </c>
      <c r="AL2239" s="24">
        <f t="shared" si="1084"/>
        <v>759.78419595428272</v>
      </c>
      <c r="AM2239" s="14">
        <f t="shared" si="1085"/>
        <v>636.35798579641835</v>
      </c>
    </row>
    <row r="2240" spans="2:39" x14ac:dyDescent="0.25">
      <c r="B2240" s="3">
        <f t="shared" si="1068"/>
        <v>11110</v>
      </c>
      <c r="C2240" s="14">
        <f t="shared" si="1069"/>
        <v>185.16666666666666</v>
      </c>
      <c r="D2240" s="11">
        <f t="shared" si="1070"/>
        <v>1113.9763267815988</v>
      </c>
      <c r="E2240" s="11">
        <f t="shared" si="1056"/>
        <v>921.29160229989941</v>
      </c>
      <c r="F2240" s="11">
        <f t="shared" si="1071"/>
        <v>489.22758813960144</v>
      </c>
      <c r="G2240" s="11">
        <f t="shared" si="1057"/>
        <v>759.94945306920101</v>
      </c>
      <c r="H2240" s="11">
        <f t="shared" si="1058"/>
        <v>654.29374700555331</v>
      </c>
      <c r="I2240" s="24">
        <f t="shared" si="1072"/>
        <v>489.22758813960144</v>
      </c>
      <c r="J2240" s="12">
        <f t="shared" si="1059"/>
        <v>0.1755236402157658</v>
      </c>
      <c r="K2240" s="24">
        <f t="shared" si="1060"/>
        <v>658.62977431012428</v>
      </c>
      <c r="L2240" s="12">
        <f t="shared" si="1073"/>
        <v>0.16319173636858481</v>
      </c>
      <c r="M2240" s="24">
        <f t="shared" si="1074"/>
        <v>759.94945306920101</v>
      </c>
      <c r="N2240" s="12">
        <f t="shared" si="1061"/>
        <v>0.33203949470482086</v>
      </c>
      <c r="O2240" s="24">
        <f t="shared" si="1062"/>
        <v>1160.5556706858304</v>
      </c>
      <c r="P2240" s="12">
        <f t="shared" si="1075"/>
        <v>0.16566399879667673</v>
      </c>
      <c r="Q2240" s="24">
        <f t="shared" si="1076"/>
        <v>654.29374700555331</v>
      </c>
      <c r="R2240" s="12">
        <f t="shared" si="1063"/>
        <v>0.25804848189087493</v>
      </c>
      <c r="S2240" s="24">
        <f t="shared" si="1064"/>
        <v>821.32889760174294</v>
      </c>
      <c r="T2240" s="12">
        <f t="shared" si="1077"/>
        <v>0.17155420879956904</v>
      </c>
      <c r="W2240" s="24">
        <f t="shared" si="1078"/>
        <v>771.87885835151019</v>
      </c>
      <c r="X2240" s="24">
        <f t="shared" si="1079"/>
        <v>980.92215435100752</v>
      </c>
      <c r="Y2240" s="13">
        <f t="shared" si="1065"/>
        <v>0.30814447527467537</v>
      </c>
      <c r="Z2240" s="24">
        <f t="shared" si="1066"/>
        <v>3735.3185987097304</v>
      </c>
      <c r="AA2240" s="24">
        <f t="shared" si="1067"/>
        <v>23406.023918078758</v>
      </c>
      <c r="AB2240" s="24">
        <f t="shared" si="1080"/>
        <v>759.94945306920101</v>
      </c>
      <c r="AC2240" s="24">
        <f t="shared" si="1081"/>
        <v>654.29374700555331</v>
      </c>
      <c r="AE2240" s="14">
        <f t="shared" si="1082"/>
        <v>185.16666666666666</v>
      </c>
      <c r="AF2240" s="24">
        <f t="shared" si="1086"/>
        <v>500</v>
      </c>
      <c r="AG2240" s="3">
        <f t="shared" si="1083"/>
        <v>-1</v>
      </c>
      <c r="AH2240" s="3">
        <f>IF(AC2240&lt;=450,AthetaR30_0,IF(AC2240&gt;=650,AthetaR30_2,(IF(AC2240&lt;=550,AthetaR30_0+(AthetaR30_1-AthetaR30_0)/100*(AC2240-450),AthetaR30_1+(AthetaR30_2-AthetaR30_1)/100*(AC2240-450)))))</f>
        <v>0</v>
      </c>
      <c r="AI2240" s="3">
        <f>IF(AD2240&lt;=450,AthetaR60_0,IF(AD2240&gt;=650,AthetaR60_2,(IF(AD2240&lt;=550,AthetaR60_0+(AthetaR60_1-AthetaR60_0)/100*(AD2240-450),AthetaR60_1+(AthetaR60_2-AthetaR60_1)/100*(AD2240-450)))))</f>
        <v>0.5</v>
      </c>
      <c r="AJ2240" s="3">
        <f>IF(AE2240&lt;=450,AthetaR90_0,IF(AE2240&gt;=650,AthetaR90_2,(IF(AE2240&lt;=550,AthetaR90_0+(AthetaR90_1-AthetaR90_0)/100*(AE2240-450),AthetaR90_1+(AthetaR90_2-AthetaR90_1)/100*(AE2240-450)))))</f>
        <v>1.3</v>
      </c>
      <c r="AK2240" s="3">
        <f>IF(AF2240&lt;=450,AthetaR120_0,IF(AF2240&gt;=650,AthetaR120_2,(IF(AF2240&lt;=550,AthetaR120_0+(AthetaR120_1-AthetaR120_0)/100*(AF2240-450),AthetaR120_1+(AthetaR120_2-AthetaR120_1)/100*(AF2240-450)))))</f>
        <v>1.54</v>
      </c>
      <c r="AL2240" s="24">
        <f t="shared" si="1084"/>
        <v>759.94945306920101</v>
      </c>
      <c r="AM2240" s="14">
        <f t="shared" si="1085"/>
        <v>636.50488330931319</v>
      </c>
    </row>
    <row r="2241" spans="2:39" x14ac:dyDescent="0.25">
      <c r="B2241" s="3">
        <f t="shared" si="1068"/>
        <v>11115</v>
      </c>
      <c r="C2241" s="14">
        <f t="shared" si="1069"/>
        <v>185.25</v>
      </c>
      <c r="D2241" s="11">
        <f t="shared" si="1070"/>
        <v>1114.0436971047918</v>
      </c>
      <c r="E2241" s="11">
        <f t="shared" si="1056"/>
        <v>921.50540064855147</v>
      </c>
      <c r="F2241" s="11">
        <f t="shared" si="1071"/>
        <v>489.39077987597</v>
      </c>
      <c r="G2241" s="11">
        <f t="shared" si="1057"/>
        <v>760.11511706799774</v>
      </c>
      <c r="H2241" s="11">
        <f t="shared" si="1058"/>
        <v>654.46530121435285</v>
      </c>
      <c r="I2241" s="24">
        <f t="shared" si="1072"/>
        <v>489.39077987597</v>
      </c>
      <c r="J2241" s="12">
        <f t="shared" si="1059"/>
        <v>0.17549260687816559</v>
      </c>
      <c r="K2241" s="24">
        <f t="shared" si="1060"/>
        <v>658.74624349081114</v>
      </c>
      <c r="L2241" s="12">
        <f t="shared" si="1073"/>
        <v>0.16313981945520609</v>
      </c>
      <c r="M2241" s="24">
        <f t="shared" si="1074"/>
        <v>760.11511706799774</v>
      </c>
      <c r="N2241" s="12">
        <f t="shared" si="1061"/>
        <v>0.33304460416314863</v>
      </c>
      <c r="O2241" s="24">
        <f t="shared" si="1062"/>
        <v>1157.0531804279462</v>
      </c>
      <c r="P2241" s="12">
        <f t="shared" si="1075"/>
        <v>0.1660688360936152</v>
      </c>
      <c r="Q2241" s="24">
        <f t="shared" si="1076"/>
        <v>654.46530121435285</v>
      </c>
      <c r="R2241" s="12">
        <f t="shared" si="1063"/>
        <v>0.25794829698651861</v>
      </c>
      <c r="S2241" s="24">
        <f t="shared" si="1064"/>
        <v>821.64789469539562</v>
      </c>
      <c r="T2241" s="12">
        <f t="shared" si="1077"/>
        <v>0.17145446595845315</v>
      </c>
      <c r="W2241" s="24">
        <f t="shared" si="1078"/>
        <v>772.18700282678492</v>
      </c>
      <c r="X2241" s="24">
        <f t="shared" si="1079"/>
        <v>977.66076133151444</v>
      </c>
      <c r="Y2241" s="13">
        <f t="shared" si="1065"/>
        <v>0.30916152302607358</v>
      </c>
      <c r="Z2241" s="24">
        <f t="shared" si="1066"/>
        <v>3732.9599455441639</v>
      </c>
      <c r="AA2241" s="24">
        <f t="shared" si="1067"/>
        <v>23407.426045957251</v>
      </c>
      <c r="AB2241" s="24">
        <f t="shared" si="1080"/>
        <v>760.11511706799774</v>
      </c>
      <c r="AC2241" s="24">
        <f t="shared" si="1081"/>
        <v>654.46530121435285</v>
      </c>
      <c r="AE2241" s="14">
        <f t="shared" si="1082"/>
        <v>185.25</v>
      </c>
      <c r="AF2241" s="24">
        <f t="shared" si="1086"/>
        <v>500</v>
      </c>
      <c r="AG2241" s="3">
        <f t="shared" si="1083"/>
        <v>-1</v>
      </c>
      <c r="AH2241" s="3">
        <f>IF(AC2241&lt;=450,AthetaR30_0,IF(AC2241&gt;=650,AthetaR30_2,(IF(AC2241&lt;=550,AthetaR30_0+(AthetaR30_1-AthetaR30_0)/100*(AC2241-450),AthetaR30_1+(AthetaR30_2-AthetaR30_1)/100*(AC2241-450)))))</f>
        <v>0</v>
      </c>
      <c r="AI2241" s="3">
        <f>IF(AD2241&lt;=450,AthetaR60_0,IF(AD2241&gt;=650,AthetaR60_2,(IF(AD2241&lt;=550,AthetaR60_0+(AthetaR60_1-AthetaR60_0)/100*(AD2241-450),AthetaR60_1+(AthetaR60_2-AthetaR60_1)/100*(AD2241-450)))))</f>
        <v>0.5</v>
      </c>
      <c r="AJ2241" s="3">
        <f>IF(AE2241&lt;=450,AthetaR90_0,IF(AE2241&gt;=650,AthetaR90_2,(IF(AE2241&lt;=550,AthetaR90_0+(AthetaR90_1-AthetaR90_0)/100*(AE2241-450),AthetaR90_1+(AthetaR90_2-AthetaR90_1)/100*(AE2241-450)))))</f>
        <v>1.3</v>
      </c>
      <c r="AK2241" s="3">
        <f>IF(AF2241&lt;=450,AthetaR120_0,IF(AF2241&gt;=650,AthetaR120_2,(IF(AF2241&lt;=550,AthetaR120_0+(AthetaR120_1-AthetaR120_0)/100*(AF2241-450),AthetaR120_1+(AthetaR120_2-AthetaR120_1)/100*(AF2241-450)))))</f>
        <v>1.54</v>
      </c>
      <c r="AL2241" s="24">
        <f t="shared" si="1084"/>
        <v>760.11511706799774</v>
      </c>
      <c r="AM2241" s="14">
        <f t="shared" si="1085"/>
        <v>636.65160633518644</v>
      </c>
    </row>
    <row r="2242" spans="2:39" x14ac:dyDescent="0.25">
      <c r="B2242" s="3">
        <f t="shared" si="1068"/>
        <v>11120</v>
      </c>
      <c r="C2242" s="14">
        <f t="shared" si="1069"/>
        <v>185.33333333333334</v>
      </c>
      <c r="D2242" s="11">
        <f t="shared" si="1070"/>
        <v>1114.1110371491866</v>
      </c>
      <c r="E2242" s="11">
        <f t="shared" si="1056"/>
        <v>921.71919899720365</v>
      </c>
      <c r="F2242" s="11">
        <f t="shared" si="1071"/>
        <v>489.55391969542518</v>
      </c>
      <c r="G2242" s="11">
        <f t="shared" si="1057"/>
        <v>760.28118590409133</v>
      </c>
      <c r="H2242" s="11">
        <f t="shared" si="1058"/>
        <v>654.63675568031135</v>
      </c>
      <c r="I2242" s="24">
        <f t="shared" si="1072"/>
        <v>489.55391969542518</v>
      </c>
      <c r="J2242" s="12">
        <f t="shared" si="1059"/>
        <v>0.1754615721301348</v>
      </c>
      <c r="K2242" s="24">
        <f t="shared" si="1060"/>
        <v>658.86275916677812</v>
      </c>
      <c r="L2242" s="12">
        <f t="shared" si="1073"/>
        <v>0.16308791420740973</v>
      </c>
      <c r="M2242" s="24">
        <f t="shared" si="1074"/>
        <v>760.28118590409133</v>
      </c>
      <c r="N2242" s="12">
        <f t="shared" si="1061"/>
        <v>0.33404677694701573</v>
      </c>
      <c r="O2242" s="24">
        <f t="shared" si="1062"/>
        <v>1153.581908477624</v>
      </c>
      <c r="P2242" s="12">
        <f t="shared" si="1075"/>
        <v>0.16647162621255304</v>
      </c>
      <c r="Q2242" s="24">
        <f t="shared" si="1076"/>
        <v>654.63675568031135</v>
      </c>
      <c r="R2242" s="12">
        <f t="shared" si="1063"/>
        <v>0.25784783652024629</v>
      </c>
      <c r="S2242" s="24">
        <f t="shared" si="1064"/>
        <v>821.96801811286036</v>
      </c>
      <c r="T2242" s="12">
        <f t="shared" si="1077"/>
        <v>0.17135460376460779</v>
      </c>
      <c r="W2242" s="24">
        <f t="shared" si="1078"/>
        <v>772.49616434981101</v>
      </c>
      <c r="X2242" s="24">
        <f t="shared" si="1079"/>
        <v>974.43728123346796</v>
      </c>
      <c r="Y2242" s="13">
        <f t="shared" si="1065"/>
        <v>0.31017139698078167</v>
      </c>
      <c r="Z2242" s="24">
        <f t="shared" si="1066"/>
        <v>3730.5758661848158</v>
      </c>
      <c r="AA2242" s="24">
        <f t="shared" si="1067"/>
        <v>23408.68616987687</v>
      </c>
      <c r="AB2242" s="24">
        <f t="shared" si="1080"/>
        <v>760.28118590409133</v>
      </c>
      <c r="AC2242" s="24">
        <f t="shared" si="1081"/>
        <v>654.63675568031135</v>
      </c>
      <c r="AE2242" s="14">
        <f t="shared" si="1082"/>
        <v>185.33333333333334</v>
      </c>
      <c r="AF2242" s="24">
        <f t="shared" si="1086"/>
        <v>500</v>
      </c>
      <c r="AG2242" s="3">
        <f t="shared" si="1083"/>
        <v>-1</v>
      </c>
      <c r="AH2242" s="3">
        <f>IF(AC2242&lt;=450,AthetaR30_0,IF(AC2242&gt;=650,AthetaR30_2,(IF(AC2242&lt;=550,AthetaR30_0+(AthetaR30_1-AthetaR30_0)/100*(AC2242-450),AthetaR30_1+(AthetaR30_2-AthetaR30_1)/100*(AC2242-450)))))</f>
        <v>0</v>
      </c>
      <c r="AI2242" s="3">
        <f>IF(AD2242&lt;=450,AthetaR60_0,IF(AD2242&gt;=650,AthetaR60_2,(IF(AD2242&lt;=550,AthetaR60_0+(AthetaR60_1-AthetaR60_0)/100*(AD2242-450),AthetaR60_1+(AthetaR60_2-AthetaR60_1)/100*(AD2242-450)))))</f>
        <v>0.5</v>
      </c>
      <c r="AJ2242" s="3">
        <f>IF(AE2242&lt;=450,AthetaR90_0,IF(AE2242&gt;=650,AthetaR90_2,(IF(AE2242&lt;=550,AthetaR90_0+(AthetaR90_1-AthetaR90_0)/100*(AE2242-450),AthetaR90_1+(AthetaR90_2-AthetaR90_1)/100*(AE2242-450)))))</f>
        <v>1.3</v>
      </c>
      <c r="AK2242" s="3">
        <f>IF(AF2242&lt;=450,AthetaR120_0,IF(AF2242&gt;=650,AthetaR120_2,(IF(AF2242&lt;=550,AthetaR120_0+(AthetaR120_1-AthetaR120_0)/100*(AF2242-450),AthetaR120_1+(AthetaR120_2-AthetaR120_1)/100*(AF2242-450)))))</f>
        <v>1.54</v>
      </c>
      <c r="AL2242" s="24">
        <f t="shared" si="1084"/>
        <v>760.28118590409133</v>
      </c>
      <c r="AM2242" s="14">
        <f t="shared" si="1085"/>
        <v>636.79815518378246</v>
      </c>
    </row>
    <row r="2243" spans="2:39" x14ac:dyDescent="0.25">
      <c r="B2243" s="3">
        <f t="shared" si="1068"/>
        <v>11125</v>
      </c>
      <c r="C2243" s="14">
        <f t="shared" si="1069"/>
        <v>185.41666666666666</v>
      </c>
      <c r="D2243" s="11">
        <f t="shared" si="1070"/>
        <v>1114.1783469419881</v>
      </c>
      <c r="E2243" s="11">
        <f t="shared" si="1056"/>
        <v>921.9329973458556</v>
      </c>
      <c r="F2243" s="11">
        <f t="shared" si="1071"/>
        <v>489.71700760963262</v>
      </c>
      <c r="G2243" s="11">
        <f t="shared" si="1057"/>
        <v>760.4476575303039</v>
      </c>
      <c r="H2243" s="11">
        <f t="shared" si="1058"/>
        <v>654.80811028407595</v>
      </c>
      <c r="I2243" s="24">
        <f t="shared" si="1072"/>
        <v>489.71700760963262</v>
      </c>
      <c r="J2243" s="12">
        <f t="shared" si="1059"/>
        <v>0.17543053598261241</v>
      </c>
      <c r="K2243" s="24">
        <f t="shared" si="1060"/>
        <v>658.97932132442065</v>
      </c>
      <c r="L2243" s="12">
        <f t="shared" si="1073"/>
        <v>0.1630360206376428</v>
      </c>
      <c r="M2243" s="24">
        <f t="shared" si="1074"/>
        <v>760.4476575303039</v>
      </c>
      <c r="N2243" s="12">
        <f t="shared" si="1061"/>
        <v>0.33504600475857266</v>
      </c>
      <c r="O2243" s="24">
        <f t="shared" si="1062"/>
        <v>1150.1415119067401</v>
      </c>
      <c r="P2243" s="12">
        <f t="shared" si="1075"/>
        <v>0.16687236872895059</v>
      </c>
      <c r="Q2243" s="24">
        <f t="shared" si="1076"/>
        <v>654.80811028407595</v>
      </c>
      <c r="R2243" s="12">
        <f t="shared" si="1063"/>
        <v>0.25774709947507085</v>
      </c>
      <c r="S2243" s="24">
        <f t="shared" si="1064"/>
        <v>822.28927344237547</v>
      </c>
      <c r="T2243" s="12">
        <f t="shared" si="1077"/>
        <v>0.17125462170914457</v>
      </c>
      <c r="W2243" s="24">
        <f t="shared" si="1078"/>
        <v>772.80633574679177</v>
      </c>
      <c r="X2243" s="24">
        <f t="shared" si="1079"/>
        <v>971.2511813503653</v>
      </c>
      <c r="Y2243" s="13">
        <f t="shared" si="1065"/>
        <v>0.31117408654601647</v>
      </c>
      <c r="Z2243" s="24">
        <f t="shared" si="1066"/>
        <v>3728.1665399765957</v>
      </c>
      <c r="AA2243" s="24">
        <f t="shared" si="1067"/>
        <v>23409.804845257</v>
      </c>
      <c r="AB2243" s="24">
        <f t="shared" si="1080"/>
        <v>760.4476575303039</v>
      </c>
      <c r="AC2243" s="24">
        <f t="shared" si="1081"/>
        <v>654.80811028407595</v>
      </c>
      <c r="AE2243" s="14">
        <f t="shared" si="1082"/>
        <v>185.41666666666666</v>
      </c>
      <c r="AF2243" s="24">
        <f t="shared" si="1086"/>
        <v>500</v>
      </c>
      <c r="AG2243" s="3">
        <f t="shared" si="1083"/>
        <v>-1</v>
      </c>
      <c r="AH2243" s="3">
        <f>IF(AC2243&lt;=450,AthetaR30_0,IF(AC2243&gt;=650,AthetaR30_2,(IF(AC2243&lt;=550,AthetaR30_0+(AthetaR30_1-AthetaR30_0)/100*(AC2243-450),AthetaR30_1+(AthetaR30_2-AthetaR30_1)/100*(AC2243-450)))))</f>
        <v>0</v>
      </c>
      <c r="AI2243" s="3">
        <f>IF(AD2243&lt;=450,AthetaR60_0,IF(AD2243&gt;=650,AthetaR60_2,(IF(AD2243&lt;=550,AthetaR60_0+(AthetaR60_1-AthetaR60_0)/100*(AD2243-450),AthetaR60_1+(AthetaR60_2-AthetaR60_1)/100*(AD2243-450)))))</f>
        <v>0.5</v>
      </c>
      <c r="AJ2243" s="3">
        <f>IF(AE2243&lt;=450,AthetaR90_0,IF(AE2243&gt;=650,AthetaR90_2,(IF(AE2243&lt;=550,AthetaR90_0+(AthetaR90_1-AthetaR90_0)/100*(AE2243-450),AthetaR90_1+(AthetaR90_2-AthetaR90_1)/100*(AE2243-450)))))</f>
        <v>1.3</v>
      </c>
      <c r="AK2243" s="3">
        <f>IF(AF2243&lt;=450,AthetaR120_0,IF(AF2243&gt;=650,AthetaR120_2,(IF(AF2243&lt;=550,AthetaR120_0+(AthetaR120_1-AthetaR120_0)/100*(AF2243-450),AthetaR120_1+(AthetaR120_2-AthetaR120_1)/100*(AF2243-450)))))</f>
        <v>1.54</v>
      </c>
      <c r="AL2243" s="24">
        <f t="shared" si="1084"/>
        <v>760.4476575303039</v>
      </c>
      <c r="AM2243" s="14">
        <f t="shared" si="1085"/>
        <v>636.94453016568798</v>
      </c>
    </row>
    <row r="2244" spans="2:39" x14ac:dyDescent="0.25">
      <c r="B2244" s="3">
        <f t="shared" si="1068"/>
        <v>11130</v>
      </c>
      <c r="C2244" s="14">
        <f t="shared" si="1069"/>
        <v>185.5</v>
      </c>
      <c r="D2244" s="11">
        <f t="shared" si="1070"/>
        <v>1114.2456265103647</v>
      </c>
      <c r="E2244" s="11">
        <f t="shared" si="1056"/>
        <v>922.14679569450777</v>
      </c>
      <c r="F2244" s="11">
        <f t="shared" si="1071"/>
        <v>489.88004363027028</v>
      </c>
      <c r="G2244" s="11">
        <f t="shared" si="1057"/>
        <v>760.61452989903285</v>
      </c>
      <c r="H2244" s="11">
        <f t="shared" si="1058"/>
        <v>654.97936490578513</v>
      </c>
      <c r="I2244" s="24">
        <f t="shared" si="1072"/>
        <v>489.88004363027028</v>
      </c>
      <c r="J2244" s="12">
        <f t="shared" si="1059"/>
        <v>0.17539949844654137</v>
      </c>
      <c r="K2244" s="24">
        <f t="shared" si="1060"/>
        <v>659.09592995008279</v>
      </c>
      <c r="L2244" s="12">
        <f t="shared" si="1073"/>
        <v>0.16298413875835047</v>
      </c>
      <c r="M2244" s="24">
        <f t="shared" si="1074"/>
        <v>760.61452989903285</v>
      </c>
      <c r="N2244" s="12">
        <f t="shared" si="1061"/>
        <v>0.33604227963173383</v>
      </c>
      <c r="O2244" s="24">
        <f t="shared" si="1062"/>
        <v>1146.7316520220018</v>
      </c>
      <c r="P2244" s="12">
        <f t="shared" si="1075"/>
        <v>0.16727106338775546</v>
      </c>
      <c r="Q2244" s="24">
        <f t="shared" si="1076"/>
        <v>654.97936490578513</v>
      </c>
      <c r="R2244" s="12">
        <f t="shared" si="1063"/>
        <v>0.25764608482959006</v>
      </c>
      <c r="S2244" s="24">
        <f t="shared" si="1064"/>
        <v>822.6116663073567</v>
      </c>
      <c r="T2244" s="12">
        <f t="shared" si="1077"/>
        <v>0.17115451928078051</v>
      </c>
      <c r="W2244" s="24">
        <f t="shared" si="1078"/>
        <v>773.11750983333775</v>
      </c>
      <c r="X2244" s="24">
        <f t="shared" si="1079"/>
        <v>968.10193718752885</v>
      </c>
      <c r="Y2244" s="13">
        <f t="shared" si="1065"/>
        <v>0.31216958225831037</v>
      </c>
      <c r="Z2244" s="24">
        <f t="shared" si="1066"/>
        <v>3725.7321465292507</v>
      </c>
      <c r="AA2244" s="24">
        <f t="shared" si="1067"/>
        <v>23410.78263057824</v>
      </c>
      <c r="AB2244" s="24">
        <f t="shared" si="1080"/>
        <v>760.61452989903285</v>
      </c>
      <c r="AC2244" s="24">
        <f t="shared" si="1081"/>
        <v>654.97936490578513</v>
      </c>
      <c r="AE2244" s="14">
        <f t="shared" si="1082"/>
        <v>185.5</v>
      </c>
      <c r="AF2244" s="24">
        <f t="shared" si="1086"/>
        <v>500</v>
      </c>
      <c r="AG2244" s="3">
        <f t="shared" si="1083"/>
        <v>-1</v>
      </c>
      <c r="AH2244" s="3">
        <f>IF(AC2244&lt;=450,AthetaR30_0,IF(AC2244&gt;=650,AthetaR30_2,(IF(AC2244&lt;=550,AthetaR30_0+(AthetaR30_1-AthetaR30_0)/100*(AC2244-450),AthetaR30_1+(AthetaR30_2-AthetaR30_1)/100*(AC2244-450)))))</f>
        <v>0</v>
      </c>
      <c r="AI2244" s="3">
        <f>IF(AD2244&lt;=450,AthetaR60_0,IF(AD2244&gt;=650,AthetaR60_2,(IF(AD2244&lt;=550,AthetaR60_0+(AthetaR60_1-AthetaR60_0)/100*(AD2244-450),AthetaR60_1+(AthetaR60_2-AthetaR60_1)/100*(AD2244-450)))))</f>
        <v>0.5</v>
      </c>
      <c r="AJ2244" s="3">
        <f>IF(AE2244&lt;=450,AthetaR90_0,IF(AE2244&gt;=650,AthetaR90_2,(IF(AE2244&lt;=550,AthetaR90_0+(AthetaR90_1-AthetaR90_0)/100*(AE2244-450),AthetaR90_1+(AthetaR90_2-AthetaR90_1)/100*(AE2244-450)))))</f>
        <v>1.3</v>
      </c>
      <c r="AK2244" s="3">
        <f>IF(AF2244&lt;=450,AthetaR120_0,IF(AF2244&gt;=650,AthetaR120_2,(IF(AF2244&lt;=550,AthetaR120_0+(AthetaR120_1-AthetaR120_0)/100*(AF2244-450),AthetaR120_1+(AthetaR120_2-AthetaR120_1)/100*(AF2244-450)))))</f>
        <v>1.54</v>
      </c>
      <c r="AL2244" s="24">
        <f t="shared" si="1084"/>
        <v>760.61452989903285</v>
      </c>
      <c r="AM2244" s="14">
        <f t="shared" si="1085"/>
        <v>637.09073159225613</v>
      </c>
    </row>
    <row r="2245" spans="2:39" x14ac:dyDescent="0.25">
      <c r="B2245" s="3">
        <f t="shared" si="1068"/>
        <v>11135</v>
      </c>
      <c r="C2245" s="14">
        <f t="shared" si="1069"/>
        <v>185.58333333333334</v>
      </c>
      <c r="D2245" s="11">
        <f t="shared" si="1070"/>
        <v>1114.3128758814471</v>
      </c>
      <c r="E2245" s="11">
        <f t="shared" si="1056"/>
        <v>922.36059404315984</v>
      </c>
      <c r="F2245" s="11">
        <f t="shared" si="1071"/>
        <v>490.04302776902864</v>
      </c>
      <c r="G2245" s="11">
        <f t="shared" si="1057"/>
        <v>760.78180096242056</v>
      </c>
      <c r="H2245" s="11">
        <f t="shared" si="1058"/>
        <v>655.15051942506591</v>
      </c>
      <c r="I2245" s="24">
        <f t="shared" si="1072"/>
        <v>490.04302776902864</v>
      </c>
      <c r="J2245" s="12">
        <f t="shared" si="1059"/>
        <v>0.17536845953286895</v>
      </c>
      <c r="K2245" s="24">
        <f t="shared" si="1060"/>
        <v>659.21258503005583</v>
      </c>
      <c r="L2245" s="12">
        <f t="shared" si="1073"/>
        <v>0.16293226858196805</v>
      </c>
      <c r="M2245" s="24">
        <f t="shared" si="1074"/>
        <v>760.78180096242056</v>
      </c>
      <c r="N2245" s="12">
        <f t="shared" si="1061"/>
        <v>0.33703559392834276</v>
      </c>
      <c r="O2245" s="24">
        <f t="shared" si="1062"/>
        <v>1143.3519943097374</v>
      </c>
      <c r="P2245" s="12">
        <f t="shared" si="1075"/>
        <v>0.16766771010081655</v>
      </c>
      <c r="Q2245" s="24">
        <f t="shared" si="1076"/>
        <v>655.15051942506591</v>
      </c>
      <c r="R2245" s="12">
        <f t="shared" si="1063"/>
        <v>0.25754479155796783</v>
      </c>
      <c r="S2245" s="24">
        <f t="shared" si="1064"/>
        <v>822.93520236666063</v>
      </c>
      <c r="T2245" s="12">
        <f t="shared" si="1077"/>
        <v>0.17105429596581503</v>
      </c>
      <c r="W2245" s="24">
        <f t="shared" si="1078"/>
        <v>773.42967941559607</v>
      </c>
      <c r="X2245" s="24">
        <f t="shared" si="1079"/>
        <v>964.98903233404644</v>
      </c>
      <c r="Y2245" s="13">
        <f t="shared" si="1065"/>
        <v>0.31315787576402021</v>
      </c>
      <c r="Z2245" s="24">
        <f t="shared" si="1066"/>
        <v>3723.272865689094</v>
      </c>
      <c r="AA2245" s="24">
        <f t="shared" si="1067"/>
        <v>23411.62008727216</v>
      </c>
      <c r="AB2245" s="24">
        <f t="shared" si="1080"/>
        <v>760.78180096242056</v>
      </c>
      <c r="AC2245" s="24">
        <f t="shared" si="1081"/>
        <v>655.15051942506591</v>
      </c>
      <c r="AE2245" s="14">
        <f t="shared" si="1082"/>
        <v>185.58333333333334</v>
      </c>
      <c r="AF2245" s="24">
        <f t="shared" si="1086"/>
        <v>500</v>
      </c>
      <c r="AG2245" s="3">
        <f t="shared" si="1083"/>
        <v>-1</v>
      </c>
      <c r="AH2245" s="3">
        <f>IF(AC2245&lt;=450,AthetaR30_0,IF(AC2245&gt;=650,AthetaR30_2,(IF(AC2245&lt;=550,AthetaR30_0+(AthetaR30_1-AthetaR30_0)/100*(AC2245-450),AthetaR30_1+(AthetaR30_2-AthetaR30_1)/100*(AC2245-450)))))</f>
        <v>0</v>
      </c>
      <c r="AI2245" s="3">
        <f>IF(AD2245&lt;=450,AthetaR60_0,IF(AD2245&gt;=650,AthetaR60_2,(IF(AD2245&lt;=550,AthetaR60_0+(AthetaR60_1-AthetaR60_0)/100*(AD2245-450),AthetaR60_1+(AthetaR60_2-AthetaR60_1)/100*(AD2245-450)))))</f>
        <v>0.5</v>
      </c>
      <c r="AJ2245" s="3">
        <f>IF(AE2245&lt;=450,AthetaR90_0,IF(AE2245&gt;=650,AthetaR90_2,(IF(AE2245&lt;=550,AthetaR90_0+(AthetaR90_1-AthetaR90_0)/100*(AE2245-450),AthetaR90_1+(AthetaR90_2-AthetaR90_1)/100*(AE2245-450)))))</f>
        <v>1.3</v>
      </c>
      <c r="AK2245" s="3">
        <f>IF(AF2245&lt;=450,AthetaR120_0,IF(AF2245&gt;=650,AthetaR120_2,(IF(AF2245&lt;=550,AthetaR120_0+(AthetaR120_1-AthetaR120_0)/100*(AF2245-450),AthetaR120_1+(AthetaR120_2-AthetaR120_1)/100*(AF2245-450)))))</f>
        <v>1.54</v>
      </c>
      <c r="AL2245" s="24">
        <f t="shared" si="1084"/>
        <v>760.78180096242056</v>
      </c>
      <c r="AM2245" s="14">
        <f t="shared" si="1085"/>
        <v>637.23675977553012</v>
      </c>
    </row>
    <row r="2246" spans="2:39" x14ac:dyDescent="0.25">
      <c r="B2246" s="3">
        <f t="shared" si="1068"/>
        <v>11140</v>
      </c>
      <c r="C2246" s="14">
        <f t="shared" si="1069"/>
        <v>185.66666666666666</v>
      </c>
      <c r="D2246" s="11">
        <f t="shared" si="1070"/>
        <v>1114.3800950823309</v>
      </c>
      <c r="E2246" s="11">
        <f t="shared" si="1056"/>
        <v>922.5743923918119</v>
      </c>
      <c r="F2246" s="11">
        <f t="shared" si="1071"/>
        <v>490.20596003761062</v>
      </c>
      <c r="G2246" s="11">
        <f t="shared" si="1057"/>
        <v>760.94946867252133</v>
      </c>
      <c r="H2246" s="11">
        <f t="shared" si="1058"/>
        <v>655.32157372103177</v>
      </c>
      <c r="I2246" s="24">
        <f t="shared" si="1072"/>
        <v>490.20596003761062</v>
      </c>
      <c r="J2246" s="12">
        <f t="shared" si="1059"/>
        <v>0.17533741925254639</v>
      </c>
      <c r="K2246" s="24">
        <f t="shared" si="1060"/>
        <v>659.32928655057958</v>
      </c>
      <c r="L2246" s="12">
        <f t="shared" si="1073"/>
        <v>0.1628804101208812</v>
      </c>
      <c r="M2246" s="24">
        <f t="shared" si="1074"/>
        <v>760.94946867252133</v>
      </c>
      <c r="N2246" s="12">
        <f t="shared" si="1061"/>
        <v>0.33802594033432931</v>
      </c>
      <c r="O2246" s="24">
        <f t="shared" si="1062"/>
        <v>1140.0022083814083</v>
      </c>
      <c r="P2246" s="12">
        <f t="shared" si="1075"/>
        <v>0.16806230894424398</v>
      </c>
      <c r="Q2246" s="24">
        <f t="shared" si="1076"/>
        <v>655.32157372103177</v>
      </c>
      <c r="R2246" s="12">
        <f t="shared" si="1063"/>
        <v>0.25744321862991321</v>
      </c>
      <c r="S2246" s="24">
        <f t="shared" si="1064"/>
        <v>823.25988731485393</v>
      </c>
      <c r="T2246" s="12">
        <f t="shared" si="1077"/>
        <v>0.17095395124805857</v>
      </c>
      <c r="W2246" s="24">
        <f t="shared" si="1078"/>
        <v>773.74283729136005</v>
      </c>
      <c r="X2246" s="24">
        <f t="shared" si="1079"/>
        <v>961.91195833651636</v>
      </c>
      <c r="Y2246" s="13">
        <f t="shared" si="1065"/>
        <v>0.31413895979985962</v>
      </c>
      <c r="Z2246" s="24">
        <f t="shared" si="1066"/>
        <v>3720.7888775112961</v>
      </c>
      <c r="AA2246" s="24">
        <f t="shared" si="1067"/>
        <v>23412.317779612938</v>
      </c>
      <c r="AB2246" s="24">
        <f t="shared" si="1080"/>
        <v>760.94946867252133</v>
      </c>
      <c r="AC2246" s="24">
        <f t="shared" si="1081"/>
        <v>655.32157372103177</v>
      </c>
      <c r="AE2246" s="14">
        <f t="shared" si="1082"/>
        <v>185.66666666666666</v>
      </c>
      <c r="AF2246" s="24">
        <f t="shared" si="1086"/>
        <v>500</v>
      </c>
      <c r="AG2246" s="3">
        <f t="shared" si="1083"/>
        <v>-1</v>
      </c>
      <c r="AH2246" s="3">
        <f>IF(AC2246&lt;=450,AthetaR30_0,IF(AC2246&gt;=650,AthetaR30_2,(IF(AC2246&lt;=550,AthetaR30_0+(AthetaR30_1-AthetaR30_0)/100*(AC2246-450),AthetaR30_1+(AthetaR30_2-AthetaR30_1)/100*(AC2246-450)))))</f>
        <v>0</v>
      </c>
      <c r="AI2246" s="3">
        <f>IF(AD2246&lt;=450,AthetaR60_0,IF(AD2246&gt;=650,AthetaR60_2,(IF(AD2246&lt;=550,AthetaR60_0+(AthetaR60_1-AthetaR60_0)/100*(AD2246-450),AthetaR60_1+(AthetaR60_2-AthetaR60_1)/100*(AD2246-450)))))</f>
        <v>0.5</v>
      </c>
      <c r="AJ2246" s="3">
        <f>IF(AE2246&lt;=450,AthetaR90_0,IF(AE2246&gt;=650,AthetaR90_2,(IF(AE2246&lt;=550,AthetaR90_0+(AthetaR90_1-AthetaR90_0)/100*(AE2246-450),AthetaR90_1+(AthetaR90_2-AthetaR90_1)/100*(AE2246-450)))))</f>
        <v>1.3</v>
      </c>
      <c r="AK2246" s="3">
        <f>IF(AF2246&lt;=450,AthetaR120_0,IF(AF2246&gt;=650,AthetaR120_2,(IF(AF2246&lt;=550,AthetaR120_0+(AthetaR120_1-AthetaR120_0)/100*(AF2246-450),AthetaR120_1+(AthetaR120_2-AthetaR120_1)/100*(AF2246-450)))))</f>
        <v>1.54</v>
      </c>
      <c r="AL2246" s="24">
        <f t="shared" si="1084"/>
        <v>760.94946867252133</v>
      </c>
      <c r="AM2246" s="14">
        <f t="shared" si="1085"/>
        <v>637.3826150281684</v>
      </c>
    </row>
    <row r="2247" spans="2:39" x14ac:dyDescent="0.25">
      <c r="B2247" s="3">
        <f t="shared" si="1068"/>
        <v>11145</v>
      </c>
      <c r="C2247" s="14">
        <f t="shared" si="1069"/>
        <v>185.75</v>
      </c>
      <c r="D2247" s="11">
        <f t="shared" si="1070"/>
        <v>1114.4472841400741</v>
      </c>
      <c r="E2247" s="11">
        <f t="shared" si="1056"/>
        <v>922.78819074046396</v>
      </c>
      <c r="F2247" s="11">
        <f t="shared" si="1071"/>
        <v>490.36884044773149</v>
      </c>
      <c r="G2247" s="11">
        <f t="shared" si="1057"/>
        <v>761.11753098146562</v>
      </c>
      <c r="H2247" s="11">
        <f t="shared" si="1058"/>
        <v>655.49252767227983</v>
      </c>
      <c r="I2247" s="24">
        <f t="shared" si="1072"/>
        <v>490.36884044773149</v>
      </c>
      <c r="J2247" s="12">
        <f t="shared" si="1059"/>
        <v>0.17530637761652898</v>
      </c>
      <c r="K2247" s="24">
        <f t="shared" si="1060"/>
        <v>659.44603449784199</v>
      </c>
      <c r="L2247" s="12">
        <f t="shared" si="1073"/>
        <v>0.16282856338748947</v>
      </c>
      <c r="M2247" s="24">
        <f t="shared" si="1074"/>
        <v>761.11753098146562</v>
      </c>
      <c r="N2247" s="12">
        <f t="shared" si="1061"/>
        <v>0.33901331185585992</v>
      </c>
      <c r="O2247" s="24">
        <f t="shared" si="1062"/>
        <v>1136.681967919829</v>
      </c>
      <c r="P2247" s="12">
        <f t="shared" si="1075"/>
        <v>0.16845486015598063</v>
      </c>
      <c r="Q2247" s="24">
        <f t="shared" si="1076"/>
        <v>655.49252767227983</v>
      </c>
      <c r="R2247" s="12">
        <f t="shared" si="1063"/>
        <v>0.25734136501066157</v>
      </c>
      <c r="S2247" s="24">
        <f t="shared" si="1064"/>
        <v>823.58572688248137</v>
      </c>
      <c r="T2247" s="12">
        <f t="shared" si="1077"/>
        <v>0.17085348460891592</v>
      </c>
      <c r="W2247" s="24">
        <f t="shared" si="1078"/>
        <v>774.05697625115988</v>
      </c>
      <c r="X2247" s="24">
        <f t="shared" si="1079"/>
        <v>958.87021457457683</v>
      </c>
      <c r="Y2247" s="13">
        <f t="shared" si="1065"/>
        <v>0.31511282817346192</v>
      </c>
      <c r="Z2247" s="24">
        <f t="shared" si="1066"/>
        <v>3718.2803622326019</v>
      </c>
      <c r="AA2247" s="24">
        <f t="shared" si="1067"/>
        <v>23412.876274610451</v>
      </c>
      <c r="AB2247" s="24">
        <f t="shared" si="1080"/>
        <v>761.11753098146562</v>
      </c>
      <c r="AC2247" s="24">
        <f t="shared" si="1081"/>
        <v>655.49252767227983</v>
      </c>
      <c r="AE2247" s="14">
        <f t="shared" si="1082"/>
        <v>185.75</v>
      </c>
      <c r="AF2247" s="24">
        <f t="shared" si="1086"/>
        <v>500</v>
      </c>
      <c r="AG2247" s="3">
        <f t="shared" si="1083"/>
        <v>-1</v>
      </c>
      <c r="AH2247" s="3">
        <f>IF(AC2247&lt;=450,AthetaR30_0,IF(AC2247&gt;=650,AthetaR30_2,(IF(AC2247&lt;=550,AthetaR30_0+(AthetaR30_1-AthetaR30_0)/100*(AC2247-450),AthetaR30_1+(AthetaR30_2-AthetaR30_1)/100*(AC2247-450)))))</f>
        <v>0</v>
      </c>
      <c r="AI2247" s="3">
        <f>IF(AD2247&lt;=450,AthetaR60_0,IF(AD2247&gt;=650,AthetaR60_2,(IF(AD2247&lt;=550,AthetaR60_0+(AthetaR60_1-AthetaR60_0)/100*(AD2247-450),AthetaR60_1+(AthetaR60_2-AthetaR60_1)/100*(AD2247-450)))))</f>
        <v>0.5</v>
      </c>
      <c r="AJ2247" s="3">
        <f>IF(AE2247&lt;=450,AthetaR90_0,IF(AE2247&gt;=650,AthetaR90_2,(IF(AE2247&lt;=550,AthetaR90_0+(AthetaR90_1-AthetaR90_0)/100*(AE2247-450),AthetaR90_1+(AthetaR90_2-AthetaR90_1)/100*(AE2247-450)))))</f>
        <v>1.3</v>
      </c>
      <c r="AK2247" s="3">
        <f>IF(AF2247&lt;=450,AthetaR120_0,IF(AF2247&gt;=650,AthetaR120_2,(IF(AF2247&lt;=550,AthetaR120_0+(AthetaR120_1-AthetaR120_0)/100*(AF2247-450),AthetaR120_1+(AthetaR120_2-AthetaR120_1)/100*(AF2247-450)))))</f>
        <v>1.54</v>
      </c>
      <c r="AL2247" s="24">
        <f t="shared" si="1084"/>
        <v>761.11753098146562</v>
      </c>
      <c r="AM2247" s="14">
        <f t="shared" si="1085"/>
        <v>637.52829766337038</v>
      </c>
    </row>
    <row r="2248" spans="2:39" x14ac:dyDescent="0.25">
      <c r="B2248" s="3">
        <f t="shared" si="1068"/>
        <v>11150</v>
      </c>
      <c r="C2248" s="14">
        <f t="shared" si="1069"/>
        <v>185.83333333333334</v>
      </c>
      <c r="D2248" s="11">
        <f t="shared" si="1070"/>
        <v>1114.514443081699</v>
      </c>
      <c r="E2248" s="11">
        <f t="shared" si="1056"/>
        <v>923.00198908911602</v>
      </c>
      <c r="F2248" s="11">
        <f t="shared" si="1071"/>
        <v>490.53166901111899</v>
      </c>
      <c r="G2248" s="11">
        <f t="shared" si="1057"/>
        <v>761.2859858416216</v>
      </c>
      <c r="H2248" s="11">
        <f t="shared" si="1058"/>
        <v>655.6633811568887</v>
      </c>
      <c r="I2248" s="24">
        <f t="shared" si="1072"/>
        <v>490.53166901111899</v>
      </c>
      <c r="J2248" s="12">
        <f t="shared" si="1059"/>
        <v>0.17527533463577588</v>
      </c>
      <c r="K2248" s="24">
        <f t="shared" si="1060"/>
        <v>659.56282885797918</v>
      </c>
      <c r="L2248" s="12">
        <f t="shared" si="1073"/>
        <v>0.16277672839415067</v>
      </c>
      <c r="M2248" s="24">
        <f t="shared" si="1074"/>
        <v>761.2859858416216</v>
      </c>
      <c r="N2248" s="12">
        <f t="shared" si="1061"/>
        <v>0.33999770181548461</v>
      </c>
      <c r="O2248" s="24">
        <f t="shared" si="1062"/>
        <v>1133.3909506260889</v>
      </c>
      <c r="P2248" s="12">
        <f t="shared" si="1075"/>
        <v>0.16884536413315115</v>
      </c>
      <c r="Q2248" s="24">
        <f t="shared" si="1076"/>
        <v>655.6633811568887</v>
      </c>
      <c r="R2248" s="12">
        <f t="shared" si="1063"/>
        <v>0.25723922966095375</v>
      </c>
      <c r="S2248" s="24">
        <f t="shared" si="1064"/>
        <v>823.91272683633906</v>
      </c>
      <c r="T2248" s="12">
        <f t="shared" si="1077"/>
        <v>0.17075289552729131</v>
      </c>
      <c r="W2248" s="24">
        <f t="shared" si="1078"/>
        <v>774.37208907933336</v>
      </c>
      <c r="X2248" s="24">
        <f t="shared" si="1079"/>
        <v>955.86330813820916</v>
      </c>
      <c r="Y2248" s="13">
        <f t="shared" si="1065"/>
        <v>0.31607947574399109</v>
      </c>
      <c r="Z2248" s="24">
        <f t="shared" si="1066"/>
        <v>3715.7475002445663</v>
      </c>
      <c r="AA2248" s="24">
        <f t="shared" si="1067"/>
        <v>23413.296141905354</v>
      </c>
      <c r="AB2248" s="24">
        <f t="shared" si="1080"/>
        <v>761.2859858416216</v>
      </c>
      <c r="AC2248" s="24">
        <f t="shared" si="1081"/>
        <v>655.6633811568887</v>
      </c>
      <c r="AE2248" s="14">
        <f t="shared" si="1082"/>
        <v>185.83333333333334</v>
      </c>
      <c r="AF2248" s="24">
        <f t="shared" si="1086"/>
        <v>500</v>
      </c>
      <c r="AG2248" s="3">
        <f t="shared" si="1083"/>
        <v>-1</v>
      </c>
      <c r="AH2248" s="3">
        <f>IF(AC2248&lt;=450,AthetaR30_0,IF(AC2248&gt;=650,AthetaR30_2,(IF(AC2248&lt;=550,AthetaR30_0+(AthetaR30_1-AthetaR30_0)/100*(AC2248-450),AthetaR30_1+(AthetaR30_2-AthetaR30_1)/100*(AC2248-450)))))</f>
        <v>0</v>
      </c>
      <c r="AI2248" s="3">
        <f>IF(AD2248&lt;=450,AthetaR60_0,IF(AD2248&gt;=650,AthetaR60_2,(IF(AD2248&lt;=550,AthetaR60_0+(AthetaR60_1-AthetaR60_0)/100*(AD2248-450),AthetaR60_1+(AthetaR60_2-AthetaR60_1)/100*(AD2248-450)))))</f>
        <v>0.5</v>
      </c>
      <c r="AJ2248" s="3">
        <f>IF(AE2248&lt;=450,AthetaR90_0,IF(AE2248&gt;=650,AthetaR90_2,(IF(AE2248&lt;=550,AthetaR90_0+(AthetaR90_1-AthetaR90_0)/100*(AE2248-450),AthetaR90_1+(AthetaR90_2-AthetaR90_1)/100*(AE2248-450)))))</f>
        <v>1.3</v>
      </c>
      <c r="AK2248" s="3">
        <f>IF(AF2248&lt;=450,AthetaR120_0,IF(AF2248&gt;=650,AthetaR120_2,(IF(AF2248&lt;=550,AthetaR120_0+(AthetaR120_1-AthetaR120_0)/100*(AF2248-450),AthetaR120_1+(AthetaR120_2-AthetaR120_1)/100*(AF2248-450)))))</f>
        <v>1.54</v>
      </c>
      <c r="AL2248" s="24">
        <f t="shared" si="1084"/>
        <v>761.2859858416216</v>
      </c>
      <c r="AM2248" s="14">
        <f t="shared" si="1085"/>
        <v>637.6738079948052</v>
      </c>
    </row>
    <row r="2249" spans="2:39" x14ac:dyDescent="0.25">
      <c r="B2249" s="3">
        <f t="shared" si="1068"/>
        <v>11155</v>
      </c>
      <c r="C2249" s="14">
        <f t="shared" si="1069"/>
        <v>185.91666666666666</v>
      </c>
      <c r="D2249" s="11">
        <f t="shared" si="1070"/>
        <v>1114.5815719341913</v>
      </c>
      <c r="E2249" s="11">
        <f t="shared" si="1056"/>
        <v>923.21578743776809</v>
      </c>
      <c r="F2249" s="11">
        <f t="shared" si="1071"/>
        <v>490.69444573951313</v>
      </c>
      <c r="G2249" s="11">
        <f t="shared" si="1057"/>
        <v>761.45483120575477</v>
      </c>
      <c r="H2249" s="11">
        <f t="shared" si="1058"/>
        <v>655.83413405241595</v>
      </c>
      <c r="I2249" s="24">
        <f t="shared" si="1072"/>
        <v>490.69444573951313</v>
      </c>
      <c r="J2249" s="12">
        <f t="shared" si="1059"/>
        <v>0.17524429032125011</v>
      </c>
      <c r="K2249" s="24">
        <f t="shared" si="1060"/>
        <v>659.67966961707634</v>
      </c>
      <c r="L2249" s="12">
        <f t="shared" si="1073"/>
        <v>0.16272490515321672</v>
      </c>
      <c r="M2249" s="24">
        <f t="shared" si="1074"/>
        <v>761.45483120575477</v>
      </c>
      <c r="N2249" s="12">
        <f t="shared" si="1061"/>
        <v>0.34097910384828384</v>
      </c>
      <c r="O2249" s="24">
        <f t="shared" si="1062"/>
        <v>1130.1288381671516</v>
      </c>
      <c r="P2249" s="12">
        <f t="shared" si="1075"/>
        <v>0.16923382142960167</v>
      </c>
      <c r="Q2249" s="24">
        <f t="shared" si="1076"/>
        <v>655.83413405241595</v>
      </c>
      <c r="R2249" s="12">
        <f t="shared" si="1063"/>
        <v>0.2571368115370164</v>
      </c>
      <c r="S2249" s="24">
        <f t="shared" si="1064"/>
        <v>824.24089297974842</v>
      </c>
      <c r="T2249" s="12">
        <f t="shared" si="1077"/>
        <v>0.17065218347962949</v>
      </c>
      <c r="W2249" s="24">
        <f t="shared" si="1078"/>
        <v>774.68816855507737</v>
      </c>
      <c r="X2249" s="24">
        <f t="shared" si="1079"/>
        <v>952.89075370679484</v>
      </c>
      <c r="Y2249" s="13">
        <f t="shared" si="1065"/>
        <v>0.31703889840280219</v>
      </c>
      <c r="Z2249" s="24">
        <f t="shared" si="1066"/>
        <v>3713.1904720672678</v>
      </c>
      <c r="AA2249" s="24">
        <f t="shared" si="1067"/>
        <v>23413.577953665448</v>
      </c>
      <c r="AB2249" s="24">
        <f t="shared" si="1080"/>
        <v>761.45483120575477</v>
      </c>
      <c r="AC2249" s="24">
        <f t="shared" si="1081"/>
        <v>655.83413405241595</v>
      </c>
      <c r="AE2249" s="14">
        <f t="shared" si="1082"/>
        <v>185.91666666666666</v>
      </c>
      <c r="AF2249" s="24">
        <f t="shared" si="1086"/>
        <v>500</v>
      </c>
      <c r="AG2249" s="3">
        <f t="shared" si="1083"/>
        <v>-1</v>
      </c>
      <c r="AH2249" s="3">
        <f>IF(AC2249&lt;=450,AthetaR30_0,IF(AC2249&gt;=650,AthetaR30_2,(IF(AC2249&lt;=550,AthetaR30_0+(AthetaR30_1-AthetaR30_0)/100*(AC2249-450),AthetaR30_1+(AthetaR30_2-AthetaR30_1)/100*(AC2249-450)))))</f>
        <v>0</v>
      </c>
      <c r="AI2249" s="3">
        <f>IF(AD2249&lt;=450,AthetaR60_0,IF(AD2249&gt;=650,AthetaR60_2,(IF(AD2249&lt;=550,AthetaR60_0+(AthetaR60_1-AthetaR60_0)/100*(AD2249-450),AthetaR60_1+(AthetaR60_2-AthetaR60_1)/100*(AD2249-450)))))</f>
        <v>0.5</v>
      </c>
      <c r="AJ2249" s="3">
        <f>IF(AE2249&lt;=450,AthetaR90_0,IF(AE2249&gt;=650,AthetaR90_2,(IF(AE2249&lt;=550,AthetaR90_0+(AthetaR90_1-AthetaR90_0)/100*(AE2249-450),AthetaR90_1+(AthetaR90_2-AthetaR90_1)/100*(AE2249-450)))))</f>
        <v>1.3</v>
      </c>
      <c r="AK2249" s="3">
        <f>IF(AF2249&lt;=450,AthetaR120_0,IF(AF2249&gt;=650,AthetaR120_2,(IF(AF2249&lt;=550,AthetaR120_0+(AthetaR120_1-AthetaR120_0)/100*(AF2249-450),AthetaR120_1+(AthetaR120_2-AthetaR120_1)/100*(AF2249-450)))))</f>
        <v>1.54</v>
      </c>
      <c r="AL2249" s="24">
        <f t="shared" si="1084"/>
        <v>761.45483120575477</v>
      </c>
      <c r="AM2249" s="14">
        <f t="shared" si="1085"/>
        <v>637.81914633653957</v>
      </c>
    </row>
    <row r="2250" spans="2:39" x14ac:dyDescent="0.25">
      <c r="B2250" s="3">
        <f t="shared" si="1068"/>
        <v>11160</v>
      </c>
      <c r="C2250" s="14">
        <f t="shared" si="1069"/>
        <v>186</v>
      </c>
      <c r="D2250" s="11">
        <f t="shared" si="1070"/>
        <v>1114.6486707245008</v>
      </c>
      <c r="E2250" s="11">
        <f t="shared" si="1056"/>
        <v>923.42958578642015</v>
      </c>
      <c r="F2250" s="11">
        <f t="shared" si="1071"/>
        <v>490.85717064466633</v>
      </c>
      <c r="G2250" s="11">
        <f t="shared" si="1057"/>
        <v>761.62406502718443</v>
      </c>
      <c r="H2250" s="11">
        <f t="shared" si="1058"/>
        <v>656.00478623589561</v>
      </c>
      <c r="I2250" s="24">
        <f t="shared" si="1072"/>
        <v>490.85717064466633</v>
      </c>
      <c r="J2250" s="12">
        <f t="shared" si="1059"/>
        <v>0.17521324468391866</v>
      </c>
      <c r="K2250" s="24">
        <f t="shared" si="1060"/>
        <v>659.79655676116636</v>
      </c>
      <c r="L2250" s="12">
        <f t="shared" si="1073"/>
        <v>0.16267309367700578</v>
      </c>
      <c r="M2250" s="24">
        <f t="shared" si="1074"/>
        <v>761.62406502718443</v>
      </c>
      <c r="N2250" s="12">
        <f t="shared" si="1061"/>
        <v>0.34195751189801166</v>
      </c>
      <c r="O2250" s="24">
        <f t="shared" si="1062"/>
        <v>1126.8953161241498</v>
      </c>
      <c r="P2250" s="12">
        <f t="shared" si="1075"/>
        <v>0.16962023275332649</v>
      </c>
      <c r="Q2250" s="24">
        <f t="shared" si="1076"/>
        <v>656.00478623589561</v>
      </c>
      <c r="R2250" s="12">
        <f t="shared" si="1063"/>
        <v>0.25703410959054174</v>
      </c>
      <c r="S2250" s="24">
        <f t="shared" si="1064"/>
        <v>824.57023115283312</v>
      </c>
      <c r="T2250" s="12">
        <f t="shared" si="1077"/>
        <v>0.17055134793986274</v>
      </c>
      <c r="W2250" s="24">
        <f t="shared" si="1078"/>
        <v>775.00520745348012</v>
      </c>
      <c r="X2250" s="24">
        <f t="shared" si="1079"/>
        <v>949.95207342990761</v>
      </c>
      <c r="Y2250" s="13">
        <f t="shared" si="1065"/>
        <v>0.31799109305417217</v>
      </c>
      <c r="Z2250" s="24">
        <f t="shared" si="1066"/>
        <v>3710.6094583235008</v>
      </c>
      <c r="AA2250" s="24">
        <f t="shared" si="1067"/>
        <v>23413.722284484076</v>
      </c>
      <c r="AB2250" s="24">
        <f t="shared" si="1080"/>
        <v>761.62406502718443</v>
      </c>
      <c r="AC2250" s="24">
        <f t="shared" si="1081"/>
        <v>656.00478623589561</v>
      </c>
      <c r="AE2250" s="14">
        <f t="shared" si="1082"/>
        <v>186</v>
      </c>
      <c r="AF2250" s="24">
        <f t="shared" si="1086"/>
        <v>500</v>
      </c>
      <c r="AG2250" s="3">
        <f t="shared" si="1083"/>
        <v>-1</v>
      </c>
      <c r="AH2250" s="3">
        <f>IF(AC2250&lt;=450,AthetaR30_0,IF(AC2250&gt;=650,AthetaR30_2,(IF(AC2250&lt;=550,AthetaR30_0+(AthetaR30_1-AthetaR30_0)/100*(AC2250-450),AthetaR30_1+(AthetaR30_2-AthetaR30_1)/100*(AC2250-450)))))</f>
        <v>0</v>
      </c>
      <c r="AI2250" s="3">
        <f>IF(AD2250&lt;=450,AthetaR60_0,IF(AD2250&gt;=650,AthetaR60_2,(IF(AD2250&lt;=550,AthetaR60_0+(AthetaR60_1-AthetaR60_0)/100*(AD2250-450),AthetaR60_1+(AthetaR60_2-AthetaR60_1)/100*(AD2250-450)))))</f>
        <v>0.5</v>
      </c>
      <c r="AJ2250" s="3">
        <f>IF(AE2250&lt;=450,AthetaR90_0,IF(AE2250&gt;=650,AthetaR90_2,(IF(AE2250&lt;=550,AthetaR90_0+(AthetaR90_1-AthetaR90_0)/100*(AE2250-450),AthetaR90_1+(AthetaR90_2-AthetaR90_1)/100*(AE2250-450)))))</f>
        <v>1.3</v>
      </c>
      <c r="AK2250" s="3">
        <f>IF(AF2250&lt;=450,AthetaR120_0,IF(AF2250&gt;=650,AthetaR120_2,(IF(AF2250&lt;=550,AthetaR120_0+(AthetaR120_1-AthetaR120_0)/100*(AF2250-450),AthetaR120_1+(AthetaR120_2-AthetaR120_1)/100*(AF2250-450)))))</f>
        <v>1.54</v>
      </c>
      <c r="AL2250" s="24">
        <f t="shared" si="1084"/>
        <v>761.62406502718443</v>
      </c>
      <c r="AM2250" s="14">
        <f t="shared" si="1085"/>
        <v>637.96431300296774</v>
      </c>
    </row>
    <row r="2251" spans="2:39" x14ac:dyDescent="0.25">
      <c r="B2251" s="3">
        <f t="shared" si="1068"/>
        <v>11165</v>
      </c>
      <c r="C2251" s="14">
        <f t="shared" si="1069"/>
        <v>186.08333333333334</v>
      </c>
      <c r="D2251" s="11">
        <f t="shared" si="1070"/>
        <v>1114.7157394795404</v>
      </c>
      <c r="E2251" s="11">
        <f t="shared" si="1056"/>
        <v>923.64338413507221</v>
      </c>
      <c r="F2251" s="11">
        <f t="shared" si="1071"/>
        <v>491.01984373834335</v>
      </c>
      <c r="G2251" s="11">
        <f t="shared" si="1057"/>
        <v>761.79368525993777</v>
      </c>
      <c r="H2251" s="11">
        <f t="shared" si="1058"/>
        <v>656.17533758383547</v>
      </c>
      <c r="I2251" s="24">
        <f t="shared" si="1072"/>
        <v>491.01984373834335</v>
      </c>
      <c r="J2251" s="12">
        <f t="shared" si="1059"/>
        <v>0.17518219773475213</v>
      </c>
      <c r="K2251" s="24">
        <f t="shared" si="1060"/>
        <v>659.91349027623187</v>
      </c>
      <c r="L2251" s="12">
        <f t="shared" si="1073"/>
        <v>0.16262129397784175</v>
      </c>
      <c r="M2251" s="24">
        <f t="shared" si="1074"/>
        <v>761.79368525993777</v>
      </c>
      <c r="N2251" s="12">
        <f t="shared" si="1061"/>
        <v>0.34293292021323946</v>
      </c>
      <c r="O2251" s="24">
        <f t="shared" si="1062"/>
        <v>1123.6900739413484</v>
      </c>
      <c r="P2251" s="12">
        <f t="shared" si="1075"/>
        <v>0.17000459896403955</v>
      </c>
      <c r="Q2251" s="24">
        <f t="shared" si="1076"/>
        <v>656.17533758383547</v>
      </c>
      <c r="R2251" s="12">
        <f t="shared" si="1063"/>
        <v>0.25693112276866753</v>
      </c>
      <c r="S2251" s="24">
        <f t="shared" si="1064"/>
        <v>824.90074723279815</v>
      </c>
      <c r="T2251" s="12">
        <f t="shared" si="1077"/>
        <v>0.17045038837945783</v>
      </c>
      <c r="W2251" s="24">
        <f t="shared" si="1078"/>
        <v>775.32319854653429</v>
      </c>
      <c r="X2251" s="24">
        <f t="shared" si="1079"/>
        <v>947.04679680982497</v>
      </c>
      <c r="Y2251" s="13">
        <f t="shared" si="1065"/>
        <v>0.31893605759610338</v>
      </c>
      <c r="Z2251" s="24">
        <f t="shared" si="1066"/>
        <v>3708.0046397134483</v>
      </c>
      <c r="AA2251" s="24">
        <f t="shared" si="1067"/>
        <v>23413.729711279928</v>
      </c>
      <c r="AB2251" s="24">
        <f t="shared" si="1080"/>
        <v>761.79368525993777</v>
      </c>
      <c r="AC2251" s="24">
        <f t="shared" si="1081"/>
        <v>656.17533758383547</v>
      </c>
      <c r="AE2251" s="14">
        <f t="shared" si="1082"/>
        <v>186.08333333333334</v>
      </c>
      <c r="AF2251" s="24">
        <f t="shared" si="1086"/>
        <v>500</v>
      </c>
      <c r="AG2251" s="3">
        <f t="shared" si="1083"/>
        <v>-1</v>
      </c>
      <c r="AH2251" s="3">
        <f>IF(AC2251&lt;=450,AthetaR30_0,IF(AC2251&gt;=650,AthetaR30_2,(IF(AC2251&lt;=550,AthetaR30_0+(AthetaR30_1-AthetaR30_0)/100*(AC2251-450),AthetaR30_1+(AthetaR30_2-AthetaR30_1)/100*(AC2251-450)))))</f>
        <v>0</v>
      </c>
      <c r="AI2251" s="3">
        <f>IF(AD2251&lt;=450,AthetaR60_0,IF(AD2251&gt;=650,AthetaR60_2,(IF(AD2251&lt;=550,AthetaR60_0+(AthetaR60_1-AthetaR60_0)/100*(AD2251-450),AthetaR60_1+(AthetaR60_2-AthetaR60_1)/100*(AD2251-450)))))</f>
        <v>0.5</v>
      </c>
      <c r="AJ2251" s="3">
        <f>IF(AE2251&lt;=450,AthetaR90_0,IF(AE2251&gt;=650,AthetaR90_2,(IF(AE2251&lt;=550,AthetaR90_0+(AthetaR90_1-AthetaR90_0)/100*(AE2251-450),AthetaR90_1+(AthetaR90_2-AthetaR90_1)/100*(AE2251-450)))))</f>
        <v>1.3</v>
      </c>
      <c r="AK2251" s="3">
        <f>IF(AF2251&lt;=450,AthetaR120_0,IF(AF2251&gt;=650,AthetaR120_2,(IF(AF2251&lt;=550,AthetaR120_0+(AthetaR120_1-AthetaR120_0)/100*(AF2251-450),AthetaR120_1+(AthetaR120_2-AthetaR120_1)/100*(AF2251-450)))))</f>
        <v>1.54</v>
      </c>
      <c r="AL2251" s="24">
        <f t="shared" si="1084"/>
        <v>761.79368525993777</v>
      </c>
      <c r="AM2251" s="14">
        <f t="shared" si="1085"/>
        <v>638.10930830874213</v>
      </c>
    </row>
    <row r="2252" spans="2:39" x14ac:dyDescent="0.25">
      <c r="B2252" s="3">
        <f t="shared" si="1068"/>
        <v>11170</v>
      </c>
      <c r="C2252" s="14">
        <f t="shared" si="1069"/>
        <v>186.16666666666666</v>
      </c>
      <c r="D2252" s="11">
        <f t="shared" si="1070"/>
        <v>1114.7827782261872</v>
      </c>
      <c r="E2252" s="11">
        <f t="shared" si="1056"/>
        <v>923.85718248372427</v>
      </c>
      <c r="F2252" s="11">
        <f t="shared" si="1071"/>
        <v>491.1824650323212</v>
      </c>
      <c r="G2252" s="11">
        <f t="shared" si="1057"/>
        <v>761.96368985890183</v>
      </c>
      <c r="H2252" s="11">
        <f t="shared" si="1058"/>
        <v>656.34578797221491</v>
      </c>
      <c r="I2252" s="24">
        <f t="shared" si="1072"/>
        <v>491.1824650323212</v>
      </c>
      <c r="J2252" s="12">
        <f t="shared" si="1059"/>
        <v>0.17515114948472491</v>
      </c>
      <c r="K2252" s="24">
        <f t="shared" si="1060"/>
        <v>660.03047014820356</v>
      </c>
      <c r="L2252" s="12">
        <f t="shared" si="1073"/>
        <v>0.16256950606800685</v>
      </c>
      <c r="M2252" s="24">
        <f t="shared" si="1074"/>
        <v>761.96368985890183</v>
      </c>
      <c r="N2252" s="12">
        <f t="shared" si="1061"/>
        <v>0.3439053233435036</v>
      </c>
      <c r="O2252" s="24">
        <f t="shared" si="1062"/>
        <v>1120.5128048757692</v>
      </c>
      <c r="P2252" s="12">
        <f t="shared" si="1075"/>
        <v>0.17038692107058748</v>
      </c>
      <c r="Q2252" s="24">
        <f t="shared" si="1076"/>
        <v>656.34578797221491</v>
      </c>
      <c r="R2252" s="12">
        <f t="shared" si="1063"/>
        <v>0.25682785001395658</v>
      </c>
      <c r="S2252" s="24">
        <f t="shared" si="1064"/>
        <v>825.23244713421172</v>
      </c>
      <c r="T2252" s="12">
        <f t="shared" si="1077"/>
        <v>0.17034930426733264</v>
      </c>
      <c r="W2252" s="24">
        <f t="shared" si="1078"/>
        <v>775.64213460413043</v>
      </c>
      <c r="X2252" s="24">
        <f t="shared" si="1079"/>
        <v>944.17446058574524</v>
      </c>
      <c r="Y2252" s="13">
        <f t="shared" si="1065"/>
        <v>0.31987379090121193</v>
      </c>
      <c r="Z2252" s="24">
        <f t="shared" si="1066"/>
        <v>3705.376196989846</v>
      </c>
      <c r="AA2252" s="24">
        <f t="shared" si="1067"/>
        <v>23413.600813198624</v>
      </c>
      <c r="AB2252" s="24">
        <f t="shared" si="1080"/>
        <v>761.96368985890183</v>
      </c>
      <c r="AC2252" s="24">
        <f t="shared" si="1081"/>
        <v>656.34578797221491</v>
      </c>
      <c r="AE2252" s="14">
        <f t="shared" si="1082"/>
        <v>186.16666666666666</v>
      </c>
      <c r="AF2252" s="24">
        <f t="shared" si="1086"/>
        <v>500</v>
      </c>
      <c r="AG2252" s="3">
        <f t="shared" si="1083"/>
        <v>-1</v>
      </c>
      <c r="AH2252" s="3">
        <f>IF(AC2252&lt;=450,AthetaR30_0,IF(AC2252&gt;=650,AthetaR30_2,(IF(AC2252&lt;=550,AthetaR30_0+(AthetaR30_1-AthetaR30_0)/100*(AC2252-450),AthetaR30_1+(AthetaR30_2-AthetaR30_1)/100*(AC2252-450)))))</f>
        <v>0</v>
      </c>
      <c r="AI2252" s="3">
        <f>IF(AD2252&lt;=450,AthetaR60_0,IF(AD2252&gt;=650,AthetaR60_2,(IF(AD2252&lt;=550,AthetaR60_0+(AthetaR60_1-AthetaR60_0)/100*(AD2252-450),AthetaR60_1+(AthetaR60_2-AthetaR60_1)/100*(AD2252-450)))))</f>
        <v>0.5</v>
      </c>
      <c r="AJ2252" s="3">
        <f>IF(AE2252&lt;=450,AthetaR90_0,IF(AE2252&gt;=650,AthetaR90_2,(IF(AE2252&lt;=550,AthetaR90_0+(AthetaR90_1-AthetaR90_0)/100*(AE2252-450),AthetaR90_1+(AthetaR90_2-AthetaR90_1)/100*(AE2252-450)))))</f>
        <v>1.3</v>
      </c>
      <c r="AK2252" s="3">
        <f>IF(AF2252&lt;=450,AthetaR120_0,IF(AF2252&gt;=650,AthetaR120_2,(IF(AF2252&lt;=550,AthetaR120_0+(AthetaR120_1-AthetaR120_0)/100*(AF2252-450),AthetaR120_1+(AthetaR120_2-AthetaR120_1)/100*(AF2252-450)))))</f>
        <v>1.54</v>
      </c>
      <c r="AL2252" s="24">
        <f t="shared" si="1084"/>
        <v>761.96368985890183</v>
      </c>
      <c r="AM2252" s="14">
        <f t="shared" si="1085"/>
        <v>638.25413256870581</v>
      </c>
    </row>
    <row r="2253" spans="2:39" x14ac:dyDescent="0.25">
      <c r="B2253" s="3">
        <f t="shared" si="1068"/>
        <v>11175</v>
      </c>
      <c r="C2253" s="14">
        <f t="shared" si="1069"/>
        <v>186.25</v>
      </c>
      <c r="D2253" s="11">
        <f t="shared" si="1070"/>
        <v>1114.8497869912831</v>
      </c>
      <c r="E2253" s="11">
        <f t="shared" si="1056"/>
        <v>924.07098083237634</v>
      </c>
      <c r="F2253" s="11">
        <f t="shared" si="1071"/>
        <v>491.3450345383892</v>
      </c>
      <c r="G2253" s="11">
        <f t="shared" si="1057"/>
        <v>762.13407677997247</v>
      </c>
      <c r="H2253" s="11">
        <f t="shared" si="1058"/>
        <v>656.51613727648225</v>
      </c>
      <c r="I2253" s="24">
        <f t="shared" si="1072"/>
        <v>491.3450345383892</v>
      </c>
      <c r="J2253" s="12">
        <f t="shared" si="1059"/>
        <v>0.17512009994481514</v>
      </c>
      <c r="K2253" s="24">
        <f t="shared" si="1060"/>
        <v>660.14749636296119</v>
      </c>
      <c r="L2253" s="12">
        <f t="shared" si="1073"/>
        <v>0.16251772995976149</v>
      </c>
      <c r="M2253" s="24">
        <f t="shared" si="1074"/>
        <v>762.13407677997247</v>
      </c>
      <c r="N2253" s="12">
        <f t="shared" si="1061"/>
        <v>0.34487471613545401</v>
      </c>
      <c r="O2253" s="24">
        <f t="shared" si="1062"/>
        <v>1117.3632059474787</v>
      </c>
      <c r="P2253" s="12">
        <f t="shared" si="1075"/>
        <v>0.17076720022850914</v>
      </c>
      <c r="Q2253" s="24">
        <f t="shared" si="1076"/>
        <v>656.51613727648225</v>
      </c>
      <c r="R2253" s="12">
        <f t="shared" si="1063"/>
        <v>0.25672429026437638</v>
      </c>
      <c r="S2253" s="24">
        <f t="shared" si="1064"/>
        <v>825.56533680928931</v>
      </c>
      <c r="T2253" s="12">
        <f t="shared" si="1077"/>
        <v>0.17024809506987457</v>
      </c>
      <c r="W2253" s="24">
        <f t="shared" si="1078"/>
        <v>775.9620083950316</v>
      </c>
      <c r="X2253" s="24">
        <f t="shared" si="1079"/>
        <v>941.33460861968854</v>
      </c>
      <c r="Y2253" s="13">
        <f t="shared" si="1065"/>
        <v>0.32080429279771189</v>
      </c>
      <c r="Z2253" s="24">
        <f t="shared" si="1066"/>
        <v>3702.7243109336182</v>
      </c>
      <c r="AA2253" s="24">
        <f t="shared" si="1067"/>
        <v>23413.336171516075</v>
      </c>
      <c r="AB2253" s="24">
        <f t="shared" si="1080"/>
        <v>762.13407677997247</v>
      </c>
      <c r="AC2253" s="24">
        <f t="shared" si="1081"/>
        <v>656.51613727648225</v>
      </c>
      <c r="AE2253" s="14">
        <f t="shared" si="1082"/>
        <v>186.25</v>
      </c>
      <c r="AF2253" s="24">
        <f t="shared" si="1086"/>
        <v>500</v>
      </c>
      <c r="AG2253" s="3">
        <f t="shared" si="1083"/>
        <v>-1</v>
      </c>
      <c r="AH2253" s="3">
        <f>IF(AC2253&lt;=450,AthetaR30_0,IF(AC2253&gt;=650,AthetaR30_2,(IF(AC2253&lt;=550,AthetaR30_0+(AthetaR30_1-AthetaR30_0)/100*(AC2253-450),AthetaR30_1+(AthetaR30_2-AthetaR30_1)/100*(AC2253-450)))))</f>
        <v>0</v>
      </c>
      <c r="AI2253" s="3">
        <f>IF(AD2253&lt;=450,AthetaR60_0,IF(AD2253&gt;=650,AthetaR60_2,(IF(AD2253&lt;=550,AthetaR60_0+(AthetaR60_1-AthetaR60_0)/100*(AD2253-450),AthetaR60_1+(AthetaR60_2-AthetaR60_1)/100*(AD2253-450)))))</f>
        <v>0.5</v>
      </c>
      <c r="AJ2253" s="3">
        <f>IF(AE2253&lt;=450,AthetaR90_0,IF(AE2253&gt;=650,AthetaR90_2,(IF(AE2253&lt;=550,AthetaR90_0+(AthetaR90_1-AthetaR90_0)/100*(AE2253-450),AthetaR90_1+(AthetaR90_2-AthetaR90_1)/100*(AE2253-450)))))</f>
        <v>1.3</v>
      </c>
      <c r="AK2253" s="3">
        <f>IF(AF2253&lt;=450,AthetaR120_0,IF(AF2253&gt;=650,AthetaR120_2,(IF(AF2253&lt;=550,AthetaR120_0+(AthetaR120_1-AthetaR120_0)/100*(AF2253-450),AthetaR120_1+(AthetaR120_2-AthetaR120_1)/100*(AF2253-450)))))</f>
        <v>1.54</v>
      </c>
      <c r="AL2253" s="24">
        <f t="shared" si="1084"/>
        <v>762.13407677997247</v>
      </c>
      <c r="AM2253" s="14">
        <f t="shared" si="1085"/>
        <v>638.39878609782556</v>
      </c>
    </row>
    <row r="2254" spans="2:39" x14ac:dyDescent="0.25">
      <c r="B2254" s="3">
        <f t="shared" si="1068"/>
        <v>11180</v>
      </c>
      <c r="C2254" s="14">
        <f t="shared" si="1069"/>
        <v>186.33333333333334</v>
      </c>
      <c r="D2254" s="11">
        <f t="shared" si="1070"/>
        <v>1114.9167658016324</v>
      </c>
      <c r="E2254" s="11">
        <f t="shared" si="1056"/>
        <v>924.28477918102851</v>
      </c>
      <c r="F2254" s="11">
        <f t="shared" si="1071"/>
        <v>491.50755226834895</v>
      </c>
      <c r="G2254" s="11">
        <f t="shared" si="1057"/>
        <v>762.30484398020099</v>
      </c>
      <c r="H2254" s="11">
        <f t="shared" si="1058"/>
        <v>656.68638537155209</v>
      </c>
      <c r="I2254" s="24">
        <f t="shared" si="1072"/>
        <v>491.50755226834895</v>
      </c>
      <c r="J2254" s="12">
        <f t="shared" si="1059"/>
        <v>0.17508904912600448</v>
      </c>
      <c r="K2254" s="24">
        <f t="shared" si="1060"/>
        <v>660.26456890633403</v>
      </c>
      <c r="L2254" s="12">
        <f t="shared" si="1073"/>
        <v>0.16246596566537588</v>
      </c>
      <c r="M2254" s="24">
        <f t="shared" si="1074"/>
        <v>762.30484398020099</v>
      </c>
      <c r="N2254" s="12">
        <f t="shared" si="1061"/>
        <v>0.34584109372900629</v>
      </c>
      <c r="O2254" s="24">
        <f t="shared" si="1062"/>
        <v>1114.2409778905276</v>
      </c>
      <c r="P2254" s="12">
        <f t="shared" si="1075"/>
        <v>0.17114543773763299</v>
      </c>
      <c r="Q2254" s="24">
        <f t="shared" si="1076"/>
        <v>656.68638537155209</v>
      </c>
      <c r="R2254" s="12">
        <f t="shared" si="1063"/>
        <v>0.2566204424532792</v>
      </c>
      <c r="S2254" s="24">
        <f t="shared" si="1064"/>
        <v>825.89942224818026</v>
      </c>
      <c r="T2254" s="12">
        <f t="shared" si="1077"/>
        <v>0.17014676025097453</v>
      </c>
      <c r="W2254" s="24">
        <f t="shared" si="1078"/>
        <v>776.28281268782928</v>
      </c>
      <c r="X2254" s="24">
        <f t="shared" si="1079"/>
        <v>938.52679178406038</v>
      </c>
      <c r="Y2254" s="13">
        <f t="shared" si="1065"/>
        <v>0.32172756405050085</v>
      </c>
      <c r="Z2254" s="24">
        <f t="shared" si="1066"/>
        <v>3700.0491623299808</v>
      </c>
      <c r="AA2254" s="24">
        <f t="shared" si="1067"/>
        <v>23412.936369543255</v>
      </c>
      <c r="AB2254" s="24">
        <f t="shared" si="1080"/>
        <v>762.30484398020099</v>
      </c>
      <c r="AC2254" s="24">
        <f t="shared" si="1081"/>
        <v>656.68638537155209</v>
      </c>
      <c r="AE2254" s="14">
        <f t="shared" si="1082"/>
        <v>186.33333333333334</v>
      </c>
      <c r="AF2254" s="24">
        <f t="shared" si="1086"/>
        <v>500</v>
      </c>
      <c r="AG2254" s="3">
        <f t="shared" si="1083"/>
        <v>-1</v>
      </c>
      <c r="AH2254" s="3">
        <f>IF(AC2254&lt;=450,AthetaR30_0,IF(AC2254&gt;=650,AthetaR30_2,(IF(AC2254&lt;=550,AthetaR30_0+(AthetaR30_1-AthetaR30_0)/100*(AC2254-450),AthetaR30_1+(AthetaR30_2-AthetaR30_1)/100*(AC2254-450)))))</f>
        <v>0</v>
      </c>
      <c r="AI2254" s="3">
        <f>IF(AD2254&lt;=450,AthetaR60_0,IF(AD2254&gt;=650,AthetaR60_2,(IF(AD2254&lt;=550,AthetaR60_0+(AthetaR60_1-AthetaR60_0)/100*(AD2254-450),AthetaR60_1+(AthetaR60_2-AthetaR60_1)/100*(AD2254-450)))))</f>
        <v>0.5</v>
      </c>
      <c r="AJ2254" s="3">
        <f>IF(AE2254&lt;=450,AthetaR90_0,IF(AE2254&gt;=650,AthetaR90_2,(IF(AE2254&lt;=550,AthetaR90_0+(AthetaR90_1-AthetaR90_0)/100*(AE2254-450),AthetaR90_1+(AthetaR90_2-AthetaR90_1)/100*(AE2254-450)))))</f>
        <v>1.3</v>
      </c>
      <c r="AK2254" s="3">
        <f>IF(AF2254&lt;=450,AthetaR120_0,IF(AF2254&gt;=650,AthetaR120_2,(IF(AF2254&lt;=550,AthetaR120_0+(AthetaR120_1-AthetaR120_0)/100*(AF2254-450),AthetaR120_1+(AthetaR120_2-AthetaR120_1)/100*(AF2254-450)))))</f>
        <v>1.54</v>
      </c>
      <c r="AL2254" s="24">
        <f t="shared" si="1084"/>
        <v>762.30484398020099</v>
      </c>
      <c r="AM2254" s="14">
        <f t="shared" si="1085"/>
        <v>638.54326921112647</v>
      </c>
    </row>
    <row r="2255" spans="2:39" x14ac:dyDescent="0.25">
      <c r="B2255" s="3">
        <f t="shared" si="1068"/>
        <v>11185</v>
      </c>
      <c r="C2255" s="14">
        <f t="shared" si="1069"/>
        <v>186.41666666666666</v>
      </c>
      <c r="D2255" s="11">
        <f t="shared" si="1070"/>
        <v>1114.983714684005</v>
      </c>
      <c r="E2255" s="11">
        <f t="shared" si="1056"/>
        <v>924.49857752968046</v>
      </c>
      <c r="F2255" s="11">
        <f t="shared" si="1071"/>
        <v>491.67001823401432</v>
      </c>
      <c r="G2255" s="11">
        <f t="shared" si="1057"/>
        <v>762.47598941793865</v>
      </c>
      <c r="H2255" s="11">
        <f t="shared" si="1058"/>
        <v>656.85653213180308</v>
      </c>
      <c r="I2255" s="24">
        <f t="shared" si="1072"/>
        <v>491.67001823401432</v>
      </c>
      <c r="J2255" s="12">
        <f t="shared" si="1059"/>
        <v>0.17505799703927788</v>
      </c>
      <c r="K2255" s="24">
        <f t="shared" si="1060"/>
        <v>660.38168776410066</v>
      </c>
      <c r="L2255" s="12">
        <f t="shared" si="1073"/>
        <v>0.16241421319706614</v>
      </c>
      <c r="M2255" s="24">
        <f t="shared" si="1074"/>
        <v>762.47598941793865</v>
      </c>
      <c r="N2255" s="12">
        <f t="shared" si="1061"/>
        <v>0.34680445155350315</v>
      </c>
      <c r="O2255" s="24">
        <f t="shared" si="1062"/>
        <v>1111.1458251045194</v>
      </c>
      <c r="P2255" s="12">
        <f t="shared" si="1075"/>
        <v>0.17152163503950044</v>
      </c>
      <c r="Q2255" s="24">
        <f t="shared" si="1076"/>
        <v>656.85653213180308</v>
      </c>
      <c r="R2255" s="12">
        <f t="shared" si="1063"/>
        <v>0.25651630550938076</v>
      </c>
      <c r="S2255" s="24">
        <f t="shared" si="1064"/>
        <v>826.2347094792575</v>
      </c>
      <c r="T2255" s="12">
        <f t="shared" si="1077"/>
        <v>0.17004529927192083</v>
      </c>
      <c r="W2255" s="24">
        <f t="shared" si="1078"/>
        <v>776.60454025187983</v>
      </c>
      <c r="X2255" s="24">
        <f t="shared" si="1079"/>
        <v>935.75056785087213</v>
      </c>
      <c r="Y2255" s="13">
        <f t="shared" si="1065"/>
        <v>0.32264360634235406</v>
      </c>
      <c r="Z2255" s="24">
        <f t="shared" si="1066"/>
        <v>3697.3509319450159</v>
      </c>
      <c r="AA2255" s="24">
        <f t="shared" si="1067"/>
        <v>23412.401992532628</v>
      </c>
      <c r="AB2255" s="24">
        <f t="shared" si="1080"/>
        <v>762.47598941793865</v>
      </c>
      <c r="AC2255" s="24">
        <f t="shared" si="1081"/>
        <v>656.85653213180308</v>
      </c>
      <c r="AE2255" s="14">
        <f t="shared" si="1082"/>
        <v>186.41666666666666</v>
      </c>
      <c r="AF2255" s="24">
        <f t="shared" si="1086"/>
        <v>500</v>
      </c>
      <c r="AG2255" s="3">
        <f t="shared" si="1083"/>
        <v>-1</v>
      </c>
      <c r="AH2255" s="3">
        <f>IF(AC2255&lt;=450,AthetaR30_0,IF(AC2255&gt;=650,AthetaR30_2,(IF(AC2255&lt;=550,AthetaR30_0+(AthetaR30_1-AthetaR30_0)/100*(AC2255-450),AthetaR30_1+(AthetaR30_2-AthetaR30_1)/100*(AC2255-450)))))</f>
        <v>0</v>
      </c>
      <c r="AI2255" s="3">
        <f>IF(AD2255&lt;=450,AthetaR60_0,IF(AD2255&gt;=650,AthetaR60_2,(IF(AD2255&lt;=550,AthetaR60_0+(AthetaR60_1-AthetaR60_0)/100*(AD2255-450),AthetaR60_1+(AthetaR60_2-AthetaR60_1)/100*(AD2255-450)))))</f>
        <v>0.5</v>
      </c>
      <c r="AJ2255" s="3">
        <f>IF(AE2255&lt;=450,AthetaR90_0,IF(AE2255&gt;=650,AthetaR90_2,(IF(AE2255&lt;=550,AthetaR90_0+(AthetaR90_1-AthetaR90_0)/100*(AE2255-450),AthetaR90_1+(AthetaR90_2-AthetaR90_1)/100*(AE2255-450)))))</f>
        <v>1.3</v>
      </c>
      <c r="AK2255" s="3">
        <f>IF(AF2255&lt;=450,AthetaR120_0,IF(AF2255&gt;=650,AthetaR120_2,(IF(AF2255&lt;=550,AthetaR120_0+(AthetaR120_1-AthetaR120_0)/100*(AF2255-450),AthetaR120_1+(AthetaR120_2-AthetaR120_1)/100*(AF2255-450)))))</f>
        <v>1.54</v>
      </c>
      <c r="AL2255" s="24">
        <f t="shared" si="1084"/>
        <v>762.47598941793865</v>
      </c>
      <c r="AM2255" s="14">
        <f t="shared" si="1085"/>
        <v>638.68758222362692</v>
      </c>
    </row>
    <row r="2256" spans="2:39" x14ac:dyDescent="0.25">
      <c r="B2256" s="3">
        <f t="shared" si="1068"/>
        <v>11190</v>
      </c>
      <c r="C2256" s="14">
        <f t="shared" si="1069"/>
        <v>186.5</v>
      </c>
      <c r="D2256" s="11">
        <f t="shared" si="1070"/>
        <v>1115.0506336651338</v>
      </c>
      <c r="E2256" s="11">
        <f t="shared" si="1056"/>
        <v>924.71237587833264</v>
      </c>
      <c r="F2256" s="11">
        <f t="shared" si="1071"/>
        <v>491.83243244721137</v>
      </c>
      <c r="G2256" s="11">
        <f t="shared" si="1057"/>
        <v>762.64751105297819</v>
      </c>
      <c r="H2256" s="11">
        <f t="shared" si="1058"/>
        <v>657.026577431075</v>
      </c>
      <c r="I2256" s="24">
        <f t="shared" si="1072"/>
        <v>491.83243244721137</v>
      </c>
      <c r="J2256" s="12">
        <f t="shared" si="1059"/>
        <v>0.17502694369562427</v>
      </c>
      <c r="K2256" s="24">
        <f t="shared" si="1060"/>
        <v>660.49885292198837</v>
      </c>
      <c r="L2256" s="12">
        <f t="shared" si="1073"/>
        <v>0.16236247256705871</v>
      </c>
      <c r="M2256" s="24">
        <f t="shared" si="1074"/>
        <v>762.64751105297819</v>
      </c>
      <c r="N2256" s="12">
        <f t="shared" si="1061"/>
        <v>0.34776478532387728</v>
      </c>
      <c r="O2256" s="24">
        <f t="shared" si="1062"/>
        <v>1108.0774556068304</v>
      </c>
      <c r="P2256" s="12">
        <f t="shared" si="1075"/>
        <v>0.17189579371505642</v>
      </c>
      <c r="Q2256" s="24">
        <f t="shared" si="1076"/>
        <v>657.026577431075</v>
      </c>
      <c r="R2256" s="12">
        <f t="shared" si="1063"/>
        <v>0.25641187835674062</v>
      </c>
      <c r="S2256" s="24">
        <f t="shared" si="1064"/>
        <v>826.57120456940834</v>
      </c>
      <c r="T2256" s="12">
        <f t="shared" si="1077"/>
        <v>0.16994371159148117</v>
      </c>
      <c r="W2256" s="24">
        <f t="shared" si="1078"/>
        <v>776.92718385822218</v>
      </c>
      <c r="X2256" s="24">
        <f t="shared" si="1079"/>
        <v>933.00550138259246</v>
      </c>
      <c r="Y2256" s="13">
        <f t="shared" si="1065"/>
        <v>0.32355242225524622</v>
      </c>
      <c r="Z2256" s="24">
        <f t="shared" si="1066"/>
        <v>3694.6298005027616</v>
      </c>
      <c r="AA2256" s="24">
        <f t="shared" si="1067"/>
        <v>23411.733627586866</v>
      </c>
      <c r="AB2256" s="24">
        <f t="shared" si="1080"/>
        <v>762.64751105297819</v>
      </c>
      <c r="AC2256" s="24">
        <f t="shared" si="1081"/>
        <v>657.026577431075</v>
      </c>
      <c r="AE2256" s="14">
        <f t="shared" si="1082"/>
        <v>186.5</v>
      </c>
      <c r="AF2256" s="24">
        <f t="shared" si="1086"/>
        <v>500</v>
      </c>
      <c r="AG2256" s="3">
        <f t="shared" si="1083"/>
        <v>-1</v>
      </c>
      <c r="AH2256" s="3">
        <f>IF(AC2256&lt;=450,AthetaR30_0,IF(AC2256&gt;=650,AthetaR30_2,(IF(AC2256&lt;=550,AthetaR30_0+(AthetaR30_1-AthetaR30_0)/100*(AC2256-450),AthetaR30_1+(AthetaR30_2-AthetaR30_1)/100*(AC2256-450)))))</f>
        <v>0</v>
      </c>
      <c r="AI2256" s="3">
        <f>IF(AD2256&lt;=450,AthetaR60_0,IF(AD2256&gt;=650,AthetaR60_2,(IF(AD2256&lt;=550,AthetaR60_0+(AthetaR60_1-AthetaR60_0)/100*(AD2256-450),AthetaR60_1+(AthetaR60_2-AthetaR60_1)/100*(AD2256-450)))))</f>
        <v>0.5</v>
      </c>
      <c r="AJ2256" s="3">
        <f>IF(AE2256&lt;=450,AthetaR90_0,IF(AE2256&gt;=650,AthetaR90_2,(IF(AE2256&lt;=550,AthetaR90_0+(AthetaR90_1-AthetaR90_0)/100*(AE2256-450),AthetaR90_1+(AthetaR90_2-AthetaR90_1)/100*(AE2256-450)))))</f>
        <v>1.3</v>
      </c>
      <c r="AK2256" s="3">
        <f>IF(AF2256&lt;=450,AthetaR120_0,IF(AF2256&gt;=650,AthetaR120_2,(IF(AF2256&lt;=550,AthetaR120_0+(AthetaR120_1-AthetaR120_0)/100*(AF2256-450),AthetaR120_1+(AthetaR120_2-AthetaR120_1)/100*(AF2256-450)))))</f>
        <v>1.54</v>
      </c>
      <c r="AL2256" s="24">
        <f t="shared" si="1084"/>
        <v>762.64751105297819</v>
      </c>
      <c r="AM2256" s="14">
        <f t="shared" si="1085"/>
        <v>638.8317254502756</v>
      </c>
    </row>
    <row r="2257" spans="2:39" x14ac:dyDescent="0.25">
      <c r="B2257" s="3">
        <f t="shared" si="1068"/>
        <v>11195</v>
      </c>
      <c r="C2257" s="14">
        <f t="shared" si="1069"/>
        <v>186.58333333333334</v>
      </c>
      <c r="D2257" s="11">
        <f t="shared" si="1070"/>
        <v>1115.1175227717163</v>
      </c>
      <c r="E2257" s="11">
        <f t="shared" si="1056"/>
        <v>924.92617422698481</v>
      </c>
      <c r="F2257" s="11">
        <f t="shared" si="1071"/>
        <v>491.99479491977843</v>
      </c>
      <c r="G2257" s="11">
        <f t="shared" si="1057"/>
        <v>762.81940684669325</v>
      </c>
      <c r="H2257" s="11">
        <f t="shared" si="1058"/>
        <v>657.19652114266648</v>
      </c>
      <c r="I2257" s="24">
        <f t="shared" si="1072"/>
        <v>491.99479491977843</v>
      </c>
      <c r="J2257" s="12">
        <f t="shared" si="1059"/>
        <v>0.17499588910603567</v>
      </c>
      <c r="K2257" s="24">
        <f t="shared" si="1060"/>
        <v>660.61606436567445</v>
      </c>
      <c r="L2257" s="12">
        <f t="shared" si="1073"/>
        <v>0.16231074378754182</v>
      </c>
      <c r="M2257" s="24">
        <f t="shared" si="1074"/>
        <v>762.81940684669325</v>
      </c>
      <c r="N2257" s="12">
        <f t="shared" si="1061"/>
        <v>0.34872209103682639</v>
      </c>
      <c r="O2257" s="24">
        <f t="shared" si="1062"/>
        <v>1105.0355809854418</v>
      </c>
      <c r="P2257" s="12">
        <f t="shared" si="1075"/>
        <v>0.1722679154821346</v>
      </c>
      <c r="Q2257" s="24">
        <f t="shared" si="1076"/>
        <v>657.19652114266648</v>
      </c>
      <c r="R2257" s="12">
        <f t="shared" si="1063"/>
        <v>0.2563071599147409</v>
      </c>
      <c r="S2257" s="24">
        <f t="shared" si="1064"/>
        <v>826.90891362432933</v>
      </c>
      <c r="T2257" s="12">
        <f t="shared" si="1077"/>
        <v>0.16984199666581956</v>
      </c>
      <c r="W2257" s="24">
        <f t="shared" si="1078"/>
        <v>777.25073628047744</v>
      </c>
      <c r="X2257" s="24">
        <f t="shared" si="1079"/>
        <v>930.29116362460741</v>
      </c>
      <c r="Y2257" s="13">
        <f t="shared" si="1065"/>
        <v>0.32445401525178508</v>
      </c>
      <c r="Z2257" s="24">
        <f t="shared" si="1066"/>
        <v>3691.8859486626843</v>
      </c>
      <c r="AA2257" s="24">
        <f t="shared" si="1067"/>
        <v>23410.931863567901</v>
      </c>
      <c r="AB2257" s="24">
        <f t="shared" si="1080"/>
        <v>762.81940684669325</v>
      </c>
      <c r="AC2257" s="24">
        <f t="shared" si="1081"/>
        <v>657.19652114266648</v>
      </c>
      <c r="AE2257" s="14">
        <f t="shared" si="1082"/>
        <v>186.58333333333334</v>
      </c>
      <c r="AF2257" s="24">
        <f t="shared" si="1086"/>
        <v>500</v>
      </c>
      <c r="AG2257" s="3">
        <f t="shared" si="1083"/>
        <v>-1</v>
      </c>
      <c r="AH2257" s="3">
        <f>IF(AC2257&lt;=450,AthetaR30_0,IF(AC2257&gt;=650,AthetaR30_2,(IF(AC2257&lt;=550,AthetaR30_0+(AthetaR30_1-AthetaR30_0)/100*(AC2257-450),AthetaR30_1+(AthetaR30_2-AthetaR30_1)/100*(AC2257-450)))))</f>
        <v>0</v>
      </c>
      <c r="AI2257" s="3">
        <f>IF(AD2257&lt;=450,AthetaR60_0,IF(AD2257&gt;=650,AthetaR60_2,(IF(AD2257&lt;=550,AthetaR60_0+(AthetaR60_1-AthetaR60_0)/100*(AD2257-450),AthetaR60_1+(AthetaR60_2-AthetaR60_1)/100*(AD2257-450)))))</f>
        <v>0.5</v>
      </c>
      <c r="AJ2257" s="3">
        <f>IF(AE2257&lt;=450,AthetaR90_0,IF(AE2257&gt;=650,AthetaR90_2,(IF(AE2257&lt;=550,AthetaR90_0+(AthetaR90_1-AthetaR90_0)/100*(AE2257-450),AthetaR90_1+(AthetaR90_2-AthetaR90_1)/100*(AE2257-450)))))</f>
        <v>1.3</v>
      </c>
      <c r="AK2257" s="3">
        <f>IF(AF2257&lt;=450,AthetaR120_0,IF(AF2257&gt;=650,AthetaR120_2,(IF(AF2257&lt;=550,AthetaR120_0+(AthetaR120_1-AthetaR120_0)/100*(AF2257-450),AthetaR120_1+(AthetaR120_2-AthetaR120_1)/100*(AF2257-450)))))</f>
        <v>1.54</v>
      </c>
      <c r="AL2257" s="24">
        <f t="shared" si="1084"/>
        <v>762.81940684669325</v>
      </c>
      <c r="AM2257" s="14">
        <f t="shared" si="1085"/>
        <v>638.97569920588921</v>
      </c>
    </row>
    <row r="2258" spans="2:39" x14ac:dyDescent="0.25">
      <c r="B2258" s="3">
        <f t="shared" si="1068"/>
        <v>11200</v>
      </c>
      <c r="C2258" s="14">
        <f t="shared" si="1069"/>
        <v>186.66666666666666</v>
      </c>
      <c r="D2258" s="11">
        <f t="shared" si="1070"/>
        <v>1115.1843820304143</v>
      </c>
      <c r="E2258" s="11">
        <f t="shared" ref="E2258:E2321" si="1087">IF(B2258&lt;=40*60,20+345*CRed_1*LOG(8*C2258+1,10),ThetaG40+(ThetaG120-ThetaG40)/80*(C2258-40))</f>
        <v>925.13997257563676</v>
      </c>
      <c r="F2258" s="11">
        <f t="shared" si="1071"/>
        <v>492.15710566356597</v>
      </c>
      <c r="G2258" s="11">
        <f t="shared" ref="G2258:G2321" si="1088">M2258</f>
        <v>762.99167476217542</v>
      </c>
      <c r="H2258" s="11">
        <f t="shared" ref="H2258:H2321" si="1089">Q2258</f>
        <v>657.36636313933229</v>
      </c>
      <c r="I2258" s="24">
        <f t="shared" si="1072"/>
        <v>492.15710566356597</v>
      </c>
      <c r="J2258" s="12">
        <f t="shared" ref="J2258:J2321" si="1090">Cp*RhoP/(K2258*RhoA)*dP/1000*MassivSS</f>
        <v>0.17496483328150744</v>
      </c>
      <c r="K2258" s="24">
        <f t="shared" ref="K2258:K2321" si="1091">IF(I2258&lt;600,425+0.773*I2258-1.69/1000*I2258^2+2.22/1000^2*I2258^3,IF(I2258&lt;735,666+13002/(738-I2258),IF(I2258&lt;900,545+17820/(I2258-731),650)))</f>
        <v>660.73332208078591</v>
      </c>
      <c r="L2258" s="12">
        <f t="shared" si="1073"/>
        <v>0.16225902687068966</v>
      </c>
      <c r="M2258" s="24">
        <f t="shared" si="1074"/>
        <v>762.99167476217542</v>
      </c>
      <c r="N2258" s="12">
        <f t="shared" ref="N2258:N2321" si="1092">Cp*RhoP/(O2258*RhoA)*dP/1000*MassivW</f>
        <v>0.34967636496699495</v>
      </c>
      <c r="O2258" s="24">
        <f t="shared" ref="O2258:O2321" si="1093">IF(M2258&lt;600,425+0.773*M2258-1.69/1000*M2258^2+2.22/1000^2*M2258^3,IF(M2258&lt;735,666+13002/(738-M2258),IF(M2258&lt;900,545+17820/(M2258-731),650)))</f>
        <v>1102.0199163523957</v>
      </c>
      <c r="P2258" s="12">
        <f t="shared" si="1075"/>
        <v>0.1726380021931013</v>
      </c>
      <c r="Q2258" s="24">
        <f t="shared" si="1076"/>
        <v>657.36636313933229</v>
      </c>
      <c r="R2258" s="12">
        <f t="shared" ref="R2258:R2321" si="1094">Cp*RhoP/(S2258*RhoA)*dP/1000*MassivSI</f>
        <v>0.25620214909806616</v>
      </c>
      <c r="S2258" s="24">
        <f t="shared" ref="S2258:S2321" si="1095">IF(Q2258&lt;600,425+0.773*Q2258-1.69/1000*Q2258^2+2.22/1000^2*Q2258^3,IF(Q2258&lt;735,666+13002/(738-Q2258),IF(Q2258&lt;900,545+17820/(Q2258-731),650)))</f>
        <v>827.24784278882316</v>
      </c>
      <c r="T2258" s="12">
        <f t="shared" si="1077"/>
        <v>0.16974015394851946</v>
      </c>
      <c r="W2258" s="24">
        <f t="shared" si="1078"/>
        <v>777.57519029572927</v>
      </c>
      <c r="X2258" s="24">
        <f t="shared" si="1079"/>
        <v>927.60713239928532</v>
      </c>
      <c r="Y2258" s="13">
        <f t="shared" ref="Y2258:Y2321" si="1096">MAX(MassivSSCO/(X2258*RhoA)*DeltaT*(Z2258+AA2258),L2258)</f>
        <v>0.3253483896567938</v>
      </c>
      <c r="Z2258" s="24">
        <f t="shared" ref="Z2258:Z2321" si="1097">AlphaC*(E2258-W2258)</f>
        <v>3689.1195569976871</v>
      </c>
      <c r="AA2258" s="24">
        <f t="shared" ref="AA2258:AA2321" si="1098">Phi*EpsilonF*0.7*Botzman/10^8*EpsilonA*((E2258+273)^4-(W2258+273)^4)</f>
        <v>23409.997291009015</v>
      </c>
      <c r="AB2258" s="24">
        <f t="shared" si="1080"/>
        <v>762.99167476217542</v>
      </c>
      <c r="AC2258" s="24">
        <f t="shared" si="1081"/>
        <v>657.36636313933229</v>
      </c>
      <c r="AE2258" s="14">
        <f t="shared" si="1082"/>
        <v>186.66666666666666</v>
      </c>
      <c r="AF2258" s="24">
        <f t="shared" si="1086"/>
        <v>500</v>
      </c>
      <c r="AG2258" s="3">
        <f t="shared" si="1083"/>
        <v>-1</v>
      </c>
      <c r="AH2258" s="3">
        <f>IF(AC2258&lt;=450,AthetaR30_0,IF(AC2258&gt;=650,AthetaR30_2,(IF(AC2258&lt;=550,AthetaR30_0+(AthetaR30_1-AthetaR30_0)/100*(AC2258-450),AthetaR30_1+(AthetaR30_2-AthetaR30_1)/100*(AC2258-450)))))</f>
        <v>0</v>
      </c>
      <c r="AI2258" s="3">
        <f>IF(AD2258&lt;=450,AthetaR60_0,IF(AD2258&gt;=650,AthetaR60_2,(IF(AD2258&lt;=550,AthetaR60_0+(AthetaR60_1-AthetaR60_0)/100*(AD2258-450),AthetaR60_1+(AthetaR60_2-AthetaR60_1)/100*(AD2258-450)))))</f>
        <v>0.5</v>
      </c>
      <c r="AJ2258" s="3">
        <f>IF(AE2258&lt;=450,AthetaR90_0,IF(AE2258&gt;=650,AthetaR90_2,(IF(AE2258&lt;=550,AthetaR90_0+(AthetaR90_1-AthetaR90_0)/100*(AE2258-450),AthetaR90_1+(AthetaR90_2-AthetaR90_1)/100*(AE2258-450)))))</f>
        <v>1.3</v>
      </c>
      <c r="AK2258" s="3">
        <f>IF(AF2258&lt;=450,AthetaR120_0,IF(AF2258&gt;=650,AthetaR120_2,(IF(AF2258&lt;=550,AthetaR120_0+(AthetaR120_1-AthetaR120_0)/100*(AF2258-450),AthetaR120_1+(AthetaR120_2-AthetaR120_1)/100*(AF2258-450)))))</f>
        <v>1.54</v>
      </c>
      <c r="AL2258" s="24">
        <f t="shared" si="1084"/>
        <v>762.99167476217542</v>
      </c>
      <c r="AM2258" s="14">
        <f t="shared" si="1085"/>
        <v>639.1195038050912</v>
      </c>
    </row>
    <row r="2259" spans="2:39" x14ac:dyDescent="0.25">
      <c r="B2259" s="3">
        <f t="shared" ref="B2259:B2322" si="1099">B2258+DeltaT</f>
        <v>11205</v>
      </c>
      <c r="C2259" s="14">
        <f t="shared" ref="C2259:C2322" si="1100">B2259/60</f>
        <v>186.75</v>
      </c>
      <c r="D2259" s="11">
        <f t="shared" ref="D2259:D2322" si="1101">20+345*LOG(8*C2259+1,10)</f>
        <v>1115.2512114678545</v>
      </c>
      <c r="E2259" s="11">
        <f t="shared" si="1087"/>
        <v>925.35377092428894</v>
      </c>
      <c r="F2259" s="11">
        <f t="shared" ref="F2259:F2322" si="1102">I2259</f>
        <v>492.31936469043666</v>
      </c>
      <c r="G2259" s="11">
        <f t="shared" si="1088"/>
        <v>763.16431276436856</v>
      </c>
      <c r="H2259" s="11">
        <f t="shared" si="1089"/>
        <v>657.5361032932808</v>
      </c>
      <c r="I2259" s="24">
        <f t="shared" ref="I2259:I2322" si="1103">I2258+IF(Limit=Oui,MAX(0,L2258),L2258)</f>
        <v>492.31936469043666</v>
      </c>
      <c r="J2259" s="12">
        <f t="shared" si="1090"/>
        <v>0.1749337762330386</v>
      </c>
      <c r="K2259" s="24">
        <f t="shared" si="1091"/>
        <v>660.85062605289886</v>
      </c>
      <c r="L2259" s="12">
        <f t="shared" ref="L2259:L2322" si="1104">LambdaP*MassivSS/(dP/1000)/(K2259*RhoA)/(1+J2259/3)*(D2259-I2259)*DeltaT-(EXP(J2259/10)-1)*(D2259-D2258)</f>
        <v>0.16220732182865061</v>
      </c>
      <c r="M2259" s="24">
        <f t="shared" ref="M2259:M2322" si="1105">M2258+IF(Limit=Oui,MAX(0,P2258),P2258)</f>
        <v>763.16431276436856</v>
      </c>
      <c r="N2259" s="12">
        <f t="shared" si="1092"/>
        <v>0.35062760366316625</v>
      </c>
      <c r="O2259" s="24">
        <f t="shared" si="1093"/>
        <v>1099.0301802978638</v>
      </c>
      <c r="P2259" s="12">
        <f t="shared" ref="P2259:P2322" si="1106">LambdaP*MassivW/(dP/1000)/(O2259*RhoA)/(1+N2259/3)*(D2259-M2259)*DeltaT-(EXP(N2259/10)-1)*(D2259-D2258)</f>
        <v>0.17300605583244416</v>
      </c>
      <c r="Q2259" s="24">
        <f t="shared" ref="Q2259:Q2322" si="1107">Q2258+IF(Limit=Oui,MAX(0,T2258),T2258)</f>
        <v>657.5361032932808</v>
      </c>
      <c r="R2259" s="12">
        <f t="shared" si="1094"/>
        <v>0.25609684481668216</v>
      </c>
      <c r="S2259" s="24">
        <f t="shared" si="1095"/>
        <v>827.58799824709786</v>
      </c>
      <c r="T2259" s="12">
        <f t="shared" ref="T2259:T2322" si="1108">LambdaP*MassivSI/(dP/1000)/(S2259*RhoA)/(1+R2259/3)*(D2259-Q2259)*DeltaT-(EXP(R2259/10)-1)*(D2259-D2258)</f>
        <v>0.16963818289055355</v>
      </c>
      <c r="W2259" s="24">
        <f t="shared" ref="W2259:W2322" si="1109">W2258+IF(Limit=Oui,MAX(0,Y2258),Y2258)</f>
        <v>777.9005386853861</v>
      </c>
      <c r="X2259" s="24">
        <f t="shared" ref="X2259:X2322" si="1110">IF(W2259&lt;600,425+0.773*W2259-1.69/1000*W2259^2+2.22/1000^2*W2259^3,IF(W2259&lt;735,666+13002/(738-W2259),IF(W2259&lt;900,545+17820/(W2259-731),650)))</f>
        <v>924.95299200161639</v>
      </c>
      <c r="Y2259" s="13">
        <f t="shared" si="1096"/>
        <v>0.32623555063902399</v>
      </c>
      <c r="Z2259" s="24">
        <f t="shared" si="1097"/>
        <v>3686.3308059725709</v>
      </c>
      <c r="AA2259" s="24">
        <f t="shared" si="1098"/>
        <v>23408.930502027673</v>
      </c>
      <c r="AB2259" s="24">
        <f t="shared" ref="AB2259:AB2322" si="1111">MAX(M2259,AVERAGE(W2259,AC2259))</f>
        <v>763.16431276436856</v>
      </c>
      <c r="AC2259" s="24">
        <f t="shared" ref="AC2259:AC2322" si="1112">Q2259</f>
        <v>657.5361032932808</v>
      </c>
      <c r="AE2259" s="14">
        <f t="shared" ref="AE2259:AE2322" si="1113">C2259</f>
        <v>186.75</v>
      </c>
      <c r="AF2259" s="24">
        <f t="shared" si="1086"/>
        <v>500</v>
      </c>
      <c r="AG2259" s="3">
        <f t="shared" ref="AG2259:AG2322" si="1114">IF(C2259&lt;=30,AH2259,IF(C2259&lt;=60,AI2259,IF(C2259&lt;=90,AJ2259,IF(C2259&lt;=120,AK2259,-1))))</f>
        <v>-1</v>
      </c>
      <c r="AH2259" s="3">
        <f>IF(AC2259&lt;=450,AthetaR30_0,IF(AC2259&gt;=650,AthetaR30_2,(IF(AC2259&lt;=550,AthetaR30_0+(AthetaR30_1-AthetaR30_0)/100*(AC2259-450),AthetaR30_1+(AthetaR30_2-AthetaR30_1)/100*(AC2259-450)))))</f>
        <v>0</v>
      </c>
      <c r="AI2259" s="3">
        <f>IF(AD2259&lt;=450,AthetaR60_0,IF(AD2259&gt;=650,AthetaR60_2,(IF(AD2259&lt;=550,AthetaR60_0+(AthetaR60_1-AthetaR60_0)/100*(AD2259-450),AthetaR60_1+(AthetaR60_2-AthetaR60_1)/100*(AD2259-450)))))</f>
        <v>0.5</v>
      </c>
      <c r="AJ2259" s="3">
        <f>IF(AE2259&lt;=450,AthetaR90_0,IF(AE2259&gt;=650,AthetaR90_2,(IF(AE2259&lt;=550,AthetaR90_0+(AthetaR90_1-AthetaR90_0)/100*(AE2259-450),AthetaR90_1+(AthetaR90_2-AthetaR90_1)/100*(AE2259-450)))))</f>
        <v>1.3</v>
      </c>
      <c r="AK2259" s="3">
        <f>IF(AF2259&lt;=450,AthetaR120_0,IF(AF2259&gt;=650,AthetaR120_2,(IF(AF2259&lt;=550,AthetaR120_0+(AthetaR120_1-AthetaR120_0)/100*(AF2259-450),AthetaR120_1+(AthetaR120_2-AthetaR120_1)/100*(AF2259-450)))))</f>
        <v>1.54</v>
      </c>
      <c r="AL2259" s="24">
        <f t="shared" ref="AL2259:AL2322" si="1115">MAX(M2259,AVERAGE(W2259,AM2259))</f>
        <v>763.16431276436856</v>
      </c>
      <c r="AM2259" s="14">
        <f t="shared" ref="AM2259:AM2322" si="1116">IF(W2259&gt;=AF2259,(1+(W2259-AF2259)*AG2259/10000)*AC2259,AC2259)</f>
        <v>639.26313956225158</v>
      </c>
    </row>
    <row r="2260" spans="2:39" x14ac:dyDescent="0.25">
      <c r="B2260" s="3">
        <f t="shared" si="1099"/>
        <v>11210</v>
      </c>
      <c r="C2260" s="14">
        <f t="shared" si="1100"/>
        <v>186.83333333333334</v>
      </c>
      <c r="D2260" s="11">
        <f t="shared" si="1101"/>
        <v>1115.3180111106269</v>
      </c>
      <c r="E2260" s="11">
        <f t="shared" si="1087"/>
        <v>925.567569272941</v>
      </c>
      <c r="F2260" s="11">
        <f t="shared" si="1102"/>
        <v>492.4815720122653</v>
      </c>
      <c r="G2260" s="11">
        <f t="shared" si="1088"/>
        <v>763.33731882020095</v>
      </c>
      <c r="H2260" s="11">
        <f t="shared" si="1089"/>
        <v>657.7057414761714</v>
      </c>
      <c r="I2260" s="24">
        <f t="shared" si="1103"/>
        <v>492.4815720122653</v>
      </c>
      <c r="J2260" s="12">
        <f t="shared" si="1090"/>
        <v>0.17490271797163096</v>
      </c>
      <c r="K2260" s="24">
        <f t="shared" si="1091"/>
        <v>660.96797626754028</v>
      </c>
      <c r="L2260" s="12">
        <f t="shared" si="1104"/>
        <v>0.16215562867357861</v>
      </c>
      <c r="M2260" s="24">
        <f t="shared" si="1105"/>
        <v>763.33731882020095</v>
      </c>
      <c r="N2260" s="12">
        <f t="shared" si="1092"/>
        <v>0.35157580394446508</v>
      </c>
      <c r="O2260" s="24">
        <f t="shared" si="1093"/>
        <v>1096.066094844819</v>
      </c>
      <c r="P2260" s="12">
        <f t="shared" si="1106"/>
        <v>0.17337207851446609</v>
      </c>
      <c r="Q2260" s="24">
        <f t="shared" si="1107"/>
        <v>657.7057414761714</v>
      </c>
      <c r="R2260" s="12">
        <f t="shared" si="1094"/>
        <v>0.25599124597581557</v>
      </c>
      <c r="S2260" s="24">
        <f t="shared" si="1095"/>
        <v>827.92938622306906</v>
      </c>
      <c r="T2260" s="12">
        <f t="shared" si="1108"/>
        <v>0.16953608294031813</v>
      </c>
      <c r="W2260" s="24">
        <f t="shared" si="1109"/>
        <v>778.22677423602511</v>
      </c>
      <c r="X2260" s="24">
        <f t="shared" si="1110"/>
        <v>922.32833309641342</v>
      </c>
      <c r="Y2260" s="13">
        <f t="shared" si="1096"/>
        <v>0.32711550419301821</v>
      </c>
      <c r="Z2260" s="24">
        <f t="shared" si="1097"/>
        <v>3683.5198759228974</v>
      </c>
      <c r="AA2260" s="24">
        <f t="shared" si="1098"/>
        <v>23407.73209024017</v>
      </c>
      <c r="AB2260" s="24">
        <f t="shared" si="1111"/>
        <v>763.33731882020095</v>
      </c>
      <c r="AC2260" s="24">
        <f t="shared" si="1112"/>
        <v>657.7057414761714</v>
      </c>
      <c r="AE2260" s="14">
        <f t="shared" si="1113"/>
        <v>186.83333333333334</v>
      </c>
      <c r="AF2260" s="24">
        <f t="shared" si="1086"/>
        <v>500</v>
      </c>
      <c r="AG2260" s="3">
        <f t="shared" si="1114"/>
        <v>-1</v>
      </c>
      <c r="AH2260" s="3">
        <f>IF(AC2260&lt;=450,AthetaR30_0,IF(AC2260&gt;=650,AthetaR30_2,(IF(AC2260&lt;=550,AthetaR30_0+(AthetaR30_1-AthetaR30_0)/100*(AC2260-450),AthetaR30_1+(AthetaR30_2-AthetaR30_1)/100*(AC2260-450)))))</f>
        <v>0</v>
      </c>
      <c r="AI2260" s="3">
        <f>IF(AD2260&lt;=450,AthetaR60_0,IF(AD2260&gt;=650,AthetaR60_2,(IF(AD2260&lt;=550,AthetaR60_0+(AthetaR60_1-AthetaR60_0)/100*(AD2260-450),AthetaR60_1+(AthetaR60_2-AthetaR60_1)/100*(AD2260-450)))))</f>
        <v>0.5</v>
      </c>
      <c r="AJ2260" s="3">
        <f>IF(AE2260&lt;=450,AthetaR90_0,IF(AE2260&gt;=650,AthetaR90_2,(IF(AE2260&lt;=550,AthetaR90_0+(AthetaR90_1-AthetaR90_0)/100*(AE2260-450),AthetaR90_1+(AthetaR90_2-AthetaR90_1)/100*(AE2260-450)))))</f>
        <v>1.3</v>
      </c>
      <c r="AK2260" s="3">
        <f>IF(AF2260&lt;=450,AthetaR120_0,IF(AF2260&gt;=650,AthetaR120_2,(IF(AF2260&lt;=550,AthetaR120_0+(AthetaR120_1-AthetaR120_0)/100*(AF2260-450),AthetaR120_1+(AthetaR120_2-AthetaR120_1)/100*(AF2260-450)))))</f>
        <v>1.54</v>
      </c>
      <c r="AL2260" s="24">
        <f t="shared" si="1115"/>
        <v>763.33731882020095</v>
      </c>
      <c r="AM2260" s="14">
        <f t="shared" si="1116"/>
        <v>639.40660679142854</v>
      </c>
    </row>
    <row r="2261" spans="2:39" x14ac:dyDescent="0.25">
      <c r="B2261" s="3">
        <f t="shared" si="1099"/>
        <v>11215</v>
      </c>
      <c r="C2261" s="14">
        <f t="shared" si="1100"/>
        <v>186.91666666666666</v>
      </c>
      <c r="D2261" s="11">
        <f t="shared" si="1101"/>
        <v>1115.3847809852866</v>
      </c>
      <c r="E2261" s="11">
        <f t="shared" si="1087"/>
        <v>925.78136762159306</v>
      </c>
      <c r="F2261" s="11">
        <f t="shared" si="1102"/>
        <v>492.64372764093889</v>
      </c>
      <c r="G2261" s="11">
        <f t="shared" si="1088"/>
        <v>763.51069089871544</v>
      </c>
      <c r="H2261" s="11">
        <f t="shared" si="1089"/>
        <v>657.87527755911174</v>
      </c>
      <c r="I2261" s="24">
        <f t="shared" si="1103"/>
        <v>492.64372764093889</v>
      </c>
      <c r="J2261" s="12">
        <f t="shared" si="1090"/>
        <v>0.17487165850828995</v>
      </c>
      <c r="K2261" s="24">
        <f t="shared" si="1091"/>
        <v>661.08537271018633</v>
      </c>
      <c r="L2261" s="12">
        <f t="shared" si="1104"/>
        <v>0.16210394741757791</v>
      </c>
      <c r="M2261" s="24">
        <f t="shared" si="1105"/>
        <v>763.51069089871544</v>
      </c>
      <c r="N2261" s="12">
        <f t="shared" si="1092"/>
        <v>0.35252096289657608</v>
      </c>
      <c r="O2261" s="24">
        <f t="shared" si="1093"/>
        <v>1093.127385404292</v>
      </c>
      <c r="P2261" s="12">
        <f t="shared" si="1106"/>
        <v>0.1737360724808204</v>
      </c>
      <c r="Q2261" s="24">
        <f t="shared" si="1107"/>
        <v>657.87527755911174</v>
      </c>
      <c r="R2261" s="12">
        <f t="shared" si="1094"/>
        <v>0.25588535147593261</v>
      </c>
      <c r="S2261" s="24">
        <f t="shared" si="1095"/>
        <v>828.27201298066495</v>
      </c>
      <c r="T2261" s="12">
        <f t="shared" si="1108"/>
        <v>0.16943385354353865</v>
      </c>
      <c r="W2261" s="24">
        <f t="shared" si="1109"/>
        <v>778.5538897402181</v>
      </c>
      <c r="X2261" s="24">
        <f t="shared" si="1110"/>
        <v>919.73275261705794</v>
      </c>
      <c r="Y2261" s="13">
        <f t="shared" si="1096"/>
        <v>0.32798825712112573</v>
      </c>
      <c r="Z2261" s="24">
        <f t="shared" si="1097"/>
        <v>3680.686947034374</v>
      </c>
      <c r="AA2261" s="24">
        <f t="shared" si="1098"/>
        <v>23406.402650677992</v>
      </c>
      <c r="AB2261" s="24">
        <f t="shared" si="1111"/>
        <v>763.51069089871544</v>
      </c>
      <c r="AC2261" s="24">
        <f t="shared" si="1112"/>
        <v>657.87527755911174</v>
      </c>
      <c r="AE2261" s="14">
        <f t="shared" si="1113"/>
        <v>186.91666666666666</v>
      </c>
      <c r="AF2261" s="24">
        <f t="shared" si="1086"/>
        <v>500</v>
      </c>
      <c r="AG2261" s="3">
        <f t="shared" si="1114"/>
        <v>-1</v>
      </c>
      <c r="AH2261" s="3">
        <f>IF(AC2261&lt;=450,AthetaR30_0,IF(AC2261&gt;=650,AthetaR30_2,(IF(AC2261&lt;=550,AthetaR30_0+(AthetaR30_1-AthetaR30_0)/100*(AC2261-450),AthetaR30_1+(AthetaR30_2-AthetaR30_1)/100*(AC2261-450)))))</f>
        <v>0</v>
      </c>
      <c r="AI2261" s="3">
        <f>IF(AD2261&lt;=450,AthetaR60_0,IF(AD2261&gt;=650,AthetaR60_2,(IF(AD2261&lt;=550,AthetaR60_0+(AthetaR60_1-AthetaR60_0)/100*(AD2261-450),AthetaR60_1+(AthetaR60_2-AthetaR60_1)/100*(AD2261-450)))))</f>
        <v>0.5</v>
      </c>
      <c r="AJ2261" s="3">
        <f>IF(AE2261&lt;=450,AthetaR90_0,IF(AE2261&gt;=650,AthetaR90_2,(IF(AE2261&lt;=550,AthetaR90_0+(AthetaR90_1-AthetaR90_0)/100*(AE2261-450),AthetaR90_1+(AthetaR90_2-AthetaR90_1)/100*(AE2261-450)))))</f>
        <v>1.3</v>
      </c>
      <c r="AK2261" s="3">
        <f>IF(AF2261&lt;=450,AthetaR120_0,IF(AF2261&gt;=650,AthetaR120_2,(IF(AF2261&lt;=550,AthetaR120_0+(AthetaR120_1-AthetaR120_0)/100*(AF2261-450),AthetaR120_1+(AthetaR120_2-AthetaR120_1)/100*(AF2261-450)))))</f>
        <v>1.54</v>
      </c>
      <c r="AL2261" s="24">
        <f t="shared" si="1115"/>
        <v>763.51069089871544</v>
      </c>
      <c r="AM2261" s="14">
        <f t="shared" si="1116"/>
        <v>639.54990580631011</v>
      </c>
    </row>
    <row r="2262" spans="2:39" x14ac:dyDescent="0.25">
      <c r="B2262" s="3">
        <f t="shared" si="1099"/>
        <v>11220</v>
      </c>
      <c r="C2262" s="14">
        <f t="shared" si="1100"/>
        <v>187</v>
      </c>
      <c r="D2262" s="11">
        <f t="shared" si="1101"/>
        <v>1115.451521118353</v>
      </c>
      <c r="E2262" s="11">
        <f t="shared" si="1087"/>
        <v>925.99516597024513</v>
      </c>
      <c r="F2262" s="11">
        <f t="shared" si="1102"/>
        <v>492.80583158835645</v>
      </c>
      <c r="G2262" s="11">
        <f t="shared" si="1088"/>
        <v>763.68442697119622</v>
      </c>
      <c r="H2262" s="11">
        <f t="shared" si="1089"/>
        <v>658.04471141265526</v>
      </c>
      <c r="I2262" s="24">
        <f t="shared" si="1103"/>
        <v>492.80583158835645</v>
      </c>
      <c r="J2262" s="12">
        <f t="shared" si="1090"/>
        <v>0.17484059785402387</v>
      </c>
      <c r="K2262" s="24">
        <f t="shared" si="1091"/>
        <v>661.20281536626351</v>
      </c>
      <c r="L2262" s="12">
        <f t="shared" si="1104"/>
        <v>0.16205227807275435</v>
      </c>
      <c r="M2262" s="24">
        <f t="shared" si="1105"/>
        <v>763.68442697119622</v>
      </c>
      <c r="N2262" s="12">
        <f t="shared" si="1092"/>
        <v>0.3534630778679676</v>
      </c>
      <c r="O2262" s="24">
        <f t="shared" si="1093"/>
        <v>1090.2137807312399</v>
      </c>
      <c r="P2262" s="12">
        <f t="shared" si="1106"/>
        <v>0.17409804009827975</v>
      </c>
      <c r="Q2262" s="24">
        <f t="shared" si="1107"/>
        <v>658.04471141265526</v>
      </c>
      <c r="R2262" s="12">
        <f t="shared" si="1094"/>
        <v>0.25577916021271868</v>
      </c>
      <c r="S2262" s="24">
        <f t="shared" si="1095"/>
        <v>828.61588482413345</v>
      </c>
      <c r="T2262" s="12">
        <f t="shared" si="1108"/>
        <v>0.16933149414333332</v>
      </c>
      <c r="W2262" s="24">
        <f t="shared" si="1109"/>
        <v>778.88187799733919</v>
      </c>
      <c r="X2262" s="24">
        <f t="shared" si="1110"/>
        <v>917.16585366577021</v>
      </c>
      <c r="Y2262" s="13">
        <f t="shared" si="1096"/>
        <v>0.32885381701567584</v>
      </c>
      <c r="Z2262" s="24">
        <f t="shared" si="1097"/>
        <v>3677.8321993226482</v>
      </c>
      <c r="AA2262" s="24">
        <f t="shared" si="1098"/>
        <v>23404.942779705634</v>
      </c>
      <c r="AB2262" s="24">
        <f t="shared" si="1111"/>
        <v>763.68442697119622</v>
      </c>
      <c r="AC2262" s="24">
        <f t="shared" si="1112"/>
        <v>658.04471141265526</v>
      </c>
      <c r="AE2262" s="14">
        <f t="shared" si="1113"/>
        <v>187</v>
      </c>
      <c r="AF2262" s="24">
        <f t="shared" si="1086"/>
        <v>500</v>
      </c>
      <c r="AG2262" s="3">
        <f t="shared" si="1114"/>
        <v>-1</v>
      </c>
      <c r="AH2262" s="3">
        <f>IF(AC2262&lt;=450,AthetaR30_0,IF(AC2262&gt;=650,AthetaR30_2,(IF(AC2262&lt;=550,AthetaR30_0+(AthetaR30_1-AthetaR30_0)/100*(AC2262-450),AthetaR30_1+(AthetaR30_2-AthetaR30_1)/100*(AC2262-450)))))</f>
        <v>0</v>
      </c>
      <c r="AI2262" s="3">
        <f>IF(AD2262&lt;=450,AthetaR60_0,IF(AD2262&gt;=650,AthetaR60_2,(IF(AD2262&lt;=550,AthetaR60_0+(AthetaR60_1-AthetaR60_0)/100*(AD2262-450),AthetaR60_1+(AthetaR60_2-AthetaR60_1)/100*(AD2262-450)))))</f>
        <v>0.5</v>
      </c>
      <c r="AJ2262" s="3">
        <f>IF(AE2262&lt;=450,AthetaR90_0,IF(AE2262&gt;=650,AthetaR90_2,(IF(AE2262&lt;=550,AthetaR90_0+(AthetaR90_1-AthetaR90_0)/100*(AE2262-450),AthetaR90_1+(AthetaR90_2-AthetaR90_1)/100*(AE2262-450)))))</f>
        <v>1.3</v>
      </c>
      <c r="AK2262" s="3">
        <f>IF(AF2262&lt;=450,AthetaR120_0,IF(AF2262&gt;=650,AthetaR120_2,(IF(AF2262&lt;=550,AthetaR120_0+(AthetaR120_1-AthetaR120_0)/100*(AF2262-450),AthetaR120_1+(AthetaR120_2-AthetaR120_1)/100*(AF2262-450)))))</f>
        <v>1.54</v>
      </c>
      <c r="AL2262" s="24">
        <f t="shared" si="1115"/>
        <v>763.68442697119622</v>
      </c>
      <c r="AM2262" s="14">
        <f t="shared" si="1116"/>
        <v>639.6930369201574</v>
      </c>
    </row>
    <row r="2263" spans="2:39" x14ac:dyDescent="0.25">
      <c r="B2263" s="3">
        <f t="shared" si="1099"/>
        <v>11225</v>
      </c>
      <c r="C2263" s="14">
        <f t="shared" si="1100"/>
        <v>187.08333333333334</v>
      </c>
      <c r="D2263" s="11">
        <f t="shared" si="1101"/>
        <v>1115.5182315363102</v>
      </c>
      <c r="E2263" s="11">
        <f t="shared" si="1087"/>
        <v>926.20896431889719</v>
      </c>
      <c r="F2263" s="11">
        <f t="shared" si="1102"/>
        <v>492.96788386642919</v>
      </c>
      <c r="G2263" s="11">
        <f t="shared" si="1088"/>
        <v>763.85852501129455</v>
      </c>
      <c r="H2263" s="11">
        <f t="shared" si="1089"/>
        <v>658.21404290679857</v>
      </c>
      <c r="I2263" s="24">
        <f t="shared" si="1103"/>
        <v>492.96788386642919</v>
      </c>
      <c r="J2263" s="12">
        <f t="shared" si="1090"/>
        <v>0.17480953601984425</v>
      </c>
      <c r="K2263" s="24">
        <f t="shared" si="1091"/>
        <v>661.32030422114883</v>
      </c>
      <c r="L2263" s="12">
        <f t="shared" si="1104"/>
        <v>0.16200062065117984</v>
      </c>
      <c r="M2263" s="24">
        <f t="shared" si="1105"/>
        <v>763.85852501129455</v>
      </c>
      <c r="N2263" s="12">
        <f t="shared" si="1092"/>
        <v>0.35440214646613843</v>
      </c>
      <c r="O2263" s="24">
        <f t="shared" si="1093"/>
        <v>1087.3250128809705</v>
      </c>
      <c r="P2263" s="12">
        <f t="shared" si="1106"/>
        <v>0.17445798385634687</v>
      </c>
      <c r="Q2263" s="24">
        <f t="shared" si="1107"/>
        <v>658.21404290679857</v>
      </c>
      <c r="R2263" s="12">
        <f t="shared" si="1094"/>
        <v>0.25567267107705699</v>
      </c>
      <c r="S2263" s="24">
        <f t="shared" si="1095"/>
        <v>828.96100809835252</v>
      </c>
      <c r="T2263" s="12">
        <f t="shared" si="1108"/>
        <v>0.16922900418014766</v>
      </c>
      <c r="W2263" s="24">
        <f t="shared" si="1109"/>
        <v>779.21073181435486</v>
      </c>
      <c r="X2263" s="24">
        <f t="shared" si="1110"/>
        <v>914.62724541538807</v>
      </c>
      <c r="Y2263" s="13">
        <f t="shared" si="1096"/>
        <v>0.32971219224131559</v>
      </c>
      <c r="Z2263" s="24">
        <f t="shared" si="1097"/>
        <v>3674.955812613558</v>
      </c>
      <c r="AA2263" s="24">
        <f t="shared" si="1098"/>
        <v>23403.353074940067</v>
      </c>
      <c r="AB2263" s="24">
        <f t="shared" si="1111"/>
        <v>763.85852501129455</v>
      </c>
      <c r="AC2263" s="24">
        <f t="shared" si="1112"/>
        <v>658.21404290679857</v>
      </c>
      <c r="AE2263" s="14">
        <f t="shared" si="1113"/>
        <v>187.08333333333334</v>
      </c>
      <c r="AF2263" s="24">
        <f t="shared" si="1086"/>
        <v>500</v>
      </c>
      <c r="AG2263" s="3">
        <f t="shared" si="1114"/>
        <v>-1</v>
      </c>
      <c r="AH2263" s="3">
        <f>IF(AC2263&lt;=450,AthetaR30_0,IF(AC2263&gt;=650,AthetaR30_2,(IF(AC2263&lt;=550,AthetaR30_0+(AthetaR30_1-AthetaR30_0)/100*(AC2263-450),AthetaR30_1+(AthetaR30_2-AthetaR30_1)/100*(AC2263-450)))))</f>
        <v>0</v>
      </c>
      <c r="AI2263" s="3">
        <f>IF(AD2263&lt;=450,AthetaR60_0,IF(AD2263&gt;=650,AthetaR60_2,(IF(AD2263&lt;=550,AthetaR60_0+(AthetaR60_1-AthetaR60_0)/100*(AD2263-450),AthetaR60_1+(AthetaR60_2-AthetaR60_1)/100*(AD2263-450)))))</f>
        <v>0.5</v>
      </c>
      <c r="AJ2263" s="3">
        <f>IF(AE2263&lt;=450,AthetaR90_0,IF(AE2263&gt;=650,AthetaR90_2,(IF(AE2263&lt;=550,AthetaR90_0+(AthetaR90_1-AthetaR90_0)/100*(AE2263-450),AthetaR90_1+(AthetaR90_2-AthetaR90_1)/100*(AE2263-450)))))</f>
        <v>1.3</v>
      </c>
      <c r="AK2263" s="3">
        <f>IF(AF2263&lt;=450,AthetaR120_0,IF(AF2263&gt;=650,AthetaR120_2,(IF(AF2263&lt;=550,AthetaR120_0+(AthetaR120_1-AthetaR120_0)/100*(AF2263-450),AthetaR120_1+(AthetaR120_2-AthetaR120_1)/100*(AF2263-450)))))</f>
        <v>1.54</v>
      </c>
      <c r="AL2263" s="24">
        <f t="shared" si="1115"/>
        <v>763.85852501129455</v>
      </c>
      <c r="AM2263" s="14">
        <f t="shared" si="1116"/>
        <v>639.83600044574939</v>
      </c>
    </row>
    <row r="2264" spans="2:39" x14ac:dyDescent="0.25">
      <c r="B2264" s="3">
        <f t="shared" si="1099"/>
        <v>11230</v>
      </c>
      <c r="C2264" s="14">
        <f t="shared" si="1100"/>
        <v>187.16666666666666</v>
      </c>
      <c r="D2264" s="11">
        <f t="shared" si="1101"/>
        <v>1115.5849122656066</v>
      </c>
      <c r="E2264" s="11">
        <f t="shared" si="1087"/>
        <v>926.42276266754925</v>
      </c>
      <c r="F2264" s="11">
        <f t="shared" si="1102"/>
        <v>493.12988448708035</v>
      </c>
      <c r="G2264" s="11">
        <f t="shared" si="1088"/>
        <v>764.03298299515086</v>
      </c>
      <c r="H2264" s="11">
        <f t="shared" si="1089"/>
        <v>658.38327191097869</v>
      </c>
      <c r="I2264" s="24">
        <f t="shared" si="1103"/>
        <v>493.12988448708035</v>
      </c>
      <c r="J2264" s="12">
        <f t="shared" si="1090"/>
        <v>0.17477847301676563</v>
      </c>
      <c r="K2264" s="24">
        <f t="shared" si="1091"/>
        <v>661.43783926016943</v>
      </c>
      <c r="L2264" s="12">
        <f t="shared" si="1104"/>
        <v>0.16194897516492415</v>
      </c>
      <c r="M2264" s="24">
        <f t="shared" si="1105"/>
        <v>764.03298299515086</v>
      </c>
      <c r="N2264" s="12">
        <f t="shared" si="1092"/>
        <v>0.3553381665538719</v>
      </c>
      <c r="O2264" s="24">
        <f t="shared" si="1093"/>
        <v>1084.4608171661616</v>
      </c>
      <c r="P2264" s="12">
        <f t="shared" si="1106"/>
        <v>0.17481590636502053</v>
      </c>
      <c r="Q2264" s="24">
        <f t="shared" si="1107"/>
        <v>658.38327191097869</v>
      </c>
      <c r="R2264" s="12">
        <f t="shared" si="1094"/>
        <v>0.25556588295500771</v>
      </c>
      <c r="S2264" s="24">
        <f t="shared" si="1095"/>
        <v>829.30738918914335</v>
      </c>
      <c r="T2264" s="12">
        <f t="shared" si="1108"/>
        <v>0.16912638309178876</v>
      </c>
      <c r="W2264" s="24">
        <f t="shared" si="1109"/>
        <v>779.5404440065962</v>
      </c>
      <c r="X2264" s="24">
        <f t="shared" si="1110"/>
        <v>912.11654301263547</v>
      </c>
      <c r="Y2264" s="13">
        <f t="shared" si="1096"/>
        <v>0.33056339191751466</v>
      </c>
      <c r="Z2264" s="24">
        <f t="shared" si="1097"/>
        <v>3672.0579665238261</v>
      </c>
      <c r="AA2264" s="24">
        <f t="shared" si="1098"/>
        <v>23401.634135171684</v>
      </c>
      <c r="AB2264" s="24">
        <f t="shared" si="1111"/>
        <v>764.03298299515086</v>
      </c>
      <c r="AC2264" s="24">
        <f t="shared" si="1112"/>
        <v>658.38327191097869</v>
      </c>
      <c r="AE2264" s="14">
        <f t="shared" si="1113"/>
        <v>187.16666666666666</v>
      </c>
      <c r="AF2264" s="24">
        <f t="shared" si="1086"/>
        <v>500</v>
      </c>
      <c r="AG2264" s="3">
        <f t="shared" si="1114"/>
        <v>-1</v>
      </c>
      <c r="AH2264" s="3">
        <f>IF(AC2264&lt;=450,AthetaR30_0,IF(AC2264&gt;=650,AthetaR30_2,(IF(AC2264&lt;=550,AthetaR30_0+(AthetaR30_1-AthetaR30_0)/100*(AC2264-450),AthetaR30_1+(AthetaR30_2-AthetaR30_1)/100*(AC2264-450)))))</f>
        <v>0</v>
      </c>
      <c r="AI2264" s="3">
        <f>IF(AD2264&lt;=450,AthetaR60_0,IF(AD2264&gt;=650,AthetaR60_2,(IF(AD2264&lt;=550,AthetaR60_0+(AthetaR60_1-AthetaR60_0)/100*(AD2264-450),AthetaR60_1+(AthetaR60_2-AthetaR60_1)/100*(AD2264-450)))))</f>
        <v>0.5</v>
      </c>
      <c r="AJ2264" s="3">
        <f>IF(AE2264&lt;=450,AthetaR90_0,IF(AE2264&gt;=650,AthetaR90_2,(IF(AE2264&lt;=550,AthetaR90_0+(AthetaR90_1-AthetaR90_0)/100*(AE2264-450),AthetaR90_1+(AthetaR90_2-AthetaR90_1)/100*(AE2264-450)))))</f>
        <v>1.3</v>
      </c>
      <c r="AK2264" s="3">
        <f>IF(AF2264&lt;=450,AthetaR120_0,IF(AF2264&gt;=650,AthetaR120_2,(IF(AF2264&lt;=550,AthetaR120_0+(AthetaR120_1-AthetaR120_0)/100*(AF2264-450),AthetaR120_1+(AthetaR120_2-AthetaR120_1)/100*(AF2264-450)))))</f>
        <v>1.54</v>
      </c>
      <c r="AL2264" s="24">
        <f t="shared" si="1115"/>
        <v>764.03298299515086</v>
      </c>
      <c r="AM2264" s="14">
        <f t="shared" si="1116"/>
        <v>639.97879669532767</v>
      </c>
    </row>
    <row r="2265" spans="2:39" x14ac:dyDescent="0.25">
      <c r="B2265" s="3">
        <f t="shared" si="1099"/>
        <v>11235</v>
      </c>
      <c r="C2265" s="14">
        <f t="shared" si="1100"/>
        <v>187.25</v>
      </c>
      <c r="D2265" s="11">
        <f t="shared" si="1101"/>
        <v>1115.6515633326562</v>
      </c>
      <c r="E2265" s="11">
        <f t="shared" si="1087"/>
        <v>926.63656101620131</v>
      </c>
      <c r="F2265" s="11">
        <f t="shared" si="1102"/>
        <v>493.29183346224528</v>
      </c>
      <c r="G2265" s="11">
        <f t="shared" si="1088"/>
        <v>764.20779890151584</v>
      </c>
      <c r="H2265" s="11">
        <f t="shared" si="1089"/>
        <v>658.55239829407049</v>
      </c>
      <c r="I2265" s="24">
        <f t="shared" si="1103"/>
        <v>493.29183346224528</v>
      </c>
      <c r="J2265" s="12">
        <f t="shared" si="1090"/>
        <v>0.17474740885580548</v>
      </c>
      <c r="K2265" s="24">
        <f t="shared" si="1091"/>
        <v>661.55542046860296</v>
      </c>
      <c r="L2265" s="12">
        <f t="shared" si="1104"/>
        <v>0.16189734162601091</v>
      </c>
      <c r="M2265" s="24">
        <f t="shared" si="1105"/>
        <v>764.20779890151584</v>
      </c>
      <c r="N2265" s="12">
        <f t="shared" si="1092"/>
        <v>0.35627113624551165</v>
      </c>
      <c r="O2265" s="24">
        <f t="shared" si="1093"/>
        <v>1081.6209321144306</v>
      </c>
      <c r="P2265" s="12">
        <f t="shared" si="1106"/>
        <v>0.17517181035242715</v>
      </c>
      <c r="Q2265" s="24">
        <f t="shared" si="1107"/>
        <v>658.55239829407049</v>
      </c>
      <c r="R2265" s="12">
        <f t="shared" si="1094"/>
        <v>0.25545879472778688</v>
      </c>
      <c r="S2265" s="24">
        <f t="shared" si="1095"/>
        <v>829.65503452358598</v>
      </c>
      <c r="T2265" s="12">
        <f t="shared" si="1108"/>
        <v>0.16902363031334808</v>
      </c>
      <c r="W2265" s="24">
        <f t="shared" si="1109"/>
        <v>779.87100739851371</v>
      </c>
      <c r="X2265" s="24">
        <f t="shared" si="1110"/>
        <v>909.6333674828636</v>
      </c>
      <c r="Y2265" s="13">
        <f t="shared" si="1096"/>
        <v>0.33140742590124656</v>
      </c>
      <c r="Z2265" s="24">
        <f t="shared" si="1097"/>
        <v>3669.13884044219</v>
      </c>
      <c r="AA2265" s="24">
        <f t="shared" si="1098"/>
        <v>23399.786560286957</v>
      </c>
      <c r="AB2265" s="24">
        <f t="shared" si="1111"/>
        <v>764.20779890151584</v>
      </c>
      <c r="AC2265" s="24">
        <f t="shared" si="1112"/>
        <v>658.55239829407049</v>
      </c>
      <c r="AE2265" s="14">
        <f t="shared" si="1113"/>
        <v>187.25</v>
      </c>
      <c r="AF2265" s="24">
        <f t="shared" si="1086"/>
        <v>500</v>
      </c>
      <c r="AG2265" s="3">
        <f t="shared" si="1114"/>
        <v>-1</v>
      </c>
      <c r="AH2265" s="3">
        <f>IF(AC2265&lt;=450,AthetaR30_0,IF(AC2265&gt;=650,AthetaR30_2,(IF(AC2265&lt;=550,AthetaR30_0+(AthetaR30_1-AthetaR30_0)/100*(AC2265-450),AthetaR30_1+(AthetaR30_2-AthetaR30_1)/100*(AC2265-450)))))</f>
        <v>0</v>
      </c>
      <c r="AI2265" s="3">
        <f>IF(AD2265&lt;=450,AthetaR60_0,IF(AD2265&gt;=650,AthetaR60_2,(IF(AD2265&lt;=550,AthetaR60_0+(AthetaR60_1-AthetaR60_0)/100*(AD2265-450),AthetaR60_1+(AthetaR60_2-AthetaR60_1)/100*(AD2265-450)))))</f>
        <v>0.5</v>
      </c>
      <c r="AJ2265" s="3">
        <f>IF(AE2265&lt;=450,AthetaR90_0,IF(AE2265&gt;=650,AthetaR90_2,(IF(AE2265&lt;=550,AthetaR90_0+(AthetaR90_1-AthetaR90_0)/100*(AE2265-450),AthetaR90_1+(AthetaR90_2-AthetaR90_1)/100*(AE2265-450)))))</f>
        <v>1.3</v>
      </c>
      <c r="AK2265" s="3">
        <f>IF(AF2265&lt;=450,AthetaR120_0,IF(AF2265&gt;=650,AthetaR120_2,(IF(AF2265&lt;=550,AthetaR120_0+(AthetaR120_1-AthetaR120_0)/100*(AF2265-450),AthetaR120_1+(AthetaR120_2-AthetaR120_1)/100*(AF2265-450)))))</f>
        <v>1.54</v>
      </c>
      <c r="AL2265" s="24">
        <f t="shared" si="1115"/>
        <v>764.20779890151584</v>
      </c>
      <c r="AM2265" s="14">
        <f t="shared" si="1116"/>
        <v>640.12142598054368</v>
      </c>
    </row>
    <row r="2266" spans="2:39" x14ac:dyDescent="0.25">
      <c r="B2266" s="3">
        <f t="shared" si="1099"/>
        <v>11240</v>
      </c>
      <c r="C2266" s="14">
        <f t="shared" si="1100"/>
        <v>187.33333333333334</v>
      </c>
      <c r="D2266" s="11">
        <f t="shared" si="1101"/>
        <v>1115.7181847638369</v>
      </c>
      <c r="E2266" s="11">
        <f t="shared" si="1087"/>
        <v>926.85035936485338</v>
      </c>
      <c r="F2266" s="11">
        <f t="shared" si="1102"/>
        <v>493.45373080387128</v>
      </c>
      <c r="G2266" s="11">
        <f t="shared" si="1088"/>
        <v>764.38297071186832</v>
      </c>
      <c r="H2266" s="11">
        <f t="shared" si="1089"/>
        <v>658.72142192438389</v>
      </c>
      <c r="I2266" s="24">
        <f t="shared" si="1103"/>
        <v>493.45373080387128</v>
      </c>
      <c r="J2266" s="12">
        <f t="shared" si="1090"/>
        <v>0.17471634354798429</v>
      </c>
      <c r="K2266" s="24">
        <f t="shared" si="1091"/>
        <v>661.67304783167788</v>
      </c>
      <c r="L2266" s="12">
        <f t="shared" si="1104"/>
        <v>0.16184572004647746</v>
      </c>
      <c r="M2266" s="24">
        <f t="shared" si="1105"/>
        <v>764.38297071186832</v>
      </c>
      <c r="N2266" s="12">
        <f t="shared" si="1092"/>
        <v>0.35720105390324997</v>
      </c>
      <c r="O2266" s="24">
        <f t="shared" si="1093"/>
        <v>1078.8050994264759</v>
      </c>
      <c r="P2266" s="12">
        <f t="shared" si="1106"/>
        <v>0.17552569866268156</v>
      </c>
      <c r="Q2266" s="24">
        <f t="shared" si="1107"/>
        <v>658.72142192438389</v>
      </c>
      <c r="R2266" s="12">
        <f t="shared" si="1094"/>
        <v>0.25535140527174499</v>
      </c>
      <c r="S2266" s="24">
        <f t="shared" si="1095"/>
        <v>830.00395057033768</v>
      </c>
      <c r="T2266" s="12">
        <f t="shared" si="1108"/>
        <v>0.1689207452772766</v>
      </c>
      <c r="W2266" s="24">
        <f t="shared" si="1109"/>
        <v>780.20241482441497</v>
      </c>
      <c r="X2266" s="24">
        <f t="shared" si="1110"/>
        <v>907.17734563624413</v>
      </c>
      <c r="Y2266" s="13">
        <f t="shared" si="1096"/>
        <v>0.33224430476984379</v>
      </c>
      <c r="Z2266" s="24">
        <f t="shared" si="1097"/>
        <v>3666.1986135109601</v>
      </c>
      <c r="AA2266" s="24">
        <f t="shared" si="1098"/>
        <v>23397.810951192339</v>
      </c>
      <c r="AB2266" s="24">
        <f t="shared" si="1111"/>
        <v>764.38297071186832</v>
      </c>
      <c r="AC2266" s="24">
        <f t="shared" si="1112"/>
        <v>658.72142192438389</v>
      </c>
      <c r="AE2266" s="14">
        <f t="shared" si="1113"/>
        <v>187.33333333333334</v>
      </c>
      <c r="AF2266" s="24">
        <f t="shared" si="1086"/>
        <v>500</v>
      </c>
      <c r="AG2266" s="3">
        <f t="shared" si="1114"/>
        <v>-1</v>
      </c>
      <c r="AH2266" s="3">
        <f>IF(AC2266&lt;=450,AthetaR30_0,IF(AC2266&gt;=650,AthetaR30_2,(IF(AC2266&lt;=550,AthetaR30_0+(AthetaR30_1-AthetaR30_0)/100*(AC2266-450),AthetaR30_1+(AthetaR30_2-AthetaR30_1)/100*(AC2266-450)))))</f>
        <v>0</v>
      </c>
      <c r="AI2266" s="3">
        <f>IF(AD2266&lt;=450,AthetaR60_0,IF(AD2266&gt;=650,AthetaR60_2,(IF(AD2266&lt;=550,AthetaR60_0+(AthetaR60_1-AthetaR60_0)/100*(AD2266-450),AthetaR60_1+(AthetaR60_2-AthetaR60_1)/100*(AD2266-450)))))</f>
        <v>0.5</v>
      </c>
      <c r="AJ2266" s="3">
        <f>IF(AE2266&lt;=450,AthetaR90_0,IF(AE2266&gt;=650,AthetaR90_2,(IF(AE2266&lt;=550,AthetaR90_0+(AthetaR90_1-AthetaR90_0)/100*(AE2266-450),AthetaR90_1+(AthetaR90_2-AthetaR90_1)/100*(AE2266-450)))))</f>
        <v>1.3</v>
      </c>
      <c r="AK2266" s="3">
        <f>IF(AF2266&lt;=450,AthetaR120_0,IF(AF2266&gt;=650,AthetaR120_2,(IF(AF2266&lt;=550,AthetaR120_0+(AthetaR120_1-AthetaR120_0)/100*(AF2266-450),AthetaR120_1+(AthetaR120_2-AthetaR120_1)/100*(AF2266-450)))))</f>
        <v>1.54</v>
      </c>
      <c r="AL2266" s="24">
        <f t="shared" si="1115"/>
        <v>764.38297071186832</v>
      </c>
      <c r="AM2266" s="14">
        <f t="shared" si="1116"/>
        <v>640.26388861240537</v>
      </c>
    </row>
    <row r="2267" spans="2:39" x14ac:dyDescent="0.25">
      <c r="B2267" s="3">
        <f t="shared" si="1099"/>
        <v>11245</v>
      </c>
      <c r="C2267" s="14">
        <f t="shared" si="1100"/>
        <v>187.41666666666666</v>
      </c>
      <c r="D2267" s="11">
        <f t="shared" si="1101"/>
        <v>1115.7847765854915</v>
      </c>
      <c r="E2267" s="11">
        <f t="shared" si="1087"/>
        <v>927.06415771350544</v>
      </c>
      <c r="F2267" s="11">
        <f t="shared" si="1102"/>
        <v>493.61557652391775</v>
      </c>
      <c r="G2267" s="11">
        <f t="shared" si="1088"/>
        <v>764.55849641053101</v>
      </c>
      <c r="H2267" s="11">
        <f t="shared" si="1089"/>
        <v>658.89034266966121</v>
      </c>
      <c r="I2267" s="24">
        <f t="shared" si="1103"/>
        <v>493.61557652391775</v>
      </c>
      <c r="J2267" s="12">
        <f t="shared" si="1090"/>
        <v>0.17468527710432535</v>
      </c>
      <c r="K2267" s="24">
        <f t="shared" si="1091"/>
        <v>661.79072133457316</v>
      </c>
      <c r="L2267" s="12">
        <f t="shared" si="1104"/>
        <v>0.16179411043832326</v>
      </c>
      <c r="M2267" s="24">
        <f t="shared" si="1105"/>
        <v>764.55849641053101</v>
      </c>
      <c r="N2267" s="12">
        <f t="shared" si="1092"/>
        <v>0.3581279181334352</v>
      </c>
      <c r="O2267" s="24">
        <f t="shared" si="1093"/>
        <v>1076.0130639347685</v>
      </c>
      <c r="P2267" s="12">
        <f t="shared" si="1106"/>
        <v>0.17587757425353992</v>
      </c>
      <c r="Q2267" s="24">
        <f t="shared" si="1107"/>
        <v>658.89034266966121</v>
      </c>
      <c r="R2267" s="12">
        <f t="shared" si="1094"/>
        <v>0.25524371345834612</v>
      </c>
      <c r="S2267" s="24">
        <f t="shared" si="1095"/>
        <v>830.3541438399543</v>
      </c>
      <c r="T2267" s="12">
        <f t="shared" si="1108"/>
        <v>0.16881772741329576</v>
      </c>
      <c r="W2267" s="24">
        <f t="shared" si="1109"/>
        <v>780.53465912918477</v>
      </c>
      <c r="X2267" s="24">
        <f t="shared" si="1110"/>
        <v>904.74810997540169</v>
      </c>
      <c r="Y2267" s="13">
        <f t="shared" si="1096"/>
        <v>0.33307403980403943</v>
      </c>
      <c r="Z2267" s="24">
        <f t="shared" si="1097"/>
        <v>3663.2374646080166</v>
      </c>
      <c r="AA2267" s="24">
        <f t="shared" si="1098"/>
        <v>23395.707909740064</v>
      </c>
      <c r="AB2267" s="24">
        <f t="shared" si="1111"/>
        <v>764.55849641053101</v>
      </c>
      <c r="AC2267" s="24">
        <f t="shared" si="1112"/>
        <v>658.89034266966121</v>
      </c>
      <c r="AE2267" s="14">
        <f t="shared" si="1113"/>
        <v>187.41666666666666</v>
      </c>
      <c r="AF2267" s="24">
        <f t="shared" si="1086"/>
        <v>500</v>
      </c>
      <c r="AG2267" s="3">
        <f t="shared" si="1114"/>
        <v>-1</v>
      </c>
      <c r="AH2267" s="3">
        <f>IF(AC2267&lt;=450,AthetaR30_0,IF(AC2267&gt;=650,AthetaR30_2,(IF(AC2267&lt;=550,AthetaR30_0+(AthetaR30_1-AthetaR30_0)/100*(AC2267-450),AthetaR30_1+(AthetaR30_2-AthetaR30_1)/100*(AC2267-450)))))</f>
        <v>0</v>
      </c>
      <c r="AI2267" s="3">
        <f>IF(AD2267&lt;=450,AthetaR60_0,IF(AD2267&gt;=650,AthetaR60_2,(IF(AD2267&lt;=550,AthetaR60_0+(AthetaR60_1-AthetaR60_0)/100*(AD2267-450),AthetaR60_1+(AthetaR60_2-AthetaR60_1)/100*(AD2267-450)))))</f>
        <v>0.5</v>
      </c>
      <c r="AJ2267" s="3">
        <f>IF(AE2267&lt;=450,AthetaR90_0,IF(AE2267&gt;=650,AthetaR90_2,(IF(AE2267&lt;=550,AthetaR90_0+(AthetaR90_1-AthetaR90_0)/100*(AE2267-450),AthetaR90_1+(AthetaR90_2-AthetaR90_1)/100*(AE2267-450)))))</f>
        <v>1.3</v>
      </c>
      <c r="AK2267" s="3">
        <f>IF(AF2267&lt;=450,AthetaR120_0,IF(AF2267&gt;=650,AthetaR120_2,(IF(AF2267&lt;=550,AthetaR120_0+(AthetaR120_1-AthetaR120_0)/100*(AF2267-450),AthetaR120_1+(AthetaR120_2-AthetaR120_1)/100*(AF2267-450)))))</f>
        <v>1.54</v>
      </c>
      <c r="AL2267" s="24">
        <f t="shared" si="1115"/>
        <v>764.55849641053101</v>
      </c>
      <c r="AM2267" s="14">
        <f t="shared" si="1116"/>
        <v>640.40618490122665</v>
      </c>
    </row>
    <row r="2268" spans="2:39" x14ac:dyDescent="0.25">
      <c r="B2268" s="3">
        <f t="shared" si="1099"/>
        <v>11250</v>
      </c>
      <c r="C2268" s="14">
        <f t="shared" si="1100"/>
        <v>187.5</v>
      </c>
      <c r="D2268" s="11">
        <f t="shared" si="1101"/>
        <v>1115.851338823928</v>
      </c>
      <c r="E2268" s="11">
        <f t="shared" si="1087"/>
        <v>927.2779560621575</v>
      </c>
      <c r="F2268" s="11">
        <f t="shared" si="1102"/>
        <v>493.77737063435609</v>
      </c>
      <c r="G2268" s="11">
        <f t="shared" si="1088"/>
        <v>764.7343739847845</v>
      </c>
      <c r="H2268" s="11">
        <f t="shared" si="1089"/>
        <v>659.05916039707449</v>
      </c>
      <c r="I2268" s="24">
        <f t="shared" si="1103"/>
        <v>493.77737063435609</v>
      </c>
      <c r="J2268" s="12">
        <f t="shared" si="1090"/>
        <v>0.17465420953585475</v>
      </c>
      <c r="K2268" s="24">
        <f t="shared" si="1091"/>
        <v>661.90844096241904</v>
      </c>
      <c r="L2268" s="12">
        <f t="shared" si="1104"/>
        <v>0.1617425128135252</v>
      </c>
      <c r="M2268" s="24">
        <f t="shared" si="1105"/>
        <v>764.7343739847845</v>
      </c>
      <c r="N2268" s="12">
        <f t="shared" si="1092"/>
        <v>0.35905172778289801</v>
      </c>
      <c r="O2268" s="24">
        <f t="shared" si="1093"/>
        <v>1073.2445735627853</v>
      </c>
      <c r="P2268" s="12">
        <f t="shared" si="1106"/>
        <v>0.17622744019421077</v>
      </c>
      <c r="Q2268" s="24">
        <f t="shared" si="1107"/>
        <v>659.05916039707449</v>
      </c>
      <c r="R2268" s="12">
        <f t="shared" si="1094"/>
        <v>0.25513571815414676</v>
      </c>
      <c r="S2268" s="24">
        <f t="shared" si="1095"/>
        <v>830.70562088521478</v>
      </c>
      <c r="T2268" s="12">
        <f t="shared" si="1108"/>
        <v>0.16871457614840812</v>
      </c>
      <c r="W2268" s="24">
        <f t="shared" si="1109"/>
        <v>780.86773316898882</v>
      </c>
      <c r="X2268" s="24">
        <f t="shared" si="1110"/>
        <v>902.3452986044631</v>
      </c>
      <c r="Y2268" s="13">
        <f t="shared" si="1096"/>
        <v>0.33389664297118998</v>
      </c>
      <c r="Z2268" s="24">
        <f t="shared" si="1097"/>
        <v>3660.2555723292171</v>
      </c>
      <c r="AA2268" s="24">
        <f t="shared" si="1098"/>
        <v>23393.478038655107</v>
      </c>
      <c r="AB2268" s="24">
        <f t="shared" si="1111"/>
        <v>764.7343739847845</v>
      </c>
      <c r="AC2268" s="24">
        <f t="shared" si="1112"/>
        <v>659.05916039707449</v>
      </c>
      <c r="AE2268" s="14">
        <f t="shared" si="1113"/>
        <v>187.5</v>
      </c>
      <c r="AF2268" s="24">
        <f t="shared" si="1086"/>
        <v>500</v>
      </c>
      <c r="AG2268" s="3">
        <f t="shared" si="1114"/>
        <v>-1</v>
      </c>
      <c r="AH2268" s="3">
        <f>IF(AC2268&lt;=450,AthetaR30_0,IF(AC2268&gt;=650,AthetaR30_2,(IF(AC2268&lt;=550,AthetaR30_0+(AthetaR30_1-AthetaR30_0)/100*(AC2268-450),AthetaR30_1+(AthetaR30_2-AthetaR30_1)/100*(AC2268-450)))))</f>
        <v>0</v>
      </c>
      <c r="AI2268" s="3">
        <f>IF(AD2268&lt;=450,AthetaR60_0,IF(AD2268&gt;=650,AthetaR60_2,(IF(AD2268&lt;=550,AthetaR60_0+(AthetaR60_1-AthetaR60_0)/100*(AD2268-450),AthetaR60_1+(AthetaR60_2-AthetaR60_1)/100*(AD2268-450)))))</f>
        <v>0.5</v>
      </c>
      <c r="AJ2268" s="3">
        <f>IF(AE2268&lt;=450,AthetaR90_0,IF(AE2268&gt;=650,AthetaR90_2,(IF(AE2268&lt;=550,AthetaR90_0+(AthetaR90_1-AthetaR90_0)/100*(AE2268-450),AthetaR90_1+(AthetaR90_2-AthetaR90_1)/100*(AE2268-450)))))</f>
        <v>1.3</v>
      </c>
      <c r="AK2268" s="3">
        <f>IF(AF2268&lt;=450,AthetaR120_0,IF(AF2268&gt;=650,AthetaR120_2,(IF(AF2268&lt;=550,AthetaR120_0+(AthetaR120_1-AthetaR120_0)/100*(AF2268-450),AthetaR120_1+(AthetaR120_2-AthetaR120_1)/100*(AF2268-450)))))</f>
        <v>1.54</v>
      </c>
      <c r="AL2268" s="24">
        <f t="shared" si="1115"/>
        <v>764.7343739847845</v>
      </c>
      <c r="AM2268" s="14">
        <f t="shared" si="1116"/>
        <v>640.54831515657611</v>
      </c>
    </row>
    <row r="2269" spans="2:39" x14ac:dyDescent="0.25">
      <c r="B2269" s="3">
        <f t="shared" si="1099"/>
        <v>11255</v>
      </c>
      <c r="C2269" s="14">
        <f t="shared" si="1100"/>
        <v>187.58333333333334</v>
      </c>
      <c r="D2269" s="11">
        <f t="shared" si="1101"/>
        <v>1115.9178715054197</v>
      </c>
      <c r="E2269" s="11">
        <f t="shared" si="1087"/>
        <v>927.49175441080968</v>
      </c>
      <c r="F2269" s="11">
        <f t="shared" si="1102"/>
        <v>493.93911314716962</v>
      </c>
      <c r="G2269" s="11">
        <f t="shared" si="1088"/>
        <v>764.91060142497872</v>
      </c>
      <c r="H2269" s="11">
        <f t="shared" si="1089"/>
        <v>659.22787497322292</v>
      </c>
      <c r="I2269" s="24">
        <f t="shared" si="1103"/>
        <v>493.93911314716962</v>
      </c>
      <c r="J2269" s="12">
        <f t="shared" si="1090"/>
        <v>0.17462314085360148</v>
      </c>
      <c r="K2269" s="24">
        <f t="shared" si="1091"/>
        <v>662.02620670029614</v>
      </c>
      <c r="L2269" s="12">
        <f t="shared" si="1104"/>
        <v>0.16169092718404254</v>
      </c>
      <c r="M2269" s="24">
        <f t="shared" si="1105"/>
        <v>764.91060142497872</v>
      </c>
      <c r="N2269" s="12">
        <f t="shared" si="1092"/>
        <v>0.35997248193529641</v>
      </c>
      <c r="O2269" s="24">
        <f t="shared" si="1093"/>
        <v>1070.4993792847831</v>
      </c>
      <c r="P2269" s="12">
        <f t="shared" si="1106"/>
        <v>0.17657529966316193</v>
      </c>
      <c r="Q2269" s="24">
        <f t="shared" si="1107"/>
        <v>659.22787497322292</v>
      </c>
      <c r="R2269" s="12">
        <f t="shared" si="1094"/>
        <v>0.25502741822077379</v>
      </c>
      <c r="S2269" s="24">
        <f t="shared" si="1095"/>
        <v>831.0583883014483</v>
      </c>
      <c r="T2269" s="12">
        <f t="shared" si="1108"/>
        <v>0.16861129090689039</v>
      </c>
      <c r="W2269" s="24">
        <f t="shared" si="1109"/>
        <v>781.20162981196006</v>
      </c>
      <c r="X2269" s="24">
        <f t="shared" si="1110"/>
        <v>899.9685551395097</v>
      </c>
      <c r="Y2269" s="13">
        <f t="shared" si="1096"/>
        <v>0.33471212690869045</v>
      </c>
      <c r="Z2269" s="24">
        <f t="shared" si="1097"/>
        <v>3657.2531149712404</v>
      </c>
      <c r="AA2269" s="24">
        <f t="shared" si="1098"/>
        <v>23391.121941463825</v>
      </c>
      <c r="AB2269" s="24">
        <f t="shared" si="1111"/>
        <v>764.91060142497872</v>
      </c>
      <c r="AC2269" s="24">
        <f t="shared" si="1112"/>
        <v>659.22787497322292</v>
      </c>
      <c r="AE2269" s="14">
        <f t="shared" si="1113"/>
        <v>187.58333333333334</v>
      </c>
      <c r="AF2269" s="24">
        <f t="shared" si="1086"/>
        <v>500</v>
      </c>
      <c r="AG2269" s="3">
        <f t="shared" si="1114"/>
        <v>-1</v>
      </c>
      <c r="AH2269" s="3">
        <f>IF(AC2269&lt;=450,AthetaR30_0,IF(AC2269&gt;=650,AthetaR30_2,(IF(AC2269&lt;=550,AthetaR30_0+(AthetaR30_1-AthetaR30_0)/100*(AC2269-450),AthetaR30_1+(AthetaR30_2-AthetaR30_1)/100*(AC2269-450)))))</f>
        <v>0</v>
      </c>
      <c r="AI2269" s="3">
        <f>IF(AD2269&lt;=450,AthetaR60_0,IF(AD2269&gt;=650,AthetaR60_2,(IF(AD2269&lt;=550,AthetaR60_0+(AthetaR60_1-AthetaR60_0)/100*(AD2269-450),AthetaR60_1+(AthetaR60_2-AthetaR60_1)/100*(AD2269-450)))))</f>
        <v>0.5</v>
      </c>
      <c r="AJ2269" s="3">
        <f>IF(AE2269&lt;=450,AthetaR90_0,IF(AE2269&gt;=650,AthetaR90_2,(IF(AE2269&lt;=550,AthetaR90_0+(AthetaR90_1-AthetaR90_0)/100*(AE2269-450),AthetaR90_1+(AthetaR90_2-AthetaR90_1)/100*(AE2269-450)))))</f>
        <v>1.3</v>
      </c>
      <c r="AK2269" s="3">
        <f>IF(AF2269&lt;=450,AthetaR120_0,IF(AF2269&gt;=650,AthetaR120_2,(IF(AF2269&lt;=550,AthetaR120_0+(AthetaR120_1-AthetaR120_0)/100*(AF2269-450),AthetaR120_1+(AthetaR120_2-AthetaR120_1)/100*(AF2269-450)))))</f>
        <v>1.54</v>
      </c>
      <c r="AL2269" s="24">
        <f t="shared" si="1115"/>
        <v>764.91060142497872</v>
      </c>
      <c r="AM2269" s="14">
        <f t="shared" si="1116"/>
        <v>640.69027968722844</v>
      </c>
    </row>
    <row r="2270" spans="2:39" x14ac:dyDescent="0.25">
      <c r="B2270" s="3">
        <f t="shared" si="1099"/>
        <v>11260</v>
      </c>
      <c r="C2270" s="14">
        <f t="shared" si="1100"/>
        <v>187.66666666666666</v>
      </c>
      <c r="D2270" s="11">
        <f t="shared" si="1101"/>
        <v>1115.9843746562037</v>
      </c>
      <c r="E2270" s="11">
        <f t="shared" si="1087"/>
        <v>927.70555275946163</v>
      </c>
      <c r="F2270" s="11">
        <f t="shared" si="1102"/>
        <v>494.10080407435368</v>
      </c>
      <c r="G2270" s="11">
        <f t="shared" si="1088"/>
        <v>765.08717672464184</v>
      </c>
      <c r="H2270" s="11">
        <f t="shared" si="1089"/>
        <v>659.39648626412986</v>
      </c>
      <c r="I2270" s="24">
        <f t="shared" si="1103"/>
        <v>494.10080407435368</v>
      </c>
      <c r="J2270" s="12">
        <f t="shared" si="1090"/>
        <v>0.17459207106859692</v>
      </c>
      <c r="K2270" s="24">
        <f t="shared" si="1091"/>
        <v>662.14401853323693</v>
      </c>
      <c r="L2270" s="12">
        <f t="shared" si="1104"/>
        <v>0.1616393535618397</v>
      </c>
      <c r="M2270" s="24">
        <f t="shared" si="1105"/>
        <v>765.08717672464184</v>
      </c>
      <c r="N2270" s="12">
        <f t="shared" si="1092"/>
        <v>0.3608901799074784</v>
      </c>
      <c r="O2270" s="24">
        <f t="shared" si="1093"/>
        <v>1067.7772350861142</v>
      </c>
      <c r="P2270" s="12">
        <f t="shared" si="1106"/>
        <v>0.17692115594598734</v>
      </c>
      <c r="Q2270" s="24">
        <f t="shared" si="1107"/>
        <v>659.39648626412986</v>
      </c>
      <c r="R2270" s="12">
        <f t="shared" si="1094"/>
        <v>0.25491881251490378</v>
      </c>
      <c r="S2270" s="24">
        <f t="shared" si="1095"/>
        <v>831.41245272686365</v>
      </c>
      <c r="T2270" s="12">
        <f t="shared" si="1108"/>
        <v>0.16850787111031501</v>
      </c>
      <c r="W2270" s="24">
        <f t="shared" si="1109"/>
        <v>781.53634193886876</v>
      </c>
      <c r="X2270" s="24">
        <f t="shared" si="1110"/>
        <v>897.61752862041237</v>
      </c>
      <c r="Y2270" s="13">
        <f t="shared" si="1096"/>
        <v>0.33552050490757918</v>
      </c>
      <c r="Z2270" s="24">
        <f t="shared" si="1097"/>
        <v>3654.2302705148218</v>
      </c>
      <c r="AA2270" s="24">
        <f t="shared" si="1098"/>
        <v>23388.640222424026</v>
      </c>
      <c r="AB2270" s="24">
        <f t="shared" si="1111"/>
        <v>765.08717672464184</v>
      </c>
      <c r="AC2270" s="24">
        <f t="shared" si="1112"/>
        <v>659.39648626412986</v>
      </c>
      <c r="AE2270" s="14">
        <f t="shared" si="1113"/>
        <v>187.66666666666666</v>
      </c>
      <c r="AF2270" s="24">
        <f t="shared" si="1086"/>
        <v>500</v>
      </c>
      <c r="AG2270" s="3">
        <f t="shared" si="1114"/>
        <v>-1</v>
      </c>
      <c r="AH2270" s="3">
        <f>IF(AC2270&lt;=450,AthetaR30_0,IF(AC2270&gt;=650,AthetaR30_2,(IF(AC2270&lt;=550,AthetaR30_0+(AthetaR30_1-AthetaR30_0)/100*(AC2270-450),AthetaR30_1+(AthetaR30_2-AthetaR30_1)/100*(AC2270-450)))))</f>
        <v>0</v>
      </c>
      <c r="AI2270" s="3">
        <f>IF(AD2270&lt;=450,AthetaR60_0,IF(AD2270&gt;=650,AthetaR60_2,(IF(AD2270&lt;=550,AthetaR60_0+(AthetaR60_1-AthetaR60_0)/100*(AD2270-450),AthetaR60_1+(AthetaR60_2-AthetaR60_1)/100*(AD2270-450)))))</f>
        <v>0.5</v>
      </c>
      <c r="AJ2270" s="3">
        <f>IF(AE2270&lt;=450,AthetaR90_0,IF(AE2270&gt;=650,AthetaR90_2,(IF(AE2270&lt;=550,AthetaR90_0+(AthetaR90_1-AthetaR90_0)/100*(AE2270-450),AthetaR90_1+(AthetaR90_2-AthetaR90_1)/100*(AE2270-450)))))</f>
        <v>1.3</v>
      </c>
      <c r="AK2270" s="3">
        <f>IF(AF2270&lt;=450,AthetaR120_0,IF(AF2270&gt;=650,AthetaR120_2,(IF(AF2270&lt;=550,AthetaR120_0+(AthetaR120_1-AthetaR120_0)/100*(AF2270-450),AthetaR120_1+(AthetaR120_2-AthetaR120_1)/100*(AF2270-450)))))</f>
        <v>1.54</v>
      </c>
      <c r="AL2270" s="24">
        <f t="shared" si="1115"/>
        <v>765.08717672464184</v>
      </c>
      <c r="AM2270" s="14">
        <f t="shared" si="1116"/>
        <v>640.83207880111524</v>
      </c>
    </row>
    <row r="2271" spans="2:39" x14ac:dyDescent="0.25">
      <c r="B2271" s="3">
        <f t="shared" si="1099"/>
        <v>11265</v>
      </c>
      <c r="C2271" s="14">
        <f t="shared" si="1100"/>
        <v>187.75</v>
      </c>
      <c r="D2271" s="11">
        <f t="shared" si="1101"/>
        <v>1116.0508483024832</v>
      </c>
      <c r="E2271" s="11">
        <f t="shared" si="1087"/>
        <v>927.9193511081138</v>
      </c>
      <c r="F2271" s="11">
        <f t="shared" si="1102"/>
        <v>494.26244342791551</v>
      </c>
      <c r="G2271" s="11">
        <f t="shared" si="1088"/>
        <v>765.26409788058777</v>
      </c>
      <c r="H2271" s="11">
        <f t="shared" si="1089"/>
        <v>659.56499413524023</v>
      </c>
      <c r="I2271" s="24">
        <f t="shared" si="1103"/>
        <v>494.26244342791551</v>
      </c>
      <c r="J2271" s="12">
        <f t="shared" si="1090"/>
        <v>0.17456100019187554</v>
      </c>
      <c r="K2271" s="24">
        <f t="shared" si="1091"/>
        <v>662.26187644622462</v>
      </c>
      <c r="L2271" s="12">
        <f t="shared" si="1104"/>
        <v>0.16158779195882322</v>
      </c>
      <c r="M2271" s="24">
        <f t="shared" si="1105"/>
        <v>765.26409788058777</v>
      </c>
      <c r="N2271" s="12">
        <f t="shared" si="1092"/>
        <v>0.3618048212458696</v>
      </c>
      <c r="O2271" s="24">
        <f t="shared" si="1093"/>
        <v>1065.0778979240504</v>
      </c>
      <c r="P2271" s="12">
        <f t="shared" si="1106"/>
        <v>0.17726501243311496</v>
      </c>
      <c r="Q2271" s="24">
        <f t="shared" si="1107"/>
        <v>659.56499413524023</v>
      </c>
      <c r="R2271" s="12">
        <f t="shared" si="1094"/>
        <v>0.25480989988824121</v>
      </c>
      <c r="S2271" s="24">
        <f t="shared" si="1095"/>
        <v>831.76782084288334</v>
      </c>
      <c r="T2271" s="12">
        <f t="shared" si="1108"/>
        <v>0.16840431617744417</v>
      </c>
      <c r="W2271" s="24">
        <f t="shared" si="1109"/>
        <v>781.87186244377631</v>
      </c>
      <c r="X2271" s="24">
        <f t="shared" si="1110"/>
        <v>895.29187342403088</v>
      </c>
      <c r="Y2271" s="13">
        <f t="shared" si="1096"/>
        <v>0.3363217908963429</v>
      </c>
      <c r="Z2271" s="24">
        <f t="shared" si="1097"/>
        <v>3651.1872166084372</v>
      </c>
      <c r="AA2271" s="24">
        <f t="shared" si="1098"/>
        <v>23386.033486456621</v>
      </c>
      <c r="AB2271" s="24">
        <f t="shared" si="1111"/>
        <v>765.26409788058777</v>
      </c>
      <c r="AC2271" s="24">
        <f t="shared" si="1112"/>
        <v>659.56499413524023</v>
      </c>
      <c r="AE2271" s="14">
        <f t="shared" si="1113"/>
        <v>187.75</v>
      </c>
      <c r="AF2271" s="24">
        <f t="shared" si="1086"/>
        <v>500</v>
      </c>
      <c r="AG2271" s="3">
        <f t="shared" si="1114"/>
        <v>-1</v>
      </c>
      <c r="AH2271" s="3">
        <f>IF(AC2271&lt;=450,AthetaR30_0,IF(AC2271&gt;=650,AthetaR30_2,(IF(AC2271&lt;=550,AthetaR30_0+(AthetaR30_1-AthetaR30_0)/100*(AC2271-450),AthetaR30_1+(AthetaR30_2-AthetaR30_1)/100*(AC2271-450)))))</f>
        <v>0</v>
      </c>
      <c r="AI2271" s="3">
        <f>IF(AD2271&lt;=450,AthetaR60_0,IF(AD2271&gt;=650,AthetaR60_2,(IF(AD2271&lt;=550,AthetaR60_0+(AthetaR60_1-AthetaR60_0)/100*(AD2271-450),AthetaR60_1+(AthetaR60_2-AthetaR60_1)/100*(AD2271-450)))))</f>
        <v>0.5</v>
      </c>
      <c r="AJ2271" s="3">
        <f>IF(AE2271&lt;=450,AthetaR90_0,IF(AE2271&gt;=650,AthetaR90_2,(IF(AE2271&lt;=550,AthetaR90_0+(AthetaR90_1-AthetaR90_0)/100*(AE2271-450),AthetaR90_1+(AthetaR90_2-AthetaR90_1)/100*(AE2271-450)))))</f>
        <v>1.3</v>
      </c>
      <c r="AK2271" s="3">
        <f>IF(AF2271&lt;=450,AthetaR120_0,IF(AF2271&gt;=650,AthetaR120_2,(IF(AF2271&lt;=550,AthetaR120_0+(AthetaR120_1-AthetaR120_0)/100*(AF2271-450),AthetaR120_1+(AthetaR120_2-AthetaR120_1)/100*(AF2271-450)))))</f>
        <v>1.54</v>
      </c>
      <c r="AL2271" s="24">
        <f t="shared" si="1115"/>
        <v>765.26409788058777</v>
      </c>
      <c r="AM2271" s="14">
        <f t="shared" si="1116"/>
        <v>640.9737128052783</v>
      </c>
    </row>
    <row r="2272" spans="2:39" x14ac:dyDescent="0.25">
      <c r="B2272" s="3">
        <f t="shared" si="1099"/>
        <v>11270</v>
      </c>
      <c r="C2272" s="14">
        <f t="shared" si="1100"/>
        <v>187.83333333333334</v>
      </c>
      <c r="D2272" s="11">
        <f t="shared" si="1101"/>
        <v>1116.1172924704265</v>
      </c>
      <c r="E2272" s="11">
        <f t="shared" si="1087"/>
        <v>928.13314945676586</v>
      </c>
      <c r="F2272" s="11">
        <f t="shared" si="1102"/>
        <v>494.42403121987434</v>
      </c>
      <c r="G2272" s="11">
        <f t="shared" si="1088"/>
        <v>765.44136289302094</v>
      </c>
      <c r="H2272" s="11">
        <f t="shared" si="1089"/>
        <v>659.73339845141766</v>
      </c>
      <c r="I2272" s="24">
        <f t="shared" si="1103"/>
        <v>494.42403121987434</v>
      </c>
      <c r="J2272" s="12">
        <f t="shared" si="1090"/>
        <v>0.17452992823447408</v>
      </c>
      <c r="K2272" s="24">
        <f t="shared" si="1091"/>
        <v>662.379780424194</v>
      </c>
      <c r="L2272" s="12">
        <f t="shared" si="1104"/>
        <v>0.16153624238690137</v>
      </c>
      <c r="M2272" s="24">
        <f t="shared" si="1105"/>
        <v>765.44136289302094</v>
      </c>
      <c r="N2272" s="12">
        <f t="shared" si="1092"/>
        <v>0.36271640572287767</v>
      </c>
      <c r="O2272" s="24">
        <f t="shared" si="1093"/>
        <v>1062.401127689142</v>
      </c>
      <c r="P2272" s="12">
        <f t="shared" si="1106"/>
        <v>0.17760687261778935</v>
      </c>
      <c r="Q2272" s="24">
        <f t="shared" si="1107"/>
        <v>659.73339845141766</v>
      </c>
      <c r="R2272" s="12">
        <f t="shared" si="1094"/>
        <v>0.25470067918749717</v>
      </c>
      <c r="S2272" s="24">
        <f t="shared" si="1095"/>
        <v>832.12449937447821</v>
      </c>
      <c r="T2272" s="12">
        <f t="shared" si="1108"/>
        <v>0.16830062552430439</v>
      </c>
      <c r="W2272" s="24">
        <f t="shared" si="1109"/>
        <v>782.20818423467267</v>
      </c>
      <c r="X2272" s="24">
        <f t="shared" si="1110"/>
        <v>892.99124917876338</v>
      </c>
      <c r="Y2272" s="13">
        <f t="shared" si="1096"/>
        <v>0.33711599942491011</v>
      </c>
      <c r="Z2272" s="24">
        <f t="shared" si="1097"/>
        <v>3648.1241305523299</v>
      </c>
      <c r="AA2272" s="24">
        <f t="shared" si="1098"/>
        <v>23383.3023390782</v>
      </c>
      <c r="AB2272" s="24">
        <f t="shared" si="1111"/>
        <v>765.44136289302094</v>
      </c>
      <c r="AC2272" s="24">
        <f t="shared" si="1112"/>
        <v>659.73339845141766</v>
      </c>
      <c r="AE2272" s="14">
        <f t="shared" si="1113"/>
        <v>187.83333333333334</v>
      </c>
      <c r="AF2272" s="24">
        <f t="shared" si="1086"/>
        <v>500</v>
      </c>
      <c r="AG2272" s="3">
        <f t="shared" si="1114"/>
        <v>-1</v>
      </c>
      <c r="AH2272" s="3">
        <f>IF(AC2272&lt;=450,AthetaR30_0,IF(AC2272&gt;=650,AthetaR30_2,(IF(AC2272&lt;=550,AthetaR30_0+(AthetaR30_1-AthetaR30_0)/100*(AC2272-450),AthetaR30_1+(AthetaR30_2-AthetaR30_1)/100*(AC2272-450)))))</f>
        <v>0</v>
      </c>
      <c r="AI2272" s="3">
        <f>IF(AD2272&lt;=450,AthetaR60_0,IF(AD2272&gt;=650,AthetaR60_2,(IF(AD2272&lt;=550,AthetaR60_0+(AthetaR60_1-AthetaR60_0)/100*(AD2272-450),AthetaR60_1+(AthetaR60_2-AthetaR60_1)/100*(AD2272-450)))))</f>
        <v>0.5</v>
      </c>
      <c r="AJ2272" s="3">
        <f>IF(AE2272&lt;=450,AthetaR90_0,IF(AE2272&gt;=650,AthetaR90_2,(IF(AE2272&lt;=550,AthetaR90_0+(AthetaR90_1-AthetaR90_0)/100*(AE2272-450),AthetaR90_1+(AthetaR90_2-AthetaR90_1)/100*(AE2272-450)))))</f>
        <v>1.3</v>
      </c>
      <c r="AK2272" s="3">
        <f>IF(AF2272&lt;=450,AthetaR120_0,IF(AF2272&gt;=650,AthetaR120_2,(IF(AF2272&lt;=550,AthetaR120_0+(AthetaR120_1-AthetaR120_0)/100*(AF2272-450),AthetaR120_1+(AthetaR120_2-AthetaR120_1)/100*(AF2272-450)))))</f>
        <v>1.54</v>
      </c>
      <c r="AL2272" s="24">
        <f t="shared" si="1115"/>
        <v>765.44136289302094</v>
      </c>
      <c r="AM2272" s="14">
        <f t="shared" si="1116"/>
        <v>641.11518200582327</v>
      </c>
    </row>
    <row r="2273" spans="2:39" x14ac:dyDescent="0.25">
      <c r="B2273" s="3">
        <f t="shared" si="1099"/>
        <v>11275</v>
      </c>
      <c r="C2273" s="14">
        <f t="shared" si="1100"/>
        <v>187.91666666666666</v>
      </c>
      <c r="D2273" s="11">
        <f t="shared" si="1101"/>
        <v>1116.1837071861667</v>
      </c>
      <c r="E2273" s="11">
        <f t="shared" si="1087"/>
        <v>928.34694780541793</v>
      </c>
      <c r="F2273" s="11">
        <f t="shared" si="1102"/>
        <v>494.58556746226122</v>
      </c>
      <c r="G2273" s="11">
        <f t="shared" si="1088"/>
        <v>765.61896976563878</v>
      </c>
      <c r="H2273" s="11">
        <f t="shared" si="1089"/>
        <v>659.90169907694201</v>
      </c>
      <c r="I2273" s="24">
        <f t="shared" si="1103"/>
        <v>494.58556746226122</v>
      </c>
      <c r="J2273" s="12">
        <f t="shared" si="1090"/>
        <v>0.17449885520743191</v>
      </c>
      <c r="K2273" s="24">
        <f t="shared" si="1091"/>
        <v>662.49773045203142</v>
      </c>
      <c r="L2273" s="12">
        <f t="shared" si="1104"/>
        <v>0.16148470485796412</v>
      </c>
      <c r="M2273" s="24">
        <f t="shared" si="1105"/>
        <v>765.61896976563878</v>
      </c>
      <c r="N2273" s="12">
        <f t="shared" si="1092"/>
        <v>0.36362493333331997</v>
      </c>
      <c r="O2273" s="24">
        <f t="shared" si="1093"/>
        <v>1059.746687167084</v>
      </c>
      <c r="P2273" s="12">
        <f t="shared" si="1106"/>
        <v>0.17794674009391076</v>
      </c>
      <c r="Q2273" s="24">
        <f t="shared" si="1107"/>
        <v>659.90169907694201</v>
      </c>
      <c r="R2273" s="12">
        <f t="shared" si="1094"/>
        <v>0.25459114925436743</v>
      </c>
      <c r="S2273" s="24">
        <f t="shared" si="1095"/>
        <v>832.48249509050777</v>
      </c>
      <c r="T2273" s="12">
        <f t="shared" si="1108"/>
        <v>0.16819679856414377</v>
      </c>
      <c r="W2273" s="24">
        <f t="shared" si="1109"/>
        <v>782.54530023409757</v>
      </c>
      <c r="X2273" s="24">
        <f t="shared" si="1110"/>
        <v>890.71532068042836</v>
      </c>
      <c r="Y2273" s="13">
        <f t="shared" si="1096"/>
        <v>0.33790314564886004</v>
      </c>
      <c r="Z2273" s="24">
        <f t="shared" si="1097"/>
        <v>3645.0411892830089</v>
      </c>
      <c r="AA2273" s="24">
        <f t="shared" si="1098"/>
        <v>23380.447386336135</v>
      </c>
      <c r="AB2273" s="24">
        <f t="shared" si="1111"/>
        <v>765.61896976563878</v>
      </c>
      <c r="AC2273" s="24">
        <f t="shared" si="1112"/>
        <v>659.90169907694201</v>
      </c>
      <c r="AE2273" s="14">
        <f t="shared" si="1113"/>
        <v>187.91666666666666</v>
      </c>
      <c r="AF2273" s="24">
        <f t="shared" si="1086"/>
        <v>500</v>
      </c>
      <c r="AG2273" s="3">
        <f t="shared" si="1114"/>
        <v>-1</v>
      </c>
      <c r="AH2273" s="3">
        <f>IF(AC2273&lt;=450,AthetaR30_0,IF(AC2273&gt;=650,AthetaR30_2,(IF(AC2273&lt;=550,AthetaR30_0+(AthetaR30_1-AthetaR30_0)/100*(AC2273-450),AthetaR30_1+(AthetaR30_2-AthetaR30_1)/100*(AC2273-450)))))</f>
        <v>0</v>
      </c>
      <c r="AI2273" s="3">
        <f>IF(AD2273&lt;=450,AthetaR60_0,IF(AD2273&gt;=650,AthetaR60_2,(IF(AD2273&lt;=550,AthetaR60_0+(AthetaR60_1-AthetaR60_0)/100*(AD2273-450),AthetaR60_1+(AthetaR60_2-AthetaR60_1)/100*(AD2273-450)))))</f>
        <v>0.5</v>
      </c>
      <c r="AJ2273" s="3">
        <f>IF(AE2273&lt;=450,AthetaR90_0,IF(AE2273&gt;=650,AthetaR90_2,(IF(AE2273&lt;=550,AthetaR90_0+(AthetaR90_1-AthetaR90_0)/100*(AE2273-450),AthetaR90_1+(AthetaR90_2-AthetaR90_1)/100*(AE2273-450)))))</f>
        <v>1.3</v>
      </c>
      <c r="AK2273" s="3">
        <f>IF(AF2273&lt;=450,AthetaR120_0,IF(AF2273&gt;=650,AthetaR120_2,(IF(AF2273&lt;=550,AthetaR120_0+(AthetaR120_1-AthetaR120_0)/100*(AF2273-450),AthetaR120_1+(AthetaR120_2-AthetaR120_1)/100*(AF2273-450)))))</f>
        <v>1.54</v>
      </c>
      <c r="AL2273" s="24">
        <f t="shared" si="1115"/>
        <v>765.61896976563878</v>
      </c>
      <c r="AM2273" s="14">
        <f t="shared" si="1116"/>
        <v>641.25648670787348</v>
      </c>
    </row>
    <row r="2274" spans="2:39" x14ac:dyDescent="0.25">
      <c r="B2274" s="3">
        <f t="shared" si="1099"/>
        <v>11280</v>
      </c>
      <c r="C2274" s="14">
        <f t="shared" si="1100"/>
        <v>188</v>
      </c>
      <c r="D2274" s="11">
        <f t="shared" si="1101"/>
        <v>1116.2500924758024</v>
      </c>
      <c r="E2274" s="11">
        <f t="shared" si="1087"/>
        <v>928.5607461540701</v>
      </c>
      <c r="F2274" s="11">
        <f t="shared" si="1102"/>
        <v>494.74705216711919</v>
      </c>
      <c r="G2274" s="11">
        <f t="shared" si="1088"/>
        <v>765.79691650573272</v>
      </c>
      <c r="H2274" s="11">
        <f t="shared" si="1089"/>
        <v>660.06989587550618</v>
      </c>
      <c r="I2274" s="24">
        <f t="shared" si="1103"/>
        <v>494.74705216711919</v>
      </c>
      <c r="J2274" s="12">
        <f t="shared" si="1090"/>
        <v>0.17446778112179093</v>
      </c>
      <c r="K2274" s="24">
        <f t="shared" si="1091"/>
        <v>662.61572651457459</v>
      </c>
      <c r="L2274" s="12">
        <f t="shared" si="1104"/>
        <v>0.16143317938387533</v>
      </c>
      <c r="M2274" s="24">
        <f t="shared" si="1105"/>
        <v>765.79691650573272</v>
      </c>
      <c r="N2274" s="12">
        <f t="shared" si="1092"/>
        <v>0.3645304042908748</v>
      </c>
      <c r="O2274" s="24">
        <f t="shared" si="1093"/>
        <v>1057.1143420010849</v>
      </c>
      <c r="P2274" s="12">
        <f t="shared" si="1106"/>
        <v>0.17828461855391911</v>
      </c>
      <c r="Q2274" s="24">
        <f t="shared" si="1107"/>
        <v>660.06989587550618</v>
      </c>
      <c r="R2274" s="12">
        <f t="shared" si="1094"/>
        <v>0.25448130892551118</v>
      </c>
      <c r="S2274" s="24">
        <f t="shared" si="1095"/>
        <v>832.84181480406119</v>
      </c>
      <c r="T2274" s="12">
        <f t="shared" si="1108"/>
        <v>0.16809283470740746</v>
      </c>
      <c r="W2274" s="24">
        <f t="shared" si="1109"/>
        <v>782.88320337974642</v>
      </c>
      <c r="X2274" s="24">
        <f t="shared" si="1110"/>
        <v>888.46375780945652</v>
      </c>
      <c r="Y2274" s="13">
        <f t="shared" si="1096"/>
        <v>0.33868324531381483</v>
      </c>
      <c r="Z2274" s="24">
        <f t="shared" si="1097"/>
        <v>3641.9385693580921</v>
      </c>
      <c r="AA2274" s="24">
        <f t="shared" si="1098"/>
        <v>23377.469234743552</v>
      </c>
      <c r="AB2274" s="24">
        <f t="shared" si="1111"/>
        <v>765.79691650573272</v>
      </c>
      <c r="AC2274" s="24">
        <f t="shared" si="1112"/>
        <v>660.06989587550618</v>
      </c>
      <c r="AE2274" s="14">
        <f t="shared" si="1113"/>
        <v>188</v>
      </c>
      <c r="AF2274" s="24">
        <f t="shared" si="1086"/>
        <v>500</v>
      </c>
      <c r="AG2274" s="3">
        <f t="shared" si="1114"/>
        <v>-1</v>
      </c>
      <c r="AH2274" s="3">
        <f>IF(AC2274&lt;=450,AthetaR30_0,IF(AC2274&gt;=650,AthetaR30_2,(IF(AC2274&lt;=550,AthetaR30_0+(AthetaR30_1-AthetaR30_0)/100*(AC2274-450),AthetaR30_1+(AthetaR30_2-AthetaR30_1)/100*(AC2274-450)))))</f>
        <v>0</v>
      </c>
      <c r="AI2274" s="3">
        <f>IF(AD2274&lt;=450,AthetaR60_0,IF(AD2274&gt;=650,AthetaR60_2,(IF(AD2274&lt;=550,AthetaR60_0+(AthetaR60_1-AthetaR60_0)/100*(AD2274-450),AthetaR60_1+(AthetaR60_2-AthetaR60_1)/100*(AD2274-450)))))</f>
        <v>0.5</v>
      </c>
      <c r="AJ2274" s="3">
        <f>IF(AE2274&lt;=450,AthetaR90_0,IF(AE2274&gt;=650,AthetaR90_2,(IF(AE2274&lt;=550,AthetaR90_0+(AthetaR90_1-AthetaR90_0)/100*(AE2274-450),AthetaR90_1+(AthetaR90_2-AthetaR90_1)/100*(AE2274-450)))))</f>
        <v>1.3</v>
      </c>
      <c r="AK2274" s="3">
        <f>IF(AF2274&lt;=450,AthetaR120_0,IF(AF2274&gt;=650,AthetaR120_2,(IF(AF2274&lt;=550,AthetaR120_0+(AthetaR120_1-AthetaR120_0)/100*(AF2274-450),AthetaR120_1+(AthetaR120_2-AthetaR120_1)/100*(AF2274-450)))))</f>
        <v>1.54</v>
      </c>
      <c r="AL2274" s="24">
        <f t="shared" si="1115"/>
        <v>765.79691650573272</v>
      </c>
      <c r="AM2274" s="14">
        <f t="shared" si="1116"/>
        <v>641.39762721552631</v>
      </c>
    </row>
    <row r="2275" spans="2:39" x14ac:dyDescent="0.25">
      <c r="B2275" s="3">
        <f t="shared" si="1099"/>
        <v>11285</v>
      </c>
      <c r="C2275" s="14">
        <f t="shared" si="1100"/>
        <v>188.08333333333334</v>
      </c>
      <c r="D2275" s="11">
        <f t="shared" si="1101"/>
        <v>1116.3164483653973</v>
      </c>
      <c r="E2275" s="11">
        <f t="shared" si="1087"/>
        <v>928.77454450272216</v>
      </c>
      <c r="F2275" s="11">
        <f t="shared" si="1102"/>
        <v>494.90848534650308</v>
      </c>
      <c r="G2275" s="11">
        <f t="shared" si="1088"/>
        <v>765.97520112428663</v>
      </c>
      <c r="H2275" s="11">
        <f t="shared" si="1089"/>
        <v>660.23798871021359</v>
      </c>
      <c r="I2275" s="24">
        <f t="shared" si="1103"/>
        <v>494.90848534650308</v>
      </c>
      <c r="J2275" s="12">
        <f t="shared" si="1090"/>
        <v>0.1744367059885954</v>
      </c>
      <c r="K2275" s="24">
        <f t="shared" si="1091"/>
        <v>662.73376859661346</v>
      </c>
      <c r="L2275" s="12">
        <f t="shared" si="1104"/>
        <v>0.16138166597648815</v>
      </c>
      <c r="M2275" s="24">
        <f t="shared" si="1105"/>
        <v>765.97520112428663</v>
      </c>
      <c r="N2275" s="12">
        <f t="shared" si="1092"/>
        <v>0.36543281902455482</v>
      </c>
      <c r="O2275" s="24">
        <f t="shared" si="1093"/>
        <v>1054.5038606547389</v>
      </c>
      <c r="P2275" s="12">
        <f t="shared" si="1106"/>
        <v>0.17862051178674998</v>
      </c>
      <c r="Q2275" s="24">
        <f t="shared" si="1107"/>
        <v>660.23798871021359</v>
      </c>
      <c r="R2275" s="12">
        <f t="shared" si="1094"/>
        <v>0.25437115703252927</v>
      </c>
      <c r="S2275" s="24">
        <f t="shared" si="1095"/>
        <v>833.20246537280264</v>
      </c>
      <c r="T2275" s="12">
        <f t="shared" si="1108"/>
        <v>0.16798873336174761</v>
      </c>
      <c r="W2275" s="24">
        <f t="shared" si="1109"/>
        <v>783.22188662506028</v>
      </c>
      <c r="X2275" s="24">
        <f t="shared" si="1110"/>
        <v>886.23623544938198</v>
      </c>
      <c r="Y2275" s="13">
        <f t="shared" si="1096"/>
        <v>0.33945631474005439</v>
      </c>
      <c r="Z2275" s="24">
        <f t="shared" si="1097"/>
        <v>3638.8164469415469</v>
      </c>
      <c r="AA2275" s="24">
        <f t="shared" si="1098"/>
        <v>23374.368491217167</v>
      </c>
      <c r="AB2275" s="24">
        <f t="shared" si="1111"/>
        <v>765.97520112428663</v>
      </c>
      <c r="AC2275" s="24">
        <f t="shared" si="1112"/>
        <v>660.23798871021359</v>
      </c>
      <c r="AE2275" s="14">
        <f t="shared" si="1113"/>
        <v>188.08333333333334</v>
      </c>
      <c r="AF2275" s="24">
        <f t="shared" si="1086"/>
        <v>500</v>
      </c>
      <c r="AG2275" s="3">
        <f t="shared" si="1114"/>
        <v>-1</v>
      </c>
      <c r="AH2275" s="3">
        <f>IF(AC2275&lt;=450,AthetaR30_0,IF(AC2275&gt;=650,AthetaR30_2,(IF(AC2275&lt;=550,AthetaR30_0+(AthetaR30_1-AthetaR30_0)/100*(AC2275-450),AthetaR30_1+(AthetaR30_2-AthetaR30_1)/100*(AC2275-450)))))</f>
        <v>0</v>
      </c>
      <c r="AI2275" s="3">
        <f>IF(AD2275&lt;=450,AthetaR60_0,IF(AD2275&gt;=650,AthetaR60_2,(IF(AD2275&lt;=550,AthetaR60_0+(AthetaR60_1-AthetaR60_0)/100*(AD2275-450),AthetaR60_1+(AthetaR60_2-AthetaR60_1)/100*(AD2275-450)))))</f>
        <v>0.5</v>
      </c>
      <c r="AJ2275" s="3">
        <f>IF(AE2275&lt;=450,AthetaR90_0,IF(AE2275&gt;=650,AthetaR90_2,(IF(AE2275&lt;=550,AthetaR90_0+(AthetaR90_1-AthetaR90_0)/100*(AE2275-450),AthetaR90_1+(AthetaR90_2-AthetaR90_1)/100*(AE2275-450)))))</f>
        <v>1.3</v>
      </c>
      <c r="AK2275" s="3">
        <f>IF(AF2275&lt;=450,AthetaR120_0,IF(AF2275&gt;=650,AthetaR120_2,(IF(AF2275&lt;=550,AthetaR120_0+(AthetaR120_1-AthetaR120_0)/100*(AF2275-450),AthetaR120_1+(AthetaR120_2-AthetaR120_1)/100*(AF2275-450)))))</f>
        <v>1.54</v>
      </c>
      <c r="AL2275" s="24">
        <f t="shared" si="1115"/>
        <v>765.97520112428663</v>
      </c>
      <c r="AM2275" s="14">
        <f t="shared" si="1116"/>
        <v>641.53860383180938</v>
      </c>
    </row>
    <row r="2276" spans="2:39" x14ac:dyDescent="0.25">
      <c r="B2276" s="3">
        <f t="shared" si="1099"/>
        <v>11290</v>
      </c>
      <c r="C2276" s="14">
        <f t="shared" si="1100"/>
        <v>188.16666666666666</v>
      </c>
      <c r="D2276" s="11">
        <f t="shared" si="1101"/>
        <v>1116.3827748809811</v>
      </c>
      <c r="E2276" s="11">
        <f t="shared" si="1087"/>
        <v>928.98834285137423</v>
      </c>
      <c r="F2276" s="11">
        <f t="shared" si="1102"/>
        <v>495.06986701247956</v>
      </c>
      <c r="G2276" s="11">
        <f t="shared" si="1088"/>
        <v>766.15382163607342</v>
      </c>
      <c r="H2276" s="11">
        <f t="shared" si="1089"/>
        <v>660.40597744357535</v>
      </c>
      <c r="I2276" s="24">
        <f t="shared" si="1103"/>
        <v>495.06986701247956</v>
      </c>
      <c r="J2276" s="12">
        <f t="shared" si="1090"/>
        <v>0.17440562981889202</v>
      </c>
      <c r="K2276" s="24">
        <f t="shared" si="1091"/>
        <v>662.85185668288932</v>
      </c>
      <c r="L2276" s="12">
        <f t="shared" si="1104"/>
        <v>0.16133016464761804</v>
      </c>
      <c r="M2276" s="24">
        <f t="shared" si="1105"/>
        <v>766.15382163607342</v>
      </c>
      <c r="N2276" s="12">
        <f t="shared" si="1092"/>
        <v>0.36633217817520441</v>
      </c>
      <c r="O2276" s="24">
        <f t="shared" si="1093"/>
        <v>1051.9150143753886</v>
      </c>
      <c r="P2276" s="12">
        <f t="shared" si="1106"/>
        <v>0.1789544236757194</v>
      </c>
      <c r="Q2276" s="24">
        <f t="shared" si="1107"/>
        <v>660.40597744357535</v>
      </c>
      <c r="R2276" s="12">
        <f t="shared" si="1094"/>
        <v>0.2542606924019421</v>
      </c>
      <c r="S2276" s="24">
        <f t="shared" si="1095"/>
        <v>833.56445369931987</v>
      </c>
      <c r="T2276" s="12">
        <f t="shared" si="1108"/>
        <v>0.16788449393196964</v>
      </c>
      <c r="W2276" s="24">
        <f t="shared" si="1109"/>
        <v>783.56134293980028</v>
      </c>
      <c r="X2276" s="24">
        <f t="shared" si="1110"/>
        <v>884.03243340661322</v>
      </c>
      <c r="Y2276" s="13">
        <f t="shared" si="1096"/>
        <v>0.34022237080732665</v>
      </c>
      <c r="Z2276" s="24">
        <f t="shared" si="1097"/>
        <v>3635.6749977893487</v>
      </c>
      <c r="AA2276" s="24">
        <f t="shared" si="1098"/>
        <v>23371.145763015647</v>
      </c>
      <c r="AB2276" s="24">
        <f t="shared" si="1111"/>
        <v>766.15382163607342</v>
      </c>
      <c r="AC2276" s="24">
        <f t="shared" si="1112"/>
        <v>660.40597744357535</v>
      </c>
      <c r="AE2276" s="14">
        <f t="shared" si="1113"/>
        <v>188.16666666666666</v>
      </c>
      <c r="AF2276" s="24">
        <f t="shared" si="1086"/>
        <v>500</v>
      </c>
      <c r="AG2276" s="3">
        <f t="shared" si="1114"/>
        <v>-1</v>
      </c>
      <c r="AH2276" s="3">
        <f>IF(AC2276&lt;=450,AthetaR30_0,IF(AC2276&gt;=650,AthetaR30_2,(IF(AC2276&lt;=550,AthetaR30_0+(AthetaR30_1-AthetaR30_0)/100*(AC2276-450),AthetaR30_1+(AthetaR30_2-AthetaR30_1)/100*(AC2276-450)))))</f>
        <v>0</v>
      </c>
      <c r="AI2276" s="3">
        <f>IF(AD2276&lt;=450,AthetaR60_0,IF(AD2276&gt;=650,AthetaR60_2,(IF(AD2276&lt;=550,AthetaR60_0+(AthetaR60_1-AthetaR60_0)/100*(AD2276-450),AthetaR60_1+(AthetaR60_2-AthetaR60_1)/100*(AD2276-450)))))</f>
        <v>0.5</v>
      </c>
      <c r="AJ2276" s="3">
        <f>IF(AE2276&lt;=450,AthetaR90_0,IF(AE2276&gt;=650,AthetaR90_2,(IF(AE2276&lt;=550,AthetaR90_0+(AthetaR90_1-AthetaR90_0)/100*(AE2276-450),AthetaR90_1+(AthetaR90_2-AthetaR90_1)/100*(AE2276-450)))))</f>
        <v>1.3</v>
      </c>
      <c r="AK2276" s="3">
        <f>IF(AF2276&lt;=450,AthetaR120_0,IF(AF2276&gt;=650,AthetaR120_2,(IF(AF2276&lt;=550,AthetaR120_0+(AthetaR120_1-AthetaR120_0)/100*(AF2276-450),AthetaR120_1+(AthetaR120_2-AthetaR120_1)/100*(AF2276-450)))))</f>
        <v>1.54</v>
      </c>
      <c r="AL2276" s="24">
        <f t="shared" si="1115"/>
        <v>766.15382163607342</v>
      </c>
      <c r="AM2276" s="14">
        <f t="shared" si="1116"/>
        <v>641.67941685863821</v>
      </c>
    </row>
    <row r="2277" spans="2:39" x14ac:dyDescent="0.25">
      <c r="B2277" s="3">
        <f t="shared" si="1099"/>
        <v>11295</v>
      </c>
      <c r="C2277" s="14">
        <f t="shared" si="1100"/>
        <v>188.25</v>
      </c>
      <c r="D2277" s="11">
        <f t="shared" si="1101"/>
        <v>1116.4490720485478</v>
      </c>
      <c r="E2277" s="11">
        <f t="shared" si="1087"/>
        <v>929.20214120002629</v>
      </c>
      <c r="F2277" s="11">
        <f t="shared" si="1102"/>
        <v>495.23119717712717</v>
      </c>
      <c r="G2277" s="11">
        <f t="shared" si="1088"/>
        <v>766.33277605974911</v>
      </c>
      <c r="H2277" s="11">
        <f t="shared" si="1089"/>
        <v>660.57386193750733</v>
      </c>
      <c r="I2277" s="24">
        <f t="shared" si="1103"/>
        <v>495.23119717712717</v>
      </c>
      <c r="J2277" s="12">
        <f t="shared" si="1090"/>
        <v>0.17437455262372983</v>
      </c>
      <c r="K2277" s="24">
        <f t="shared" si="1091"/>
        <v>662.96999075809583</v>
      </c>
      <c r="L2277" s="12">
        <f t="shared" si="1104"/>
        <v>0.16127867540909357</v>
      </c>
      <c r="M2277" s="24">
        <f t="shared" si="1105"/>
        <v>766.33277605974911</v>
      </c>
      <c r="N2277" s="12">
        <f t="shared" si="1092"/>
        <v>0.36722848259201935</v>
      </c>
      <c r="O2277" s="24">
        <f t="shared" si="1093"/>
        <v>1049.3475771579817</v>
      </c>
      <c r="P2277" s="12">
        <f t="shared" si="1106"/>
        <v>0.17928635819659727</v>
      </c>
      <c r="Q2277" s="24">
        <f t="shared" si="1107"/>
        <v>660.57386193750733</v>
      </c>
      <c r="R2277" s="12">
        <f t="shared" si="1094"/>
        <v>0.2541499138551685</v>
      </c>
      <c r="S2277" s="24">
        <f t="shared" si="1095"/>
        <v>833.92778673147495</v>
      </c>
      <c r="T2277" s="12">
        <f t="shared" si="1108"/>
        <v>0.16778011582009397</v>
      </c>
      <c r="W2277" s="24">
        <f t="shared" si="1109"/>
        <v>783.90156531060757</v>
      </c>
      <c r="X2277" s="24">
        <f t="shared" si="1110"/>
        <v>881.85203633146216</v>
      </c>
      <c r="Y2277" s="13">
        <f t="shared" si="1096"/>
        <v>0.3409814309398691</v>
      </c>
      <c r="Z2277" s="24">
        <f t="shared" si="1097"/>
        <v>3632.5143972354681</v>
      </c>
      <c r="AA2277" s="24">
        <f t="shared" si="1098"/>
        <v>23367.801657679545</v>
      </c>
      <c r="AB2277" s="24">
        <f t="shared" si="1111"/>
        <v>766.33277605974911</v>
      </c>
      <c r="AC2277" s="24">
        <f t="shared" si="1112"/>
        <v>660.57386193750733</v>
      </c>
      <c r="AE2277" s="14">
        <f t="shared" si="1113"/>
        <v>188.25</v>
      </c>
      <c r="AF2277" s="24">
        <f t="shared" ref="AF2277:AF2340" si="1117">IF(AC2277&lt;=450,Thetha0_0,IF(AC2277&gt;=650,Thetha0_2,(IF(AC2277&lt;=550,Thetha0_0+(Thetha0_1-Thetha0_0)/100*(AC2277-450),Thetha0_1+(Thetha0_2-Thetha0_1)/100*(AC2277-450)))))</f>
        <v>500</v>
      </c>
      <c r="AG2277" s="3">
        <f t="shared" si="1114"/>
        <v>-1</v>
      </c>
      <c r="AH2277" s="3">
        <f>IF(AC2277&lt;=450,AthetaR30_0,IF(AC2277&gt;=650,AthetaR30_2,(IF(AC2277&lt;=550,AthetaR30_0+(AthetaR30_1-AthetaR30_0)/100*(AC2277-450),AthetaR30_1+(AthetaR30_2-AthetaR30_1)/100*(AC2277-450)))))</f>
        <v>0</v>
      </c>
      <c r="AI2277" s="3">
        <f>IF(AD2277&lt;=450,AthetaR60_0,IF(AD2277&gt;=650,AthetaR60_2,(IF(AD2277&lt;=550,AthetaR60_0+(AthetaR60_1-AthetaR60_0)/100*(AD2277-450),AthetaR60_1+(AthetaR60_2-AthetaR60_1)/100*(AD2277-450)))))</f>
        <v>0.5</v>
      </c>
      <c r="AJ2277" s="3">
        <f>IF(AE2277&lt;=450,AthetaR90_0,IF(AE2277&gt;=650,AthetaR90_2,(IF(AE2277&lt;=550,AthetaR90_0+(AthetaR90_1-AthetaR90_0)/100*(AE2277-450),AthetaR90_1+(AthetaR90_2-AthetaR90_1)/100*(AE2277-450)))))</f>
        <v>1.3</v>
      </c>
      <c r="AK2277" s="3">
        <f>IF(AF2277&lt;=450,AthetaR120_0,IF(AF2277&gt;=650,AthetaR120_2,(IF(AF2277&lt;=550,AthetaR120_0+(AthetaR120_1-AthetaR120_0)/100*(AF2277-450),AthetaR120_1+(AthetaR120_2-AthetaR120_1)/100*(AF2277-450)))))</f>
        <v>1.54</v>
      </c>
      <c r="AL2277" s="24">
        <f t="shared" si="1115"/>
        <v>766.33277605974911</v>
      </c>
      <c r="AM2277" s="14">
        <f t="shared" si="1116"/>
        <v>641.82006659677415</v>
      </c>
    </row>
    <row r="2278" spans="2:39" x14ac:dyDescent="0.25">
      <c r="B2278" s="3">
        <f t="shared" si="1099"/>
        <v>11300</v>
      </c>
      <c r="C2278" s="14">
        <f t="shared" si="1100"/>
        <v>188.33333333333334</v>
      </c>
      <c r="D2278" s="11">
        <f t="shared" si="1101"/>
        <v>1116.5153398940583</v>
      </c>
      <c r="E2278" s="11">
        <f t="shared" si="1087"/>
        <v>929.41593954867835</v>
      </c>
      <c r="F2278" s="11">
        <f t="shared" si="1102"/>
        <v>495.39247585253628</v>
      </c>
      <c r="G2278" s="11">
        <f t="shared" si="1088"/>
        <v>766.51206241794569</v>
      </c>
      <c r="H2278" s="11">
        <f t="shared" si="1089"/>
        <v>660.74164205332738</v>
      </c>
      <c r="I2278" s="24">
        <f t="shared" si="1103"/>
        <v>495.39247585253628</v>
      </c>
      <c r="J2278" s="12">
        <f t="shared" si="1090"/>
        <v>0.17434347441416007</v>
      </c>
      <c r="K2278" s="24">
        <f t="shared" si="1091"/>
        <v>663.08817080687879</v>
      </c>
      <c r="L2278" s="12">
        <f t="shared" si="1104"/>
        <v>0.16122719827268142</v>
      </c>
      <c r="M2278" s="24">
        <f t="shared" si="1105"/>
        <v>766.51206241794569</v>
      </c>
      <c r="N2278" s="12">
        <f t="shared" si="1092"/>
        <v>0.36812173332909481</v>
      </c>
      <c r="O2278" s="24">
        <f t="shared" si="1093"/>
        <v>1046.8013257093971</v>
      </c>
      <c r="P2278" s="12">
        <f t="shared" si="1106"/>
        <v>0.17961631941543438</v>
      </c>
      <c r="Q2278" s="24">
        <f t="shared" si="1107"/>
        <v>660.74164205332738</v>
      </c>
      <c r="R2278" s="12">
        <f t="shared" si="1094"/>
        <v>0.25403882020850338</v>
      </c>
      <c r="S2278" s="24">
        <f t="shared" si="1095"/>
        <v>834.29247146275873</v>
      </c>
      <c r="T2278" s="12">
        <f t="shared" si="1108"/>
        <v>0.16767559842523297</v>
      </c>
      <c r="W2278" s="24">
        <f t="shared" si="1109"/>
        <v>784.24254674154747</v>
      </c>
      <c r="X2278" s="24">
        <f t="shared" si="1110"/>
        <v>879.69473364042301</v>
      </c>
      <c r="Y2278" s="13">
        <f t="shared" si="1096"/>
        <v>0.3417335130916383</v>
      </c>
      <c r="Z2278" s="24">
        <f t="shared" si="1097"/>
        <v>3629.3348201782719</v>
      </c>
      <c r="AA2278" s="24">
        <f t="shared" si="1098"/>
        <v>23364.33678297255</v>
      </c>
      <c r="AB2278" s="24">
        <f t="shared" si="1111"/>
        <v>766.51206241794569</v>
      </c>
      <c r="AC2278" s="24">
        <f t="shared" si="1112"/>
        <v>660.74164205332738</v>
      </c>
      <c r="AE2278" s="14">
        <f t="shared" si="1113"/>
        <v>188.33333333333334</v>
      </c>
      <c r="AF2278" s="24">
        <f t="shared" si="1117"/>
        <v>500</v>
      </c>
      <c r="AG2278" s="3">
        <f t="shared" si="1114"/>
        <v>-1</v>
      </c>
      <c r="AH2278" s="3">
        <f>IF(AC2278&lt;=450,AthetaR30_0,IF(AC2278&gt;=650,AthetaR30_2,(IF(AC2278&lt;=550,AthetaR30_0+(AthetaR30_1-AthetaR30_0)/100*(AC2278-450),AthetaR30_1+(AthetaR30_2-AthetaR30_1)/100*(AC2278-450)))))</f>
        <v>0</v>
      </c>
      <c r="AI2278" s="3">
        <f>IF(AD2278&lt;=450,AthetaR60_0,IF(AD2278&gt;=650,AthetaR60_2,(IF(AD2278&lt;=550,AthetaR60_0+(AthetaR60_1-AthetaR60_0)/100*(AD2278-450),AthetaR60_1+(AthetaR60_2-AthetaR60_1)/100*(AD2278-450)))))</f>
        <v>0.5</v>
      </c>
      <c r="AJ2278" s="3">
        <f>IF(AE2278&lt;=450,AthetaR90_0,IF(AE2278&gt;=650,AthetaR90_2,(IF(AE2278&lt;=550,AthetaR90_0+(AthetaR90_1-AthetaR90_0)/100*(AE2278-450),AthetaR90_1+(AthetaR90_2-AthetaR90_1)/100*(AE2278-450)))))</f>
        <v>1.3</v>
      </c>
      <c r="AK2278" s="3">
        <f>IF(AF2278&lt;=450,AthetaR120_0,IF(AF2278&gt;=650,AthetaR120_2,(IF(AF2278&lt;=550,AthetaR120_0+(AthetaR120_1-AthetaR120_0)/100*(AF2278-450),AthetaR120_1+(AthetaR120_2-AthetaR120_1)/100*(AF2278-450)))))</f>
        <v>1.54</v>
      </c>
      <c r="AL2278" s="24">
        <f t="shared" si="1115"/>
        <v>766.51206241794569</v>
      </c>
      <c r="AM2278" s="14">
        <f t="shared" si="1116"/>
        <v>641.96055334578443</v>
      </c>
    </row>
    <row r="2279" spans="2:39" x14ac:dyDescent="0.25">
      <c r="B2279" s="3">
        <f t="shared" si="1099"/>
        <v>11305</v>
      </c>
      <c r="C2279" s="14">
        <f t="shared" si="1100"/>
        <v>188.41666666666666</v>
      </c>
      <c r="D2279" s="11">
        <f t="shared" si="1101"/>
        <v>1116.581578443438</v>
      </c>
      <c r="E2279" s="11">
        <f t="shared" si="1087"/>
        <v>929.62973789733041</v>
      </c>
      <c r="F2279" s="11">
        <f t="shared" si="1102"/>
        <v>495.55370305080896</v>
      </c>
      <c r="G2279" s="11">
        <f t="shared" si="1088"/>
        <v>766.69167873736114</v>
      </c>
      <c r="H2279" s="11">
        <f t="shared" si="1089"/>
        <v>660.90931765175264</v>
      </c>
      <c r="I2279" s="24">
        <f t="shared" si="1103"/>
        <v>495.55370305080896</v>
      </c>
      <c r="J2279" s="12">
        <f t="shared" si="1090"/>
        <v>0.17431239520123626</v>
      </c>
      <c r="K2279" s="24">
        <f t="shared" si="1091"/>
        <v>663.20639681383591</v>
      </c>
      <c r="L2279" s="12">
        <f t="shared" si="1104"/>
        <v>0.16117573325016976</v>
      </c>
      <c r="M2279" s="24">
        <f t="shared" si="1105"/>
        <v>766.69167873736114</v>
      </c>
      <c r="N2279" s="12">
        <f t="shared" si="1092"/>
        <v>0.36901193164199486</v>
      </c>
      <c r="O2279" s="24">
        <f t="shared" si="1093"/>
        <v>1044.2760394132561</v>
      </c>
      <c r="P2279" s="12">
        <f t="shared" si="1106"/>
        <v>0.17994431148674706</v>
      </c>
      <c r="Q2279" s="24">
        <f t="shared" si="1107"/>
        <v>660.90931765175264</v>
      </c>
      <c r="R2279" s="12">
        <f t="shared" si="1094"/>
        <v>0.25392741027309579</v>
      </c>
      <c r="S2279" s="24">
        <f t="shared" si="1095"/>
        <v>834.65851493264927</v>
      </c>
      <c r="T2279" s="12">
        <f t="shared" si="1108"/>
        <v>0.16757094114369878</v>
      </c>
      <c r="W2279" s="24">
        <f t="shared" si="1109"/>
        <v>784.58428025463911</v>
      </c>
      <c r="X2279" s="24">
        <f t="shared" si="1110"/>
        <v>877.56021943967824</v>
      </c>
      <c r="Y2279" s="13">
        <f t="shared" si="1096"/>
        <v>0.34247863573174953</v>
      </c>
      <c r="Z2279" s="24">
        <f t="shared" si="1097"/>
        <v>3626.1364410672827</v>
      </c>
      <c r="AA2279" s="24">
        <f t="shared" si="1098"/>
        <v>23360.751746824124</v>
      </c>
      <c r="AB2279" s="24">
        <f t="shared" si="1111"/>
        <v>766.69167873736114</v>
      </c>
      <c r="AC2279" s="24">
        <f t="shared" si="1112"/>
        <v>660.90931765175264</v>
      </c>
      <c r="AE2279" s="14">
        <f t="shared" si="1113"/>
        <v>188.41666666666666</v>
      </c>
      <c r="AF2279" s="24">
        <f t="shared" si="1117"/>
        <v>500</v>
      </c>
      <c r="AG2279" s="3">
        <f t="shared" si="1114"/>
        <v>-1</v>
      </c>
      <c r="AH2279" s="3">
        <f>IF(AC2279&lt;=450,AthetaR30_0,IF(AC2279&gt;=650,AthetaR30_2,(IF(AC2279&lt;=550,AthetaR30_0+(AthetaR30_1-AthetaR30_0)/100*(AC2279-450),AthetaR30_1+(AthetaR30_2-AthetaR30_1)/100*(AC2279-450)))))</f>
        <v>0</v>
      </c>
      <c r="AI2279" s="3">
        <f>IF(AD2279&lt;=450,AthetaR60_0,IF(AD2279&gt;=650,AthetaR60_2,(IF(AD2279&lt;=550,AthetaR60_0+(AthetaR60_1-AthetaR60_0)/100*(AD2279-450),AthetaR60_1+(AthetaR60_2-AthetaR60_1)/100*(AD2279-450)))))</f>
        <v>0.5</v>
      </c>
      <c r="AJ2279" s="3">
        <f>IF(AE2279&lt;=450,AthetaR90_0,IF(AE2279&gt;=650,AthetaR90_2,(IF(AE2279&lt;=550,AthetaR90_0+(AthetaR90_1-AthetaR90_0)/100*(AE2279-450),AthetaR90_1+(AthetaR90_2-AthetaR90_1)/100*(AE2279-450)))))</f>
        <v>1.3</v>
      </c>
      <c r="AK2279" s="3">
        <f>IF(AF2279&lt;=450,AthetaR120_0,IF(AF2279&gt;=650,AthetaR120_2,(IF(AF2279&lt;=550,AthetaR120_0+(AthetaR120_1-AthetaR120_0)/100*(AF2279-450),AthetaR120_1+(AthetaR120_2-AthetaR120_1)/100*(AF2279-450)))))</f>
        <v>1.54</v>
      </c>
      <c r="AL2279" s="24">
        <f t="shared" si="1115"/>
        <v>766.69167873736114</v>
      </c>
      <c r="AM2279" s="14">
        <f t="shared" si="1116"/>
        <v>642.10087740400172</v>
      </c>
    </row>
    <row r="2280" spans="2:39" x14ac:dyDescent="0.25">
      <c r="B2280" s="3">
        <f t="shared" si="1099"/>
        <v>11310</v>
      </c>
      <c r="C2280" s="14">
        <f t="shared" si="1100"/>
        <v>188.5</v>
      </c>
      <c r="D2280" s="11">
        <f t="shared" si="1101"/>
        <v>1116.6477877225784</v>
      </c>
      <c r="E2280" s="11">
        <f t="shared" si="1087"/>
        <v>929.84353624598248</v>
      </c>
      <c r="F2280" s="11">
        <f t="shared" si="1102"/>
        <v>495.71487878405912</v>
      </c>
      <c r="G2280" s="11">
        <f t="shared" si="1088"/>
        <v>766.87162304884794</v>
      </c>
      <c r="H2280" s="11">
        <f t="shared" si="1089"/>
        <v>661.07688859289635</v>
      </c>
      <c r="I2280" s="24">
        <f t="shared" si="1103"/>
        <v>495.71487878405912</v>
      </c>
      <c r="J2280" s="12">
        <f t="shared" si="1090"/>
        <v>0.17428131499601401</v>
      </c>
      <c r="K2280" s="24">
        <f t="shared" si="1091"/>
        <v>663.32466876351759</v>
      </c>
      <c r="L2280" s="12">
        <f t="shared" si="1104"/>
        <v>0.16112428035330034</v>
      </c>
      <c r="M2280" s="24">
        <f t="shared" si="1105"/>
        <v>766.87162304884794</v>
      </c>
      <c r="N2280" s="12">
        <f t="shared" si="1092"/>
        <v>0.36989907898434926</v>
      </c>
      <c r="O2280" s="24">
        <f t="shared" si="1093"/>
        <v>1041.7715002951982</v>
      </c>
      <c r="P2280" s="12">
        <f t="shared" si="1106"/>
        <v>0.18027033865140318</v>
      </c>
      <c r="Q2280" s="24">
        <f t="shared" si="1107"/>
        <v>661.07688859289635</v>
      </c>
      <c r="R2280" s="12">
        <f t="shared" si="1094"/>
        <v>0.25381568285492739</v>
      </c>
      <c r="S2280" s="24">
        <f t="shared" si="1095"/>
        <v>835.02592422697171</v>
      </c>
      <c r="T2280" s="12">
        <f t="shared" si="1108"/>
        <v>0.16746614336889171</v>
      </c>
      <c r="W2280" s="24">
        <f t="shared" si="1109"/>
        <v>784.92675889037082</v>
      </c>
      <c r="X2280" s="24">
        <f t="shared" si="1110"/>
        <v>875.44819244981454</v>
      </c>
      <c r="Y2280" s="13">
        <f t="shared" si="1096"/>
        <v>0.34321681783013008</v>
      </c>
      <c r="Z2280" s="24">
        <f t="shared" si="1097"/>
        <v>3622.9194338902917</v>
      </c>
      <c r="AA2280" s="24">
        <f t="shared" si="1098"/>
        <v>23357.047157273515</v>
      </c>
      <c r="AB2280" s="24">
        <f t="shared" si="1111"/>
        <v>766.87162304884794</v>
      </c>
      <c r="AC2280" s="24">
        <f t="shared" si="1112"/>
        <v>661.07688859289635</v>
      </c>
      <c r="AE2280" s="14">
        <f t="shared" si="1113"/>
        <v>188.5</v>
      </c>
      <c r="AF2280" s="24">
        <f t="shared" si="1117"/>
        <v>500</v>
      </c>
      <c r="AG2280" s="3">
        <f t="shared" si="1114"/>
        <v>-1</v>
      </c>
      <c r="AH2280" s="3">
        <f>IF(AC2280&lt;=450,AthetaR30_0,IF(AC2280&gt;=650,AthetaR30_2,(IF(AC2280&lt;=550,AthetaR30_0+(AthetaR30_1-AthetaR30_0)/100*(AC2280-450),AthetaR30_1+(AthetaR30_2-AthetaR30_1)/100*(AC2280-450)))))</f>
        <v>0</v>
      </c>
      <c r="AI2280" s="3">
        <f>IF(AD2280&lt;=450,AthetaR60_0,IF(AD2280&gt;=650,AthetaR60_2,(IF(AD2280&lt;=550,AthetaR60_0+(AthetaR60_1-AthetaR60_0)/100*(AD2280-450),AthetaR60_1+(AthetaR60_2-AthetaR60_1)/100*(AD2280-450)))))</f>
        <v>0.5</v>
      </c>
      <c r="AJ2280" s="3">
        <f>IF(AE2280&lt;=450,AthetaR90_0,IF(AE2280&gt;=650,AthetaR90_2,(IF(AE2280&lt;=550,AthetaR90_0+(AthetaR90_1-AthetaR90_0)/100*(AE2280-450),AthetaR90_1+(AthetaR90_2-AthetaR90_1)/100*(AE2280-450)))))</f>
        <v>1.3</v>
      </c>
      <c r="AK2280" s="3">
        <f>IF(AF2280&lt;=450,AthetaR120_0,IF(AF2280&gt;=650,AthetaR120_2,(IF(AF2280&lt;=550,AthetaR120_0+(AthetaR120_1-AthetaR120_0)/100*(AF2280-450),AthetaR120_1+(AthetaR120_2-AthetaR120_1)/100*(AF2280-450)))))</f>
        <v>1.54</v>
      </c>
      <c r="AL2280" s="24">
        <f t="shared" si="1115"/>
        <v>766.87162304884794</v>
      </c>
      <c r="AM2280" s="14">
        <f t="shared" si="1116"/>
        <v>642.24103906848586</v>
      </c>
    </row>
    <row r="2281" spans="2:39" x14ac:dyDescent="0.25">
      <c r="B2281" s="3">
        <f t="shared" si="1099"/>
        <v>11315</v>
      </c>
      <c r="C2281" s="14">
        <f t="shared" si="1100"/>
        <v>188.58333333333334</v>
      </c>
      <c r="D2281" s="11">
        <f t="shared" si="1101"/>
        <v>1116.7139677573366</v>
      </c>
      <c r="E2281" s="11">
        <f t="shared" si="1087"/>
        <v>930.05733459463454</v>
      </c>
      <c r="F2281" s="11">
        <f t="shared" si="1102"/>
        <v>495.87600306441243</v>
      </c>
      <c r="G2281" s="11">
        <f t="shared" si="1088"/>
        <v>767.05189338749938</v>
      </c>
      <c r="H2281" s="11">
        <f t="shared" si="1089"/>
        <v>661.24435473626522</v>
      </c>
      <c r="I2281" s="24">
        <f t="shared" si="1103"/>
        <v>495.87600306441243</v>
      </c>
      <c r="J2281" s="12">
        <f t="shared" si="1090"/>
        <v>0.17425023380955107</v>
      </c>
      <c r="K2281" s="24">
        <f t="shared" si="1091"/>
        <v>663.44298664042685</v>
      </c>
      <c r="L2281" s="12">
        <f t="shared" si="1104"/>
        <v>0.16107283959380456</v>
      </c>
      <c r="M2281" s="24">
        <f t="shared" si="1105"/>
        <v>767.05189338749938</v>
      </c>
      <c r="N2281" s="12">
        <f t="shared" si="1092"/>
        <v>0.37078317700447672</v>
      </c>
      <c r="O2281" s="24">
        <f t="shared" si="1093"/>
        <v>1039.2874929886179</v>
      </c>
      <c r="P2281" s="12">
        <f t="shared" si="1106"/>
        <v>0.18059440523475004</v>
      </c>
      <c r="Q2281" s="24">
        <f t="shared" si="1107"/>
        <v>661.24435473626522</v>
      </c>
      <c r="R2281" s="12">
        <f t="shared" si="1094"/>
        <v>0.25370363675479013</v>
      </c>
      <c r="S2281" s="24">
        <f t="shared" si="1095"/>
        <v>835.39470647826261</v>
      </c>
      <c r="T2281" s="12">
        <f t="shared" si="1108"/>
        <v>0.16736120449133884</v>
      </c>
      <c r="W2281" s="24">
        <f t="shared" si="1109"/>
        <v>785.26997570820095</v>
      </c>
      <c r="X2281" s="24">
        <f t="shared" si="1110"/>
        <v>873.35835593173397</v>
      </c>
      <c r="Y2281" s="13">
        <f t="shared" si="1096"/>
        <v>0.34394807884337975</v>
      </c>
      <c r="Z2281" s="24">
        <f t="shared" si="1097"/>
        <v>3619.6839721608399</v>
      </c>
      <c r="AA2281" s="24">
        <f t="shared" si="1098"/>
        <v>23353.223622414778</v>
      </c>
      <c r="AB2281" s="24">
        <f t="shared" si="1111"/>
        <v>767.05189338749938</v>
      </c>
      <c r="AC2281" s="24">
        <f t="shared" si="1112"/>
        <v>661.24435473626522</v>
      </c>
      <c r="AE2281" s="14">
        <f t="shared" si="1113"/>
        <v>188.58333333333334</v>
      </c>
      <c r="AF2281" s="24">
        <f t="shared" si="1117"/>
        <v>500</v>
      </c>
      <c r="AG2281" s="3">
        <f t="shared" si="1114"/>
        <v>-1</v>
      </c>
      <c r="AH2281" s="3">
        <f>IF(AC2281&lt;=450,AthetaR30_0,IF(AC2281&gt;=650,AthetaR30_2,(IF(AC2281&lt;=550,AthetaR30_0+(AthetaR30_1-AthetaR30_0)/100*(AC2281-450),AthetaR30_1+(AthetaR30_2-AthetaR30_1)/100*(AC2281-450)))))</f>
        <v>0</v>
      </c>
      <c r="AI2281" s="3">
        <f>IF(AD2281&lt;=450,AthetaR60_0,IF(AD2281&gt;=650,AthetaR60_2,(IF(AD2281&lt;=550,AthetaR60_0+(AthetaR60_1-AthetaR60_0)/100*(AD2281-450),AthetaR60_1+(AthetaR60_2-AthetaR60_1)/100*(AD2281-450)))))</f>
        <v>0.5</v>
      </c>
      <c r="AJ2281" s="3">
        <f>IF(AE2281&lt;=450,AthetaR90_0,IF(AE2281&gt;=650,AthetaR90_2,(IF(AE2281&lt;=550,AthetaR90_0+(AthetaR90_1-AthetaR90_0)/100*(AE2281-450),AthetaR90_1+(AthetaR90_2-AthetaR90_1)/100*(AE2281-450)))))</f>
        <v>1.3</v>
      </c>
      <c r="AK2281" s="3">
        <f>IF(AF2281&lt;=450,AthetaR120_0,IF(AF2281&gt;=650,AthetaR120_2,(IF(AF2281&lt;=550,AthetaR120_0+(AthetaR120_1-AthetaR120_0)/100*(AF2281-450),AthetaR120_1+(AthetaR120_2-AthetaR120_1)/100*(AF2281-450)))))</f>
        <v>1.54</v>
      </c>
      <c r="AL2281" s="24">
        <f t="shared" si="1115"/>
        <v>767.05189338749938</v>
      </c>
      <c r="AM2281" s="14">
        <f t="shared" si="1116"/>
        <v>642.38103863498532</v>
      </c>
    </row>
    <row r="2282" spans="2:39" x14ac:dyDescent="0.25">
      <c r="B2282" s="3">
        <f t="shared" si="1099"/>
        <v>11320</v>
      </c>
      <c r="C2282" s="14">
        <f t="shared" si="1100"/>
        <v>188.66666666666666</v>
      </c>
      <c r="D2282" s="11">
        <f t="shared" si="1101"/>
        <v>1116.7801185735354</v>
      </c>
      <c r="E2282" s="11">
        <f t="shared" si="1087"/>
        <v>930.2711329432866</v>
      </c>
      <c r="F2282" s="11">
        <f t="shared" si="1102"/>
        <v>496.03707590400626</v>
      </c>
      <c r="G2282" s="11">
        <f t="shared" si="1088"/>
        <v>767.2324877927341</v>
      </c>
      <c r="H2282" s="11">
        <f t="shared" si="1089"/>
        <v>661.41171594075661</v>
      </c>
      <c r="I2282" s="24">
        <f t="shared" si="1103"/>
        <v>496.03707590400626</v>
      </c>
      <c r="J2282" s="12">
        <f t="shared" si="1090"/>
        <v>0.17421915165290744</v>
      </c>
      <c r="K2282" s="24">
        <f t="shared" si="1091"/>
        <v>663.56135042901883</v>
      </c>
      <c r="L2282" s="12">
        <f t="shared" si="1104"/>
        <v>0.16102141098339556</v>
      </c>
      <c r="M2282" s="24">
        <f t="shared" si="1105"/>
        <v>767.2324877927341</v>
      </c>
      <c r="N2282" s="12">
        <f t="shared" si="1092"/>
        <v>0.37166422754203327</v>
      </c>
      <c r="O2282" s="24">
        <f t="shared" si="1093"/>
        <v>1036.8238047008613</v>
      </c>
      <c r="P2282" s="12">
        <f t="shared" si="1106"/>
        <v>0.18091651564467018</v>
      </c>
      <c r="Q2282" s="24">
        <f t="shared" si="1107"/>
        <v>661.41171594075661</v>
      </c>
      <c r="R2282" s="12">
        <f t="shared" si="1094"/>
        <v>0.25359127076826415</v>
      </c>
      <c r="S2282" s="24">
        <f t="shared" si="1095"/>
        <v>835.76486886613827</v>
      </c>
      <c r="T2282" s="12">
        <f t="shared" si="1108"/>
        <v>0.16725612389866854</v>
      </c>
      <c r="W2282" s="24">
        <f t="shared" si="1109"/>
        <v>785.61392378704431</v>
      </c>
      <c r="X2282" s="24">
        <f t="shared" si="1110"/>
        <v>871.29041761374629</v>
      </c>
      <c r="Y2282" s="13">
        <f t="shared" si="1096"/>
        <v>0.34467243870084668</v>
      </c>
      <c r="Z2282" s="24">
        <f t="shared" si="1097"/>
        <v>3616.430228906057</v>
      </c>
      <c r="AA2282" s="24">
        <f t="shared" si="1098"/>
        <v>23349.281750343383</v>
      </c>
      <c r="AB2282" s="24">
        <f t="shared" si="1111"/>
        <v>767.2324877927341</v>
      </c>
      <c r="AC2282" s="24">
        <f t="shared" si="1112"/>
        <v>661.41171594075661</v>
      </c>
      <c r="AE2282" s="14">
        <f t="shared" si="1113"/>
        <v>188.66666666666666</v>
      </c>
      <c r="AF2282" s="24">
        <f t="shared" si="1117"/>
        <v>500</v>
      </c>
      <c r="AG2282" s="3">
        <f t="shared" si="1114"/>
        <v>-1</v>
      </c>
      <c r="AH2282" s="3">
        <f>IF(AC2282&lt;=450,AthetaR30_0,IF(AC2282&gt;=650,AthetaR30_2,(IF(AC2282&lt;=550,AthetaR30_0+(AthetaR30_1-AthetaR30_0)/100*(AC2282-450),AthetaR30_1+(AthetaR30_2-AthetaR30_1)/100*(AC2282-450)))))</f>
        <v>0</v>
      </c>
      <c r="AI2282" s="3">
        <f>IF(AD2282&lt;=450,AthetaR60_0,IF(AD2282&gt;=650,AthetaR60_2,(IF(AD2282&lt;=550,AthetaR60_0+(AthetaR60_1-AthetaR60_0)/100*(AD2282-450),AthetaR60_1+(AthetaR60_2-AthetaR60_1)/100*(AD2282-450)))))</f>
        <v>0.5</v>
      </c>
      <c r="AJ2282" s="3">
        <f>IF(AE2282&lt;=450,AthetaR90_0,IF(AE2282&gt;=650,AthetaR90_2,(IF(AE2282&lt;=550,AthetaR90_0+(AthetaR90_1-AthetaR90_0)/100*(AE2282-450),AthetaR90_1+(AthetaR90_2-AthetaR90_1)/100*(AE2282-450)))))</f>
        <v>1.3</v>
      </c>
      <c r="AK2282" s="3">
        <f>IF(AF2282&lt;=450,AthetaR120_0,IF(AF2282&gt;=650,AthetaR120_2,(IF(AF2282&lt;=550,AthetaR120_0+(AthetaR120_1-AthetaR120_0)/100*(AF2282-450),AthetaR120_1+(AthetaR120_2-AthetaR120_1)/100*(AF2282-450)))))</f>
        <v>1.54</v>
      </c>
      <c r="AL2282" s="24">
        <f t="shared" si="1115"/>
        <v>767.2324877927341</v>
      </c>
      <c r="AM2282" s="14">
        <f t="shared" si="1116"/>
        <v>642.52087639790045</v>
      </c>
    </row>
    <row r="2283" spans="2:39" x14ac:dyDescent="0.25">
      <c r="B2283" s="3">
        <f t="shared" si="1099"/>
        <v>11325</v>
      </c>
      <c r="C2283" s="14">
        <f t="shared" si="1100"/>
        <v>188.75</v>
      </c>
      <c r="D2283" s="11">
        <f t="shared" si="1101"/>
        <v>1116.8462401969637</v>
      </c>
      <c r="E2283" s="11">
        <f t="shared" si="1087"/>
        <v>930.48493129193866</v>
      </c>
      <c r="F2283" s="11">
        <f t="shared" si="1102"/>
        <v>496.19809731498964</v>
      </c>
      <c r="G2283" s="11">
        <f t="shared" si="1088"/>
        <v>767.41340430837874</v>
      </c>
      <c r="H2283" s="11">
        <f t="shared" si="1089"/>
        <v>661.57897206465532</v>
      </c>
      <c r="I2283" s="24">
        <f t="shared" si="1103"/>
        <v>496.19809731498964</v>
      </c>
      <c r="J2283" s="12">
        <f t="shared" si="1090"/>
        <v>0.17418806853714472</v>
      </c>
      <c r="K2283" s="24">
        <f t="shared" si="1091"/>
        <v>663.67976011370183</v>
      </c>
      <c r="L2283" s="12">
        <f t="shared" si="1104"/>
        <v>0.16096999453376415</v>
      </c>
      <c r="M2283" s="24">
        <f t="shared" si="1105"/>
        <v>767.41340430837874</v>
      </c>
      <c r="N2283" s="12">
        <f t="shared" si="1092"/>
        <v>0.37254223262468966</v>
      </c>
      <c r="O2283" s="24">
        <f t="shared" si="1093"/>
        <v>1034.3802251798688</v>
      </c>
      <c r="P2283" s="12">
        <f t="shared" si="1106"/>
        <v>0.18123667436966895</v>
      </c>
      <c r="Q2283" s="24">
        <f t="shared" si="1107"/>
        <v>661.57897206465532</v>
      </c>
      <c r="R2283" s="12">
        <f t="shared" si="1094"/>
        <v>0.25347858368569598</v>
      </c>
      <c r="S2283" s="24">
        <f t="shared" si="1095"/>
        <v>836.13641861766405</v>
      </c>
      <c r="T2283" s="12">
        <f t="shared" si="1108"/>
        <v>0.16715090097559149</v>
      </c>
      <c r="W2283" s="24">
        <f t="shared" si="1109"/>
        <v>785.95859622574517</v>
      </c>
      <c r="X2283" s="24">
        <f t="shared" si="1110"/>
        <v>869.24408961981976</v>
      </c>
      <c r="Y2283" s="13">
        <f t="shared" si="1096"/>
        <v>0.34538991779091455</v>
      </c>
      <c r="Z2283" s="24">
        <f t="shared" si="1097"/>
        <v>3613.1583766548374</v>
      </c>
      <c r="AA2283" s="24">
        <f t="shared" si="1098"/>
        <v>23345.222149103854</v>
      </c>
      <c r="AB2283" s="24">
        <f t="shared" si="1111"/>
        <v>767.41340430837874</v>
      </c>
      <c r="AC2283" s="24">
        <f t="shared" si="1112"/>
        <v>661.57897206465532</v>
      </c>
      <c r="AE2283" s="14">
        <f t="shared" si="1113"/>
        <v>188.75</v>
      </c>
      <c r="AF2283" s="24">
        <f t="shared" si="1117"/>
        <v>500</v>
      </c>
      <c r="AG2283" s="3">
        <f t="shared" si="1114"/>
        <v>-1</v>
      </c>
      <c r="AH2283" s="3">
        <f>IF(AC2283&lt;=450,AthetaR30_0,IF(AC2283&gt;=650,AthetaR30_2,(IF(AC2283&lt;=550,AthetaR30_0+(AthetaR30_1-AthetaR30_0)/100*(AC2283-450),AthetaR30_1+(AthetaR30_2-AthetaR30_1)/100*(AC2283-450)))))</f>
        <v>0</v>
      </c>
      <c r="AI2283" s="3">
        <f>IF(AD2283&lt;=450,AthetaR60_0,IF(AD2283&gt;=650,AthetaR60_2,(IF(AD2283&lt;=550,AthetaR60_0+(AthetaR60_1-AthetaR60_0)/100*(AD2283-450),AthetaR60_1+(AthetaR60_2-AthetaR60_1)/100*(AD2283-450)))))</f>
        <v>0.5</v>
      </c>
      <c r="AJ2283" s="3">
        <f>IF(AE2283&lt;=450,AthetaR90_0,IF(AE2283&gt;=650,AthetaR90_2,(IF(AE2283&lt;=550,AthetaR90_0+(AthetaR90_1-AthetaR90_0)/100*(AE2283-450),AthetaR90_1+(AthetaR90_2-AthetaR90_1)/100*(AE2283-450)))))</f>
        <v>1.3</v>
      </c>
      <c r="AK2283" s="3">
        <f>IF(AF2283&lt;=450,AthetaR120_0,IF(AF2283&gt;=650,AthetaR120_2,(IF(AF2283&lt;=550,AthetaR120_0+(AthetaR120_1-AthetaR120_0)/100*(AF2283-450),AthetaR120_1+(AthetaR120_2-AthetaR120_1)/100*(AF2283-450)))))</f>
        <v>1.54</v>
      </c>
      <c r="AL2283" s="24">
        <f t="shared" si="1115"/>
        <v>767.41340430837874</v>
      </c>
      <c r="AM2283" s="14">
        <f t="shared" si="1116"/>
        <v>642.66055265024727</v>
      </c>
    </row>
    <row r="2284" spans="2:39" x14ac:dyDescent="0.25">
      <c r="B2284" s="3">
        <f t="shared" si="1099"/>
        <v>11330</v>
      </c>
      <c r="C2284" s="14">
        <f t="shared" si="1100"/>
        <v>188.83333333333334</v>
      </c>
      <c r="D2284" s="11">
        <f t="shared" si="1101"/>
        <v>1116.9123326533756</v>
      </c>
      <c r="E2284" s="11">
        <f t="shared" si="1087"/>
        <v>930.69872964059073</v>
      </c>
      <c r="F2284" s="11">
        <f t="shared" si="1102"/>
        <v>496.35906730952343</v>
      </c>
      <c r="G2284" s="11">
        <f t="shared" si="1088"/>
        <v>767.59464098274839</v>
      </c>
      <c r="H2284" s="11">
        <f t="shared" si="1089"/>
        <v>661.74612296563089</v>
      </c>
      <c r="I2284" s="24">
        <f t="shared" si="1103"/>
        <v>496.35906730952343</v>
      </c>
      <c r="J2284" s="12">
        <f t="shared" si="1090"/>
        <v>0.17415698447332686</v>
      </c>
      <c r="K2284" s="24">
        <f t="shared" si="1091"/>
        <v>663.79821567883687</v>
      </c>
      <c r="L2284" s="12">
        <f t="shared" si="1104"/>
        <v>0.16091859025658639</v>
      </c>
      <c r="M2284" s="24">
        <f t="shared" si="1105"/>
        <v>767.59464098274839</v>
      </c>
      <c r="N2284" s="12">
        <f t="shared" si="1092"/>
        <v>0.37341719446483351</v>
      </c>
      <c r="O2284" s="24">
        <f t="shared" si="1093"/>
        <v>1031.9565466812692</v>
      </c>
      <c r="P2284" s="12">
        <f t="shared" si="1106"/>
        <v>0.1815548859770082</v>
      </c>
      <c r="Q2284" s="24">
        <f t="shared" si="1107"/>
        <v>661.74612296563089</v>
      </c>
      <c r="R2284" s="12">
        <f t="shared" si="1094"/>
        <v>0.25336557429217604</v>
      </c>
      <c r="S2284" s="24">
        <f t="shared" si="1095"/>
        <v>836.50936300772935</v>
      </c>
      <c r="T2284" s="12">
        <f t="shared" si="1108"/>
        <v>0.16704553510389858</v>
      </c>
      <c r="W2284" s="24">
        <f t="shared" si="1109"/>
        <v>786.30398614353612</v>
      </c>
      <c r="X2284" s="24">
        <f t="shared" si="1110"/>
        <v>867.21908839897947</v>
      </c>
      <c r="Y2284" s="13">
        <f t="shared" si="1096"/>
        <v>0.34610053694750381</v>
      </c>
      <c r="Z2284" s="24">
        <f t="shared" si="1097"/>
        <v>3609.8685874263651</v>
      </c>
      <c r="AA2284" s="24">
        <f t="shared" si="1098"/>
        <v>23341.045426638833</v>
      </c>
      <c r="AB2284" s="24">
        <f t="shared" si="1111"/>
        <v>767.59464098274839</v>
      </c>
      <c r="AC2284" s="24">
        <f t="shared" si="1112"/>
        <v>661.74612296563089</v>
      </c>
      <c r="AE2284" s="14">
        <f t="shared" si="1113"/>
        <v>188.83333333333334</v>
      </c>
      <c r="AF2284" s="24">
        <f t="shared" si="1117"/>
        <v>500</v>
      </c>
      <c r="AG2284" s="3">
        <f t="shared" si="1114"/>
        <v>-1</v>
      </c>
      <c r="AH2284" s="3">
        <f>IF(AC2284&lt;=450,AthetaR30_0,IF(AC2284&gt;=650,AthetaR30_2,(IF(AC2284&lt;=550,AthetaR30_0+(AthetaR30_1-AthetaR30_0)/100*(AC2284-450),AthetaR30_1+(AthetaR30_2-AthetaR30_1)/100*(AC2284-450)))))</f>
        <v>0</v>
      </c>
      <c r="AI2284" s="3">
        <f>IF(AD2284&lt;=450,AthetaR60_0,IF(AD2284&gt;=650,AthetaR60_2,(IF(AD2284&lt;=550,AthetaR60_0+(AthetaR60_1-AthetaR60_0)/100*(AD2284-450),AthetaR60_1+(AthetaR60_2-AthetaR60_1)/100*(AD2284-450)))))</f>
        <v>0.5</v>
      </c>
      <c r="AJ2284" s="3">
        <f>IF(AE2284&lt;=450,AthetaR90_0,IF(AE2284&gt;=650,AthetaR90_2,(IF(AE2284&lt;=550,AthetaR90_0+(AthetaR90_1-AthetaR90_0)/100*(AE2284-450),AthetaR90_1+(AthetaR90_2-AthetaR90_1)/100*(AE2284-450)))))</f>
        <v>1.3</v>
      </c>
      <c r="AK2284" s="3">
        <f>IF(AF2284&lt;=450,AthetaR120_0,IF(AF2284&gt;=650,AthetaR120_2,(IF(AF2284&lt;=550,AthetaR120_0+(AthetaR120_1-AthetaR120_0)/100*(AF2284-450),AthetaR120_1+(AthetaR120_2-AthetaR120_1)/100*(AF2284-450)))))</f>
        <v>1.54</v>
      </c>
      <c r="AL2284" s="24">
        <f t="shared" si="1115"/>
        <v>767.59464098274839</v>
      </c>
      <c r="AM2284" s="14">
        <f t="shared" si="1116"/>
        <v>642.80006768362182</v>
      </c>
    </row>
    <row r="2285" spans="2:39" x14ac:dyDescent="0.25">
      <c r="B2285" s="3">
        <f t="shared" si="1099"/>
        <v>11335</v>
      </c>
      <c r="C2285" s="14">
        <f t="shared" si="1100"/>
        <v>188.91666666666666</v>
      </c>
      <c r="D2285" s="11">
        <f t="shared" si="1101"/>
        <v>1116.9783959684921</v>
      </c>
      <c r="E2285" s="11">
        <f t="shared" si="1087"/>
        <v>930.91252798924279</v>
      </c>
      <c r="F2285" s="11">
        <f t="shared" si="1102"/>
        <v>496.51998589978001</v>
      </c>
      <c r="G2285" s="11">
        <f t="shared" si="1088"/>
        <v>767.77619586872538</v>
      </c>
      <c r="H2285" s="11">
        <f t="shared" si="1089"/>
        <v>661.91316850073474</v>
      </c>
      <c r="I2285" s="24">
        <f t="shared" si="1103"/>
        <v>496.51998589978001</v>
      </c>
      <c r="J2285" s="12">
        <f t="shared" si="1090"/>
        <v>0.1741258994725195</v>
      </c>
      <c r="K2285" s="24">
        <f t="shared" si="1091"/>
        <v>663.91671710873788</v>
      </c>
      <c r="L2285" s="12">
        <f t="shared" si="1104"/>
        <v>0.16086719816350836</v>
      </c>
      <c r="M2285" s="24">
        <f t="shared" si="1105"/>
        <v>767.77619586872538</v>
      </c>
      <c r="N2285" s="12">
        <f t="shared" si="1092"/>
        <v>0.37428911545630117</v>
      </c>
      <c r="O2285" s="24">
        <f t="shared" si="1093"/>
        <v>1029.5525639359071</v>
      </c>
      <c r="P2285" s="12">
        <f t="shared" si="1106"/>
        <v>0.18187115511081159</v>
      </c>
      <c r="Q2285" s="24">
        <f t="shared" si="1107"/>
        <v>661.91316850073474</v>
      </c>
      <c r="R2285" s="12">
        <f t="shared" si="1094"/>
        <v>0.2532522413675164</v>
      </c>
      <c r="S2285" s="24">
        <f t="shared" si="1095"/>
        <v>836.88370935942521</v>
      </c>
      <c r="T2285" s="12">
        <f t="shared" si="1108"/>
        <v>0.16694002566242364</v>
      </c>
      <c r="W2285" s="24">
        <f t="shared" si="1109"/>
        <v>786.65008668048358</v>
      </c>
      <c r="X2285" s="24">
        <f t="shared" si="1110"/>
        <v>865.2151346558361</v>
      </c>
      <c r="Y2285" s="13">
        <f t="shared" si="1096"/>
        <v>0.34680431743678164</v>
      </c>
      <c r="Z2285" s="24">
        <f t="shared" si="1097"/>
        <v>3606.5610327189802</v>
      </c>
      <c r="AA2285" s="24">
        <f t="shared" si="1098"/>
        <v>23336.752190739058</v>
      </c>
      <c r="AB2285" s="24">
        <f t="shared" si="1111"/>
        <v>767.77619586872538</v>
      </c>
      <c r="AC2285" s="24">
        <f t="shared" si="1112"/>
        <v>661.91316850073474</v>
      </c>
      <c r="AE2285" s="14">
        <f t="shared" si="1113"/>
        <v>188.91666666666666</v>
      </c>
      <c r="AF2285" s="24">
        <f t="shared" si="1117"/>
        <v>500</v>
      </c>
      <c r="AG2285" s="3">
        <f t="shared" si="1114"/>
        <v>-1</v>
      </c>
      <c r="AH2285" s="3">
        <f>IF(AC2285&lt;=450,AthetaR30_0,IF(AC2285&gt;=650,AthetaR30_2,(IF(AC2285&lt;=550,AthetaR30_0+(AthetaR30_1-AthetaR30_0)/100*(AC2285-450),AthetaR30_1+(AthetaR30_2-AthetaR30_1)/100*(AC2285-450)))))</f>
        <v>0</v>
      </c>
      <c r="AI2285" s="3">
        <f>IF(AD2285&lt;=450,AthetaR60_0,IF(AD2285&gt;=650,AthetaR60_2,(IF(AD2285&lt;=550,AthetaR60_0+(AthetaR60_1-AthetaR60_0)/100*(AD2285-450),AthetaR60_1+(AthetaR60_2-AthetaR60_1)/100*(AD2285-450)))))</f>
        <v>0.5</v>
      </c>
      <c r="AJ2285" s="3">
        <f>IF(AE2285&lt;=450,AthetaR90_0,IF(AE2285&gt;=650,AthetaR90_2,(IF(AE2285&lt;=550,AthetaR90_0+(AthetaR90_1-AthetaR90_0)/100*(AE2285-450),AthetaR90_1+(AthetaR90_2-AthetaR90_1)/100*(AE2285-450)))))</f>
        <v>1.3</v>
      </c>
      <c r="AK2285" s="3">
        <f>IF(AF2285&lt;=450,AthetaR120_0,IF(AF2285&gt;=650,AthetaR120_2,(IF(AF2285&lt;=550,AthetaR120_0+(AthetaR120_1-AthetaR120_0)/100*(AF2285-450),AthetaR120_1+(AthetaR120_2-AthetaR120_1)/100*(AF2285-450)))))</f>
        <v>1.54</v>
      </c>
      <c r="AL2285" s="24">
        <f t="shared" si="1115"/>
        <v>767.77619586872538</v>
      </c>
      <c r="AM2285" s="14">
        <f t="shared" si="1116"/>
        <v>642.93942178816587</v>
      </c>
    </row>
    <row r="2286" spans="2:39" x14ac:dyDescent="0.25">
      <c r="B2286" s="3">
        <f t="shared" si="1099"/>
        <v>11340</v>
      </c>
      <c r="C2286" s="14">
        <f t="shared" si="1100"/>
        <v>189</v>
      </c>
      <c r="D2286" s="11">
        <f t="shared" si="1101"/>
        <v>1117.0444301679993</v>
      </c>
      <c r="E2286" s="11">
        <f t="shared" si="1087"/>
        <v>931.12632633789497</v>
      </c>
      <c r="F2286" s="11">
        <f t="shared" si="1102"/>
        <v>496.6808530979435</v>
      </c>
      <c r="G2286" s="11">
        <f t="shared" si="1088"/>
        <v>767.95806702383618</v>
      </c>
      <c r="H2286" s="11">
        <f t="shared" si="1089"/>
        <v>662.08010852639711</v>
      </c>
      <c r="I2286" s="24">
        <f t="shared" si="1103"/>
        <v>496.6808530979435</v>
      </c>
      <c r="J2286" s="12">
        <f t="shared" si="1090"/>
        <v>0.17409481354579015</v>
      </c>
      <c r="K2286" s="24">
        <f t="shared" si="1091"/>
        <v>664.03526438767221</v>
      </c>
      <c r="L2286" s="12">
        <f t="shared" si="1104"/>
        <v>0.16081581826617339</v>
      </c>
      <c r="M2286" s="24">
        <f t="shared" si="1105"/>
        <v>767.95806702383618</v>
      </c>
      <c r="N2286" s="12">
        <f t="shared" si="1092"/>
        <v>0.37515799817113532</v>
      </c>
      <c r="O2286" s="24">
        <f t="shared" si="1093"/>
        <v>1027.1680741178091</v>
      </c>
      <c r="P2286" s="12">
        <f t="shared" si="1106"/>
        <v>0.18218548649028579</v>
      </c>
      <c r="Q2286" s="24">
        <f t="shared" si="1107"/>
        <v>662.08010852639711</v>
      </c>
      <c r="R2286" s="12">
        <f t="shared" si="1094"/>
        <v>0.25313858368622932</v>
      </c>
      <c r="S2286" s="24">
        <f t="shared" si="1095"/>
        <v>837.25946504442459</v>
      </c>
      <c r="T2286" s="12">
        <f t="shared" si="1108"/>
        <v>0.16683437202707066</v>
      </c>
      <c r="W2286" s="24">
        <f t="shared" si="1109"/>
        <v>786.99689099792033</v>
      </c>
      <c r="X2286" s="24">
        <f t="shared" si="1110"/>
        <v>863.23195328222448</v>
      </c>
      <c r="Y2286" s="13">
        <f t="shared" si="1096"/>
        <v>0.34750128094409238</v>
      </c>
      <c r="Z2286" s="24">
        <f t="shared" si="1097"/>
        <v>3603.2358834993656</v>
      </c>
      <c r="AA2286" s="24">
        <f t="shared" si="1098"/>
        <v>23332.343048995044</v>
      </c>
      <c r="AB2286" s="24">
        <f t="shared" si="1111"/>
        <v>767.95806702383618</v>
      </c>
      <c r="AC2286" s="24">
        <f t="shared" si="1112"/>
        <v>662.08010852639711</v>
      </c>
      <c r="AE2286" s="14">
        <f t="shared" si="1113"/>
        <v>189</v>
      </c>
      <c r="AF2286" s="24">
        <f t="shared" si="1117"/>
        <v>500</v>
      </c>
      <c r="AG2286" s="3">
        <f t="shared" si="1114"/>
        <v>-1</v>
      </c>
      <c r="AH2286" s="3">
        <f>IF(AC2286&lt;=450,AthetaR30_0,IF(AC2286&gt;=650,AthetaR30_2,(IF(AC2286&lt;=550,AthetaR30_0+(AthetaR30_1-AthetaR30_0)/100*(AC2286-450),AthetaR30_1+(AthetaR30_2-AthetaR30_1)/100*(AC2286-450)))))</f>
        <v>0</v>
      </c>
      <c r="AI2286" s="3">
        <f>IF(AD2286&lt;=450,AthetaR60_0,IF(AD2286&gt;=650,AthetaR60_2,(IF(AD2286&lt;=550,AthetaR60_0+(AthetaR60_1-AthetaR60_0)/100*(AD2286-450),AthetaR60_1+(AthetaR60_2-AthetaR60_1)/100*(AD2286-450)))))</f>
        <v>0.5</v>
      </c>
      <c r="AJ2286" s="3">
        <f>IF(AE2286&lt;=450,AthetaR90_0,IF(AE2286&gt;=650,AthetaR90_2,(IF(AE2286&lt;=550,AthetaR90_0+(AthetaR90_1-AthetaR90_0)/100*(AE2286-450),AthetaR90_1+(AthetaR90_2-AthetaR90_1)/100*(AE2286-450)))))</f>
        <v>1.3</v>
      </c>
      <c r="AK2286" s="3">
        <f>IF(AF2286&lt;=450,AthetaR120_0,IF(AF2286&gt;=650,AthetaR120_2,(IF(AF2286&lt;=550,AthetaR120_0+(AthetaR120_1-AthetaR120_0)/100*(AF2286-450),AthetaR120_1+(AthetaR120_2-AthetaR120_1)/100*(AF2286-450)))))</f>
        <v>1.54</v>
      </c>
      <c r="AL2286" s="24">
        <f t="shared" si="1115"/>
        <v>767.95806702383618</v>
      </c>
      <c r="AM2286" s="14">
        <f t="shared" si="1116"/>
        <v>643.07861525253293</v>
      </c>
    </row>
    <row r="2287" spans="2:39" x14ac:dyDescent="0.25">
      <c r="B2287" s="3">
        <f t="shared" si="1099"/>
        <v>11345</v>
      </c>
      <c r="C2287" s="14">
        <f t="shared" si="1100"/>
        <v>189.08333333333334</v>
      </c>
      <c r="D2287" s="11">
        <f t="shared" si="1101"/>
        <v>1117.1104352775499</v>
      </c>
      <c r="E2287" s="11">
        <f t="shared" si="1087"/>
        <v>931.34012468654703</v>
      </c>
      <c r="F2287" s="11">
        <f t="shared" si="1102"/>
        <v>496.8416689162097</v>
      </c>
      <c r="G2287" s="11">
        <f t="shared" si="1088"/>
        <v>768.14025251032649</v>
      </c>
      <c r="H2287" s="11">
        <f t="shared" si="1089"/>
        <v>662.24694289842421</v>
      </c>
      <c r="I2287" s="24">
        <f t="shared" si="1103"/>
        <v>496.8416689162097</v>
      </c>
      <c r="J2287" s="12">
        <f t="shared" si="1090"/>
        <v>0.17406372670420819</v>
      </c>
      <c r="K2287" s="24">
        <f t="shared" si="1091"/>
        <v>664.15385749986001</v>
      </c>
      <c r="L2287" s="12">
        <f t="shared" si="1104"/>
        <v>0.16076445057618657</v>
      </c>
      <c r="M2287" s="24">
        <f t="shared" si="1105"/>
        <v>768.14025251032649</v>
      </c>
      <c r="N2287" s="12">
        <f t="shared" si="1092"/>
        <v>0.37602384535637379</v>
      </c>
      <c r="O2287" s="24">
        <f t="shared" si="1093"/>
        <v>1024.8028768125721</v>
      </c>
      <c r="P2287" s="12">
        <f t="shared" si="1106"/>
        <v>0.1824978849078267</v>
      </c>
      <c r="Q2287" s="24">
        <f t="shared" si="1107"/>
        <v>662.24694289842421</v>
      </c>
      <c r="R2287" s="12">
        <f t="shared" si="1094"/>
        <v>0.25302460001750349</v>
      </c>
      <c r="S2287" s="24">
        <f t="shared" si="1095"/>
        <v>837.63663748336751</v>
      </c>
      <c r="T2287" s="12">
        <f t="shared" si="1108"/>
        <v>0.16672857357074769</v>
      </c>
      <c r="W2287" s="24">
        <f t="shared" si="1109"/>
        <v>787.34439227886446</v>
      </c>
      <c r="X2287" s="24">
        <f t="shared" si="1110"/>
        <v>861.26927328994407</v>
      </c>
      <c r="Y2287" s="13">
        <f t="shared" si="1096"/>
        <v>0.34819144956108683</v>
      </c>
      <c r="Z2287" s="24">
        <f t="shared" si="1097"/>
        <v>3599.8933101920643</v>
      </c>
      <c r="AA2287" s="24">
        <f t="shared" si="1098"/>
        <v>23327.818608749065</v>
      </c>
      <c r="AB2287" s="24">
        <f t="shared" si="1111"/>
        <v>768.14025251032649</v>
      </c>
      <c r="AC2287" s="24">
        <f t="shared" si="1112"/>
        <v>662.24694289842421</v>
      </c>
      <c r="AE2287" s="14">
        <f t="shared" si="1113"/>
        <v>189.08333333333334</v>
      </c>
      <c r="AF2287" s="24">
        <f t="shared" si="1117"/>
        <v>500</v>
      </c>
      <c r="AG2287" s="3">
        <f t="shared" si="1114"/>
        <v>-1</v>
      </c>
      <c r="AH2287" s="3">
        <f>IF(AC2287&lt;=450,AthetaR30_0,IF(AC2287&gt;=650,AthetaR30_2,(IF(AC2287&lt;=550,AthetaR30_0+(AthetaR30_1-AthetaR30_0)/100*(AC2287-450),AthetaR30_1+(AthetaR30_2-AthetaR30_1)/100*(AC2287-450)))))</f>
        <v>0</v>
      </c>
      <c r="AI2287" s="3">
        <f>IF(AD2287&lt;=450,AthetaR60_0,IF(AD2287&gt;=650,AthetaR60_2,(IF(AD2287&lt;=550,AthetaR60_0+(AthetaR60_1-AthetaR60_0)/100*(AD2287-450),AthetaR60_1+(AthetaR60_2-AthetaR60_1)/100*(AD2287-450)))))</f>
        <v>0.5</v>
      </c>
      <c r="AJ2287" s="3">
        <f>IF(AE2287&lt;=450,AthetaR90_0,IF(AE2287&gt;=650,AthetaR90_2,(IF(AE2287&lt;=550,AthetaR90_0+(AthetaR90_1-AthetaR90_0)/100*(AE2287-450),AthetaR90_1+(AthetaR90_2-AthetaR90_1)/100*(AE2287-450)))))</f>
        <v>1.3</v>
      </c>
      <c r="AK2287" s="3">
        <f>IF(AF2287&lt;=450,AthetaR120_0,IF(AF2287&gt;=650,AthetaR120_2,(IF(AF2287&lt;=550,AthetaR120_0+(AthetaR120_1-AthetaR120_0)/100*(AF2287-450),AthetaR120_1+(AthetaR120_2-AthetaR120_1)/100*(AF2287-450)))))</f>
        <v>1.54</v>
      </c>
      <c r="AL2287" s="24">
        <f t="shared" si="1115"/>
        <v>768.14025251032649</v>
      </c>
      <c r="AM2287" s="14">
        <f t="shared" si="1116"/>
        <v>643.21764836385591</v>
      </c>
    </row>
    <row r="2288" spans="2:39" x14ac:dyDescent="0.25">
      <c r="B2288" s="3">
        <f t="shared" si="1099"/>
        <v>11350</v>
      </c>
      <c r="C2288" s="14">
        <f t="shared" si="1100"/>
        <v>189.16666666666666</v>
      </c>
      <c r="D2288" s="11">
        <f t="shared" si="1101"/>
        <v>1117.1764113227623</v>
      </c>
      <c r="E2288" s="11">
        <f t="shared" si="1087"/>
        <v>931.55392303519909</v>
      </c>
      <c r="F2288" s="11">
        <f t="shared" si="1102"/>
        <v>497.00243336678591</v>
      </c>
      <c r="G2288" s="11">
        <f t="shared" si="1088"/>
        <v>768.32275039523427</v>
      </c>
      <c r="H2288" s="11">
        <f t="shared" si="1089"/>
        <v>662.41367147199492</v>
      </c>
      <c r="I2288" s="24">
        <f t="shared" si="1103"/>
        <v>497.00243336678591</v>
      </c>
      <c r="J2288" s="12">
        <f t="shared" si="1090"/>
        <v>0.17403263895884458</v>
      </c>
      <c r="K2288" s="24">
        <f t="shared" si="1091"/>
        <v>664.27249642947538</v>
      </c>
      <c r="L2288" s="12">
        <f t="shared" si="1104"/>
        <v>0.16071309510515028</v>
      </c>
      <c r="M2288" s="24">
        <f t="shared" si="1105"/>
        <v>768.32275039523427</v>
      </c>
      <c r="N2288" s="12">
        <f t="shared" si="1092"/>
        <v>0.37688665993086362</v>
      </c>
      <c r="O2288" s="24">
        <f t="shared" si="1093"/>
        <v>1022.4567739861807</v>
      </c>
      <c r="P2288" s="12">
        <f t="shared" si="1106"/>
        <v>0.18280835522730243</v>
      </c>
      <c r="Q2288" s="24">
        <f t="shared" si="1107"/>
        <v>662.41367147199492</v>
      </c>
      <c r="R2288" s="12">
        <f t="shared" si="1094"/>
        <v>0.25291028912518326</v>
      </c>
      <c r="S2288" s="24">
        <f t="shared" si="1095"/>
        <v>838.01523414624774</v>
      </c>
      <c r="T2288" s="12">
        <f t="shared" si="1108"/>
        <v>0.16662262966340519</v>
      </c>
      <c r="W2288" s="24">
        <f t="shared" si="1109"/>
        <v>787.69258372842557</v>
      </c>
      <c r="X2288" s="24">
        <f t="shared" si="1110"/>
        <v>859.32682774457999</v>
      </c>
      <c r="Y2288" s="13">
        <f t="shared" si="1096"/>
        <v>0.34887484577308364</v>
      </c>
      <c r="Z2288" s="24">
        <f t="shared" si="1097"/>
        <v>3596.5334826693379</v>
      </c>
      <c r="AA2288" s="24">
        <f t="shared" si="1098"/>
        <v>23323.179477049762</v>
      </c>
      <c r="AB2288" s="24">
        <f t="shared" si="1111"/>
        <v>768.32275039523427</v>
      </c>
      <c r="AC2288" s="24">
        <f t="shared" si="1112"/>
        <v>662.41367147199492</v>
      </c>
      <c r="AE2288" s="14">
        <f t="shared" si="1113"/>
        <v>189.16666666666666</v>
      </c>
      <c r="AF2288" s="24">
        <f t="shared" si="1117"/>
        <v>500</v>
      </c>
      <c r="AG2288" s="3">
        <f t="shared" si="1114"/>
        <v>-1</v>
      </c>
      <c r="AH2288" s="3">
        <f>IF(AC2288&lt;=450,AthetaR30_0,IF(AC2288&gt;=650,AthetaR30_2,(IF(AC2288&lt;=550,AthetaR30_0+(AthetaR30_1-AthetaR30_0)/100*(AC2288-450),AthetaR30_1+(AthetaR30_2-AthetaR30_1)/100*(AC2288-450)))))</f>
        <v>0</v>
      </c>
      <c r="AI2288" s="3">
        <f>IF(AD2288&lt;=450,AthetaR60_0,IF(AD2288&gt;=650,AthetaR60_2,(IF(AD2288&lt;=550,AthetaR60_0+(AthetaR60_1-AthetaR60_0)/100*(AD2288-450),AthetaR60_1+(AthetaR60_2-AthetaR60_1)/100*(AD2288-450)))))</f>
        <v>0.5</v>
      </c>
      <c r="AJ2288" s="3">
        <f>IF(AE2288&lt;=450,AthetaR90_0,IF(AE2288&gt;=650,AthetaR90_2,(IF(AE2288&lt;=550,AthetaR90_0+(AthetaR90_1-AthetaR90_0)/100*(AE2288-450),AthetaR90_1+(AthetaR90_2-AthetaR90_1)/100*(AE2288-450)))))</f>
        <v>1.3</v>
      </c>
      <c r="AK2288" s="3">
        <f>IF(AF2288&lt;=450,AthetaR120_0,IF(AF2288&gt;=650,AthetaR120_2,(IF(AF2288&lt;=550,AthetaR120_0+(AthetaR120_1-AthetaR120_0)/100*(AF2288-450),AthetaR120_1+(AthetaR120_2-AthetaR120_1)/100*(AF2288-450)))))</f>
        <v>1.54</v>
      </c>
      <c r="AL2288" s="24">
        <f t="shared" si="1115"/>
        <v>768.32275039523427</v>
      </c>
      <c r="AM2288" s="14">
        <f t="shared" si="1116"/>
        <v>643.35652140771379</v>
      </c>
    </row>
    <row r="2289" spans="2:39" x14ac:dyDescent="0.25">
      <c r="B2289" s="3">
        <f t="shared" si="1099"/>
        <v>11355</v>
      </c>
      <c r="C2289" s="14">
        <f t="shared" si="1100"/>
        <v>189.25</v>
      </c>
      <c r="D2289" s="11">
        <f t="shared" si="1101"/>
        <v>1117.2423583292216</v>
      </c>
      <c r="E2289" s="11">
        <f t="shared" si="1087"/>
        <v>931.76772138385115</v>
      </c>
      <c r="F2289" s="11">
        <f t="shared" si="1102"/>
        <v>497.16314646189107</v>
      </c>
      <c r="G2289" s="11">
        <f t="shared" si="1088"/>
        <v>768.50555875046155</v>
      </c>
      <c r="H2289" s="11">
        <f t="shared" si="1089"/>
        <v>662.5802941016583</v>
      </c>
      <c r="I2289" s="24">
        <f t="shared" si="1103"/>
        <v>497.16314646189107</v>
      </c>
      <c r="J2289" s="12">
        <f t="shared" si="1090"/>
        <v>0.17400155032077216</v>
      </c>
      <c r="K2289" s="24">
        <f t="shared" si="1091"/>
        <v>664.39118116064526</v>
      </c>
      <c r="L2289" s="12">
        <f t="shared" si="1104"/>
        <v>0.16066175186463263</v>
      </c>
      <c r="M2289" s="24">
        <f t="shared" si="1105"/>
        <v>768.50555875046155</v>
      </c>
      <c r="N2289" s="12">
        <f t="shared" si="1092"/>
        <v>0.37774644498210763</v>
      </c>
      <c r="O2289" s="24">
        <f t="shared" si="1093"/>
        <v>1020.1295699542326</v>
      </c>
      <c r="P2289" s="12">
        <f t="shared" si="1106"/>
        <v>0.18311690238221193</v>
      </c>
      <c r="Q2289" s="24">
        <f t="shared" si="1107"/>
        <v>662.5802941016583</v>
      </c>
      <c r="R2289" s="12">
        <f t="shared" si="1094"/>
        <v>0.25279564976774505</v>
      </c>
      <c r="S2289" s="24">
        <f t="shared" si="1095"/>
        <v>838.39526255280566</v>
      </c>
      <c r="T2289" s="12">
        <f t="shared" si="1108"/>
        <v>0.16651653967197572</v>
      </c>
      <c r="W2289" s="24">
        <f t="shared" si="1109"/>
        <v>788.04145857419871</v>
      </c>
      <c r="X2289" s="24">
        <f t="shared" si="1110"/>
        <v>857.4043537003879</v>
      </c>
      <c r="Y2289" s="13">
        <f t="shared" si="1096"/>
        <v>0.34955149244661776</v>
      </c>
      <c r="Z2289" s="24">
        <f t="shared" si="1097"/>
        <v>3593.1565702413109</v>
      </c>
      <c r="AA2289" s="24">
        <f t="shared" si="1098"/>
        <v>23318.426260605993</v>
      </c>
      <c r="AB2289" s="24">
        <f t="shared" si="1111"/>
        <v>768.50555875046155</v>
      </c>
      <c r="AC2289" s="24">
        <f t="shared" si="1112"/>
        <v>662.5802941016583</v>
      </c>
      <c r="AE2289" s="14">
        <f t="shared" si="1113"/>
        <v>189.25</v>
      </c>
      <c r="AF2289" s="24">
        <f t="shared" si="1117"/>
        <v>500</v>
      </c>
      <c r="AG2289" s="3">
        <f t="shared" si="1114"/>
        <v>-1</v>
      </c>
      <c r="AH2289" s="3">
        <f>IF(AC2289&lt;=450,AthetaR30_0,IF(AC2289&gt;=650,AthetaR30_2,(IF(AC2289&lt;=550,AthetaR30_0+(AthetaR30_1-AthetaR30_0)/100*(AC2289-450),AthetaR30_1+(AthetaR30_2-AthetaR30_1)/100*(AC2289-450)))))</f>
        <v>0</v>
      </c>
      <c r="AI2289" s="3">
        <f>IF(AD2289&lt;=450,AthetaR60_0,IF(AD2289&gt;=650,AthetaR60_2,(IF(AD2289&lt;=550,AthetaR60_0+(AthetaR60_1-AthetaR60_0)/100*(AD2289-450),AthetaR60_1+(AthetaR60_2-AthetaR60_1)/100*(AD2289-450)))))</f>
        <v>0.5</v>
      </c>
      <c r="AJ2289" s="3">
        <f>IF(AE2289&lt;=450,AthetaR90_0,IF(AE2289&gt;=650,AthetaR90_2,(IF(AE2289&lt;=550,AthetaR90_0+(AthetaR90_1-AthetaR90_0)/100*(AE2289-450),AthetaR90_1+(AthetaR90_2-AthetaR90_1)/100*(AE2289-450)))))</f>
        <v>1.3</v>
      </c>
      <c r="AK2289" s="3">
        <f>IF(AF2289&lt;=450,AthetaR120_0,IF(AF2289&gt;=650,AthetaR120_2,(IF(AF2289&lt;=550,AthetaR120_0+(AthetaR120_1-AthetaR120_0)/100*(AF2289-450),AthetaR120_1+(AthetaR120_2-AthetaR120_1)/100*(AF2289-450)))))</f>
        <v>1.54</v>
      </c>
      <c r="AL2289" s="24">
        <f t="shared" si="1115"/>
        <v>768.50555875046155</v>
      </c>
      <c r="AM2289" s="14">
        <f t="shared" si="1116"/>
        <v>643.49523466810194</v>
      </c>
    </row>
    <row r="2290" spans="2:39" x14ac:dyDescent="0.25">
      <c r="B2290" s="3">
        <f t="shared" si="1099"/>
        <v>11360</v>
      </c>
      <c r="C2290" s="14">
        <f t="shared" si="1100"/>
        <v>189.33333333333334</v>
      </c>
      <c r="D2290" s="11">
        <f t="shared" si="1101"/>
        <v>1117.3082763224786</v>
      </c>
      <c r="E2290" s="11">
        <f t="shared" si="1087"/>
        <v>931.98151973250333</v>
      </c>
      <c r="F2290" s="11">
        <f t="shared" si="1102"/>
        <v>497.32380821375568</v>
      </c>
      <c r="G2290" s="11">
        <f t="shared" si="1088"/>
        <v>768.68867565284381</v>
      </c>
      <c r="H2290" s="11">
        <f t="shared" si="1089"/>
        <v>662.74681064133028</v>
      </c>
      <c r="I2290" s="24">
        <f t="shared" si="1103"/>
        <v>497.32380821375568</v>
      </c>
      <c r="J2290" s="12">
        <f t="shared" si="1090"/>
        <v>0.17397046080106529</v>
      </c>
      <c r="K2290" s="24">
        <f t="shared" si="1091"/>
        <v>664.50991167745065</v>
      </c>
      <c r="L2290" s="12">
        <f t="shared" si="1104"/>
        <v>0.16061042086619531</v>
      </c>
      <c r="M2290" s="24">
        <f t="shared" si="1105"/>
        <v>768.68867565284381</v>
      </c>
      <c r="N2290" s="12">
        <f t="shared" si="1092"/>
        <v>0.37860320376313616</v>
      </c>
      <c r="O2290" s="24">
        <f t="shared" si="1093"/>
        <v>1017.8210713515848</v>
      </c>
      <c r="P2290" s="12">
        <f t="shared" si="1106"/>
        <v>0.18342353137399506</v>
      </c>
      <c r="Q2290" s="24">
        <f t="shared" si="1107"/>
        <v>662.74681064133028</v>
      </c>
      <c r="R2290" s="12">
        <f t="shared" si="1094"/>
        <v>0.25268068069827537</v>
      </c>
      <c r="S2290" s="24">
        <f t="shared" si="1095"/>
        <v>838.77673027292201</v>
      </c>
      <c r="T2290" s="12">
        <f t="shared" si="1108"/>
        <v>0.16641030296040082</v>
      </c>
      <c r="W2290" s="24">
        <f t="shared" si="1109"/>
        <v>788.39101006664532</v>
      </c>
      <c r="X2290" s="24">
        <f t="shared" si="1110"/>
        <v>855.50159213623397</v>
      </c>
      <c r="Y2290" s="13">
        <f t="shared" si="1096"/>
        <v>0.35022141281722236</v>
      </c>
      <c r="Z2290" s="24">
        <f t="shared" si="1097"/>
        <v>3589.7627416464502</v>
      </c>
      <c r="AA2290" s="24">
        <f t="shared" si="1098"/>
        <v>23313.559565743679</v>
      </c>
      <c r="AB2290" s="24">
        <f t="shared" si="1111"/>
        <v>768.68867565284381</v>
      </c>
      <c r="AC2290" s="24">
        <f t="shared" si="1112"/>
        <v>662.74681064133028</v>
      </c>
      <c r="AE2290" s="14">
        <f t="shared" si="1113"/>
        <v>189.33333333333334</v>
      </c>
      <c r="AF2290" s="24">
        <f t="shared" si="1117"/>
        <v>500</v>
      </c>
      <c r="AG2290" s="3">
        <f t="shared" si="1114"/>
        <v>-1</v>
      </c>
      <c r="AH2290" s="3">
        <f>IF(AC2290&lt;=450,AthetaR30_0,IF(AC2290&gt;=650,AthetaR30_2,(IF(AC2290&lt;=550,AthetaR30_0+(AthetaR30_1-AthetaR30_0)/100*(AC2290-450),AthetaR30_1+(AthetaR30_2-AthetaR30_1)/100*(AC2290-450)))))</f>
        <v>0</v>
      </c>
      <c r="AI2290" s="3">
        <f>IF(AD2290&lt;=450,AthetaR60_0,IF(AD2290&gt;=650,AthetaR60_2,(IF(AD2290&lt;=550,AthetaR60_0+(AthetaR60_1-AthetaR60_0)/100*(AD2290-450),AthetaR60_1+(AthetaR60_2-AthetaR60_1)/100*(AD2290-450)))))</f>
        <v>0.5</v>
      </c>
      <c r="AJ2290" s="3">
        <f>IF(AE2290&lt;=450,AthetaR90_0,IF(AE2290&gt;=650,AthetaR90_2,(IF(AE2290&lt;=550,AthetaR90_0+(AthetaR90_1-AthetaR90_0)/100*(AE2290-450),AthetaR90_1+(AthetaR90_2-AthetaR90_1)/100*(AE2290-450)))))</f>
        <v>1.3</v>
      </c>
      <c r="AK2290" s="3">
        <f>IF(AF2290&lt;=450,AthetaR120_0,IF(AF2290&gt;=650,AthetaR120_2,(IF(AF2290&lt;=550,AthetaR120_0+(AthetaR120_1-AthetaR120_0)/100*(AF2290-450),AthetaR120_1+(AthetaR120_2-AthetaR120_1)/100*(AF2290-450)))))</f>
        <v>1.54</v>
      </c>
      <c r="AL2290" s="24">
        <f t="shared" si="1115"/>
        <v>768.68867565284381</v>
      </c>
      <c r="AM2290" s="14">
        <f t="shared" si="1116"/>
        <v>643.63378842740019</v>
      </c>
    </row>
    <row r="2291" spans="2:39" x14ac:dyDescent="0.25">
      <c r="B2291" s="3">
        <f t="shared" si="1099"/>
        <v>11365</v>
      </c>
      <c r="C2291" s="14">
        <f t="shared" si="1100"/>
        <v>189.41666666666666</v>
      </c>
      <c r="D2291" s="11">
        <f t="shared" si="1101"/>
        <v>1117.3741653280508</v>
      </c>
      <c r="E2291" s="11">
        <f t="shared" si="1087"/>
        <v>932.19531808115528</v>
      </c>
      <c r="F2291" s="11">
        <f t="shared" si="1102"/>
        <v>497.48441863462187</v>
      </c>
      <c r="G2291" s="11">
        <f t="shared" si="1088"/>
        <v>768.87209918421786</v>
      </c>
      <c r="H2291" s="11">
        <f t="shared" si="1089"/>
        <v>662.91322094429074</v>
      </c>
      <c r="I2291" s="24">
        <f t="shared" si="1103"/>
        <v>497.48441863462187</v>
      </c>
      <c r="J2291" s="12">
        <f t="shared" si="1090"/>
        <v>0.17393937041079993</v>
      </c>
      <c r="K2291" s="24">
        <f t="shared" si="1091"/>
        <v>664.62868796392581</v>
      </c>
      <c r="L2291" s="12">
        <f t="shared" si="1104"/>
        <v>0.16055910212136942</v>
      </c>
      <c r="M2291" s="24">
        <f t="shared" si="1105"/>
        <v>768.87209918421786</v>
      </c>
      <c r="N2291" s="12">
        <f t="shared" si="1092"/>
        <v>0.37945693968941058</v>
      </c>
      <c r="O2291" s="24">
        <f t="shared" si="1093"/>
        <v>1015.5310871024014</v>
      </c>
      <c r="P2291" s="12">
        <f t="shared" si="1106"/>
        <v>0.18372824727025241</v>
      </c>
      <c r="Q2291" s="24">
        <f t="shared" si="1107"/>
        <v>662.91322094429074</v>
      </c>
      <c r="R2291" s="12">
        <f t="shared" si="1094"/>
        <v>0.25256538066444872</v>
      </c>
      <c r="S2291" s="24">
        <f t="shared" si="1095"/>
        <v>839.1596449270171</v>
      </c>
      <c r="T2291" s="12">
        <f t="shared" si="1108"/>
        <v>0.16630391888958193</v>
      </c>
      <c r="W2291" s="24">
        <f t="shared" si="1109"/>
        <v>788.7412314794625</v>
      </c>
      <c r="X2291" s="24">
        <f t="shared" si="1110"/>
        <v>853.61828789256515</v>
      </c>
      <c r="Y2291" s="13">
        <f t="shared" si="1096"/>
        <v>0.35088463047740082</v>
      </c>
      <c r="Z2291" s="24">
        <f t="shared" si="1097"/>
        <v>3586.3521650423195</v>
      </c>
      <c r="AA2291" s="24">
        <f t="shared" si="1098"/>
        <v>23308.579998362144</v>
      </c>
      <c r="AB2291" s="24">
        <f t="shared" si="1111"/>
        <v>768.87209918421786</v>
      </c>
      <c r="AC2291" s="24">
        <f t="shared" si="1112"/>
        <v>662.91322094429074</v>
      </c>
      <c r="AE2291" s="14">
        <f t="shared" si="1113"/>
        <v>189.41666666666666</v>
      </c>
      <c r="AF2291" s="24">
        <f t="shared" si="1117"/>
        <v>500</v>
      </c>
      <c r="AG2291" s="3">
        <f t="shared" si="1114"/>
        <v>-1</v>
      </c>
      <c r="AH2291" s="3">
        <f>IF(AC2291&lt;=450,AthetaR30_0,IF(AC2291&gt;=650,AthetaR30_2,(IF(AC2291&lt;=550,AthetaR30_0+(AthetaR30_1-AthetaR30_0)/100*(AC2291-450),AthetaR30_1+(AthetaR30_2-AthetaR30_1)/100*(AC2291-450)))))</f>
        <v>0</v>
      </c>
      <c r="AI2291" s="3">
        <f>IF(AD2291&lt;=450,AthetaR60_0,IF(AD2291&gt;=650,AthetaR60_2,(IF(AD2291&lt;=550,AthetaR60_0+(AthetaR60_1-AthetaR60_0)/100*(AD2291-450),AthetaR60_1+(AthetaR60_2-AthetaR60_1)/100*(AD2291-450)))))</f>
        <v>0.5</v>
      </c>
      <c r="AJ2291" s="3">
        <f>IF(AE2291&lt;=450,AthetaR90_0,IF(AE2291&gt;=650,AthetaR90_2,(IF(AE2291&lt;=550,AthetaR90_0+(AthetaR90_1-AthetaR90_0)/100*(AE2291-450),AthetaR90_1+(AthetaR90_2-AthetaR90_1)/100*(AE2291-450)))))</f>
        <v>1.3</v>
      </c>
      <c r="AK2291" s="3">
        <f>IF(AF2291&lt;=450,AthetaR120_0,IF(AF2291&gt;=650,AthetaR120_2,(IF(AF2291&lt;=550,AthetaR120_0+(AthetaR120_1-AthetaR120_0)/100*(AF2291-450),AthetaR120_1+(AthetaR120_2-AthetaR120_1)/100*(AF2291-450)))))</f>
        <v>1.54</v>
      </c>
      <c r="AL2291" s="24">
        <f t="shared" si="1115"/>
        <v>768.87209918421786</v>
      </c>
      <c r="AM2291" s="14">
        <f t="shared" si="1116"/>
        <v>643.77218296634362</v>
      </c>
    </row>
    <row r="2292" spans="2:39" x14ac:dyDescent="0.25">
      <c r="B2292" s="3">
        <f t="shared" si="1099"/>
        <v>11370</v>
      </c>
      <c r="C2292" s="14">
        <f t="shared" si="1100"/>
        <v>189.5</v>
      </c>
      <c r="D2292" s="11">
        <f t="shared" si="1101"/>
        <v>1117.4400253714218</v>
      </c>
      <c r="E2292" s="11">
        <f t="shared" si="1087"/>
        <v>932.40911642980745</v>
      </c>
      <c r="F2292" s="11">
        <f t="shared" si="1102"/>
        <v>497.64497773674327</v>
      </c>
      <c r="G2292" s="11">
        <f t="shared" si="1088"/>
        <v>769.05582743148807</v>
      </c>
      <c r="H2292" s="11">
        <f t="shared" si="1089"/>
        <v>663.07952486318027</v>
      </c>
      <c r="I2292" s="24">
        <f t="shared" si="1103"/>
        <v>497.64497773674327</v>
      </c>
      <c r="J2292" s="12">
        <f t="shared" si="1090"/>
        <v>0.17390827916105361</v>
      </c>
      <c r="K2292" s="24">
        <f t="shared" si="1091"/>
        <v>664.74751000405956</v>
      </c>
      <c r="L2292" s="12">
        <f t="shared" si="1104"/>
        <v>0.16050779564167542</v>
      </c>
      <c r="M2292" s="24">
        <f t="shared" si="1105"/>
        <v>769.05582743148807</v>
      </c>
      <c r="N2292" s="12">
        <f t="shared" si="1092"/>
        <v>0.38030765633575586</v>
      </c>
      <c r="O2292" s="24">
        <f t="shared" si="1093"/>
        <v>1013.2594283906021</v>
      </c>
      <c r="P2292" s="12">
        <f t="shared" si="1106"/>
        <v>0.18403105520308233</v>
      </c>
      <c r="Q2292" s="24">
        <f t="shared" si="1107"/>
        <v>663.07952486318027</v>
      </c>
      <c r="R2292" s="12">
        <f t="shared" si="1094"/>
        <v>0.25244974840850432</v>
      </c>
      <c r="S2292" s="24">
        <f t="shared" si="1095"/>
        <v>839.54401418645239</v>
      </c>
      <c r="T2292" s="12">
        <f t="shared" si="1108"/>
        <v>0.16619738681739571</v>
      </c>
      <c r="W2292" s="24">
        <f t="shared" si="1109"/>
        <v>789.09211610993987</v>
      </c>
      <c r="X2292" s="24">
        <f t="shared" si="1110"/>
        <v>851.75418960940397</v>
      </c>
      <c r="Y2292" s="13">
        <f t="shared" si="1096"/>
        <v>0.35154116936482477</v>
      </c>
      <c r="Z2292" s="24">
        <f t="shared" si="1097"/>
        <v>3582.9250079966896</v>
      </c>
      <c r="AA2292" s="24">
        <f t="shared" si="1098"/>
        <v>23303.488163892893</v>
      </c>
      <c r="AB2292" s="24">
        <f t="shared" si="1111"/>
        <v>769.05582743148807</v>
      </c>
      <c r="AC2292" s="24">
        <f t="shared" si="1112"/>
        <v>663.07952486318027</v>
      </c>
      <c r="AE2292" s="14">
        <f t="shared" si="1113"/>
        <v>189.5</v>
      </c>
      <c r="AF2292" s="24">
        <f t="shared" si="1117"/>
        <v>500</v>
      </c>
      <c r="AG2292" s="3">
        <f t="shared" si="1114"/>
        <v>-1</v>
      </c>
      <c r="AH2292" s="3">
        <f>IF(AC2292&lt;=450,AthetaR30_0,IF(AC2292&gt;=650,AthetaR30_2,(IF(AC2292&lt;=550,AthetaR30_0+(AthetaR30_1-AthetaR30_0)/100*(AC2292-450),AthetaR30_1+(AthetaR30_2-AthetaR30_1)/100*(AC2292-450)))))</f>
        <v>0</v>
      </c>
      <c r="AI2292" s="3">
        <f>IF(AD2292&lt;=450,AthetaR60_0,IF(AD2292&gt;=650,AthetaR60_2,(IF(AD2292&lt;=550,AthetaR60_0+(AthetaR60_1-AthetaR60_0)/100*(AD2292-450),AthetaR60_1+(AthetaR60_2-AthetaR60_1)/100*(AD2292-450)))))</f>
        <v>0.5</v>
      </c>
      <c r="AJ2292" s="3">
        <f>IF(AE2292&lt;=450,AthetaR90_0,IF(AE2292&gt;=650,AthetaR90_2,(IF(AE2292&lt;=550,AthetaR90_0+(AthetaR90_1-AthetaR90_0)/100*(AE2292-450),AthetaR90_1+(AthetaR90_2-AthetaR90_1)/100*(AE2292-450)))))</f>
        <v>1.3</v>
      </c>
      <c r="AK2292" s="3">
        <f>IF(AF2292&lt;=450,AthetaR120_0,IF(AF2292&gt;=650,AthetaR120_2,(IF(AF2292&lt;=550,AthetaR120_0+(AthetaR120_1-AthetaR120_0)/100*(AF2292-450),AthetaR120_1+(AthetaR120_2-AthetaR120_1)/100*(AF2292-450)))))</f>
        <v>1.54</v>
      </c>
      <c r="AL2292" s="24">
        <f t="shared" si="1115"/>
        <v>769.05582743148807</v>
      </c>
      <c r="AM2292" s="14">
        <f t="shared" si="1116"/>
        <v>643.91041856399318</v>
      </c>
    </row>
    <row r="2293" spans="2:39" x14ac:dyDescent="0.25">
      <c r="B2293" s="3">
        <f t="shared" si="1099"/>
        <v>11375</v>
      </c>
      <c r="C2293" s="14">
        <f t="shared" si="1100"/>
        <v>189.58333333333334</v>
      </c>
      <c r="D2293" s="11">
        <f t="shared" si="1101"/>
        <v>1117.5058564780418</v>
      </c>
      <c r="E2293" s="11">
        <f t="shared" si="1087"/>
        <v>932.62291477845952</v>
      </c>
      <c r="F2293" s="11">
        <f t="shared" si="1102"/>
        <v>497.80548553238492</v>
      </c>
      <c r="G2293" s="11">
        <f t="shared" si="1088"/>
        <v>769.23985848669111</v>
      </c>
      <c r="H2293" s="11">
        <f t="shared" si="1089"/>
        <v>663.2457222499977</v>
      </c>
      <c r="I2293" s="24">
        <f t="shared" si="1103"/>
        <v>497.80548553238492</v>
      </c>
      <c r="J2293" s="12">
        <f t="shared" si="1090"/>
        <v>0.17387718706290531</v>
      </c>
      <c r="K2293" s="24">
        <f t="shared" si="1091"/>
        <v>664.86637778179397</v>
      </c>
      <c r="L2293" s="12">
        <f t="shared" si="1104"/>
        <v>0.16045650143860754</v>
      </c>
      <c r="M2293" s="24">
        <f t="shared" si="1105"/>
        <v>769.23985848669111</v>
      </c>
      <c r="N2293" s="12">
        <f t="shared" si="1092"/>
        <v>0.38115535743332341</v>
      </c>
      <c r="O2293" s="24">
        <f t="shared" si="1093"/>
        <v>1011.0059086307033</v>
      </c>
      <c r="P2293" s="12">
        <f t="shared" si="1106"/>
        <v>0.18433196036736249</v>
      </c>
      <c r="Q2293" s="24">
        <f t="shared" si="1107"/>
        <v>663.2457222499977</v>
      </c>
      <c r="R2293" s="12">
        <f t="shared" si="1094"/>
        <v>0.25233378266722389</v>
      </c>
      <c r="S2293" s="24">
        <f t="shared" si="1095"/>
        <v>839.9298457739377</v>
      </c>
      <c r="T2293" s="12">
        <f t="shared" si="1108"/>
        <v>0.16609070609865623</v>
      </c>
      <c r="W2293" s="24">
        <f t="shared" si="1109"/>
        <v>789.44365727930472</v>
      </c>
      <c r="X2293" s="24">
        <f t="shared" si="1110"/>
        <v>849.90904966534629</v>
      </c>
      <c r="Y2293" s="13">
        <f t="shared" si="1096"/>
        <v>0.35219105375072707</v>
      </c>
      <c r="Z2293" s="24">
        <f t="shared" si="1097"/>
        <v>3579.4814374788702</v>
      </c>
      <c r="AA2293" s="24">
        <f t="shared" si="1098"/>
        <v>23298.284667258456</v>
      </c>
      <c r="AB2293" s="24">
        <f t="shared" si="1111"/>
        <v>769.23985848669111</v>
      </c>
      <c r="AC2293" s="24">
        <f t="shared" si="1112"/>
        <v>663.2457222499977</v>
      </c>
      <c r="AE2293" s="14">
        <f t="shared" si="1113"/>
        <v>189.58333333333334</v>
      </c>
      <c r="AF2293" s="24">
        <f t="shared" si="1117"/>
        <v>500</v>
      </c>
      <c r="AG2293" s="3">
        <f t="shared" si="1114"/>
        <v>-1</v>
      </c>
      <c r="AH2293" s="3">
        <f>IF(AC2293&lt;=450,AthetaR30_0,IF(AC2293&gt;=650,AthetaR30_2,(IF(AC2293&lt;=550,AthetaR30_0+(AthetaR30_1-AthetaR30_0)/100*(AC2293-450),AthetaR30_1+(AthetaR30_2-AthetaR30_1)/100*(AC2293-450)))))</f>
        <v>0</v>
      </c>
      <c r="AI2293" s="3">
        <f>IF(AD2293&lt;=450,AthetaR60_0,IF(AD2293&gt;=650,AthetaR60_2,(IF(AD2293&lt;=550,AthetaR60_0+(AthetaR60_1-AthetaR60_0)/100*(AD2293-450),AthetaR60_1+(AthetaR60_2-AthetaR60_1)/100*(AD2293-450)))))</f>
        <v>0.5</v>
      </c>
      <c r="AJ2293" s="3">
        <f>IF(AE2293&lt;=450,AthetaR90_0,IF(AE2293&gt;=650,AthetaR90_2,(IF(AE2293&lt;=550,AthetaR90_0+(AthetaR90_1-AthetaR90_0)/100*(AE2293-450),AthetaR90_1+(AthetaR90_2-AthetaR90_1)/100*(AE2293-450)))))</f>
        <v>1.3</v>
      </c>
      <c r="AK2293" s="3">
        <f>IF(AF2293&lt;=450,AthetaR120_0,IF(AF2293&gt;=650,AthetaR120_2,(IF(AF2293&lt;=550,AthetaR120_0+(AthetaR120_1-AthetaR120_0)/100*(AF2293-450),AthetaR120_1+(AthetaR120_2-AthetaR120_1)/100*(AF2293-450)))))</f>
        <v>1.54</v>
      </c>
      <c r="AL2293" s="24">
        <f t="shared" si="1115"/>
        <v>769.23985848669111</v>
      </c>
      <c r="AM2293" s="14">
        <f t="shared" si="1116"/>
        <v>644.04849549770836</v>
      </c>
    </row>
    <row r="2294" spans="2:39" x14ac:dyDescent="0.25">
      <c r="B2294" s="3">
        <f t="shared" si="1099"/>
        <v>11380</v>
      </c>
      <c r="C2294" s="14">
        <f t="shared" si="1100"/>
        <v>189.66666666666666</v>
      </c>
      <c r="D2294" s="11">
        <f t="shared" si="1101"/>
        <v>1117.5716586733272</v>
      </c>
      <c r="E2294" s="11">
        <f t="shared" si="1087"/>
        <v>932.83671312711158</v>
      </c>
      <c r="F2294" s="11">
        <f t="shared" si="1102"/>
        <v>497.96594203382352</v>
      </c>
      <c r="G2294" s="11">
        <f t="shared" si="1088"/>
        <v>769.42419044705844</v>
      </c>
      <c r="H2294" s="11">
        <f t="shared" si="1089"/>
        <v>663.41181295609636</v>
      </c>
      <c r="I2294" s="24">
        <f t="shared" si="1103"/>
        <v>497.96594203382352</v>
      </c>
      <c r="J2294" s="12">
        <f t="shared" si="1090"/>
        <v>0.17384609412743546</v>
      </c>
      <c r="K2294" s="24">
        <f t="shared" si="1091"/>
        <v>664.98529128102575</v>
      </c>
      <c r="L2294" s="12">
        <f t="shared" si="1104"/>
        <v>0.16040521952364523</v>
      </c>
      <c r="M2294" s="24">
        <f t="shared" si="1105"/>
        <v>769.42419044705844</v>
      </c>
      <c r="N2294" s="12">
        <f t="shared" si="1092"/>
        <v>0.38200004686658195</v>
      </c>
      <c r="O2294" s="24">
        <f t="shared" si="1093"/>
        <v>1008.7703434390564</v>
      </c>
      <c r="P2294" s="12">
        <f t="shared" si="1106"/>
        <v>0.18463096801911319</v>
      </c>
      <c r="Q2294" s="24">
        <f t="shared" si="1107"/>
        <v>663.41181295609636</v>
      </c>
      <c r="R2294" s="12">
        <f t="shared" si="1094"/>
        <v>0.25221748217190931</v>
      </c>
      <c r="S2294" s="24">
        <f t="shared" si="1095"/>
        <v>840.3171474639388</v>
      </c>
      <c r="T2294" s="12">
        <f t="shared" si="1108"/>
        <v>0.16598387608511905</v>
      </c>
      <c r="W2294" s="24">
        <f t="shared" si="1109"/>
        <v>789.79584833305546</v>
      </c>
      <c r="X2294" s="24">
        <f t="shared" si="1110"/>
        <v>848.08262411755118</v>
      </c>
      <c r="Y2294" s="13">
        <f t="shared" si="1096"/>
        <v>0.35283430822850753</v>
      </c>
      <c r="Z2294" s="24">
        <f t="shared" si="1097"/>
        <v>3576.0216198514031</v>
      </c>
      <c r="AA2294" s="24">
        <f t="shared" si="1098"/>
        <v>23292.970112832838</v>
      </c>
      <c r="AB2294" s="24">
        <f t="shared" si="1111"/>
        <v>769.42419044705844</v>
      </c>
      <c r="AC2294" s="24">
        <f t="shared" si="1112"/>
        <v>663.41181295609636</v>
      </c>
      <c r="AE2294" s="14">
        <f t="shared" si="1113"/>
        <v>189.66666666666666</v>
      </c>
      <c r="AF2294" s="24">
        <f t="shared" si="1117"/>
        <v>500</v>
      </c>
      <c r="AG2294" s="3">
        <f t="shared" si="1114"/>
        <v>-1</v>
      </c>
      <c r="AH2294" s="3">
        <f>IF(AC2294&lt;=450,AthetaR30_0,IF(AC2294&gt;=650,AthetaR30_2,(IF(AC2294&lt;=550,AthetaR30_0+(AthetaR30_1-AthetaR30_0)/100*(AC2294-450),AthetaR30_1+(AthetaR30_2-AthetaR30_1)/100*(AC2294-450)))))</f>
        <v>0</v>
      </c>
      <c r="AI2294" s="3">
        <f>IF(AD2294&lt;=450,AthetaR60_0,IF(AD2294&gt;=650,AthetaR60_2,(IF(AD2294&lt;=550,AthetaR60_0+(AthetaR60_1-AthetaR60_0)/100*(AD2294-450),AthetaR60_1+(AthetaR60_2-AthetaR60_1)/100*(AD2294-450)))))</f>
        <v>0.5</v>
      </c>
      <c r="AJ2294" s="3">
        <f>IF(AE2294&lt;=450,AthetaR90_0,IF(AE2294&gt;=650,AthetaR90_2,(IF(AE2294&lt;=550,AthetaR90_0+(AthetaR90_1-AthetaR90_0)/100*(AE2294-450),AthetaR90_1+(AthetaR90_2-AthetaR90_1)/100*(AE2294-450)))))</f>
        <v>1.3</v>
      </c>
      <c r="AK2294" s="3">
        <f>IF(AF2294&lt;=450,AthetaR120_0,IF(AF2294&gt;=650,AthetaR120_2,(IF(AF2294&lt;=550,AthetaR120_0+(AthetaR120_1-AthetaR120_0)/100*(AF2294-450),AthetaR120_1+(AthetaR120_2-AthetaR120_1)/100*(AF2294-450)))))</f>
        <v>1.54</v>
      </c>
      <c r="AL2294" s="24">
        <f t="shared" si="1115"/>
        <v>769.42419044705844</v>
      </c>
      <c r="AM2294" s="14">
        <f t="shared" si="1116"/>
        <v>644.18641404311813</v>
      </c>
    </row>
    <row r="2295" spans="2:39" x14ac:dyDescent="0.25">
      <c r="B2295" s="3">
        <f t="shared" si="1099"/>
        <v>11385</v>
      </c>
      <c r="C2295" s="14">
        <f t="shared" si="1100"/>
        <v>189.75</v>
      </c>
      <c r="D2295" s="11">
        <f t="shared" si="1101"/>
        <v>1117.6374319826612</v>
      </c>
      <c r="E2295" s="11">
        <f t="shared" si="1087"/>
        <v>933.05051147576364</v>
      </c>
      <c r="F2295" s="11">
        <f t="shared" si="1102"/>
        <v>498.12634725334715</v>
      </c>
      <c r="G2295" s="11">
        <f t="shared" si="1088"/>
        <v>769.6088214150775</v>
      </c>
      <c r="H2295" s="11">
        <f t="shared" si="1089"/>
        <v>663.57779683218143</v>
      </c>
      <c r="I2295" s="24">
        <f t="shared" si="1103"/>
        <v>498.12634725334715</v>
      </c>
      <c r="J2295" s="12">
        <f t="shared" si="1090"/>
        <v>0.17381500036572581</v>
      </c>
      <c r="K2295" s="24">
        <f t="shared" si="1091"/>
        <v>665.10425048560535</v>
      </c>
      <c r="L2295" s="12">
        <f t="shared" si="1104"/>
        <v>0.16035394990824553</v>
      </c>
      <c r="M2295" s="24">
        <f t="shared" si="1105"/>
        <v>769.6088214150775</v>
      </c>
      <c r="N2295" s="12">
        <f t="shared" si="1092"/>
        <v>0.38284172867034066</v>
      </c>
      <c r="O2295" s="24">
        <f t="shared" si="1093"/>
        <v>1006.5525506054671</v>
      </c>
      <c r="P2295" s="12">
        <f t="shared" si="1106"/>
        <v>0.1849280834738396</v>
      </c>
      <c r="Q2295" s="24">
        <f t="shared" si="1107"/>
        <v>663.57779683218143</v>
      </c>
      <c r="R2295" s="12">
        <f t="shared" si="1094"/>
        <v>0.2521008456483595</v>
      </c>
      <c r="S2295" s="24">
        <f t="shared" si="1095"/>
        <v>840.70592708309243</v>
      </c>
      <c r="T2295" s="12">
        <f t="shared" si="1108"/>
        <v>0.16587689612545478</v>
      </c>
      <c r="W2295" s="24">
        <f t="shared" si="1109"/>
        <v>790.14868264128393</v>
      </c>
      <c r="X2295" s="24">
        <f t="shared" si="1110"/>
        <v>846.27467264270399</v>
      </c>
      <c r="Y2295" s="13">
        <f t="shared" si="1096"/>
        <v>0.35347095770254366</v>
      </c>
      <c r="Z2295" s="24">
        <f t="shared" si="1097"/>
        <v>3572.5457208619928</v>
      </c>
      <c r="AA2295" s="24">
        <f t="shared" si="1098"/>
        <v>23287.545104402812</v>
      </c>
      <c r="AB2295" s="24">
        <f t="shared" si="1111"/>
        <v>769.6088214150775</v>
      </c>
      <c r="AC2295" s="24">
        <f t="shared" si="1112"/>
        <v>663.57779683218143</v>
      </c>
      <c r="AE2295" s="14">
        <f t="shared" si="1113"/>
        <v>189.75</v>
      </c>
      <c r="AF2295" s="24">
        <f t="shared" si="1117"/>
        <v>500</v>
      </c>
      <c r="AG2295" s="3">
        <f t="shared" si="1114"/>
        <v>-1</v>
      </c>
      <c r="AH2295" s="3">
        <f>IF(AC2295&lt;=450,AthetaR30_0,IF(AC2295&gt;=650,AthetaR30_2,(IF(AC2295&lt;=550,AthetaR30_0+(AthetaR30_1-AthetaR30_0)/100*(AC2295-450),AthetaR30_1+(AthetaR30_2-AthetaR30_1)/100*(AC2295-450)))))</f>
        <v>0</v>
      </c>
      <c r="AI2295" s="3">
        <f>IF(AD2295&lt;=450,AthetaR60_0,IF(AD2295&gt;=650,AthetaR60_2,(IF(AD2295&lt;=550,AthetaR60_0+(AthetaR60_1-AthetaR60_0)/100*(AD2295-450),AthetaR60_1+(AthetaR60_2-AthetaR60_1)/100*(AD2295-450)))))</f>
        <v>0.5</v>
      </c>
      <c r="AJ2295" s="3">
        <f>IF(AE2295&lt;=450,AthetaR90_0,IF(AE2295&gt;=650,AthetaR90_2,(IF(AE2295&lt;=550,AthetaR90_0+(AthetaR90_1-AthetaR90_0)/100*(AE2295-450),AthetaR90_1+(AthetaR90_2-AthetaR90_1)/100*(AE2295-450)))))</f>
        <v>1.3</v>
      </c>
      <c r="AK2295" s="3">
        <f>IF(AF2295&lt;=450,AthetaR120_0,IF(AF2295&gt;=650,AthetaR120_2,(IF(AF2295&lt;=550,AthetaR120_0+(AthetaR120_1-AthetaR120_0)/100*(AF2295-450),AthetaR120_1+(AthetaR120_2-AthetaR120_1)/100*(AF2295-450)))))</f>
        <v>1.54</v>
      </c>
      <c r="AL2295" s="24">
        <f t="shared" si="1115"/>
        <v>769.6088214150775</v>
      </c>
      <c r="AM2295" s="14">
        <f t="shared" si="1116"/>
        <v>644.32417447409512</v>
      </c>
    </row>
    <row r="2296" spans="2:39" x14ac:dyDescent="0.25">
      <c r="B2296" s="3">
        <f t="shared" si="1099"/>
        <v>11390</v>
      </c>
      <c r="C2296" s="14">
        <f t="shared" si="1100"/>
        <v>189.83333333333334</v>
      </c>
      <c r="D2296" s="11">
        <f t="shared" si="1101"/>
        <v>1117.7031764313933</v>
      </c>
      <c r="E2296" s="11">
        <f t="shared" si="1087"/>
        <v>933.2643098244157</v>
      </c>
      <c r="F2296" s="11">
        <f t="shared" si="1102"/>
        <v>498.2867012032554</v>
      </c>
      <c r="G2296" s="11">
        <f t="shared" si="1088"/>
        <v>769.79374949855139</v>
      </c>
      <c r="H2296" s="11">
        <f t="shared" si="1089"/>
        <v>663.74367372830693</v>
      </c>
      <c r="I2296" s="24">
        <f t="shared" si="1103"/>
        <v>498.2867012032554</v>
      </c>
      <c r="J2296" s="12">
        <f t="shared" si="1090"/>
        <v>0.17378390578885947</v>
      </c>
      <c r="K2296" s="24">
        <f t="shared" si="1091"/>
        <v>665.22325537933796</v>
      </c>
      <c r="L2296" s="12">
        <f t="shared" si="1104"/>
        <v>0.1603026926038468</v>
      </c>
      <c r="M2296" s="24">
        <f t="shared" si="1105"/>
        <v>769.79374949855139</v>
      </c>
      <c r="N2296" s="12">
        <f t="shared" si="1092"/>
        <v>0.38368040702680106</v>
      </c>
      <c r="O2296" s="24">
        <f t="shared" si="1093"/>
        <v>1004.3523500651934</v>
      </c>
      <c r="P2296" s="12">
        <f t="shared" si="1106"/>
        <v>0.18522331210492257</v>
      </c>
      <c r="Q2296" s="24">
        <f t="shared" si="1107"/>
        <v>663.74367372830693</v>
      </c>
      <c r="R2296" s="12">
        <f t="shared" si="1094"/>
        <v>0.25198387181684789</v>
      </c>
      <c r="S2296" s="24">
        <f t="shared" si="1095"/>
        <v>841.09619251062304</v>
      </c>
      <c r="T2296" s="12">
        <f t="shared" si="1108"/>
        <v>0.16576976556524101</v>
      </c>
      <c r="W2296" s="24">
        <f t="shared" si="1109"/>
        <v>790.50215359898652</v>
      </c>
      <c r="X2296" s="24">
        <f t="shared" si="1110"/>
        <v>844.48495847894014</v>
      </c>
      <c r="Y2296" s="13">
        <f t="shared" si="1096"/>
        <v>0.354101027377205</v>
      </c>
      <c r="Z2296" s="24">
        <f t="shared" si="1097"/>
        <v>3569.0539056357293</v>
      </c>
      <c r="AA2296" s="24">
        <f t="shared" si="1098"/>
        <v>23282.010245130237</v>
      </c>
      <c r="AB2296" s="24">
        <f t="shared" si="1111"/>
        <v>769.79374949855139</v>
      </c>
      <c r="AC2296" s="24">
        <f t="shared" si="1112"/>
        <v>663.74367372830693</v>
      </c>
      <c r="AE2296" s="14">
        <f t="shared" si="1113"/>
        <v>189.83333333333334</v>
      </c>
      <c r="AF2296" s="24">
        <f t="shared" si="1117"/>
        <v>500</v>
      </c>
      <c r="AG2296" s="3">
        <f t="shared" si="1114"/>
        <v>-1</v>
      </c>
      <c r="AH2296" s="3">
        <f>IF(AC2296&lt;=450,AthetaR30_0,IF(AC2296&gt;=650,AthetaR30_2,(IF(AC2296&lt;=550,AthetaR30_0+(AthetaR30_1-AthetaR30_0)/100*(AC2296-450),AthetaR30_1+(AthetaR30_2-AthetaR30_1)/100*(AC2296-450)))))</f>
        <v>0</v>
      </c>
      <c r="AI2296" s="3">
        <f>IF(AD2296&lt;=450,AthetaR60_0,IF(AD2296&gt;=650,AthetaR60_2,(IF(AD2296&lt;=550,AthetaR60_0+(AthetaR60_1-AthetaR60_0)/100*(AD2296-450),AthetaR60_1+(AthetaR60_2-AthetaR60_1)/100*(AD2296-450)))))</f>
        <v>0.5</v>
      </c>
      <c r="AJ2296" s="3">
        <f>IF(AE2296&lt;=450,AthetaR90_0,IF(AE2296&gt;=650,AthetaR90_2,(IF(AE2296&lt;=550,AthetaR90_0+(AthetaR90_1-AthetaR90_0)/100*(AE2296-450),AthetaR90_1+(AthetaR90_2-AthetaR90_1)/100*(AE2296-450)))))</f>
        <v>1.3</v>
      </c>
      <c r="AK2296" s="3">
        <f>IF(AF2296&lt;=450,AthetaR120_0,IF(AF2296&gt;=650,AthetaR120_2,(IF(AF2296&lt;=550,AthetaR120_0+(AthetaR120_1-AthetaR120_0)/100*(AF2296-450),AthetaR120_1+(AthetaR120_2-AthetaR120_1)/100*(AF2296-450)))))</f>
        <v>1.54</v>
      </c>
      <c r="AL2296" s="24">
        <f t="shared" si="1115"/>
        <v>769.79374949855139</v>
      </c>
      <c r="AM2296" s="14">
        <f t="shared" si="1116"/>
        <v>644.46177706272931</v>
      </c>
    </row>
    <row r="2297" spans="2:39" x14ac:dyDescent="0.25">
      <c r="B2297" s="3">
        <f t="shared" si="1099"/>
        <v>11395</v>
      </c>
      <c r="C2297" s="14">
        <f t="shared" si="1100"/>
        <v>189.91666666666666</v>
      </c>
      <c r="D2297" s="11">
        <f t="shared" si="1101"/>
        <v>1117.7688920448402</v>
      </c>
      <c r="E2297" s="11">
        <f t="shared" si="1087"/>
        <v>933.47810817306777</v>
      </c>
      <c r="F2297" s="11">
        <f t="shared" si="1102"/>
        <v>498.44700389585927</v>
      </c>
      <c r="G2297" s="11">
        <f t="shared" si="1088"/>
        <v>769.97897281065627</v>
      </c>
      <c r="H2297" s="11">
        <f t="shared" si="1089"/>
        <v>663.90944349387212</v>
      </c>
      <c r="I2297" s="24">
        <f t="shared" si="1103"/>
        <v>498.44700389585927</v>
      </c>
      <c r="J2297" s="12">
        <f t="shared" si="1090"/>
        <v>0.17375281040792087</v>
      </c>
      <c r="K2297" s="24">
        <f t="shared" si="1091"/>
        <v>665.34230594598307</v>
      </c>
      <c r="L2297" s="12">
        <f t="shared" si="1104"/>
        <v>0.16025144762186513</v>
      </c>
      <c r="M2297" s="24">
        <f t="shared" si="1105"/>
        <v>769.97897281065627</v>
      </c>
      <c r="N2297" s="12">
        <f t="shared" si="1092"/>
        <v>0.38451608626263856</v>
      </c>
      <c r="O2297" s="24">
        <f t="shared" si="1093"/>
        <v>1002.1695638713259</v>
      </c>
      <c r="P2297" s="12">
        <f t="shared" si="1106"/>
        <v>0.18551665934201209</v>
      </c>
      <c r="Q2297" s="24">
        <f t="shared" si="1107"/>
        <v>663.90944349387212</v>
      </c>
      <c r="R2297" s="12">
        <f t="shared" si="1094"/>
        <v>0.25186655939210006</v>
      </c>
      <c r="S2297" s="24">
        <f t="shared" si="1095"/>
        <v>841.48795167876256</v>
      </c>
      <c r="T2297" s="12">
        <f t="shared" si="1108"/>
        <v>0.16566248374694242</v>
      </c>
      <c r="W2297" s="24">
        <f t="shared" si="1109"/>
        <v>790.85625462636369</v>
      </c>
      <c r="X2297" s="24">
        <f t="shared" si="1110"/>
        <v>842.71324836872066</v>
      </c>
      <c r="Y2297" s="13">
        <f t="shared" si="1096"/>
        <v>0.35472454274606979</v>
      </c>
      <c r="Z2297" s="24">
        <f t="shared" si="1097"/>
        <v>3565.546338667602</v>
      </c>
      <c r="AA2297" s="24">
        <f t="shared" si="1098"/>
        <v>23276.366137515502</v>
      </c>
      <c r="AB2297" s="24">
        <f t="shared" si="1111"/>
        <v>769.97897281065627</v>
      </c>
      <c r="AC2297" s="24">
        <f t="shared" si="1112"/>
        <v>663.90944349387212</v>
      </c>
      <c r="AE2297" s="14">
        <f t="shared" si="1113"/>
        <v>189.91666666666666</v>
      </c>
      <c r="AF2297" s="24">
        <f t="shared" si="1117"/>
        <v>500</v>
      </c>
      <c r="AG2297" s="3">
        <f t="shared" si="1114"/>
        <v>-1</v>
      </c>
      <c r="AH2297" s="3">
        <f>IF(AC2297&lt;=450,AthetaR30_0,IF(AC2297&gt;=650,AthetaR30_2,(IF(AC2297&lt;=550,AthetaR30_0+(AthetaR30_1-AthetaR30_0)/100*(AC2297-450),AthetaR30_1+(AthetaR30_2-AthetaR30_1)/100*(AC2297-450)))))</f>
        <v>0</v>
      </c>
      <c r="AI2297" s="3">
        <f>IF(AD2297&lt;=450,AthetaR60_0,IF(AD2297&gt;=650,AthetaR60_2,(IF(AD2297&lt;=550,AthetaR60_0+(AthetaR60_1-AthetaR60_0)/100*(AD2297-450),AthetaR60_1+(AthetaR60_2-AthetaR60_1)/100*(AD2297-450)))))</f>
        <v>0.5</v>
      </c>
      <c r="AJ2297" s="3">
        <f>IF(AE2297&lt;=450,AthetaR90_0,IF(AE2297&gt;=650,AthetaR90_2,(IF(AE2297&lt;=550,AthetaR90_0+(AthetaR90_1-AthetaR90_0)/100*(AE2297-450),AthetaR90_1+(AthetaR90_2-AthetaR90_1)/100*(AE2297-450)))))</f>
        <v>1.3</v>
      </c>
      <c r="AK2297" s="3">
        <f>IF(AF2297&lt;=450,AthetaR120_0,IF(AF2297&gt;=650,AthetaR120_2,(IF(AF2297&lt;=550,AthetaR120_0+(AthetaR120_1-AthetaR120_0)/100*(AF2297-450),AthetaR120_1+(AthetaR120_2-AthetaR120_1)/100*(AF2297-450)))))</f>
        <v>1.54</v>
      </c>
      <c r="AL2297" s="24">
        <f t="shared" si="1115"/>
        <v>769.97897281065627</v>
      </c>
      <c r="AM2297" s="14">
        <f t="shared" si="1116"/>
        <v>644.59922207930197</v>
      </c>
    </row>
    <row r="2298" spans="2:39" x14ac:dyDescent="0.25">
      <c r="B2298" s="3">
        <f t="shared" si="1099"/>
        <v>11400</v>
      </c>
      <c r="C2298" s="14">
        <f t="shared" si="1100"/>
        <v>190</v>
      </c>
      <c r="D2298" s="11">
        <f t="shared" si="1101"/>
        <v>1117.8345788482843</v>
      </c>
      <c r="E2298" s="11">
        <f t="shared" si="1087"/>
        <v>933.69190652171983</v>
      </c>
      <c r="F2298" s="11">
        <f t="shared" si="1102"/>
        <v>498.60725534348114</v>
      </c>
      <c r="G2298" s="11">
        <f t="shared" si="1088"/>
        <v>770.16448946999833</v>
      </c>
      <c r="H2298" s="11">
        <f t="shared" si="1089"/>
        <v>664.07510597761905</v>
      </c>
      <c r="I2298" s="24">
        <f t="shared" si="1103"/>
        <v>498.60725534348114</v>
      </c>
      <c r="J2298" s="12">
        <f t="shared" si="1090"/>
        <v>0.1737217142339956</v>
      </c>
      <c r="K2298" s="24">
        <f t="shared" si="1091"/>
        <v>665.4614021692546</v>
      </c>
      <c r="L2298" s="12">
        <f t="shared" si="1104"/>
        <v>0.16020021497370951</v>
      </c>
      <c r="M2298" s="24">
        <f t="shared" si="1105"/>
        <v>770.16448946999833</v>
      </c>
      <c r="N2298" s="12">
        <f t="shared" si="1092"/>
        <v>0.38534877084611813</v>
      </c>
      <c r="O2298" s="24">
        <f t="shared" si="1093"/>
        <v>1000.0040161675254</v>
      </c>
      <c r="P2298" s="12">
        <f t="shared" si="1106"/>
        <v>0.18580813066948881</v>
      </c>
      <c r="Q2298" s="24">
        <f t="shared" si="1107"/>
        <v>664.07510597761905</v>
      </c>
      <c r="R2298" s="12">
        <f t="shared" si="1094"/>
        <v>0.25174890708327013</v>
      </c>
      <c r="S2298" s="24">
        <f t="shared" si="1095"/>
        <v>841.88121257317744</v>
      </c>
      <c r="T2298" s="12">
        <f t="shared" si="1108"/>
        <v>0.16555505000991896</v>
      </c>
      <c r="W2298" s="24">
        <f t="shared" si="1109"/>
        <v>791.21097916910981</v>
      </c>
      <c r="X2298" s="24">
        <f t="shared" si="1110"/>
        <v>840.95931250263141</v>
      </c>
      <c r="Y2298" s="13">
        <f t="shared" si="1096"/>
        <v>0.3553415295813433</v>
      </c>
      <c r="Z2298" s="24">
        <f t="shared" si="1097"/>
        <v>3562.0231838152504</v>
      </c>
      <c r="AA2298" s="24">
        <f t="shared" si="1098"/>
        <v>23270.613383361695</v>
      </c>
      <c r="AB2298" s="24">
        <f t="shared" si="1111"/>
        <v>770.16448946999833</v>
      </c>
      <c r="AC2298" s="24">
        <f t="shared" si="1112"/>
        <v>664.07510597761905</v>
      </c>
      <c r="AE2298" s="14">
        <f t="shared" si="1113"/>
        <v>190</v>
      </c>
      <c r="AF2298" s="24">
        <f t="shared" si="1117"/>
        <v>500</v>
      </c>
      <c r="AG2298" s="3">
        <f t="shared" si="1114"/>
        <v>-1</v>
      </c>
      <c r="AH2298" s="3">
        <f>IF(AC2298&lt;=450,AthetaR30_0,IF(AC2298&gt;=650,AthetaR30_2,(IF(AC2298&lt;=550,AthetaR30_0+(AthetaR30_1-AthetaR30_0)/100*(AC2298-450),AthetaR30_1+(AthetaR30_2-AthetaR30_1)/100*(AC2298-450)))))</f>
        <v>0</v>
      </c>
      <c r="AI2298" s="3">
        <f>IF(AD2298&lt;=450,AthetaR60_0,IF(AD2298&gt;=650,AthetaR60_2,(IF(AD2298&lt;=550,AthetaR60_0+(AthetaR60_1-AthetaR60_0)/100*(AD2298-450),AthetaR60_1+(AthetaR60_2-AthetaR60_1)/100*(AD2298-450)))))</f>
        <v>0.5</v>
      </c>
      <c r="AJ2298" s="3">
        <f>IF(AE2298&lt;=450,AthetaR90_0,IF(AE2298&gt;=650,AthetaR90_2,(IF(AE2298&lt;=550,AthetaR90_0+(AthetaR90_1-AthetaR90_0)/100*(AE2298-450),AthetaR90_1+(AthetaR90_2-AthetaR90_1)/100*(AE2298-450)))))</f>
        <v>1.3</v>
      </c>
      <c r="AK2298" s="3">
        <f>IF(AF2298&lt;=450,AthetaR120_0,IF(AF2298&gt;=650,AthetaR120_2,(IF(AF2298&lt;=550,AthetaR120_0+(AthetaR120_1-AthetaR120_0)/100*(AF2298-450),AthetaR120_1+(AthetaR120_2-AthetaR120_1)/100*(AF2298-450)))))</f>
        <v>1.54</v>
      </c>
      <c r="AL2298" s="24">
        <f t="shared" si="1115"/>
        <v>770.16448946999833</v>
      </c>
      <c r="AM2298" s="14">
        <f t="shared" si="1116"/>
        <v>644.73650979226181</v>
      </c>
    </row>
    <row r="2299" spans="2:39" x14ac:dyDescent="0.25">
      <c r="B2299" s="3">
        <f t="shared" si="1099"/>
        <v>11405</v>
      </c>
      <c r="C2299" s="14">
        <f t="shared" si="1100"/>
        <v>190.08333333333334</v>
      </c>
      <c r="D2299" s="11">
        <f t="shared" si="1101"/>
        <v>1117.900236866976</v>
      </c>
      <c r="E2299" s="11">
        <f t="shared" si="1087"/>
        <v>933.90570487037189</v>
      </c>
      <c r="F2299" s="11">
        <f t="shared" si="1102"/>
        <v>498.76745555845486</v>
      </c>
      <c r="G2299" s="11">
        <f t="shared" si="1088"/>
        <v>770.35029760066777</v>
      </c>
      <c r="H2299" s="11">
        <f t="shared" si="1089"/>
        <v>664.24066102762902</v>
      </c>
      <c r="I2299" s="24">
        <f t="shared" si="1103"/>
        <v>498.76745555845486</v>
      </c>
      <c r="J2299" s="12">
        <f t="shared" si="1090"/>
        <v>0.17369061727817042</v>
      </c>
      <c r="K2299" s="24">
        <f t="shared" si="1091"/>
        <v>665.58054403282154</v>
      </c>
      <c r="L2299" s="12">
        <f t="shared" si="1104"/>
        <v>0.16014899467074295</v>
      </c>
      <c r="M2299" s="24">
        <f t="shared" si="1105"/>
        <v>770.35029760066777</v>
      </c>
      <c r="N2299" s="12">
        <f t="shared" si="1092"/>
        <v>0.38617846538423523</v>
      </c>
      <c r="O2299" s="24">
        <f t="shared" si="1093"/>
        <v>997.85553316114169</v>
      </c>
      <c r="P2299" s="12">
        <f t="shared" si="1106"/>
        <v>0.18609773162482116</v>
      </c>
      <c r="Q2299" s="24">
        <f t="shared" si="1107"/>
        <v>664.24066102762902</v>
      </c>
      <c r="R2299" s="12">
        <f t="shared" si="1094"/>
        <v>0.25163091359391893</v>
      </c>
      <c r="S2299" s="24">
        <f t="shared" si="1095"/>
        <v>842.27598323339544</v>
      </c>
      <c r="T2299" s="12">
        <f t="shared" si="1108"/>
        <v>0.16544746369035468</v>
      </c>
      <c r="W2299" s="24">
        <f t="shared" si="1109"/>
        <v>791.56632069869113</v>
      </c>
      <c r="X2299" s="24">
        <f t="shared" si="1110"/>
        <v>839.22292446410893</v>
      </c>
      <c r="Y2299" s="13">
        <f t="shared" si="1096"/>
        <v>0.35595201392347464</v>
      </c>
      <c r="Z2299" s="24">
        <f t="shared" si="1097"/>
        <v>3558.484604292019</v>
      </c>
      <c r="AA2299" s="24">
        <f t="shared" si="1098"/>
        <v>23264.75258373989</v>
      </c>
      <c r="AB2299" s="24">
        <f t="shared" si="1111"/>
        <v>770.35029760066777</v>
      </c>
      <c r="AC2299" s="24">
        <f t="shared" si="1112"/>
        <v>664.24066102762902</v>
      </c>
      <c r="AE2299" s="14">
        <f t="shared" si="1113"/>
        <v>190.08333333333334</v>
      </c>
      <c r="AF2299" s="24">
        <f t="shared" si="1117"/>
        <v>500</v>
      </c>
      <c r="AG2299" s="3">
        <f t="shared" si="1114"/>
        <v>-1</v>
      </c>
      <c r="AH2299" s="3">
        <f>IF(AC2299&lt;=450,AthetaR30_0,IF(AC2299&gt;=650,AthetaR30_2,(IF(AC2299&lt;=550,AthetaR30_0+(AthetaR30_1-AthetaR30_0)/100*(AC2299-450),AthetaR30_1+(AthetaR30_2-AthetaR30_1)/100*(AC2299-450)))))</f>
        <v>0</v>
      </c>
      <c r="AI2299" s="3">
        <f>IF(AD2299&lt;=450,AthetaR60_0,IF(AD2299&gt;=650,AthetaR60_2,(IF(AD2299&lt;=550,AthetaR60_0+(AthetaR60_1-AthetaR60_0)/100*(AD2299-450),AthetaR60_1+(AthetaR60_2-AthetaR60_1)/100*(AD2299-450)))))</f>
        <v>0.5</v>
      </c>
      <c r="AJ2299" s="3">
        <f>IF(AE2299&lt;=450,AthetaR90_0,IF(AE2299&gt;=650,AthetaR90_2,(IF(AE2299&lt;=550,AthetaR90_0+(AthetaR90_1-AthetaR90_0)/100*(AE2299-450),AthetaR90_1+(AthetaR90_2-AthetaR90_1)/100*(AE2299-450)))))</f>
        <v>1.3</v>
      </c>
      <c r="AK2299" s="3">
        <f>IF(AF2299&lt;=450,AthetaR120_0,IF(AF2299&gt;=650,AthetaR120_2,(IF(AF2299&lt;=550,AthetaR120_0+(AthetaR120_1-AthetaR120_0)/100*(AF2299-450),AthetaR120_1+(AthetaR120_2-AthetaR120_1)/100*(AF2299-450)))))</f>
        <v>1.54</v>
      </c>
      <c r="AL2299" s="24">
        <f t="shared" si="1115"/>
        <v>770.35029760066777</v>
      </c>
      <c r="AM2299" s="14">
        <f t="shared" si="1116"/>
        <v>644.87364046819982</v>
      </c>
    </row>
    <row r="2300" spans="2:39" x14ac:dyDescent="0.25">
      <c r="B2300" s="3">
        <f t="shared" si="1099"/>
        <v>11410</v>
      </c>
      <c r="C2300" s="14">
        <f t="shared" si="1100"/>
        <v>190.16666666666666</v>
      </c>
      <c r="D2300" s="11">
        <f t="shared" si="1101"/>
        <v>1117.9658661261317</v>
      </c>
      <c r="E2300" s="11">
        <f t="shared" si="1087"/>
        <v>934.11950321902395</v>
      </c>
      <c r="F2300" s="11">
        <f t="shared" si="1102"/>
        <v>498.9276045531256</v>
      </c>
      <c r="G2300" s="11">
        <f t="shared" si="1088"/>
        <v>770.53639533229261</v>
      </c>
      <c r="H2300" s="11">
        <f t="shared" si="1089"/>
        <v>664.4061084913194</v>
      </c>
      <c r="I2300" s="24">
        <f t="shared" si="1103"/>
        <v>498.9276045531256</v>
      </c>
      <c r="J2300" s="12">
        <f t="shared" si="1090"/>
        <v>0.1736595195515333</v>
      </c>
      <c r="K2300" s="24">
        <f t="shared" si="1091"/>
        <v>665.6997315203073</v>
      </c>
      <c r="L2300" s="12">
        <f t="shared" si="1104"/>
        <v>0.16009778672433744</v>
      </c>
      <c r="M2300" s="24">
        <f t="shared" si="1105"/>
        <v>770.53639533229261</v>
      </c>
      <c r="N2300" s="12">
        <f t="shared" si="1092"/>
        <v>0.38700517461989253</v>
      </c>
      <c r="O2300" s="24">
        <f t="shared" si="1093"/>
        <v>995.72394309667743</v>
      </c>
      <c r="P2300" s="12">
        <f t="shared" si="1106"/>
        <v>0.18638546779715867</v>
      </c>
      <c r="Q2300" s="24">
        <f t="shared" si="1107"/>
        <v>664.4061084913194</v>
      </c>
      <c r="R2300" s="12">
        <f t="shared" si="1094"/>
        <v>0.25151257762199064</v>
      </c>
      <c r="S2300" s="24">
        <f t="shared" si="1095"/>
        <v>842.67227175323887</v>
      </c>
      <c r="T2300" s="12">
        <f t="shared" si="1108"/>
        <v>0.16533972412132367</v>
      </c>
      <c r="W2300" s="24">
        <f t="shared" si="1109"/>
        <v>791.92227271261459</v>
      </c>
      <c r="X2300" s="24">
        <f t="shared" si="1110"/>
        <v>837.50386117506389</v>
      </c>
      <c r="Y2300" s="13">
        <f t="shared" si="1096"/>
        <v>0.35655602207097453</v>
      </c>
      <c r="Z2300" s="24">
        <f t="shared" si="1097"/>
        <v>3554.930762660234</v>
      </c>
      <c r="AA2300" s="24">
        <f t="shared" si="1098"/>
        <v>23258.784338955458</v>
      </c>
      <c r="AB2300" s="24">
        <f t="shared" si="1111"/>
        <v>770.53639533229261</v>
      </c>
      <c r="AC2300" s="24">
        <f t="shared" si="1112"/>
        <v>664.4061084913194</v>
      </c>
      <c r="AE2300" s="14">
        <f t="shared" si="1113"/>
        <v>190.16666666666666</v>
      </c>
      <c r="AF2300" s="24">
        <f t="shared" si="1117"/>
        <v>500</v>
      </c>
      <c r="AG2300" s="3">
        <f t="shared" si="1114"/>
        <v>-1</v>
      </c>
      <c r="AH2300" s="3">
        <f>IF(AC2300&lt;=450,AthetaR30_0,IF(AC2300&gt;=650,AthetaR30_2,(IF(AC2300&lt;=550,AthetaR30_0+(AthetaR30_1-AthetaR30_0)/100*(AC2300-450),AthetaR30_1+(AthetaR30_2-AthetaR30_1)/100*(AC2300-450)))))</f>
        <v>0</v>
      </c>
      <c r="AI2300" s="3">
        <f>IF(AD2300&lt;=450,AthetaR60_0,IF(AD2300&gt;=650,AthetaR60_2,(IF(AD2300&lt;=550,AthetaR60_0+(AthetaR60_1-AthetaR60_0)/100*(AD2300-450),AthetaR60_1+(AthetaR60_2-AthetaR60_1)/100*(AD2300-450)))))</f>
        <v>0.5</v>
      </c>
      <c r="AJ2300" s="3">
        <f>IF(AE2300&lt;=450,AthetaR90_0,IF(AE2300&gt;=650,AthetaR90_2,(IF(AE2300&lt;=550,AthetaR90_0+(AthetaR90_1-AthetaR90_0)/100*(AE2300-450),AthetaR90_1+(AthetaR90_2-AthetaR90_1)/100*(AE2300-450)))))</f>
        <v>1.3</v>
      </c>
      <c r="AK2300" s="3">
        <f>IF(AF2300&lt;=450,AthetaR120_0,IF(AF2300&gt;=650,AthetaR120_2,(IF(AF2300&lt;=550,AthetaR120_0+(AthetaR120_1-AthetaR120_0)/100*(AF2300-450),AthetaR120_1+(AthetaR120_2-AthetaR120_1)/100*(AF2300-450)))))</f>
        <v>1.54</v>
      </c>
      <c r="AL2300" s="24">
        <f t="shared" si="1115"/>
        <v>770.53639533229261</v>
      </c>
      <c r="AM2300" s="14">
        <f t="shared" si="1116"/>
        <v>645.01061437182636</v>
      </c>
    </row>
    <row r="2301" spans="2:39" x14ac:dyDescent="0.25">
      <c r="B2301" s="3">
        <f t="shared" si="1099"/>
        <v>11415</v>
      </c>
      <c r="C2301" s="14">
        <f t="shared" si="1100"/>
        <v>190.25</v>
      </c>
      <c r="D2301" s="11">
        <f t="shared" si="1101"/>
        <v>1118.0314666509346</v>
      </c>
      <c r="E2301" s="11">
        <f t="shared" si="1087"/>
        <v>934.33330156767602</v>
      </c>
      <c r="F2301" s="11">
        <f t="shared" si="1102"/>
        <v>499.08770233984995</v>
      </c>
      <c r="G2301" s="11">
        <f t="shared" si="1088"/>
        <v>770.72278080008982</v>
      </c>
      <c r="H2301" s="11">
        <f t="shared" si="1089"/>
        <v>664.57144821544068</v>
      </c>
      <c r="I2301" s="24">
        <f t="shared" si="1103"/>
        <v>499.08770233984995</v>
      </c>
      <c r="J2301" s="12">
        <f t="shared" si="1090"/>
        <v>0.17362842106517318</v>
      </c>
      <c r="K2301" s="24">
        <f t="shared" si="1091"/>
        <v>665.81896461529027</v>
      </c>
      <c r="L2301" s="12">
        <f t="shared" si="1104"/>
        <v>0.1600465911458345</v>
      </c>
      <c r="M2301" s="24">
        <f t="shared" si="1105"/>
        <v>770.72278080008982</v>
      </c>
      <c r="N2301" s="12">
        <f t="shared" si="1092"/>
        <v>0.38782890342910281</v>
      </c>
      <c r="O2301" s="24">
        <f t="shared" si="1093"/>
        <v>993.60907622962054</v>
      </c>
      <c r="P2301" s="12">
        <f t="shared" si="1106"/>
        <v>0.18667134482573181</v>
      </c>
      <c r="Q2301" s="24">
        <f t="shared" si="1107"/>
        <v>664.57144821544068</v>
      </c>
      <c r="R2301" s="12">
        <f t="shared" si="1094"/>
        <v>0.25139389785978988</v>
      </c>
      <c r="S2301" s="24">
        <f t="shared" si="1095"/>
        <v>843.07008628126152</v>
      </c>
      <c r="T2301" s="12">
        <f t="shared" si="1108"/>
        <v>0.1652318306327179</v>
      </c>
      <c r="W2301" s="24">
        <f t="shared" si="1109"/>
        <v>792.27882873468559</v>
      </c>
      <c r="X2301" s="24">
        <f t="shared" si="1110"/>
        <v>835.80190284239825</v>
      </c>
      <c r="Y2301" s="13">
        <f t="shared" si="1096"/>
        <v>0.35715358057042723</v>
      </c>
      <c r="Z2301" s="24">
        <f t="shared" si="1097"/>
        <v>3551.3618208247608</v>
      </c>
      <c r="AA2301" s="24">
        <f t="shared" si="1098"/>
        <v>23252.709248515184</v>
      </c>
      <c r="AB2301" s="24">
        <f t="shared" si="1111"/>
        <v>770.72278080008982</v>
      </c>
      <c r="AC2301" s="24">
        <f t="shared" si="1112"/>
        <v>664.57144821544068</v>
      </c>
      <c r="AE2301" s="14">
        <f t="shared" si="1113"/>
        <v>190.25</v>
      </c>
      <c r="AF2301" s="24">
        <f t="shared" si="1117"/>
        <v>500</v>
      </c>
      <c r="AG2301" s="3">
        <f t="shared" si="1114"/>
        <v>-1</v>
      </c>
      <c r="AH2301" s="3">
        <f>IF(AC2301&lt;=450,AthetaR30_0,IF(AC2301&gt;=650,AthetaR30_2,(IF(AC2301&lt;=550,AthetaR30_0+(AthetaR30_1-AthetaR30_0)/100*(AC2301-450),AthetaR30_1+(AthetaR30_2-AthetaR30_1)/100*(AC2301-450)))))</f>
        <v>0</v>
      </c>
      <c r="AI2301" s="3">
        <f>IF(AD2301&lt;=450,AthetaR60_0,IF(AD2301&gt;=650,AthetaR60_2,(IF(AD2301&lt;=550,AthetaR60_0+(AthetaR60_1-AthetaR60_0)/100*(AD2301-450),AthetaR60_1+(AthetaR60_2-AthetaR60_1)/100*(AD2301-450)))))</f>
        <v>0.5</v>
      </c>
      <c r="AJ2301" s="3">
        <f>IF(AE2301&lt;=450,AthetaR90_0,IF(AE2301&gt;=650,AthetaR90_2,(IF(AE2301&lt;=550,AthetaR90_0+(AthetaR90_1-AthetaR90_0)/100*(AE2301-450),AthetaR90_1+(AthetaR90_2-AthetaR90_1)/100*(AE2301-450)))))</f>
        <v>1.3</v>
      </c>
      <c r="AK2301" s="3">
        <f>IF(AF2301&lt;=450,AthetaR120_0,IF(AF2301&gt;=650,AthetaR120_2,(IF(AF2301&lt;=550,AthetaR120_0+(AthetaR120_1-AthetaR120_0)/100*(AF2301-450),AthetaR120_1+(AthetaR120_2-AthetaR120_1)/100*(AF2301-450)))))</f>
        <v>1.54</v>
      </c>
      <c r="AL2301" s="24">
        <f t="shared" si="1115"/>
        <v>770.72278080008982</v>
      </c>
      <c r="AM2301" s="14">
        <f t="shared" si="1116"/>
        <v>645.14743176594845</v>
      </c>
    </row>
    <row r="2302" spans="2:39" x14ac:dyDescent="0.25">
      <c r="B2302" s="3">
        <f t="shared" si="1099"/>
        <v>11420</v>
      </c>
      <c r="C2302" s="14">
        <f t="shared" si="1100"/>
        <v>190.33333333333334</v>
      </c>
      <c r="D2302" s="11">
        <f t="shared" si="1101"/>
        <v>1118.0970384665354</v>
      </c>
      <c r="E2302" s="11">
        <f t="shared" si="1087"/>
        <v>934.54709991632819</v>
      </c>
      <c r="F2302" s="11">
        <f t="shared" si="1102"/>
        <v>499.24774893099578</v>
      </c>
      <c r="G2302" s="11">
        <f t="shared" si="1088"/>
        <v>770.90945214491558</v>
      </c>
      <c r="H2302" s="11">
        <f t="shared" si="1089"/>
        <v>664.73668004607339</v>
      </c>
      <c r="I2302" s="24">
        <f t="shared" si="1103"/>
        <v>499.24774893099578</v>
      </c>
      <c r="J2302" s="12">
        <f t="shared" si="1090"/>
        <v>0.17359732183018015</v>
      </c>
      <c r="K2302" s="24">
        <f t="shared" si="1091"/>
        <v>665.93824330130406</v>
      </c>
      <c r="L2302" s="12">
        <f t="shared" si="1104"/>
        <v>0.15999540794654502</v>
      </c>
      <c r="M2302" s="24">
        <f t="shared" si="1105"/>
        <v>770.90945214491558</v>
      </c>
      <c r="N2302" s="12">
        <f t="shared" si="1092"/>
        <v>0.38864965681822577</v>
      </c>
      <c r="O2302" s="24">
        <f t="shared" si="1093"/>
        <v>991.51076480062011</v>
      </c>
      <c r="P2302" s="12">
        <f t="shared" si="1106"/>
        <v>0.18695536839836352</v>
      </c>
      <c r="Q2302" s="24">
        <f t="shared" si="1107"/>
        <v>664.73668004607339</v>
      </c>
      <c r="R2302" s="12">
        <f t="shared" si="1094"/>
        <v>0.25127487299395884</v>
      </c>
      <c r="S2302" s="24">
        <f t="shared" si="1095"/>
        <v>843.46943502118961</v>
      </c>
      <c r="T2302" s="12">
        <f t="shared" si="1108"/>
        <v>0.16512378255123292</v>
      </c>
      <c r="W2302" s="24">
        <f t="shared" si="1109"/>
        <v>792.635982315256</v>
      </c>
      <c r="X2302" s="24">
        <f t="shared" si="1110"/>
        <v>834.11683290539906</v>
      </c>
      <c r="Y2302" s="13">
        <f t="shared" si="1096"/>
        <v>0.35774471620669618</v>
      </c>
      <c r="Z2302" s="24">
        <f t="shared" si="1097"/>
        <v>3547.7779400268046</v>
      </c>
      <c r="AA2302" s="24">
        <f t="shared" si="1098"/>
        <v>23246.527911095294</v>
      </c>
      <c r="AB2302" s="24">
        <f t="shared" si="1111"/>
        <v>770.90945214491558</v>
      </c>
      <c r="AC2302" s="24">
        <f t="shared" si="1112"/>
        <v>664.73668004607339</v>
      </c>
      <c r="AE2302" s="14">
        <f t="shared" si="1113"/>
        <v>190.33333333333334</v>
      </c>
      <c r="AF2302" s="24">
        <f t="shared" si="1117"/>
        <v>500</v>
      </c>
      <c r="AG2302" s="3">
        <f t="shared" si="1114"/>
        <v>-1</v>
      </c>
      <c r="AH2302" s="3">
        <f>IF(AC2302&lt;=450,AthetaR30_0,IF(AC2302&gt;=650,AthetaR30_2,(IF(AC2302&lt;=550,AthetaR30_0+(AthetaR30_1-AthetaR30_0)/100*(AC2302-450),AthetaR30_1+(AthetaR30_2-AthetaR30_1)/100*(AC2302-450)))))</f>
        <v>0</v>
      </c>
      <c r="AI2302" s="3">
        <f>IF(AD2302&lt;=450,AthetaR60_0,IF(AD2302&gt;=650,AthetaR60_2,(IF(AD2302&lt;=550,AthetaR60_0+(AthetaR60_1-AthetaR60_0)/100*(AD2302-450),AthetaR60_1+(AthetaR60_2-AthetaR60_1)/100*(AD2302-450)))))</f>
        <v>0.5</v>
      </c>
      <c r="AJ2302" s="3">
        <f>IF(AE2302&lt;=450,AthetaR90_0,IF(AE2302&gt;=650,AthetaR90_2,(IF(AE2302&lt;=550,AthetaR90_0+(AthetaR90_1-AthetaR90_0)/100*(AE2302-450),AthetaR90_1+(AthetaR90_2-AthetaR90_1)/100*(AE2302-450)))))</f>
        <v>1.3</v>
      </c>
      <c r="AK2302" s="3">
        <f>IF(AF2302&lt;=450,AthetaR120_0,IF(AF2302&gt;=650,AthetaR120_2,(IF(AF2302&lt;=550,AthetaR120_0+(AthetaR120_1-AthetaR120_0)/100*(AF2302-450),AthetaR120_1+(AthetaR120_2-AthetaR120_1)/100*(AF2302-450)))))</f>
        <v>1.54</v>
      </c>
      <c r="AL2302" s="24">
        <f t="shared" si="1115"/>
        <v>770.90945214491558</v>
      </c>
      <c r="AM2302" s="14">
        <f t="shared" si="1116"/>
        <v>645.28409291144692</v>
      </c>
    </row>
    <row r="2303" spans="2:39" x14ac:dyDescent="0.25">
      <c r="B2303" s="3">
        <f t="shared" si="1099"/>
        <v>11425</v>
      </c>
      <c r="C2303" s="14">
        <f t="shared" si="1100"/>
        <v>190.41666666666666</v>
      </c>
      <c r="D2303" s="11">
        <f t="shared" si="1101"/>
        <v>1118.1625815980517</v>
      </c>
      <c r="E2303" s="11">
        <f t="shared" si="1087"/>
        <v>934.76089826498014</v>
      </c>
      <c r="F2303" s="11">
        <f t="shared" si="1102"/>
        <v>499.40774433894234</v>
      </c>
      <c r="G2303" s="11">
        <f t="shared" si="1088"/>
        <v>771.09640751331392</v>
      </c>
      <c r="H2303" s="11">
        <f t="shared" si="1089"/>
        <v>664.90180382862457</v>
      </c>
      <c r="I2303" s="24">
        <f t="shared" si="1103"/>
        <v>499.40774433894234</v>
      </c>
      <c r="J2303" s="12">
        <f t="shared" si="1090"/>
        <v>0.17356622185764498</v>
      </c>
      <c r="K2303" s="24">
        <f t="shared" si="1091"/>
        <v>666.05756756183769</v>
      </c>
      <c r="L2303" s="12">
        <f t="shared" si="1104"/>
        <v>0.15994423713777325</v>
      </c>
      <c r="M2303" s="24">
        <f t="shared" si="1105"/>
        <v>771.09640751331392</v>
      </c>
      <c r="N2303" s="12">
        <f t="shared" si="1092"/>
        <v>0.38946743992123423</v>
      </c>
      <c r="O2303" s="24">
        <f t="shared" si="1093"/>
        <v>989.4288430100105</v>
      </c>
      <c r="P2303" s="12">
        <f t="shared" si="1106"/>
        <v>0.18723754425005526</v>
      </c>
      <c r="Q2303" s="24">
        <f t="shared" si="1107"/>
        <v>664.90180382862457</v>
      </c>
      <c r="R2303" s="12">
        <f t="shared" si="1094"/>
        <v>0.25115550170545492</v>
      </c>
      <c r="S2303" s="24">
        <f t="shared" si="1095"/>
        <v>843.87032623236553</v>
      </c>
      <c r="T2303" s="12">
        <f t="shared" si="1108"/>
        <v>0.16501557920038801</v>
      </c>
      <c r="W2303" s="24">
        <f t="shared" si="1109"/>
        <v>792.99372703146275</v>
      </c>
      <c r="X2303" s="24">
        <f t="shared" si="1110"/>
        <v>832.44843798399279</v>
      </c>
      <c r="Y2303" s="13">
        <f t="shared" si="1096"/>
        <v>0.3583294559933255</v>
      </c>
      <c r="Z2303" s="24">
        <f t="shared" si="1097"/>
        <v>3544.1792808379346</v>
      </c>
      <c r="AA2303" s="24">
        <f t="shared" si="1098"/>
        <v>23240.240924510457</v>
      </c>
      <c r="AB2303" s="24">
        <f t="shared" si="1111"/>
        <v>771.09640751331392</v>
      </c>
      <c r="AC2303" s="24">
        <f t="shared" si="1112"/>
        <v>664.90180382862457</v>
      </c>
      <c r="AE2303" s="14">
        <f t="shared" si="1113"/>
        <v>190.41666666666666</v>
      </c>
      <c r="AF2303" s="24">
        <f t="shared" si="1117"/>
        <v>500</v>
      </c>
      <c r="AG2303" s="3">
        <f t="shared" si="1114"/>
        <v>-1</v>
      </c>
      <c r="AH2303" s="3">
        <f>IF(AC2303&lt;=450,AthetaR30_0,IF(AC2303&gt;=650,AthetaR30_2,(IF(AC2303&lt;=550,AthetaR30_0+(AthetaR30_1-AthetaR30_0)/100*(AC2303-450),AthetaR30_1+(AthetaR30_2-AthetaR30_1)/100*(AC2303-450)))))</f>
        <v>0</v>
      </c>
      <c r="AI2303" s="3">
        <f>IF(AD2303&lt;=450,AthetaR60_0,IF(AD2303&gt;=650,AthetaR60_2,(IF(AD2303&lt;=550,AthetaR60_0+(AthetaR60_1-AthetaR60_0)/100*(AD2303-450),AthetaR60_1+(AthetaR60_2-AthetaR60_1)/100*(AD2303-450)))))</f>
        <v>0.5</v>
      </c>
      <c r="AJ2303" s="3">
        <f>IF(AE2303&lt;=450,AthetaR90_0,IF(AE2303&gt;=650,AthetaR90_2,(IF(AE2303&lt;=550,AthetaR90_0+(AthetaR90_1-AthetaR90_0)/100*(AE2303-450),AthetaR90_1+(AthetaR90_2-AthetaR90_1)/100*(AE2303-450)))))</f>
        <v>1.3</v>
      </c>
      <c r="AK2303" s="3">
        <f>IF(AF2303&lt;=450,AthetaR120_0,IF(AF2303&gt;=650,AthetaR120_2,(IF(AF2303&lt;=550,AthetaR120_0+(AthetaR120_1-AthetaR120_0)/100*(AF2303-450),AthetaR120_1+(AthetaR120_2-AthetaR120_1)/100*(AF2303-450)))))</f>
        <v>1.54</v>
      </c>
      <c r="AL2303" s="24">
        <f t="shared" si="1115"/>
        <v>771.09640751331392</v>
      </c>
      <c r="AM2303" s="14">
        <f t="shared" si="1116"/>
        <v>645.42059806725547</v>
      </c>
    </row>
    <row r="2304" spans="2:39" x14ac:dyDescent="0.25">
      <c r="B2304" s="3">
        <f t="shared" si="1099"/>
        <v>11430</v>
      </c>
      <c r="C2304" s="14">
        <f t="shared" si="1100"/>
        <v>190.5</v>
      </c>
      <c r="D2304" s="11">
        <f t="shared" si="1101"/>
        <v>1118.2280960705675</v>
      </c>
      <c r="E2304" s="11">
        <f t="shared" si="1087"/>
        <v>934.97469661363232</v>
      </c>
      <c r="F2304" s="11">
        <f t="shared" si="1102"/>
        <v>499.56768857608012</v>
      </c>
      <c r="G2304" s="11">
        <f t="shared" si="1088"/>
        <v>771.28364505756394</v>
      </c>
      <c r="H2304" s="11">
        <f t="shared" si="1089"/>
        <v>665.06681940782494</v>
      </c>
      <c r="I2304" s="24">
        <f t="shared" si="1103"/>
        <v>499.56768857608012</v>
      </c>
      <c r="J2304" s="12">
        <f t="shared" si="1090"/>
        <v>0.17353512115865966</v>
      </c>
      <c r="K2304" s="24">
        <f t="shared" si="1091"/>
        <v>666.17693738033506</v>
      </c>
      <c r="L2304" s="12">
        <f t="shared" si="1104"/>
        <v>0.15989307873080874</v>
      </c>
      <c r="M2304" s="24">
        <f t="shared" si="1105"/>
        <v>771.28364505756394</v>
      </c>
      <c r="N2304" s="12">
        <f t="shared" si="1092"/>
        <v>0.39028225799701183</v>
      </c>
      <c r="O2304" s="24">
        <f t="shared" si="1093"/>
        <v>987.36314699267734</v>
      </c>
      <c r="P2304" s="12">
        <f t="shared" si="1106"/>
        <v>0.18751787816152182</v>
      </c>
      <c r="Q2304" s="24">
        <f t="shared" si="1107"/>
        <v>665.06681940782494</v>
      </c>
      <c r="R2304" s="12">
        <f t="shared" si="1094"/>
        <v>0.2510357826695267</v>
      </c>
      <c r="S2304" s="24">
        <f t="shared" si="1095"/>
        <v>844.27276823019804</v>
      </c>
      <c r="T2304" s="12">
        <f t="shared" si="1108"/>
        <v>0.16490721990050003</v>
      </c>
      <c r="W2304" s="24">
        <f t="shared" si="1109"/>
        <v>793.35205648745603</v>
      </c>
      <c r="X2304" s="24">
        <f t="shared" si="1110"/>
        <v>830.7965078278537</v>
      </c>
      <c r="Y2304" s="13">
        <f t="shared" si="1096"/>
        <v>0.35890782716312697</v>
      </c>
      <c r="Z2304" s="24">
        <f t="shared" si="1097"/>
        <v>3540.5660031544076</v>
      </c>
      <c r="AA2304" s="24">
        <f t="shared" si="1098"/>
        <v>23233.848885683459</v>
      </c>
      <c r="AB2304" s="24">
        <f t="shared" si="1111"/>
        <v>771.28364505756394</v>
      </c>
      <c r="AC2304" s="24">
        <f t="shared" si="1112"/>
        <v>665.06681940782494</v>
      </c>
      <c r="AE2304" s="14">
        <f t="shared" si="1113"/>
        <v>190.5</v>
      </c>
      <c r="AF2304" s="24">
        <f t="shared" si="1117"/>
        <v>500</v>
      </c>
      <c r="AG2304" s="3">
        <f t="shared" si="1114"/>
        <v>-1</v>
      </c>
      <c r="AH2304" s="3">
        <f>IF(AC2304&lt;=450,AthetaR30_0,IF(AC2304&gt;=650,AthetaR30_2,(IF(AC2304&lt;=550,AthetaR30_0+(AthetaR30_1-AthetaR30_0)/100*(AC2304-450),AthetaR30_1+(AthetaR30_2-AthetaR30_1)/100*(AC2304-450)))))</f>
        <v>0</v>
      </c>
      <c r="AI2304" s="3">
        <f>IF(AD2304&lt;=450,AthetaR60_0,IF(AD2304&gt;=650,AthetaR60_2,(IF(AD2304&lt;=550,AthetaR60_0+(AthetaR60_1-AthetaR60_0)/100*(AD2304-450),AthetaR60_1+(AthetaR60_2-AthetaR60_1)/100*(AD2304-450)))))</f>
        <v>0.5</v>
      </c>
      <c r="AJ2304" s="3">
        <f>IF(AE2304&lt;=450,AthetaR90_0,IF(AE2304&gt;=650,AthetaR90_2,(IF(AE2304&lt;=550,AthetaR90_0+(AthetaR90_1-AthetaR90_0)/100*(AE2304-450),AthetaR90_1+(AthetaR90_2-AthetaR90_1)/100*(AE2304-450)))))</f>
        <v>1.3</v>
      </c>
      <c r="AK2304" s="3">
        <f>IF(AF2304&lt;=450,AthetaR120_0,IF(AF2304&gt;=650,AthetaR120_2,(IF(AF2304&lt;=550,AthetaR120_0+(AthetaR120_1-AthetaR120_0)/100*(AF2304-450),AthetaR120_1+(AthetaR120_2-AthetaR120_1)/100*(AF2304-450)))))</f>
        <v>1.54</v>
      </c>
      <c r="AL2304" s="24">
        <f t="shared" si="1115"/>
        <v>771.28364505756394</v>
      </c>
      <c r="AM2304" s="14">
        <f t="shared" si="1116"/>
        <v>645.55694749033921</v>
      </c>
    </row>
    <row r="2305" spans="2:39" x14ac:dyDescent="0.25">
      <c r="B2305" s="3">
        <f t="shared" si="1099"/>
        <v>11435</v>
      </c>
      <c r="C2305" s="14">
        <f t="shared" si="1100"/>
        <v>190.58333333333334</v>
      </c>
      <c r="D2305" s="11">
        <f t="shared" si="1101"/>
        <v>1118.2935819091347</v>
      </c>
      <c r="E2305" s="11">
        <f t="shared" si="1087"/>
        <v>935.18849496228449</v>
      </c>
      <c r="F2305" s="11">
        <f t="shared" si="1102"/>
        <v>499.72758165481093</v>
      </c>
      <c r="G2305" s="11">
        <f t="shared" si="1088"/>
        <v>771.47116293572549</v>
      </c>
      <c r="H2305" s="11">
        <f t="shared" si="1089"/>
        <v>665.23172662772549</v>
      </c>
      <c r="I2305" s="24">
        <f t="shared" si="1103"/>
        <v>499.72758165481093</v>
      </c>
      <c r="J2305" s="12">
        <f t="shared" si="1090"/>
        <v>0.17350401974431698</v>
      </c>
      <c r="K2305" s="24">
        <f t="shared" si="1091"/>
        <v>666.29635274019552</v>
      </c>
      <c r="L2305" s="12">
        <f t="shared" si="1104"/>
        <v>0.15984193273690245</v>
      </c>
      <c r="M2305" s="24">
        <f t="shared" si="1105"/>
        <v>771.47116293572549</v>
      </c>
      <c r="N2305" s="12">
        <f t="shared" si="1092"/>
        <v>0.39109411642668113</v>
      </c>
      <c r="O2305" s="24">
        <f t="shared" si="1093"/>
        <v>985.31351479325997</v>
      </c>
      <c r="P2305" s="12">
        <f t="shared" si="1106"/>
        <v>0.18779637595771298</v>
      </c>
      <c r="Q2305" s="24">
        <f t="shared" si="1107"/>
        <v>665.23172662772549</v>
      </c>
      <c r="R2305" s="12">
        <f t="shared" si="1094"/>
        <v>0.25091571455569184</v>
      </c>
      <c r="S2305" s="24">
        <f t="shared" si="1095"/>
        <v>844.6767693866143</v>
      </c>
      <c r="T2305" s="12">
        <f t="shared" si="1108"/>
        <v>0.16479870396863416</v>
      </c>
      <c r="W2305" s="24">
        <f t="shared" si="1109"/>
        <v>793.7109643146191</v>
      </c>
      <c r="X2305" s="24">
        <f t="shared" si="1110"/>
        <v>829.16083526634316</v>
      </c>
      <c r="Y2305" s="13">
        <f t="shared" si="1096"/>
        <v>0.35947985715896574</v>
      </c>
      <c r="Z2305" s="24">
        <f t="shared" si="1097"/>
        <v>3536.9382661916347</v>
      </c>
      <c r="AA2305" s="24">
        <f t="shared" si="1098"/>
        <v>23227.352390616248</v>
      </c>
      <c r="AB2305" s="24">
        <f t="shared" si="1111"/>
        <v>771.47116293572549</v>
      </c>
      <c r="AC2305" s="24">
        <f t="shared" si="1112"/>
        <v>665.23172662772549</v>
      </c>
      <c r="AE2305" s="14">
        <f t="shared" si="1113"/>
        <v>190.58333333333334</v>
      </c>
      <c r="AF2305" s="24">
        <f t="shared" si="1117"/>
        <v>500</v>
      </c>
      <c r="AG2305" s="3">
        <f t="shared" si="1114"/>
        <v>-1</v>
      </c>
      <c r="AH2305" s="3">
        <f>IF(AC2305&lt;=450,AthetaR30_0,IF(AC2305&gt;=650,AthetaR30_2,(IF(AC2305&lt;=550,AthetaR30_0+(AthetaR30_1-AthetaR30_0)/100*(AC2305-450),AthetaR30_1+(AthetaR30_2-AthetaR30_1)/100*(AC2305-450)))))</f>
        <v>0</v>
      </c>
      <c r="AI2305" s="3">
        <f>IF(AD2305&lt;=450,AthetaR60_0,IF(AD2305&gt;=650,AthetaR60_2,(IF(AD2305&lt;=550,AthetaR60_0+(AthetaR60_1-AthetaR60_0)/100*(AD2305-450),AthetaR60_1+(AthetaR60_2-AthetaR60_1)/100*(AD2305-450)))))</f>
        <v>0.5</v>
      </c>
      <c r="AJ2305" s="3">
        <f>IF(AE2305&lt;=450,AthetaR90_0,IF(AE2305&gt;=650,AthetaR90_2,(IF(AE2305&lt;=550,AthetaR90_0+(AthetaR90_1-AthetaR90_0)/100*(AE2305-450),AthetaR90_1+(AthetaR90_2-AthetaR90_1)/100*(AE2305-450)))))</f>
        <v>1.3</v>
      </c>
      <c r="AK2305" s="3">
        <f>IF(AF2305&lt;=450,AthetaR120_0,IF(AF2305&gt;=650,AthetaR120_2,(IF(AF2305&lt;=550,AthetaR120_0+(AthetaR120_1-AthetaR120_0)/100*(AF2305-450),AthetaR120_1+(AthetaR120_2-AthetaR120_1)/100*(AF2305-450)))))</f>
        <v>1.54</v>
      </c>
      <c r="AL2305" s="24">
        <f t="shared" si="1115"/>
        <v>771.47116293572549</v>
      </c>
      <c r="AM2305" s="14">
        <f t="shared" si="1116"/>
        <v>645.69314143567465</v>
      </c>
    </row>
    <row r="2306" spans="2:39" x14ac:dyDescent="0.25">
      <c r="B2306" s="3">
        <f t="shared" si="1099"/>
        <v>11440</v>
      </c>
      <c r="C2306" s="14">
        <f t="shared" si="1100"/>
        <v>190.66666666666666</v>
      </c>
      <c r="D2306" s="11">
        <f t="shared" si="1101"/>
        <v>1118.359039138772</v>
      </c>
      <c r="E2306" s="11">
        <f t="shared" si="1087"/>
        <v>935.40229331093644</v>
      </c>
      <c r="F2306" s="11">
        <f t="shared" si="1102"/>
        <v>499.88742358754786</v>
      </c>
      <c r="G2306" s="11">
        <f t="shared" si="1088"/>
        <v>771.65895931168325</v>
      </c>
      <c r="H2306" s="11">
        <f t="shared" si="1089"/>
        <v>665.39652533169408</v>
      </c>
      <c r="I2306" s="24">
        <f t="shared" si="1103"/>
        <v>499.88742358754786</v>
      </c>
      <c r="J2306" s="12">
        <f t="shared" si="1090"/>
        <v>0.17347291762571043</v>
      </c>
      <c r="K2306" s="24">
        <f t="shared" si="1091"/>
        <v>666.41581362477427</v>
      </c>
      <c r="L2306" s="12">
        <f t="shared" si="1104"/>
        <v>0.1597907991672988</v>
      </c>
      <c r="M2306" s="24">
        <f t="shared" si="1105"/>
        <v>771.65895931168325</v>
      </c>
      <c r="N2306" s="12">
        <f t="shared" si="1092"/>
        <v>0.391903020710962</v>
      </c>
      <c r="O2306" s="24">
        <f t="shared" si="1093"/>
        <v>983.27978634168994</v>
      </c>
      <c r="P2306" s="12">
        <f t="shared" si="1106"/>
        <v>0.18807304350647985</v>
      </c>
      <c r="Q2306" s="24">
        <f t="shared" si="1107"/>
        <v>665.39652533169408</v>
      </c>
      <c r="R2306" s="12">
        <f t="shared" si="1094"/>
        <v>0.25079529602771389</v>
      </c>
      <c r="S2306" s="24">
        <f t="shared" si="1095"/>
        <v>845.0823381305172</v>
      </c>
      <c r="T2306" s="12">
        <f t="shared" si="1108"/>
        <v>0.16469003071863586</v>
      </c>
      <c r="W2306" s="24">
        <f t="shared" si="1109"/>
        <v>794.07044417177804</v>
      </c>
      <c r="X2306" s="24">
        <f t="shared" si="1110"/>
        <v>827.54121615927784</v>
      </c>
      <c r="Y2306" s="13">
        <f t="shared" si="1096"/>
        <v>0.36004557362471667</v>
      </c>
      <c r="Z2306" s="24">
        <f t="shared" si="1097"/>
        <v>3533.2962284789601</v>
      </c>
      <c r="AA2306" s="24">
        <f t="shared" si="1098"/>
        <v>23220.752034360816</v>
      </c>
      <c r="AB2306" s="24">
        <f t="shared" si="1111"/>
        <v>771.65895931168325</v>
      </c>
      <c r="AC2306" s="24">
        <f t="shared" si="1112"/>
        <v>665.39652533169408</v>
      </c>
      <c r="AE2306" s="14">
        <f t="shared" si="1113"/>
        <v>190.66666666666666</v>
      </c>
      <c r="AF2306" s="24">
        <f t="shared" si="1117"/>
        <v>500</v>
      </c>
      <c r="AG2306" s="3">
        <f t="shared" si="1114"/>
        <v>-1</v>
      </c>
      <c r="AH2306" s="3">
        <f>IF(AC2306&lt;=450,AthetaR30_0,IF(AC2306&gt;=650,AthetaR30_2,(IF(AC2306&lt;=550,AthetaR30_0+(AthetaR30_1-AthetaR30_0)/100*(AC2306-450),AthetaR30_1+(AthetaR30_2-AthetaR30_1)/100*(AC2306-450)))))</f>
        <v>0</v>
      </c>
      <c r="AI2306" s="3">
        <f>IF(AD2306&lt;=450,AthetaR60_0,IF(AD2306&gt;=650,AthetaR60_2,(IF(AD2306&lt;=550,AthetaR60_0+(AthetaR60_1-AthetaR60_0)/100*(AD2306-450),AthetaR60_1+(AthetaR60_2-AthetaR60_1)/100*(AD2306-450)))))</f>
        <v>0.5</v>
      </c>
      <c r="AJ2306" s="3">
        <f>IF(AE2306&lt;=450,AthetaR90_0,IF(AE2306&gt;=650,AthetaR90_2,(IF(AE2306&lt;=550,AthetaR90_0+(AthetaR90_1-AthetaR90_0)/100*(AE2306-450),AthetaR90_1+(AthetaR90_2-AthetaR90_1)/100*(AE2306-450)))))</f>
        <v>1.3</v>
      </c>
      <c r="AK2306" s="3">
        <f>IF(AF2306&lt;=450,AthetaR120_0,IF(AF2306&gt;=650,AthetaR120_2,(IF(AF2306&lt;=550,AthetaR120_0+(AthetaR120_1-AthetaR120_0)/100*(AF2306-450),AthetaR120_1+(AthetaR120_2-AthetaR120_1)/100*(AF2306-450)))))</f>
        <v>1.54</v>
      </c>
      <c r="AL2306" s="24">
        <f t="shared" si="1115"/>
        <v>771.65895931168325</v>
      </c>
      <c r="AM2306" s="14">
        <f t="shared" si="1116"/>
        <v>645.8291801562292</v>
      </c>
    </row>
    <row r="2307" spans="2:39" x14ac:dyDescent="0.25">
      <c r="B2307" s="3">
        <f t="shared" si="1099"/>
        <v>11445</v>
      </c>
      <c r="C2307" s="14">
        <f t="shared" si="1100"/>
        <v>190.75</v>
      </c>
      <c r="D2307" s="11">
        <f t="shared" si="1101"/>
        <v>1118.4244677844652</v>
      </c>
      <c r="E2307" s="11">
        <f t="shared" si="1087"/>
        <v>935.61609165958862</v>
      </c>
      <c r="F2307" s="11">
        <f t="shared" si="1102"/>
        <v>500.04721438671515</v>
      </c>
      <c r="G2307" s="11">
        <f t="shared" si="1088"/>
        <v>771.84703235518975</v>
      </c>
      <c r="H2307" s="11">
        <f t="shared" si="1089"/>
        <v>665.56121536241267</v>
      </c>
      <c r="I2307" s="24">
        <f t="shared" si="1103"/>
        <v>500.04721438671515</v>
      </c>
      <c r="J2307" s="12">
        <f t="shared" si="1090"/>
        <v>0.17344181481393442</v>
      </c>
      <c r="K2307" s="24">
        <f t="shared" si="1091"/>
        <v>666.53532001738188</v>
      </c>
      <c r="L2307" s="12">
        <f t="shared" si="1104"/>
        <v>0.15973967803322708</v>
      </c>
      <c r="M2307" s="24">
        <f t="shared" si="1105"/>
        <v>771.84703235518975</v>
      </c>
      <c r="N2307" s="12">
        <f t="shared" si="1092"/>
        <v>0.39270897646756181</v>
      </c>
      <c r="O2307" s="24">
        <f t="shared" si="1093"/>
        <v>981.261803429054</v>
      </c>
      <c r="P2307" s="12">
        <f t="shared" si="1106"/>
        <v>0.18834788671717353</v>
      </c>
      <c r="Q2307" s="24">
        <f t="shared" si="1107"/>
        <v>665.56121536241267</v>
      </c>
      <c r="R2307" s="12">
        <f t="shared" si="1094"/>
        <v>0.2506745257435789</v>
      </c>
      <c r="S2307" s="24">
        <f t="shared" si="1095"/>
        <v>845.48948294824743</v>
      </c>
      <c r="T2307" s="12">
        <f t="shared" si="1108"/>
        <v>0.16458119946110397</v>
      </c>
      <c r="W2307" s="24">
        <f t="shared" si="1109"/>
        <v>794.43048974540272</v>
      </c>
      <c r="X2307" s="24">
        <f t="shared" si="1110"/>
        <v>825.93744934850588</v>
      </c>
      <c r="Y2307" s="13">
        <f t="shared" si="1096"/>
        <v>0.36060500439642729</v>
      </c>
      <c r="Z2307" s="24">
        <f t="shared" si="1097"/>
        <v>3529.6400478546475</v>
      </c>
      <c r="AA2307" s="24">
        <f t="shared" si="1098"/>
        <v>23214.048410992411</v>
      </c>
      <c r="AB2307" s="24">
        <f t="shared" si="1111"/>
        <v>771.84703235518975</v>
      </c>
      <c r="AC2307" s="24">
        <f t="shared" si="1112"/>
        <v>665.56121536241267</v>
      </c>
      <c r="AE2307" s="14">
        <f t="shared" si="1113"/>
        <v>190.75</v>
      </c>
      <c r="AF2307" s="24">
        <f t="shared" si="1117"/>
        <v>500</v>
      </c>
      <c r="AG2307" s="3">
        <f t="shared" si="1114"/>
        <v>-1</v>
      </c>
      <c r="AH2307" s="3">
        <f>IF(AC2307&lt;=450,AthetaR30_0,IF(AC2307&gt;=650,AthetaR30_2,(IF(AC2307&lt;=550,AthetaR30_0+(AthetaR30_1-AthetaR30_0)/100*(AC2307-450),AthetaR30_1+(AthetaR30_2-AthetaR30_1)/100*(AC2307-450)))))</f>
        <v>0</v>
      </c>
      <c r="AI2307" s="3">
        <f>IF(AD2307&lt;=450,AthetaR60_0,IF(AD2307&gt;=650,AthetaR60_2,(IF(AD2307&lt;=550,AthetaR60_0+(AthetaR60_1-AthetaR60_0)/100*(AD2307-450),AthetaR60_1+(AthetaR60_2-AthetaR60_1)/100*(AD2307-450)))))</f>
        <v>0.5</v>
      </c>
      <c r="AJ2307" s="3">
        <f>IF(AE2307&lt;=450,AthetaR90_0,IF(AE2307&gt;=650,AthetaR90_2,(IF(AE2307&lt;=550,AthetaR90_0+(AthetaR90_1-AthetaR90_0)/100*(AE2307-450),AthetaR90_1+(AthetaR90_2-AthetaR90_1)/100*(AE2307-450)))))</f>
        <v>1.3</v>
      </c>
      <c r="AK2307" s="3">
        <f>IF(AF2307&lt;=450,AthetaR120_0,IF(AF2307&gt;=650,AthetaR120_2,(IF(AF2307&lt;=550,AthetaR120_0+(AthetaR120_1-AthetaR120_0)/100*(AF2307-450),AthetaR120_1+(AthetaR120_2-AthetaR120_1)/100*(AF2307-450)))))</f>
        <v>1.54</v>
      </c>
      <c r="AL2307" s="24">
        <f t="shared" si="1115"/>
        <v>771.84703235518975</v>
      </c>
      <c r="AM2307" s="14">
        <f t="shared" si="1116"/>
        <v>645.96506390294257</v>
      </c>
    </row>
    <row r="2308" spans="2:39" x14ac:dyDescent="0.25">
      <c r="B2308" s="3">
        <f t="shared" si="1099"/>
        <v>11450</v>
      </c>
      <c r="C2308" s="14">
        <f t="shared" si="1100"/>
        <v>190.83333333333334</v>
      </c>
      <c r="D2308" s="11">
        <f t="shared" si="1101"/>
        <v>1118.4898678711677</v>
      </c>
      <c r="E2308" s="11">
        <f t="shared" si="1087"/>
        <v>935.82989000824068</v>
      </c>
      <c r="F2308" s="11">
        <f t="shared" si="1102"/>
        <v>500.2069540647484</v>
      </c>
      <c r="G2308" s="11">
        <f t="shared" si="1088"/>
        <v>772.03538024190698</v>
      </c>
      <c r="H2308" s="11">
        <f t="shared" si="1089"/>
        <v>665.72579656187372</v>
      </c>
      <c r="I2308" s="24">
        <f t="shared" si="1103"/>
        <v>500.2069540647484</v>
      </c>
      <c r="J2308" s="12">
        <f t="shared" si="1090"/>
        <v>0.17341071132008398</v>
      </c>
      <c r="K2308" s="24">
        <f t="shared" si="1091"/>
        <v>666.65487190128488</v>
      </c>
      <c r="L2308" s="12">
        <f t="shared" si="1104"/>
        <v>0.15968856934587852</v>
      </c>
      <c r="M2308" s="24">
        <f t="shared" si="1105"/>
        <v>772.03538024190698</v>
      </c>
      <c r="N2308" s="12">
        <f t="shared" si="1092"/>
        <v>0.39351198942859655</v>
      </c>
      <c r="O2308" s="24">
        <f t="shared" si="1093"/>
        <v>979.25940968378063</v>
      </c>
      <c r="P2308" s="12">
        <f t="shared" si="1106"/>
        <v>0.188620911539228</v>
      </c>
      <c r="Q2308" s="24">
        <f t="shared" si="1107"/>
        <v>665.72579656187372</v>
      </c>
      <c r="R2308" s="12">
        <f t="shared" si="1094"/>
        <v>0.25055340235547258</v>
      </c>
      <c r="S2308" s="24">
        <f t="shared" si="1095"/>
        <v>845.89821238404897</v>
      </c>
      <c r="T2308" s="12">
        <f t="shared" si="1108"/>
        <v>0.16447220950334215</v>
      </c>
      <c r="W2308" s="24">
        <f t="shared" si="1109"/>
        <v>794.79109474979919</v>
      </c>
      <c r="X2308" s="24">
        <f t="shared" si="1110"/>
        <v>824.34933661028128</v>
      </c>
      <c r="Y2308" s="13">
        <f t="shared" si="1096"/>
        <v>0.36115817749364032</v>
      </c>
      <c r="Z2308" s="24">
        <f t="shared" si="1097"/>
        <v>3525.9698814610374</v>
      </c>
      <c r="AA2308" s="24">
        <f t="shared" si="1098"/>
        <v>23207.242113581829</v>
      </c>
      <c r="AB2308" s="24">
        <f t="shared" si="1111"/>
        <v>772.03538024190698</v>
      </c>
      <c r="AC2308" s="24">
        <f t="shared" si="1112"/>
        <v>665.72579656187372</v>
      </c>
      <c r="AE2308" s="14">
        <f t="shared" si="1113"/>
        <v>190.83333333333334</v>
      </c>
      <c r="AF2308" s="24">
        <f t="shared" si="1117"/>
        <v>500</v>
      </c>
      <c r="AG2308" s="3">
        <f t="shared" si="1114"/>
        <v>-1</v>
      </c>
      <c r="AH2308" s="3">
        <f>IF(AC2308&lt;=450,AthetaR30_0,IF(AC2308&gt;=650,AthetaR30_2,(IF(AC2308&lt;=550,AthetaR30_0+(AthetaR30_1-AthetaR30_0)/100*(AC2308-450),AthetaR30_1+(AthetaR30_2-AthetaR30_1)/100*(AC2308-450)))))</f>
        <v>0</v>
      </c>
      <c r="AI2308" s="3">
        <f>IF(AD2308&lt;=450,AthetaR60_0,IF(AD2308&gt;=650,AthetaR60_2,(IF(AD2308&lt;=550,AthetaR60_0+(AthetaR60_1-AthetaR60_0)/100*(AD2308-450),AthetaR60_1+(AthetaR60_2-AthetaR60_1)/100*(AD2308-450)))))</f>
        <v>0.5</v>
      </c>
      <c r="AJ2308" s="3">
        <f>IF(AE2308&lt;=450,AthetaR90_0,IF(AE2308&gt;=650,AthetaR90_2,(IF(AE2308&lt;=550,AthetaR90_0+(AthetaR90_1-AthetaR90_0)/100*(AE2308-450),AthetaR90_1+(AthetaR90_2-AthetaR90_1)/100*(AE2308-450)))))</f>
        <v>1.3</v>
      </c>
      <c r="AK2308" s="3">
        <f>IF(AF2308&lt;=450,AthetaR120_0,IF(AF2308&gt;=650,AthetaR120_2,(IF(AF2308&lt;=550,AthetaR120_0+(AthetaR120_1-AthetaR120_0)/100*(AF2308-450),AthetaR120_1+(AthetaR120_2-AthetaR120_1)/100*(AF2308-450)))))</f>
        <v>1.54</v>
      </c>
      <c r="AL2308" s="24">
        <f t="shared" si="1115"/>
        <v>772.03538024190698</v>
      </c>
      <c r="AM2308" s="14">
        <f t="shared" si="1116"/>
        <v>646.100792924708</v>
      </c>
    </row>
    <row r="2309" spans="2:39" x14ac:dyDescent="0.25">
      <c r="B2309" s="3">
        <f t="shared" si="1099"/>
        <v>11455</v>
      </c>
      <c r="C2309" s="14">
        <f t="shared" si="1100"/>
        <v>190.91666666666666</v>
      </c>
      <c r="D2309" s="11">
        <f t="shared" si="1101"/>
        <v>1118.5552394238</v>
      </c>
      <c r="E2309" s="11">
        <f t="shared" si="1087"/>
        <v>936.04368835689274</v>
      </c>
      <c r="F2309" s="11">
        <f t="shared" si="1102"/>
        <v>500.36664263409426</v>
      </c>
      <c r="G2309" s="11">
        <f t="shared" si="1088"/>
        <v>772.22400115344624</v>
      </c>
      <c r="H2309" s="11">
        <f t="shared" si="1089"/>
        <v>665.89026877137701</v>
      </c>
      <c r="I2309" s="24">
        <f t="shared" si="1103"/>
        <v>500.36664263409426</v>
      </c>
      <c r="J2309" s="12">
        <f t="shared" si="1090"/>
        <v>0.17337960715525483</v>
      </c>
      <c r="K2309" s="24">
        <f t="shared" si="1091"/>
        <v>666.77446925970548</v>
      </c>
      <c r="L2309" s="12">
        <f t="shared" si="1104"/>
        <v>0.15963747311644516</v>
      </c>
      <c r="M2309" s="24">
        <f t="shared" si="1105"/>
        <v>772.22400115344624</v>
      </c>
      <c r="N2309" s="12">
        <f t="shared" si="1092"/>
        <v>0.39431206543804143</v>
      </c>
      <c r="O2309" s="24">
        <f t="shared" si="1093"/>
        <v>977.2724505481508</v>
      </c>
      <c r="P2309" s="12">
        <f t="shared" si="1106"/>
        <v>0.18889212396090724</v>
      </c>
      <c r="Q2309" s="24">
        <f t="shared" si="1107"/>
        <v>665.89026877137701</v>
      </c>
      <c r="R2309" s="12">
        <f t="shared" si="1094"/>
        <v>0.25043192450975749</v>
      </c>
      <c r="S2309" s="24">
        <f t="shared" si="1095"/>
        <v>846.3085350405388</v>
      </c>
      <c r="T2309" s="12">
        <f t="shared" si="1108"/>
        <v>0.16436306014940136</v>
      </c>
      <c r="W2309" s="24">
        <f t="shared" si="1109"/>
        <v>795.15225292729281</v>
      </c>
      <c r="X2309" s="24">
        <f t="shared" si="1110"/>
        <v>822.77668260842472</v>
      </c>
      <c r="Y2309" s="13">
        <f t="shared" si="1096"/>
        <v>0.36170512111091641</v>
      </c>
      <c r="Z2309" s="24">
        <f t="shared" si="1097"/>
        <v>3522.2858857399983</v>
      </c>
      <c r="AA2309" s="24">
        <f t="shared" si="1098"/>
        <v>23200.333734170021</v>
      </c>
      <c r="AB2309" s="24">
        <f t="shared" si="1111"/>
        <v>772.22400115344624</v>
      </c>
      <c r="AC2309" s="24">
        <f t="shared" si="1112"/>
        <v>665.89026877137701</v>
      </c>
      <c r="AE2309" s="14">
        <f t="shared" si="1113"/>
        <v>190.91666666666666</v>
      </c>
      <c r="AF2309" s="24">
        <f t="shared" si="1117"/>
        <v>500</v>
      </c>
      <c r="AG2309" s="3">
        <f t="shared" si="1114"/>
        <v>-1</v>
      </c>
      <c r="AH2309" s="3">
        <f>IF(AC2309&lt;=450,AthetaR30_0,IF(AC2309&gt;=650,AthetaR30_2,(IF(AC2309&lt;=550,AthetaR30_0+(AthetaR30_1-AthetaR30_0)/100*(AC2309-450),AthetaR30_1+(AthetaR30_2-AthetaR30_1)/100*(AC2309-450)))))</f>
        <v>0</v>
      </c>
      <c r="AI2309" s="3">
        <f>IF(AD2309&lt;=450,AthetaR60_0,IF(AD2309&gt;=650,AthetaR60_2,(IF(AD2309&lt;=550,AthetaR60_0+(AthetaR60_1-AthetaR60_0)/100*(AD2309-450),AthetaR60_1+(AthetaR60_2-AthetaR60_1)/100*(AD2309-450)))))</f>
        <v>0.5</v>
      </c>
      <c r="AJ2309" s="3">
        <f>IF(AE2309&lt;=450,AthetaR90_0,IF(AE2309&gt;=650,AthetaR90_2,(IF(AE2309&lt;=550,AthetaR90_0+(AthetaR90_1-AthetaR90_0)/100*(AE2309-450),AthetaR90_1+(AthetaR90_2-AthetaR90_1)/100*(AE2309-450)))))</f>
        <v>1.3</v>
      </c>
      <c r="AK2309" s="3">
        <f>IF(AF2309&lt;=450,AthetaR120_0,IF(AF2309&gt;=650,AthetaR120_2,(IF(AF2309&lt;=550,AthetaR120_0+(AthetaR120_1-AthetaR120_0)/100*(AF2309-450),AthetaR120_1+(AthetaR120_2-AthetaR120_1)/100*(AF2309-450)))))</f>
        <v>1.54</v>
      </c>
      <c r="AL2309" s="24">
        <f t="shared" si="1115"/>
        <v>772.22400115344624</v>
      </c>
      <c r="AM2309" s="14">
        <f t="shared" si="1116"/>
        <v>646.23636746835371</v>
      </c>
    </row>
    <row r="2310" spans="2:39" x14ac:dyDescent="0.25">
      <c r="B2310" s="3">
        <f t="shared" si="1099"/>
        <v>11460</v>
      </c>
      <c r="C2310" s="14">
        <f t="shared" si="1100"/>
        <v>191</v>
      </c>
      <c r="D2310" s="11">
        <f t="shared" si="1101"/>
        <v>1118.6205824672504</v>
      </c>
      <c r="E2310" s="11">
        <f t="shared" si="1087"/>
        <v>936.25748670554481</v>
      </c>
      <c r="F2310" s="11">
        <f t="shared" si="1102"/>
        <v>500.52628010721071</v>
      </c>
      <c r="G2310" s="11">
        <f t="shared" si="1088"/>
        <v>772.41289327740719</v>
      </c>
      <c r="H2310" s="11">
        <f t="shared" si="1089"/>
        <v>666.05463183152642</v>
      </c>
      <c r="I2310" s="24">
        <f t="shared" si="1103"/>
        <v>500.52628010721071</v>
      </c>
      <c r="J2310" s="12">
        <f t="shared" si="1090"/>
        <v>0.17334850233054333</v>
      </c>
      <c r="K2310" s="24">
        <f t="shared" si="1091"/>
        <v>666.89411207582225</v>
      </c>
      <c r="L2310" s="12">
        <f t="shared" si="1104"/>
        <v>0.15958638935608058</v>
      </c>
      <c r="M2310" s="24">
        <f t="shared" si="1105"/>
        <v>772.41289327740719</v>
      </c>
      <c r="N2310" s="12">
        <f t="shared" si="1092"/>
        <v>0.39510921044921393</v>
      </c>
      <c r="O2310" s="24">
        <f t="shared" si="1093"/>
        <v>975.3007732551182</v>
      </c>
      <c r="P2310" s="12">
        <f t="shared" si="1106"/>
        <v>0.18916153000789343</v>
      </c>
      <c r="Q2310" s="24">
        <f t="shared" si="1107"/>
        <v>666.05463183152642</v>
      </c>
      <c r="R2310" s="12">
        <f t="shared" si="1094"/>
        <v>0.25031009084694927</v>
      </c>
      <c r="S2310" s="24">
        <f t="shared" si="1095"/>
        <v>846.72045957918203</v>
      </c>
      <c r="T2310" s="12">
        <f t="shared" si="1108"/>
        <v>0.16425375070000761</v>
      </c>
      <c r="W2310" s="24">
        <f t="shared" si="1109"/>
        <v>795.51395804840377</v>
      </c>
      <c r="X2310" s="24">
        <f t="shared" si="1110"/>
        <v>821.21929484825512</v>
      </c>
      <c r="Y2310" s="13">
        <f t="shared" si="1096"/>
        <v>0.36224586360952415</v>
      </c>
      <c r="Z2310" s="24">
        <f t="shared" si="1097"/>
        <v>3518.5882164285258</v>
      </c>
      <c r="AA2310" s="24">
        <f t="shared" si="1098"/>
        <v>23193.323863742546</v>
      </c>
      <c r="AB2310" s="24">
        <f t="shared" si="1111"/>
        <v>772.41289327740719</v>
      </c>
      <c r="AC2310" s="24">
        <f t="shared" si="1112"/>
        <v>666.05463183152642</v>
      </c>
      <c r="AE2310" s="14">
        <f t="shared" si="1113"/>
        <v>191</v>
      </c>
      <c r="AF2310" s="24">
        <f t="shared" si="1117"/>
        <v>500</v>
      </c>
      <c r="AG2310" s="3">
        <f t="shared" si="1114"/>
        <v>-1</v>
      </c>
      <c r="AH2310" s="3">
        <f>IF(AC2310&lt;=450,AthetaR30_0,IF(AC2310&gt;=650,AthetaR30_2,(IF(AC2310&lt;=550,AthetaR30_0+(AthetaR30_1-AthetaR30_0)/100*(AC2310-450),AthetaR30_1+(AthetaR30_2-AthetaR30_1)/100*(AC2310-450)))))</f>
        <v>0</v>
      </c>
      <c r="AI2310" s="3">
        <f>IF(AD2310&lt;=450,AthetaR60_0,IF(AD2310&gt;=650,AthetaR60_2,(IF(AD2310&lt;=550,AthetaR60_0+(AthetaR60_1-AthetaR60_0)/100*(AD2310-450),AthetaR60_1+(AthetaR60_2-AthetaR60_1)/100*(AD2310-450)))))</f>
        <v>0.5</v>
      </c>
      <c r="AJ2310" s="3">
        <f>IF(AE2310&lt;=450,AthetaR90_0,IF(AE2310&gt;=650,AthetaR90_2,(IF(AE2310&lt;=550,AthetaR90_0+(AthetaR90_1-AthetaR90_0)/100*(AE2310-450),AthetaR90_1+(AthetaR90_2-AthetaR90_1)/100*(AE2310-450)))))</f>
        <v>1.3</v>
      </c>
      <c r="AK2310" s="3">
        <f>IF(AF2310&lt;=450,AthetaR120_0,IF(AF2310&gt;=650,AthetaR120_2,(IF(AF2310&lt;=550,AthetaR120_0+(AthetaR120_1-AthetaR120_0)/100*(AF2310-450),AthetaR120_1+(AthetaR120_2-AthetaR120_1)/100*(AF2310-450)))))</f>
        <v>1.54</v>
      </c>
      <c r="AL2310" s="24">
        <f t="shared" si="1115"/>
        <v>772.41289327740719</v>
      </c>
      <c r="AM2310" s="14">
        <f t="shared" si="1116"/>
        <v>646.37178777862573</v>
      </c>
    </row>
    <row r="2311" spans="2:39" x14ac:dyDescent="0.25">
      <c r="B2311" s="3">
        <f t="shared" si="1099"/>
        <v>11465</v>
      </c>
      <c r="C2311" s="14">
        <f t="shared" si="1100"/>
        <v>191.08333333333334</v>
      </c>
      <c r="D2311" s="11">
        <f t="shared" si="1101"/>
        <v>1118.6858970263738</v>
      </c>
      <c r="E2311" s="11">
        <f t="shared" si="1087"/>
        <v>936.47128505419687</v>
      </c>
      <c r="F2311" s="11">
        <f t="shared" si="1102"/>
        <v>500.6858664965668</v>
      </c>
      <c r="G2311" s="11">
        <f t="shared" si="1088"/>
        <v>772.60205480741513</v>
      </c>
      <c r="H2311" s="11">
        <f t="shared" si="1089"/>
        <v>666.21888558222645</v>
      </c>
      <c r="I2311" s="24">
        <f t="shared" si="1103"/>
        <v>500.6858664965668</v>
      </c>
      <c r="J2311" s="12">
        <f t="shared" si="1090"/>
        <v>0.17331739685704628</v>
      </c>
      <c r="K2311" s="24">
        <f t="shared" si="1091"/>
        <v>667.01380033276973</v>
      </c>
      <c r="L2311" s="12">
        <f t="shared" si="1104"/>
        <v>0.15953531807594334</v>
      </c>
      <c r="M2311" s="24">
        <f t="shared" si="1105"/>
        <v>772.60205480741513</v>
      </c>
      <c r="N2311" s="12">
        <f t="shared" si="1092"/>
        <v>0.39590343052228566</v>
      </c>
      <c r="O2311" s="24">
        <f t="shared" si="1093"/>
        <v>973.34422680544549</v>
      </c>
      <c r="P2311" s="12">
        <f t="shared" si="1106"/>
        <v>0.18942913574208406</v>
      </c>
      <c r="Q2311" s="24">
        <f t="shared" si="1107"/>
        <v>666.21888558222645</v>
      </c>
      <c r="R2311" s="12">
        <f t="shared" si="1094"/>
        <v>0.250187900001694</v>
      </c>
      <c r="S2311" s="24">
        <f t="shared" si="1095"/>
        <v>847.13399472077026</v>
      </c>
      <c r="T2311" s="12">
        <f t="shared" si="1108"/>
        <v>0.16414428045261031</v>
      </c>
      <c r="W2311" s="24">
        <f t="shared" si="1109"/>
        <v>795.87620391201324</v>
      </c>
      <c r="X2311" s="24">
        <f t="shared" si="1110"/>
        <v>819.67698363128557</v>
      </c>
      <c r="Y2311" s="13">
        <f t="shared" si="1096"/>
        <v>0.36278043350930855</v>
      </c>
      <c r="Z2311" s="24">
        <f t="shared" si="1097"/>
        <v>3514.8770285545907</v>
      </c>
      <c r="AA2311" s="24">
        <f t="shared" si="1098"/>
        <v>23186.213092205009</v>
      </c>
      <c r="AB2311" s="24">
        <f t="shared" si="1111"/>
        <v>772.60205480741513</v>
      </c>
      <c r="AC2311" s="24">
        <f t="shared" si="1112"/>
        <v>666.21888558222645</v>
      </c>
      <c r="AE2311" s="14">
        <f t="shared" si="1113"/>
        <v>191.08333333333334</v>
      </c>
      <c r="AF2311" s="24">
        <f t="shared" si="1117"/>
        <v>500</v>
      </c>
      <c r="AG2311" s="3">
        <f t="shared" si="1114"/>
        <v>-1</v>
      </c>
      <c r="AH2311" s="3">
        <f>IF(AC2311&lt;=450,AthetaR30_0,IF(AC2311&gt;=650,AthetaR30_2,(IF(AC2311&lt;=550,AthetaR30_0+(AthetaR30_1-AthetaR30_0)/100*(AC2311-450),AthetaR30_1+(AthetaR30_2-AthetaR30_1)/100*(AC2311-450)))))</f>
        <v>0</v>
      </c>
      <c r="AI2311" s="3">
        <f>IF(AD2311&lt;=450,AthetaR60_0,IF(AD2311&gt;=650,AthetaR60_2,(IF(AD2311&lt;=550,AthetaR60_0+(AthetaR60_1-AthetaR60_0)/100*(AD2311-450),AthetaR60_1+(AthetaR60_2-AthetaR60_1)/100*(AD2311-450)))))</f>
        <v>0.5</v>
      </c>
      <c r="AJ2311" s="3">
        <f>IF(AE2311&lt;=450,AthetaR90_0,IF(AE2311&gt;=650,AthetaR90_2,(IF(AE2311&lt;=550,AthetaR90_0+(AthetaR90_1-AthetaR90_0)/100*(AE2311-450),AthetaR90_1+(AthetaR90_2-AthetaR90_1)/100*(AE2311-450)))))</f>
        <v>1.3</v>
      </c>
      <c r="AK2311" s="3">
        <f>IF(AF2311&lt;=450,AthetaR120_0,IF(AF2311&gt;=650,AthetaR120_2,(IF(AF2311&lt;=550,AthetaR120_0+(AthetaR120_1-AthetaR120_0)/100*(AF2311-450),AthetaR120_1+(AthetaR120_2-AthetaR120_1)/100*(AF2311-450)))))</f>
        <v>1.54</v>
      </c>
      <c r="AL2311" s="24">
        <f t="shared" si="1115"/>
        <v>772.60205480741513</v>
      </c>
      <c r="AM2311" s="14">
        <f t="shared" si="1116"/>
        <v>646.50705409817033</v>
      </c>
    </row>
    <row r="2312" spans="2:39" x14ac:dyDescent="0.25">
      <c r="B2312" s="3">
        <f t="shared" si="1099"/>
        <v>11470</v>
      </c>
      <c r="C2312" s="14">
        <f t="shared" si="1100"/>
        <v>191.16666666666666</v>
      </c>
      <c r="D2312" s="11">
        <f t="shared" si="1101"/>
        <v>1118.7511831259935</v>
      </c>
      <c r="E2312" s="11">
        <f t="shared" si="1087"/>
        <v>936.68508340284893</v>
      </c>
      <c r="F2312" s="11">
        <f t="shared" si="1102"/>
        <v>500.84540181464274</v>
      </c>
      <c r="G2312" s="11">
        <f t="shared" si="1088"/>
        <v>772.79148394315723</v>
      </c>
      <c r="H2312" s="11">
        <f t="shared" si="1089"/>
        <v>666.38302986267911</v>
      </c>
      <c r="I2312" s="24">
        <f t="shared" si="1103"/>
        <v>500.84540181464274</v>
      </c>
      <c r="J2312" s="12">
        <f t="shared" si="1090"/>
        <v>0.17328629074586133</v>
      </c>
      <c r="K2312" s="24">
        <f t="shared" si="1091"/>
        <v>667.13353401363827</v>
      </c>
      <c r="L2312" s="12">
        <f t="shared" si="1104"/>
        <v>0.15948425928714186</v>
      </c>
      <c r="M2312" s="24">
        <f t="shared" si="1105"/>
        <v>772.79148394315723</v>
      </c>
      <c r="N2312" s="12">
        <f t="shared" si="1092"/>
        <v>0.3966947318218268</v>
      </c>
      <c r="O2312" s="24">
        <f t="shared" si="1093"/>
        <v>971.40266194514425</v>
      </c>
      <c r="P2312" s="12">
        <f t="shared" si="1106"/>
        <v>0.18969494726018313</v>
      </c>
      <c r="Q2312" s="24">
        <f t="shared" si="1107"/>
        <v>666.38302986267911</v>
      </c>
      <c r="R2312" s="12">
        <f t="shared" si="1094"/>
        <v>0.25006535060274515</v>
      </c>
      <c r="S2312" s="24">
        <f t="shared" si="1095"/>
        <v>847.54914924590514</v>
      </c>
      <c r="T2312" s="12">
        <f t="shared" si="1108"/>
        <v>0.16403464870128734</v>
      </c>
      <c r="W2312" s="24">
        <f t="shared" si="1109"/>
        <v>796.23898434552257</v>
      </c>
      <c r="X2312" s="24">
        <f t="shared" si="1110"/>
        <v>818.1495620106632</v>
      </c>
      <c r="Y2312" s="13">
        <f t="shared" si="1096"/>
        <v>0.36330885948073727</v>
      </c>
      <c r="Z2312" s="24">
        <f t="shared" si="1097"/>
        <v>3511.1524764331589</v>
      </c>
      <c r="AA2312" s="24">
        <f t="shared" si="1098"/>
        <v>23179.002008359454</v>
      </c>
      <c r="AB2312" s="24">
        <f t="shared" si="1111"/>
        <v>772.79148394315723</v>
      </c>
      <c r="AC2312" s="24">
        <f t="shared" si="1112"/>
        <v>666.38302986267911</v>
      </c>
      <c r="AE2312" s="14">
        <f t="shared" si="1113"/>
        <v>191.16666666666666</v>
      </c>
      <c r="AF2312" s="24">
        <f t="shared" si="1117"/>
        <v>500</v>
      </c>
      <c r="AG2312" s="3">
        <f t="shared" si="1114"/>
        <v>-1</v>
      </c>
      <c r="AH2312" s="3">
        <f>IF(AC2312&lt;=450,AthetaR30_0,IF(AC2312&gt;=650,AthetaR30_2,(IF(AC2312&lt;=550,AthetaR30_0+(AthetaR30_1-AthetaR30_0)/100*(AC2312-450),AthetaR30_1+(AthetaR30_2-AthetaR30_1)/100*(AC2312-450)))))</f>
        <v>0</v>
      </c>
      <c r="AI2312" s="3">
        <f>IF(AD2312&lt;=450,AthetaR60_0,IF(AD2312&gt;=650,AthetaR60_2,(IF(AD2312&lt;=550,AthetaR60_0+(AthetaR60_1-AthetaR60_0)/100*(AD2312-450),AthetaR60_1+(AthetaR60_2-AthetaR60_1)/100*(AD2312-450)))))</f>
        <v>0.5</v>
      </c>
      <c r="AJ2312" s="3">
        <f>IF(AE2312&lt;=450,AthetaR90_0,IF(AE2312&gt;=650,AthetaR90_2,(IF(AE2312&lt;=550,AthetaR90_0+(AthetaR90_1-AthetaR90_0)/100*(AE2312-450),AthetaR90_1+(AthetaR90_2-AthetaR90_1)/100*(AE2312-450)))))</f>
        <v>1.3</v>
      </c>
      <c r="AK2312" s="3">
        <f>IF(AF2312&lt;=450,AthetaR120_0,IF(AF2312&gt;=650,AthetaR120_2,(IF(AF2312&lt;=550,AthetaR120_0+(AthetaR120_1-AthetaR120_0)/100*(AF2312-450),AthetaR120_1+(AthetaR120_2-AthetaR120_1)/100*(AF2312-450)))))</f>
        <v>1.54</v>
      </c>
      <c r="AL2312" s="24">
        <f t="shared" si="1115"/>
        <v>772.79148394315723</v>
      </c>
      <c r="AM2312" s="14">
        <f t="shared" si="1116"/>
        <v>646.64216666751793</v>
      </c>
    </row>
    <row r="2313" spans="2:39" x14ac:dyDescent="0.25">
      <c r="B2313" s="3">
        <f t="shared" si="1099"/>
        <v>11475</v>
      </c>
      <c r="C2313" s="14">
        <f t="shared" si="1100"/>
        <v>191.25</v>
      </c>
      <c r="D2313" s="11">
        <f t="shared" si="1101"/>
        <v>1118.8164407909001</v>
      </c>
      <c r="E2313" s="11">
        <f t="shared" si="1087"/>
        <v>936.89888175150099</v>
      </c>
      <c r="F2313" s="11">
        <f t="shared" si="1102"/>
        <v>501.00488607392987</v>
      </c>
      <c r="G2313" s="11">
        <f t="shared" si="1088"/>
        <v>772.98117889041737</v>
      </c>
      <c r="H2313" s="11">
        <f t="shared" si="1089"/>
        <v>666.54706451138043</v>
      </c>
      <c r="I2313" s="24">
        <f t="shared" si="1103"/>
        <v>501.00488607392987</v>
      </c>
      <c r="J2313" s="12">
        <f t="shared" si="1090"/>
        <v>0.17325518400808618</v>
      </c>
      <c r="K2313" s="24">
        <f t="shared" si="1091"/>
        <v>667.25331310147556</v>
      </c>
      <c r="L2313" s="12">
        <f t="shared" si="1104"/>
        <v>0.1594332130007852</v>
      </c>
      <c r="M2313" s="24">
        <f t="shared" si="1105"/>
        <v>772.98117889041737</v>
      </c>
      <c r="N2313" s="12">
        <f t="shared" si="1092"/>
        <v>0.39748312061437868</v>
      </c>
      <c r="O2313" s="24">
        <f t="shared" si="1093"/>
        <v>969.4759311432199</v>
      </c>
      <c r="P2313" s="12">
        <f t="shared" si="1106"/>
        <v>0.18995897069255782</v>
      </c>
      <c r="Q2313" s="24">
        <f t="shared" si="1107"/>
        <v>666.54706451138043</v>
      </c>
      <c r="R2313" s="12">
        <f t="shared" si="1094"/>
        <v>0.2499424412729401</v>
      </c>
      <c r="S2313" s="24">
        <f t="shared" si="1095"/>
        <v>847.96593199548602</v>
      </c>
      <c r="T2313" s="12">
        <f t="shared" si="1108"/>
        <v>0.16392485473680465</v>
      </c>
      <c r="W2313" s="24">
        <f t="shared" si="1109"/>
        <v>796.60229320500332</v>
      </c>
      <c r="X2313" s="24">
        <f t="shared" si="1110"/>
        <v>816.63684574735134</v>
      </c>
      <c r="Y2313" s="13">
        <f t="shared" si="1096"/>
        <v>0.36383117033711387</v>
      </c>
      <c r="Z2313" s="24">
        <f t="shared" si="1097"/>
        <v>3507.414713662442</v>
      </c>
      <c r="AA2313" s="24">
        <f t="shared" si="1098"/>
        <v>23171.69119988121</v>
      </c>
      <c r="AB2313" s="24">
        <f t="shared" si="1111"/>
        <v>772.98117889041737</v>
      </c>
      <c r="AC2313" s="24">
        <f t="shared" si="1112"/>
        <v>666.54706451138043</v>
      </c>
      <c r="AE2313" s="14">
        <f t="shared" si="1113"/>
        <v>191.25</v>
      </c>
      <c r="AF2313" s="24">
        <f t="shared" si="1117"/>
        <v>500</v>
      </c>
      <c r="AG2313" s="3">
        <f t="shared" si="1114"/>
        <v>-1</v>
      </c>
      <c r="AH2313" s="3">
        <f>IF(AC2313&lt;=450,AthetaR30_0,IF(AC2313&gt;=650,AthetaR30_2,(IF(AC2313&lt;=550,AthetaR30_0+(AthetaR30_1-AthetaR30_0)/100*(AC2313-450),AthetaR30_1+(AthetaR30_2-AthetaR30_1)/100*(AC2313-450)))))</f>
        <v>0</v>
      </c>
      <c r="AI2313" s="3">
        <f>IF(AD2313&lt;=450,AthetaR60_0,IF(AD2313&gt;=650,AthetaR60_2,(IF(AD2313&lt;=550,AthetaR60_0+(AthetaR60_1-AthetaR60_0)/100*(AD2313-450),AthetaR60_1+(AthetaR60_2-AthetaR60_1)/100*(AD2313-450)))))</f>
        <v>0.5</v>
      </c>
      <c r="AJ2313" s="3">
        <f>IF(AE2313&lt;=450,AthetaR90_0,IF(AE2313&gt;=650,AthetaR90_2,(IF(AE2313&lt;=550,AthetaR90_0+(AthetaR90_1-AthetaR90_0)/100*(AE2313-450),AthetaR90_1+(AthetaR90_2-AthetaR90_1)/100*(AE2313-450)))))</f>
        <v>1.3</v>
      </c>
      <c r="AK2313" s="3">
        <f>IF(AF2313&lt;=450,AthetaR120_0,IF(AF2313&gt;=650,AthetaR120_2,(IF(AF2313&lt;=550,AthetaR120_0+(AthetaR120_1-AthetaR120_0)/100*(AF2313-450),AthetaR120_1+(AthetaR120_2-AthetaR120_1)/100*(AF2313-450)))))</f>
        <v>1.54</v>
      </c>
      <c r="AL2313" s="24">
        <f t="shared" si="1115"/>
        <v>772.98117889041737</v>
      </c>
      <c r="AM2313" s="14">
        <f t="shared" si="1116"/>
        <v>646.77712572506653</v>
      </c>
    </row>
    <row r="2314" spans="2:39" x14ac:dyDescent="0.25">
      <c r="B2314" s="3">
        <f t="shared" si="1099"/>
        <v>11480</v>
      </c>
      <c r="C2314" s="14">
        <f t="shared" si="1100"/>
        <v>191.33333333333334</v>
      </c>
      <c r="D2314" s="11">
        <f t="shared" si="1101"/>
        <v>1118.8816700458513</v>
      </c>
      <c r="E2314" s="11">
        <f t="shared" si="1087"/>
        <v>937.11268010015306</v>
      </c>
      <c r="F2314" s="11">
        <f t="shared" si="1102"/>
        <v>501.16431928693066</v>
      </c>
      <c r="G2314" s="11">
        <f t="shared" si="1088"/>
        <v>773.17113786110997</v>
      </c>
      <c r="H2314" s="11">
        <f t="shared" si="1089"/>
        <v>666.71098936611725</v>
      </c>
      <c r="I2314" s="24">
        <f t="shared" si="1103"/>
        <v>501.16431928693066</v>
      </c>
      <c r="J2314" s="12">
        <f t="shared" si="1090"/>
        <v>0.17322407665481923</v>
      </c>
      <c r="K2314" s="24">
        <f t="shared" si="1091"/>
        <v>667.37313757928496</v>
      </c>
      <c r="L2314" s="12">
        <f t="shared" si="1104"/>
        <v>0.15938217922796377</v>
      </c>
      <c r="M2314" s="24">
        <f t="shared" si="1105"/>
        <v>773.17113786110997</v>
      </c>
      <c r="N2314" s="12">
        <f t="shared" si="1092"/>
        <v>0.39826860326606106</v>
      </c>
      <c r="O2314" s="24">
        <f t="shared" si="1093"/>
        <v>967.56388856971114</v>
      </c>
      <c r="P2314" s="12">
        <f t="shared" si="1106"/>
        <v>0.19022121220195082</v>
      </c>
      <c r="Q2314" s="24">
        <f t="shared" si="1107"/>
        <v>666.71098936611725</v>
      </c>
      <c r="R2314" s="12">
        <f t="shared" si="1094"/>
        <v>0.24981917062917683</v>
      </c>
      <c r="S2314" s="24">
        <f t="shared" si="1095"/>
        <v>848.38435187120297</v>
      </c>
      <c r="T2314" s="12">
        <f t="shared" si="1108"/>
        <v>0.16381489784657224</v>
      </c>
      <c r="W2314" s="24">
        <f t="shared" si="1109"/>
        <v>796.96612437534043</v>
      </c>
      <c r="X2314" s="24">
        <f t="shared" si="1110"/>
        <v>815.13865326703205</v>
      </c>
      <c r="Y2314" s="13">
        <f t="shared" si="1096"/>
        <v>0.36434739502696512</v>
      </c>
      <c r="Z2314" s="24">
        <f t="shared" si="1097"/>
        <v>3503.6638931203156</v>
      </c>
      <c r="AA2314" s="24">
        <f t="shared" si="1098"/>
        <v>23164.281253296653</v>
      </c>
      <c r="AB2314" s="24">
        <f t="shared" si="1111"/>
        <v>773.17113786110997</v>
      </c>
      <c r="AC2314" s="24">
        <f t="shared" si="1112"/>
        <v>666.71098936611725</v>
      </c>
      <c r="AE2314" s="14">
        <f t="shared" si="1113"/>
        <v>191.33333333333334</v>
      </c>
      <c r="AF2314" s="24">
        <f t="shared" si="1117"/>
        <v>500</v>
      </c>
      <c r="AG2314" s="3">
        <f t="shared" si="1114"/>
        <v>-1</v>
      </c>
      <c r="AH2314" s="3">
        <f>IF(AC2314&lt;=450,AthetaR30_0,IF(AC2314&gt;=650,AthetaR30_2,(IF(AC2314&lt;=550,AthetaR30_0+(AthetaR30_1-AthetaR30_0)/100*(AC2314-450),AthetaR30_1+(AthetaR30_2-AthetaR30_1)/100*(AC2314-450)))))</f>
        <v>0</v>
      </c>
      <c r="AI2314" s="3">
        <f>IF(AD2314&lt;=450,AthetaR60_0,IF(AD2314&gt;=650,AthetaR60_2,(IF(AD2314&lt;=550,AthetaR60_0+(AthetaR60_1-AthetaR60_0)/100*(AD2314-450),AthetaR60_1+(AthetaR60_2-AthetaR60_1)/100*(AD2314-450)))))</f>
        <v>0.5</v>
      </c>
      <c r="AJ2314" s="3">
        <f>IF(AE2314&lt;=450,AthetaR90_0,IF(AE2314&gt;=650,AthetaR90_2,(IF(AE2314&lt;=550,AthetaR90_0+(AthetaR90_1-AthetaR90_0)/100*(AE2314-450),AthetaR90_1+(AthetaR90_2-AthetaR90_1)/100*(AE2314-450)))))</f>
        <v>1.3</v>
      </c>
      <c r="AK2314" s="3">
        <f>IF(AF2314&lt;=450,AthetaR120_0,IF(AF2314&gt;=650,AthetaR120_2,(IF(AF2314&lt;=550,AthetaR120_0+(AthetaR120_1-AthetaR120_0)/100*(AF2314-450),AthetaR120_1+(AthetaR120_2-AthetaR120_1)/100*(AF2314-450)))))</f>
        <v>1.54</v>
      </c>
      <c r="AL2314" s="24">
        <f t="shared" si="1115"/>
        <v>773.17113786110997</v>
      </c>
      <c r="AM2314" s="14">
        <f t="shared" si="1116"/>
        <v>646.91193150706681</v>
      </c>
    </row>
    <row r="2315" spans="2:39" x14ac:dyDescent="0.25">
      <c r="B2315" s="3">
        <f t="shared" si="1099"/>
        <v>11485</v>
      </c>
      <c r="C2315" s="14">
        <f t="shared" si="1100"/>
        <v>191.41666666666666</v>
      </c>
      <c r="D2315" s="11">
        <f t="shared" si="1101"/>
        <v>1118.9468709155731</v>
      </c>
      <c r="E2315" s="11">
        <f t="shared" si="1087"/>
        <v>937.32647844880512</v>
      </c>
      <c r="F2315" s="11">
        <f t="shared" si="1102"/>
        <v>501.32370146615864</v>
      </c>
      <c r="G2315" s="11">
        <f t="shared" si="1088"/>
        <v>773.36135907331197</v>
      </c>
      <c r="H2315" s="11">
        <f t="shared" si="1089"/>
        <v>666.87480426396382</v>
      </c>
      <c r="I2315" s="24">
        <f t="shared" si="1103"/>
        <v>501.32370146615864</v>
      </c>
      <c r="J2315" s="12">
        <f t="shared" si="1090"/>
        <v>0.17319296869715922</v>
      </c>
      <c r="K2315" s="24">
        <f t="shared" si="1091"/>
        <v>667.49300743002664</v>
      </c>
      <c r="L2315" s="12">
        <f t="shared" si="1104"/>
        <v>0.15933115797973368</v>
      </c>
      <c r="M2315" s="24">
        <f t="shared" si="1105"/>
        <v>773.36135907331197</v>
      </c>
      <c r="N2315" s="12">
        <f t="shared" si="1092"/>
        <v>0.39905118624020347</v>
      </c>
      <c r="O2315" s="24">
        <f t="shared" si="1093"/>
        <v>965.66639007403228</v>
      </c>
      <c r="P2315" s="12">
        <f t="shared" si="1106"/>
        <v>0.19048167798222124</v>
      </c>
      <c r="Q2315" s="24">
        <f t="shared" si="1107"/>
        <v>666.87480426396382</v>
      </c>
      <c r="R2315" s="12">
        <f t="shared" si="1094"/>
        <v>0.2496955372823913</v>
      </c>
      <c r="S2315" s="24">
        <f t="shared" si="1095"/>
        <v>848.80441783603317</v>
      </c>
      <c r="T2315" s="12">
        <f t="shared" si="1108"/>
        <v>0.16370477731460703</v>
      </c>
      <c r="W2315" s="24">
        <f t="shared" si="1109"/>
        <v>797.33047177036735</v>
      </c>
      <c r="X2315" s="24">
        <f t="shared" si="1110"/>
        <v>813.65480561772438</v>
      </c>
      <c r="Y2315" s="13">
        <f t="shared" si="1096"/>
        <v>0.36485756262659275</v>
      </c>
      <c r="Z2315" s="24">
        <f t="shared" si="1097"/>
        <v>3499.9001669609443</v>
      </c>
      <c r="AA2315" s="24">
        <f t="shared" si="1098"/>
        <v>23156.772753961544</v>
      </c>
      <c r="AB2315" s="24">
        <f t="shared" si="1111"/>
        <v>773.36135907331197</v>
      </c>
      <c r="AC2315" s="24">
        <f t="shared" si="1112"/>
        <v>666.87480426396382</v>
      </c>
      <c r="AE2315" s="14">
        <f t="shared" si="1113"/>
        <v>191.41666666666666</v>
      </c>
      <c r="AF2315" s="24">
        <f t="shared" si="1117"/>
        <v>500</v>
      </c>
      <c r="AG2315" s="3">
        <f t="shared" si="1114"/>
        <v>-1</v>
      </c>
      <c r="AH2315" s="3">
        <f>IF(AC2315&lt;=450,AthetaR30_0,IF(AC2315&gt;=650,AthetaR30_2,(IF(AC2315&lt;=550,AthetaR30_0+(AthetaR30_1-AthetaR30_0)/100*(AC2315-450),AthetaR30_1+(AthetaR30_2-AthetaR30_1)/100*(AC2315-450)))))</f>
        <v>0</v>
      </c>
      <c r="AI2315" s="3">
        <f>IF(AD2315&lt;=450,AthetaR60_0,IF(AD2315&gt;=650,AthetaR60_2,(IF(AD2315&lt;=550,AthetaR60_0+(AthetaR60_1-AthetaR60_0)/100*(AD2315-450),AthetaR60_1+(AthetaR60_2-AthetaR60_1)/100*(AD2315-450)))))</f>
        <v>0.5</v>
      </c>
      <c r="AJ2315" s="3">
        <f>IF(AE2315&lt;=450,AthetaR90_0,IF(AE2315&gt;=650,AthetaR90_2,(IF(AE2315&lt;=550,AthetaR90_0+(AthetaR90_1-AthetaR90_0)/100*(AE2315-450),AthetaR90_1+(AthetaR90_2-AthetaR90_1)/100*(AE2315-450)))))</f>
        <v>1.3</v>
      </c>
      <c r="AK2315" s="3">
        <f>IF(AF2315&lt;=450,AthetaR120_0,IF(AF2315&gt;=650,AthetaR120_2,(IF(AF2315&lt;=550,AthetaR120_0+(AthetaR120_1-AthetaR120_0)/100*(AF2315-450),AthetaR120_1+(AthetaR120_2-AthetaR120_1)/100*(AF2315-450)))))</f>
        <v>1.54</v>
      </c>
      <c r="AL2315" s="24">
        <f t="shared" si="1115"/>
        <v>773.36135907331197</v>
      </c>
      <c r="AM2315" s="14">
        <f t="shared" si="1116"/>
        <v>647.04658424760623</v>
      </c>
    </row>
    <row r="2316" spans="2:39" x14ac:dyDescent="0.25">
      <c r="B2316" s="3">
        <f t="shared" si="1099"/>
        <v>11490</v>
      </c>
      <c r="C2316" s="14">
        <f t="shared" si="1100"/>
        <v>191.5</v>
      </c>
      <c r="D2316" s="11">
        <f t="shared" si="1101"/>
        <v>1119.0120434247594</v>
      </c>
      <c r="E2316" s="11">
        <f t="shared" si="1087"/>
        <v>937.54027679745718</v>
      </c>
      <c r="F2316" s="11">
        <f t="shared" si="1102"/>
        <v>501.48303262413839</v>
      </c>
      <c r="G2316" s="11">
        <f t="shared" si="1088"/>
        <v>773.55184075129421</v>
      </c>
      <c r="H2316" s="11">
        <f t="shared" si="1089"/>
        <v>667.03850904127842</v>
      </c>
      <c r="I2316" s="24">
        <f t="shared" si="1103"/>
        <v>501.48303262413839</v>
      </c>
      <c r="J2316" s="12">
        <f t="shared" si="1090"/>
        <v>0.17316186014620508</v>
      </c>
      <c r="K2316" s="24">
        <f t="shared" si="1091"/>
        <v>667.61292263661801</v>
      </c>
      <c r="L2316" s="12">
        <f t="shared" si="1104"/>
        <v>0.1592801492671358</v>
      </c>
      <c r="M2316" s="24">
        <f t="shared" si="1105"/>
        <v>773.55184075129421</v>
      </c>
      <c r="N2316" s="12">
        <f t="shared" si="1092"/>
        <v>0.39983087609501222</v>
      </c>
      <c r="O2316" s="24">
        <f t="shared" si="1093"/>
        <v>963.7832931635985</v>
      </c>
      <c r="P2316" s="12">
        <f t="shared" si="1106"/>
        <v>0.19074037425718782</v>
      </c>
      <c r="Q2316" s="24">
        <f t="shared" si="1107"/>
        <v>667.03850904127842</v>
      </c>
      <c r="R2316" s="12">
        <f t="shared" si="1094"/>
        <v>0.24957153983753366</v>
      </c>
      <c r="S2316" s="24">
        <f t="shared" si="1095"/>
        <v>849.22613891474293</v>
      </c>
      <c r="T2316" s="12">
        <f t="shared" si="1108"/>
        <v>0.16359449242154611</v>
      </c>
      <c r="W2316" s="24">
        <f t="shared" si="1109"/>
        <v>797.69532933299399</v>
      </c>
      <c r="X2316" s="24">
        <f t="shared" si="1110"/>
        <v>812.18512642810356</v>
      </c>
      <c r="Y2316" s="13">
        <f t="shared" si="1096"/>
        <v>0.36536170233279247</v>
      </c>
      <c r="Z2316" s="24">
        <f t="shared" si="1097"/>
        <v>3496.1236866115796</v>
      </c>
      <c r="AA2316" s="24">
        <f t="shared" si="1098"/>
        <v>23149.166286040112</v>
      </c>
      <c r="AB2316" s="24">
        <f t="shared" si="1111"/>
        <v>773.55184075129421</v>
      </c>
      <c r="AC2316" s="24">
        <f t="shared" si="1112"/>
        <v>667.03850904127842</v>
      </c>
      <c r="AE2316" s="14">
        <f t="shared" si="1113"/>
        <v>191.5</v>
      </c>
      <c r="AF2316" s="24">
        <f t="shared" si="1117"/>
        <v>500</v>
      </c>
      <c r="AG2316" s="3">
        <f t="shared" si="1114"/>
        <v>-1</v>
      </c>
      <c r="AH2316" s="3">
        <f>IF(AC2316&lt;=450,AthetaR30_0,IF(AC2316&gt;=650,AthetaR30_2,(IF(AC2316&lt;=550,AthetaR30_0+(AthetaR30_1-AthetaR30_0)/100*(AC2316-450),AthetaR30_1+(AthetaR30_2-AthetaR30_1)/100*(AC2316-450)))))</f>
        <v>0</v>
      </c>
      <c r="AI2316" s="3">
        <f>IF(AD2316&lt;=450,AthetaR60_0,IF(AD2316&gt;=650,AthetaR60_2,(IF(AD2316&lt;=550,AthetaR60_0+(AthetaR60_1-AthetaR60_0)/100*(AD2316-450),AthetaR60_1+(AthetaR60_2-AthetaR60_1)/100*(AD2316-450)))))</f>
        <v>0.5</v>
      </c>
      <c r="AJ2316" s="3">
        <f>IF(AE2316&lt;=450,AthetaR90_0,IF(AE2316&gt;=650,AthetaR90_2,(IF(AE2316&lt;=550,AthetaR90_0+(AthetaR90_1-AthetaR90_0)/100*(AE2316-450),AthetaR90_1+(AthetaR90_2-AthetaR90_1)/100*(AE2316-450)))))</f>
        <v>1.3</v>
      </c>
      <c r="AK2316" s="3">
        <f>IF(AF2316&lt;=450,AthetaR120_0,IF(AF2316&gt;=650,AthetaR120_2,(IF(AF2316&lt;=550,AthetaR120_0+(AthetaR120_1-AthetaR120_0)/100*(AF2316-450),AthetaR120_1+(AthetaR120_2-AthetaR120_1)/100*(AF2316-450)))))</f>
        <v>1.54</v>
      </c>
      <c r="AL2316" s="24">
        <f t="shared" si="1115"/>
        <v>773.55184075129421</v>
      </c>
      <c r="AM2316" s="14">
        <f t="shared" si="1116"/>
        <v>647.18108417859514</v>
      </c>
    </row>
    <row r="2317" spans="2:39" x14ac:dyDescent="0.25">
      <c r="B2317" s="3">
        <f t="shared" si="1099"/>
        <v>11495</v>
      </c>
      <c r="C2317" s="14">
        <f t="shared" si="1100"/>
        <v>191.58333333333334</v>
      </c>
      <c r="D2317" s="11">
        <f t="shared" si="1101"/>
        <v>1119.0771875980711</v>
      </c>
      <c r="E2317" s="11">
        <f t="shared" si="1087"/>
        <v>937.75407514610936</v>
      </c>
      <c r="F2317" s="11">
        <f t="shared" si="1102"/>
        <v>501.64231277340554</v>
      </c>
      <c r="G2317" s="11">
        <f t="shared" si="1088"/>
        <v>773.7425811255514</v>
      </c>
      <c r="H2317" s="11">
        <f t="shared" si="1089"/>
        <v>667.20210353369998</v>
      </c>
      <c r="I2317" s="24">
        <f t="shared" si="1103"/>
        <v>501.64231277340554</v>
      </c>
      <c r="J2317" s="12">
        <f t="shared" si="1090"/>
        <v>0.17313075101305614</v>
      </c>
      <c r="K2317" s="24">
        <f t="shared" si="1091"/>
        <v>667.73288318193249</v>
      </c>
      <c r="L2317" s="12">
        <f t="shared" si="1104"/>
        <v>0.15922915310121222</v>
      </c>
      <c r="M2317" s="24">
        <f t="shared" si="1105"/>
        <v>773.7425811255514</v>
      </c>
      <c r="N2317" s="12">
        <f t="shared" si="1092"/>
        <v>0.40060767948126585</v>
      </c>
      <c r="O2317" s="24">
        <f t="shared" si="1093"/>
        <v>961.9144569827406</v>
      </c>
      <c r="P2317" s="12">
        <f t="shared" si="1106"/>
        <v>0.190997307279482</v>
      </c>
      <c r="Q2317" s="24">
        <f t="shared" si="1107"/>
        <v>667.20210353369998</v>
      </c>
      <c r="R2317" s="12">
        <f t="shared" si="1094"/>
        <v>0.24944717689354526</v>
      </c>
      <c r="S2317" s="24">
        <f t="shared" si="1095"/>
        <v>849.64952419439442</v>
      </c>
      <c r="T2317" s="12">
        <f t="shared" si="1108"/>
        <v>0.16348404244465442</v>
      </c>
      <c r="W2317" s="24">
        <f t="shared" si="1109"/>
        <v>798.06069103532684</v>
      </c>
      <c r="X2317" s="24">
        <f t="shared" si="1110"/>
        <v>810.72944186651193</v>
      </c>
      <c r="Y2317" s="13">
        <f t="shared" si="1096"/>
        <v>0.36585984345573386</v>
      </c>
      <c r="Z2317" s="24">
        <f t="shared" si="1097"/>
        <v>3492.3346027695629</v>
      </c>
      <c r="AA2317" s="24">
        <f t="shared" si="1098"/>
        <v>23141.462432484746</v>
      </c>
      <c r="AB2317" s="24">
        <f t="shared" si="1111"/>
        <v>773.7425811255514</v>
      </c>
      <c r="AC2317" s="24">
        <f t="shared" si="1112"/>
        <v>667.20210353369998</v>
      </c>
      <c r="AE2317" s="14">
        <f t="shared" si="1113"/>
        <v>191.58333333333334</v>
      </c>
      <c r="AF2317" s="24">
        <f t="shared" si="1117"/>
        <v>500</v>
      </c>
      <c r="AG2317" s="3">
        <f t="shared" si="1114"/>
        <v>-1</v>
      </c>
      <c r="AH2317" s="3">
        <f>IF(AC2317&lt;=450,AthetaR30_0,IF(AC2317&gt;=650,AthetaR30_2,(IF(AC2317&lt;=550,AthetaR30_0+(AthetaR30_1-AthetaR30_0)/100*(AC2317-450),AthetaR30_1+(AthetaR30_2-AthetaR30_1)/100*(AC2317-450)))))</f>
        <v>0</v>
      </c>
      <c r="AI2317" s="3">
        <f>IF(AD2317&lt;=450,AthetaR60_0,IF(AD2317&gt;=650,AthetaR60_2,(IF(AD2317&lt;=550,AthetaR60_0+(AthetaR60_1-AthetaR60_0)/100*(AD2317-450),AthetaR60_1+(AthetaR60_2-AthetaR60_1)/100*(AD2317-450)))))</f>
        <v>0.5</v>
      </c>
      <c r="AJ2317" s="3">
        <f>IF(AE2317&lt;=450,AthetaR90_0,IF(AE2317&gt;=650,AthetaR90_2,(IF(AE2317&lt;=550,AthetaR90_0+(AthetaR90_1-AthetaR90_0)/100*(AE2317-450),AthetaR90_1+(AthetaR90_2-AthetaR90_1)/100*(AE2317-450)))))</f>
        <v>1.3</v>
      </c>
      <c r="AK2317" s="3">
        <f>IF(AF2317&lt;=450,AthetaR120_0,IF(AF2317&gt;=650,AthetaR120_2,(IF(AF2317&lt;=550,AthetaR120_0+(AthetaR120_1-AthetaR120_0)/100*(AF2317-450),AthetaR120_1+(AthetaR120_2-AthetaR120_1)/100*(AF2317-450)))))</f>
        <v>1.54</v>
      </c>
      <c r="AL2317" s="24">
        <f t="shared" si="1115"/>
        <v>773.7425811255514</v>
      </c>
      <c r="AM2317" s="14">
        <f t="shared" si="1116"/>
        <v>647.31543152975212</v>
      </c>
    </row>
    <row r="2318" spans="2:39" x14ac:dyDescent="0.25">
      <c r="B2318" s="3">
        <f t="shared" si="1099"/>
        <v>11500</v>
      </c>
      <c r="C2318" s="14">
        <f t="shared" si="1100"/>
        <v>191.66666666666666</v>
      </c>
      <c r="D2318" s="11">
        <f t="shared" si="1101"/>
        <v>1119.1423034601376</v>
      </c>
      <c r="E2318" s="11">
        <f t="shared" si="1087"/>
        <v>937.96787349476131</v>
      </c>
      <c r="F2318" s="11">
        <f t="shared" si="1102"/>
        <v>501.80154192650673</v>
      </c>
      <c r="G2318" s="11">
        <f t="shared" si="1088"/>
        <v>773.93357843283093</v>
      </c>
      <c r="H2318" s="11">
        <f t="shared" si="1089"/>
        <v>667.36558757614466</v>
      </c>
      <c r="I2318" s="24">
        <f t="shared" si="1103"/>
        <v>501.80154192650673</v>
      </c>
      <c r="J2318" s="12">
        <f t="shared" si="1090"/>
        <v>0.17309964130881195</v>
      </c>
      <c r="K2318" s="24">
        <f t="shared" si="1091"/>
        <v>667.85288904880122</v>
      </c>
      <c r="L2318" s="12">
        <f t="shared" si="1104"/>
        <v>0.15917816949295066</v>
      </c>
      <c r="M2318" s="24">
        <f t="shared" si="1105"/>
        <v>773.93357843283093</v>
      </c>
      <c r="N2318" s="12">
        <f t="shared" si="1092"/>
        <v>0.40138160314003996</v>
      </c>
      <c r="O2318" s="24">
        <f t="shared" si="1093"/>
        <v>960.05974229190281</v>
      </c>
      <c r="P2318" s="12">
        <f t="shared" si="1106"/>
        <v>0.19125248332925521</v>
      </c>
      <c r="Q2318" s="24">
        <f t="shared" si="1107"/>
        <v>667.36558757614466</v>
      </c>
      <c r="R2318" s="12">
        <f t="shared" si="1094"/>
        <v>0.2493224470433355</v>
      </c>
      <c r="S2318" s="24">
        <f t="shared" si="1095"/>
        <v>850.07458282485607</v>
      </c>
      <c r="T2318" s="12">
        <f t="shared" si="1108"/>
        <v>0.16337342665773016</v>
      </c>
      <c r="W2318" s="24">
        <f t="shared" si="1109"/>
        <v>798.42655087878256</v>
      </c>
      <c r="X2318" s="24">
        <f t="shared" si="1110"/>
        <v>809.28758060064888</v>
      </c>
      <c r="Y2318" s="13">
        <f t="shared" si="1096"/>
        <v>0.3663520154120033</v>
      </c>
      <c r="Z2318" s="24">
        <f t="shared" si="1097"/>
        <v>3488.5330653994688</v>
      </c>
      <c r="AA2318" s="24">
        <f t="shared" si="1098"/>
        <v>23133.661775016521</v>
      </c>
      <c r="AB2318" s="24">
        <f t="shared" si="1111"/>
        <v>773.93357843283093</v>
      </c>
      <c r="AC2318" s="24">
        <f t="shared" si="1112"/>
        <v>667.36558757614466</v>
      </c>
      <c r="AE2318" s="14">
        <f t="shared" si="1113"/>
        <v>191.66666666666666</v>
      </c>
      <c r="AF2318" s="24">
        <f t="shared" si="1117"/>
        <v>500</v>
      </c>
      <c r="AG2318" s="3">
        <f t="shared" si="1114"/>
        <v>-1</v>
      </c>
      <c r="AH2318" s="3">
        <f>IF(AC2318&lt;=450,AthetaR30_0,IF(AC2318&gt;=650,AthetaR30_2,(IF(AC2318&lt;=550,AthetaR30_0+(AthetaR30_1-AthetaR30_0)/100*(AC2318-450),AthetaR30_1+(AthetaR30_2-AthetaR30_1)/100*(AC2318-450)))))</f>
        <v>0</v>
      </c>
      <c r="AI2318" s="3">
        <f>IF(AD2318&lt;=450,AthetaR60_0,IF(AD2318&gt;=650,AthetaR60_2,(IF(AD2318&lt;=550,AthetaR60_0+(AthetaR60_1-AthetaR60_0)/100*(AD2318-450),AthetaR60_1+(AthetaR60_2-AthetaR60_1)/100*(AD2318-450)))))</f>
        <v>0.5</v>
      </c>
      <c r="AJ2318" s="3">
        <f>IF(AE2318&lt;=450,AthetaR90_0,IF(AE2318&gt;=650,AthetaR90_2,(IF(AE2318&lt;=550,AthetaR90_0+(AthetaR90_1-AthetaR90_0)/100*(AE2318-450),AthetaR90_1+(AthetaR90_2-AthetaR90_1)/100*(AE2318-450)))))</f>
        <v>1.3</v>
      </c>
      <c r="AK2318" s="3">
        <f>IF(AF2318&lt;=450,AthetaR120_0,IF(AF2318&gt;=650,AthetaR120_2,(IF(AF2318&lt;=550,AthetaR120_0+(AthetaR120_1-AthetaR120_0)/100*(AF2318-450),AthetaR120_1+(AthetaR120_2-AthetaR120_1)/100*(AF2318-450)))))</f>
        <v>1.54</v>
      </c>
      <c r="AL2318" s="24">
        <f t="shared" si="1115"/>
        <v>773.93357843283093</v>
      </c>
      <c r="AM2318" s="14">
        <f t="shared" si="1116"/>
        <v>647.44962652859056</v>
      </c>
    </row>
    <row r="2319" spans="2:39" x14ac:dyDescent="0.25">
      <c r="B2319" s="3">
        <f t="shared" si="1099"/>
        <v>11505</v>
      </c>
      <c r="C2319" s="14">
        <f t="shared" si="1100"/>
        <v>191.75</v>
      </c>
      <c r="D2319" s="11">
        <f t="shared" si="1101"/>
        <v>1119.2073910355557</v>
      </c>
      <c r="E2319" s="11">
        <f t="shared" si="1087"/>
        <v>938.18167184341348</v>
      </c>
      <c r="F2319" s="11">
        <f t="shared" si="1102"/>
        <v>501.9607200959997</v>
      </c>
      <c r="G2319" s="11">
        <f t="shared" si="1088"/>
        <v>774.12483091616014</v>
      </c>
      <c r="H2319" s="11">
        <f t="shared" si="1089"/>
        <v>667.52896100280236</v>
      </c>
      <c r="I2319" s="24">
        <f t="shared" si="1103"/>
        <v>501.9607200959997</v>
      </c>
      <c r="J2319" s="12">
        <f t="shared" si="1090"/>
        <v>0.17306853104457218</v>
      </c>
      <c r="K2319" s="24">
        <f t="shared" si="1091"/>
        <v>667.97294022001188</v>
      </c>
      <c r="L2319" s="12">
        <f t="shared" si="1104"/>
        <v>0.15912719845334755</v>
      </c>
      <c r="M2319" s="24">
        <f t="shared" si="1105"/>
        <v>774.12483091616014</v>
      </c>
      <c r="N2319" s="12">
        <f t="shared" si="1092"/>
        <v>0.40215265390046212</v>
      </c>
      <c r="O2319" s="24">
        <f t="shared" si="1093"/>
        <v>958.21901144712251</v>
      </c>
      <c r="P2319" s="12">
        <f t="shared" si="1106"/>
        <v>0.19150590871318052</v>
      </c>
      <c r="Q2319" s="24">
        <f t="shared" si="1107"/>
        <v>667.52896100280236</v>
      </c>
      <c r="R2319" s="12">
        <f t="shared" si="1094"/>
        <v>0.24919734887375847</v>
      </c>
      <c r="S2319" s="24">
        <f t="shared" si="1095"/>
        <v>850.50132401931864</v>
      </c>
      <c r="T2319" s="12">
        <f t="shared" si="1108"/>
        <v>0.16326264433118071</v>
      </c>
      <c r="W2319" s="24">
        <f t="shared" si="1109"/>
        <v>798.79290289419453</v>
      </c>
      <c r="X2319" s="24">
        <f t="shared" si="1110"/>
        <v>807.8593737579281</v>
      </c>
      <c r="Y2319" s="13">
        <f t="shared" si="1096"/>
        <v>0.36683824771780332</v>
      </c>
      <c r="Z2319" s="24">
        <f t="shared" si="1097"/>
        <v>3484.7192237304739</v>
      </c>
      <c r="AA2319" s="24">
        <f t="shared" si="1098"/>
        <v>23125.764894106076</v>
      </c>
      <c r="AB2319" s="24">
        <f t="shared" si="1111"/>
        <v>774.12483091616014</v>
      </c>
      <c r="AC2319" s="24">
        <f t="shared" si="1112"/>
        <v>667.52896100280236</v>
      </c>
      <c r="AE2319" s="14">
        <f t="shared" si="1113"/>
        <v>191.75</v>
      </c>
      <c r="AF2319" s="24">
        <f t="shared" si="1117"/>
        <v>500</v>
      </c>
      <c r="AG2319" s="3">
        <f t="shared" si="1114"/>
        <v>-1</v>
      </c>
      <c r="AH2319" s="3">
        <f>IF(AC2319&lt;=450,AthetaR30_0,IF(AC2319&gt;=650,AthetaR30_2,(IF(AC2319&lt;=550,AthetaR30_0+(AthetaR30_1-AthetaR30_0)/100*(AC2319-450),AthetaR30_1+(AthetaR30_2-AthetaR30_1)/100*(AC2319-450)))))</f>
        <v>0</v>
      </c>
      <c r="AI2319" s="3">
        <f>IF(AD2319&lt;=450,AthetaR60_0,IF(AD2319&gt;=650,AthetaR60_2,(IF(AD2319&lt;=550,AthetaR60_0+(AthetaR60_1-AthetaR60_0)/100*(AD2319-450),AthetaR60_1+(AthetaR60_2-AthetaR60_1)/100*(AD2319-450)))))</f>
        <v>0.5</v>
      </c>
      <c r="AJ2319" s="3">
        <f>IF(AE2319&lt;=450,AthetaR90_0,IF(AE2319&gt;=650,AthetaR90_2,(IF(AE2319&lt;=550,AthetaR90_0+(AthetaR90_1-AthetaR90_0)/100*(AE2319-450),AthetaR90_1+(AthetaR90_2-AthetaR90_1)/100*(AE2319-450)))))</f>
        <v>1.3</v>
      </c>
      <c r="AK2319" s="3">
        <f>IF(AF2319&lt;=450,AthetaR120_0,IF(AF2319&gt;=650,AthetaR120_2,(IF(AF2319&lt;=550,AthetaR120_0+(AthetaR120_1-AthetaR120_0)/100*(AF2319-450),AthetaR120_1+(AthetaR120_2-AthetaR120_1)/100*(AF2319-450)))))</f>
        <v>1.54</v>
      </c>
      <c r="AL2319" s="24">
        <f t="shared" si="1115"/>
        <v>774.12483091616014</v>
      </c>
      <c r="AM2319" s="14">
        <f t="shared" si="1116"/>
        <v>647.58366940040503</v>
      </c>
    </row>
    <row r="2320" spans="2:39" x14ac:dyDescent="0.25">
      <c r="B2320" s="3">
        <f t="shared" si="1099"/>
        <v>11510</v>
      </c>
      <c r="C2320" s="14">
        <f t="shared" si="1100"/>
        <v>191.83333333333334</v>
      </c>
      <c r="D2320" s="11">
        <f t="shared" si="1101"/>
        <v>1119.2724503488907</v>
      </c>
      <c r="E2320" s="11">
        <f t="shared" si="1087"/>
        <v>938.39547019206555</v>
      </c>
      <c r="F2320" s="11">
        <f t="shared" si="1102"/>
        <v>502.11984729445305</v>
      </c>
      <c r="G2320" s="11">
        <f t="shared" si="1088"/>
        <v>774.31633682487336</v>
      </c>
      <c r="H2320" s="11">
        <f t="shared" si="1089"/>
        <v>667.69222364713357</v>
      </c>
      <c r="I2320" s="24">
        <f t="shared" si="1103"/>
        <v>502.11984729445305</v>
      </c>
      <c r="J2320" s="12">
        <f t="shared" si="1090"/>
        <v>0.17303742023143667</v>
      </c>
      <c r="K2320" s="24">
        <f t="shared" si="1091"/>
        <v>668.09303667830955</v>
      </c>
      <c r="L2320" s="12">
        <f t="shared" si="1104"/>
        <v>0.15907623999336082</v>
      </c>
      <c r="M2320" s="24">
        <f t="shared" si="1105"/>
        <v>774.31633682487336</v>
      </c>
      <c r="N2320" s="12">
        <f t="shared" si="1092"/>
        <v>0.40292083867749812</v>
      </c>
      <c r="O2320" s="24">
        <f t="shared" si="1093"/>
        <v>956.39212837977789</v>
      </c>
      <c r="P2320" s="12">
        <f t="shared" si="1106"/>
        <v>0.19175758976321622</v>
      </c>
      <c r="Q2320" s="24">
        <f t="shared" si="1107"/>
        <v>667.69222364713357</v>
      </c>
      <c r="R2320" s="12">
        <f t="shared" si="1094"/>
        <v>0.2490718809655898</v>
      </c>
      <c r="S2320" s="24">
        <f t="shared" si="1095"/>
        <v>850.92975705481706</v>
      </c>
      <c r="T2320" s="12">
        <f t="shared" si="1108"/>
        <v>0.16315169473193922</v>
      </c>
      <c r="W2320" s="24">
        <f t="shared" si="1109"/>
        <v>799.15974114191238</v>
      </c>
      <c r="X2320" s="24">
        <f t="shared" si="1110"/>
        <v>806.44465488649325</v>
      </c>
      <c r="Y2320" s="13">
        <f t="shared" si="1096"/>
        <v>0.36731856998230789</v>
      </c>
      <c r="Z2320" s="24">
        <f t="shared" si="1097"/>
        <v>3480.8932262538292</v>
      </c>
      <c r="AA2320" s="24">
        <f t="shared" si="1098"/>
        <v>23117.772368955317</v>
      </c>
      <c r="AB2320" s="24">
        <f t="shared" si="1111"/>
        <v>774.31633682487336</v>
      </c>
      <c r="AC2320" s="24">
        <f t="shared" si="1112"/>
        <v>667.69222364713357</v>
      </c>
      <c r="AE2320" s="14">
        <f t="shared" si="1113"/>
        <v>191.83333333333334</v>
      </c>
      <c r="AF2320" s="24">
        <f t="shared" si="1117"/>
        <v>500</v>
      </c>
      <c r="AG2320" s="3">
        <f t="shared" si="1114"/>
        <v>-1</v>
      </c>
      <c r="AH2320" s="3">
        <f>IF(AC2320&lt;=450,AthetaR30_0,IF(AC2320&gt;=650,AthetaR30_2,(IF(AC2320&lt;=550,AthetaR30_0+(AthetaR30_1-AthetaR30_0)/100*(AC2320-450),AthetaR30_1+(AthetaR30_2-AthetaR30_1)/100*(AC2320-450)))))</f>
        <v>0</v>
      </c>
      <c r="AI2320" s="3">
        <f>IF(AD2320&lt;=450,AthetaR60_0,IF(AD2320&gt;=650,AthetaR60_2,(IF(AD2320&lt;=550,AthetaR60_0+(AthetaR60_1-AthetaR60_0)/100*(AD2320-450),AthetaR60_1+(AthetaR60_2-AthetaR60_1)/100*(AD2320-450)))))</f>
        <v>0.5</v>
      </c>
      <c r="AJ2320" s="3">
        <f>IF(AE2320&lt;=450,AthetaR90_0,IF(AE2320&gt;=650,AthetaR90_2,(IF(AE2320&lt;=550,AthetaR90_0+(AthetaR90_1-AthetaR90_0)/100*(AE2320-450),AthetaR90_1+(AthetaR90_2-AthetaR90_1)/100*(AE2320-450)))))</f>
        <v>1.3</v>
      </c>
      <c r="AK2320" s="3">
        <f>IF(AF2320&lt;=450,AthetaR120_0,IF(AF2320&gt;=650,AthetaR120_2,(IF(AF2320&lt;=550,AthetaR120_0+(AthetaR120_1-AthetaR120_0)/100*(AF2320-450),AthetaR120_1+(AthetaR120_2-AthetaR120_1)/100*(AF2320-450)))))</f>
        <v>1.54</v>
      </c>
      <c r="AL2320" s="24">
        <f t="shared" si="1115"/>
        <v>774.31633682487336</v>
      </c>
      <c r="AM2320" s="14">
        <f t="shared" si="1116"/>
        <v>647.71756036825911</v>
      </c>
    </row>
    <row r="2321" spans="2:39" x14ac:dyDescent="0.25">
      <c r="B2321" s="3">
        <f t="shared" si="1099"/>
        <v>11515</v>
      </c>
      <c r="C2321" s="14">
        <f t="shared" si="1100"/>
        <v>191.91666666666666</v>
      </c>
      <c r="D2321" s="11">
        <f t="shared" si="1101"/>
        <v>1119.3374814246761</v>
      </c>
      <c r="E2321" s="11">
        <f t="shared" si="1087"/>
        <v>938.60926854071761</v>
      </c>
      <c r="F2321" s="11">
        <f t="shared" si="1102"/>
        <v>502.27892353444639</v>
      </c>
      <c r="G2321" s="11">
        <f t="shared" si="1088"/>
        <v>774.50809441463662</v>
      </c>
      <c r="H2321" s="11">
        <f t="shared" si="1089"/>
        <v>667.85537534186551</v>
      </c>
      <c r="I2321" s="24">
        <f t="shared" si="1103"/>
        <v>502.27892353444639</v>
      </c>
      <c r="J2321" s="12">
        <f t="shared" si="1090"/>
        <v>0.17300630888050531</v>
      </c>
      <c r="K2321" s="24">
        <f t="shared" si="1091"/>
        <v>668.21317840639676</v>
      </c>
      <c r="L2321" s="12">
        <f t="shared" si="1104"/>
        <v>0.15902529412393362</v>
      </c>
      <c r="M2321" s="24">
        <f t="shared" si="1105"/>
        <v>774.50809441463662</v>
      </c>
      <c r="N2321" s="12">
        <f t="shared" si="1092"/>
        <v>0.4036861644697653</v>
      </c>
      <c r="O2321" s="24">
        <f t="shared" si="1093"/>
        <v>954.5789585766172</v>
      </c>
      <c r="P2321" s="12">
        <f t="shared" si="1106"/>
        <v>0.19200753283555302</v>
      </c>
      <c r="Q2321" s="24">
        <f t="shared" si="1107"/>
        <v>667.85537534186551</v>
      </c>
      <c r="R2321" s="12">
        <f t="shared" si="1094"/>
        <v>0.24894604189350333</v>
      </c>
      <c r="S2321" s="24">
        <f t="shared" si="1095"/>
        <v>851.35989127275479</v>
      </c>
      <c r="T2321" s="12">
        <f t="shared" si="1108"/>
        <v>0.16304057712348391</v>
      </c>
      <c r="W2321" s="24">
        <f t="shared" si="1109"/>
        <v>799.52705971189471</v>
      </c>
      <c r="X2321" s="24">
        <f t="shared" si="1110"/>
        <v>805.04325991688302</v>
      </c>
      <c r="Y2321" s="13">
        <f t="shared" si="1096"/>
        <v>0.3677930119011717</v>
      </c>
      <c r="Z2321" s="24">
        <f t="shared" si="1097"/>
        <v>3477.0552207205724</v>
      </c>
      <c r="AA2321" s="24">
        <f t="shared" si="1098"/>
        <v>23109.684777479655</v>
      </c>
      <c r="AB2321" s="24">
        <f t="shared" si="1111"/>
        <v>774.50809441463662</v>
      </c>
      <c r="AC2321" s="24">
        <f t="shared" si="1112"/>
        <v>667.85537534186551</v>
      </c>
      <c r="AE2321" s="14">
        <f t="shared" si="1113"/>
        <v>191.91666666666666</v>
      </c>
      <c r="AF2321" s="24">
        <f t="shared" si="1117"/>
        <v>500</v>
      </c>
      <c r="AG2321" s="3">
        <f t="shared" si="1114"/>
        <v>-1</v>
      </c>
      <c r="AH2321" s="3">
        <f>IF(AC2321&lt;=450,AthetaR30_0,IF(AC2321&gt;=650,AthetaR30_2,(IF(AC2321&lt;=550,AthetaR30_0+(AthetaR30_1-AthetaR30_0)/100*(AC2321-450),AthetaR30_1+(AthetaR30_2-AthetaR30_1)/100*(AC2321-450)))))</f>
        <v>0</v>
      </c>
      <c r="AI2321" s="3">
        <f>IF(AD2321&lt;=450,AthetaR60_0,IF(AD2321&gt;=650,AthetaR60_2,(IF(AD2321&lt;=550,AthetaR60_0+(AthetaR60_1-AthetaR60_0)/100*(AD2321-450),AthetaR60_1+(AthetaR60_2-AthetaR60_1)/100*(AD2321-450)))))</f>
        <v>0.5</v>
      </c>
      <c r="AJ2321" s="3">
        <f>IF(AE2321&lt;=450,AthetaR90_0,IF(AE2321&gt;=650,AthetaR90_2,(IF(AE2321&lt;=550,AthetaR90_0+(AthetaR90_1-AthetaR90_0)/100*(AE2321-450),AthetaR90_1+(AthetaR90_2-AthetaR90_1)/100*(AE2321-450)))))</f>
        <v>1.3</v>
      </c>
      <c r="AK2321" s="3">
        <f>IF(AF2321&lt;=450,AthetaR120_0,IF(AF2321&gt;=650,AthetaR120_2,(IF(AF2321&lt;=550,AthetaR120_0+(AthetaR120_1-AthetaR120_0)/100*(AF2321-450),AthetaR120_1+(AthetaR120_2-AthetaR120_1)/100*(AF2321-450)))))</f>
        <v>1.54</v>
      </c>
      <c r="AL2321" s="24">
        <f t="shared" si="1115"/>
        <v>774.50809441463662</v>
      </c>
      <c r="AM2321" s="14">
        <f t="shared" si="1116"/>
        <v>647.85129965297222</v>
      </c>
    </row>
    <row r="2322" spans="2:39" x14ac:dyDescent="0.25">
      <c r="B2322" s="3">
        <f t="shared" si="1099"/>
        <v>11520</v>
      </c>
      <c r="C2322" s="14">
        <f t="shared" si="1100"/>
        <v>192</v>
      </c>
      <c r="D2322" s="11">
        <f t="shared" si="1101"/>
        <v>1119.4024842874119</v>
      </c>
      <c r="E2322" s="11">
        <f t="shared" ref="E2322:E2385" si="1118">IF(B2322&lt;=40*60,20+345*CRed_1*LOG(8*C2322+1,10),ThetaG40+(ThetaG120-ThetaG40)/80*(C2322-40))</f>
        <v>938.82306688936967</v>
      </c>
      <c r="F2322" s="11">
        <f t="shared" si="1102"/>
        <v>502.43794882857031</v>
      </c>
      <c r="G2322" s="11">
        <f t="shared" ref="G2322:G2385" si="1119">M2322</f>
        <v>774.70010194747215</v>
      </c>
      <c r="H2322" s="11">
        <f t="shared" ref="H2322:H2385" si="1120">Q2322</f>
        <v>668.01841591898904</v>
      </c>
      <c r="I2322" s="24">
        <f t="shared" si="1103"/>
        <v>502.43794882857031</v>
      </c>
      <c r="J2322" s="12">
        <f t="shared" ref="J2322:J2385" si="1121">Cp*RhoP/(K2322*RhoA)*dP/1000*MassivSS</f>
        <v>0.17297519700287803</v>
      </c>
      <c r="K2322" s="24">
        <f t="shared" ref="K2322:K2385" si="1122">IF(I2322&lt;600,425+0.773*I2322-1.69/1000*I2322^2+2.22/1000^2*I2322^3,IF(I2322&lt;735,666+13002/(738-I2322),IF(I2322&lt;900,545+17820/(I2322-731),650)))</f>
        <v>668.33336538693334</v>
      </c>
      <c r="L2322" s="12">
        <f t="shared" si="1104"/>
        <v>0.15897436085601371</v>
      </c>
      <c r="M2322" s="24">
        <f t="shared" si="1105"/>
        <v>774.70010194747215</v>
      </c>
      <c r="N2322" s="12">
        <f t="shared" ref="N2322:N2385" si="1123">Cp*RhoP/(O2322*RhoA)*dP/1000*MassivW</f>
        <v>0.4044486383573771</v>
      </c>
      <c r="O2322" s="24">
        <f t="shared" ref="O2322:O2385" si="1124">IF(M2322&lt;600,425+0.773*M2322-1.69/1000*M2322^2+2.22/1000^2*M2322^3,IF(M2322&lt;735,666+13002/(738-M2322),IF(M2322&lt;900,545+17820/(M2322-731),650)))</f>
        <v>952.77936906004879</v>
      </c>
      <c r="P2322" s="12">
        <f t="shared" si="1106"/>
        <v>0.19225574430957151</v>
      </c>
      <c r="Q2322" s="24">
        <f t="shared" si="1107"/>
        <v>668.01841591898904</v>
      </c>
      <c r="R2322" s="12">
        <f t="shared" ref="R2322:R2385" si="1125">Cp*RhoP/(S2322*RhoA)*dP/1000*MassivSI</f>
        <v>0.24881983022604784</v>
      </c>
      <c r="S2322" s="24">
        <f t="shared" ref="S2322:S2385" si="1126">IF(Q2322&lt;600,425+0.773*Q2322-1.69/1000*Q2322^2+2.22/1000^2*Q2322^3,IF(Q2322&lt;735,666+13002/(738-Q2322),IF(Q2322&lt;900,545+17820/(Q2322-731),650)))</f>
        <v>851.79173607943528</v>
      </c>
      <c r="T2322" s="12">
        <f t="shared" si="1108"/>
        <v>0.16292929076585053</v>
      </c>
      <c r="W2322" s="24">
        <f t="shared" si="1109"/>
        <v>799.89485272379591</v>
      </c>
      <c r="X2322" s="24">
        <f t="shared" si="1110"/>
        <v>803.65502712432783</v>
      </c>
      <c r="Y2322" s="13">
        <f t="shared" ref="Y2322:Y2385" si="1127">MAX(MassivSSCO/(X2322*RhoA)*DeltaT*(Z2322+AA2322),L2322)</f>
        <v>0.36826160325019586</v>
      </c>
      <c r="Z2322" s="24">
        <f t="shared" ref="Z2322:Z2385" si="1128">AlphaC*(E2322-W2322)</f>
        <v>3473.2053541393443</v>
      </c>
      <c r="AA2322" s="24">
        <f t="shared" ref="AA2322:AA2385" si="1129">Phi*EpsilonF*0.7*Botzman/10^8*EpsilonA*((E2322+273)^4-(W2322+273)^4)</f>
        <v>23101.502696291202</v>
      </c>
      <c r="AB2322" s="24">
        <f t="shared" si="1111"/>
        <v>774.70010194747215</v>
      </c>
      <c r="AC2322" s="24">
        <f t="shared" si="1112"/>
        <v>668.01841591898904</v>
      </c>
      <c r="AE2322" s="14">
        <f t="shared" si="1113"/>
        <v>192</v>
      </c>
      <c r="AF2322" s="24">
        <f t="shared" si="1117"/>
        <v>500</v>
      </c>
      <c r="AG2322" s="3">
        <f t="shared" si="1114"/>
        <v>-1</v>
      </c>
      <c r="AH2322" s="3">
        <f>IF(AC2322&lt;=450,AthetaR30_0,IF(AC2322&gt;=650,AthetaR30_2,(IF(AC2322&lt;=550,AthetaR30_0+(AthetaR30_1-AthetaR30_0)/100*(AC2322-450),AthetaR30_1+(AthetaR30_2-AthetaR30_1)/100*(AC2322-450)))))</f>
        <v>0</v>
      </c>
      <c r="AI2322" s="3">
        <f>IF(AD2322&lt;=450,AthetaR60_0,IF(AD2322&gt;=650,AthetaR60_2,(IF(AD2322&lt;=550,AthetaR60_0+(AthetaR60_1-AthetaR60_0)/100*(AD2322-450),AthetaR60_1+(AthetaR60_2-AthetaR60_1)/100*(AD2322-450)))))</f>
        <v>0.5</v>
      </c>
      <c r="AJ2322" s="3">
        <f>IF(AE2322&lt;=450,AthetaR90_0,IF(AE2322&gt;=650,AthetaR90_2,(IF(AE2322&lt;=550,AthetaR90_0+(AthetaR90_1-AthetaR90_0)/100*(AE2322-450),AthetaR90_1+(AthetaR90_2-AthetaR90_1)/100*(AE2322-450)))))</f>
        <v>1.3</v>
      </c>
      <c r="AK2322" s="3">
        <f>IF(AF2322&lt;=450,AthetaR120_0,IF(AF2322&gt;=650,AthetaR120_2,(IF(AF2322&lt;=550,AthetaR120_0+(AthetaR120_1-AthetaR120_0)/100*(AF2322-450),AthetaR120_1+(AthetaR120_2-AthetaR120_1)/100*(AF2322-450)))))</f>
        <v>1.54</v>
      </c>
      <c r="AL2322" s="24">
        <f t="shared" si="1115"/>
        <v>774.70010194747215</v>
      </c>
      <c r="AM2322" s="14">
        <f t="shared" si="1116"/>
        <v>647.98488747310819</v>
      </c>
    </row>
    <row r="2323" spans="2:39" x14ac:dyDescent="0.25">
      <c r="B2323" s="3">
        <f t="shared" ref="B2323:B2386" si="1130">B2322+DeltaT</f>
        <v>11525</v>
      </c>
      <c r="C2323" s="14">
        <f t="shared" ref="C2323:C2386" si="1131">B2323/60</f>
        <v>192.08333333333334</v>
      </c>
      <c r="D2323" s="11">
        <f t="shared" ref="D2323:D2386" si="1132">20+345*LOG(8*C2323+1,10)</f>
        <v>1119.4674589615684</v>
      </c>
      <c r="E2323" s="11">
        <f t="shared" si="1118"/>
        <v>939.03686523802185</v>
      </c>
      <c r="F2323" s="11">
        <f t="shared" ref="F2323:F2386" si="1133">I2323</f>
        <v>502.59692318942632</v>
      </c>
      <c r="G2323" s="11">
        <f t="shared" si="1119"/>
        <v>774.89235769178174</v>
      </c>
      <c r="H2323" s="11">
        <f t="shared" si="1120"/>
        <v>668.18134520975491</v>
      </c>
      <c r="I2323" s="24">
        <f t="shared" ref="I2323:I2386" si="1134">I2322+IF(Limit=Oui,MAX(0,L2322),L2322)</f>
        <v>502.59692318942632</v>
      </c>
      <c r="J2323" s="12">
        <f t="shared" si="1121"/>
        <v>0.17294408460965485</v>
      </c>
      <c r="K2323" s="24">
        <f t="shared" si="1122"/>
        <v>668.45359760253677</v>
      </c>
      <c r="L2323" s="12">
        <f t="shared" ref="L2323:L2386" si="1135">LambdaP*MassivSS/(dP/1000)/(K2323*RhoA)/(1+J2323/3)*(D2323-I2323)*DeltaT-(EXP(J2323/10)-1)*(D2323-D2322)</f>
        <v>0.15892344020047491</v>
      </c>
      <c r="M2323" s="24">
        <f t="shared" ref="M2323:M2386" si="1136">M2322+IF(Limit=Oui,MAX(0,P2322),P2322)</f>
        <v>774.89235769178174</v>
      </c>
      <c r="N2323" s="12">
        <f t="shared" si="1123"/>
        <v>0.40520826749981775</v>
      </c>
      <c r="O2323" s="24">
        <f t="shared" si="1124"/>
        <v>950.99322836869521</v>
      </c>
      <c r="P2323" s="12">
        <f t="shared" ref="P2323:P2386" si="1137">LambdaP*MassivW/(dP/1000)/(O2323*RhoA)/(1+N2323/3)*(D2323-M2323)*DeltaT-(EXP(N2323/10)-1)*(D2323-D2322)</f>
        <v>0.19250223058658578</v>
      </c>
      <c r="Q2323" s="24">
        <f t="shared" ref="Q2323:Q2386" si="1138">Q2322+IF(Limit=Oui,MAX(0,T2322),T2322)</f>
        <v>668.18134520975491</v>
      </c>
      <c r="R2323" s="12">
        <f t="shared" si="1125"/>
        <v>0.24869324452562394</v>
      </c>
      <c r="S2323" s="24">
        <f t="shared" si="1126"/>
        <v>852.2253009465976</v>
      </c>
      <c r="T2323" s="12">
        <f t="shared" ref="T2323:T2386" si="1139">LambdaP*MassivSI/(dP/1000)/(S2323*RhoA)/(1+R2323/3)*(D2323-Q2323)*DeltaT-(EXP(R2323/10)-1)*(D2323-D2322)</f>
        <v>0.16281783491550444</v>
      </c>
      <c r="W2323" s="24">
        <f t="shared" ref="W2323:W2386" si="1140">W2322+IF(Limit=Oui,MAX(0,Y2322),Y2322)</f>
        <v>800.26311432704608</v>
      </c>
      <c r="X2323" s="24">
        <f t="shared" ref="X2323:X2386" si="1141">IF(W2323&lt;600,425+0.773*W2323-1.69/1000*W2323^2+2.22/1000^2*W2323^3,IF(W2323&lt;735,666+13002/(738-W2323),IF(W2323&lt;900,545+17820/(W2323-731),650)))</f>
        <v>802.27979709167641</v>
      </c>
      <c r="Y2323" s="13">
        <f t="shared" si="1127"/>
        <v>0.36872437387912899</v>
      </c>
      <c r="Z2323" s="24">
        <f t="shared" si="1128"/>
        <v>3469.343772774394</v>
      </c>
      <c r="AA2323" s="24">
        <f t="shared" si="1129"/>
        <v>23093.226700681571</v>
      </c>
      <c r="AB2323" s="24">
        <f t="shared" ref="AB2323:AB2386" si="1142">MAX(M2323,AVERAGE(W2323,AC2323))</f>
        <v>774.89235769178174</v>
      </c>
      <c r="AC2323" s="24">
        <f t="shared" ref="AC2323:AC2386" si="1143">Q2323</f>
        <v>668.18134520975491</v>
      </c>
      <c r="AE2323" s="14">
        <f t="shared" ref="AE2323:AE2386" si="1144">C2323</f>
        <v>192.08333333333334</v>
      </c>
      <c r="AF2323" s="24">
        <f t="shared" si="1117"/>
        <v>500</v>
      </c>
      <c r="AG2323" s="3">
        <f t="shared" ref="AG2323:AG2386" si="1145">IF(C2323&lt;=30,AH2323,IF(C2323&lt;=60,AI2323,IF(C2323&lt;=90,AJ2323,IF(C2323&lt;=120,AK2323,-1))))</f>
        <v>-1</v>
      </c>
      <c r="AH2323" s="3">
        <f>IF(AC2323&lt;=450,AthetaR30_0,IF(AC2323&gt;=650,AthetaR30_2,(IF(AC2323&lt;=550,AthetaR30_0+(AthetaR30_1-AthetaR30_0)/100*(AC2323-450),AthetaR30_1+(AthetaR30_2-AthetaR30_1)/100*(AC2323-450)))))</f>
        <v>0</v>
      </c>
      <c r="AI2323" s="3">
        <f>IF(AD2323&lt;=450,AthetaR60_0,IF(AD2323&gt;=650,AthetaR60_2,(IF(AD2323&lt;=550,AthetaR60_0+(AthetaR60_1-AthetaR60_0)/100*(AD2323-450),AthetaR60_1+(AthetaR60_2-AthetaR60_1)/100*(AD2323-450)))))</f>
        <v>0.5</v>
      </c>
      <c r="AJ2323" s="3">
        <f>IF(AE2323&lt;=450,AthetaR90_0,IF(AE2323&gt;=650,AthetaR90_2,(IF(AE2323&lt;=550,AthetaR90_0+(AthetaR90_1-AthetaR90_0)/100*(AE2323-450),AthetaR90_1+(AthetaR90_2-AthetaR90_1)/100*(AE2323-450)))))</f>
        <v>1.3</v>
      </c>
      <c r="AK2323" s="3">
        <f>IF(AF2323&lt;=450,AthetaR120_0,IF(AF2323&gt;=650,AthetaR120_2,(IF(AF2323&lt;=550,AthetaR120_0+(AthetaR120_1-AthetaR120_0)/100*(AF2323-450),AthetaR120_1+(AthetaR120_2-AthetaR120_1)/100*(AF2323-450)))))</f>
        <v>1.54</v>
      </c>
      <c r="AL2323" s="24">
        <f t="shared" ref="AL2323:AL2386" si="1146">MAX(M2323,AVERAGE(W2323,AM2323))</f>
        <v>774.89235769178174</v>
      </c>
      <c r="AM2323" s="14">
        <f t="shared" ref="AM2323:AM2386" si="1147">IF(W2323&gt;=AF2323,(1+(W2323-AF2323)*AG2323/10000)*AC2323,AC2323)</f>
        <v>648.11832404496329</v>
      </c>
    </row>
    <row r="2324" spans="2:39" x14ac:dyDescent="0.25">
      <c r="B2324" s="3">
        <f t="shared" si="1130"/>
        <v>11530</v>
      </c>
      <c r="C2324" s="14">
        <f t="shared" si="1131"/>
        <v>192.16666666666666</v>
      </c>
      <c r="D2324" s="11">
        <f t="shared" si="1132"/>
        <v>1119.5324054715825</v>
      </c>
      <c r="E2324" s="11">
        <f t="shared" si="1118"/>
        <v>939.25066358667391</v>
      </c>
      <c r="F2324" s="11">
        <f t="shared" si="1133"/>
        <v>502.75584662962677</v>
      </c>
      <c r="G2324" s="11">
        <f t="shared" si="1119"/>
        <v>775.08485992236831</v>
      </c>
      <c r="H2324" s="11">
        <f t="shared" si="1120"/>
        <v>668.34416304467038</v>
      </c>
      <c r="I2324" s="24">
        <f t="shared" si="1134"/>
        <v>502.75584662962677</v>
      </c>
      <c r="J2324" s="12">
        <f t="shared" si="1121"/>
        <v>0.17291297171193548</v>
      </c>
      <c r="K2324" s="24">
        <f t="shared" si="1122"/>
        <v>668.57387503578218</v>
      </c>
      <c r="L2324" s="12">
        <f t="shared" si="1135"/>
        <v>0.15887253216822741</v>
      </c>
      <c r="M2324" s="24">
        <f t="shared" si="1136"/>
        <v>775.08485992236831</v>
      </c>
      <c r="N2324" s="12">
        <f t="shared" si="1123"/>
        <v>0.40596505913384345</v>
      </c>
      <c r="O2324" s="24">
        <f t="shared" si="1124"/>
        <v>949.22040653821546</v>
      </c>
      <c r="P2324" s="12">
        <f t="shared" si="1137"/>
        <v>0.19274699808905099</v>
      </c>
      <c r="Q2324" s="24">
        <f t="shared" si="1138"/>
        <v>668.34416304467038</v>
      </c>
      <c r="R2324" s="12">
        <f t="shared" si="1125"/>
        <v>0.24856628334846073</v>
      </c>
      <c r="S2324" s="24">
        <f t="shared" si="1126"/>
        <v>852.66059541195659</v>
      </c>
      <c r="T2324" s="12">
        <f t="shared" si="1139"/>
        <v>0.16270620882548417</v>
      </c>
      <c r="W2324" s="24">
        <f t="shared" si="1140"/>
        <v>800.63183870092519</v>
      </c>
      <c r="X2324" s="24">
        <f t="shared" si="1141"/>
        <v>800.91741267293617</v>
      </c>
      <c r="Y2324" s="13">
        <f t="shared" si="1127"/>
        <v>0.36918135370563293</v>
      </c>
      <c r="Z2324" s="24">
        <f t="shared" si="1128"/>
        <v>3465.4706221437182</v>
      </c>
      <c r="AA2324" s="24">
        <f t="shared" si="1129"/>
        <v>23084.8573646066</v>
      </c>
      <c r="AB2324" s="24">
        <f t="shared" si="1142"/>
        <v>775.08485992236831</v>
      </c>
      <c r="AC2324" s="24">
        <f t="shared" si="1143"/>
        <v>668.34416304467038</v>
      </c>
      <c r="AE2324" s="14">
        <f t="shared" si="1144"/>
        <v>192.16666666666666</v>
      </c>
      <c r="AF2324" s="24">
        <f t="shared" si="1117"/>
        <v>500</v>
      </c>
      <c r="AG2324" s="3">
        <f t="shared" si="1145"/>
        <v>-1</v>
      </c>
      <c r="AH2324" s="3">
        <f>IF(AC2324&lt;=450,AthetaR30_0,IF(AC2324&gt;=650,AthetaR30_2,(IF(AC2324&lt;=550,AthetaR30_0+(AthetaR30_1-AthetaR30_0)/100*(AC2324-450),AthetaR30_1+(AthetaR30_2-AthetaR30_1)/100*(AC2324-450)))))</f>
        <v>0</v>
      </c>
      <c r="AI2324" s="3">
        <f>IF(AD2324&lt;=450,AthetaR60_0,IF(AD2324&gt;=650,AthetaR60_2,(IF(AD2324&lt;=550,AthetaR60_0+(AthetaR60_1-AthetaR60_0)/100*(AD2324-450),AthetaR60_1+(AthetaR60_2-AthetaR60_1)/100*(AD2324-450)))))</f>
        <v>0.5</v>
      </c>
      <c r="AJ2324" s="3">
        <f>IF(AE2324&lt;=450,AthetaR90_0,IF(AE2324&gt;=650,AthetaR90_2,(IF(AE2324&lt;=550,AthetaR90_0+(AthetaR90_1-AthetaR90_0)/100*(AE2324-450),AthetaR90_1+(AthetaR90_2-AthetaR90_1)/100*(AE2324-450)))))</f>
        <v>1.3</v>
      </c>
      <c r="AK2324" s="3">
        <f>IF(AF2324&lt;=450,AthetaR120_0,IF(AF2324&gt;=650,AthetaR120_2,(IF(AF2324&lt;=550,AthetaR120_0+(AthetaR120_1-AthetaR120_0)/100*(AF2324-450),AthetaR120_1+(AthetaR120_2-AthetaR120_1)/100*(AF2324-450)))))</f>
        <v>1.54</v>
      </c>
      <c r="AL2324" s="24">
        <f t="shared" si="1146"/>
        <v>775.08485992236831</v>
      </c>
      <c r="AM2324" s="14">
        <f t="shared" si="1147"/>
        <v>648.25160958255537</v>
      </c>
    </row>
    <row r="2325" spans="2:39" x14ac:dyDescent="0.25">
      <c r="B2325" s="3">
        <f t="shared" si="1130"/>
        <v>11535</v>
      </c>
      <c r="C2325" s="14">
        <f t="shared" si="1131"/>
        <v>192.25</v>
      </c>
      <c r="D2325" s="11">
        <f t="shared" si="1132"/>
        <v>1119.5973238418601</v>
      </c>
      <c r="E2325" s="11">
        <f t="shared" si="1118"/>
        <v>939.46446193532597</v>
      </c>
      <c r="F2325" s="11">
        <f t="shared" si="1133"/>
        <v>502.91471916179501</v>
      </c>
      <c r="G2325" s="11">
        <f t="shared" si="1119"/>
        <v>775.2776069204574</v>
      </c>
      <c r="H2325" s="11">
        <f t="shared" si="1120"/>
        <v>668.50686925349589</v>
      </c>
      <c r="I2325" s="24">
        <f t="shared" si="1134"/>
        <v>502.91471916179501</v>
      </c>
      <c r="J2325" s="12">
        <f t="shared" si="1121"/>
        <v>0.17288185832081976</v>
      </c>
      <c r="K2325" s="24">
        <f t="shared" si="1122"/>
        <v>668.69419766920237</v>
      </c>
      <c r="L2325" s="12">
        <f t="shared" si="1135"/>
        <v>0.15882163677012706</v>
      </c>
      <c r="M2325" s="24">
        <f t="shared" si="1136"/>
        <v>775.2776069204574</v>
      </c>
      <c r="N2325" s="12">
        <f t="shared" si="1123"/>
        <v>0.40671902057141551</v>
      </c>
      <c r="O2325" s="24">
        <f t="shared" si="1124"/>
        <v>947.46077508237454</v>
      </c>
      <c r="P2325" s="12">
        <f t="shared" si="1137"/>
        <v>0.19299005325931465</v>
      </c>
      <c r="Q2325" s="24">
        <f t="shared" si="1138"/>
        <v>668.50686925349589</v>
      </c>
      <c r="R2325" s="12">
        <f t="shared" si="1125"/>
        <v>0.24843894524459245</v>
      </c>
      <c r="S2325" s="24">
        <f t="shared" si="1126"/>
        <v>853.09762907975005</v>
      </c>
      <c r="T2325" s="12">
        <f t="shared" si="1139"/>
        <v>0.16259441174525485</v>
      </c>
      <c r="W2325" s="24">
        <f t="shared" si="1140"/>
        <v>801.00102005463077</v>
      </c>
      <c r="X2325" s="24">
        <f t="shared" si="1141"/>
        <v>799.56771895742042</v>
      </c>
      <c r="Y2325" s="13">
        <f t="shared" si="1127"/>
        <v>0.36963257270937827</v>
      </c>
      <c r="Z2325" s="24">
        <f t="shared" si="1128"/>
        <v>3461.5860470173802</v>
      </c>
      <c r="AA2325" s="24">
        <f t="shared" si="1129"/>
        <v>23076.39526067051</v>
      </c>
      <c r="AB2325" s="24">
        <f t="shared" si="1142"/>
        <v>775.2776069204574</v>
      </c>
      <c r="AC2325" s="24">
        <f t="shared" si="1143"/>
        <v>668.50686925349589</v>
      </c>
      <c r="AE2325" s="14">
        <f t="shared" si="1144"/>
        <v>192.25</v>
      </c>
      <c r="AF2325" s="24">
        <f t="shared" si="1117"/>
        <v>500</v>
      </c>
      <c r="AG2325" s="3">
        <f t="shared" si="1145"/>
        <v>-1</v>
      </c>
      <c r="AH2325" s="3">
        <f>IF(AC2325&lt;=450,AthetaR30_0,IF(AC2325&gt;=650,AthetaR30_2,(IF(AC2325&lt;=550,AthetaR30_0+(AthetaR30_1-AthetaR30_0)/100*(AC2325-450),AthetaR30_1+(AthetaR30_2-AthetaR30_1)/100*(AC2325-450)))))</f>
        <v>0</v>
      </c>
      <c r="AI2325" s="3">
        <f>IF(AD2325&lt;=450,AthetaR60_0,IF(AD2325&gt;=650,AthetaR60_2,(IF(AD2325&lt;=550,AthetaR60_0+(AthetaR60_1-AthetaR60_0)/100*(AD2325-450),AthetaR60_1+(AthetaR60_2-AthetaR60_1)/100*(AD2325-450)))))</f>
        <v>0.5</v>
      </c>
      <c r="AJ2325" s="3">
        <f>IF(AE2325&lt;=450,AthetaR90_0,IF(AE2325&gt;=650,AthetaR90_2,(IF(AE2325&lt;=550,AthetaR90_0+(AthetaR90_1-AthetaR90_0)/100*(AE2325-450),AthetaR90_1+(AthetaR90_2-AthetaR90_1)/100*(AE2325-450)))))</f>
        <v>1.3</v>
      </c>
      <c r="AK2325" s="3">
        <f>IF(AF2325&lt;=450,AthetaR120_0,IF(AF2325&gt;=650,AthetaR120_2,(IF(AF2325&lt;=550,AthetaR120_0+(AthetaR120_1-AthetaR120_0)/100*(AF2325-450),AthetaR120_1+(AthetaR120_2-AthetaR120_1)/100*(AF2325-450)))))</f>
        <v>1.54</v>
      </c>
      <c r="AL2325" s="24">
        <f t="shared" si="1146"/>
        <v>775.2776069204574</v>
      </c>
      <c r="AM2325" s="14">
        <f t="shared" si="1147"/>
        <v>648.38474429761288</v>
      </c>
    </row>
    <row r="2326" spans="2:39" x14ac:dyDescent="0.25">
      <c r="B2326" s="3">
        <f t="shared" si="1130"/>
        <v>11540</v>
      </c>
      <c r="C2326" s="14">
        <f t="shared" si="1131"/>
        <v>192.33333333333334</v>
      </c>
      <c r="D2326" s="11">
        <f t="shared" si="1132"/>
        <v>1119.662214096775</v>
      </c>
      <c r="E2326" s="11">
        <f t="shared" si="1118"/>
        <v>939.67826028397803</v>
      </c>
      <c r="F2326" s="11">
        <f t="shared" si="1133"/>
        <v>503.07354079856515</v>
      </c>
      <c r="G2326" s="11">
        <f t="shared" si="1119"/>
        <v>775.47059697371674</v>
      </c>
      <c r="H2326" s="11">
        <f t="shared" si="1120"/>
        <v>668.6694636652411</v>
      </c>
      <c r="I2326" s="24">
        <f t="shared" si="1134"/>
        <v>503.07354079856515</v>
      </c>
      <c r="J2326" s="12">
        <f t="shared" si="1121"/>
        <v>0.17285074444740722</v>
      </c>
      <c r="K2326" s="24">
        <f t="shared" si="1122"/>
        <v>668.81456548528843</v>
      </c>
      <c r="L2326" s="12">
        <f t="shared" si="1135"/>
        <v>0.15877075401702639</v>
      </c>
      <c r="M2326" s="24">
        <f t="shared" si="1136"/>
        <v>775.47059697371674</v>
      </c>
      <c r="N2326" s="12">
        <f t="shared" si="1123"/>
        <v>0.40747015919765961</v>
      </c>
      <c r="O2326" s="24">
        <f t="shared" si="1124"/>
        <v>945.71420697437634</v>
      </c>
      <c r="P2326" s="12">
        <f t="shared" si="1137"/>
        <v>0.19323140255872104</v>
      </c>
      <c r="Q2326" s="24">
        <f t="shared" si="1138"/>
        <v>668.6694636652411</v>
      </c>
      <c r="R2326" s="12">
        <f t="shared" si="1125"/>
        <v>0.24831122875783557</v>
      </c>
      <c r="S2326" s="24">
        <f t="shared" si="1126"/>
        <v>853.53641162128793</v>
      </c>
      <c r="T2326" s="12">
        <f t="shared" si="1139"/>
        <v>0.16248244292076788</v>
      </c>
      <c r="W2326" s="24">
        <f t="shared" si="1140"/>
        <v>801.37065262734018</v>
      </c>
      <c r="X2326" s="24">
        <f t="shared" si="1141"/>
        <v>798.23056323449009</v>
      </c>
      <c r="Y2326" s="13">
        <f t="shared" si="1127"/>
        <v>0.37007806092629064</v>
      </c>
      <c r="Z2326" s="24">
        <f t="shared" si="1128"/>
        <v>3457.6901914159462</v>
      </c>
      <c r="AA2326" s="24">
        <f t="shared" si="1129"/>
        <v>23067.840960111247</v>
      </c>
      <c r="AB2326" s="24">
        <f t="shared" si="1142"/>
        <v>775.47059697371674</v>
      </c>
      <c r="AC2326" s="24">
        <f t="shared" si="1143"/>
        <v>668.6694636652411</v>
      </c>
      <c r="AE2326" s="14">
        <f t="shared" si="1144"/>
        <v>192.33333333333334</v>
      </c>
      <c r="AF2326" s="24">
        <f t="shared" si="1117"/>
        <v>500</v>
      </c>
      <c r="AG2326" s="3">
        <f t="shared" si="1145"/>
        <v>-1</v>
      </c>
      <c r="AH2326" s="3">
        <f>IF(AC2326&lt;=450,AthetaR30_0,IF(AC2326&gt;=650,AthetaR30_2,(IF(AC2326&lt;=550,AthetaR30_0+(AthetaR30_1-AthetaR30_0)/100*(AC2326-450),AthetaR30_1+(AthetaR30_2-AthetaR30_1)/100*(AC2326-450)))))</f>
        <v>0</v>
      </c>
      <c r="AI2326" s="3">
        <f>IF(AD2326&lt;=450,AthetaR60_0,IF(AD2326&gt;=650,AthetaR60_2,(IF(AD2326&lt;=550,AthetaR60_0+(AthetaR60_1-AthetaR60_0)/100*(AD2326-450),AthetaR60_1+(AthetaR60_2-AthetaR60_1)/100*(AD2326-450)))))</f>
        <v>0.5</v>
      </c>
      <c r="AJ2326" s="3">
        <f>IF(AE2326&lt;=450,AthetaR90_0,IF(AE2326&gt;=650,AthetaR90_2,(IF(AE2326&lt;=550,AthetaR90_0+(AthetaR90_1-AthetaR90_0)/100*(AE2326-450),AthetaR90_1+(AthetaR90_2-AthetaR90_1)/100*(AE2326-450)))))</f>
        <v>1.3</v>
      </c>
      <c r="AK2326" s="3">
        <f>IF(AF2326&lt;=450,AthetaR120_0,IF(AF2326&gt;=650,AthetaR120_2,(IF(AF2326&lt;=550,AthetaR120_0+(AthetaR120_1-AthetaR120_0)/100*(AF2326-450),AthetaR120_1+(AthetaR120_2-AthetaR120_1)/100*(AF2326-450)))))</f>
        <v>1.54</v>
      </c>
      <c r="AL2326" s="24">
        <f t="shared" si="1146"/>
        <v>775.47059697371674</v>
      </c>
      <c r="AM2326" s="14">
        <f t="shared" si="1147"/>
        <v>648.51772839956436</v>
      </c>
    </row>
    <row r="2327" spans="2:39" x14ac:dyDescent="0.25">
      <c r="B2327" s="3">
        <f t="shared" si="1130"/>
        <v>11545</v>
      </c>
      <c r="C2327" s="14">
        <f t="shared" si="1131"/>
        <v>192.41666666666666</v>
      </c>
      <c r="D2327" s="11">
        <f t="shared" si="1132"/>
        <v>1119.7270762606697</v>
      </c>
      <c r="E2327" s="11">
        <f t="shared" si="1118"/>
        <v>939.8920586326301</v>
      </c>
      <c r="F2327" s="11">
        <f t="shared" si="1133"/>
        <v>503.23231155258219</v>
      </c>
      <c r="G2327" s="11">
        <f t="shared" si="1119"/>
        <v>775.66382837627543</v>
      </c>
      <c r="H2327" s="11">
        <f t="shared" si="1120"/>
        <v>668.8319461081619</v>
      </c>
      <c r="I2327" s="24">
        <f t="shared" si="1134"/>
        <v>503.23231155258219</v>
      </c>
      <c r="J2327" s="12">
        <f t="shared" si="1121"/>
        <v>0.17281963010279733</v>
      </c>
      <c r="K2327" s="24">
        <f t="shared" si="1122"/>
        <v>668.9349784664887</v>
      </c>
      <c r="L2327" s="12">
        <f t="shared" si="1135"/>
        <v>0.15871988391974351</v>
      </c>
      <c r="M2327" s="24">
        <f t="shared" si="1136"/>
        <v>775.66382837627543</v>
      </c>
      <c r="N2327" s="12">
        <f t="shared" si="1123"/>
        <v>0.40821848246885667</v>
      </c>
      <c r="O2327" s="24">
        <f t="shared" si="1124"/>
        <v>943.98057662843883</v>
      </c>
      <c r="P2327" s="12">
        <f t="shared" si="1137"/>
        <v>0.19347105246653759</v>
      </c>
      <c r="Q2327" s="24">
        <f t="shared" si="1138"/>
        <v>668.8319461081619</v>
      </c>
      <c r="R2327" s="12">
        <f t="shared" si="1125"/>
        <v>0.2481831324257649</v>
      </c>
      <c r="S2327" s="24">
        <f t="shared" si="1126"/>
        <v>853.97695277551031</v>
      </c>
      <c r="T2327" s="12">
        <f t="shared" si="1139"/>
        <v>0.16237030159439925</v>
      </c>
      <c r="W2327" s="24">
        <f t="shared" si="1140"/>
        <v>801.74073068826647</v>
      </c>
      <c r="X2327" s="24">
        <f t="shared" si="1141"/>
        <v>796.90579495888278</v>
      </c>
      <c r="Y2327" s="13">
        <f t="shared" si="1127"/>
        <v>0.37051784844293145</v>
      </c>
      <c r="Z2327" s="24">
        <f t="shared" si="1128"/>
        <v>3453.7831986090905</v>
      </c>
      <c r="AA2327" s="24">
        <f t="shared" si="1129"/>
        <v>23059.195032786032</v>
      </c>
      <c r="AB2327" s="24">
        <f t="shared" si="1142"/>
        <v>775.66382837627543</v>
      </c>
      <c r="AC2327" s="24">
        <f t="shared" si="1143"/>
        <v>668.8319461081619</v>
      </c>
      <c r="AE2327" s="14">
        <f t="shared" si="1144"/>
        <v>192.41666666666666</v>
      </c>
      <c r="AF2327" s="24">
        <f t="shared" si="1117"/>
        <v>500</v>
      </c>
      <c r="AG2327" s="3">
        <f t="shared" si="1145"/>
        <v>-1</v>
      </c>
      <c r="AH2327" s="3">
        <f>IF(AC2327&lt;=450,AthetaR30_0,IF(AC2327&gt;=650,AthetaR30_2,(IF(AC2327&lt;=550,AthetaR30_0+(AthetaR30_1-AthetaR30_0)/100*(AC2327-450),AthetaR30_1+(AthetaR30_2-AthetaR30_1)/100*(AC2327-450)))))</f>
        <v>0</v>
      </c>
      <c r="AI2327" s="3">
        <f>IF(AD2327&lt;=450,AthetaR60_0,IF(AD2327&gt;=650,AthetaR60_2,(IF(AD2327&lt;=550,AthetaR60_0+(AthetaR60_1-AthetaR60_0)/100*(AD2327-450),AthetaR60_1+(AthetaR60_2-AthetaR60_1)/100*(AD2327-450)))))</f>
        <v>0.5</v>
      </c>
      <c r="AJ2327" s="3">
        <f>IF(AE2327&lt;=450,AthetaR90_0,IF(AE2327&gt;=650,AthetaR90_2,(IF(AE2327&lt;=550,AthetaR90_0+(AthetaR90_1-AthetaR90_0)/100*(AE2327-450),AthetaR90_1+(AthetaR90_2-AthetaR90_1)/100*(AE2327-450)))))</f>
        <v>1.3</v>
      </c>
      <c r="AK2327" s="3">
        <f>IF(AF2327&lt;=450,AthetaR120_0,IF(AF2327&gt;=650,AthetaR120_2,(IF(AF2327&lt;=550,AthetaR120_0+(AthetaR120_1-AthetaR120_0)/100*(AF2327-450),AthetaR120_1+(AthetaR120_2-AthetaR120_1)/100*(AF2327-450)))))</f>
        <v>1.54</v>
      </c>
      <c r="AL2327" s="24">
        <f t="shared" si="1146"/>
        <v>775.66382837627543</v>
      </c>
      <c r="AM2327" s="14">
        <f t="shared" si="1147"/>
        <v>648.6505620955287</v>
      </c>
    </row>
    <row r="2328" spans="2:39" x14ac:dyDescent="0.25">
      <c r="B2328" s="3">
        <f t="shared" si="1130"/>
        <v>11550</v>
      </c>
      <c r="C2328" s="14">
        <f t="shared" si="1131"/>
        <v>192.5</v>
      </c>
      <c r="D2328" s="11">
        <f t="shared" si="1132"/>
        <v>1119.7919103578545</v>
      </c>
      <c r="E2328" s="11">
        <f t="shared" si="1118"/>
        <v>940.10585698128216</v>
      </c>
      <c r="F2328" s="11">
        <f t="shared" si="1133"/>
        <v>503.39103143650192</v>
      </c>
      <c r="G2328" s="11">
        <f t="shared" si="1119"/>
        <v>775.85729942874195</v>
      </c>
      <c r="H2328" s="11">
        <f t="shared" si="1120"/>
        <v>668.99431640975627</v>
      </c>
      <c r="I2328" s="24">
        <f t="shared" si="1134"/>
        <v>503.39103143650192</v>
      </c>
      <c r="J2328" s="12">
        <f t="shared" si="1121"/>
        <v>0.17278851529808911</v>
      </c>
      <c r="K2328" s="24">
        <f t="shared" si="1122"/>
        <v>669.05543659521072</v>
      </c>
      <c r="L2328" s="12">
        <f t="shared" si="1135"/>
        <v>0.15866902648910114</v>
      </c>
      <c r="M2328" s="24">
        <f t="shared" si="1136"/>
        <v>775.85729942874195</v>
      </c>
      <c r="N2328" s="12">
        <f t="shared" si="1123"/>
        <v>0.40896399791045984</v>
      </c>
      <c r="O2328" s="24">
        <f t="shared" si="1124"/>
        <v>942.25975988162099</v>
      </c>
      <c r="P2328" s="12">
        <f t="shared" si="1137"/>
        <v>0.19370900947906639</v>
      </c>
      <c r="Q2328" s="24">
        <f t="shared" si="1138"/>
        <v>668.99431640975627</v>
      </c>
      <c r="R2328" s="12">
        <f t="shared" si="1125"/>
        <v>0.24805465477969149</v>
      </c>
      <c r="S2328" s="24">
        <f t="shared" si="1126"/>
        <v>854.41926234954758</v>
      </c>
      <c r="T2328" s="12">
        <f t="shared" si="1139"/>
        <v>0.16225798700499156</v>
      </c>
      <c r="W2328" s="24">
        <f t="shared" si="1140"/>
        <v>802.11124853670935</v>
      </c>
      <c r="X2328" s="24">
        <f t="shared" si="1141"/>
        <v>795.593265716617</v>
      </c>
      <c r="Y2328" s="13">
        <f t="shared" si="1127"/>
        <v>0.37095196539101988</v>
      </c>
      <c r="Z2328" s="24">
        <f t="shared" si="1128"/>
        <v>3449.8652111143201</v>
      </c>
      <c r="AA2328" s="24">
        <f t="shared" si="1129"/>
        <v>23050.458047157652</v>
      </c>
      <c r="AB2328" s="24">
        <f t="shared" si="1142"/>
        <v>775.85729942874195</v>
      </c>
      <c r="AC2328" s="24">
        <f t="shared" si="1143"/>
        <v>668.99431640975627</v>
      </c>
      <c r="AE2328" s="14">
        <f t="shared" si="1144"/>
        <v>192.5</v>
      </c>
      <c r="AF2328" s="24">
        <f t="shared" si="1117"/>
        <v>500</v>
      </c>
      <c r="AG2328" s="3">
        <f t="shared" si="1145"/>
        <v>-1</v>
      </c>
      <c r="AH2328" s="3">
        <f>IF(AC2328&lt;=450,AthetaR30_0,IF(AC2328&gt;=650,AthetaR30_2,(IF(AC2328&lt;=550,AthetaR30_0+(AthetaR30_1-AthetaR30_0)/100*(AC2328-450),AthetaR30_1+(AthetaR30_2-AthetaR30_1)/100*(AC2328-450)))))</f>
        <v>0</v>
      </c>
      <c r="AI2328" s="3">
        <f>IF(AD2328&lt;=450,AthetaR60_0,IF(AD2328&gt;=650,AthetaR60_2,(IF(AD2328&lt;=550,AthetaR60_0+(AthetaR60_1-AthetaR60_0)/100*(AD2328-450),AthetaR60_1+(AthetaR60_2-AthetaR60_1)/100*(AD2328-450)))))</f>
        <v>0.5</v>
      </c>
      <c r="AJ2328" s="3">
        <f>IF(AE2328&lt;=450,AthetaR90_0,IF(AE2328&gt;=650,AthetaR90_2,(IF(AE2328&lt;=550,AthetaR90_0+(AthetaR90_1-AthetaR90_0)/100*(AE2328-450),AthetaR90_1+(AthetaR90_2-AthetaR90_1)/100*(AE2328-450)))))</f>
        <v>1.3</v>
      </c>
      <c r="AK2328" s="3">
        <f>IF(AF2328&lt;=450,AthetaR120_0,IF(AF2328&gt;=650,AthetaR120_2,(IF(AF2328&lt;=550,AthetaR120_0+(AthetaR120_1-AthetaR120_0)/100*(AF2328-450),AthetaR120_1+(AthetaR120_2-AthetaR120_1)/100*(AF2328-450)))))</f>
        <v>1.54</v>
      </c>
      <c r="AL2328" s="24">
        <f t="shared" si="1146"/>
        <v>775.85729942874195</v>
      </c>
      <c r="AM2328" s="14">
        <f t="shared" si="1147"/>
        <v>648.78324559030489</v>
      </c>
    </row>
    <row r="2329" spans="2:39" x14ac:dyDescent="0.25">
      <c r="B2329" s="3">
        <f t="shared" si="1130"/>
        <v>11555</v>
      </c>
      <c r="C2329" s="14">
        <f t="shared" si="1131"/>
        <v>192.58333333333334</v>
      </c>
      <c r="D2329" s="11">
        <f t="shared" si="1132"/>
        <v>1119.8567164126093</v>
      </c>
      <c r="E2329" s="11">
        <f t="shared" si="1118"/>
        <v>940.31965532993422</v>
      </c>
      <c r="F2329" s="11">
        <f t="shared" si="1133"/>
        <v>503.54970046299104</v>
      </c>
      <c r="G2329" s="11">
        <f t="shared" si="1119"/>
        <v>776.05100843822106</v>
      </c>
      <c r="H2329" s="11">
        <f t="shared" si="1120"/>
        <v>669.15657439676124</v>
      </c>
      <c r="I2329" s="24">
        <f t="shared" si="1134"/>
        <v>503.54970046299104</v>
      </c>
      <c r="J2329" s="12">
        <f t="shared" si="1121"/>
        <v>0.17275740004438159</v>
      </c>
      <c r="K2329" s="24">
        <f t="shared" si="1122"/>
        <v>669.17593985381927</v>
      </c>
      <c r="L2329" s="12">
        <f t="shared" si="1135"/>
        <v>0.15861818173585995</v>
      </c>
      <c r="M2329" s="24">
        <f t="shared" si="1136"/>
        <v>776.05100843822106</v>
      </c>
      <c r="N2329" s="12">
        <f t="shared" si="1123"/>
        <v>0.40970671311514101</v>
      </c>
      <c r="O2329" s="24">
        <f t="shared" si="1124"/>
        <v>940.55163397589115</v>
      </c>
      <c r="P2329" s="12">
        <f t="shared" si="1137"/>
        <v>0.19394528010852086</v>
      </c>
      <c r="Q2329" s="24">
        <f t="shared" si="1138"/>
        <v>669.15657439676124</v>
      </c>
      <c r="R2329" s="12">
        <f t="shared" si="1125"/>
        <v>0.24792579434463816</v>
      </c>
      <c r="S2329" s="24">
        <f t="shared" si="1126"/>
        <v>854.86335021928835</v>
      </c>
      <c r="T2329" s="12">
        <f t="shared" si="1139"/>
        <v>0.16214549838774195</v>
      </c>
      <c r="W2329" s="24">
        <f t="shared" si="1140"/>
        <v>802.48220050210034</v>
      </c>
      <c r="X2329" s="24">
        <f t="shared" si="1141"/>
        <v>794.29282919146283</v>
      </c>
      <c r="Y2329" s="13">
        <f t="shared" si="1127"/>
        <v>0.37138044194208791</v>
      </c>
      <c r="Z2329" s="24">
        <f t="shared" si="1128"/>
        <v>3445.936370695847</v>
      </c>
      <c r="AA2329" s="24">
        <f t="shared" si="1129"/>
        <v>23041.630570281082</v>
      </c>
      <c r="AB2329" s="24">
        <f t="shared" si="1142"/>
        <v>776.05100843822106</v>
      </c>
      <c r="AC2329" s="24">
        <f t="shared" si="1143"/>
        <v>669.15657439676124</v>
      </c>
      <c r="AE2329" s="14">
        <f t="shared" si="1144"/>
        <v>192.58333333333334</v>
      </c>
      <c r="AF2329" s="24">
        <f t="shared" si="1117"/>
        <v>500</v>
      </c>
      <c r="AG2329" s="3">
        <f t="shared" si="1145"/>
        <v>-1</v>
      </c>
      <c r="AH2329" s="3">
        <f>IF(AC2329&lt;=450,AthetaR30_0,IF(AC2329&gt;=650,AthetaR30_2,(IF(AC2329&lt;=550,AthetaR30_0+(AthetaR30_1-AthetaR30_0)/100*(AC2329-450),AthetaR30_1+(AthetaR30_2-AthetaR30_1)/100*(AC2329-450)))))</f>
        <v>0</v>
      </c>
      <c r="AI2329" s="3">
        <f>IF(AD2329&lt;=450,AthetaR60_0,IF(AD2329&gt;=650,AthetaR60_2,(IF(AD2329&lt;=550,AthetaR60_0+(AthetaR60_1-AthetaR60_0)/100*(AD2329-450),AthetaR60_1+(AthetaR60_2-AthetaR60_1)/100*(AD2329-450)))))</f>
        <v>0.5</v>
      </c>
      <c r="AJ2329" s="3">
        <f>IF(AE2329&lt;=450,AthetaR90_0,IF(AE2329&gt;=650,AthetaR90_2,(IF(AE2329&lt;=550,AthetaR90_0+(AthetaR90_1-AthetaR90_0)/100*(AE2329-450),AthetaR90_1+(AthetaR90_2-AthetaR90_1)/100*(AE2329-450)))))</f>
        <v>1.3</v>
      </c>
      <c r="AK2329" s="3">
        <f>IF(AF2329&lt;=450,AthetaR120_0,IF(AF2329&gt;=650,AthetaR120_2,(IF(AF2329&lt;=550,AthetaR120_0+(AthetaR120_1-AthetaR120_0)/100*(AF2329-450),AthetaR120_1+(AthetaR120_2-AthetaR120_1)/100*(AF2329-450)))))</f>
        <v>1.54</v>
      </c>
      <c r="AL2329" s="24">
        <f t="shared" si="1146"/>
        <v>776.05100843822106</v>
      </c>
      <c r="AM2329" s="14">
        <f t="shared" si="1147"/>
        <v>648.91577908636327</v>
      </c>
    </row>
    <row r="2330" spans="2:39" x14ac:dyDescent="0.25">
      <c r="B2330" s="3">
        <f t="shared" si="1130"/>
        <v>11560</v>
      </c>
      <c r="C2330" s="14">
        <f t="shared" si="1131"/>
        <v>192.66666666666666</v>
      </c>
      <c r="D2330" s="11">
        <f t="shared" si="1132"/>
        <v>1119.921494449181</v>
      </c>
      <c r="E2330" s="11">
        <f t="shared" si="1118"/>
        <v>940.53345367858628</v>
      </c>
      <c r="F2330" s="11">
        <f t="shared" si="1133"/>
        <v>503.70831864472689</v>
      </c>
      <c r="G2330" s="11">
        <f t="shared" si="1119"/>
        <v>776.24495371832961</v>
      </c>
      <c r="H2330" s="11">
        <f t="shared" si="1120"/>
        <v>669.318719895149</v>
      </c>
      <c r="I2330" s="24">
        <f t="shared" si="1134"/>
        <v>503.70831864472689</v>
      </c>
      <c r="J2330" s="12">
        <f t="shared" si="1121"/>
        <v>0.17272628435277304</v>
      </c>
      <c r="K2330" s="24">
        <f t="shared" si="1122"/>
        <v>669.29648822463832</v>
      </c>
      <c r="L2330" s="12">
        <f t="shared" si="1135"/>
        <v>0.15856734967082045</v>
      </c>
      <c r="M2330" s="24">
        <f t="shared" si="1136"/>
        <v>776.24495371832961</v>
      </c>
      <c r="N2330" s="12">
        <f t="shared" si="1123"/>
        <v>0.41044663574086471</v>
      </c>
      <c r="O2330" s="24">
        <f t="shared" si="1124"/>
        <v>938.85607754043895</v>
      </c>
      <c r="P2330" s="12">
        <f t="shared" si="1137"/>
        <v>0.19417987088232272</v>
      </c>
      <c r="Q2330" s="24">
        <f t="shared" si="1138"/>
        <v>669.318719895149</v>
      </c>
      <c r="R2330" s="12">
        <f t="shared" si="1125"/>
        <v>0.24779654963931713</v>
      </c>
      <c r="S2330" s="24">
        <f t="shared" si="1126"/>
        <v>855.309226329951</v>
      </c>
      <c r="T2330" s="12">
        <f t="shared" si="1139"/>
        <v>0.16203283497433416</v>
      </c>
      <c r="W2330" s="24">
        <f t="shared" si="1140"/>
        <v>802.85358094404239</v>
      </c>
      <c r="X2330" s="24">
        <f t="shared" si="1141"/>
        <v>793.00434113197127</v>
      </c>
      <c r="Y2330" s="13">
        <f t="shared" si="1127"/>
        <v>0.37180330830227032</v>
      </c>
      <c r="Z2330" s="24">
        <f t="shared" si="1128"/>
        <v>3441.9968183635974</v>
      </c>
      <c r="AA2330" s="24">
        <f t="shared" si="1129"/>
        <v>23032.713167790804</v>
      </c>
      <c r="AB2330" s="24">
        <f t="shared" si="1142"/>
        <v>776.24495371832961</v>
      </c>
      <c r="AC2330" s="24">
        <f t="shared" si="1143"/>
        <v>669.318719895149</v>
      </c>
      <c r="AE2330" s="14">
        <f t="shared" si="1144"/>
        <v>192.66666666666666</v>
      </c>
      <c r="AF2330" s="24">
        <f t="shared" si="1117"/>
        <v>500</v>
      </c>
      <c r="AG2330" s="3">
        <f t="shared" si="1145"/>
        <v>-1</v>
      </c>
      <c r="AH2330" s="3">
        <f>IF(AC2330&lt;=450,AthetaR30_0,IF(AC2330&gt;=650,AthetaR30_2,(IF(AC2330&lt;=550,AthetaR30_0+(AthetaR30_1-AthetaR30_0)/100*(AC2330-450),AthetaR30_1+(AthetaR30_2-AthetaR30_1)/100*(AC2330-450)))))</f>
        <v>0</v>
      </c>
      <c r="AI2330" s="3">
        <f>IF(AD2330&lt;=450,AthetaR60_0,IF(AD2330&gt;=650,AthetaR60_2,(IF(AD2330&lt;=550,AthetaR60_0+(AthetaR60_1-AthetaR60_0)/100*(AD2330-450),AthetaR60_1+(AthetaR60_2-AthetaR60_1)/100*(AD2330-450)))))</f>
        <v>0.5</v>
      </c>
      <c r="AJ2330" s="3">
        <f>IF(AE2330&lt;=450,AthetaR90_0,IF(AE2330&gt;=650,AthetaR90_2,(IF(AE2330&lt;=550,AthetaR90_0+(AthetaR90_1-AthetaR90_0)/100*(AE2330-450),AthetaR90_1+(AthetaR90_2-AthetaR90_1)/100*(AE2330-450)))))</f>
        <v>1.3</v>
      </c>
      <c r="AK2330" s="3">
        <f>IF(AF2330&lt;=450,AthetaR120_0,IF(AF2330&gt;=650,AthetaR120_2,(IF(AF2330&lt;=550,AthetaR120_0+(AthetaR120_1-AthetaR120_0)/100*(AF2330-450),AthetaR120_1+(AthetaR120_2-AthetaR120_1)/100*(AF2330-450)))))</f>
        <v>1.54</v>
      </c>
      <c r="AL2330" s="24">
        <f t="shared" si="1146"/>
        <v>776.24495371832961</v>
      </c>
      <c r="AM2330" s="14">
        <f t="shared" si="1147"/>
        <v>649.04816278383612</v>
      </c>
    </row>
    <row r="2331" spans="2:39" x14ac:dyDescent="0.25">
      <c r="B2331" s="3">
        <f t="shared" si="1130"/>
        <v>11565</v>
      </c>
      <c r="C2331" s="14">
        <f t="shared" si="1131"/>
        <v>192.75</v>
      </c>
      <c r="D2331" s="11">
        <f t="shared" si="1132"/>
        <v>1119.986244491786</v>
      </c>
      <c r="E2331" s="11">
        <f t="shared" si="1118"/>
        <v>940.74725202723835</v>
      </c>
      <c r="F2331" s="11">
        <f t="shared" si="1133"/>
        <v>503.86688599439771</v>
      </c>
      <c r="G2331" s="11">
        <f t="shared" si="1119"/>
        <v>776.43913358921191</v>
      </c>
      <c r="H2331" s="11">
        <f t="shared" si="1120"/>
        <v>669.4807527301233</v>
      </c>
      <c r="I2331" s="24">
        <f t="shared" si="1134"/>
        <v>503.86688599439771</v>
      </c>
      <c r="J2331" s="12">
        <f t="shared" si="1121"/>
        <v>0.17269516823436162</v>
      </c>
      <c r="K2331" s="24">
        <f t="shared" si="1122"/>
        <v>669.41708168994967</v>
      </c>
      <c r="L2331" s="12">
        <f t="shared" si="1135"/>
        <v>0.15851653030470544</v>
      </c>
      <c r="M2331" s="24">
        <f t="shared" si="1136"/>
        <v>776.43913358921191</v>
      </c>
      <c r="N2331" s="12">
        <f t="shared" si="1123"/>
        <v>0.41118377350899066</v>
      </c>
      <c r="O2331" s="24">
        <f t="shared" si="1124"/>
        <v>937.17297057421888</v>
      </c>
      <c r="P2331" s="12">
        <f t="shared" si="1137"/>
        <v>0.19441278834188849</v>
      </c>
      <c r="Q2331" s="24">
        <f t="shared" si="1138"/>
        <v>669.4807527301233</v>
      </c>
      <c r="R2331" s="12">
        <f t="shared" si="1125"/>
        <v>0.24766691917610673</v>
      </c>
      <c r="S2331" s="24">
        <f t="shared" si="1126"/>
        <v>855.75690069666166</v>
      </c>
      <c r="T2331" s="12">
        <f t="shared" si="1139"/>
        <v>0.1619199959927532</v>
      </c>
      <c r="W2331" s="24">
        <f t="shared" si="1140"/>
        <v>803.22538425234461</v>
      </c>
      <c r="X2331" s="24">
        <f t="shared" si="1141"/>
        <v>791.72765931905053</v>
      </c>
      <c r="Y2331" s="13">
        <f t="shared" si="1127"/>
        <v>0.3722205947072218</v>
      </c>
      <c r="Z2331" s="24">
        <f t="shared" si="1128"/>
        <v>3438.0466943723432</v>
      </c>
      <c r="AA2331" s="24">
        <f t="shared" si="1129"/>
        <v>23023.706403888344</v>
      </c>
      <c r="AB2331" s="24">
        <f t="shared" si="1142"/>
        <v>776.43913358921191</v>
      </c>
      <c r="AC2331" s="24">
        <f t="shared" si="1143"/>
        <v>669.4807527301233</v>
      </c>
      <c r="AE2331" s="14">
        <f t="shared" si="1144"/>
        <v>192.75</v>
      </c>
      <c r="AF2331" s="24">
        <f t="shared" si="1117"/>
        <v>500</v>
      </c>
      <c r="AG2331" s="3">
        <f t="shared" si="1145"/>
        <v>-1</v>
      </c>
      <c r="AH2331" s="3">
        <f>IF(AC2331&lt;=450,AthetaR30_0,IF(AC2331&gt;=650,AthetaR30_2,(IF(AC2331&lt;=550,AthetaR30_0+(AthetaR30_1-AthetaR30_0)/100*(AC2331-450),AthetaR30_1+(AthetaR30_2-AthetaR30_1)/100*(AC2331-450)))))</f>
        <v>0</v>
      </c>
      <c r="AI2331" s="3">
        <f>IF(AD2331&lt;=450,AthetaR60_0,IF(AD2331&gt;=650,AthetaR60_2,(IF(AD2331&lt;=550,AthetaR60_0+(AthetaR60_1-AthetaR60_0)/100*(AD2331-450),AthetaR60_1+(AthetaR60_2-AthetaR60_1)/100*(AD2331-450)))))</f>
        <v>0.5</v>
      </c>
      <c r="AJ2331" s="3">
        <f>IF(AE2331&lt;=450,AthetaR90_0,IF(AE2331&gt;=650,AthetaR90_2,(IF(AE2331&lt;=550,AthetaR90_0+(AthetaR90_1-AthetaR90_0)/100*(AE2331-450),AthetaR90_1+(AthetaR90_2-AthetaR90_1)/100*(AE2331-450)))))</f>
        <v>1.3</v>
      </c>
      <c r="AK2331" s="3">
        <f>IF(AF2331&lt;=450,AthetaR120_0,IF(AF2331&gt;=650,AthetaR120_2,(IF(AF2331&lt;=550,AthetaR120_0+(AthetaR120_1-AthetaR120_0)/100*(AF2331-450),AthetaR120_1+(AthetaR120_2-AthetaR120_1)/100*(AF2331-450)))))</f>
        <v>1.54</v>
      </c>
      <c r="AL2331" s="24">
        <f t="shared" si="1146"/>
        <v>776.43913358921191</v>
      </c>
      <c r="AM2331" s="14">
        <f t="shared" si="1147"/>
        <v>649.18039688050919</v>
      </c>
    </row>
    <row r="2332" spans="2:39" x14ac:dyDescent="0.25">
      <c r="B2332" s="3">
        <f t="shared" si="1130"/>
        <v>11570</v>
      </c>
      <c r="C2332" s="14">
        <f t="shared" si="1131"/>
        <v>192.83333333333334</v>
      </c>
      <c r="D2332" s="11">
        <f t="shared" si="1132"/>
        <v>1120.0509665646096</v>
      </c>
      <c r="E2332" s="11">
        <f t="shared" si="1118"/>
        <v>940.96105037589041</v>
      </c>
      <c r="F2332" s="11">
        <f t="shared" si="1133"/>
        <v>504.02540252470243</v>
      </c>
      <c r="G2332" s="11">
        <f t="shared" si="1119"/>
        <v>776.63354637755378</v>
      </c>
      <c r="H2332" s="11">
        <f t="shared" si="1120"/>
        <v>669.64267272611607</v>
      </c>
      <c r="I2332" s="24">
        <f t="shared" si="1134"/>
        <v>504.02540252470243</v>
      </c>
      <c r="J2332" s="12">
        <f t="shared" si="1121"/>
        <v>0.1726640517002451</v>
      </c>
      <c r="K2332" s="24">
        <f t="shared" si="1122"/>
        <v>669.53772023199429</v>
      </c>
      <c r="L2332" s="12">
        <f t="shared" si="1135"/>
        <v>0.15846572364824624</v>
      </c>
      <c r="M2332" s="24">
        <f t="shared" si="1136"/>
        <v>776.63354637755378</v>
      </c>
      <c r="N2332" s="12">
        <f t="shared" si="1123"/>
        <v>0.41191813420240431</v>
      </c>
      <c r="O2332" s="24">
        <f t="shared" si="1124"/>
        <v>935.50219442873049</v>
      </c>
      <c r="P2332" s="12">
        <f t="shared" si="1137"/>
        <v>0.19464403904192459</v>
      </c>
      <c r="Q2332" s="24">
        <f t="shared" si="1138"/>
        <v>669.64267272611607</v>
      </c>
      <c r="R2332" s="12">
        <f t="shared" si="1125"/>
        <v>0.24753690146102766</v>
      </c>
      <c r="S2332" s="24">
        <f t="shared" si="1126"/>
        <v>856.20638340503763</v>
      </c>
      <c r="T2332" s="12">
        <f t="shared" si="1139"/>
        <v>0.16180698066739449</v>
      </c>
      <c r="W2332" s="24">
        <f t="shared" si="1140"/>
        <v>803.5976048470518</v>
      </c>
      <c r="X2332" s="24">
        <f t="shared" si="1141"/>
        <v>790.46264353408174</v>
      </c>
      <c r="Y2332" s="13">
        <f t="shared" si="1127"/>
        <v>0.37263233141716628</v>
      </c>
      <c r="Z2332" s="24">
        <f t="shared" si="1128"/>
        <v>3434.086138220965</v>
      </c>
      <c r="AA2332" s="24">
        <f t="shared" si="1129"/>
        <v>23014.610841330534</v>
      </c>
      <c r="AB2332" s="24">
        <f t="shared" si="1142"/>
        <v>776.63354637755378</v>
      </c>
      <c r="AC2332" s="24">
        <f t="shared" si="1143"/>
        <v>669.64267272611607</v>
      </c>
      <c r="AE2332" s="14">
        <f t="shared" si="1144"/>
        <v>192.83333333333334</v>
      </c>
      <c r="AF2332" s="24">
        <f t="shared" si="1117"/>
        <v>500</v>
      </c>
      <c r="AG2332" s="3">
        <f t="shared" si="1145"/>
        <v>-1</v>
      </c>
      <c r="AH2332" s="3">
        <f>IF(AC2332&lt;=450,AthetaR30_0,IF(AC2332&gt;=650,AthetaR30_2,(IF(AC2332&lt;=550,AthetaR30_0+(AthetaR30_1-AthetaR30_0)/100*(AC2332-450),AthetaR30_1+(AthetaR30_2-AthetaR30_1)/100*(AC2332-450)))))</f>
        <v>0</v>
      </c>
      <c r="AI2332" s="3">
        <f>IF(AD2332&lt;=450,AthetaR60_0,IF(AD2332&gt;=650,AthetaR60_2,(IF(AD2332&lt;=550,AthetaR60_0+(AthetaR60_1-AthetaR60_0)/100*(AD2332-450),AthetaR60_1+(AthetaR60_2-AthetaR60_1)/100*(AD2332-450)))))</f>
        <v>0.5</v>
      </c>
      <c r="AJ2332" s="3">
        <f>IF(AE2332&lt;=450,AthetaR90_0,IF(AE2332&gt;=650,AthetaR90_2,(IF(AE2332&lt;=550,AthetaR90_0+(AthetaR90_1-AthetaR90_0)/100*(AE2332-450),AthetaR90_1+(AthetaR90_2-AthetaR90_1)/100*(AE2332-450)))))</f>
        <v>1.3</v>
      </c>
      <c r="AK2332" s="3">
        <f>IF(AF2332&lt;=450,AthetaR120_0,IF(AF2332&gt;=650,AthetaR120_2,(IF(AF2332&lt;=550,AthetaR120_0+(AthetaR120_1-AthetaR120_0)/100*(AF2332-450),AthetaR120_1+(AthetaR120_2-AthetaR120_1)/100*(AF2332-450)))))</f>
        <v>1.54</v>
      </c>
      <c r="AL2332" s="24">
        <f t="shared" si="1146"/>
        <v>776.63354637755378</v>
      </c>
      <c r="AM2332" s="14">
        <f t="shared" si="1147"/>
        <v>649.31248157181335</v>
      </c>
    </row>
    <row r="2333" spans="2:39" x14ac:dyDescent="0.25">
      <c r="B2333" s="3">
        <f t="shared" si="1130"/>
        <v>11575</v>
      </c>
      <c r="C2333" s="14">
        <f t="shared" si="1131"/>
        <v>192.91666666666666</v>
      </c>
      <c r="D2333" s="11">
        <f t="shared" si="1132"/>
        <v>1120.1156606918048</v>
      </c>
      <c r="E2333" s="11">
        <f t="shared" si="1118"/>
        <v>941.17484872454247</v>
      </c>
      <c r="F2333" s="11">
        <f t="shared" si="1133"/>
        <v>504.18386824835068</v>
      </c>
      <c r="G2333" s="11">
        <f t="shared" si="1119"/>
        <v>776.8281904165957</v>
      </c>
      <c r="H2333" s="11">
        <f t="shared" si="1120"/>
        <v>669.80447970678347</v>
      </c>
      <c r="I2333" s="24">
        <f t="shared" si="1134"/>
        <v>504.18386824835068</v>
      </c>
      <c r="J2333" s="12">
        <f t="shared" si="1121"/>
        <v>0.17263293476152045</v>
      </c>
      <c r="K2333" s="24">
        <f t="shared" si="1122"/>
        <v>669.65840383297154</v>
      </c>
      <c r="L2333" s="12">
        <f t="shared" si="1135"/>
        <v>0.1584149297121592</v>
      </c>
      <c r="M2333" s="24">
        <f t="shared" si="1136"/>
        <v>776.8281904165957</v>
      </c>
      <c r="N2333" s="12">
        <f t="shared" si="1123"/>
        <v>0.41264972566367353</v>
      </c>
      <c r="O2333" s="24">
        <f t="shared" si="1124"/>
        <v>933.84363179103116</v>
      </c>
      <c r="P2333" s="12">
        <f t="shared" si="1137"/>
        <v>0.19487362954947318</v>
      </c>
      <c r="Q2333" s="24">
        <f t="shared" si="1138"/>
        <v>669.80447970678347</v>
      </c>
      <c r="R2333" s="12">
        <f t="shared" si="1125"/>
        <v>0.2474064949937208</v>
      </c>
      <c r="S2333" s="24">
        <f t="shared" si="1126"/>
        <v>856.65768461177527</v>
      </c>
      <c r="T2333" s="12">
        <f t="shared" si="1139"/>
        <v>0.16169378821901445</v>
      </c>
      <c r="W2333" s="24">
        <f t="shared" si="1140"/>
        <v>803.97023717846901</v>
      </c>
      <c r="X2333" s="24">
        <f t="shared" si="1141"/>
        <v>789.20915552756446</v>
      </c>
      <c r="Y2333" s="13">
        <f t="shared" si="1127"/>
        <v>0.37303854871207121</v>
      </c>
      <c r="Z2333" s="24">
        <f t="shared" si="1128"/>
        <v>3430.1152886518366</v>
      </c>
      <c r="AA2333" s="24">
        <f t="shared" si="1129"/>
        <v>23005.427041418134</v>
      </c>
      <c r="AB2333" s="24">
        <f t="shared" si="1142"/>
        <v>776.8281904165957</v>
      </c>
      <c r="AC2333" s="24">
        <f t="shared" si="1143"/>
        <v>669.80447970678347</v>
      </c>
      <c r="AE2333" s="14">
        <f t="shared" si="1144"/>
        <v>192.91666666666666</v>
      </c>
      <c r="AF2333" s="24">
        <f t="shared" si="1117"/>
        <v>500</v>
      </c>
      <c r="AG2333" s="3">
        <f t="shared" si="1145"/>
        <v>-1</v>
      </c>
      <c r="AH2333" s="3">
        <f>IF(AC2333&lt;=450,AthetaR30_0,IF(AC2333&gt;=650,AthetaR30_2,(IF(AC2333&lt;=550,AthetaR30_0+(AthetaR30_1-AthetaR30_0)/100*(AC2333-450),AthetaR30_1+(AthetaR30_2-AthetaR30_1)/100*(AC2333-450)))))</f>
        <v>0</v>
      </c>
      <c r="AI2333" s="3">
        <f>IF(AD2333&lt;=450,AthetaR60_0,IF(AD2333&gt;=650,AthetaR60_2,(IF(AD2333&lt;=550,AthetaR60_0+(AthetaR60_1-AthetaR60_0)/100*(AD2333-450),AthetaR60_1+(AthetaR60_2-AthetaR60_1)/100*(AD2333-450)))))</f>
        <v>0.5</v>
      </c>
      <c r="AJ2333" s="3">
        <f>IF(AE2333&lt;=450,AthetaR90_0,IF(AE2333&gt;=650,AthetaR90_2,(IF(AE2333&lt;=550,AthetaR90_0+(AthetaR90_1-AthetaR90_0)/100*(AE2333-450),AthetaR90_1+(AthetaR90_2-AthetaR90_1)/100*(AE2333-450)))))</f>
        <v>1.3</v>
      </c>
      <c r="AK2333" s="3">
        <f>IF(AF2333&lt;=450,AthetaR120_0,IF(AF2333&gt;=650,AthetaR120_2,(IF(AF2333&lt;=550,AthetaR120_0+(AthetaR120_1-AthetaR120_0)/100*(AF2333-450),AthetaR120_1+(AthetaR120_2-AthetaR120_1)/100*(AF2333-450)))))</f>
        <v>1.54</v>
      </c>
      <c r="AL2333" s="24">
        <f t="shared" si="1146"/>
        <v>776.8281904165957</v>
      </c>
      <c r="AM2333" s="14">
        <f t="shared" si="1147"/>
        <v>649.44441705081624</v>
      </c>
    </row>
    <row r="2334" spans="2:39" x14ac:dyDescent="0.25">
      <c r="B2334" s="3">
        <f t="shared" si="1130"/>
        <v>11580</v>
      </c>
      <c r="C2334" s="14">
        <f t="shared" si="1131"/>
        <v>193</v>
      </c>
      <c r="D2334" s="11">
        <f t="shared" si="1132"/>
        <v>1120.1803268974943</v>
      </c>
      <c r="E2334" s="11">
        <f t="shared" si="1118"/>
        <v>941.38864707319453</v>
      </c>
      <c r="F2334" s="11">
        <f t="shared" si="1133"/>
        <v>504.34228317806281</v>
      </c>
      <c r="G2334" s="11">
        <f t="shared" si="1119"/>
        <v>777.02306404614512</v>
      </c>
      <c r="H2334" s="11">
        <f t="shared" si="1120"/>
        <v>669.96617349500252</v>
      </c>
      <c r="I2334" s="24">
        <f t="shared" si="1134"/>
        <v>504.34228317806281</v>
      </c>
      <c r="J2334" s="12">
        <f t="shared" si="1121"/>
        <v>0.17260181742928435</v>
      </c>
      <c r="K2334" s="24">
        <f t="shared" si="1122"/>
        <v>669.77913247503966</v>
      </c>
      <c r="L2334" s="12">
        <f t="shared" si="1135"/>
        <v>0.15836414850712202</v>
      </c>
      <c r="M2334" s="24">
        <f t="shared" si="1136"/>
        <v>777.02306404614512</v>
      </c>
      <c r="N2334" s="12">
        <f t="shared" si="1123"/>
        <v>0.41337855579323385</v>
      </c>
      <c r="O2334" s="24">
        <f t="shared" si="1124"/>
        <v>932.19716666697241</v>
      </c>
      <c r="P2334" s="12">
        <f t="shared" si="1137"/>
        <v>0.19510156644297408</v>
      </c>
      <c r="Q2334" s="24">
        <f t="shared" si="1138"/>
        <v>669.96617349500252</v>
      </c>
      <c r="R2334" s="12">
        <f t="shared" si="1125"/>
        <v>0.24727569826742335</v>
      </c>
      <c r="S2334" s="24">
        <f t="shared" si="1126"/>
        <v>857.11081454524583</v>
      </c>
      <c r="T2334" s="12">
        <f t="shared" si="1139"/>
        <v>0.161580417864681</v>
      </c>
      <c r="W2334" s="24">
        <f t="shared" si="1140"/>
        <v>804.34327572718109</v>
      </c>
      <c r="X2334" s="24">
        <f t="shared" si="1141"/>
        <v>787.96705898828418</v>
      </c>
      <c r="Y2334" s="13">
        <f t="shared" si="1127"/>
        <v>0.3734392768869445</v>
      </c>
      <c r="Z2334" s="24">
        <f t="shared" si="1128"/>
        <v>3426.1342836503359</v>
      </c>
      <c r="AA2334" s="24">
        <f t="shared" si="1129"/>
        <v>22996.15556398491</v>
      </c>
      <c r="AB2334" s="24">
        <f t="shared" si="1142"/>
        <v>777.02306404614512</v>
      </c>
      <c r="AC2334" s="24">
        <f t="shared" si="1143"/>
        <v>669.96617349500252</v>
      </c>
      <c r="AE2334" s="14">
        <f t="shared" si="1144"/>
        <v>193</v>
      </c>
      <c r="AF2334" s="24">
        <f t="shared" si="1117"/>
        <v>500</v>
      </c>
      <c r="AG2334" s="3">
        <f t="shared" si="1145"/>
        <v>-1</v>
      </c>
      <c r="AH2334" s="3">
        <f>IF(AC2334&lt;=450,AthetaR30_0,IF(AC2334&gt;=650,AthetaR30_2,(IF(AC2334&lt;=550,AthetaR30_0+(AthetaR30_1-AthetaR30_0)/100*(AC2334-450),AthetaR30_1+(AthetaR30_2-AthetaR30_1)/100*(AC2334-450)))))</f>
        <v>0</v>
      </c>
      <c r="AI2334" s="3">
        <f>IF(AD2334&lt;=450,AthetaR60_0,IF(AD2334&gt;=650,AthetaR60_2,(IF(AD2334&lt;=550,AthetaR60_0+(AthetaR60_1-AthetaR60_0)/100*(AD2334-450),AthetaR60_1+(AthetaR60_2-AthetaR60_1)/100*(AD2334-450)))))</f>
        <v>0.5</v>
      </c>
      <c r="AJ2334" s="3">
        <f>IF(AE2334&lt;=450,AthetaR90_0,IF(AE2334&gt;=650,AthetaR90_2,(IF(AE2334&lt;=550,AthetaR90_0+(AthetaR90_1-AthetaR90_0)/100*(AE2334-450),AthetaR90_1+(AthetaR90_2-AthetaR90_1)/100*(AE2334-450)))))</f>
        <v>1.3</v>
      </c>
      <c r="AK2334" s="3">
        <f>IF(AF2334&lt;=450,AthetaR120_0,IF(AF2334&gt;=650,AthetaR120_2,(IF(AF2334&lt;=550,AthetaR120_0+(AthetaR120_1-AthetaR120_0)/100*(AF2334-450),AthetaR120_1+(AthetaR120_2-AthetaR120_1)/100*(AF2334-450)))))</f>
        <v>1.54</v>
      </c>
      <c r="AL2334" s="24">
        <f t="shared" si="1146"/>
        <v>777.02306404614512</v>
      </c>
      <c r="AM2334" s="14">
        <f t="shared" si="1147"/>
        <v>649.57620350821514</v>
      </c>
    </row>
    <row r="2335" spans="2:39" x14ac:dyDescent="0.25">
      <c r="B2335" s="3">
        <f t="shared" si="1130"/>
        <v>11585</v>
      </c>
      <c r="C2335" s="14">
        <f t="shared" si="1131"/>
        <v>193.08333333333334</v>
      </c>
      <c r="D2335" s="11">
        <f t="shared" si="1132"/>
        <v>1120.2449652057689</v>
      </c>
      <c r="E2335" s="11">
        <f t="shared" si="1118"/>
        <v>941.60244542184671</v>
      </c>
      <c r="F2335" s="11">
        <f t="shared" si="1133"/>
        <v>504.50064732656995</v>
      </c>
      <c r="G2335" s="11">
        <f t="shared" si="1119"/>
        <v>777.21816561258811</v>
      </c>
      <c r="H2335" s="11">
        <f t="shared" si="1120"/>
        <v>670.12775391286721</v>
      </c>
      <c r="I2335" s="24">
        <f t="shared" si="1134"/>
        <v>504.50064732656995</v>
      </c>
      <c r="J2335" s="12">
        <f t="shared" si="1121"/>
        <v>0.17257069971463296</v>
      </c>
      <c r="K2335" s="24">
        <f t="shared" si="1122"/>
        <v>669.89990614031603</v>
      </c>
      <c r="L2335" s="12">
        <f t="shared" si="1135"/>
        <v>0.15831338004380915</v>
      </c>
      <c r="M2335" s="24">
        <f t="shared" si="1136"/>
        <v>777.21816561258811</v>
      </c>
      <c r="N2335" s="12">
        <f t="shared" si="1123"/>
        <v>0.41410463254760088</v>
      </c>
      <c r="O2335" s="24">
        <f t="shared" si="1124"/>
        <v>930.56268436466235</v>
      </c>
      <c r="P2335" s="12">
        <f t="shared" si="1137"/>
        <v>0.19532785631148677</v>
      </c>
      <c r="Q2335" s="24">
        <f t="shared" si="1138"/>
        <v>670.12775391286721</v>
      </c>
      <c r="R2335" s="12">
        <f t="shared" si="1125"/>
        <v>0.24714450976894606</v>
      </c>
      <c r="S2335" s="24">
        <f t="shared" si="1126"/>
        <v>857.56578350609379</v>
      </c>
      <c r="T2335" s="12">
        <f t="shared" si="1139"/>
        <v>0.16146686881780931</v>
      </c>
      <c r="W2335" s="24">
        <f t="shared" si="1140"/>
        <v>804.71671500406808</v>
      </c>
      <c r="X2335" s="24">
        <f t="shared" si="1141"/>
        <v>786.73621951299106</v>
      </c>
      <c r="Y2335" s="13">
        <f t="shared" si="1127"/>
        <v>0.37383454624725482</v>
      </c>
      <c r="Z2335" s="24">
        <f t="shared" si="1128"/>
        <v>3422.1432604444658</v>
      </c>
      <c r="AA2335" s="24">
        <f t="shared" si="1129"/>
        <v>22986.796967387119</v>
      </c>
      <c r="AB2335" s="24">
        <f t="shared" si="1142"/>
        <v>777.21816561258811</v>
      </c>
      <c r="AC2335" s="24">
        <f t="shared" si="1143"/>
        <v>670.12775391286721</v>
      </c>
      <c r="AE2335" s="14">
        <f t="shared" si="1144"/>
        <v>193.08333333333334</v>
      </c>
      <c r="AF2335" s="24">
        <f t="shared" si="1117"/>
        <v>500</v>
      </c>
      <c r="AG2335" s="3">
        <f t="shared" si="1145"/>
        <v>-1</v>
      </c>
      <c r="AH2335" s="3">
        <f>IF(AC2335&lt;=450,AthetaR30_0,IF(AC2335&gt;=650,AthetaR30_2,(IF(AC2335&lt;=550,AthetaR30_0+(AthetaR30_1-AthetaR30_0)/100*(AC2335-450),AthetaR30_1+(AthetaR30_2-AthetaR30_1)/100*(AC2335-450)))))</f>
        <v>0</v>
      </c>
      <c r="AI2335" s="3">
        <f>IF(AD2335&lt;=450,AthetaR60_0,IF(AD2335&gt;=650,AthetaR60_2,(IF(AD2335&lt;=550,AthetaR60_0+(AthetaR60_1-AthetaR60_0)/100*(AD2335-450),AthetaR60_1+(AthetaR60_2-AthetaR60_1)/100*(AD2335-450)))))</f>
        <v>0.5</v>
      </c>
      <c r="AJ2335" s="3">
        <f>IF(AE2335&lt;=450,AthetaR90_0,IF(AE2335&gt;=650,AthetaR90_2,(IF(AE2335&lt;=550,AthetaR90_0+(AthetaR90_1-AthetaR90_0)/100*(AE2335-450),AthetaR90_1+(AthetaR90_2-AthetaR90_1)/100*(AE2335-450)))))</f>
        <v>1.3</v>
      </c>
      <c r="AK2335" s="3">
        <f>IF(AF2335&lt;=450,AthetaR120_0,IF(AF2335&gt;=650,AthetaR120_2,(IF(AF2335&lt;=550,AthetaR120_0+(AthetaR120_1-AthetaR120_0)/100*(AF2335-450),AthetaR120_1+(AthetaR120_2-AthetaR120_1)/100*(AF2335-450)))))</f>
        <v>1.54</v>
      </c>
      <c r="AL2335" s="24">
        <f t="shared" si="1146"/>
        <v>777.21816561258811</v>
      </c>
      <c r="AM2335" s="14">
        <f t="shared" si="1147"/>
        <v>649.70784113232878</v>
      </c>
    </row>
    <row r="2336" spans="2:39" x14ac:dyDescent="0.25">
      <c r="B2336" s="3">
        <f t="shared" si="1130"/>
        <v>11590</v>
      </c>
      <c r="C2336" s="14">
        <f t="shared" si="1131"/>
        <v>193.16666666666666</v>
      </c>
      <c r="D2336" s="11">
        <f t="shared" si="1132"/>
        <v>1120.3095756406885</v>
      </c>
      <c r="E2336" s="11">
        <f t="shared" si="1118"/>
        <v>941.81624377049866</v>
      </c>
      <c r="F2336" s="11">
        <f t="shared" si="1133"/>
        <v>504.65896070661375</v>
      </c>
      <c r="G2336" s="11">
        <f t="shared" si="1119"/>
        <v>777.41349346889956</v>
      </c>
      <c r="H2336" s="11">
        <f t="shared" si="1120"/>
        <v>670.289220781685</v>
      </c>
      <c r="I2336" s="24">
        <f t="shared" si="1134"/>
        <v>504.65896070661375</v>
      </c>
      <c r="J2336" s="12">
        <f t="shared" si="1121"/>
        <v>0.17253958162866154</v>
      </c>
      <c r="K2336" s="24">
        <f t="shared" si="1122"/>
        <v>670.02072481087691</v>
      </c>
      <c r="L2336" s="12">
        <f t="shared" si="1135"/>
        <v>0.15826262433286825</v>
      </c>
      <c r="M2336" s="24">
        <f t="shared" si="1136"/>
        <v>777.41349346889956</v>
      </c>
      <c r="N2336" s="12">
        <f t="shared" si="1123"/>
        <v>0.41482796393760812</v>
      </c>
      <c r="O2336" s="24">
        <f t="shared" si="1124"/>
        <v>928.94007147815114</v>
      </c>
      <c r="P2336" s="12">
        <f t="shared" si="1137"/>
        <v>0.19555250575378388</v>
      </c>
      <c r="Q2336" s="24">
        <f t="shared" si="1138"/>
        <v>670.289220781685</v>
      </c>
      <c r="R2336" s="12">
        <f t="shared" si="1125"/>
        <v>0.24701292797864999</v>
      </c>
      <c r="S2336" s="24">
        <f t="shared" si="1126"/>
        <v>858.02260186784417</v>
      </c>
      <c r="T2336" s="12">
        <f t="shared" si="1139"/>
        <v>0.16135314028811185</v>
      </c>
      <c r="W2336" s="24">
        <f t="shared" si="1140"/>
        <v>805.09054955031536</v>
      </c>
      <c r="X2336" s="24">
        <f t="shared" si="1141"/>
        <v>785.51650457658332</v>
      </c>
      <c r="Y2336" s="13">
        <f t="shared" si="1127"/>
        <v>0.37422438710446876</v>
      </c>
      <c r="Z2336" s="24">
        <f t="shared" si="1128"/>
        <v>3418.1423555045826</v>
      </c>
      <c r="AA2336" s="24">
        <f t="shared" si="1129"/>
        <v>22977.351808493357</v>
      </c>
      <c r="AB2336" s="24">
        <f t="shared" si="1142"/>
        <v>777.41349346889956</v>
      </c>
      <c r="AC2336" s="24">
        <f t="shared" si="1143"/>
        <v>670.289220781685</v>
      </c>
      <c r="AE2336" s="14">
        <f t="shared" si="1144"/>
        <v>193.16666666666666</v>
      </c>
      <c r="AF2336" s="24">
        <f t="shared" si="1117"/>
        <v>500</v>
      </c>
      <c r="AG2336" s="3">
        <f t="shared" si="1145"/>
        <v>-1</v>
      </c>
      <c r="AH2336" s="3">
        <f>IF(AC2336&lt;=450,AthetaR30_0,IF(AC2336&gt;=650,AthetaR30_2,(IF(AC2336&lt;=550,AthetaR30_0+(AthetaR30_1-AthetaR30_0)/100*(AC2336-450),AthetaR30_1+(AthetaR30_2-AthetaR30_1)/100*(AC2336-450)))))</f>
        <v>0</v>
      </c>
      <c r="AI2336" s="3">
        <f>IF(AD2336&lt;=450,AthetaR60_0,IF(AD2336&gt;=650,AthetaR60_2,(IF(AD2336&lt;=550,AthetaR60_0+(AthetaR60_1-AthetaR60_0)/100*(AD2336-450),AthetaR60_1+(AthetaR60_2-AthetaR60_1)/100*(AD2336-450)))))</f>
        <v>0.5</v>
      </c>
      <c r="AJ2336" s="3">
        <f>IF(AE2336&lt;=450,AthetaR90_0,IF(AE2336&gt;=650,AthetaR90_2,(IF(AE2336&lt;=550,AthetaR90_0+(AthetaR90_1-AthetaR90_0)/100*(AE2336-450),AthetaR90_1+(AthetaR90_2-AthetaR90_1)/100*(AE2336-450)))))</f>
        <v>1.3</v>
      </c>
      <c r="AK2336" s="3">
        <f>IF(AF2336&lt;=450,AthetaR120_0,IF(AF2336&gt;=650,AthetaR120_2,(IF(AF2336&lt;=550,AthetaR120_0+(AthetaR120_1-AthetaR120_0)/100*(AF2336-450),AthetaR120_1+(AthetaR120_2-AthetaR120_1)/100*(AF2336-450)))))</f>
        <v>1.54</v>
      </c>
      <c r="AL2336" s="24">
        <f t="shared" si="1146"/>
        <v>777.41349346889956</v>
      </c>
      <c r="AM2336" s="14">
        <f t="shared" si="1147"/>
        <v>649.83933010909129</v>
      </c>
    </row>
    <row r="2337" spans="2:39" x14ac:dyDescent="0.25">
      <c r="B2337" s="3">
        <f t="shared" si="1130"/>
        <v>11595</v>
      </c>
      <c r="C2337" s="14">
        <f t="shared" si="1131"/>
        <v>193.25</v>
      </c>
      <c r="D2337" s="11">
        <f t="shared" si="1132"/>
        <v>1120.3741582262817</v>
      </c>
      <c r="E2337" s="11">
        <f t="shared" si="1118"/>
        <v>942.03004211915083</v>
      </c>
      <c r="F2337" s="11">
        <f t="shared" si="1133"/>
        <v>504.8172233309466</v>
      </c>
      <c r="G2337" s="11">
        <f t="shared" si="1119"/>
        <v>777.60904597465333</v>
      </c>
      <c r="H2337" s="11">
        <f t="shared" si="1120"/>
        <v>670.45057392197316</v>
      </c>
      <c r="I2337" s="24">
        <f t="shared" si="1134"/>
        <v>504.8172233309466</v>
      </c>
      <c r="J2337" s="12">
        <f t="shared" si="1121"/>
        <v>0.17250846318246491</v>
      </c>
      <c r="K2337" s="24">
        <f t="shared" si="1122"/>
        <v>670.14158846875785</v>
      </c>
      <c r="L2337" s="12">
        <f t="shared" si="1135"/>
        <v>0.15821188138492784</v>
      </c>
      <c r="M2337" s="24">
        <f t="shared" si="1136"/>
        <v>777.60904597465333</v>
      </c>
      <c r="N2337" s="12">
        <f t="shared" si="1123"/>
        <v>0.41554855802667395</v>
      </c>
      <c r="O2337" s="24">
        <f t="shared" si="1124"/>
        <v>927.32921587133046</v>
      </c>
      <c r="P2337" s="12">
        <f t="shared" si="1137"/>
        <v>0.19577552137753856</v>
      </c>
      <c r="Q2337" s="24">
        <f t="shared" si="1138"/>
        <v>670.45057392197316</v>
      </c>
      <c r="R2337" s="12">
        <f t="shared" si="1125"/>
        <v>0.24688095137042354</v>
      </c>
      <c r="S2337" s="24">
        <f t="shared" si="1126"/>
        <v>858.48128007751382</v>
      </c>
      <c r="T2337" s="12">
        <f t="shared" si="1139"/>
        <v>0.16123923148159441</v>
      </c>
      <c r="W2337" s="24">
        <f t="shared" si="1140"/>
        <v>805.46477393741986</v>
      </c>
      <c r="X2337" s="24">
        <f t="shared" si="1141"/>
        <v>784.30778350278638</v>
      </c>
      <c r="Y2337" s="13">
        <f t="shared" si="1127"/>
        <v>0.37460882977171195</v>
      </c>
      <c r="Z2337" s="24">
        <f t="shared" si="1128"/>
        <v>3414.1317045432743</v>
      </c>
      <c r="AA2337" s="24">
        <f t="shared" si="1129"/>
        <v>22967.8206426752</v>
      </c>
      <c r="AB2337" s="24">
        <f t="shared" si="1142"/>
        <v>777.60904597465333</v>
      </c>
      <c r="AC2337" s="24">
        <f t="shared" si="1143"/>
        <v>670.45057392197316</v>
      </c>
      <c r="AE2337" s="14">
        <f t="shared" si="1144"/>
        <v>193.25</v>
      </c>
      <c r="AF2337" s="24">
        <f t="shared" si="1117"/>
        <v>500</v>
      </c>
      <c r="AG2337" s="3">
        <f t="shared" si="1145"/>
        <v>-1</v>
      </c>
      <c r="AH2337" s="3">
        <f>IF(AC2337&lt;=450,AthetaR30_0,IF(AC2337&gt;=650,AthetaR30_2,(IF(AC2337&lt;=550,AthetaR30_0+(AthetaR30_1-AthetaR30_0)/100*(AC2337-450),AthetaR30_1+(AthetaR30_2-AthetaR30_1)/100*(AC2337-450)))))</f>
        <v>0</v>
      </c>
      <c r="AI2337" s="3">
        <f>IF(AD2337&lt;=450,AthetaR60_0,IF(AD2337&gt;=650,AthetaR60_2,(IF(AD2337&lt;=550,AthetaR60_0+(AthetaR60_1-AthetaR60_0)/100*(AD2337-450),AthetaR60_1+(AthetaR60_2-AthetaR60_1)/100*(AD2337-450)))))</f>
        <v>0.5</v>
      </c>
      <c r="AJ2337" s="3">
        <f>IF(AE2337&lt;=450,AthetaR90_0,IF(AE2337&gt;=650,AthetaR90_2,(IF(AE2337&lt;=550,AthetaR90_0+(AthetaR90_1-AthetaR90_0)/100*(AE2337-450),AthetaR90_1+(AthetaR90_2-AthetaR90_1)/100*(AE2337-450)))))</f>
        <v>1.3</v>
      </c>
      <c r="AK2337" s="3">
        <f>IF(AF2337&lt;=450,AthetaR120_0,IF(AF2337&gt;=650,AthetaR120_2,(IF(AF2337&lt;=550,AthetaR120_0+(AthetaR120_1-AthetaR120_0)/100*(AF2337-450),AthetaR120_1+(AthetaR120_2-AthetaR120_1)/100*(AF2337-450)))))</f>
        <v>1.54</v>
      </c>
      <c r="AL2337" s="24">
        <f t="shared" si="1146"/>
        <v>777.60904597465333</v>
      </c>
      <c r="AM2337" s="14">
        <f t="shared" si="1147"/>
        <v>649.97067062204428</v>
      </c>
    </row>
    <row r="2338" spans="2:39" x14ac:dyDescent="0.25">
      <c r="B2338" s="3">
        <f t="shared" si="1130"/>
        <v>11600</v>
      </c>
      <c r="C2338" s="14">
        <f t="shared" si="1131"/>
        <v>193.33333333333334</v>
      </c>
      <c r="D2338" s="11">
        <f t="shared" si="1132"/>
        <v>1120.4387129865465</v>
      </c>
      <c r="E2338" s="11">
        <f t="shared" si="1118"/>
        <v>942.24384046780301</v>
      </c>
      <c r="F2338" s="11">
        <f t="shared" si="1133"/>
        <v>504.97543521233155</v>
      </c>
      <c r="G2338" s="11">
        <f t="shared" si="1119"/>
        <v>777.80482149603085</v>
      </c>
      <c r="H2338" s="11">
        <f t="shared" si="1120"/>
        <v>670.6118131534547</v>
      </c>
      <c r="I2338" s="24">
        <f t="shared" si="1134"/>
        <v>504.97543521233155</v>
      </c>
      <c r="J2338" s="12">
        <f t="shared" si="1121"/>
        <v>0.17247734438713713</v>
      </c>
      <c r="K2338" s="24">
        <f t="shared" si="1122"/>
        <v>670.26249709595368</v>
      </c>
      <c r="L2338" s="12">
        <f t="shared" si="1135"/>
        <v>0.15816115121058597</v>
      </c>
      <c r="M2338" s="24">
        <f t="shared" si="1136"/>
        <v>777.80482149603085</v>
      </c>
      <c r="N2338" s="12">
        <f t="shared" si="1123"/>
        <v>0.41626642292909266</v>
      </c>
      <c r="O2338" s="24">
        <f t="shared" si="1124"/>
        <v>925.73000666205235</v>
      </c>
      <c r="P2338" s="12">
        <f t="shared" si="1137"/>
        <v>0.1959969097984782</v>
      </c>
      <c r="Q2338" s="24">
        <f t="shared" si="1138"/>
        <v>670.6118131534547</v>
      </c>
      <c r="R2338" s="12">
        <f t="shared" si="1125"/>
        <v>0.24674857841165979</v>
      </c>
      <c r="S2338" s="24">
        <f t="shared" si="1126"/>
        <v>858.9418286562277</v>
      </c>
      <c r="T2338" s="12">
        <f t="shared" si="1139"/>
        <v>0.16112514160052407</v>
      </c>
      <c r="W2338" s="24">
        <f t="shared" si="1140"/>
        <v>805.83938276719152</v>
      </c>
      <c r="X2338" s="24">
        <f t="shared" si="1141"/>
        <v>783.10992743531847</v>
      </c>
      <c r="Y2338" s="13">
        <f t="shared" si="1127"/>
        <v>0.37498790455953579</v>
      </c>
      <c r="Z2338" s="24">
        <f t="shared" si="1128"/>
        <v>3410.1114425152873</v>
      </c>
      <c r="AA2338" s="24">
        <f t="shared" si="1129"/>
        <v>22958.204023797658</v>
      </c>
      <c r="AB2338" s="24">
        <f t="shared" si="1142"/>
        <v>777.80482149603085</v>
      </c>
      <c r="AC2338" s="24">
        <f t="shared" si="1143"/>
        <v>670.6118131534547</v>
      </c>
      <c r="AE2338" s="14">
        <f t="shared" si="1144"/>
        <v>193.33333333333334</v>
      </c>
      <c r="AF2338" s="24">
        <f t="shared" si="1117"/>
        <v>500</v>
      </c>
      <c r="AG2338" s="3">
        <f t="shared" si="1145"/>
        <v>-1</v>
      </c>
      <c r="AH2338" s="3">
        <f>IF(AC2338&lt;=450,AthetaR30_0,IF(AC2338&gt;=650,AthetaR30_2,(IF(AC2338&lt;=550,AthetaR30_0+(AthetaR30_1-AthetaR30_0)/100*(AC2338-450),AthetaR30_1+(AthetaR30_2-AthetaR30_1)/100*(AC2338-450)))))</f>
        <v>0</v>
      </c>
      <c r="AI2338" s="3">
        <f>IF(AD2338&lt;=450,AthetaR60_0,IF(AD2338&gt;=650,AthetaR60_2,(IF(AD2338&lt;=550,AthetaR60_0+(AthetaR60_1-AthetaR60_0)/100*(AD2338-450),AthetaR60_1+(AthetaR60_2-AthetaR60_1)/100*(AD2338-450)))))</f>
        <v>0.5</v>
      </c>
      <c r="AJ2338" s="3">
        <f>IF(AE2338&lt;=450,AthetaR90_0,IF(AE2338&gt;=650,AthetaR90_2,(IF(AE2338&lt;=550,AthetaR90_0+(AthetaR90_1-AthetaR90_0)/100*(AE2338-450),AthetaR90_1+(AthetaR90_2-AthetaR90_1)/100*(AE2338-450)))))</f>
        <v>1.3</v>
      </c>
      <c r="AK2338" s="3">
        <f>IF(AF2338&lt;=450,AthetaR120_0,IF(AF2338&gt;=650,AthetaR120_2,(IF(AF2338&lt;=550,AthetaR120_0+(AthetaR120_1-AthetaR120_0)/100*(AF2338-450),AthetaR120_1+(AthetaR120_2-AthetaR120_1)/100*(AF2338-450)))))</f>
        <v>1.54</v>
      </c>
      <c r="AL2338" s="24">
        <f t="shared" si="1146"/>
        <v>777.80482149603085</v>
      </c>
      <c r="AM2338" s="14">
        <f t="shared" si="1147"/>
        <v>650.10186285233078</v>
      </c>
    </row>
    <row r="2339" spans="2:39" x14ac:dyDescent="0.25">
      <c r="B2339" s="3">
        <f t="shared" si="1130"/>
        <v>11605</v>
      </c>
      <c r="C2339" s="14">
        <f t="shared" si="1131"/>
        <v>193.41666666666666</v>
      </c>
      <c r="D2339" s="11">
        <f t="shared" si="1132"/>
        <v>1120.5032399454492</v>
      </c>
      <c r="E2339" s="11">
        <f t="shared" si="1118"/>
        <v>942.45763881645496</v>
      </c>
      <c r="F2339" s="11">
        <f t="shared" si="1133"/>
        <v>505.13359636354215</v>
      </c>
      <c r="G2339" s="11">
        <f t="shared" si="1119"/>
        <v>778.00081840582936</v>
      </c>
      <c r="H2339" s="11">
        <f t="shared" si="1120"/>
        <v>670.77293829505527</v>
      </c>
      <c r="I2339" s="24">
        <f t="shared" si="1134"/>
        <v>505.13359636354215</v>
      </c>
      <c r="J2339" s="12">
        <f t="shared" si="1121"/>
        <v>0.17244622525377129</v>
      </c>
      <c r="K2339" s="24">
        <f t="shared" si="1122"/>
        <v>670.38345067441867</v>
      </c>
      <c r="L2339" s="12">
        <f t="shared" si="1135"/>
        <v>0.15811043382044898</v>
      </c>
      <c r="M2339" s="24">
        <f t="shared" si="1136"/>
        <v>778.00081840582936</v>
      </c>
      <c r="N2339" s="12">
        <f t="shared" si="1123"/>
        <v>0.41698156680835313</v>
      </c>
      <c r="O2339" s="24">
        <f t="shared" si="1124"/>
        <v>924.14233420645803</v>
      </c>
      <c r="P2339" s="12">
        <f t="shared" si="1137"/>
        <v>0.19621667763967893</v>
      </c>
      <c r="Q2339" s="24">
        <f t="shared" si="1138"/>
        <v>670.77293829505527</v>
      </c>
      <c r="R2339" s="12">
        <f t="shared" si="1125"/>
        <v>0.24661580756323279</v>
      </c>
      <c r="S2339" s="24">
        <f t="shared" si="1126"/>
        <v>859.40425819984443</v>
      </c>
      <c r="T2339" s="12">
        <f t="shared" si="1139"/>
        <v>0.16101086984346913</v>
      </c>
      <c r="W2339" s="24">
        <f t="shared" si="1140"/>
        <v>806.21437067175111</v>
      </c>
      <c r="X2339" s="24">
        <f t="shared" si="1141"/>
        <v>781.92280930953541</v>
      </c>
      <c r="Y2339" s="13">
        <f t="shared" si="1127"/>
        <v>0.3753616417718062</v>
      </c>
      <c r="Z2339" s="24">
        <f t="shared" si="1128"/>
        <v>3406.0817036175963</v>
      </c>
      <c r="AA2339" s="24">
        <f t="shared" si="1129"/>
        <v>22948.502504210581</v>
      </c>
      <c r="AB2339" s="24">
        <f t="shared" si="1142"/>
        <v>778.00081840582936</v>
      </c>
      <c r="AC2339" s="24">
        <f t="shared" si="1143"/>
        <v>670.77293829505527</v>
      </c>
      <c r="AE2339" s="14">
        <f t="shared" si="1144"/>
        <v>193.41666666666666</v>
      </c>
      <c r="AF2339" s="24">
        <f t="shared" si="1117"/>
        <v>500</v>
      </c>
      <c r="AG2339" s="3">
        <f t="shared" si="1145"/>
        <v>-1</v>
      </c>
      <c r="AH2339" s="3">
        <f>IF(AC2339&lt;=450,AthetaR30_0,IF(AC2339&gt;=650,AthetaR30_2,(IF(AC2339&lt;=550,AthetaR30_0+(AthetaR30_1-AthetaR30_0)/100*(AC2339-450),AthetaR30_1+(AthetaR30_2-AthetaR30_1)/100*(AC2339-450)))))</f>
        <v>0</v>
      </c>
      <c r="AI2339" s="3">
        <f>IF(AD2339&lt;=450,AthetaR60_0,IF(AD2339&gt;=650,AthetaR60_2,(IF(AD2339&lt;=550,AthetaR60_0+(AthetaR60_1-AthetaR60_0)/100*(AD2339-450),AthetaR60_1+(AthetaR60_2-AthetaR60_1)/100*(AD2339-450)))))</f>
        <v>0.5</v>
      </c>
      <c r="AJ2339" s="3">
        <f>IF(AE2339&lt;=450,AthetaR90_0,IF(AE2339&gt;=650,AthetaR90_2,(IF(AE2339&lt;=550,AthetaR90_0+(AthetaR90_1-AthetaR90_0)/100*(AE2339-450),AthetaR90_1+(AthetaR90_2-AthetaR90_1)/100*(AE2339-450)))))</f>
        <v>1.3</v>
      </c>
      <c r="AK2339" s="3">
        <f>IF(AF2339&lt;=450,AthetaR120_0,IF(AF2339&gt;=650,AthetaR120_2,(IF(AF2339&lt;=550,AthetaR120_0+(AthetaR120_1-AthetaR120_0)/100*(AF2339-450),AthetaR120_1+(AthetaR120_2-AthetaR120_1)/100*(AF2339-450)))))</f>
        <v>1.54</v>
      </c>
      <c r="AL2339" s="24">
        <f t="shared" si="1146"/>
        <v>778.00081840582936</v>
      </c>
      <c r="AM2339" s="14">
        <f t="shared" si="1147"/>
        <v>650.23290697868913</v>
      </c>
    </row>
    <row r="2340" spans="2:39" x14ac:dyDescent="0.25">
      <c r="B2340" s="3">
        <f t="shared" si="1130"/>
        <v>11610</v>
      </c>
      <c r="C2340" s="14">
        <f t="shared" si="1131"/>
        <v>193.5</v>
      </c>
      <c r="D2340" s="11">
        <f t="shared" si="1132"/>
        <v>1120.567739126926</v>
      </c>
      <c r="E2340" s="11">
        <f t="shared" si="1118"/>
        <v>942.67143716510714</v>
      </c>
      <c r="F2340" s="11">
        <f t="shared" si="1133"/>
        <v>505.29170679736262</v>
      </c>
      <c r="G2340" s="11">
        <f t="shared" si="1119"/>
        <v>778.19703508346902</v>
      </c>
      <c r="H2340" s="11">
        <f t="shared" si="1120"/>
        <v>670.93394916489876</v>
      </c>
      <c r="I2340" s="24">
        <f t="shared" si="1134"/>
        <v>505.29170679736262</v>
      </c>
      <c r="J2340" s="12">
        <f t="shared" si="1121"/>
        <v>0.17241510579345998</v>
      </c>
      <c r="K2340" s="24">
        <f t="shared" si="1122"/>
        <v>670.50444918606638</v>
      </c>
      <c r="L2340" s="12">
        <f t="shared" si="1135"/>
        <v>0.15805972922506503</v>
      </c>
      <c r="M2340" s="24">
        <f t="shared" si="1136"/>
        <v>778.19703508346902</v>
      </c>
      <c r="N2340" s="12">
        <f t="shared" si="1123"/>
        <v>0.41769399787548317</v>
      </c>
      <c r="O2340" s="24">
        <f t="shared" si="1124"/>
        <v>922.56609008351757</v>
      </c>
      <c r="P2340" s="12">
        <f t="shared" si="1137"/>
        <v>0.19643483153061608</v>
      </c>
      <c r="Q2340" s="24">
        <f t="shared" si="1138"/>
        <v>670.93394916489876</v>
      </c>
      <c r="R2340" s="12">
        <f t="shared" si="1125"/>
        <v>0.24648263727947542</v>
      </c>
      <c r="S2340" s="24">
        <f t="shared" si="1126"/>
        <v>859.86857937958337</v>
      </c>
      <c r="T2340" s="12">
        <f t="shared" si="1139"/>
        <v>0.16089641540518854</v>
      </c>
      <c r="W2340" s="24">
        <f t="shared" si="1140"/>
        <v>806.58973231352297</v>
      </c>
      <c r="X2340" s="24">
        <f t="shared" si="1141"/>
        <v>780.74630382454745</v>
      </c>
      <c r="Y2340" s="13">
        <f t="shared" si="1127"/>
        <v>0.37573007170169748</v>
      </c>
      <c r="Z2340" s="24">
        <f t="shared" si="1128"/>
        <v>3402.0426212896041</v>
      </c>
      <c r="AA2340" s="24">
        <f t="shared" si="1129"/>
        <v>22938.716634740078</v>
      </c>
      <c r="AB2340" s="24">
        <f t="shared" si="1142"/>
        <v>778.19703508346902</v>
      </c>
      <c r="AC2340" s="24">
        <f t="shared" si="1143"/>
        <v>670.93394916489876</v>
      </c>
      <c r="AE2340" s="14">
        <f t="shared" si="1144"/>
        <v>193.5</v>
      </c>
      <c r="AF2340" s="24">
        <f t="shared" si="1117"/>
        <v>500</v>
      </c>
      <c r="AG2340" s="3">
        <f t="shared" si="1145"/>
        <v>-1</v>
      </c>
      <c r="AH2340" s="3">
        <f>IF(AC2340&lt;=450,AthetaR30_0,IF(AC2340&gt;=650,AthetaR30_2,(IF(AC2340&lt;=550,AthetaR30_0+(AthetaR30_1-AthetaR30_0)/100*(AC2340-450),AthetaR30_1+(AthetaR30_2-AthetaR30_1)/100*(AC2340-450)))))</f>
        <v>0</v>
      </c>
      <c r="AI2340" s="3">
        <f>IF(AD2340&lt;=450,AthetaR60_0,IF(AD2340&gt;=650,AthetaR60_2,(IF(AD2340&lt;=550,AthetaR60_0+(AthetaR60_1-AthetaR60_0)/100*(AD2340-450),AthetaR60_1+(AthetaR60_2-AthetaR60_1)/100*(AD2340-450)))))</f>
        <v>0.5</v>
      </c>
      <c r="AJ2340" s="3">
        <f>IF(AE2340&lt;=450,AthetaR90_0,IF(AE2340&gt;=650,AthetaR90_2,(IF(AE2340&lt;=550,AthetaR90_0+(AthetaR90_1-AthetaR90_0)/100*(AE2340-450),AthetaR90_1+(AthetaR90_2-AthetaR90_1)/100*(AE2340-450)))))</f>
        <v>1.3</v>
      </c>
      <c r="AK2340" s="3">
        <f>IF(AF2340&lt;=450,AthetaR120_0,IF(AF2340&gt;=650,AthetaR120_2,(IF(AF2340&lt;=550,AthetaR120_0+(AthetaR120_1-AthetaR120_0)/100*(AF2340-450),AthetaR120_1+(AthetaR120_2-AthetaR120_1)/100*(AF2340-450)))))</f>
        <v>1.54</v>
      </c>
      <c r="AL2340" s="24">
        <f t="shared" si="1146"/>
        <v>778.19703508346902</v>
      </c>
      <c r="AM2340" s="14">
        <f t="shared" si="1147"/>
        <v>650.3638031774467</v>
      </c>
    </row>
    <row r="2341" spans="2:39" x14ac:dyDescent="0.25">
      <c r="B2341" s="3">
        <f t="shared" si="1130"/>
        <v>11615</v>
      </c>
      <c r="C2341" s="14">
        <f t="shared" si="1131"/>
        <v>193.58333333333334</v>
      </c>
      <c r="D2341" s="11">
        <f t="shared" si="1132"/>
        <v>1120.6322105548813</v>
      </c>
      <c r="E2341" s="11">
        <f t="shared" si="1118"/>
        <v>942.8852355137592</v>
      </c>
      <c r="F2341" s="11">
        <f t="shared" si="1133"/>
        <v>505.44976652658767</v>
      </c>
      <c r="G2341" s="11">
        <f t="shared" si="1119"/>
        <v>778.39346991499963</v>
      </c>
      <c r="H2341" s="11">
        <f t="shared" si="1120"/>
        <v>671.09484558030397</v>
      </c>
      <c r="I2341" s="24">
        <f t="shared" si="1134"/>
        <v>505.44976652658767</v>
      </c>
      <c r="J2341" s="12">
        <f t="shared" si="1121"/>
        <v>0.17238398601729485</v>
      </c>
      <c r="K2341" s="24">
        <f t="shared" si="1122"/>
        <v>670.62549261277036</v>
      </c>
      <c r="L2341" s="12">
        <f t="shared" si="1135"/>
        <v>0.15800903743499867</v>
      </c>
      <c r="M2341" s="24">
        <f t="shared" si="1136"/>
        <v>778.39346991499963</v>
      </c>
      <c r="N2341" s="12">
        <f t="shared" si="1123"/>
        <v>0.41840372438741985</v>
      </c>
      <c r="O2341" s="24">
        <f t="shared" si="1124"/>
        <v>921.00116707977361</v>
      </c>
      <c r="P2341" s="12">
        <f t="shared" si="1137"/>
        <v>0.19665137810657618</v>
      </c>
      <c r="Q2341" s="24">
        <f t="shared" si="1138"/>
        <v>671.09484558030397</v>
      </c>
      <c r="R2341" s="12">
        <f t="shared" si="1125"/>
        <v>0.24634906600815587</v>
      </c>
      <c r="S2341" s="24">
        <f t="shared" si="1126"/>
        <v>860.33480294266201</v>
      </c>
      <c r="T2341" s="12">
        <f t="shared" si="1139"/>
        <v>0.16078177747672315</v>
      </c>
      <c r="W2341" s="24">
        <f t="shared" si="1140"/>
        <v>806.96546238522467</v>
      </c>
      <c r="X2341" s="24">
        <f t="shared" si="1141"/>
        <v>779.58028741579801</v>
      </c>
      <c r="Y2341" s="13">
        <f t="shared" si="1127"/>
        <v>0.37609322462779765</v>
      </c>
      <c r="Z2341" s="24">
        <f t="shared" si="1128"/>
        <v>3397.9943282133631</v>
      </c>
      <c r="AA2341" s="24">
        <f t="shared" si="1129"/>
        <v>22928.846964680488</v>
      </c>
      <c r="AB2341" s="24">
        <f t="shared" si="1142"/>
        <v>778.39346991499963</v>
      </c>
      <c r="AC2341" s="24">
        <f t="shared" si="1143"/>
        <v>671.09484558030397</v>
      </c>
      <c r="AE2341" s="14">
        <f t="shared" si="1144"/>
        <v>193.58333333333334</v>
      </c>
      <c r="AF2341" s="24">
        <f t="shared" ref="AF2341:AF2404" si="1148">IF(AC2341&lt;=450,Thetha0_0,IF(AC2341&gt;=650,Thetha0_2,(IF(AC2341&lt;=550,Thetha0_0+(Thetha0_1-Thetha0_0)/100*(AC2341-450),Thetha0_1+(Thetha0_2-Thetha0_1)/100*(AC2341-450)))))</f>
        <v>500</v>
      </c>
      <c r="AG2341" s="3">
        <f t="shared" si="1145"/>
        <v>-1</v>
      </c>
      <c r="AH2341" s="3">
        <f>IF(AC2341&lt;=450,AthetaR30_0,IF(AC2341&gt;=650,AthetaR30_2,(IF(AC2341&lt;=550,AthetaR30_0+(AthetaR30_1-AthetaR30_0)/100*(AC2341-450),AthetaR30_1+(AthetaR30_2-AthetaR30_1)/100*(AC2341-450)))))</f>
        <v>0</v>
      </c>
      <c r="AI2341" s="3">
        <f>IF(AD2341&lt;=450,AthetaR60_0,IF(AD2341&gt;=650,AthetaR60_2,(IF(AD2341&lt;=550,AthetaR60_0+(AthetaR60_1-AthetaR60_0)/100*(AD2341-450),AthetaR60_1+(AthetaR60_2-AthetaR60_1)/100*(AD2341-450)))))</f>
        <v>0.5</v>
      </c>
      <c r="AJ2341" s="3">
        <f>IF(AE2341&lt;=450,AthetaR90_0,IF(AE2341&gt;=650,AthetaR90_2,(IF(AE2341&lt;=550,AthetaR90_0+(AthetaR90_1-AthetaR90_0)/100*(AE2341-450),AthetaR90_1+(AthetaR90_2-AthetaR90_1)/100*(AE2341-450)))))</f>
        <v>1.3</v>
      </c>
      <c r="AK2341" s="3">
        <f>IF(AF2341&lt;=450,AthetaR120_0,IF(AF2341&gt;=650,AthetaR120_2,(IF(AF2341&lt;=550,AthetaR120_0+(AthetaR120_1-AthetaR120_0)/100*(AF2341-450),AthetaR120_1+(AthetaR120_2-AthetaR120_1)/100*(AF2341-450)))))</f>
        <v>1.54</v>
      </c>
      <c r="AL2341" s="24">
        <f t="shared" si="1146"/>
        <v>778.39346991499963</v>
      </c>
      <c r="AM2341" s="14">
        <f t="shared" si="1147"/>
        <v>650.49455162251411</v>
      </c>
    </row>
    <row r="2342" spans="2:39" x14ac:dyDescent="0.25">
      <c r="B2342" s="3">
        <f t="shared" si="1130"/>
        <v>11620</v>
      </c>
      <c r="C2342" s="14">
        <f t="shared" si="1131"/>
        <v>193.66666666666666</v>
      </c>
      <c r="D2342" s="11">
        <f t="shared" si="1132"/>
        <v>1120.6966542531895</v>
      </c>
      <c r="E2342" s="11">
        <f t="shared" si="1118"/>
        <v>943.09903386241126</v>
      </c>
      <c r="F2342" s="11">
        <f t="shared" si="1133"/>
        <v>505.60777556402269</v>
      </c>
      <c r="G2342" s="11">
        <f t="shared" si="1119"/>
        <v>778.59012129310622</v>
      </c>
      <c r="H2342" s="11">
        <f t="shared" si="1120"/>
        <v>671.25562735778067</v>
      </c>
      <c r="I2342" s="24">
        <f t="shared" si="1134"/>
        <v>505.60777556402269</v>
      </c>
      <c r="J2342" s="12">
        <f t="shared" si="1121"/>
        <v>0.17235286593636634</v>
      </c>
      <c r="K2342" s="24">
        <f t="shared" si="1122"/>
        <v>670.74658093636401</v>
      </c>
      <c r="L2342" s="12">
        <f t="shared" si="1135"/>
        <v>0.15795835846076767</v>
      </c>
      <c r="M2342" s="24">
        <f t="shared" si="1136"/>
        <v>778.59012129310622</v>
      </c>
      <c r="N2342" s="12">
        <f t="shared" si="1123"/>
        <v>0.41911075464540481</v>
      </c>
      <c r="O2342" s="24">
        <f t="shared" si="1124"/>
        <v>919.44745917429213</v>
      </c>
      <c r="P2342" s="12">
        <f t="shared" si="1137"/>
        <v>0.1968663240077459</v>
      </c>
      <c r="Q2342" s="24">
        <f t="shared" si="1138"/>
        <v>671.25562735778067</v>
      </c>
      <c r="R2342" s="12">
        <f t="shared" si="1125"/>
        <v>0.24621509219045548</v>
      </c>
      <c r="S2342" s="24">
        <f t="shared" si="1126"/>
        <v>860.80293971293622</v>
      </c>
      <c r="T2342" s="12">
        <f t="shared" si="1139"/>
        <v>0.16066695524528968</v>
      </c>
      <c r="W2342" s="24">
        <f t="shared" si="1140"/>
        <v>807.34155560985243</v>
      </c>
      <c r="X2342" s="24">
        <f t="shared" si="1141"/>
        <v>778.42463822809759</v>
      </c>
      <c r="Y2342" s="13">
        <f t="shared" si="1127"/>
        <v>0.37645113081032161</v>
      </c>
      <c r="Z2342" s="24">
        <f t="shared" si="1128"/>
        <v>3393.9369563139708</v>
      </c>
      <c r="AA2342" s="24">
        <f t="shared" si="1129"/>
        <v>22918.894041786785</v>
      </c>
      <c r="AB2342" s="24">
        <f t="shared" si="1142"/>
        <v>778.59012129310622</v>
      </c>
      <c r="AC2342" s="24">
        <f t="shared" si="1143"/>
        <v>671.25562735778067</v>
      </c>
      <c r="AE2342" s="14">
        <f t="shared" si="1144"/>
        <v>193.66666666666666</v>
      </c>
      <c r="AF2342" s="24">
        <f t="shared" si="1148"/>
        <v>500</v>
      </c>
      <c r="AG2342" s="3">
        <f t="shared" si="1145"/>
        <v>-1</v>
      </c>
      <c r="AH2342" s="3">
        <f>IF(AC2342&lt;=450,AthetaR30_0,IF(AC2342&gt;=650,AthetaR30_2,(IF(AC2342&lt;=550,AthetaR30_0+(AthetaR30_1-AthetaR30_0)/100*(AC2342-450),AthetaR30_1+(AthetaR30_2-AthetaR30_1)/100*(AC2342-450)))))</f>
        <v>0</v>
      </c>
      <c r="AI2342" s="3">
        <f>IF(AD2342&lt;=450,AthetaR60_0,IF(AD2342&gt;=650,AthetaR60_2,(IF(AD2342&lt;=550,AthetaR60_0+(AthetaR60_1-AthetaR60_0)/100*(AD2342-450),AthetaR60_1+(AthetaR60_2-AthetaR60_1)/100*(AD2342-450)))))</f>
        <v>0.5</v>
      </c>
      <c r="AJ2342" s="3">
        <f>IF(AE2342&lt;=450,AthetaR90_0,IF(AE2342&gt;=650,AthetaR90_2,(IF(AE2342&lt;=550,AthetaR90_0+(AthetaR90_1-AthetaR90_0)/100*(AE2342-450),AthetaR90_1+(AthetaR90_2-AthetaR90_1)/100*(AE2342-450)))))</f>
        <v>1.3</v>
      </c>
      <c r="AK2342" s="3">
        <f>IF(AF2342&lt;=450,AthetaR120_0,IF(AF2342&gt;=650,AthetaR120_2,(IF(AF2342&lt;=550,AthetaR120_0+(AthetaR120_1-AthetaR120_0)/100*(AF2342-450),AthetaR120_1+(AthetaR120_2-AthetaR120_1)/100*(AF2342-450)))))</f>
        <v>1.54</v>
      </c>
      <c r="AL2342" s="24">
        <f t="shared" si="1146"/>
        <v>778.59012129310622</v>
      </c>
      <c r="AM2342" s="14">
        <f t="shared" si="1147"/>
        <v>650.62515248537989</v>
      </c>
    </row>
    <row r="2343" spans="2:39" x14ac:dyDescent="0.25">
      <c r="B2343" s="3">
        <f t="shared" si="1130"/>
        <v>11625</v>
      </c>
      <c r="C2343" s="14">
        <f t="shared" si="1131"/>
        <v>193.75</v>
      </c>
      <c r="D2343" s="11">
        <f t="shared" si="1132"/>
        <v>1120.7610702456936</v>
      </c>
      <c r="E2343" s="11">
        <f t="shared" si="1118"/>
        <v>943.31283221106332</v>
      </c>
      <c r="F2343" s="11">
        <f t="shared" si="1133"/>
        <v>505.76573392248343</v>
      </c>
      <c r="G2343" s="11">
        <f t="shared" si="1119"/>
        <v>778.78698761711394</v>
      </c>
      <c r="H2343" s="11">
        <f t="shared" si="1120"/>
        <v>671.4162943130259</v>
      </c>
      <c r="I2343" s="24">
        <f t="shared" si="1134"/>
        <v>505.76573392248343</v>
      </c>
      <c r="J2343" s="12">
        <f t="shared" si="1121"/>
        <v>0.17232174556176447</v>
      </c>
      <c r="K2343" s="24">
        <f t="shared" si="1122"/>
        <v>670.86771413864005</v>
      </c>
      <c r="L2343" s="12">
        <f t="shared" si="1135"/>
        <v>0.15790769231288684</v>
      </c>
      <c r="M2343" s="24">
        <f t="shared" si="1136"/>
        <v>778.78698761711394</v>
      </c>
      <c r="N2343" s="12">
        <f t="shared" si="1123"/>
        <v>0.41981509699340547</v>
      </c>
      <c r="O2343" s="24">
        <f t="shared" si="1124"/>
        <v>917.9048615238122</v>
      </c>
      <c r="P2343" s="12">
        <f t="shared" si="1137"/>
        <v>0.19707967587857705</v>
      </c>
      <c r="Q2343" s="24">
        <f t="shared" si="1138"/>
        <v>671.4162943130259</v>
      </c>
      <c r="R2343" s="12">
        <f t="shared" si="1125"/>
        <v>0.24608071426094508</v>
      </c>
      <c r="S2343" s="24">
        <f t="shared" si="1126"/>
        <v>861.27300059154868</v>
      </c>
      <c r="T2343" s="12">
        <f t="shared" si="1139"/>
        <v>0.16055194789432756</v>
      </c>
      <c r="W2343" s="24">
        <f t="shared" si="1140"/>
        <v>807.71800674066276</v>
      </c>
      <c r="X2343" s="24">
        <f t="shared" si="1141"/>
        <v>777.27923608910555</v>
      </c>
      <c r="Y2343" s="13">
        <f t="shared" si="1127"/>
        <v>0.37680382048742539</v>
      </c>
      <c r="Z2343" s="24">
        <f t="shared" si="1128"/>
        <v>3389.8706367600143</v>
      </c>
      <c r="AA2343" s="24">
        <f t="shared" si="1129"/>
        <v>22908.858412267073</v>
      </c>
      <c r="AB2343" s="24">
        <f t="shared" si="1142"/>
        <v>778.78698761711394</v>
      </c>
      <c r="AC2343" s="24">
        <f t="shared" si="1143"/>
        <v>671.4162943130259</v>
      </c>
      <c r="AE2343" s="14">
        <f t="shared" si="1144"/>
        <v>193.75</v>
      </c>
      <c r="AF2343" s="24">
        <f t="shared" si="1148"/>
        <v>500</v>
      </c>
      <c r="AG2343" s="3">
        <f t="shared" si="1145"/>
        <v>-1</v>
      </c>
      <c r="AH2343" s="3">
        <f>IF(AC2343&lt;=450,AthetaR30_0,IF(AC2343&gt;=650,AthetaR30_2,(IF(AC2343&lt;=550,AthetaR30_0+(AthetaR30_1-AthetaR30_0)/100*(AC2343-450),AthetaR30_1+(AthetaR30_2-AthetaR30_1)/100*(AC2343-450)))))</f>
        <v>0</v>
      </c>
      <c r="AI2343" s="3">
        <f>IF(AD2343&lt;=450,AthetaR60_0,IF(AD2343&gt;=650,AthetaR60_2,(IF(AD2343&lt;=550,AthetaR60_0+(AthetaR60_1-AthetaR60_0)/100*(AD2343-450),AthetaR60_1+(AthetaR60_2-AthetaR60_1)/100*(AD2343-450)))))</f>
        <v>0.5</v>
      </c>
      <c r="AJ2343" s="3">
        <f>IF(AE2343&lt;=450,AthetaR90_0,IF(AE2343&gt;=650,AthetaR90_2,(IF(AE2343&lt;=550,AthetaR90_0+(AthetaR90_1-AthetaR90_0)/100*(AE2343-450),AthetaR90_1+(AthetaR90_2-AthetaR90_1)/100*(AE2343-450)))))</f>
        <v>1.3</v>
      </c>
      <c r="AK2343" s="3">
        <f>IF(AF2343&lt;=450,AthetaR120_0,IF(AF2343&gt;=650,AthetaR120_2,(IF(AF2343&lt;=550,AthetaR120_0+(AthetaR120_1-AthetaR120_0)/100*(AF2343-450),AthetaR120_1+(AthetaR120_2-AthetaR120_1)/100*(AF2343-450)))))</f>
        <v>1.54</v>
      </c>
      <c r="AL2343" s="24">
        <f t="shared" si="1146"/>
        <v>778.78698761711394</v>
      </c>
      <c r="AM2343" s="14">
        <f t="shared" si="1147"/>
        <v>650.75560593510522</v>
      </c>
    </row>
    <row r="2344" spans="2:39" x14ac:dyDescent="0.25">
      <c r="B2344" s="3">
        <f t="shared" si="1130"/>
        <v>11630</v>
      </c>
      <c r="C2344" s="14">
        <f t="shared" si="1131"/>
        <v>193.83333333333334</v>
      </c>
      <c r="D2344" s="11">
        <f t="shared" si="1132"/>
        <v>1120.8254585562061</v>
      </c>
      <c r="E2344" s="11">
        <f t="shared" si="1118"/>
        <v>943.52663055971539</v>
      </c>
      <c r="F2344" s="11">
        <f t="shared" si="1133"/>
        <v>505.92364161479634</v>
      </c>
      <c r="G2344" s="11">
        <f t="shared" si="1119"/>
        <v>778.98406729299256</v>
      </c>
      <c r="H2344" s="11">
        <f t="shared" si="1120"/>
        <v>671.57684626092021</v>
      </c>
      <c r="I2344" s="24">
        <f t="shared" si="1134"/>
        <v>505.92364161479634</v>
      </c>
      <c r="J2344" s="12">
        <f t="shared" si="1121"/>
        <v>0.17229062490457775</v>
      </c>
      <c r="K2344" s="24">
        <f t="shared" si="1122"/>
        <v>670.98889220135197</v>
      </c>
      <c r="L2344" s="12">
        <f t="shared" si="1135"/>
        <v>0.15785703900184381</v>
      </c>
      <c r="M2344" s="24">
        <f t="shared" si="1136"/>
        <v>778.98406729299256</v>
      </c>
      <c r="N2344" s="12">
        <f t="shared" si="1123"/>
        <v>0.42051675981656161</v>
      </c>
      <c r="O2344" s="24">
        <f t="shared" si="1124"/>
        <v>916.37327044809263</v>
      </c>
      <c r="P2344" s="12">
        <f t="shared" si="1137"/>
        <v>0.19729144036700155</v>
      </c>
      <c r="Q2344" s="24">
        <f t="shared" si="1138"/>
        <v>671.57684626092021</v>
      </c>
      <c r="R2344" s="12">
        <f t="shared" si="1125"/>
        <v>0.2459459306475629</v>
      </c>
      <c r="S2344" s="24">
        <f t="shared" si="1126"/>
        <v>861.74499655758325</v>
      </c>
      <c r="T2344" s="12">
        <f t="shared" si="1139"/>
        <v>0.16043675460344897</v>
      </c>
      <c r="W2344" s="24">
        <f t="shared" si="1140"/>
        <v>808.09481056115021</v>
      </c>
      <c r="X2344" s="24">
        <f t="shared" si="1141"/>
        <v>776.14396248325295</v>
      </c>
      <c r="Y2344" s="13">
        <f t="shared" si="1127"/>
        <v>0.37715132387162603</v>
      </c>
      <c r="Z2344" s="24">
        <f t="shared" si="1128"/>
        <v>3385.7954999641292</v>
      </c>
      <c r="AA2344" s="24">
        <f t="shared" si="1129"/>
        <v>22898.740620775658</v>
      </c>
      <c r="AB2344" s="24">
        <f t="shared" si="1142"/>
        <v>778.98406729299256</v>
      </c>
      <c r="AC2344" s="24">
        <f t="shared" si="1143"/>
        <v>671.57684626092021</v>
      </c>
      <c r="AE2344" s="14">
        <f t="shared" si="1144"/>
        <v>193.83333333333334</v>
      </c>
      <c r="AF2344" s="24">
        <f t="shared" si="1148"/>
        <v>500</v>
      </c>
      <c r="AG2344" s="3">
        <f t="shared" si="1145"/>
        <v>-1</v>
      </c>
      <c r="AH2344" s="3">
        <f>IF(AC2344&lt;=450,AthetaR30_0,IF(AC2344&gt;=650,AthetaR30_2,(IF(AC2344&lt;=550,AthetaR30_0+(AthetaR30_1-AthetaR30_0)/100*(AC2344-450),AthetaR30_1+(AthetaR30_2-AthetaR30_1)/100*(AC2344-450)))))</f>
        <v>0</v>
      </c>
      <c r="AI2344" s="3">
        <f>IF(AD2344&lt;=450,AthetaR60_0,IF(AD2344&gt;=650,AthetaR60_2,(IF(AD2344&lt;=550,AthetaR60_0+(AthetaR60_1-AthetaR60_0)/100*(AD2344-450),AthetaR60_1+(AthetaR60_2-AthetaR60_1)/100*(AD2344-450)))))</f>
        <v>0.5</v>
      </c>
      <c r="AJ2344" s="3">
        <f>IF(AE2344&lt;=450,AthetaR90_0,IF(AE2344&gt;=650,AthetaR90_2,(IF(AE2344&lt;=550,AthetaR90_0+(AthetaR90_1-AthetaR90_0)/100*(AE2344-450),AthetaR90_1+(AthetaR90_2-AthetaR90_1)/100*(AE2344-450)))))</f>
        <v>1.3</v>
      </c>
      <c r="AK2344" s="3">
        <f>IF(AF2344&lt;=450,AthetaR120_0,IF(AF2344&gt;=650,AthetaR120_2,(IF(AF2344&lt;=550,AthetaR120_0+(AthetaR120_1-AthetaR120_0)/100*(AF2344-450),AthetaR120_1+(AthetaR120_2-AthetaR120_1)/100*(AF2344-450)))))</f>
        <v>1.54</v>
      </c>
      <c r="AL2344" s="24">
        <f t="shared" si="1146"/>
        <v>778.98406729299256</v>
      </c>
      <c r="AM2344" s="14">
        <f t="shared" si="1147"/>
        <v>650.88591213831887</v>
      </c>
    </row>
    <row r="2345" spans="2:39" x14ac:dyDescent="0.25">
      <c r="B2345" s="3">
        <f t="shared" si="1130"/>
        <v>11635</v>
      </c>
      <c r="C2345" s="14">
        <f t="shared" si="1131"/>
        <v>193.91666666666666</v>
      </c>
      <c r="D2345" s="11">
        <f t="shared" si="1132"/>
        <v>1120.8898192085087</v>
      </c>
      <c r="E2345" s="11">
        <f t="shared" si="1118"/>
        <v>943.74042890836745</v>
      </c>
      <c r="F2345" s="11">
        <f t="shared" si="1133"/>
        <v>506.08149865379818</v>
      </c>
      <c r="G2345" s="11">
        <f t="shared" si="1119"/>
        <v>779.18135873335962</v>
      </c>
      <c r="H2345" s="11">
        <f t="shared" si="1120"/>
        <v>671.73728301552364</v>
      </c>
      <c r="I2345" s="24">
        <f t="shared" si="1134"/>
        <v>506.08149865379818</v>
      </c>
      <c r="J2345" s="12">
        <f t="shared" si="1121"/>
        <v>0.17225950397589398</v>
      </c>
      <c r="K2345" s="24">
        <f t="shared" si="1122"/>
        <v>671.11011510621256</v>
      </c>
      <c r="L2345" s="12">
        <f t="shared" si="1135"/>
        <v>0.15780639853810341</v>
      </c>
      <c r="M2345" s="24">
        <f t="shared" si="1136"/>
        <v>779.18135873335962</v>
      </c>
      <c r="N2345" s="12">
        <f t="shared" si="1123"/>
        <v>0.42121575153965557</v>
      </c>
      <c r="O2345" s="24">
        <f t="shared" si="1124"/>
        <v>914.85258341545818</v>
      </c>
      <c r="P2345" s="12">
        <f t="shared" si="1137"/>
        <v>0.1975016241237286</v>
      </c>
      <c r="Q2345" s="24">
        <f t="shared" si="1138"/>
        <v>671.73728301552364</v>
      </c>
      <c r="R2345" s="12">
        <f t="shared" si="1125"/>
        <v>0.24581073977159157</v>
      </c>
      <c r="S2345" s="24">
        <f t="shared" si="1126"/>
        <v>862.21893866872426</v>
      </c>
      <c r="T2345" s="12">
        <f t="shared" si="1139"/>
        <v>0.16032137454842935</v>
      </c>
      <c r="W2345" s="24">
        <f t="shared" si="1140"/>
        <v>808.47196188502187</v>
      </c>
      <c r="X2345" s="24">
        <f t="shared" si="1141"/>
        <v>775.01870052609638</v>
      </c>
      <c r="Y2345" s="13">
        <f t="shared" si="1127"/>
        <v>0.37749367114632126</v>
      </c>
      <c r="Z2345" s="24">
        <f t="shared" si="1128"/>
        <v>3381.7116755836396</v>
      </c>
      <c r="AA2345" s="24">
        <f t="shared" si="1129"/>
        <v>22888.541210406383</v>
      </c>
      <c r="AB2345" s="24">
        <f t="shared" si="1142"/>
        <v>779.18135873335962</v>
      </c>
      <c r="AC2345" s="24">
        <f t="shared" si="1143"/>
        <v>671.73728301552364</v>
      </c>
      <c r="AE2345" s="14">
        <f t="shared" si="1144"/>
        <v>193.91666666666666</v>
      </c>
      <c r="AF2345" s="24">
        <f t="shared" si="1148"/>
        <v>500</v>
      </c>
      <c r="AG2345" s="3">
        <f t="shared" si="1145"/>
        <v>-1</v>
      </c>
      <c r="AH2345" s="3">
        <f>IF(AC2345&lt;=450,AthetaR30_0,IF(AC2345&gt;=650,AthetaR30_2,(IF(AC2345&lt;=550,AthetaR30_0+(AthetaR30_1-AthetaR30_0)/100*(AC2345-450),AthetaR30_1+(AthetaR30_2-AthetaR30_1)/100*(AC2345-450)))))</f>
        <v>0</v>
      </c>
      <c r="AI2345" s="3">
        <f>IF(AD2345&lt;=450,AthetaR60_0,IF(AD2345&gt;=650,AthetaR60_2,(IF(AD2345&lt;=550,AthetaR60_0+(AthetaR60_1-AthetaR60_0)/100*(AD2345-450),AthetaR60_1+(AthetaR60_2-AthetaR60_1)/100*(AD2345-450)))))</f>
        <v>0.5</v>
      </c>
      <c r="AJ2345" s="3">
        <f>IF(AE2345&lt;=450,AthetaR90_0,IF(AE2345&gt;=650,AthetaR90_2,(IF(AE2345&lt;=550,AthetaR90_0+(AthetaR90_1-AthetaR90_0)/100*(AE2345-450),AthetaR90_1+(AthetaR90_2-AthetaR90_1)/100*(AE2345-450)))))</f>
        <v>1.3</v>
      </c>
      <c r="AK2345" s="3">
        <f>IF(AF2345&lt;=450,AthetaR120_0,IF(AF2345&gt;=650,AthetaR120_2,(IF(AF2345&lt;=550,AthetaR120_0+(AthetaR120_1-AthetaR120_0)/100*(AF2345-450),AthetaR120_1+(AthetaR120_2-AthetaR120_1)/100*(AF2345-450)))))</f>
        <v>1.54</v>
      </c>
      <c r="AL2345" s="24">
        <f t="shared" si="1146"/>
        <v>779.18135873335962</v>
      </c>
      <c r="AM2345" s="14">
        <f t="shared" si="1147"/>
        <v>651.01607125921237</v>
      </c>
    </row>
    <row r="2346" spans="2:39" x14ac:dyDescent="0.25">
      <c r="B2346" s="3">
        <f t="shared" si="1130"/>
        <v>11640</v>
      </c>
      <c r="C2346" s="14">
        <f t="shared" si="1131"/>
        <v>194</v>
      </c>
      <c r="D2346" s="11">
        <f t="shared" si="1132"/>
        <v>1120.9541522263526</v>
      </c>
      <c r="E2346" s="11">
        <f t="shared" si="1118"/>
        <v>943.95422725701951</v>
      </c>
      <c r="F2346" s="11">
        <f t="shared" si="1133"/>
        <v>506.23930505233631</v>
      </c>
      <c r="G2346" s="11">
        <f t="shared" si="1119"/>
        <v>779.37886035748329</v>
      </c>
      <c r="H2346" s="11">
        <f t="shared" si="1120"/>
        <v>671.89760439007205</v>
      </c>
      <c r="I2346" s="24">
        <f t="shared" si="1134"/>
        <v>506.23930505233631</v>
      </c>
      <c r="J2346" s="12">
        <f t="shared" si="1121"/>
        <v>0.17222838278679972</v>
      </c>
      <c r="K2346" s="24">
        <f t="shared" si="1122"/>
        <v>671.23138283489527</v>
      </c>
      <c r="L2346" s="12">
        <f t="shared" si="1135"/>
        <v>0.15775577093211943</v>
      </c>
      <c r="M2346" s="24">
        <f t="shared" si="1136"/>
        <v>779.37886035748329</v>
      </c>
      <c r="N2346" s="12">
        <f t="shared" si="1123"/>
        <v>0.42191208062560781</v>
      </c>
      <c r="O2346" s="24">
        <f t="shared" si="1124"/>
        <v>913.34269902853521</v>
      </c>
      <c r="P2346" s="12">
        <f t="shared" si="1137"/>
        <v>0.19771023380157471</v>
      </c>
      <c r="Q2346" s="24">
        <f t="shared" si="1138"/>
        <v>671.89760439007205</v>
      </c>
      <c r="R2346" s="12">
        <f t="shared" si="1125"/>
        <v>0.24567514004763585</v>
      </c>
      <c r="S2346" s="24">
        <f t="shared" si="1126"/>
        <v>862.69483806192375</v>
      </c>
      <c r="T2346" s="12">
        <f t="shared" si="1139"/>
        <v>0.16020580690120856</v>
      </c>
      <c r="W2346" s="24">
        <f t="shared" si="1140"/>
        <v>808.84945555616821</v>
      </c>
      <c r="X2346" s="24">
        <f t="shared" si="1141"/>
        <v>773.90333493909804</v>
      </c>
      <c r="Y2346" s="13">
        <f t="shared" si="1127"/>
        <v>0.37783089246240986</v>
      </c>
      <c r="Z2346" s="24">
        <f t="shared" si="1128"/>
        <v>3377.6192925212827</v>
      </c>
      <c r="AA2346" s="24">
        <f t="shared" si="1129"/>
        <v>22878.26072268642</v>
      </c>
      <c r="AB2346" s="24">
        <f t="shared" si="1142"/>
        <v>779.37886035748329</v>
      </c>
      <c r="AC2346" s="24">
        <f t="shared" si="1143"/>
        <v>671.89760439007205</v>
      </c>
      <c r="AE2346" s="14">
        <f t="shared" si="1144"/>
        <v>194</v>
      </c>
      <c r="AF2346" s="24">
        <f t="shared" si="1148"/>
        <v>500</v>
      </c>
      <c r="AG2346" s="3">
        <f t="shared" si="1145"/>
        <v>-1</v>
      </c>
      <c r="AH2346" s="3">
        <f>IF(AC2346&lt;=450,AthetaR30_0,IF(AC2346&gt;=650,AthetaR30_2,(IF(AC2346&lt;=550,AthetaR30_0+(AthetaR30_1-AthetaR30_0)/100*(AC2346-450),AthetaR30_1+(AthetaR30_2-AthetaR30_1)/100*(AC2346-450)))))</f>
        <v>0</v>
      </c>
      <c r="AI2346" s="3">
        <f>IF(AD2346&lt;=450,AthetaR60_0,IF(AD2346&gt;=650,AthetaR60_2,(IF(AD2346&lt;=550,AthetaR60_0+(AthetaR60_1-AthetaR60_0)/100*(AD2346-450),AthetaR60_1+(AthetaR60_2-AthetaR60_1)/100*(AD2346-450)))))</f>
        <v>0.5</v>
      </c>
      <c r="AJ2346" s="3">
        <f>IF(AE2346&lt;=450,AthetaR90_0,IF(AE2346&gt;=650,AthetaR90_2,(IF(AE2346&lt;=550,AthetaR90_0+(AthetaR90_1-AthetaR90_0)/100*(AE2346-450),AthetaR90_1+(AthetaR90_2-AthetaR90_1)/100*(AE2346-450)))))</f>
        <v>1.3</v>
      </c>
      <c r="AK2346" s="3">
        <f>IF(AF2346&lt;=450,AthetaR120_0,IF(AF2346&gt;=650,AthetaR120_2,(IF(AF2346&lt;=550,AthetaR120_0+(AthetaR120_1-AthetaR120_0)/100*(AF2346-450),AthetaR120_1+(AthetaR120_2-AthetaR120_1)/100*(AF2346-450)))))</f>
        <v>1.54</v>
      </c>
      <c r="AL2346" s="24">
        <f t="shared" si="1146"/>
        <v>779.37886035748329</v>
      </c>
      <c r="AM2346" s="14">
        <f t="shared" si="1147"/>
        <v>651.14608345953525</v>
      </c>
    </row>
    <row r="2347" spans="2:39" x14ac:dyDescent="0.25">
      <c r="B2347" s="3">
        <f t="shared" si="1130"/>
        <v>11645</v>
      </c>
      <c r="C2347" s="14">
        <f t="shared" si="1131"/>
        <v>194.08333333333334</v>
      </c>
      <c r="D2347" s="11">
        <f t="shared" si="1132"/>
        <v>1121.0184576334584</v>
      </c>
      <c r="E2347" s="11">
        <f t="shared" si="1118"/>
        <v>944.16802560567157</v>
      </c>
      <c r="F2347" s="11">
        <f t="shared" si="1133"/>
        <v>506.39706082326842</v>
      </c>
      <c r="G2347" s="11">
        <f t="shared" si="1119"/>
        <v>779.57657059128485</v>
      </c>
      <c r="H2347" s="11">
        <f t="shared" si="1120"/>
        <v>672.05781019697326</v>
      </c>
      <c r="I2347" s="24">
        <f t="shared" si="1134"/>
        <v>506.39706082326842</v>
      </c>
      <c r="J2347" s="12">
        <f t="shared" si="1121"/>
        <v>0.17219726134838054</v>
      </c>
      <c r="K2347" s="24">
        <f t="shared" si="1122"/>
        <v>671.35269536903411</v>
      </c>
      <c r="L2347" s="12">
        <f t="shared" si="1135"/>
        <v>0.15770515619431444</v>
      </c>
      <c r="M2347" s="24">
        <f t="shared" si="1136"/>
        <v>779.57657059128485</v>
      </c>
      <c r="N2347" s="12">
        <f t="shared" si="1123"/>
        <v>0.4226057555739986</v>
      </c>
      <c r="O2347" s="24">
        <f t="shared" si="1124"/>
        <v>911.84351701017567</v>
      </c>
      <c r="P2347" s="12">
        <f t="shared" si="1137"/>
        <v>0.1979172760547315</v>
      </c>
      <c r="Q2347" s="24">
        <f t="shared" si="1138"/>
        <v>672.05781019697326</v>
      </c>
      <c r="R2347" s="12">
        <f t="shared" si="1125"/>
        <v>0.24553912988359947</v>
      </c>
      <c r="S2347" s="24">
        <f t="shared" si="1126"/>
        <v>863.17270595407513</v>
      </c>
      <c r="T2347" s="12">
        <f t="shared" si="1139"/>
        <v>0.16009005082984687</v>
      </c>
      <c r="W2347" s="24">
        <f t="shared" si="1140"/>
        <v>809.22728644863059</v>
      </c>
      <c r="X2347" s="24">
        <f t="shared" si="1141"/>
        <v>772.79775202482369</v>
      </c>
      <c r="Y2347" s="13">
        <f t="shared" si="1127"/>
        <v>0.37816301793500701</v>
      </c>
      <c r="Z2347" s="24">
        <f t="shared" si="1128"/>
        <v>3373.5184789260247</v>
      </c>
      <c r="AA2347" s="24">
        <f t="shared" si="1129"/>
        <v>22867.899697570247</v>
      </c>
      <c r="AB2347" s="24">
        <f t="shared" si="1142"/>
        <v>779.57657059128485</v>
      </c>
      <c r="AC2347" s="24">
        <f t="shared" si="1143"/>
        <v>672.05781019697326</v>
      </c>
      <c r="AE2347" s="14">
        <f t="shared" si="1144"/>
        <v>194.08333333333334</v>
      </c>
      <c r="AF2347" s="24">
        <f t="shared" si="1148"/>
        <v>500</v>
      </c>
      <c r="AG2347" s="3">
        <f t="shared" si="1145"/>
        <v>-1</v>
      </c>
      <c r="AH2347" s="3">
        <f>IF(AC2347&lt;=450,AthetaR30_0,IF(AC2347&gt;=650,AthetaR30_2,(IF(AC2347&lt;=550,AthetaR30_0+(AthetaR30_1-AthetaR30_0)/100*(AC2347-450),AthetaR30_1+(AthetaR30_2-AthetaR30_1)/100*(AC2347-450)))))</f>
        <v>0</v>
      </c>
      <c r="AI2347" s="3">
        <f>IF(AD2347&lt;=450,AthetaR60_0,IF(AD2347&gt;=650,AthetaR60_2,(IF(AD2347&lt;=550,AthetaR60_0+(AthetaR60_1-AthetaR60_0)/100*(AD2347-450),AthetaR60_1+(AthetaR60_2-AthetaR60_1)/100*(AD2347-450)))))</f>
        <v>0.5</v>
      </c>
      <c r="AJ2347" s="3">
        <f>IF(AE2347&lt;=450,AthetaR90_0,IF(AE2347&gt;=650,AthetaR90_2,(IF(AE2347&lt;=550,AthetaR90_0+(AthetaR90_1-AthetaR90_0)/100*(AE2347-450),AthetaR90_1+(AthetaR90_2-AthetaR90_1)/100*(AE2347-450)))))</f>
        <v>1.3</v>
      </c>
      <c r="AK2347" s="3">
        <f>IF(AF2347&lt;=450,AthetaR120_0,IF(AF2347&gt;=650,AthetaR120_2,(IF(AF2347&lt;=550,AthetaR120_0+(AthetaR120_1-AthetaR120_0)/100*(AF2347-450),AthetaR120_1+(AthetaR120_2-AthetaR120_1)/100*(AF2347-450)))))</f>
        <v>1.54</v>
      </c>
      <c r="AL2347" s="24">
        <f t="shared" si="1146"/>
        <v>779.57657059128485</v>
      </c>
      <c r="AM2347" s="14">
        <f t="shared" si="1147"/>
        <v>651.27594889859142</v>
      </c>
    </row>
    <row r="2348" spans="2:39" x14ac:dyDescent="0.25">
      <c r="B2348" s="3">
        <f t="shared" si="1130"/>
        <v>11650</v>
      </c>
      <c r="C2348" s="14">
        <f t="shared" si="1131"/>
        <v>194.16666666666666</v>
      </c>
      <c r="D2348" s="11">
        <f t="shared" si="1132"/>
        <v>1121.0827354535161</v>
      </c>
      <c r="E2348" s="11">
        <f t="shared" si="1118"/>
        <v>944.38182395432364</v>
      </c>
      <c r="F2348" s="11">
        <f t="shared" si="1133"/>
        <v>506.55476597946273</v>
      </c>
      <c r="G2348" s="11">
        <f t="shared" si="1119"/>
        <v>779.77448786733953</v>
      </c>
      <c r="H2348" s="11">
        <f t="shared" si="1120"/>
        <v>672.21790024780307</v>
      </c>
      <c r="I2348" s="24">
        <f t="shared" si="1134"/>
        <v>506.55476597946273</v>
      </c>
      <c r="J2348" s="12">
        <f t="shared" si="1121"/>
        <v>0.17216613967172076</v>
      </c>
      <c r="K2348" s="24">
        <f t="shared" si="1122"/>
        <v>671.47405269022283</v>
      </c>
      <c r="L2348" s="12">
        <f t="shared" si="1135"/>
        <v>0.15765455433510411</v>
      </c>
      <c r="M2348" s="24">
        <f t="shared" si="1136"/>
        <v>779.77448786733953</v>
      </c>
      <c r="N2348" s="12">
        <f t="shared" si="1123"/>
        <v>0.42329678491961031</v>
      </c>
      <c r="O2348" s="24">
        <f t="shared" si="1124"/>
        <v>910.3549381895748</v>
      </c>
      <c r="P2348" s="12">
        <f t="shared" si="1137"/>
        <v>0.19812275753815251</v>
      </c>
      <c r="Q2348" s="24">
        <f t="shared" si="1138"/>
        <v>672.21790024780307</v>
      </c>
      <c r="R2348" s="12">
        <f t="shared" si="1125"/>
        <v>0.24540270768066308</v>
      </c>
      <c r="S2348" s="24">
        <f t="shared" si="1126"/>
        <v>863.65255364269171</v>
      </c>
      <c r="T2348" s="12">
        <f t="shared" si="1139"/>
        <v>0.15997410549854346</v>
      </c>
      <c r="W2348" s="24">
        <f t="shared" si="1140"/>
        <v>809.60544946656557</v>
      </c>
      <c r="X2348" s="24">
        <f t="shared" si="1141"/>
        <v>771.70183964255102</v>
      </c>
      <c r="Y2348" s="13">
        <f t="shared" si="1127"/>
        <v>0.378490077640251</v>
      </c>
      <c r="Z2348" s="24">
        <f t="shared" si="1128"/>
        <v>3369.4093621939514</v>
      </c>
      <c r="AA2348" s="24">
        <f t="shared" si="1129"/>
        <v>22857.458673433728</v>
      </c>
      <c r="AB2348" s="24">
        <f t="shared" si="1142"/>
        <v>779.77448786733953</v>
      </c>
      <c r="AC2348" s="24">
        <f t="shared" si="1143"/>
        <v>672.21790024780307</v>
      </c>
      <c r="AE2348" s="14">
        <f t="shared" si="1144"/>
        <v>194.16666666666666</v>
      </c>
      <c r="AF2348" s="24">
        <f t="shared" si="1148"/>
        <v>500</v>
      </c>
      <c r="AG2348" s="3">
        <f t="shared" si="1145"/>
        <v>-1</v>
      </c>
      <c r="AH2348" s="3">
        <f>IF(AC2348&lt;=450,AthetaR30_0,IF(AC2348&gt;=650,AthetaR30_2,(IF(AC2348&lt;=550,AthetaR30_0+(AthetaR30_1-AthetaR30_0)/100*(AC2348-450),AthetaR30_1+(AthetaR30_2-AthetaR30_1)/100*(AC2348-450)))))</f>
        <v>0</v>
      </c>
      <c r="AI2348" s="3">
        <f>IF(AD2348&lt;=450,AthetaR60_0,IF(AD2348&gt;=650,AthetaR60_2,(IF(AD2348&lt;=550,AthetaR60_0+(AthetaR60_1-AthetaR60_0)/100*(AD2348-450),AthetaR60_1+(AthetaR60_2-AthetaR60_1)/100*(AD2348-450)))))</f>
        <v>0.5</v>
      </c>
      <c r="AJ2348" s="3">
        <f>IF(AE2348&lt;=450,AthetaR90_0,IF(AE2348&gt;=650,AthetaR90_2,(IF(AE2348&lt;=550,AthetaR90_0+(AthetaR90_1-AthetaR90_0)/100*(AE2348-450),AthetaR90_1+(AthetaR90_2-AthetaR90_1)/100*(AE2348-450)))))</f>
        <v>1.3</v>
      </c>
      <c r="AK2348" s="3">
        <f>IF(AF2348&lt;=450,AthetaR120_0,IF(AF2348&gt;=650,AthetaR120_2,(IF(AF2348&lt;=550,AthetaR120_0+(AthetaR120_1-AthetaR120_0)/100*(AF2348-450),AthetaR120_1+(AthetaR120_2-AthetaR120_1)/100*(AF2348-450)))))</f>
        <v>1.54</v>
      </c>
      <c r="AL2348" s="24">
        <f t="shared" si="1146"/>
        <v>779.77448786733953</v>
      </c>
      <c r="AM2348" s="14">
        <f t="shared" si="1147"/>
        <v>651.40566773323383</v>
      </c>
    </row>
    <row r="2349" spans="2:39" x14ac:dyDescent="0.25">
      <c r="B2349" s="3">
        <f t="shared" si="1130"/>
        <v>11655</v>
      </c>
      <c r="C2349" s="14">
        <f t="shared" si="1131"/>
        <v>194.25</v>
      </c>
      <c r="D2349" s="11">
        <f t="shared" si="1132"/>
        <v>1121.1469857101852</v>
      </c>
      <c r="E2349" s="11">
        <f t="shared" si="1118"/>
        <v>944.5956223029757</v>
      </c>
      <c r="F2349" s="11">
        <f t="shared" si="1133"/>
        <v>506.71242053379785</v>
      </c>
      <c r="G2349" s="11">
        <f t="shared" si="1119"/>
        <v>779.97261062487769</v>
      </c>
      <c r="H2349" s="11">
        <f t="shared" si="1120"/>
        <v>672.37787435330165</v>
      </c>
      <c r="I2349" s="24">
        <f t="shared" si="1134"/>
        <v>506.71242053379785</v>
      </c>
      <c r="J2349" s="12">
        <f t="shared" si="1121"/>
        <v>0.17213501776790335</v>
      </c>
      <c r="K2349" s="24">
        <f t="shared" si="1122"/>
        <v>671.59545478001655</v>
      </c>
      <c r="L2349" s="12">
        <f t="shared" si="1135"/>
        <v>0.15760396536487292</v>
      </c>
      <c r="M2349" s="24">
        <f t="shared" si="1136"/>
        <v>779.97261062487769</v>
      </c>
      <c r="N2349" s="12">
        <f t="shared" si="1123"/>
        <v>0.42398517723099644</v>
      </c>
      <c r="O2349" s="24">
        <f t="shared" si="1124"/>
        <v>908.87686448856743</v>
      </c>
      <c r="P2349" s="12">
        <f t="shared" si="1137"/>
        <v>0.19832668490683841</v>
      </c>
      <c r="Q2349" s="24">
        <f t="shared" si="1138"/>
        <v>672.37787435330165</v>
      </c>
      <c r="R2349" s="12">
        <f t="shared" si="1125"/>
        <v>0.24526587183326146</v>
      </c>
      <c r="S2349" s="24">
        <f t="shared" si="1126"/>
        <v>864.13439250659462</v>
      </c>
      <c r="T2349" s="12">
        <f t="shared" si="1139"/>
        <v>0.15985797006758656</v>
      </c>
      <c r="W2349" s="24">
        <f t="shared" si="1140"/>
        <v>809.98393954420578</v>
      </c>
      <c r="X2349" s="24">
        <f t="shared" si="1141"/>
        <v>770.61548718428367</v>
      </c>
      <c r="Y2349" s="13">
        <f t="shared" si="1127"/>
        <v>0.37881210161221007</v>
      </c>
      <c r="Z2349" s="24">
        <f t="shared" si="1128"/>
        <v>3365.2920689692478</v>
      </c>
      <c r="AA2349" s="24">
        <f t="shared" si="1129"/>
        <v>22846.938187068969</v>
      </c>
      <c r="AB2349" s="24">
        <f t="shared" si="1142"/>
        <v>779.97261062487769</v>
      </c>
      <c r="AC2349" s="24">
        <f t="shared" si="1143"/>
        <v>672.37787435330165</v>
      </c>
      <c r="AE2349" s="14">
        <f t="shared" si="1144"/>
        <v>194.25</v>
      </c>
      <c r="AF2349" s="24">
        <f t="shared" si="1148"/>
        <v>500</v>
      </c>
      <c r="AG2349" s="3">
        <f t="shared" si="1145"/>
        <v>-1</v>
      </c>
      <c r="AH2349" s="3">
        <f>IF(AC2349&lt;=450,AthetaR30_0,IF(AC2349&gt;=650,AthetaR30_2,(IF(AC2349&lt;=550,AthetaR30_0+(AthetaR30_1-AthetaR30_0)/100*(AC2349-450),AthetaR30_1+(AthetaR30_2-AthetaR30_1)/100*(AC2349-450)))))</f>
        <v>0</v>
      </c>
      <c r="AI2349" s="3">
        <f>IF(AD2349&lt;=450,AthetaR60_0,IF(AD2349&gt;=650,AthetaR60_2,(IF(AD2349&lt;=550,AthetaR60_0+(AthetaR60_1-AthetaR60_0)/100*(AD2349-450),AthetaR60_1+(AthetaR60_2-AthetaR60_1)/100*(AD2349-450)))))</f>
        <v>0.5</v>
      </c>
      <c r="AJ2349" s="3">
        <f>IF(AE2349&lt;=450,AthetaR90_0,IF(AE2349&gt;=650,AthetaR90_2,(IF(AE2349&lt;=550,AthetaR90_0+(AthetaR90_1-AthetaR90_0)/100*(AE2349-450),AthetaR90_1+(AthetaR90_2-AthetaR90_1)/100*(AE2349-450)))))</f>
        <v>1.3</v>
      </c>
      <c r="AK2349" s="3">
        <f>IF(AF2349&lt;=450,AthetaR120_0,IF(AF2349&gt;=650,AthetaR120_2,(IF(AF2349&lt;=550,AthetaR120_0+(AthetaR120_1-AthetaR120_0)/100*(AF2349-450),AthetaR120_1+(AthetaR120_2-AthetaR120_1)/100*(AF2349-450)))))</f>
        <v>1.54</v>
      </c>
      <c r="AL2349" s="24">
        <f t="shared" si="1146"/>
        <v>779.97261062487769</v>
      </c>
      <c r="AM2349" s="14">
        <f t="shared" si="1147"/>
        <v>651.53524011786203</v>
      </c>
    </row>
    <row r="2350" spans="2:39" x14ac:dyDescent="0.25">
      <c r="B2350" s="3">
        <f t="shared" si="1130"/>
        <v>11660</v>
      </c>
      <c r="C2350" s="14">
        <f t="shared" si="1131"/>
        <v>194.33333333333334</v>
      </c>
      <c r="D2350" s="11">
        <f t="shared" si="1132"/>
        <v>1121.2112084270952</v>
      </c>
      <c r="E2350" s="11">
        <f t="shared" si="1118"/>
        <v>944.80942065162787</v>
      </c>
      <c r="F2350" s="11">
        <f t="shared" si="1133"/>
        <v>506.87002449916275</v>
      </c>
      <c r="G2350" s="11">
        <f t="shared" si="1119"/>
        <v>780.17093730978456</v>
      </c>
      <c r="H2350" s="11">
        <f t="shared" si="1120"/>
        <v>672.53773232336926</v>
      </c>
      <c r="I2350" s="24">
        <f t="shared" si="1134"/>
        <v>506.87002449916275</v>
      </c>
      <c r="J2350" s="12">
        <f t="shared" si="1121"/>
        <v>0.17210389564801018</v>
      </c>
      <c r="K2350" s="24">
        <f t="shared" si="1122"/>
        <v>671.7169016199307</v>
      </c>
      <c r="L2350" s="12">
        <f t="shared" si="1135"/>
        <v>0.1575533892939826</v>
      </c>
      <c r="M2350" s="24">
        <f t="shared" si="1136"/>
        <v>780.17093730978456</v>
      </c>
      <c r="N2350" s="12">
        <f t="shared" si="1123"/>
        <v>0.42467094110907277</v>
      </c>
      <c r="O2350" s="24">
        <f t="shared" si="1124"/>
        <v>907.40919890811165</v>
      </c>
      <c r="P2350" s="12">
        <f t="shared" si="1137"/>
        <v>0.19852906481521232</v>
      </c>
      <c r="Q2350" s="24">
        <f t="shared" si="1138"/>
        <v>672.53773232336926</v>
      </c>
      <c r="R2350" s="12">
        <f t="shared" si="1125"/>
        <v>0.24512862072906136</v>
      </c>
      <c r="S2350" s="24">
        <f t="shared" si="1126"/>
        <v>864.6182340066041</v>
      </c>
      <c r="T2350" s="12">
        <f t="shared" si="1139"/>
        <v>0.15974164369334967</v>
      </c>
      <c r="W2350" s="24">
        <f t="shared" si="1140"/>
        <v>810.36275164581798</v>
      </c>
      <c r="X2350" s="24">
        <f t="shared" si="1141"/>
        <v>769.53858555116039</v>
      </c>
      <c r="Y2350" s="13">
        <f t="shared" si="1127"/>
        <v>0.37912911983987918</v>
      </c>
      <c r="Z2350" s="24">
        <f t="shared" si="1128"/>
        <v>3361.1667251452473</v>
      </c>
      <c r="AA2350" s="24">
        <f t="shared" si="1129"/>
        <v>22836.338773679392</v>
      </c>
      <c r="AB2350" s="24">
        <f t="shared" si="1142"/>
        <v>780.17093730978456</v>
      </c>
      <c r="AC2350" s="24">
        <f t="shared" si="1143"/>
        <v>672.53773232336926</v>
      </c>
      <c r="AE2350" s="14">
        <f t="shared" si="1144"/>
        <v>194.33333333333334</v>
      </c>
      <c r="AF2350" s="24">
        <f t="shared" si="1148"/>
        <v>500</v>
      </c>
      <c r="AG2350" s="3">
        <f t="shared" si="1145"/>
        <v>-1</v>
      </c>
      <c r="AH2350" s="3">
        <f>IF(AC2350&lt;=450,AthetaR30_0,IF(AC2350&gt;=650,AthetaR30_2,(IF(AC2350&lt;=550,AthetaR30_0+(AthetaR30_1-AthetaR30_0)/100*(AC2350-450),AthetaR30_1+(AthetaR30_2-AthetaR30_1)/100*(AC2350-450)))))</f>
        <v>0</v>
      </c>
      <c r="AI2350" s="3">
        <f>IF(AD2350&lt;=450,AthetaR60_0,IF(AD2350&gt;=650,AthetaR60_2,(IF(AD2350&lt;=550,AthetaR60_0+(AthetaR60_1-AthetaR60_0)/100*(AD2350-450),AthetaR60_1+(AthetaR60_2-AthetaR60_1)/100*(AD2350-450)))))</f>
        <v>0.5</v>
      </c>
      <c r="AJ2350" s="3">
        <f>IF(AE2350&lt;=450,AthetaR90_0,IF(AE2350&gt;=650,AthetaR90_2,(IF(AE2350&lt;=550,AthetaR90_0+(AthetaR90_1-AthetaR90_0)/100*(AE2350-450),AthetaR90_1+(AthetaR90_2-AthetaR90_1)/100*(AE2350-450)))))</f>
        <v>1.3</v>
      </c>
      <c r="AK2350" s="3">
        <f>IF(AF2350&lt;=450,AthetaR120_0,IF(AF2350&gt;=650,AthetaR120_2,(IF(AF2350&lt;=550,AthetaR120_0+(AthetaR120_1-AthetaR120_0)/100*(AF2350-450),AthetaR120_1+(AthetaR120_2-AthetaR120_1)/100*(AF2350-450)))))</f>
        <v>1.54</v>
      </c>
      <c r="AL2350" s="24">
        <f t="shared" si="1146"/>
        <v>780.17093730978456</v>
      </c>
      <c r="AM2350" s="14">
        <f t="shared" si="1147"/>
        <v>651.66466620441724</v>
      </c>
    </row>
    <row r="2351" spans="2:39" x14ac:dyDescent="0.25">
      <c r="B2351" s="3">
        <f t="shared" si="1130"/>
        <v>11665</v>
      </c>
      <c r="C2351" s="14">
        <f t="shared" si="1131"/>
        <v>194.41666666666666</v>
      </c>
      <c r="D2351" s="11">
        <f t="shared" si="1132"/>
        <v>1121.2754036278443</v>
      </c>
      <c r="E2351" s="11">
        <f t="shared" si="1118"/>
        <v>945.02321900027982</v>
      </c>
      <c r="F2351" s="11">
        <f t="shared" si="1133"/>
        <v>507.02757788845673</v>
      </c>
      <c r="G2351" s="11">
        <f t="shared" si="1119"/>
        <v>780.36946637459982</v>
      </c>
      <c r="H2351" s="11">
        <f t="shared" si="1120"/>
        <v>672.69747396706259</v>
      </c>
      <c r="I2351" s="24">
        <f t="shared" si="1134"/>
        <v>507.02757788845673</v>
      </c>
      <c r="J2351" s="12">
        <f t="shared" si="1121"/>
        <v>0.17207277332312185</v>
      </c>
      <c r="K2351" s="24">
        <f t="shared" si="1122"/>
        <v>671.83839319144124</v>
      </c>
      <c r="L2351" s="12">
        <f t="shared" si="1135"/>
        <v>0.15750282613280334</v>
      </c>
      <c r="M2351" s="24">
        <f t="shared" si="1136"/>
        <v>780.36946637459982</v>
      </c>
      <c r="N2351" s="12">
        <f t="shared" si="1123"/>
        <v>0.4253540851857332</v>
      </c>
      <c r="O2351" s="24">
        <f t="shared" si="1124"/>
        <v>905.95184551494845</v>
      </c>
      <c r="P2351" s="12">
        <f t="shared" si="1137"/>
        <v>0.19872990391656795</v>
      </c>
      <c r="Q2351" s="24">
        <f t="shared" si="1138"/>
        <v>672.69747396706259</v>
      </c>
      <c r="R2351" s="12">
        <f t="shared" si="1125"/>
        <v>0.24499095274893917</v>
      </c>
      <c r="S2351" s="24">
        <f t="shared" si="1126"/>
        <v>865.10408968624006</v>
      </c>
      <c r="T2351" s="12">
        <f t="shared" si="1139"/>
        <v>0.15962512552832026</v>
      </c>
      <c r="W2351" s="24">
        <f t="shared" si="1140"/>
        <v>810.74188076565781</v>
      </c>
      <c r="X2351" s="24">
        <f t="shared" si="1141"/>
        <v>768.47102713025652</v>
      </c>
      <c r="Y2351" s="13">
        <f t="shared" si="1127"/>
        <v>0.37944116226425406</v>
      </c>
      <c r="Z2351" s="24">
        <f t="shared" si="1128"/>
        <v>3357.0334558655504</v>
      </c>
      <c r="AA2351" s="24">
        <f t="shared" si="1129"/>
        <v>22825.660966874311</v>
      </c>
      <c r="AB2351" s="24">
        <f t="shared" si="1142"/>
        <v>780.36946637459982</v>
      </c>
      <c r="AC2351" s="24">
        <f t="shared" si="1143"/>
        <v>672.69747396706259</v>
      </c>
      <c r="AE2351" s="14">
        <f t="shared" si="1144"/>
        <v>194.41666666666666</v>
      </c>
      <c r="AF2351" s="24">
        <f t="shared" si="1148"/>
        <v>500</v>
      </c>
      <c r="AG2351" s="3">
        <f t="shared" si="1145"/>
        <v>-1</v>
      </c>
      <c r="AH2351" s="3">
        <f>IF(AC2351&lt;=450,AthetaR30_0,IF(AC2351&gt;=650,AthetaR30_2,(IF(AC2351&lt;=550,AthetaR30_0+(AthetaR30_1-AthetaR30_0)/100*(AC2351-450),AthetaR30_1+(AthetaR30_2-AthetaR30_1)/100*(AC2351-450)))))</f>
        <v>0</v>
      </c>
      <c r="AI2351" s="3">
        <f>IF(AD2351&lt;=450,AthetaR60_0,IF(AD2351&gt;=650,AthetaR60_2,(IF(AD2351&lt;=550,AthetaR60_0+(AthetaR60_1-AthetaR60_0)/100*(AD2351-450),AthetaR60_1+(AthetaR60_2-AthetaR60_1)/100*(AD2351-450)))))</f>
        <v>0.5</v>
      </c>
      <c r="AJ2351" s="3">
        <f>IF(AE2351&lt;=450,AthetaR90_0,IF(AE2351&gt;=650,AthetaR90_2,(IF(AE2351&lt;=550,AthetaR90_0+(AthetaR90_1-AthetaR90_0)/100*(AE2351-450),AthetaR90_1+(AthetaR90_2-AthetaR90_1)/100*(AE2351-450)))))</f>
        <v>1.3</v>
      </c>
      <c r="AK2351" s="3">
        <f>IF(AF2351&lt;=450,AthetaR120_0,IF(AF2351&gt;=650,AthetaR120_2,(IF(AF2351&lt;=550,AthetaR120_0+(AthetaR120_1-AthetaR120_0)/100*(AF2351-450),AthetaR120_1+(AthetaR120_2-AthetaR120_1)/100*(AF2351-450)))))</f>
        <v>1.54</v>
      </c>
      <c r="AL2351" s="24">
        <f t="shared" si="1146"/>
        <v>780.36946637459982</v>
      </c>
      <c r="AM2351" s="14">
        <f t="shared" si="1147"/>
        <v>651.79394614237935</v>
      </c>
    </row>
    <row r="2352" spans="2:39" x14ac:dyDescent="0.25">
      <c r="B2352" s="3">
        <f t="shared" si="1130"/>
        <v>11670</v>
      </c>
      <c r="C2352" s="14">
        <f t="shared" si="1131"/>
        <v>194.5</v>
      </c>
      <c r="D2352" s="11">
        <f t="shared" si="1132"/>
        <v>1121.3395713360014</v>
      </c>
      <c r="E2352" s="11">
        <f t="shared" si="1118"/>
        <v>945.237017348932</v>
      </c>
      <c r="F2352" s="11">
        <f t="shared" si="1133"/>
        <v>507.18508071458956</v>
      </c>
      <c r="G2352" s="11">
        <f t="shared" si="1119"/>
        <v>780.56819627851644</v>
      </c>
      <c r="H2352" s="11">
        <f t="shared" si="1120"/>
        <v>672.85709909259094</v>
      </c>
      <c r="I2352" s="24">
        <f t="shared" si="1134"/>
        <v>507.18508071458956</v>
      </c>
      <c r="J2352" s="12">
        <f t="shared" si="1121"/>
        <v>0.17204165080431746</v>
      </c>
      <c r="K2352" s="24">
        <f t="shared" si="1122"/>
        <v>671.95992947598552</v>
      </c>
      <c r="L2352" s="12">
        <f t="shared" si="1135"/>
        <v>0.1574522758916389</v>
      </c>
      <c r="M2352" s="24">
        <f t="shared" si="1136"/>
        <v>780.56819627851644</v>
      </c>
      <c r="N2352" s="12">
        <f t="shared" si="1123"/>
        <v>0.42603461812248755</v>
      </c>
      <c r="O2352" s="24">
        <f t="shared" si="1124"/>
        <v>904.5047094284414</v>
      </c>
      <c r="P2352" s="12">
        <f t="shared" si="1137"/>
        <v>0.19892920886226609</v>
      </c>
      <c r="Q2352" s="24">
        <f t="shared" si="1138"/>
        <v>672.85709909259094</v>
      </c>
      <c r="R2352" s="12">
        <f t="shared" si="1125"/>
        <v>0.24485286626695832</v>
      </c>
      <c r="S2352" s="24">
        <f t="shared" si="1126"/>
        <v>865.59197117242923</v>
      </c>
      <c r="T2352" s="12">
        <f t="shared" si="1139"/>
        <v>0.15950841472097763</v>
      </c>
      <c r="W2352" s="24">
        <f t="shared" si="1140"/>
        <v>811.12132192792205</v>
      </c>
      <c r="X2352" s="24">
        <f t="shared" si="1141"/>
        <v>767.41270577176761</v>
      </c>
      <c r="Y2352" s="13">
        <f t="shared" si="1127"/>
        <v>0.37974825877551543</v>
      </c>
      <c r="Z2352" s="24">
        <f t="shared" si="1128"/>
        <v>3352.8923855252488</v>
      </c>
      <c r="AA2352" s="24">
        <f t="shared" si="1129"/>
        <v>22814.905298665286</v>
      </c>
      <c r="AB2352" s="24">
        <f t="shared" si="1142"/>
        <v>780.56819627851644</v>
      </c>
      <c r="AC2352" s="24">
        <f t="shared" si="1143"/>
        <v>672.85709909259094</v>
      </c>
      <c r="AE2352" s="14">
        <f t="shared" si="1144"/>
        <v>194.5</v>
      </c>
      <c r="AF2352" s="24">
        <f t="shared" si="1148"/>
        <v>500</v>
      </c>
      <c r="AG2352" s="3">
        <f t="shared" si="1145"/>
        <v>-1</v>
      </c>
      <c r="AH2352" s="3">
        <f>IF(AC2352&lt;=450,AthetaR30_0,IF(AC2352&gt;=650,AthetaR30_2,(IF(AC2352&lt;=550,AthetaR30_0+(AthetaR30_1-AthetaR30_0)/100*(AC2352-450),AthetaR30_1+(AthetaR30_2-AthetaR30_1)/100*(AC2352-450)))))</f>
        <v>0</v>
      </c>
      <c r="AI2352" s="3">
        <f>IF(AD2352&lt;=450,AthetaR60_0,IF(AD2352&gt;=650,AthetaR60_2,(IF(AD2352&lt;=550,AthetaR60_0+(AthetaR60_1-AthetaR60_0)/100*(AD2352-450),AthetaR60_1+(AthetaR60_2-AthetaR60_1)/100*(AD2352-450)))))</f>
        <v>0.5</v>
      </c>
      <c r="AJ2352" s="3">
        <f>IF(AE2352&lt;=450,AthetaR90_0,IF(AE2352&gt;=650,AthetaR90_2,(IF(AE2352&lt;=550,AthetaR90_0+(AthetaR90_1-AthetaR90_0)/100*(AE2352-450),AthetaR90_1+(AthetaR90_2-AthetaR90_1)/100*(AE2352-450)))))</f>
        <v>1.3</v>
      </c>
      <c r="AK2352" s="3">
        <f>IF(AF2352&lt;=450,AthetaR120_0,IF(AF2352&gt;=650,AthetaR120_2,(IF(AF2352&lt;=550,AthetaR120_0+(AthetaR120_1-AthetaR120_0)/100*(AF2352-450),AthetaR120_1+(AthetaR120_2-AthetaR120_1)/100*(AF2352-450)))))</f>
        <v>1.54</v>
      </c>
      <c r="AL2352" s="24">
        <f t="shared" si="1146"/>
        <v>780.56819627851644</v>
      </c>
      <c r="AM2352" s="14">
        <f t="shared" si="1147"/>
        <v>651.92308007876363</v>
      </c>
    </row>
    <row r="2353" spans="2:39" x14ac:dyDescent="0.25">
      <c r="B2353" s="3">
        <f t="shared" si="1130"/>
        <v>11675</v>
      </c>
      <c r="C2353" s="14">
        <f t="shared" si="1131"/>
        <v>194.58333333333334</v>
      </c>
      <c r="D2353" s="11">
        <f t="shared" si="1132"/>
        <v>1121.4037115751044</v>
      </c>
      <c r="E2353" s="11">
        <f t="shared" si="1118"/>
        <v>945.45081569758418</v>
      </c>
      <c r="F2353" s="11">
        <f t="shared" si="1133"/>
        <v>507.34253299048117</v>
      </c>
      <c r="G2353" s="11">
        <f t="shared" si="1119"/>
        <v>780.76712548737873</v>
      </c>
      <c r="H2353" s="11">
        <f t="shared" si="1120"/>
        <v>673.01660750731196</v>
      </c>
      <c r="I2353" s="24">
        <f t="shared" si="1134"/>
        <v>507.34253299048117</v>
      </c>
      <c r="J2353" s="12">
        <f t="shared" si="1121"/>
        <v>0.17201052810267484</v>
      </c>
      <c r="K2353" s="24">
        <f t="shared" si="1122"/>
        <v>672.08151045496129</v>
      </c>
      <c r="L2353" s="12">
        <f t="shared" si="1135"/>
        <v>0.15740173858081721</v>
      </c>
      <c r="M2353" s="24">
        <f t="shared" si="1136"/>
        <v>780.76712548737873</v>
      </c>
      <c r="N2353" s="12">
        <f t="shared" si="1123"/>
        <v>0.42671254860912322</v>
      </c>
      <c r="O2353" s="24">
        <f t="shared" si="1124"/>
        <v>903.06769680758975</v>
      </c>
      <c r="P2353" s="12">
        <f t="shared" si="1137"/>
        <v>0.19912698630135614</v>
      </c>
      <c r="Q2353" s="24">
        <f t="shared" si="1138"/>
        <v>673.01660750731196</v>
      </c>
      <c r="R2353" s="12">
        <f t="shared" si="1125"/>
        <v>0.24471435965034768</v>
      </c>
      <c r="S2353" s="24">
        <f t="shared" si="1126"/>
        <v>866.0818901762168</v>
      </c>
      <c r="T2353" s="12">
        <f t="shared" si="1139"/>
        <v>0.15939151041590674</v>
      </c>
      <c r="W2353" s="24">
        <f t="shared" si="1140"/>
        <v>811.50107018669758</v>
      </c>
      <c r="X2353" s="24">
        <f t="shared" si="1141"/>
        <v>766.36351676657182</v>
      </c>
      <c r="Y2353" s="13">
        <f t="shared" si="1127"/>
        <v>0.38005043921027348</v>
      </c>
      <c r="Z2353" s="24">
        <f t="shared" si="1128"/>
        <v>3348.7436377721651</v>
      </c>
      <c r="AA2353" s="24">
        <f t="shared" si="1129"/>
        <v>22804.072299461091</v>
      </c>
      <c r="AB2353" s="24">
        <f t="shared" si="1142"/>
        <v>780.76712548737873</v>
      </c>
      <c r="AC2353" s="24">
        <f t="shared" si="1143"/>
        <v>673.01660750731196</v>
      </c>
      <c r="AE2353" s="14">
        <f t="shared" si="1144"/>
        <v>194.58333333333334</v>
      </c>
      <c r="AF2353" s="24">
        <f t="shared" si="1148"/>
        <v>500</v>
      </c>
      <c r="AG2353" s="3">
        <f t="shared" si="1145"/>
        <v>-1</v>
      </c>
      <c r="AH2353" s="3">
        <f>IF(AC2353&lt;=450,AthetaR30_0,IF(AC2353&gt;=650,AthetaR30_2,(IF(AC2353&lt;=550,AthetaR30_0+(AthetaR30_1-AthetaR30_0)/100*(AC2353-450),AthetaR30_1+(AthetaR30_2-AthetaR30_1)/100*(AC2353-450)))))</f>
        <v>0</v>
      </c>
      <c r="AI2353" s="3">
        <f>IF(AD2353&lt;=450,AthetaR60_0,IF(AD2353&gt;=650,AthetaR60_2,(IF(AD2353&lt;=550,AthetaR60_0+(AthetaR60_1-AthetaR60_0)/100*(AD2353-450),AthetaR60_1+(AthetaR60_2-AthetaR60_1)/100*(AD2353-450)))))</f>
        <v>0.5</v>
      </c>
      <c r="AJ2353" s="3">
        <f>IF(AE2353&lt;=450,AthetaR90_0,IF(AE2353&gt;=650,AthetaR90_2,(IF(AE2353&lt;=550,AthetaR90_0+(AthetaR90_1-AthetaR90_0)/100*(AE2353-450),AthetaR90_1+(AthetaR90_2-AthetaR90_1)/100*(AE2353-450)))))</f>
        <v>1.3</v>
      </c>
      <c r="AK2353" s="3">
        <f>IF(AF2353&lt;=450,AthetaR120_0,IF(AF2353&gt;=650,AthetaR120_2,(IF(AF2353&lt;=550,AthetaR120_0+(AthetaR120_1-AthetaR120_0)/100*(AF2353-450),AthetaR120_1+(AthetaR120_2-AthetaR120_1)/100*(AF2353-450)))))</f>
        <v>1.54</v>
      </c>
      <c r="AL2353" s="24">
        <f t="shared" si="1146"/>
        <v>780.76712548737873</v>
      </c>
      <c r="AM2353" s="14">
        <f t="shared" si="1147"/>
        <v>652.05206815811721</v>
      </c>
    </row>
    <row r="2354" spans="2:39" x14ac:dyDescent="0.25">
      <c r="B2354" s="3">
        <f t="shared" si="1130"/>
        <v>11680</v>
      </c>
      <c r="C2354" s="14">
        <f t="shared" si="1131"/>
        <v>194.66666666666666</v>
      </c>
      <c r="D2354" s="11">
        <f t="shared" si="1132"/>
        <v>1121.4678243686615</v>
      </c>
      <c r="E2354" s="11">
        <f t="shared" si="1118"/>
        <v>945.66461404623612</v>
      </c>
      <c r="F2354" s="11">
        <f t="shared" si="1133"/>
        <v>507.49993472906198</v>
      </c>
      <c r="G2354" s="11">
        <f t="shared" si="1119"/>
        <v>780.96625247368013</v>
      </c>
      <c r="H2354" s="11">
        <f t="shared" si="1120"/>
        <v>673.17599901772792</v>
      </c>
      <c r="I2354" s="24">
        <f t="shared" si="1134"/>
        <v>507.49993472906198</v>
      </c>
      <c r="J2354" s="12">
        <f t="shared" si="1121"/>
        <v>0.17197940522927024</v>
      </c>
      <c r="K2354" s="24">
        <f t="shared" si="1122"/>
        <v>672.20313610972835</v>
      </c>
      <c r="L2354" s="12">
        <f t="shared" si="1135"/>
        <v>0.15735121421061193</v>
      </c>
      <c r="M2354" s="24">
        <f t="shared" si="1136"/>
        <v>780.96625247368013</v>
      </c>
      <c r="N2354" s="12">
        <f t="shared" si="1123"/>
        <v>0.4273878853623892</v>
      </c>
      <c r="O2354" s="24">
        <f t="shared" si="1124"/>
        <v>901.64071483821476</v>
      </c>
      <c r="P2354" s="12">
        <f t="shared" si="1137"/>
        <v>0.19932324287978756</v>
      </c>
      <c r="Q2354" s="24">
        <f t="shared" si="1138"/>
        <v>673.17599901772792</v>
      </c>
      <c r="R2354" s="12">
        <f t="shared" si="1125"/>
        <v>0.24457543125947903</v>
      </c>
      <c r="S2354" s="24">
        <f t="shared" si="1126"/>
        <v>866.5738584934885</v>
      </c>
      <c r="T2354" s="12">
        <f t="shared" si="1139"/>
        <v>0.15927441175367008</v>
      </c>
      <c r="W2354" s="24">
        <f t="shared" si="1140"/>
        <v>811.8811206259079</v>
      </c>
      <c r="X2354" s="24">
        <f t="shared" si="1141"/>
        <v>765.32335682416203</v>
      </c>
      <c r="Y2354" s="13">
        <f t="shared" si="1127"/>
        <v>0.38034773334891719</v>
      </c>
      <c r="Z2354" s="24">
        <f t="shared" si="1128"/>
        <v>3344.5873355082058</v>
      </c>
      <c r="AA2354" s="24">
        <f t="shared" si="1129"/>
        <v>22793.162498064332</v>
      </c>
      <c r="AB2354" s="24">
        <f t="shared" si="1142"/>
        <v>780.96625247368013</v>
      </c>
      <c r="AC2354" s="24">
        <f t="shared" si="1143"/>
        <v>673.17599901772792</v>
      </c>
      <c r="AE2354" s="14">
        <f t="shared" si="1144"/>
        <v>194.66666666666666</v>
      </c>
      <c r="AF2354" s="24">
        <f t="shared" si="1148"/>
        <v>500</v>
      </c>
      <c r="AG2354" s="3">
        <f t="shared" si="1145"/>
        <v>-1</v>
      </c>
      <c r="AH2354" s="3">
        <f>IF(AC2354&lt;=450,AthetaR30_0,IF(AC2354&gt;=650,AthetaR30_2,(IF(AC2354&lt;=550,AthetaR30_0+(AthetaR30_1-AthetaR30_0)/100*(AC2354-450),AthetaR30_1+(AthetaR30_2-AthetaR30_1)/100*(AC2354-450)))))</f>
        <v>0</v>
      </c>
      <c r="AI2354" s="3">
        <f>IF(AD2354&lt;=450,AthetaR60_0,IF(AD2354&gt;=650,AthetaR60_2,(IF(AD2354&lt;=550,AthetaR60_0+(AthetaR60_1-AthetaR60_0)/100*(AD2354-450),AthetaR60_1+(AthetaR60_2-AthetaR60_1)/100*(AD2354-450)))))</f>
        <v>0.5</v>
      </c>
      <c r="AJ2354" s="3">
        <f>IF(AE2354&lt;=450,AthetaR90_0,IF(AE2354&gt;=650,AthetaR90_2,(IF(AE2354&lt;=550,AthetaR90_0+(AthetaR90_1-AthetaR90_0)/100*(AE2354-450),AthetaR90_1+(AthetaR90_2-AthetaR90_1)/100*(AE2354-450)))))</f>
        <v>1.3</v>
      </c>
      <c r="AK2354" s="3">
        <f>IF(AF2354&lt;=450,AthetaR120_0,IF(AF2354&gt;=650,AthetaR120_2,(IF(AF2354&lt;=550,AthetaR120_0+(AthetaR120_1-AthetaR120_0)/100*(AF2354-450),AthetaR120_1+(AthetaR120_2-AthetaR120_1)/100*(AF2354-450)))))</f>
        <v>1.54</v>
      </c>
      <c r="AL2354" s="24">
        <f t="shared" si="1146"/>
        <v>780.96625247368013</v>
      </c>
      <c r="AM2354" s="14">
        <f t="shared" si="1147"/>
        <v>652.18091052251657</v>
      </c>
    </row>
    <row r="2355" spans="2:39" x14ac:dyDescent="0.25">
      <c r="B2355" s="3">
        <f t="shared" si="1130"/>
        <v>11685</v>
      </c>
      <c r="C2355" s="14">
        <f t="shared" si="1131"/>
        <v>194.75</v>
      </c>
      <c r="D2355" s="11">
        <f t="shared" si="1132"/>
        <v>1121.5319097401502</v>
      </c>
      <c r="E2355" s="11">
        <f t="shared" si="1118"/>
        <v>945.8784123948883</v>
      </c>
      <c r="F2355" s="11">
        <f t="shared" si="1133"/>
        <v>507.6572859432726</v>
      </c>
      <c r="G2355" s="11">
        <f t="shared" si="1119"/>
        <v>781.16557571655994</v>
      </c>
      <c r="H2355" s="11">
        <f t="shared" si="1120"/>
        <v>673.33527342948162</v>
      </c>
      <c r="I2355" s="24">
        <f t="shared" si="1134"/>
        <v>507.6572859432726</v>
      </c>
      <c r="J2355" s="12">
        <f t="shared" si="1121"/>
        <v>0.17194828219517855</v>
      </c>
      <c r="K2355" s="24">
        <f t="shared" si="1122"/>
        <v>672.32480642160704</v>
      </c>
      <c r="L2355" s="12">
        <f t="shared" si="1135"/>
        <v>0.15730070279130495</v>
      </c>
      <c r="M2355" s="24">
        <f t="shared" si="1136"/>
        <v>781.16557571655994</v>
      </c>
      <c r="N2355" s="12">
        <f t="shared" si="1123"/>
        <v>0.42806063712470205</v>
      </c>
      <c r="O2355" s="24">
        <f t="shared" si="1124"/>
        <v>900.22367172031704</v>
      </c>
      <c r="P2355" s="12">
        <f t="shared" si="1137"/>
        <v>0.19951798523998857</v>
      </c>
      <c r="Q2355" s="24">
        <f t="shared" si="1138"/>
        <v>673.33527342948162</v>
      </c>
      <c r="R2355" s="12">
        <f t="shared" si="1125"/>
        <v>0.24443607944784496</v>
      </c>
      <c r="S2355" s="24">
        <f t="shared" si="1126"/>
        <v>867.06788800569689</v>
      </c>
      <c r="T2355" s="12">
        <f t="shared" si="1139"/>
        <v>0.15915711787088152</v>
      </c>
      <c r="W2355" s="24">
        <f t="shared" si="1140"/>
        <v>812.26146835925681</v>
      </c>
      <c r="X2355" s="24">
        <f t="shared" si="1141"/>
        <v>764.29212405094393</v>
      </c>
      <c r="Y2355" s="13">
        <f t="shared" si="1127"/>
        <v>0.38064017091303015</v>
      </c>
      <c r="Z2355" s="24">
        <f t="shared" si="1128"/>
        <v>3340.4236008907874</v>
      </c>
      <c r="AA2355" s="24">
        <f t="shared" si="1129"/>
        <v>22782.176421667311</v>
      </c>
      <c r="AB2355" s="24">
        <f t="shared" si="1142"/>
        <v>781.16557571655994</v>
      </c>
      <c r="AC2355" s="24">
        <f t="shared" si="1143"/>
        <v>673.33527342948162</v>
      </c>
      <c r="AE2355" s="14">
        <f t="shared" si="1144"/>
        <v>194.75</v>
      </c>
      <c r="AF2355" s="24">
        <f t="shared" si="1148"/>
        <v>500</v>
      </c>
      <c r="AG2355" s="3">
        <f t="shared" si="1145"/>
        <v>-1</v>
      </c>
      <c r="AH2355" s="3">
        <f>IF(AC2355&lt;=450,AthetaR30_0,IF(AC2355&gt;=650,AthetaR30_2,(IF(AC2355&lt;=550,AthetaR30_0+(AthetaR30_1-AthetaR30_0)/100*(AC2355-450),AthetaR30_1+(AthetaR30_2-AthetaR30_1)/100*(AC2355-450)))))</f>
        <v>0</v>
      </c>
      <c r="AI2355" s="3">
        <f>IF(AD2355&lt;=450,AthetaR60_0,IF(AD2355&gt;=650,AthetaR60_2,(IF(AD2355&lt;=550,AthetaR60_0+(AthetaR60_1-AthetaR60_0)/100*(AD2355-450),AthetaR60_1+(AthetaR60_2-AthetaR60_1)/100*(AD2355-450)))))</f>
        <v>0.5</v>
      </c>
      <c r="AJ2355" s="3">
        <f>IF(AE2355&lt;=450,AthetaR90_0,IF(AE2355&gt;=650,AthetaR90_2,(IF(AE2355&lt;=550,AthetaR90_0+(AthetaR90_1-AthetaR90_0)/100*(AE2355-450),AthetaR90_1+(AthetaR90_2-AthetaR90_1)/100*(AE2355-450)))))</f>
        <v>1.3</v>
      </c>
      <c r="AK2355" s="3">
        <f>IF(AF2355&lt;=450,AthetaR120_0,IF(AF2355&gt;=650,AthetaR120_2,(IF(AF2355&lt;=550,AthetaR120_0+(AthetaR120_1-AthetaR120_0)/100*(AF2355-450),AthetaR120_1+(AthetaR120_2-AthetaR120_1)/100*(AF2355-450)))))</f>
        <v>1.54</v>
      </c>
      <c r="AL2355" s="24">
        <f t="shared" si="1146"/>
        <v>781.16557571655994</v>
      </c>
      <c r="AM2355" s="14">
        <f t="shared" si="1147"/>
        <v>652.30960731156438</v>
      </c>
    </row>
    <row r="2356" spans="2:39" x14ac:dyDescent="0.25">
      <c r="B2356" s="3">
        <f t="shared" si="1130"/>
        <v>11690</v>
      </c>
      <c r="C2356" s="14">
        <f t="shared" si="1131"/>
        <v>194.83333333333334</v>
      </c>
      <c r="D2356" s="11">
        <f t="shared" si="1132"/>
        <v>1121.5959677130186</v>
      </c>
      <c r="E2356" s="11">
        <f t="shared" si="1118"/>
        <v>946.09221074354036</v>
      </c>
      <c r="F2356" s="11">
        <f t="shared" si="1133"/>
        <v>507.8145866460639</v>
      </c>
      <c r="G2356" s="11">
        <f t="shared" si="1119"/>
        <v>781.36509370179988</v>
      </c>
      <c r="H2356" s="11">
        <f t="shared" si="1120"/>
        <v>673.49443054735252</v>
      </c>
      <c r="I2356" s="24">
        <f t="shared" si="1134"/>
        <v>507.8145866460639</v>
      </c>
      <c r="J2356" s="12">
        <f t="shared" si="1121"/>
        <v>0.17191715901147309</v>
      </c>
      <c r="K2356" s="24">
        <f t="shared" si="1122"/>
        <v>672.44652137187916</v>
      </c>
      <c r="L2356" s="12">
        <f t="shared" si="1135"/>
        <v>0.1572502043331355</v>
      </c>
      <c r="M2356" s="24">
        <f t="shared" si="1136"/>
        <v>781.36509370179988</v>
      </c>
      <c r="N2356" s="12">
        <f t="shared" si="1123"/>
        <v>0.42873081266287499</v>
      </c>
      <c r="O2356" s="24">
        <f t="shared" si="1124"/>
        <v>898.81647665560035</v>
      </c>
      <c r="P2356" s="12">
        <f t="shared" si="1137"/>
        <v>0.199711220020171</v>
      </c>
      <c r="Q2356" s="24">
        <f t="shared" si="1138"/>
        <v>673.49443054735252</v>
      </c>
      <c r="R2356" s="12">
        <f t="shared" si="1125"/>
        <v>0.24429630256203755</v>
      </c>
      <c r="S2356" s="24">
        <f t="shared" si="1126"/>
        <v>867.56399068059636</v>
      </c>
      <c r="T2356" s="12">
        <f t="shared" si="1139"/>
        <v>0.15903962790011836</v>
      </c>
      <c r="W2356" s="24">
        <f t="shared" si="1140"/>
        <v>812.64210853016982</v>
      </c>
      <c r="X2356" s="24">
        <f t="shared" si="1141"/>
        <v>763.26971792889015</v>
      </c>
      <c r="Y2356" s="13">
        <f t="shared" si="1127"/>
        <v>0.38092778156289864</v>
      </c>
      <c r="Z2356" s="24">
        <f t="shared" si="1128"/>
        <v>3336.2525553342634</v>
      </c>
      <c r="AA2356" s="24">
        <f t="shared" si="1129"/>
        <v>22771.114595848892</v>
      </c>
      <c r="AB2356" s="24">
        <f t="shared" si="1142"/>
        <v>781.36509370179988</v>
      </c>
      <c r="AC2356" s="24">
        <f t="shared" si="1143"/>
        <v>673.49443054735252</v>
      </c>
      <c r="AE2356" s="14">
        <f t="shared" si="1144"/>
        <v>194.83333333333334</v>
      </c>
      <c r="AF2356" s="24">
        <f t="shared" si="1148"/>
        <v>500</v>
      </c>
      <c r="AG2356" s="3">
        <f t="shared" si="1145"/>
        <v>-1</v>
      </c>
      <c r="AH2356" s="3">
        <f>IF(AC2356&lt;=450,AthetaR30_0,IF(AC2356&gt;=650,AthetaR30_2,(IF(AC2356&lt;=550,AthetaR30_0+(AthetaR30_1-AthetaR30_0)/100*(AC2356-450),AthetaR30_1+(AthetaR30_2-AthetaR30_1)/100*(AC2356-450)))))</f>
        <v>0</v>
      </c>
      <c r="AI2356" s="3">
        <f>IF(AD2356&lt;=450,AthetaR60_0,IF(AD2356&gt;=650,AthetaR60_2,(IF(AD2356&lt;=550,AthetaR60_0+(AthetaR60_1-AthetaR60_0)/100*(AD2356-450),AthetaR60_1+(AthetaR60_2-AthetaR60_1)/100*(AD2356-450)))))</f>
        <v>0.5</v>
      </c>
      <c r="AJ2356" s="3">
        <f>IF(AE2356&lt;=450,AthetaR90_0,IF(AE2356&gt;=650,AthetaR90_2,(IF(AE2356&lt;=550,AthetaR90_0+(AthetaR90_1-AthetaR90_0)/100*(AE2356-450),AthetaR90_1+(AthetaR90_2-AthetaR90_1)/100*(AE2356-450)))))</f>
        <v>1.3</v>
      </c>
      <c r="AK2356" s="3">
        <f>IF(AF2356&lt;=450,AthetaR120_0,IF(AF2356&gt;=650,AthetaR120_2,(IF(AF2356&lt;=550,AthetaR120_0+(AthetaR120_1-AthetaR120_0)/100*(AF2356-450),AthetaR120_1+(AthetaR120_2-AthetaR120_1)/100*(AF2356-450)))))</f>
        <v>1.54</v>
      </c>
      <c r="AL2356" s="24">
        <f t="shared" si="1146"/>
        <v>781.36509370179988</v>
      </c>
      <c r="AM2356" s="14">
        <f t="shared" si="1147"/>
        <v>652.43815866238742</v>
      </c>
    </row>
    <row r="2357" spans="2:39" x14ac:dyDescent="0.25">
      <c r="B2357" s="3">
        <f t="shared" si="1130"/>
        <v>11695</v>
      </c>
      <c r="C2357" s="14">
        <f t="shared" si="1131"/>
        <v>194.91666666666666</v>
      </c>
      <c r="D2357" s="11">
        <f t="shared" si="1132"/>
        <v>1121.6599983106839</v>
      </c>
      <c r="E2357" s="11">
        <f t="shared" si="1118"/>
        <v>946.30600909219243</v>
      </c>
      <c r="F2357" s="11">
        <f t="shared" si="1133"/>
        <v>507.97183685039704</v>
      </c>
      <c r="G2357" s="11">
        <f t="shared" si="1119"/>
        <v>781.56480492182004</v>
      </c>
      <c r="H2357" s="11">
        <f t="shared" si="1120"/>
        <v>673.65347017525266</v>
      </c>
      <c r="I2357" s="24">
        <f t="shared" si="1134"/>
        <v>507.97183685039704</v>
      </c>
      <c r="J2357" s="12">
        <f t="shared" si="1121"/>
        <v>0.17188603568922559</v>
      </c>
      <c r="K2357" s="24">
        <f t="shared" si="1122"/>
        <v>672.56828094178809</v>
      </c>
      <c r="L2357" s="12">
        <f t="shared" si="1135"/>
        <v>0.1571997188463394</v>
      </c>
      <c r="M2357" s="24">
        <f t="shared" si="1136"/>
        <v>781.56480492182004</v>
      </c>
      <c r="N2357" s="12">
        <f t="shared" si="1123"/>
        <v>0.42939842076686885</v>
      </c>
      <c r="O2357" s="24">
        <f t="shared" si="1124"/>
        <v>897.41903983516022</v>
      </c>
      <c r="P2357" s="12">
        <f t="shared" si="1137"/>
        <v>0.19990295385387502</v>
      </c>
      <c r="Q2357" s="24">
        <f t="shared" si="1138"/>
        <v>673.65347017525266</v>
      </c>
      <c r="R2357" s="12">
        <f t="shared" si="1125"/>
        <v>0.24415609894172563</v>
      </c>
      <c r="S2357" s="24">
        <f t="shared" si="1126"/>
        <v>868.06217857298498</v>
      </c>
      <c r="T2357" s="12">
        <f t="shared" si="1139"/>
        <v>0.15892194096996118</v>
      </c>
      <c r="W2357" s="24">
        <f t="shared" si="1140"/>
        <v>813.02303631173277</v>
      </c>
      <c r="X2357" s="24">
        <f t="shared" si="1141"/>
        <v>762.2560392945486</v>
      </c>
      <c r="Y2357" s="13">
        <f t="shared" si="1127"/>
        <v>0.38121059489508785</v>
      </c>
      <c r="Z2357" s="24">
        <f t="shared" si="1128"/>
        <v>3332.0743195114915</v>
      </c>
      <c r="AA2357" s="24">
        <f t="shared" si="1129"/>
        <v>22759.977544570964</v>
      </c>
      <c r="AB2357" s="24">
        <f t="shared" si="1142"/>
        <v>781.56480492182004</v>
      </c>
      <c r="AC2357" s="24">
        <f t="shared" si="1143"/>
        <v>673.65347017525266</v>
      </c>
      <c r="AE2357" s="14">
        <f t="shared" si="1144"/>
        <v>194.91666666666666</v>
      </c>
      <c r="AF2357" s="24">
        <f t="shared" si="1148"/>
        <v>500</v>
      </c>
      <c r="AG2357" s="3">
        <f t="shared" si="1145"/>
        <v>-1</v>
      </c>
      <c r="AH2357" s="3">
        <f>IF(AC2357&lt;=450,AthetaR30_0,IF(AC2357&gt;=650,AthetaR30_2,(IF(AC2357&lt;=550,AthetaR30_0+(AthetaR30_1-AthetaR30_0)/100*(AC2357-450),AthetaR30_1+(AthetaR30_2-AthetaR30_1)/100*(AC2357-450)))))</f>
        <v>0</v>
      </c>
      <c r="AI2357" s="3">
        <f>IF(AD2357&lt;=450,AthetaR60_0,IF(AD2357&gt;=650,AthetaR60_2,(IF(AD2357&lt;=550,AthetaR60_0+(AthetaR60_1-AthetaR60_0)/100*(AD2357-450),AthetaR60_1+(AthetaR60_2-AthetaR60_1)/100*(AD2357-450)))))</f>
        <v>0.5</v>
      </c>
      <c r="AJ2357" s="3">
        <f>IF(AE2357&lt;=450,AthetaR90_0,IF(AE2357&gt;=650,AthetaR90_2,(IF(AE2357&lt;=550,AthetaR90_0+(AthetaR90_1-AthetaR90_0)/100*(AE2357-450),AthetaR90_1+(AthetaR90_2-AthetaR90_1)/100*(AE2357-450)))))</f>
        <v>1.3</v>
      </c>
      <c r="AK2357" s="3">
        <f>IF(AF2357&lt;=450,AthetaR120_0,IF(AF2357&gt;=650,AthetaR120_2,(IF(AF2357&lt;=550,AthetaR120_0+(AthetaR120_1-AthetaR120_0)/100*(AF2357-450),AthetaR120_1+(AthetaR120_2-AthetaR120_1)/100*(AF2357-450)))))</f>
        <v>1.54</v>
      </c>
      <c r="AL2357" s="24">
        <f t="shared" si="1146"/>
        <v>781.56480492182004</v>
      </c>
      <c r="AM2357" s="14">
        <f t="shared" si="1147"/>
        <v>652.56656470963344</v>
      </c>
    </row>
    <row r="2358" spans="2:39" x14ac:dyDescent="0.25">
      <c r="B2358" s="3">
        <f t="shared" si="1130"/>
        <v>11700</v>
      </c>
      <c r="C2358" s="14">
        <f t="shared" si="1131"/>
        <v>195</v>
      </c>
      <c r="D2358" s="11">
        <f t="shared" si="1132"/>
        <v>1121.7240015565339</v>
      </c>
      <c r="E2358" s="11">
        <f t="shared" si="1118"/>
        <v>946.51980744084449</v>
      </c>
      <c r="F2358" s="11">
        <f t="shared" si="1133"/>
        <v>508.1290365692434</v>
      </c>
      <c r="G2358" s="11">
        <f t="shared" si="1119"/>
        <v>781.76470787567393</v>
      </c>
      <c r="H2358" s="11">
        <f t="shared" si="1120"/>
        <v>673.81239211622267</v>
      </c>
      <c r="I2358" s="24">
        <f t="shared" si="1134"/>
        <v>508.1290365692434</v>
      </c>
      <c r="J2358" s="12">
        <f t="shared" si="1121"/>
        <v>0.17185491223950622</v>
      </c>
      <c r="K2358" s="24">
        <f t="shared" si="1122"/>
        <v>672.69008511253855</v>
      </c>
      <c r="L2358" s="12">
        <f t="shared" si="1135"/>
        <v>0.15714924634112168</v>
      </c>
      <c r="M2358" s="24">
        <f t="shared" si="1136"/>
        <v>781.76470787567393</v>
      </c>
      <c r="N2358" s="12">
        <f t="shared" si="1123"/>
        <v>0.43006347024856351</v>
      </c>
      <c r="O2358" s="24">
        <f t="shared" si="1124"/>
        <v>896.03127242733945</v>
      </c>
      <c r="P2358" s="12">
        <f t="shared" si="1137"/>
        <v>0.20009319336935699</v>
      </c>
      <c r="Q2358" s="24">
        <f t="shared" si="1138"/>
        <v>673.81239211622267</v>
      </c>
      <c r="R2358" s="12">
        <f t="shared" si="1125"/>
        <v>0.24401546691963413</v>
      </c>
      <c r="S2358" s="24">
        <f t="shared" si="1126"/>
        <v>868.56246382545282</v>
      </c>
      <c r="T2358" s="12">
        <f t="shared" si="1139"/>
        <v>0.15880405620493973</v>
      </c>
      <c r="W2358" s="24">
        <f t="shared" si="1140"/>
        <v>813.4042469066278</v>
      </c>
      <c r="X2358" s="24">
        <f t="shared" si="1141"/>
        <v>761.25099031839738</v>
      </c>
      <c r="Y2358" s="13">
        <f t="shared" si="1127"/>
        <v>0.38148864044010289</v>
      </c>
      <c r="Z2358" s="24">
        <f t="shared" si="1128"/>
        <v>3327.8890133554169</v>
      </c>
      <c r="AA2358" s="24">
        <f t="shared" si="1129"/>
        <v>22748.765790175668</v>
      </c>
      <c r="AB2358" s="24">
        <f t="shared" si="1142"/>
        <v>781.76470787567393</v>
      </c>
      <c r="AC2358" s="24">
        <f t="shared" si="1143"/>
        <v>673.81239211622267</v>
      </c>
      <c r="AE2358" s="14">
        <f t="shared" si="1144"/>
        <v>195</v>
      </c>
      <c r="AF2358" s="24">
        <f t="shared" si="1148"/>
        <v>500</v>
      </c>
      <c r="AG2358" s="3">
        <f t="shared" si="1145"/>
        <v>-1</v>
      </c>
      <c r="AH2358" s="3">
        <f>IF(AC2358&lt;=450,AthetaR30_0,IF(AC2358&gt;=650,AthetaR30_2,(IF(AC2358&lt;=550,AthetaR30_0+(AthetaR30_1-AthetaR30_0)/100*(AC2358-450),AthetaR30_1+(AthetaR30_2-AthetaR30_1)/100*(AC2358-450)))))</f>
        <v>0</v>
      </c>
      <c r="AI2358" s="3">
        <f>IF(AD2358&lt;=450,AthetaR60_0,IF(AD2358&gt;=650,AthetaR60_2,(IF(AD2358&lt;=550,AthetaR60_0+(AthetaR60_1-AthetaR60_0)/100*(AD2358-450),AthetaR60_1+(AthetaR60_2-AthetaR60_1)/100*(AD2358-450)))))</f>
        <v>0.5</v>
      </c>
      <c r="AJ2358" s="3">
        <f>IF(AE2358&lt;=450,AthetaR90_0,IF(AE2358&gt;=650,AthetaR90_2,(IF(AE2358&lt;=550,AthetaR90_0+(AthetaR90_1-AthetaR90_0)/100*(AE2358-450),AthetaR90_1+(AthetaR90_2-AthetaR90_1)/100*(AE2358-450)))))</f>
        <v>1.3</v>
      </c>
      <c r="AK2358" s="3">
        <f>IF(AF2358&lt;=450,AthetaR120_0,IF(AF2358&gt;=650,AthetaR120_2,(IF(AF2358&lt;=550,AthetaR120_0+(AthetaR120_1-AthetaR120_0)/100*(AF2358-450),AthetaR120_1+(AthetaR120_2-AthetaR120_1)/100*(AF2358-450)))))</f>
        <v>1.54</v>
      </c>
      <c r="AL2358" s="24">
        <f t="shared" si="1146"/>
        <v>781.76470787567393</v>
      </c>
      <c r="AM2358" s="14">
        <f t="shared" si="1147"/>
        <v>652.69482558546883</v>
      </c>
    </row>
    <row r="2359" spans="2:39" x14ac:dyDescent="0.25">
      <c r="B2359" s="3">
        <f t="shared" si="1130"/>
        <v>11705</v>
      </c>
      <c r="C2359" s="14">
        <f t="shared" si="1131"/>
        <v>195.08333333333334</v>
      </c>
      <c r="D2359" s="11">
        <f t="shared" si="1132"/>
        <v>1121.7879774739263</v>
      </c>
      <c r="E2359" s="11">
        <f t="shared" si="1118"/>
        <v>946.73360578949655</v>
      </c>
      <c r="F2359" s="11">
        <f t="shared" si="1133"/>
        <v>508.28618581558453</v>
      </c>
      <c r="G2359" s="11">
        <f t="shared" si="1119"/>
        <v>781.96480106904335</v>
      </c>
      <c r="H2359" s="11">
        <f t="shared" si="1120"/>
        <v>673.97119617242765</v>
      </c>
      <c r="I2359" s="24">
        <f t="shared" si="1134"/>
        <v>508.28618581558453</v>
      </c>
      <c r="J2359" s="12">
        <f t="shared" si="1121"/>
        <v>0.1718237886733833</v>
      </c>
      <c r="K2359" s="24">
        <f t="shared" si="1122"/>
        <v>672.81193386529776</v>
      </c>
      <c r="L2359" s="12">
        <f t="shared" si="1135"/>
        <v>0.15709878682767184</v>
      </c>
      <c r="M2359" s="24">
        <f t="shared" si="1136"/>
        <v>781.96480106904335</v>
      </c>
      <c r="N2359" s="12">
        <f t="shared" si="1123"/>
        <v>0.43072596994055201</v>
      </c>
      <c r="O2359" s="24">
        <f t="shared" si="1124"/>
        <v>894.65308656574132</v>
      </c>
      <c r="P2359" s="12">
        <f t="shared" si="1137"/>
        <v>0.20028194518909853</v>
      </c>
      <c r="Q2359" s="24">
        <f t="shared" si="1138"/>
        <v>673.97119617242765</v>
      </c>
      <c r="R2359" s="12">
        <f t="shared" si="1125"/>
        <v>0.2438744048215212</v>
      </c>
      <c r="S2359" s="24">
        <f t="shared" si="1126"/>
        <v>869.06485866913886</v>
      </c>
      <c r="T2359" s="12">
        <f t="shared" si="1139"/>
        <v>0.158685972725539</v>
      </c>
      <c r="W2359" s="24">
        <f t="shared" si="1140"/>
        <v>813.78573554706793</v>
      </c>
      <c r="X2359" s="24">
        <f t="shared" si="1141"/>
        <v>760.25447448453747</v>
      </c>
      <c r="Y2359" s="13">
        <f t="shared" si="1127"/>
        <v>0.38176194766012228</v>
      </c>
      <c r="Z2359" s="24">
        <f t="shared" si="1128"/>
        <v>3323.6967560607154</v>
      </c>
      <c r="AA2359" s="24">
        <f t="shared" si="1129"/>
        <v>22737.479853382611</v>
      </c>
      <c r="AB2359" s="24">
        <f t="shared" si="1142"/>
        <v>781.96480106904335</v>
      </c>
      <c r="AC2359" s="24">
        <f t="shared" si="1143"/>
        <v>673.97119617242765</v>
      </c>
      <c r="AE2359" s="14">
        <f t="shared" si="1144"/>
        <v>195.08333333333334</v>
      </c>
      <c r="AF2359" s="24">
        <f t="shared" si="1148"/>
        <v>500</v>
      </c>
      <c r="AG2359" s="3">
        <f t="shared" si="1145"/>
        <v>-1</v>
      </c>
      <c r="AH2359" s="3">
        <f>IF(AC2359&lt;=450,AthetaR30_0,IF(AC2359&gt;=650,AthetaR30_2,(IF(AC2359&lt;=550,AthetaR30_0+(AthetaR30_1-AthetaR30_0)/100*(AC2359-450),AthetaR30_1+(AthetaR30_2-AthetaR30_1)/100*(AC2359-450)))))</f>
        <v>0</v>
      </c>
      <c r="AI2359" s="3">
        <f>IF(AD2359&lt;=450,AthetaR60_0,IF(AD2359&gt;=650,AthetaR60_2,(IF(AD2359&lt;=550,AthetaR60_0+(AthetaR60_1-AthetaR60_0)/100*(AD2359-450),AthetaR60_1+(AthetaR60_2-AthetaR60_1)/100*(AD2359-450)))))</f>
        <v>0.5</v>
      </c>
      <c r="AJ2359" s="3">
        <f>IF(AE2359&lt;=450,AthetaR90_0,IF(AE2359&gt;=650,AthetaR90_2,(IF(AE2359&lt;=550,AthetaR90_0+(AthetaR90_1-AthetaR90_0)/100*(AE2359-450),AthetaR90_1+(AthetaR90_2-AthetaR90_1)/100*(AE2359-450)))))</f>
        <v>1.3</v>
      </c>
      <c r="AK2359" s="3">
        <f>IF(AF2359&lt;=450,AthetaR120_0,IF(AF2359&gt;=650,AthetaR120_2,(IF(AF2359&lt;=550,AthetaR120_0+(AthetaR120_1-AthetaR120_0)/100*(AF2359-450),AthetaR120_1+(AthetaR120_2-AthetaR120_1)/100*(AF2359-450)))))</f>
        <v>1.54</v>
      </c>
      <c r="AL2359" s="24">
        <f t="shared" si="1146"/>
        <v>781.96480106904335</v>
      </c>
      <c r="AM2359" s="14">
        <f t="shared" si="1147"/>
        <v>652.82294141957743</v>
      </c>
    </row>
    <row r="2360" spans="2:39" x14ac:dyDescent="0.25">
      <c r="B2360" s="3">
        <f t="shared" si="1130"/>
        <v>11710</v>
      </c>
      <c r="C2360" s="14">
        <f t="shared" si="1131"/>
        <v>195.16666666666666</v>
      </c>
      <c r="D2360" s="11">
        <f t="shared" si="1132"/>
        <v>1121.8519260861888</v>
      </c>
      <c r="E2360" s="11">
        <f t="shared" si="1118"/>
        <v>946.94740413814861</v>
      </c>
      <c r="F2360" s="11">
        <f t="shared" si="1133"/>
        <v>508.44328460241218</v>
      </c>
      <c r="G2360" s="11">
        <f t="shared" si="1119"/>
        <v>782.16508301423244</v>
      </c>
      <c r="H2360" s="11">
        <f t="shared" si="1120"/>
        <v>674.12988214515315</v>
      </c>
      <c r="I2360" s="24">
        <f t="shared" si="1134"/>
        <v>508.44328460241218</v>
      </c>
      <c r="J2360" s="12">
        <f t="shared" si="1121"/>
        <v>0.17179266500192386</v>
      </c>
      <c r="K2360" s="24">
        <f t="shared" si="1122"/>
        <v>672.93382718119346</v>
      </c>
      <c r="L2360" s="12">
        <f t="shared" si="1135"/>
        <v>0.15704834031615689</v>
      </c>
      <c r="M2360" s="24">
        <f t="shared" si="1136"/>
        <v>782.16508301423244</v>
      </c>
      <c r="N2360" s="12">
        <f t="shared" si="1123"/>
        <v>0.43138592869495551</v>
      </c>
      <c r="O2360" s="24">
        <f t="shared" si="1124"/>
        <v>893.28439533740357</v>
      </c>
      <c r="P2360" s="12">
        <f t="shared" si="1137"/>
        <v>0.20046921592926781</v>
      </c>
      <c r="Q2360" s="24">
        <f t="shared" si="1138"/>
        <v>674.12988214515315</v>
      </c>
      <c r="R2360" s="12">
        <f t="shared" si="1125"/>
        <v>0.24373291096615782</v>
      </c>
      <c r="S2360" s="24">
        <f t="shared" si="1126"/>
        <v>869.56937542449407</v>
      </c>
      <c r="T2360" s="12">
        <f t="shared" si="1139"/>
        <v>0.15856768964817314</v>
      </c>
      <c r="W2360" s="24">
        <f t="shared" si="1140"/>
        <v>814.16749749472808</v>
      </c>
      <c r="X2360" s="24">
        <f t="shared" si="1141"/>
        <v>759.2663965707228</v>
      </c>
      <c r="Y2360" s="13">
        <f t="shared" si="1127"/>
        <v>0.3820305459468023</v>
      </c>
      <c r="Z2360" s="24">
        <f t="shared" si="1128"/>
        <v>3319.4976660855132</v>
      </c>
      <c r="AA2360" s="24">
        <f t="shared" si="1129"/>
        <v>22726.120253286204</v>
      </c>
      <c r="AB2360" s="24">
        <f t="shared" si="1142"/>
        <v>782.16508301423244</v>
      </c>
      <c r="AC2360" s="24">
        <f t="shared" si="1143"/>
        <v>674.12988214515315</v>
      </c>
      <c r="AE2360" s="14">
        <f t="shared" si="1144"/>
        <v>195.16666666666666</v>
      </c>
      <c r="AF2360" s="24">
        <f t="shared" si="1148"/>
        <v>500</v>
      </c>
      <c r="AG2360" s="3">
        <f t="shared" si="1145"/>
        <v>-1</v>
      </c>
      <c r="AH2360" s="3">
        <f>IF(AC2360&lt;=450,AthetaR30_0,IF(AC2360&gt;=650,AthetaR30_2,(IF(AC2360&lt;=550,AthetaR30_0+(AthetaR30_1-AthetaR30_0)/100*(AC2360-450),AthetaR30_1+(AthetaR30_2-AthetaR30_1)/100*(AC2360-450)))))</f>
        <v>0</v>
      </c>
      <c r="AI2360" s="3">
        <f>IF(AD2360&lt;=450,AthetaR60_0,IF(AD2360&gt;=650,AthetaR60_2,(IF(AD2360&lt;=550,AthetaR60_0+(AthetaR60_1-AthetaR60_0)/100*(AD2360-450),AthetaR60_1+(AthetaR60_2-AthetaR60_1)/100*(AD2360-450)))))</f>
        <v>0.5</v>
      </c>
      <c r="AJ2360" s="3">
        <f>IF(AE2360&lt;=450,AthetaR90_0,IF(AE2360&gt;=650,AthetaR90_2,(IF(AE2360&lt;=550,AthetaR90_0+(AthetaR90_1-AthetaR90_0)/100*(AE2360-450),AthetaR90_1+(AthetaR90_2-AthetaR90_1)/100*(AE2360-450)))))</f>
        <v>1.3</v>
      </c>
      <c r="AK2360" s="3">
        <f>IF(AF2360&lt;=450,AthetaR120_0,IF(AF2360&gt;=650,AthetaR120_2,(IF(AF2360&lt;=550,AthetaR120_0+(AthetaR120_1-AthetaR120_0)/100*(AF2360-450),AthetaR120_1+(AthetaR120_2-AthetaR120_1)/100*(AF2360-450)))))</f>
        <v>1.54</v>
      </c>
      <c r="AL2360" s="24">
        <f t="shared" si="1146"/>
        <v>782.16508301423244</v>
      </c>
      <c r="AM2360" s="14">
        <f t="shared" si="1147"/>
        <v>652.9509123391573</v>
      </c>
    </row>
    <row r="2361" spans="2:39" x14ac:dyDescent="0.25">
      <c r="B2361" s="3">
        <f t="shared" si="1130"/>
        <v>11715</v>
      </c>
      <c r="C2361" s="14">
        <f t="shared" si="1131"/>
        <v>195.25</v>
      </c>
      <c r="D2361" s="11">
        <f t="shared" si="1132"/>
        <v>1121.9158474166195</v>
      </c>
      <c r="E2361" s="11">
        <f t="shared" si="1118"/>
        <v>947.16120248680068</v>
      </c>
      <c r="F2361" s="11">
        <f t="shared" si="1133"/>
        <v>508.60033294272836</v>
      </c>
      <c r="G2361" s="11">
        <f t="shared" si="1119"/>
        <v>782.36555223016171</v>
      </c>
      <c r="H2361" s="11">
        <f t="shared" si="1120"/>
        <v>674.28844983480133</v>
      </c>
      <c r="I2361" s="24">
        <f t="shared" si="1134"/>
        <v>508.60033294272836</v>
      </c>
      <c r="J2361" s="12">
        <f t="shared" si="1121"/>
        <v>0.17176154123619267</v>
      </c>
      <c r="K2361" s="24">
        <f t="shared" si="1122"/>
        <v>673.05576504131636</v>
      </c>
      <c r="L2361" s="12">
        <f t="shared" si="1135"/>
        <v>0.15699790681672429</v>
      </c>
      <c r="M2361" s="24">
        <f t="shared" si="1136"/>
        <v>782.36555223016171</v>
      </c>
      <c r="N2361" s="12">
        <f t="shared" si="1123"/>
        <v>0.43204335538225985</v>
      </c>
      <c r="O2361" s="24">
        <f t="shared" si="1124"/>
        <v>891.92511277112567</v>
      </c>
      <c r="P2361" s="12">
        <f t="shared" si="1137"/>
        <v>0.20065501219922235</v>
      </c>
      <c r="Q2361" s="24">
        <f t="shared" si="1138"/>
        <v>674.28844983480133</v>
      </c>
      <c r="R2361" s="12">
        <f t="shared" si="1125"/>
        <v>0.24359098366530557</v>
      </c>
      <c r="S2361" s="24">
        <f t="shared" si="1126"/>
        <v>870.07602650205354</v>
      </c>
      <c r="T2361" s="12">
        <f t="shared" si="1139"/>
        <v>0.15844920608517499</v>
      </c>
      <c r="W2361" s="24">
        <f t="shared" si="1140"/>
        <v>814.54952804067489</v>
      </c>
      <c r="X2361" s="24">
        <f t="shared" si="1141"/>
        <v>758.28666262871752</v>
      </c>
      <c r="Y2361" s="13">
        <f t="shared" si="1127"/>
        <v>0.38229446461916006</v>
      </c>
      <c r="Z2361" s="24">
        <f t="shared" si="1128"/>
        <v>3315.291861153145</v>
      </c>
      <c r="AA2361" s="24">
        <f t="shared" si="1129"/>
        <v>22714.687507353592</v>
      </c>
      <c r="AB2361" s="24">
        <f t="shared" si="1142"/>
        <v>782.36555223016171</v>
      </c>
      <c r="AC2361" s="24">
        <f t="shared" si="1143"/>
        <v>674.28844983480133</v>
      </c>
      <c r="AE2361" s="14">
        <f t="shared" si="1144"/>
        <v>195.25</v>
      </c>
      <c r="AF2361" s="24">
        <f t="shared" si="1148"/>
        <v>500</v>
      </c>
      <c r="AG2361" s="3">
        <f t="shared" si="1145"/>
        <v>-1</v>
      </c>
      <c r="AH2361" s="3">
        <f>IF(AC2361&lt;=450,AthetaR30_0,IF(AC2361&gt;=650,AthetaR30_2,(IF(AC2361&lt;=550,AthetaR30_0+(AthetaR30_1-AthetaR30_0)/100*(AC2361-450),AthetaR30_1+(AthetaR30_2-AthetaR30_1)/100*(AC2361-450)))))</f>
        <v>0</v>
      </c>
      <c r="AI2361" s="3">
        <f>IF(AD2361&lt;=450,AthetaR60_0,IF(AD2361&gt;=650,AthetaR60_2,(IF(AD2361&lt;=550,AthetaR60_0+(AthetaR60_1-AthetaR60_0)/100*(AD2361-450),AthetaR60_1+(AthetaR60_2-AthetaR60_1)/100*(AD2361-450)))))</f>
        <v>0.5</v>
      </c>
      <c r="AJ2361" s="3">
        <f>IF(AE2361&lt;=450,AthetaR90_0,IF(AE2361&gt;=650,AthetaR90_2,(IF(AE2361&lt;=550,AthetaR90_0+(AthetaR90_1-AthetaR90_0)/100*(AE2361-450),AthetaR90_1+(AthetaR90_2-AthetaR90_1)/100*(AE2361-450)))))</f>
        <v>1.3</v>
      </c>
      <c r="AK2361" s="3">
        <f>IF(AF2361&lt;=450,AthetaR120_0,IF(AF2361&gt;=650,AthetaR120_2,(IF(AF2361&lt;=550,AthetaR120_0+(AthetaR120_1-AthetaR120_0)/100*(AF2361-450),AthetaR120_1+(AthetaR120_2-AthetaR120_1)/100*(AF2361-450)))))</f>
        <v>1.54</v>
      </c>
      <c r="AL2361" s="24">
        <f t="shared" si="1146"/>
        <v>782.36555223016171</v>
      </c>
      <c r="AM2361" s="14">
        <f t="shared" si="1147"/>
        <v>653.07873846891982</v>
      </c>
    </row>
    <row r="2362" spans="2:39" x14ac:dyDescent="0.25">
      <c r="B2362" s="3">
        <f t="shared" si="1130"/>
        <v>11720</v>
      </c>
      <c r="C2362" s="14">
        <f t="shared" si="1131"/>
        <v>195.33333333333334</v>
      </c>
      <c r="D2362" s="11">
        <f t="shared" si="1132"/>
        <v>1121.9797414884858</v>
      </c>
      <c r="E2362" s="11">
        <f t="shared" si="1118"/>
        <v>947.37500083545274</v>
      </c>
      <c r="F2362" s="11">
        <f t="shared" si="1133"/>
        <v>508.7573308495451</v>
      </c>
      <c r="G2362" s="11">
        <f t="shared" si="1119"/>
        <v>782.56620724236097</v>
      </c>
      <c r="H2362" s="11">
        <f t="shared" si="1120"/>
        <v>674.44689904088648</v>
      </c>
      <c r="I2362" s="24">
        <f t="shared" si="1134"/>
        <v>508.7573308495451</v>
      </c>
      <c r="J2362" s="12">
        <f t="shared" si="1121"/>
        <v>0.17173041738725314</v>
      </c>
      <c r="K2362" s="24">
        <f t="shared" si="1122"/>
        <v>673.17774742671872</v>
      </c>
      <c r="L2362" s="12">
        <f t="shared" si="1135"/>
        <v>0.15694748633951799</v>
      </c>
      <c r="M2362" s="24">
        <f t="shared" si="1136"/>
        <v>782.56620724236097</v>
      </c>
      <c r="N2362" s="12">
        <f t="shared" si="1123"/>
        <v>0.43269825889017138</v>
      </c>
      <c r="O2362" s="24">
        <f t="shared" si="1124"/>
        <v>890.57515382595557</v>
      </c>
      <c r="P2362" s="12">
        <f t="shared" si="1137"/>
        <v>0.20083934060105246</v>
      </c>
      <c r="Q2362" s="24">
        <f t="shared" si="1138"/>
        <v>674.44689904088648</v>
      </c>
      <c r="R2362" s="12">
        <f t="shared" si="1125"/>
        <v>0.24344862122369554</v>
      </c>
      <c r="S2362" s="24">
        <f t="shared" si="1126"/>
        <v>870.5848244032145</v>
      </c>
      <c r="T2362" s="12">
        <f t="shared" si="1139"/>
        <v>0.15833052114480295</v>
      </c>
      <c r="W2362" s="24">
        <f t="shared" si="1140"/>
        <v>814.93182250529401</v>
      </c>
      <c r="X2362" s="24">
        <f t="shared" si="1141"/>
        <v>757.31517996497701</v>
      </c>
      <c r="Y2362" s="13">
        <f t="shared" si="1127"/>
        <v>0.38255373292151795</v>
      </c>
      <c r="Z2362" s="24">
        <f t="shared" si="1128"/>
        <v>3311.0794582539684</v>
      </c>
      <c r="AA2362" s="24">
        <f t="shared" si="1129"/>
        <v>22703.182131422254</v>
      </c>
      <c r="AB2362" s="24">
        <f t="shared" si="1142"/>
        <v>782.56620724236097</v>
      </c>
      <c r="AC2362" s="24">
        <f t="shared" si="1143"/>
        <v>674.44689904088648</v>
      </c>
      <c r="AE2362" s="14">
        <f t="shared" si="1144"/>
        <v>195.33333333333334</v>
      </c>
      <c r="AF2362" s="24">
        <f t="shared" si="1148"/>
        <v>500</v>
      </c>
      <c r="AG2362" s="3">
        <f t="shared" si="1145"/>
        <v>-1</v>
      </c>
      <c r="AH2362" s="3">
        <f>IF(AC2362&lt;=450,AthetaR30_0,IF(AC2362&gt;=650,AthetaR30_2,(IF(AC2362&lt;=550,AthetaR30_0+(AthetaR30_1-AthetaR30_0)/100*(AC2362-450),AthetaR30_1+(AthetaR30_2-AthetaR30_1)/100*(AC2362-450)))))</f>
        <v>0</v>
      </c>
      <c r="AI2362" s="3">
        <f>IF(AD2362&lt;=450,AthetaR60_0,IF(AD2362&gt;=650,AthetaR60_2,(IF(AD2362&lt;=550,AthetaR60_0+(AthetaR60_1-AthetaR60_0)/100*(AD2362-450),AthetaR60_1+(AthetaR60_2-AthetaR60_1)/100*(AD2362-450)))))</f>
        <v>0.5</v>
      </c>
      <c r="AJ2362" s="3">
        <f>IF(AE2362&lt;=450,AthetaR90_0,IF(AE2362&gt;=650,AthetaR90_2,(IF(AE2362&lt;=550,AthetaR90_0+(AthetaR90_1-AthetaR90_0)/100*(AE2362-450),AthetaR90_1+(AthetaR90_2-AthetaR90_1)/100*(AE2362-450)))))</f>
        <v>1.3</v>
      </c>
      <c r="AK2362" s="3">
        <f>IF(AF2362&lt;=450,AthetaR120_0,IF(AF2362&gt;=650,AthetaR120_2,(IF(AF2362&lt;=550,AthetaR120_0+(AthetaR120_1-AthetaR120_0)/100*(AF2362-450),AthetaR120_1+(AthetaR120_2-AthetaR120_1)/100*(AF2362-450)))))</f>
        <v>1.54</v>
      </c>
      <c r="AL2362" s="24">
        <f t="shared" si="1146"/>
        <v>782.56620724236097</v>
      </c>
      <c r="AM2362" s="14">
        <f t="shared" si="1147"/>
        <v>653.20641993108745</v>
      </c>
    </row>
    <row r="2363" spans="2:39" x14ac:dyDescent="0.25">
      <c r="B2363" s="3">
        <f t="shared" si="1130"/>
        <v>11725</v>
      </c>
      <c r="C2363" s="14">
        <f t="shared" si="1131"/>
        <v>195.41666666666666</v>
      </c>
      <c r="D2363" s="11">
        <f t="shared" si="1132"/>
        <v>1122.043608325027</v>
      </c>
      <c r="E2363" s="11">
        <f t="shared" si="1118"/>
        <v>947.5887991841048</v>
      </c>
      <c r="F2363" s="11">
        <f t="shared" si="1133"/>
        <v>508.9142783358846</v>
      </c>
      <c r="G2363" s="11">
        <f t="shared" si="1119"/>
        <v>782.76704658296205</v>
      </c>
      <c r="H2363" s="11">
        <f t="shared" si="1120"/>
        <v>674.60522956203124</v>
      </c>
      <c r="I2363" s="24">
        <f t="shared" si="1134"/>
        <v>508.9142783358846</v>
      </c>
      <c r="J2363" s="12">
        <f t="shared" si="1121"/>
        <v>0.17169929346616655</v>
      </c>
      <c r="K2363" s="24">
        <f t="shared" si="1122"/>
        <v>673.29977431841519</v>
      </c>
      <c r="L2363" s="12">
        <f t="shared" si="1135"/>
        <v>0.15689707889461993</v>
      </c>
      <c r="M2363" s="24">
        <f t="shared" si="1136"/>
        <v>782.76704658296205</v>
      </c>
      <c r="N2363" s="12">
        <f t="shared" si="1123"/>
        <v>0.43335064812249513</v>
      </c>
      <c r="O2363" s="24">
        <f t="shared" si="1124"/>
        <v>889.23443437982507</v>
      </c>
      <c r="P2363" s="12">
        <f t="shared" si="1137"/>
        <v>0.20102220772894699</v>
      </c>
      <c r="Q2363" s="24">
        <f t="shared" si="1138"/>
        <v>674.60522956203124</v>
      </c>
      <c r="R2363" s="12">
        <f t="shared" si="1125"/>
        <v>0.24330582193900741</v>
      </c>
      <c r="S2363" s="24">
        <f t="shared" si="1126"/>
        <v>871.09578172102295</v>
      </c>
      <c r="T2363" s="12">
        <f t="shared" si="1139"/>
        <v>0.15821163393114213</v>
      </c>
      <c r="W2363" s="24">
        <f t="shared" si="1140"/>
        <v>815.31437623821557</v>
      </c>
      <c r="X2363" s="24">
        <f t="shared" si="1141"/>
        <v>756.35185712164548</v>
      </c>
      <c r="Y2363" s="13">
        <f t="shared" si="1127"/>
        <v>0.3828083800215244</v>
      </c>
      <c r="Z2363" s="24">
        <f t="shared" si="1128"/>
        <v>3306.8605736472309</v>
      </c>
      <c r="AA2363" s="24">
        <f t="shared" si="1129"/>
        <v>22691.604639698246</v>
      </c>
      <c r="AB2363" s="24">
        <f t="shared" si="1142"/>
        <v>782.76704658296205</v>
      </c>
      <c r="AC2363" s="24">
        <f t="shared" si="1143"/>
        <v>674.60522956203124</v>
      </c>
      <c r="AE2363" s="14">
        <f t="shared" si="1144"/>
        <v>195.41666666666666</v>
      </c>
      <c r="AF2363" s="24">
        <f t="shared" si="1148"/>
        <v>500</v>
      </c>
      <c r="AG2363" s="3">
        <f t="shared" si="1145"/>
        <v>-1</v>
      </c>
      <c r="AH2363" s="3">
        <f>IF(AC2363&lt;=450,AthetaR30_0,IF(AC2363&gt;=650,AthetaR30_2,(IF(AC2363&lt;=550,AthetaR30_0+(AthetaR30_1-AthetaR30_0)/100*(AC2363-450),AthetaR30_1+(AthetaR30_2-AthetaR30_1)/100*(AC2363-450)))))</f>
        <v>0</v>
      </c>
      <c r="AI2363" s="3">
        <f>IF(AD2363&lt;=450,AthetaR60_0,IF(AD2363&gt;=650,AthetaR60_2,(IF(AD2363&lt;=550,AthetaR60_0+(AthetaR60_1-AthetaR60_0)/100*(AD2363-450),AthetaR60_1+(AthetaR60_2-AthetaR60_1)/100*(AD2363-450)))))</f>
        <v>0.5</v>
      </c>
      <c r="AJ2363" s="3">
        <f>IF(AE2363&lt;=450,AthetaR90_0,IF(AE2363&gt;=650,AthetaR90_2,(IF(AE2363&lt;=550,AthetaR90_0+(AthetaR90_1-AthetaR90_0)/100*(AE2363-450),AthetaR90_1+(AthetaR90_2-AthetaR90_1)/100*(AE2363-450)))))</f>
        <v>1.3</v>
      </c>
      <c r="AK2363" s="3">
        <f>IF(AF2363&lt;=450,AthetaR120_0,IF(AF2363&gt;=650,AthetaR120_2,(IF(AF2363&lt;=550,AthetaR120_0+(AthetaR120_1-AthetaR120_0)/100*(AF2363-450),AthetaR120_1+(AthetaR120_2-AthetaR120_1)/100*(AF2363-450)))))</f>
        <v>1.54</v>
      </c>
      <c r="AL2363" s="24">
        <f t="shared" si="1146"/>
        <v>782.76704658296205</v>
      </c>
      <c r="AM2363" s="14">
        <f t="shared" si="1147"/>
        <v>653.33395684539221</v>
      </c>
    </row>
    <row r="2364" spans="2:39" x14ac:dyDescent="0.25">
      <c r="B2364" s="3">
        <f t="shared" si="1130"/>
        <v>11730</v>
      </c>
      <c r="C2364" s="14">
        <f t="shared" si="1131"/>
        <v>195.5</v>
      </c>
      <c r="D2364" s="11">
        <f t="shared" si="1132"/>
        <v>1122.1074479494512</v>
      </c>
      <c r="E2364" s="11">
        <f t="shared" si="1118"/>
        <v>947.80259753275686</v>
      </c>
      <c r="F2364" s="11">
        <f t="shared" si="1133"/>
        <v>509.07117541477925</v>
      </c>
      <c r="G2364" s="11">
        <f t="shared" si="1119"/>
        <v>782.96806879069095</v>
      </c>
      <c r="H2364" s="11">
        <f t="shared" si="1120"/>
        <v>674.7634411959624</v>
      </c>
      <c r="I2364" s="24">
        <f t="shared" si="1134"/>
        <v>509.07117541477925</v>
      </c>
      <c r="J2364" s="12">
        <f t="shared" si="1121"/>
        <v>0.17166816948399247</v>
      </c>
      <c r="K2364" s="24">
        <f t="shared" si="1122"/>
        <v>673.42184569738242</v>
      </c>
      <c r="L2364" s="12">
        <f t="shared" si="1135"/>
        <v>0.15684668449213976</v>
      </c>
      <c r="M2364" s="24">
        <f t="shared" si="1136"/>
        <v>782.96806879069095</v>
      </c>
      <c r="N2364" s="12">
        <f t="shared" si="1123"/>
        <v>0.43400053199803096</v>
      </c>
      <c r="O2364" s="24">
        <f t="shared" si="1124"/>
        <v>887.9028712183374</v>
      </c>
      <c r="P2364" s="12">
        <f t="shared" si="1137"/>
        <v>0.20120362016894924</v>
      </c>
      <c r="Q2364" s="24">
        <f t="shared" si="1138"/>
        <v>674.7634411959624</v>
      </c>
      <c r="R2364" s="12">
        <f t="shared" si="1125"/>
        <v>0.24316258410184771</v>
      </c>
      <c r="S2364" s="24">
        <f t="shared" si="1126"/>
        <v>871.60891114096853</v>
      </c>
      <c r="T2364" s="12">
        <f t="shared" si="1139"/>
        <v>0.1580925435442169</v>
      </c>
      <c r="W2364" s="24">
        <f t="shared" si="1140"/>
        <v>815.69718461823709</v>
      </c>
      <c r="X2364" s="24">
        <f t="shared" si="1141"/>
        <v>755.39660385786874</v>
      </c>
      <c r="Y2364" s="13">
        <f t="shared" si="1127"/>
        <v>0.38305843500823955</v>
      </c>
      <c r="Z2364" s="24">
        <f t="shared" si="1128"/>
        <v>3302.6353228629941</v>
      </c>
      <c r="AA2364" s="24">
        <f t="shared" si="1129"/>
        <v>22679.955544754543</v>
      </c>
      <c r="AB2364" s="24">
        <f t="shared" si="1142"/>
        <v>782.96806879069095</v>
      </c>
      <c r="AC2364" s="24">
        <f t="shared" si="1143"/>
        <v>674.7634411959624</v>
      </c>
      <c r="AE2364" s="14">
        <f t="shared" si="1144"/>
        <v>195.5</v>
      </c>
      <c r="AF2364" s="24">
        <f t="shared" si="1148"/>
        <v>500</v>
      </c>
      <c r="AG2364" s="3">
        <f t="shared" si="1145"/>
        <v>-1</v>
      </c>
      <c r="AH2364" s="3">
        <f>IF(AC2364&lt;=450,AthetaR30_0,IF(AC2364&gt;=650,AthetaR30_2,(IF(AC2364&lt;=550,AthetaR30_0+(AthetaR30_1-AthetaR30_0)/100*(AC2364-450),AthetaR30_1+(AthetaR30_2-AthetaR30_1)/100*(AC2364-450)))))</f>
        <v>0</v>
      </c>
      <c r="AI2364" s="3">
        <f>IF(AD2364&lt;=450,AthetaR60_0,IF(AD2364&gt;=650,AthetaR60_2,(IF(AD2364&lt;=550,AthetaR60_0+(AthetaR60_1-AthetaR60_0)/100*(AD2364-450),AthetaR60_1+(AthetaR60_2-AthetaR60_1)/100*(AD2364-450)))))</f>
        <v>0.5</v>
      </c>
      <c r="AJ2364" s="3">
        <f>IF(AE2364&lt;=450,AthetaR90_0,IF(AE2364&gt;=650,AthetaR90_2,(IF(AE2364&lt;=550,AthetaR90_0+(AthetaR90_1-AthetaR90_0)/100*(AE2364-450),AthetaR90_1+(AthetaR90_2-AthetaR90_1)/100*(AE2364-450)))))</f>
        <v>1.3</v>
      </c>
      <c r="AK2364" s="3">
        <f>IF(AF2364&lt;=450,AthetaR120_0,IF(AF2364&gt;=650,AthetaR120_2,(IF(AF2364&lt;=550,AthetaR120_0+(AthetaR120_1-AthetaR120_0)/100*(AF2364-450),AthetaR120_1+(AthetaR120_2-AthetaR120_1)/100*(AF2364-450)))))</f>
        <v>1.54</v>
      </c>
      <c r="AL2364" s="24">
        <f t="shared" si="1146"/>
        <v>782.96806879069095</v>
      </c>
      <c r="AM2364" s="14">
        <f t="shared" si="1147"/>
        <v>653.46134932907455</v>
      </c>
    </row>
    <row r="2365" spans="2:39" x14ac:dyDescent="0.25">
      <c r="B2365" s="3">
        <f t="shared" si="1130"/>
        <v>11735</v>
      </c>
      <c r="C2365" s="14">
        <f t="shared" si="1131"/>
        <v>195.58333333333334</v>
      </c>
      <c r="D2365" s="11">
        <f t="shared" si="1132"/>
        <v>1122.1712603849373</v>
      </c>
      <c r="E2365" s="11">
        <f t="shared" si="1118"/>
        <v>948.01639588140904</v>
      </c>
      <c r="F2365" s="11">
        <f t="shared" si="1133"/>
        <v>509.22802209927141</v>
      </c>
      <c r="G2365" s="11">
        <f t="shared" si="1119"/>
        <v>783.16927241085989</v>
      </c>
      <c r="H2365" s="11">
        <f t="shared" si="1120"/>
        <v>674.92153373950657</v>
      </c>
      <c r="I2365" s="24">
        <f t="shared" si="1134"/>
        <v>509.22802209927141</v>
      </c>
      <c r="J2365" s="12">
        <f t="shared" si="1121"/>
        <v>0.17163704545178854</v>
      </c>
      <c r="K2365" s="24">
        <f t="shared" si="1122"/>
        <v>673.54396154455958</v>
      </c>
      <c r="L2365" s="12">
        <f t="shared" si="1135"/>
        <v>0.15679630314214069</v>
      </c>
      <c r="M2365" s="24">
        <f t="shared" si="1136"/>
        <v>783.16927241085989</v>
      </c>
      <c r="N2365" s="12">
        <f t="shared" si="1123"/>
        <v>0.43464791944949266</v>
      </c>
      <c r="O2365" s="24">
        <f t="shared" si="1124"/>
        <v>886.58038202370017</v>
      </c>
      <c r="P2365" s="12">
        <f t="shared" si="1137"/>
        <v>0.20138358449830396</v>
      </c>
      <c r="Q2365" s="24">
        <f t="shared" si="1138"/>
        <v>674.92153373950657</v>
      </c>
      <c r="R2365" s="12">
        <f t="shared" si="1125"/>
        <v>0.24301890599572951</v>
      </c>
      <c r="S2365" s="24">
        <f t="shared" si="1126"/>
        <v>872.12422544178537</v>
      </c>
      <c r="T2365" s="12">
        <f t="shared" si="1139"/>
        <v>0.15797324907986909</v>
      </c>
      <c r="W2365" s="24">
        <f t="shared" si="1140"/>
        <v>816.08024305324534</v>
      </c>
      <c r="X2365" s="24">
        <f t="shared" si="1141"/>
        <v>754.44933113140962</v>
      </c>
      <c r="Y2365" s="13">
        <f t="shared" si="1127"/>
        <v>0.38330392689028564</v>
      </c>
      <c r="Z2365" s="24">
        <f t="shared" si="1128"/>
        <v>3298.4038207040926</v>
      </c>
      <c r="AA2365" s="24">
        <f t="shared" si="1129"/>
        <v>22668.23535752944</v>
      </c>
      <c r="AB2365" s="24">
        <f t="shared" si="1142"/>
        <v>783.16927241085989</v>
      </c>
      <c r="AC2365" s="24">
        <f t="shared" si="1143"/>
        <v>674.92153373950657</v>
      </c>
      <c r="AE2365" s="14">
        <f t="shared" si="1144"/>
        <v>195.58333333333334</v>
      </c>
      <c r="AF2365" s="24">
        <f t="shared" si="1148"/>
        <v>500</v>
      </c>
      <c r="AG2365" s="3">
        <f t="shared" si="1145"/>
        <v>-1</v>
      </c>
      <c r="AH2365" s="3">
        <f>IF(AC2365&lt;=450,AthetaR30_0,IF(AC2365&gt;=650,AthetaR30_2,(IF(AC2365&lt;=550,AthetaR30_0+(AthetaR30_1-AthetaR30_0)/100*(AC2365-450),AthetaR30_1+(AthetaR30_2-AthetaR30_1)/100*(AC2365-450)))))</f>
        <v>0</v>
      </c>
      <c r="AI2365" s="3">
        <f>IF(AD2365&lt;=450,AthetaR60_0,IF(AD2365&gt;=650,AthetaR60_2,(IF(AD2365&lt;=550,AthetaR60_0+(AthetaR60_1-AthetaR60_0)/100*(AD2365-450),AthetaR60_1+(AthetaR60_2-AthetaR60_1)/100*(AD2365-450)))))</f>
        <v>0.5</v>
      </c>
      <c r="AJ2365" s="3">
        <f>IF(AE2365&lt;=450,AthetaR90_0,IF(AE2365&gt;=650,AthetaR90_2,(IF(AE2365&lt;=550,AthetaR90_0+(AthetaR90_1-AthetaR90_0)/100*(AE2365-450),AthetaR90_1+(AthetaR90_2-AthetaR90_1)/100*(AE2365-450)))))</f>
        <v>1.3</v>
      </c>
      <c r="AK2365" s="3">
        <f>IF(AF2365&lt;=450,AthetaR120_0,IF(AF2365&gt;=650,AthetaR120_2,(IF(AF2365&lt;=550,AthetaR120_0+(AthetaR120_1-AthetaR120_0)/100*(AF2365-450),AthetaR120_1+(AthetaR120_2-AthetaR120_1)/100*(AF2365-450)))))</f>
        <v>1.54</v>
      </c>
      <c r="AL2365" s="24">
        <f t="shared" si="1146"/>
        <v>783.16927241085989</v>
      </c>
      <c r="AM2365" s="14">
        <f t="shared" si="1147"/>
        <v>653.58859749688133</v>
      </c>
    </row>
    <row r="2366" spans="2:39" x14ac:dyDescent="0.25">
      <c r="B2366" s="3">
        <f t="shared" si="1130"/>
        <v>11740</v>
      </c>
      <c r="C2366" s="14">
        <f t="shared" si="1131"/>
        <v>195.66666666666666</v>
      </c>
      <c r="D2366" s="11">
        <f t="shared" si="1132"/>
        <v>1122.2350456546349</v>
      </c>
      <c r="E2366" s="11">
        <f t="shared" si="1118"/>
        <v>948.23019423006099</v>
      </c>
      <c r="F2366" s="11">
        <f t="shared" si="1133"/>
        <v>509.38481840241354</v>
      </c>
      <c r="G2366" s="11">
        <f t="shared" si="1119"/>
        <v>783.37065599535822</v>
      </c>
      <c r="H2366" s="11">
        <f t="shared" si="1120"/>
        <v>675.07950698858645</v>
      </c>
      <c r="I2366" s="24">
        <f t="shared" si="1134"/>
        <v>509.38481840241354</v>
      </c>
      <c r="J2366" s="12">
        <f t="shared" si="1121"/>
        <v>0.17160592138061026</v>
      </c>
      <c r="K2366" s="24">
        <f t="shared" si="1122"/>
        <v>673.66612184084852</v>
      </c>
      <c r="L2366" s="12">
        <f t="shared" si="1135"/>
        <v>0.15674593485467034</v>
      </c>
      <c r="M2366" s="24">
        <f t="shared" si="1136"/>
        <v>783.37065599535822</v>
      </c>
      <c r="N2366" s="12">
        <f t="shared" si="1123"/>
        <v>0.43529281942244386</v>
      </c>
      <c r="O2366" s="24">
        <f t="shared" si="1124"/>
        <v>885.26688536380834</v>
      </c>
      <c r="P2366" s="12">
        <f t="shared" si="1137"/>
        <v>0.20156210728508506</v>
      </c>
      <c r="Q2366" s="24">
        <f t="shared" si="1138"/>
        <v>675.07950698858645</v>
      </c>
      <c r="R2366" s="12">
        <f t="shared" si="1125"/>
        <v>0.24287478589705114</v>
      </c>
      <c r="S2366" s="24">
        <f t="shared" si="1126"/>
        <v>872.64173749626343</v>
      </c>
      <c r="T2366" s="12">
        <f t="shared" si="1139"/>
        <v>0.15785374962978796</v>
      </c>
      <c r="W2366" s="24">
        <f t="shared" si="1140"/>
        <v>816.46354698013567</v>
      </c>
      <c r="X2366" s="24">
        <f t="shared" si="1141"/>
        <v>753.50995108056895</v>
      </c>
      <c r="Y2366" s="13">
        <f t="shared" si="1127"/>
        <v>0.38354488459406022</v>
      </c>
      <c r="Z2366" s="24">
        <f t="shared" si="1128"/>
        <v>3294.1661812481329</v>
      </c>
      <c r="AA2366" s="24">
        <f t="shared" si="1129"/>
        <v>22656.444587325106</v>
      </c>
      <c r="AB2366" s="24">
        <f t="shared" si="1142"/>
        <v>783.37065599535822</v>
      </c>
      <c r="AC2366" s="24">
        <f t="shared" si="1143"/>
        <v>675.07950698858645</v>
      </c>
      <c r="AE2366" s="14">
        <f t="shared" si="1144"/>
        <v>195.66666666666666</v>
      </c>
      <c r="AF2366" s="24">
        <f t="shared" si="1148"/>
        <v>500</v>
      </c>
      <c r="AG2366" s="3">
        <f t="shared" si="1145"/>
        <v>-1</v>
      </c>
      <c r="AH2366" s="3">
        <f>IF(AC2366&lt;=450,AthetaR30_0,IF(AC2366&gt;=650,AthetaR30_2,(IF(AC2366&lt;=550,AthetaR30_0+(AthetaR30_1-AthetaR30_0)/100*(AC2366-450),AthetaR30_1+(AthetaR30_2-AthetaR30_1)/100*(AC2366-450)))))</f>
        <v>0</v>
      </c>
      <c r="AI2366" s="3">
        <f>IF(AD2366&lt;=450,AthetaR60_0,IF(AD2366&gt;=650,AthetaR60_2,(IF(AD2366&lt;=550,AthetaR60_0+(AthetaR60_1-AthetaR60_0)/100*(AD2366-450),AthetaR60_1+(AthetaR60_2-AthetaR60_1)/100*(AD2366-450)))))</f>
        <v>0.5</v>
      </c>
      <c r="AJ2366" s="3">
        <f>IF(AE2366&lt;=450,AthetaR90_0,IF(AE2366&gt;=650,AthetaR90_2,(IF(AE2366&lt;=550,AthetaR90_0+(AthetaR90_1-AthetaR90_0)/100*(AE2366-450),AthetaR90_1+(AthetaR90_2-AthetaR90_1)/100*(AE2366-450)))))</f>
        <v>1.3</v>
      </c>
      <c r="AK2366" s="3">
        <f>IF(AF2366&lt;=450,AthetaR120_0,IF(AF2366&gt;=650,AthetaR120_2,(IF(AF2366&lt;=550,AthetaR120_0+(AthetaR120_1-AthetaR120_0)/100*(AF2366-450),AthetaR120_1+(AthetaR120_2-AthetaR120_1)/100*(AF2366-450)))))</f>
        <v>1.54</v>
      </c>
      <c r="AL2366" s="24">
        <f t="shared" si="1146"/>
        <v>783.37065599535822</v>
      </c>
      <c r="AM2366" s="14">
        <f t="shared" si="1147"/>
        <v>653.71570146106546</v>
      </c>
    </row>
    <row r="2367" spans="2:39" x14ac:dyDescent="0.25">
      <c r="B2367" s="3">
        <f t="shared" si="1130"/>
        <v>11745</v>
      </c>
      <c r="C2367" s="14">
        <f t="shared" si="1131"/>
        <v>195.75</v>
      </c>
      <c r="D2367" s="11">
        <f t="shared" si="1132"/>
        <v>1122.2988037816635</v>
      </c>
      <c r="E2367" s="11">
        <f t="shared" si="1118"/>
        <v>948.44399257871316</v>
      </c>
      <c r="F2367" s="11">
        <f t="shared" si="1133"/>
        <v>509.5415643372682</v>
      </c>
      <c r="G2367" s="11">
        <f t="shared" si="1119"/>
        <v>783.57221810264332</v>
      </c>
      <c r="H2367" s="11">
        <f t="shared" si="1120"/>
        <v>675.23736073821624</v>
      </c>
      <c r="I2367" s="24">
        <f t="shared" si="1134"/>
        <v>509.5415643372682</v>
      </c>
      <c r="J2367" s="12">
        <f t="shared" si="1121"/>
        <v>0.17157479728151148</v>
      </c>
      <c r="K2367" s="24">
        <f t="shared" si="1122"/>
        <v>673.78832656711302</v>
      </c>
      <c r="L2367" s="12">
        <f t="shared" si="1135"/>
        <v>0.15669557963975753</v>
      </c>
      <c r="M2367" s="24">
        <f t="shared" si="1136"/>
        <v>783.57221810264332</v>
      </c>
      <c r="N2367" s="12">
        <f t="shared" si="1123"/>
        <v>0.43593524087425539</v>
      </c>
      <c r="O2367" s="24">
        <f t="shared" si="1124"/>
        <v>883.96230068146997</v>
      </c>
      <c r="P2367" s="12">
        <f t="shared" si="1137"/>
        <v>0.2017391950877441</v>
      </c>
      <c r="Q2367" s="24">
        <f t="shared" si="1138"/>
        <v>675.23736073821624</v>
      </c>
      <c r="R2367" s="12">
        <f t="shared" si="1125"/>
        <v>0.24273022207507547</v>
      </c>
      <c r="S2367" s="24">
        <f t="shared" si="1126"/>
        <v>873.1614602720656</v>
      </c>
      <c r="T2367" s="12">
        <f t="shared" si="1139"/>
        <v>0.15773404428148843</v>
      </c>
      <c r="W2367" s="24">
        <f t="shared" si="1140"/>
        <v>816.84709186472969</v>
      </c>
      <c r="X2367" s="24">
        <f t="shared" si="1141"/>
        <v>752.57837700640107</v>
      </c>
      <c r="Y2367" s="13">
        <f t="shared" si="1127"/>
        <v>0.38378133696202055</v>
      </c>
      <c r="Z2367" s="24">
        <f t="shared" si="1128"/>
        <v>3289.9225178495867</v>
      </c>
      <c r="AA2367" s="24">
        <f t="shared" si="1129"/>
        <v>22644.583741806804</v>
      </c>
      <c r="AB2367" s="24">
        <f t="shared" si="1142"/>
        <v>783.57221810264332</v>
      </c>
      <c r="AC2367" s="24">
        <f t="shared" si="1143"/>
        <v>675.23736073821624</v>
      </c>
      <c r="AE2367" s="14">
        <f t="shared" si="1144"/>
        <v>195.75</v>
      </c>
      <c r="AF2367" s="24">
        <f t="shared" si="1148"/>
        <v>500</v>
      </c>
      <c r="AG2367" s="3">
        <f t="shared" si="1145"/>
        <v>-1</v>
      </c>
      <c r="AH2367" s="3">
        <f>IF(AC2367&lt;=450,AthetaR30_0,IF(AC2367&gt;=650,AthetaR30_2,(IF(AC2367&lt;=550,AthetaR30_0+(AthetaR30_1-AthetaR30_0)/100*(AC2367-450),AthetaR30_1+(AthetaR30_2-AthetaR30_1)/100*(AC2367-450)))))</f>
        <v>0</v>
      </c>
      <c r="AI2367" s="3">
        <f>IF(AD2367&lt;=450,AthetaR60_0,IF(AD2367&gt;=650,AthetaR60_2,(IF(AD2367&lt;=550,AthetaR60_0+(AthetaR60_1-AthetaR60_0)/100*(AD2367-450),AthetaR60_1+(AthetaR60_2-AthetaR60_1)/100*(AD2367-450)))))</f>
        <v>0.5</v>
      </c>
      <c r="AJ2367" s="3">
        <f>IF(AE2367&lt;=450,AthetaR90_0,IF(AE2367&gt;=650,AthetaR90_2,(IF(AE2367&lt;=550,AthetaR90_0+(AthetaR90_1-AthetaR90_0)/100*(AE2367-450),AthetaR90_1+(AthetaR90_2-AthetaR90_1)/100*(AE2367-450)))))</f>
        <v>1.3</v>
      </c>
      <c r="AK2367" s="3">
        <f>IF(AF2367&lt;=450,AthetaR120_0,IF(AF2367&gt;=650,AthetaR120_2,(IF(AF2367&lt;=550,AthetaR120_0+(AthetaR120_1-AthetaR120_0)/100*(AF2367-450),AthetaR120_1+(AthetaR120_2-AthetaR120_1)/100*(AF2367-450)))))</f>
        <v>1.54</v>
      </c>
      <c r="AL2367" s="24">
        <f t="shared" si="1146"/>
        <v>783.57221810264332</v>
      </c>
      <c r="AM2367" s="14">
        <f t="shared" si="1147"/>
        <v>653.84266133138431</v>
      </c>
    </row>
    <row r="2368" spans="2:39" x14ac:dyDescent="0.25">
      <c r="B2368" s="3">
        <f t="shared" si="1130"/>
        <v>11750</v>
      </c>
      <c r="C2368" s="14">
        <f t="shared" si="1131"/>
        <v>195.83333333333334</v>
      </c>
      <c r="D2368" s="11">
        <f t="shared" si="1132"/>
        <v>1122.3625347891139</v>
      </c>
      <c r="E2368" s="11">
        <f t="shared" si="1118"/>
        <v>948.65779092736523</v>
      </c>
      <c r="F2368" s="11">
        <f t="shared" si="1133"/>
        <v>509.69825991690794</v>
      </c>
      <c r="G2368" s="11">
        <f t="shared" si="1119"/>
        <v>783.77395729773104</v>
      </c>
      <c r="H2368" s="11">
        <f t="shared" si="1120"/>
        <v>675.39509478249772</v>
      </c>
      <c r="I2368" s="24">
        <f t="shared" si="1134"/>
        <v>509.69825991690794</v>
      </c>
      <c r="J2368" s="12">
        <f t="shared" si="1121"/>
        <v>0.17154367316554367</v>
      </c>
      <c r="K2368" s="24">
        <f t="shared" si="1122"/>
        <v>673.91057570418025</v>
      </c>
      <c r="L2368" s="12">
        <f t="shared" si="1135"/>
        <v>0.15664523750740789</v>
      </c>
      <c r="M2368" s="24">
        <f t="shared" si="1136"/>
        <v>783.77395729773104</v>
      </c>
      <c r="N2368" s="12">
        <f t="shared" si="1123"/>
        <v>0.43657519277308099</v>
      </c>
      <c r="O2368" s="24">
        <f t="shared" si="1124"/>
        <v>882.66654828377159</v>
      </c>
      <c r="P2368" s="12">
        <f t="shared" si="1137"/>
        <v>0.20191485445466867</v>
      </c>
      <c r="Q2368" s="24">
        <f t="shared" si="1138"/>
        <v>675.39509478249772</v>
      </c>
      <c r="R2368" s="12">
        <f t="shared" si="1125"/>
        <v>0.24258521279190967</v>
      </c>
      <c r="S2368" s="24">
        <f t="shared" si="1126"/>
        <v>873.68340683255383</v>
      </c>
      <c r="T2368" s="12">
        <f t="shared" si="1139"/>
        <v>0.15761413211829073</v>
      </c>
      <c r="W2368" s="24">
        <f t="shared" si="1140"/>
        <v>817.23087320169168</v>
      </c>
      <c r="X2368" s="24">
        <f t="shared" si="1141"/>
        <v>751.65452335521991</v>
      </c>
      <c r="Y2368" s="13">
        <f t="shared" si="1127"/>
        <v>0.38401331275101569</v>
      </c>
      <c r="Z2368" s="24">
        <f t="shared" si="1128"/>
        <v>3285.6729431418389</v>
      </c>
      <c r="AA2368" s="24">
        <f t="shared" si="1129"/>
        <v>22632.653327001408</v>
      </c>
      <c r="AB2368" s="24">
        <f t="shared" si="1142"/>
        <v>783.77395729773104</v>
      </c>
      <c r="AC2368" s="24">
        <f t="shared" si="1143"/>
        <v>675.39509478249772</v>
      </c>
      <c r="AE2368" s="14">
        <f t="shared" si="1144"/>
        <v>195.83333333333334</v>
      </c>
      <c r="AF2368" s="24">
        <f t="shared" si="1148"/>
        <v>500</v>
      </c>
      <c r="AG2368" s="3">
        <f t="shared" si="1145"/>
        <v>-1</v>
      </c>
      <c r="AH2368" s="3">
        <f>IF(AC2368&lt;=450,AthetaR30_0,IF(AC2368&gt;=650,AthetaR30_2,(IF(AC2368&lt;=550,AthetaR30_0+(AthetaR30_1-AthetaR30_0)/100*(AC2368-450),AthetaR30_1+(AthetaR30_2-AthetaR30_1)/100*(AC2368-450)))))</f>
        <v>0</v>
      </c>
      <c r="AI2368" s="3">
        <f>IF(AD2368&lt;=450,AthetaR60_0,IF(AD2368&gt;=650,AthetaR60_2,(IF(AD2368&lt;=550,AthetaR60_0+(AthetaR60_1-AthetaR60_0)/100*(AD2368-450),AthetaR60_1+(AthetaR60_2-AthetaR60_1)/100*(AD2368-450)))))</f>
        <v>0.5</v>
      </c>
      <c r="AJ2368" s="3">
        <f>IF(AE2368&lt;=450,AthetaR90_0,IF(AE2368&gt;=650,AthetaR90_2,(IF(AE2368&lt;=550,AthetaR90_0+(AthetaR90_1-AthetaR90_0)/100*(AE2368-450),AthetaR90_1+(AthetaR90_2-AthetaR90_1)/100*(AE2368-450)))))</f>
        <v>1.3</v>
      </c>
      <c r="AK2368" s="3">
        <f>IF(AF2368&lt;=450,AthetaR120_0,IF(AF2368&gt;=650,AthetaR120_2,(IF(AF2368&lt;=550,AthetaR120_0+(AthetaR120_1-AthetaR120_0)/100*(AF2368-450),AthetaR120_1+(AthetaR120_2-AthetaR120_1)/100*(AF2368-450)))))</f>
        <v>1.54</v>
      </c>
      <c r="AL2368" s="24">
        <f t="shared" si="1146"/>
        <v>783.77395729773104</v>
      </c>
      <c r="AM2368" s="14">
        <f t="shared" si="1147"/>
        <v>653.96947721509866</v>
      </c>
    </row>
    <row r="2369" spans="2:39" x14ac:dyDescent="0.25">
      <c r="B2369" s="3">
        <f t="shared" si="1130"/>
        <v>11755</v>
      </c>
      <c r="C2369" s="14">
        <f t="shared" si="1131"/>
        <v>195.91666666666666</v>
      </c>
      <c r="D2369" s="11">
        <f t="shared" si="1132"/>
        <v>1122.4262387000465</v>
      </c>
      <c r="E2369" s="11">
        <f t="shared" si="1118"/>
        <v>948.87158927601729</v>
      </c>
      <c r="F2369" s="11">
        <f t="shared" si="1133"/>
        <v>509.85490515441535</v>
      </c>
      <c r="G2369" s="11">
        <f t="shared" si="1119"/>
        <v>783.97587215218573</v>
      </c>
      <c r="H2369" s="11">
        <f t="shared" si="1120"/>
        <v>675.55270891461601</v>
      </c>
      <c r="I2369" s="24">
        <f t="shared" si="1134"/>
        <v>509.85490515441535</v>
      </c>
      <c r="J2369" s="12">
        <f t="shared" si="1121"/>
        <v>0.17151254904375632</v>
      </c>
      <c r="K2369" s="24">
        <f t="shared" si="1122"/>
        <v>674.03286923284008</v>
      </c>
      <c r="L2369" s="12">
        <f t="shared" si="1135"/>
        <v>0.15659490846761553</v>
      </c>
      <c r="M2369" s="24">
        <f t="shared" si="1136"/>
        <v>783.97587215218573</v>
      </c>
      <c r="N2369" s="12">
        <f t="shared" si="1123"/>
        <v>0.43721268409685277</v>
      </c>
      <c r="O2369" s="24">
        <f t="shared" si="1124"/>
        <v>881.37954933158687</v>
      </c>
      <c r="P2369" s="12">
        <f t="shared" si="1137"/>
        <v>0.20208909192379168</v>
      </c>
      <c r="Q2369" s="24">
        <f t="shared" si="1138"/>
        <v>675.55270891461601</v>
      </c>
      <c r="R2369" s="12">
        <f t="shared" si="1125"/>
        <v>0.24243975630248435</v>
      </c>
      <c r="S2369" s="24">
        <f t="shared" si="1126"/>
        <v>874.2075903376242</v>
      </c>
      <c r="T2369" s="12">
        <f t="shared" si="1139"/>
        <v>0.1574940122193213</v>
      </c>
      <c r="W2369" s="24">
        <f t="shared" si="1140"/>
        <v>817.61488651444267</v>
      </c>
      <c r="X2369" s="24">
        <f t="shared" si="1141"/>
        <v>750.73830570139455</v>
      </c>
      <c r="Y2369" s="13">
        <f t="shared" si="1127"/>
        <v>0.38424084063069391</v>
      </c>
      <c r="Z2369" s="24">
        <f t="shared" si="1128"/>
        <v>3281.4175690393654</v>
      </c>
      <c r="AA2369" s="24">
        <f t="shared" si="1129"/>
        <v>22620.653847297126</v>
      </c>
      <c r="AB2369" s="24">
        <f t="shared" si="1142"/>
        <v>783.97587215218573</v>
      </c>
      <c r="AC2369" s="24">
        <f t="shared" si="1143"/>
        <v>675.55270891461601</v>
      </c>
      <c r="AE2369" s="14">
        <f t="shared" si="1144"/>
        <v>195.91666666666666</v>
      </c>
      <c r="AF2369" s="24">
        <f t="shared" si="1148"/>
        <v>500</v>
      </c>
      <c r="AG2369" s="3">
        <f t="shared" si="1145"/>
        <v>-1</v>
      </c>
      <c r="AH2369" s="3">
        <f>IF(AC2369&lt;=450,AthetaR30_0,IF(AC2369&gt;=650,AthetaR30_2,(IF(AC2369&lt;=550,AthetaR30_0+(AthetaR30_1-AthetaR30_0)/100*(AC2369-450),AthetaR30_1+(AthetaR30_2-AthetaR30_1)/100*(AC2369-450)))))</f>
        <v>0</v>
      </c>
      <c r="AI2369" s="3">
        <f>IF(AD2369&lt;=450,AthetaR60_0,IF(AD2369&gt;=650,AthetaR60_2,(IF(AD2369&lt;=550,AthetaR60_0+(AthetaR60_1-AthetaR60_0)/100*(AD2369-450),AthetaR60_1+(AthetaR60_2-AthetaR60_1)/100*(AD2369-450)))))</f>
        <v>0.5</v>
      </c>
      <c r="AJ2369" s="3">
        <f>IF(AE2369&lt;=450,AthetaR90_0,IF(AE2369&gt;=650,AthetaR90_2,(IF(AE2369&lt;=550,AthetaR90_0+(AthetaR90_1-AthetaR90_0)/100*(AE2369-450),AthetaR90_1+(AthetaR90_2-AthetaR90_1)/100*(AE2369-450)))))</f>
        <v>1.3</v>
      </c>
      <c r="AK2369" s="3">
        <f>IF(AF2369&lt;=450,AthetaR120_0,IF(AF2369&gt;=650,AthetaR120_2,(IF(AF2369&lt;=550,AthetaR120_0+(AthetaR120_1-AthetaR120_0)/100*(AF2369-450),AthetaR120_1+(AthetaR120_2-AthetaR120_1)/100*(AF2369-450)))))</f>
        <v>1.54</v>
      </c>
      <c r="AL2369" s="24">
        <f t="shared" si="1146"/>
        <v>783.97587215218573</v>
      </c>
      <c r="AM2369" s="14">
        <f t="shared" si="1147"/>
        <v>654.09614921697198</v>
      </c>
    </row>
    <row r="2370" spans="2:39" x14ac:dyDescent="0.25">
      <c r="B2370" s="3">
        <f t="shared" si="1130"/>
        <v>11760</v>
      </c>
      <c r="C2370" s="14">
        <f t="shared" si="1131"/>
        <v>196</v>
      </c>
      <c r="D2370" s="11">
        <f t="shared" si="1132"/>
        <v>1122.4899155374931</v>
      </c>
      <c r="E2370" s="11">
        <f t="shared" si="1118"/>
        <v>949.08538762466935</v>
      </c>
      <c r="F2370" s="11">
        <f t="shared" si="1133"/>
        <v>510.01150006288299</v>
      </c>
      <c r="G2370" s="11">
        <f t="shared" si="1119"/>
        <v>784.1779612441095</v>
      </c>
      <c r="H2370" s="11">
        <f t="shared" si="1120"/>
        <v>675.71020292683534</v>
      </c>
      <c r="I2370" s="24">
        <f t="shared" si="1134"/>
        <v>510.01150006288299</v>
      </c>
      <c r="J2370" s="12">
        <f t="shared" si="1121"/>
        <v>0.1714814249271969</v>
      </c>
      <c r="K2370" s="24">
        <f t="shared" si="1122"/>
        <v>674.15520713384467</v>
      </c>
      <c r="L2370" s="12">
        <f t="shared" si="1135"/>
        <v>0.15654459253034383</v>
      </c>
      <c r="M2370" s="24">
        <f t="shared" si="1136"/>
        <v>784.1779612441095</v>
      </c>
      <c r="N2370" s="12">
        <f t="shared" si="1123"/>
        <v>0.4378477238322947</v>
      </c>
      <c r="O2370" s="24">
        <f t="shared" si="1124"/>
        <v>880.10122582922293</v>
      </c>
      <c r="P2370" s="12">
        <f t="shared" si="1137"/>
        <v>0.2022619140221297</v>
      </c>
      <c r="Q2370" s="24">
        <f t="shared" si="1138"/>
        <v>675.71020292683534</v>
      </c>
      <c r="R2370" s="12">
        <f t="shared" si="1125"/>
        <v>0.24229385085453339</v>
      </c>
      <c r="S2370" s="24">
        <f t="shared" si="1126"/>
        <v>874.73402404454851</v>
      </c>
      <c r="T2370" s="12">
        <f t="shared" si="1139"/>
        <v>0.1573736836594698</v>
      </c>
      <c r="W2370" s="24">
        <f t="shared" si="1140"/>
        <v>817.99912735507337</v>
      </c>
      <c r="X2370" s="24">
        <f t="shared" si="1141"/>
        <v>749.82964073042308</v>
      </c>
      <c r="Y2370" s="13">
        <f t="shared" si="1127"/>
        <v>0.38446394918195276</v>
      </c>
      <c r="Z2370" s="24">
        <f t="shared" si="1128"/>
        <v>3277.1565067398997</v>
      </c>
      <c r="AA2370" s="24">
        <f t="shared" si="1129"/>
        <v>22608.58580544229</v>
      </c>
      <c r="AB2370" s="24">
        <f t="shared" si="1142"/>
        <v>784.1779612441095</v>
      </c>
      <c r="AC2370" s="24">
        <f t="shared" si="1143"/>
        <v>675.71020292683534</v>
      </c>
      <c r="AE2370" s="14">
        <f t="shared" si="1144"/>
        <v>196</v>
      </c>
      <c r="AF2370" s="24">
        <f t="shared" si="1148"/>
        <v>500</v>
      </c>
      <c r="AG2370" s="3">
        <f t="shared" si="1145"/>
        <v>-1</v>
      </c>
      <c r="AH2370" s="3">
        <f>IF(AC2370&lt;=450,AthetaR30_0,IF(AC2370&gt;=650,AthetaR30_2,(IF(AC2370&lt;=550,AthetaR30_0+(AthetaR30_1-AthetaR30_0)/100*(AC2370-450),AthetaR30_1+(AthetaR30_2-AthetaR30_1)/100*(AC2370-450)))))</f>
        <v>0</v>
      </c>
      <c r="AI2370" s="3">
        <f>IF(AD2370&lt;=450,AthetaR60_0,IF(AD2370&gt;=650,AthetaR60_2,(IF(AD2370&lt;=550,AthetaR60_0+(AthetaR60_1-AthetaR60_0)/100*(AD2370-450),AthetaR60_1+(AthetaR60_2-AthetaR60_1)/100*(AD2370-450)))))</f>
        <v>0.5</v>
      </c>
      <c r="AJ2370" s="3">
        <f>IF(AE2370&lt;=450,AthetaR90_0,IF(AE2370&gt;=650,AthetaR90_2,(IF(AE2370&lt;=550,AthetaR90_0+(AthetaR90_1-AthetaR90_0)/100*(AE2370-450),AthetaR90_1+(AthetaR90_2-AthetaR90_1)/100*(AE2370-450)))))</f>
        <v>1.3</v>
      </c>
      <c r="AK2370" s="3">
        <f>IF(AF2370&lt;=450,AthetaR120_0,IF(AF2370&gt;=650,AthetaR120_2,(IF(AF2370&lt;=550,AthetaR120_0+(AthetaR120_1-AthetaR120_0)/100*(AF2370-450),AthetaR120_1+(AthetaR120_2-AthetaR120_1)/100*(AF2370-450)))))</f>
        <v>1.54</v>
      </c>
      <c r="AL2370" s="24">
        <f t="shared" si="1146"/>
        <v>784.1779612441095</v>
      </c>
      <c r="AM2370" s="14">
        <f t="shared" si="1147"/>
        <v>654.22267743927</v>
      </c>
    </row>
    <row r="2371" spans="2:39" x14ac:dyDescent="0.25">
      <c r="B2371" s="3">
        <f t="shared" si="1130"/>
        <v>11765</v>
      </c>
      <c r="C2371" s="14">
        <f t="shared" si="1131"/>
        <v>196.08333333333334</v>
      </c>
      <c r="D2371" s="11">
        <f t="shared" si="1132"/>
        <v>1122.5535653244556</v>
      </c>
      <c r="E2371" s="11">
        <f t="shared" si="1118"/>
        <v>949.29918597332153</v>
      </c>
      <c r="F2371" s="11">
        <f t="shared" si="1133"/>
        <v>510.16804465541333</v>
      </c>
      <c r="G2371" s="11">
        <f t="shared" si="1119"/>
        <v>784.38022315813157</v>
      </c>
      <c r="H2371" s="11">
        <f t="shared" si="1120"/>
        <v>675.86757661049478</v>
      </c>
      <c r="I2371" s="24">
        <f t="shared" si="1134"/>
        <v>510.16804465541333</v>
      </c>
      <c r="J2371" s="12">
        <f t="shared" si="1121"/>
        <v>0.1714503008269106</v>
      </c>
      <c r="K2371" s="24">
        <f t="shared" si="1122"/>
        <v>674.27758938791021</v>
      </c>
      <c r="L2371" s="12">
        <f t="shared" si="1135"/>
        <v>0.15649428970554477</v>
      </c>
      <c r="M2371" s="24">
        <f t="shared" si="1136"/>
        <v>784.38022315813157</v>
      </c>
      <c r="N2371" s="12">
        <f t="shared" si="1123"/>
        <v>0.43848032097395501</v>
      </c>
      <c r="O2371" s="24">
        <f t="shared" si="1124"/>
        <v>878.83150061420133</v>
      </c>
      <c r="P2371" s="12">
        <f t="shared" si="1137"/>
        <v>0.20243332726543214</v>
      </c>
      <c r="Q2371" s="24">
        <f t="shared" si="1138"/>
        <v>675.86757661049478</v>
      </c>
      <c r="R2371" s="12">
        <f t="shared" si="1125"/>
        <v>0.24214749468857391</v>
      </c>
      <c r="S2371" s="24">
        <f t="shared" si="1126"/>
        <v>875.2627213088258</v>
      </c>
      <c r="T2371" s="12">
        <f t="shared" si="1139"/>
        <v>0.15725314550940167</v>
      </c>
      <c r="W2371" s="24">
        <f t="shared" si="1140"/>
        <v>818.38359130425533</v>
      </c>
      <c r="X2371" s="24">
        <f t="shared" si="1141"/>
        <v>748.9284462222854</v>
      </c>
      <c r="Y2371" s="13">
        <f t="shared" si="1127"/>
        <v>0.3846826668954636</v>
      </c>
      <c r="Z2371" s="24">
        <f t="shared" si="1128"/>
        <v>3272.8898667266549</v>
      </c>
      <c r="AA2371" s="24">
        <f t="shared" si="1129"/>
        <v>22596.449702545458</v>
      </c>
      <c r="AB2371" s="24">
        <f t="shared" si="1142"/>
        <v>784.38022315813157</v>
      </c>
      <c r="AC2371" s="24">
        <f t="shared" si="1143"/>
        <v>675.86757661049478</v>
      </c>
      <c r="AE2371" s="14">
        <f t="shared" si="1144"/>
        <v>196.08333333333334</v>
      </c>
      <c r="AF2371" s="24">
        <f t="shared" si="1148"/>
        <v>500</v>
      </c>
      <c r="AG2371" s="3">
        <f t="shared" si="1145"/>
        <v>-1</v>
      </c>
      <c r="AH2371" s="3">
        <f>IF(AC2371&lt;=450,AthetaR30_0,IF(AC2371&gt;=650,AthetaR30_2,(IF(AC2371&lt;=550,AthetaR30_0+(AthetaR30_1-AthetaR30_0)/100*(AC2371-450),AthetaR30_1+(AthetaR30_2-AthetaR30_1)/100*(AC2371-450)))))</f>
        <v>0</v>
      </c>
      <c r="AI2371" s="3">
        <f>IF(AD2371&lt;=450,AthetaR60_0,IF(AD2371&gt;=650,AthetaR60_2,(IF(AD2371&lt;=550,AthetaR60_0+(AthetaR60_1-AthetaR60_0)/100*(AD2371-450),AthetaR60_1+(AthetaR60_2-AthetaR60_1)/100*(AD2371-450)))))</f>
        <v>0.5</v>
      </c>
      <c r="AJ2371" s="3">
        <f>IF(AE2371&lt;=450,AthetaR90_0,IF(AE2371&gt;=650,AthetaR90_2,(IF(AE2371&lt;=550,AthetaR90_0+(AthetaR90_1-AthetaR90_0)/100*(AE2371-450),AthetaR90_1+(AthetaR90_2-AthetaR90_1)/100*(AE2371-450)))))</f>
        <v>1.3</v>
      </c>
      <c r="AK2371" s="3">
        <f>IF(AF2371&lt;=450,AthetaR120_0,IF(AF2371&gt;=650,AthetaR120_2,(IF(AF2371&lt;=550,AthetaR120_0+(AthetaR120_1-AthetaR120_0)/100*(AF2371-450),AthetaR120_1+(AthetaR120_2-AthetaR120_1)/100*(AF2371-450)))))</f>
        <v>1.54</v>
      </c>
      <c r="AL2371" s="24">
        <f t="shared" si="1146"/>
        <v>784.38022315813157</v>
      </c>
      <c r="AM2371" s="14">
        <f t="shared" si="1147"/>
        <v>654.34906198175941</v>
      </c>
    </row>
    <row r="2372" spans="2:39" x14ac:dyDescent="0.25">
      <c r="B2372" s="3">
        <f t="shared" si="1130"/>
        <v>11770</v>
      </c>
      <c r="C2372" s="14">
        <f t="shared" si="1131"/>
        <v>196.16666666666666</v>
      </c>
      <c r="D2372" s="11">
        <f t="shared" si="1132"/>
        <v>1122.617188083907</v>
      </c>
      <c r="E2372" s="11">
        <f t="shared" si="1118"/>
        <v>949.51298432197348</v>
      </c>
      <c r="F2372" s="11">
        <f t="shared" si="1133"/>
        <v>510.32453894511889</v>
      </c>
      <c r="G2372" s="11">
        <f t="shared" si="1119"/>
        <v>784.58265648539702</v>
      </c>
      <c r="H2372" s="11">
        <f t="shared" si="1120"/>
        <v>676.02482975600424</v>
      </c>
      <c r="I2372" s="24">
        <f t="shared" si="1134"/>
        <v>510.32453894511889</v>
      </c>
      <c r="J2372" s="12">
        <f t="shared" si="1121"/>
        <v>0.17141917675394031</v>
      </c>
      <c r="K2372" s="24">
        <f t="shared" si="1122"/>
        <v>674.40001597571518</v>
      </c>
      <c r="L2372" s="12">
        <f t="shared" si="1135"/>
        <v>0.15644400000314321</v>
      </c>
      <c r="M2372" s="24">
        <f t="shared" si="1136"/>
        <v>784.58265648539702</v>
      </c>
      <c r="N2372" s="12">
        <f t="shared" si="1123"/>
        <v>0.43911048452325818</v>
      </c>
      <c r="O2372" s="24">
        <f t="shared" si="1124"/>
        <v>877.57029734717457</v>
      </c>
      <c r="P2372" s="12">
        <f t="shared" si="1137"/>
        <v>0.20260333815775017</v>
      </c>
      <c r="Q2372" s="24">
        <f t="shared" si="1138"/>
        <v>676.02482975600424</v>
      </c>
      <c r="R2372" s="12">
        <f t="shared" si="1125"/>
        <v>0.24200068603788602</v>
      </c>
      <c r="S2372" s="24">
        <f t="shared" si="1126"/>
        <v>875.79369558504197</v>
      </c>
      <c r="T2372" s="12">
        <f t="shared" si="1139"/>
        <v>0.15713239683552063</v>
      </c>
      <c r="W2372" s="24">
        <f t="shared" si="1140"/>
        <v>818.76827397115085</v>
      </c>
      <c r="X2372" s="24">
        <f t="shared" si="1141"/>
        <v>748.03464103506667</v>
      </c>
      <c r="Y2372" s="13">
        <f t="shared" si="1127"/>
        <v>0.38489702217023308</v>
      </c>
      <c r="Z2372" s="24">
        <f t="shared" si="1128"/>
        <v>3268.6177587705656</v>
      </c>
      <c r="AA2372" s="24">
        <f t="shared" si="1129"/>
        <v>22584.246038074434</v>
      </c>
      <c r="AB2372" s="24">
        <f t="shared" si="1142"/>
        <v>784.58265648539702</v>
      </c>
      <c r="AC2372" s="24">
        <f t="shared" si="1143"/>
        <v>676.02482975600424</v>
      </c>
      <c r="AE2372" s="14">
        <f t="shared" si="1144"/>
        <v>196.16666666666666</v>
      </c>
      <c r="AF2372" s="24">
        <f t="shared" si="1148"/>
        <v>500</v>
      </c>
      <c r="AG2372" s="3">
        <f t="shared" si="1145"/>
        <v>-1</v>
      </c>
      <c r="AH2372" s="3">
        <f>IF(AC2372&lt;=450,AthetaR30_0,IF(AC2372&gt;=650,AthetaR30_2,(IF(AC2372&lt;=550,AthetaR30_0+(AthetaR30_1-AthetaR30_0)/100*(AC2372-450),AthetaR30_1+(AthetaR30_2-AthetaR30_1)/100*(AC2372-450)))))</f>
        <v>0</v>
      </c>
      <c r="AI2372" s="3">
        <f>IF(AD2372&lt;=450,AthetaR60_0,IF(AD2372&gt;=650,AthetaR60_2,(IF(AD2372&lt;=550,AthetaR60_0+(AthetaR60_1-AthetaR60_0)/100*(AD2372-450),AthetaR60_1+(AthetaR60_2-AthetaR60_1)/100*(AD2372-450)))))</f>
        <v>0.5</v>
      </c>
      <c r="AJ2372" s="3">
        <f>IF(AE2372&lt;=450,AthetaR90_0,IF(AE2372&gt;=650,AthetaR90_2,(IF(AE2372&lt;=550,AthetaR90_0+(AthetaR90_1-AthetaR90_0)/100*(AE2372-450),AthetaR90_1+(AthetaR90_2-AthetaR90_1)/100*(AE2372-450)))))</f>
        <v>1.3</v>
      </c>
      <c r="AK2372" s="3">
        <f>IF(AF2372&lt;=450,AthetaR120_0,IF(AF2372&gt;=650,AthetaR120_2,(IF(AF2372&lt;=550,AthetaR120_0+(AthetaR120_1-AthetaR120_0)/100*(AF2372-450),AthetaR120_1+(AthetaR120_2-AthetaR120_1)/100*(AF2372-450)))))</f>
        <v>1.54</v>
      </c>
      <c r="AL2372" s="24">
        <f t="shared" si="1146"/>
        <v>784.58265648539702</v>
      </c>
      <c r="AM2372" s="14">
        <f t="shared" si="1147"/>
        <v>654.47530294170804</v>
      </c>
    </row>
    <row r="2373" spans="2:39" x14ac:dyDescent="0.25">
      <c r="B2373" s="3">
        <f t="shared" si="1130"/>
        <v>11775</v>
      </c>
      <c r="C2373" s="14">
        <f t="shared" si="1131"/>
        <v>196.25</v>
      </c>
      <c r="D2373" s="11">
        <f t="shared" si="1132"/>
        <v>1122.6807838387906</v>
      </c>
      <c r="E2373" s="11">
        <f t="shared" si="1118"/>
        <v>949.72678267062565</v>
      </c>
      <c r="F2373" s="11">
        <f t="shared" si="1133"/>
        <v>510.48098294512204</v>
      </c>
      <c r="G2373" s="11">
        <f t="shared" si="1119"/>
        <v>784.78525982355472</v>
      </c>
      <c r="H2373" s="11">
        <f t="shared" si="1120"/>
        <v>676.18196215283979</v>
      </c>
      <c r="I2373" s="24">
        <f t="shared" si="1134"/>
        <v>510.48098294512204</v>
      </c>
      <c r="J2373" s="12">
        <f t="shared" si="1121"/>
        <v>0.17138805271932686</v>
      </c>
      <c r="K2373" s="24">
        <f t="shared" si="1122"/>
        <v>674.52248687790177</v>
      </c>
      <c r="L2373" s="12">
        <f t="shared" si="1135"/>
        <v>0.15639372343305269</v>
      </c>
      <c r="M2373" s="24">
        <f t="shared" si="1136"/>
        <v>784.78525982355472</v>
      </c>
      <c r="N2373" s="12">
        <f t="shared" si="1123"/>
        <v>0.43973822348757124</v>
      </c>
      <c r="O2373" s="24">
        <f t="shared" si="1124"/>
        <v>876.31754050197787</v>
      </c>
      <c r="P2373" s="12">
        <f t="shared" si="1137"/>
        <v>0.20277195319109415</v>
      </c>
      <c r="Q2373" s="24">
        <f t="shared" si="1138"/>
        <v>676.18196215283979</v>
      </c>
      <c r="R2373" s="12">
        <f t="shared" si="1125"/>
        <v>0.24185342312849314</v>
      </c>
      <c r="S2373" s="24">
        <f t="shared" si="1126"/>
        <v>876.32696042773682</v>
      </c>
      <c r="T2373" s="12">
        <f t="shared" si="1139"/>
        <v>0.1570114366999755</v>
      </c>
      <c r="W2373" s="24">
        <f t="shared" si="1140"/>
        <v>819.15317099332105</v>
      </c>
      <c r="X2373" s="24">
        <f t="shared" si="1141"/>
        <v>747.14814508884922</v>
      </c>
      <c r="Y2373" s="13">
        <f t="shared" si="1127"/>
        <v>0.38510704331224133</v>
      </c>
      <c r="Z2373" s="24">
        <f t="shared" si="1128"/>
        <v>3264.3402919326149</v>
      </c>
      <c r="AA2373" s="24">
        <f t="shared" si="1129"/>
        <v>22571.975309856851</v>
      </c>
      <c r="AB2373" s="24">
        <f t="shared" si="1142"/>
        <v>784.78525982355472</v>
      </c>
      <c r="AC2373" s="24">
        <f t="shared" si="1143"/>
        <v>676.18196215283979</v>
      </c>
      <c r="AE2373" s="14">
        <f t="shared" si="1144"/>
        <v>196.25</v>
      </c>
      <c r="AF2373" s="24">
        <f t="shared" si="1148"/>
        <v>500</v>
      </c>
      <c r="AG2373" s="3">
        <f t="shared" si="1145"/>
        <v>-1</v>
      </c>
      <c r="AH2373" s="3">
        <f>IF(AC2373&lt;=450,AthetaR30_0,IF(AC2373&gt;=650,AthetaR30_2,(IF(AC2373&lt;=550,AthetaR30_0+(AthetaR30_1-AthetaR30_0)/100*(AC2373-450),AthetaR30_1+(AthetaR30_2-AthetaR30_1)/100*(AC2373-450)))))</f>
        <v>0</v>
      </c>
      <c r="AI2373" s="3">
        <f>IF(AD2373&lt;=450,AthetaR60_0,IF(AD2373&gt;=650,AthetaR60_2,(IF(AD2373&lt;=550,AthetaR60_0+(AthetaR60_1-AthetaR60_0)/100*(AD2373-450),AthetaR60_1+(AthetaR60_2-AthetaR60_1)/100*(AD2373-450)))))</f>
        <v>0.5</v>
      </c>
      <c r="AJ2373" s="3">
        <f>IF(AE2373&lt;=450,AthetaR90_0,IF(AE2373&gt;=650,AthetaR90_2,(IF(AE2373&lt;=550,AthetaR90_0+(AthetaR90_1-AthetaR90_0)/100*(AE2373-450),AthetaR90_1+(AthetaR90_2-AthetaR90_1)/100*(AE2373-450)))))</f>
        <v>1.3</v>
      </c>
      <c r="AK2373" s="3">
        <f>IF(AF2373&lt;=450,AthetaR120_0,IF(AF2373&gt;=650,AthetaR120_2,(IF(AF2373&lt;=550,AthetaR120_0+(AthetaR120_1-AthetaR120_0)/100*(AF2373-450),AthetaR120_1+(AthetaR120_2-AthetaR120_1)/100*(AF2373-450)))))</f>
        <v>1.54</v>
      </c>
      <c r="AL2373" s="24">
        <f t="shared" si="1146"/>
        <v>784.78525982355472</v>
      </c>
      <c r="AM2373" s="14">
        <f t="shared" si="1147"/>
        <v>654.60140041388331</v>
      </c>
    </row>
    <row r="2374" spans="2:39" x14ac:dyDescent="0.25">
      <c r="B2374" s="3">
        <f t="shared" si="1130"/>
        <v>11780</v>
      </c>
      <c r="C2374" s="14">
        <f t="shared" si="1131"/>
        <v>196.33333333333334</v>
      </c>
      <c r="D2374" s="11">
        <f t="shared" si="1132"/>
        <v>1122.744352612021</v>
      </c>
      <c r="E2374" s="11">
        <f t="shared" si="1118"/>
        <v>949.94058101927772</v>
      </c>
      <c r="F2374" s="11">
        <f t="shared" si="1133"/>
        <v>510.63737666855508</v>
      </c>
      <c r="G2374" s="11">
        <f t="shared" si="1119"/>
        <v>784.98803177674586</v>
      </c>
      <c r="H2374" s="11">
        <f t="shared" si="1120"/>
        <v>676.33897358953982</v>
      </c>
      <c r="I2374" s="24">
        <f t="shared" si="1134"/>
        <v>510.63737666855508</v>
      </c>
      <c r="J2374" s="12">
        <f t="shared" si="1121"/>
        <v>0.17135692873410865</v>
      </c>
      <c r="K2374" s="24">
        <f t="shared" si="1122"/>
        <v>674.64500207507535</v>
      </c>
      <c r="L2374" s="12">
        <f t="shared" si="1135"/>
        <v>0.1563434600051557</v>
      </c>
      <c r="M2374" s="24">
        <f t="shared" si="1136"/>
        <v>784.98803177674586</v>
      </c>
      <c r="N2374" s="12">
        <f t="shared" si="1123"/>
        <v>0.44036354687929352</v>
      </c>
      <c r="O2374" s="24">
        <f t="shared" si="1124"/>
        <v>875.07315535580551</v>
      </c>
      <c r="P2374" s="12">
        <f t="shared" si="1137"/>
        <v>0.2029391788450117</v>
      </c>
      <c r="Q2374" s="24">
        <f t="shared" si="1138"/>
        <v>676.33897358953982</v>
      </c>
      <c r="R2374" s="12">
        <f t="shared" si="1125"/>
        <v>0.24170570417914214</v>
      </c>
      <c r="S2374" s="24">
        <f t="shared" si="1126"/>
        <v>876.8625294922814</v>
      </c>
      <c r="T2374" s="12">
        <f t="shared" si="1139"/>
        <v>0.15689026416061763</v>
      </c>
      <c r="W2374" s="24">
        <f t="shared" si="1140"/>
        <v>819.5382780366333</v>
      </c>
      <c r="X2374" s="24">
        <f t="shared" si="1141"/>
        <v>746.26887934986553</v>
      </c>
      <c r="Y2374" s="13">
        <f t="shared" si="1127"/>
        <v>0.38531275853310876</v>
      </c>
      <c r="Z2374" s="24">
        <f t="shared" si="1128"/>
        <v>3260.0575745661104</v>
      </c>
      <c r="AA2374" s="24">
        <f t="shared" si="1129"/>
        <v>22559.638014079315</v>
      </c>
      <c r="AB2374" s="24">
        <f t="shared" si="1142"/>
        <v>784.98803177674586</v>
      </c>
      <c r="AC2374" s="24">
        <f t="shared" si="1143"/>
        <v>676.33897358953982</v>
      </c>
      <c r="AE2374" s="14">
        <f t="shared" si="1144"/>
        <v>196.33333333333334</v>
      </c>
      <c r="AF2374" s="24">
        <f t="shared" si="1148"/>
        <v>500</v>
      </c>
      <c r="AG2374" s="3">
        <f t="shared" si="1145"/>
        <v>-1</v>
      </c>
      <c r="AH2374" s="3">
        <f>IF(AC2374&lt;=450,AthetaR30_0,IF(AC2374&gt;=650,AthetaR30_2,(IF(AC2374&lt;=550,AthetaR30_0+(AthetaR30_1-AthetaR30_0)/100*(AC2374-450),AthetaR30_1+(AthetaR30_2-AthetaR30_1)/100*(AC2374-450)))))</f>
        <v>0</v>
      </c>
      <c r="AI2374" s="3">
        <f>IF(AD2374&lt;=450,AthetaR60_0,IF(AD2374&gt;=650,AthetaR60_2,(IF(AD2374&lt;=550,AthetaR60_0+(AthetaR60_1-AthetaR60_0)/100*(AD2374-450),AthetaR60_1+(AthetaR60_2-AthetaR60_1)/100*(AD2374-450)))))</f>
        <v>0.5</v>
      </c>
      <c r="AJ2374" s="3">
        <f>IF(AE2374&lt;=450,AthetaR90_0,IF(AE2374&gt;=650,AthetaR90_2,(IF(AE2374&lt;=550,AthetaR90_0+(AthetaR90_1-AthetaR90_0)/100*(AE2374-450),AthetaR90_1+(AthetaR90_2-AthetaR90_1)/100*(AE2374-450)))))</f>
        <v>1.3</v>
      </c>
      <c r="AK2374" s="3">
        <f>IF(AF2374&lt;=450,AthetaR120_0,IF(AF2374&gt;=650,AthetaR120_2,(IF(AF2374&lt;=550,AthetaR120_0+(AthetaR120_1-AthetaR120_0)/100*(AF2374-450),AthetaR120_1+(AthetaR120_2-AthetaR120_1)/100*(AF2374-450)))))</f>
        <v>1.54</v>
      </c>
      <c r="AL2374" s="24">
        <f t="shared" si="1146"/>
        <v>784.98803177674586</v>
      </c>
      <c r="AM2374" s="14">
        <f t="shared" si="1147"/>
        <v>654.72735449055324</v>
      </c>
    </row>
    <row r="2375" spans="2:39" x14ac:dyDescent="0.25">
      <c r="B2375" s="3">
        <f t="shared" si="1130"/>
        <v>11785</v>
      </c>
      <c r="C2375" s="14">
        <f t="shared" si="1131"/>
        <v>196.41666666666666</v>
      </c>
      <c r="D2375" s="11">
        <f t="shared" si="1132"/>
        <v>1122.8078944264835</v>
      </c>
      <c r="E2375" s="11">
        <f t="shared" si="1118"/>
        <v>950.15437936792978</v>
      </c>
      <c r="F2375" s="11">
        <f t="shared" si="1133"/>
        <v>510.79372012856021</v>
      </c>
      <c r="G2375" s="11">
        <f t="shared" si="1119"/>
        <v>785.19097095559084</v>
      </c>
      <c r="H2375" s="11">
        <f t="shared" si="1120"/>
        <v>676.49586385370048</v>
      </c>
      <c r="I2375" s="24">
        <f t="shared" si="1134"/>
        <v>510.79372012856021</v>
      </c>
      <c r="J2375" s="12">
        <f t="shared" si="1121"/>
        <v>0.17132580480932186</v>
      </c>
      <c r="K2375" s="24">
        <f t="shared" si="1122"/>
        <v>674.76756154780469</v>
      </c>
      <c r="L2375" s="12">
        <f t="shared" si="1135"/>
        <v>0.15629320972931982</v>
      </c>
      <c r="M2375" s="24">
        <f t="shared" si="1136"/>
        <v>785.19097095559084</v>
      </c>
      <c r="N2375" s="12">
        <f t="shared" si="1123"/>
        <v>0.44098646371495825</v>
      </c>
      <c r="O2375" s="24">
        <f t="shared" si="1124"/>
        <v>873.83706797952334</v>
      </c>
      <c r="P2375" s="12">
        <f t="shared" si="1137"/>
        <v>0.20310502158626451</v>
      </c>
      <c r="Q2375" s="24">
        <f t="shared" si="1138"/>
        <v>676.49586385370048</v>
      </c>
      <c r="R2375" s="12">
        <f t="shared" si="1125"/>
        <v>0.24155752740128414</v>
      </c>
      <c r="S2375" s="24">
        <f t="shared" si="1126"/>
        <v>877.40041653576304</v>
      </c>
      <c r="T2375" s="12">
        <f t="shared" si="1139"/>
        <v>0.15676887827100772</v>
      </c>
      <c r="W2375" s="24">
        <f t="shared" si="1140"/>
        <v>819.92359079516643</v>
      </c>
      <c r="X2375" s="24">
        <f t="shared" si="1141"/>
        <v>745.39676581491165</v>
      </c>
      <c r="Y2375" s="13">
        <f t="shared" si="1127"/>
        <v>0.38551419594883629</v>
      </c>
      <c r="Z2375" s="24">
        <f t="shared" si="1128"/>
        <v>3255.7697143190835</v>
      </c>
      <c r="AA2375" s="24">
        <f t="shared" si="1129"/>
        <v>22547.234645288077</v>
      </c>
      <c r="AB2375" s="24">
        <f t="shared" si="1142"/>
        <v>785.19097095559084</v>
      </c>
      <c r="AC2375" s="24">
        <f t="shared" si="1143"/>
        <v>676.49586385370048</v>
      </c>
      <c r="AE2375" s="14">
        <f t="shared" si="1144"/>
        <v>196.41666666666666</v>
      </c>
      <c r="AF2375" s="24">
        <f t="shared" si="1148"/>
        <v>500</v>
      </c>
      <c r="AG2375" s="3">
        <f t="shared" si="1145"/>
        <v>-1</v>
      </c>
      <c r="AH2375" s="3">
        <f>IF(AC2375&lt;=450,AthetaR30_0,IF(AC2375&gt;=650,AthetaR30_2,(IF(AC2375&lt;=550,AthetaR30_0+(AthetaR30_1-AthetaR30_0)/100*(AC2375-450),AthetaR30_1+(AthetaR30_2-AthetaR30_1)/100*(AC2375-450)))))</f>
        <v>0</v>
      </c>
      <c r="AI2375" s="3">
        <f>IF(AD2375&lt;=450,AthetaR60_0,IF(AD2375&gt;=650,AthetaR60_2,(IF(AD2375&lt;=550,AthetaR60_0+(AthetaR60_1-AthetaR60_0)/100*(AD2375-450),AthetaR60_1+(AthetaR60_2-AthetaR60_1)/100*(AD2375-450)))))</f>
        <v>0.5</v>
      </c>
      <c r="AJ2375" s="3">
        <f>IF(AE2375&lt;=450,AthetaR90_0,IF(AE2375&gt;=650,AthetaR90_2,(IF(AE2375&lt;=550,AthetaR90_0+(AthetaR90_1-AthetaR90_0)/100*(AE2375-450),AthetaR90_1+(AthetaR90_2-AthetaR90_1)/100*(AE2375-450)))))</f>
        <v>1.3</v>
      </c>
      <c r="AK2375" s="3">
        <f>IF(AF2375&lt;=450,AthetaR120_0,IF(AF2375&gt;=650,AthetaR120_2,(IF(AF2375&lt;=550,AthetaR120_0+(AthetaR120_1-AthetaR120_0)/100*(AF2375-450),AthetaR120_1+(AthetaR120_2-AthetaR120_1)/100*(AF2375-450)))))</f>
        <v>1.54</v>
      </c>
      <c r="AL2375" s="24">
        <f t="shared" si="1146"/>
        <v>785.19097095559084</v>
      </c>
      <c r="AM2375" s="14">
        <f t="shared" si="1147"/>
        <v>654.85316526148517</v>
      </c>
    </row>
    <row r="2376" spans="2:39" x14ac:dyDescent="0.25">
      <c r="B2376" s="3">
        <f t="shared" si="1130"/>
        <v>11790</v>
      </c>
      <c r="C2376" s="14">
        <f t="shared" si="1131"/>
        <v>196.5</v>
      </c>
      <c r="D2376" s="11">
        <f t="shared" si="1132"/>
        <v>1122.8714093050337</v>
      </c>
      <c r="E2376" s="11">
        <f t="shared" si="1118"/>
        <v>950.36817771658184</v>
      </c>
      <c r="F2376" s="11">
        <f t="shared" si="1133"/>
        <v>510.95001333828952</v>
      </c>
      <c r="G2376" s="11">
        <f t="shared" si="1119"/>
        <v>785.39407597717707</v>
      </c>
      <c r="H2376" s="11">
        <f t="shared" si="1120"/>
        <v>676.65263273197149</v>
      </c>
      <c r="I2376" s="24">
        <f t="shared" si="1134"/>
        <v>510.95001333828952</v>
      </c>
      <c r="J2376" s="12">
        <f t="shared" si="1121"/>
        <v>0.17129468095600012</v>
      </c>
      <c r="K2376" s="24">
        <f t="shared" si="1122"/>
        <v>674.89016527662272</v>
      </c>
      <c r="L2376" s="12">
        <f t="shared" si="1135"/>
        <v>0.15624297261540454</v>
      </c>
      <c r="M2376" s="24">
        <f t="shared" si="1136"/>
        <v>785.39407597717707</v>
      </c>
      <c r="N2376" s="12">
        <f t="shared" si="1123"/>
        <v>0.4416069830143563</v>
      </c>
      <c r="O2376" s="24">
        <f t="shared" si="1124"/>
        <v>872.60920522810238</v>
      </c>
      <c r="P2376" s="12">
        <f t="shared" si="1137"/>
        <v>0.2032694878684953</v>
      </c>
      <c r="Q2376" s="24">
        <f t="shared" si="1138"/>
        <v>676.65263273197149</v>
      </c>
      <c r="R2376" s="12">
        <f t="shared" si="1125"/>
        <v>0.2414088909990546</v>
      </c>
      <c r="S2376" s="24">
        <f t="shared" si="1126"/>
        <v>877.94063541787978</v>
      </c>
      <c r="T2376" s="12">
        <f t="shared" si="1139"/>
        <v>0.15664727808041157</v>
      </c>
      <c r="W2376" s="24">
        <f t="shared" si="1140"/>
        <v>820.3091049911153</v>
      </c>
      <c r="X2376" s="24">
        <f t="shared" si="1141"/>
        <v>744.53172749601265</v>
      </c>
      <c r="Y2376" s="13">
        <f t="shared" si="1127"/>
        <v>0.38571138357858503</v>
      </c>
      <c r="Z2376" s="24">
        <f t="shared" si="1128"/>
        <v>3251.4768181366635</v>
      </c>
      <c r="AA2376" s="24">
        <f t="shared" si="1129"/>
        <v>22534.765696389077</v>
      </c>
      <c r="AB2376" s="24">
        <f t="shared" si="1142"/>
        <v>785.39407597717707</v>
      </c>
      <c r="AC2376" s="24">
        <f t="shared" si="1143"/>
        <v>676.65263273197149</v>
      </c>
      <c r="AE2376" s="14">
        <f t="shared" si="1144"/>
        <v>196.5</v>
      </c>
      <c r="AF2376" s="24">
        <f t="shared" si="1148"/>
        <v>500</v>
      </c>
      <c r="AG2376" s="3">
        <f t="shared" si="1145"/>
        <v>-1</v>
      </c>
      <c r="AH2376" s="3">
        <f>IF(AC2376&lt;=450,AthetaR30_0,IF(AC2376&gt;=650,AthetaR30_2,(IF(AC2376&lt;=550,AthetaR30_0+(AthetaR30_1-AthetaR30_0)/100*(AC2376-450),AthetaR30_1+(AthetaR30_2-AthetaR30_1)/100*(AC2376-450)))))</f>
        <v>0</v>
      </c>
      <c r="AI2376" s="3">
        <f>IF(AD2376&lt;=450,AthetaR60_0,IF(AD2376&gt;=650,AthetaR60_2,(IF(AD2376&lt;=550,AthetaR60_0+(AthetaR60_1-AthetaR60_0)/100*(AD2376-450),AthetaR60_1+(AthetaR60_2-AthetaR60_1)/100*(AD2376-450)))))</f>
        <v>0.5</v>
      </c>
      <c r="AJ2376" s="3">
        <f>IF(AE2376&lt;=450,AthetaR90_0,IF(AE2376&gt;=650,AthetaR90_2,(IF(AE2376&lt;=550,AthetaR90_0+(AthetaR90_1-AthetaR90_0)/100*(AE2376-450),AthetaR90_1+(AthetaR90_2-AthetaR90_1)/100*(AE2376-450)))))</f>
        <v>1.3</v>
      </c>
      <c r="AK2376" s="3">
        <f>IF(AF2376&lt;=450,AthetaR120_0,IF(AF2376&gt;=650,AthetaR120_2,(IF(AF2376&lt;=550,AthetaR120_0+(AthetaR120_1-AthetaR120_0)/100*(AF2376-450),AthetaR120_1+(AthetaR120_2-AthetaR120_1)/100*(AF2376-450)))))</f>
        <v>1.54</v>
      </c>
      <c r="AL2376" s="24">
        <f t="shared" si="1146"/>
        <v>785.39407597717707</v>
      </c>
      <c r="AM2376" s="14">
        <f t="shared" si="1147"/>
        <v>654.97883281394547</v>
      </c>
    </row>
    <row r="2377" spans="2:39" x14ac:dyDescent="0.25">
      <c r="B2377" s="3">
        <f t="shared" si="1130"/>
        <v>11795</v>
      </c>
      <c r="C2377" s="14">
        <f t="shared" si="1131"/>
        <v>196.58333333333334</v>
      </c>
      <c r="D2377" s="11">
        <f t="shared" si="1132"/>
        <v>1122.9348972704993</v>
      </c>
      <c r="E2377" s="11">
        <f t="shared" si="1118"/>
        <v>950.5819760652339</v>
      </c>
      <c r="F2377" s="11">
        <f t="shared" si="1133"/>
        <v>511.10625631090494</v>
      </c>
      <c r="G2377" s="11">
        <f t="shared" si="1119"/>
        <v>785.59734546504558</v>
      </c>
      <c r="H2377" s="11">
        <f t="shared" si="1120"/>
        <v>676.80928001005191</v>
      </c>
      <c r="I2377" s="24">
        <f t="shared" si="1134"/>
        <v>511.10625631090494</v>
      </c>
      <c r="J2377" s="12">
        <f t="shared" si="1121"/>
        <v>0.17126355718517475</v>
      </c>
      <c r="K2377" s="24">
        <f t="shared" si="1122"/>
        <v>675.01281324202523</v>
      </c>
      <c r="L2377" s="12">
        <f t="shared" si="1135"/>
        <v>0.15619274867321936</v>
      </c>
      <c r="M2377" s="24">
        <f t="shared" si="1136"/>
        <v>785.59734546504558</v>
      </c>
      <c r="N2377" s="12">
        <f t="shared" si="1123"/>
        <v>0.44222511379967439</v>
      </c>
      <c r="O2377" s="24">
        <f t="shared" si="1124"/>
        <v>871.38949473118168</v>
      </c>
      <c r="P2377" s="12">
        <f t="shared" si="1137"/>
        <v>0.20343258413177034</v>
      </c>
      <c r="Q2377" s="24">
        <f t="shared" si="1138"/>
        <v>676.80928001005191</v>
      </c>
      <c r="R2377" s="12">
        <f t="shared" si="1125"/>
        <v>0.24125979316925464</v>
      </c>
      <c r="S2377" s="24">
        <f t="shared" si="1126"/>
        <v>878.48320010184329</v>
      </c>
      <c r="T2377" s="12">
        <f t="shared" si="1139"/>
        <v>0.1565254626337248</v>
      </c>
      <c r="W2377" s="24">
        <f t="shared" si="1140"/>
        <v>820.69481637469391</v>
      </c>
      <c r="X2377" s="24">
        <f t="shared" si="1141"/>
        <v>743.67368840533857</v>
      </c>
      <c r="Y2377" s="13">
        <f t="shared" si="1127"/>
        <v>0.38590434934350837</v>
      </c>
      <c r="Z2377" s="24">
        <f t="shared" si="1128"/>
        <v>3247.1789922634998</v>
      </c>
      <c r="AA2377" s="24">
        <f t="shared" si="1129"/>
        <v>22522.231658648314</v>
      </c>
      <c r="AB2377" s="24">
        <f t="shared" si="1142"/>
        <v>785.59734546504558</v>
      </c>
      <c r="AC2377" s="24">
        <f t="shared" si="1143"/>
        <v>676.80928001005191</v>
      </c>
      <c r="AE2377" s="14">
        <f t="shared" si="1144"/>
        <v>196.58333333333334</v>
      </c>
      <c r="AF2377" s="24">
        <f t="shared" si="1148"/>
        <v>500</v>
      </c>
      <c r="AG2377" s="3">
        <f t="shared" si="1145"/>
        <v>-1</v>
      </c>
      <c r="AH2377" s="3">
        <f>IF(AC2377&lt;=450,AthetaR30_0,IF(AC2377&gt;=650,AthetaR30_2,(IF(AC2377&lt;=550,AthetaR30_0+(AthetaR30_1-AthetaR30_0)/100*(AC2377-450),AthetaR30_1+(AthetaR30_2-AthetaR30_1)/100*(AC2377-450)))))</f>
        <v>0</v>
      </c>
      <c r="AI2377" s="3">
        <f>IF(AD2377&lt;=450,AthetaR60_0,IF(AD2377&gt;=650,AthetaR60_2,(IF(AD2377&lt;=550,AthetaR60_0+(AthetaR60_1-AthetaR60_0)/100*(AD2377-450),AthetaR60_1+(AthetaR60_2-AthetaR60_1)/100*(AD2377-450)))))</f>
        <v>0.5</v>
      </c>
      <c r="AJ2377" s="3">
        <f>IF(AE2377&lt;=450,AthetaR90_0,IF(AE2377&gt;=650,AthetaR90_2,(IF(AE2377&lt;=550,AthetaR90_0+(AthetaR90_1-AthetaR90_0)/100*(AE2377-450),AthetaR90_1+(AthetaR90_2-AthetaR90_1)/100*(AE2377-450)))))</f>
        <v>1.3</v>
      </c>
      <c r="AK2377" s="3">
        <f>IF(AF2377&lt;=450,AthetaR120_0,IF(AF2377&gt;=650,AthetaR120_2,(IF(AF2377&lt;=550,AthetaR120_0+(AthetaR120_1-AthetaR120_0)/100*(AF2377-450),AthetaR120_1+(AthetaR120_2-AthetaR120_1)/100*(AF2377-450)))))</f>
        <v>1.54</v>
      </c>
      <c r="AL2377" s="24">
        <f t="shared" si="1146"/>
        <v>785.59734546504558</v>
      </c>
      <c r="AM2377" s="14">
        <f t="shared" si="1147"/>
        <v>655.10435723270064</v>
      </c>
    </row>
    <row r="2378" spans="2:39" x14ac:dyDescent="0.25">
      <c r="B2378" s="3">
        <f t="shared" si="1130"/>
        <v>11800</v>
      </c>
      <c r="C2378" s="14">
        <f t="shared" si="1131"/>
        <v>196.66666666666666</v>
      </c>
      <c r="D2378" s="11">
        <f t="shared" si="1132"/>
        <v>1122.9983583456778</v>
      </c>
      <c r="E2378" s="11">
        <f t="shared" si="1118"/>
        <v>950.79577441388597</v>
      </c>
      <c r="F2378" s="11">
        <f t="shared" si="1133"/>
        <v>511.26244905957816</v>
      </c>
      <c r="G2378" s="11">
        <f t="shared" si="1119"/>
        <v>785.80077804917732</v>
      </c>
      <c r="H2378" s="11">
        <f t="shared" si="1120"/>
        <v>676.96580547268559</v>
      </c>
      <c r="I2378" s="24">
        <f t="shared" si="1134"/>
        <v>511.26244905957816</v>
      </c>
      <c r="J2378" s="12">
        <f t="shared" si="1121"/>
        <v>0.17123243350787459</v>
      </c>
      <c r="K2378" s="24">
        <f t="shared" si="1122"/>
        <v>675.1355054244724</v>
      </c>
      <c r="L2378" s="12">
        <f t="shared" si="1135"/>
        <v>0.15614253791258945</v>
      </c>
      <c r="M2378" s="24">
        <f t="shared" si="1136"/>
        <v>785.80077804917732</v>
      </c>
      <c r="N2378" s="12">
        <f t="shared" si="1123"/>
        <v>0.44284086509465032</v>
      </c>
      <c r="O2378" s="24">
        <f t="shared" si="1124"/>
        <v>870.17786488375441</v>
      </c>
      <c r="P2378" s="12">
        <f t="shared" si="1137"/>
        <v>0.20359431680241724</v>
      </c>
      <c r="Q2378" s="24">
        <f t="shared" si="1138"/>
        <v>676.96580547268559</v>
      </c>
      <c r="R2378" s="12">
        <f t="shared" si="1125"/>
        <v>0.24111023210133192</v>
      </c>
      <c r="S2378" s="24">
        <f t="shared" si="1126"/>
        <v>879.02812465529075</v>
      </c>
      <c r="T2378" s="12">
        <f t="shared" si="1139"/>
        <v>0.15640343097155127</v>
      </c>
      <c r="W2378" s="24">
        <f t="shared" si="1140"/>
        <v>821.08072072403741</v>
      </c>
      <c r="X2378" s="24">
        <f t="shared" si="1141"/>
        <v>742.82257354036528</v>
      </c>
      <c r="Y2378" s="13">
        <f t="shared" si="1127"/>
        <v>0.38609312106562965</v>
      </c>
      <c r="Z2378" s="24">
        <f t="shared" si="1128"/>
        <v>3242.8763422462139</v>
      </c>
      <c r="AA2378" s="24">
        <f t="shared" si="1129"/>
        <v>22509.633021692192</v>
      </c>
      <c r="AB2378" s="24">
        <f t="shared" si="1142"/>
        <v>785.80077804917732</v>
      </c>
      <c r="AC2378" s="24">
        <f t="shared" si="1143"/>
        <v>676.96580547268559</v>
      </c>
      <c r="AE2378" s="14">
        <f t="shared" si="1144"/>
        <v>196.66666666666666</v>
      </c>
      <c r="AF2378" s="24">
        <f t="shared" si="1148"/>
        <v>500</v>
      </c>
      <c r="AG2378" s="3">
        <f t="shared" si="1145"/>
        <v>-1</v>
      </c>
      <c r="AH2378" s="3">
        <f>IF(AC2378&lt;=450,AthetaR30_0,IF(AC2378&gt;=650,AthetaR30_2,(IF(AC2378&lt;=550,AthetaR30_0+(AthetaR30_1-AthetaR30_0)/100*(AC2378-450),AthetaR30_1+(AthetaR30_2-AthetaR30_1)/100*(AC2378-450)))))</f>
        <v>0</v>
      </c>
      <c r="AI2378" s="3">
        <f>IF(AD2378&lt;=450,AthetaR60_0,IF(AD2378&gt;=650,AthetaR60_2,(IF(AD2378&lt;=550,AthetaR60_0+(AthetaR60_1-AthetaR60_0)/100*(AD2378-450),AthetaR60_1+(AthetaR60_2-AthetaR60_1)/100*(AD2378-450)))))</f>
        <v>0.5</v>
      </c>
      <c r="AJ2378" s="3">
        <f>IF(AE2378&lt;=450,AthetaR90_0,IF(AE2378&gt;=650,AthetaR90_2,(IF(AE2378&lt;=550,AthetaR90_0+(AthetaR90_1-AthetaR90_0)/100*(AE2378-450),AthetaR90_1+(AthetaR90_2-AthetaR90_1)/100*(AE2378-450)))))</f>
        <v>1.3</v>
      </c>
      <c r="AK2378" s="3">
        <f>IF(AF2378&lt;=450,AthetaR120_0,IF(AF2378&gt;=650,AthetaR120_2,(IF(AF2378&lt;=550,AthetaR120_0+(AthetaR120_1-AthetaR120_0)/100*(AF2378-450),AthetaR120_1+(AthetaR120_2-AthetaR120_1)/100*(AF2378-450)))))</f>
        <v>1.54</v>
      </c>
      <c r="AL2378" s="24">
        <f t="shared" si="1146"/>
        <v>785.80077804917732</v>
      </c>
      <c r="AM2378" s="14">
        <f t="shared" si="1147"/>
        <v>655.22973860001571</v>
      </c>
    </row>
    <row r="2379" spans="2:39" x14ac:dyDescent="0.25">
      <c r="B2379" s="3">
        <f t="shared" si="1130"/>
        <v>11805</v>
      </c>
      <c r="C2379" s="14">
        <f t="shared" si="1131"/>
        <v>196.75</v>
      </c>
      <c r="D2379" s="11">
        <f t="shared" si="1132"/>
        <v>1123.0617925533386</v>
      </c>
      <c r="E2379" s="11">
        <f t="shared" si="1118"/>
        <v>951.00957276253803</v>
      </c>
      <c r="F2379" s="11">
        <f t="shared" si="1133"/>
        <v>511.41859159749077</v>
      </c>
      <c r="G2379" s="11">
        <f t="shared" si="1119"/>
        <v>786.00437236597975</v>
      </c>
      <c r="H2379" s="11">
        <f t="shared" si="1120"/>
        <v>677.12220890365711</v>
      </c>
      <c r="I2379" s="24">
        <f t="shared" si="1134"/>
        <v>511.41859159749077</v>
      </c>
      <c r="J2379" s="12">
        <f t="shared" si="1121"/>
        <v>0.17120130993512594</v>
      </c>
      <c r="K2379" s="24">
        <f t="shared" si="1122"/>
        <v>675.25824180438804</v>
      </c>
      <c r="L2379" s="12">
        <f t="shared" si="1135"/>
        <v>0.15609234034329353</v>
      </c>
      <c r="M2379" s="24">
        <f t="shared" si="1136"/>
        <v>786.00437236597975</v>
      </c>
      <c r="N2379" s="12">
        <f t="shared" si="1123"/>
        <v>0.44345424592374683</v>
      </c>
      <c r="O2379" s="24">
        <f t="shared" si="1124"/>
        <v>868.97424483697387</v>
      </c>
      <c r="P2379" s="12">
        <f t="shared" si="1137"/>
        <v>0.20375469229253376</v>
      </c>
      <c r="Q2379" s="24">
        <f t="shared" si="1138"/>
        <v>677.12220890365711</v>
      </c>
      <c r="R2379" s="12">
        <f t="shared" si="1125"/>
        <v>0.24096020597736137</v>
      </c>
      <c r="S2379" s="24">
        <f t="shared" si="1126"/>
        <v>879.5754232512071</v>
      </c>
      <c r="T2379" s="12">
        <f t="shared" si="1139"/>
        <v>0.15628118213009987</v>
      </c>
      <c r="W2379" s="24">
        <f t="shared" si="1140"/>
        <v>821.46681384510305</v>
      </c>
      <c r="X2379" s="24">
        <f t="shared" si="1141"/>
        <v>741.97830886927591</v>
      </c>
      <c r="Y2379" s="13">
        <f t="shared" si="1127"/>
        <v>0.38627772646677339</v>
      </c>
      <c r="Z2379" s="24">
        <f t="shared" si="1128"/>
        <v>3238.5689729358746</v>
      </c>
      <c r="AA2379" s="24">
        <f t="shared" si="1129"/>
        <v>22496.970273508348</v>
      </c>
      <c r="AB2379" s="24">
        <f t="shared" si="1142"/>
        <v>786.00437236597975</v>
      </c>
      <c r="AC2379" s="24">
        <f t="shared" si="1143"/>
        <v>677.12220890365711</v>
      </c>
      <c r="AE2379" s="14">
        <f t="shared" si="1144"/>
        <v>196.75</v>
      </c>
      <c r="AF2379" s="24">
        <f t="shared" si="1148"/>
        <v>500</v>
      </c>
      <c r="AG2379" s="3">
        <f t="shared" si="1145"/>
        <v>-1</v>
      </c>
      <c r="AH2379" s="3">
        <f>IF(AC2379&lt;=450,AthetaR30_0,IF(AC2379&gt;=650,AthetaR30_2,(IF(AC2379&lt;=550,AthetaR30_0+(AthetaR30_1-AthetaR30_0)/100*(AC2379-450),AthetaR30_1+(AthetaR30_2-AthetaR30_1)/100*(AC2379-450)))))</f>
        <v>0</v>
      </c>
      <c r="AI2379" s="3">
        <f>IF(AD2379&lt;=450,AthetaR60_0,IF(AD2379&gt;=650,AthetaR60_2,(IF(AD2379&lt;=550,AthetaR60_0+(AthetaR60_1-AthetaR60_0)/100*(AD2379-450),AthetaR60_1+(AthetaR60_2-AthetaR60_1)/100*(AD2379-450)))))</f>
        <v>0.5</v>
      </c>
      <c r="AJ2379" s="3">
        <f>IF(AE2379&lt;=450,AthetaR90_0,IF(AE2379&gt;=650,AthetaR90_2,(IF(AE2379&lt;=550,AthetaR90_0+(AthetaR90_1-AthetaR90_0)/100*(AE2379-450),AthetaR90_1+(AthetaR90_2-AthetaR90_1)/100*(AE2379-450)))))</f>
        <v>1.3</v>
      </c>
      <c r="AK2379" s="3">
        <f>IF(AF2379&lt;=450,AthetaR120_0,IF(AF2379&gt;=650,AthetaR120_2,(IF(AF2379&lt;=550,AthetaR120_0+(AthetaR120_1-AthetaR120_0)/100*(AF2379-450),AthetaR120_1+(AthetaR120_2-AthetaR120_1)/100*(AF2379-450)))))</f>
        <v>1.54</v>
      </c>
      <c r="AL2379" s="24">
        <f t="shared" si="1146"/>
        <v>786.00437236597975</v>
      </c>
      <c r="AM2379" s="14">
        <f t="shared" si="1147"/>
        <v>655.35497699565542</v>
      </c>
    </row>
    <row r="2380" spans="2:39" x14ac:dyDescent="0.25">
      <c r="B2380" s="3">
        <f t="shared" si="1130"/>
        <v>11810</v>
      </c>
      <c r="C2380" s="14">
        <f t="shared" si="1131"/>
        <v>196.83333333333334</v>
      </c>
      <c r="D2380" s="11">
        <f t="shared" si="1132"/>
        <v>1123.1251999162216</v>
      </c>
      <c r="E2380" s="11">
        <f t="shared" si="1118"/>
        <v>951.22337111119009</v>
      </c>
      <c r="F2380" s="11">
        <f t="shared" si="1133"/>
        <v>511.5746839378341</v>
      </c>
      <c r="G2380" s="11">
        <f t="shared" si="1119"/>
        <v>786.20812705827223</v>
      </c>
      <c r="H2380" s="11">
        <f t="shared" si="1120"/>
        <v>677.27849008578721</v>
      </c>
      <c r="I2380" s="24">
        <f t="shared" si="1134"/>
        <v>511.5746839378341</v>
      </c>
      <c r="J2380" s="12">
        <f t="shared" si="1121"/>
        <v>0.17117018647795273</v>
      </c>
      <c r="K2380" s="24">
        <f t="shared" si="1122"/>
        <v>675.38102236215991</v>
      </c>
      <c r="L2380" s="12">
        <f t="shared" si="1135"/>
        <v>0.15604215597510282</v>
      </c>
      <c r="M2380" s="24">
        <f t="shared" si="1136"/>
        <v>786.20812705827223</v>
      </c>
      <c r="N2380" s="12">
        <f t="shared" si="1123"/>
        <v>0.44406526531133922</v>
      </c>
      <c r="O2380" s="24">
        <f t="shared" si="1124"/>
        <v>867.77856448908278</v>
      </c>
      <c r="P2380" s="12">
        <f t="shared" si="1137"/>
        <v>0.20391371699977173</v>
      </c>
      <c r="Q2380" s="24">
        <f t="shared" si="1138"/>
        <v>677.27849008578721</v>
      </c>
      <c r="R2380" s="12">
        <f t="shared" si="1125"/>
        <v>0.24080971297202722</v>
      </c>
      <c r="S2380" s="24">
        <f t="shared" si="1126"/>
        <v>880.12511016885446</v>
      </c>
      <c r="T2380" s="12">
        <f t="shared" si="1139"/>
        <v>0.15615871514122501</v>
      </c>
      <c r="W2380" s="24">
        <f t="shared" si="1140"/>
        <v>821.85309157156985</v>
      </c>
      <c r="X2380" s="24">
        <f t="shared" si="1141"/>
        <v>741.1408213166003</v>
      </c>
      <c r="Y2380" s="13">
        <f t="shared" si="1127"/>
        <v>0.38645819316753577</v>
      </c>
      <c r="Z2380" s="24">
        <f t="shared" si="1128"/>
        <v>3234.256988490506</v>
      </c>
      <c r="AA2380" s="24">
        <f t="shared" si="1129"/>
        <v>22484.243900446167</v>
      </c>
      <c r="AB2380" s="24">
        <f t="shared" si="1142"/>
        <v>786.20812705827223</v>
      </c>
      <c r="AC2380" s="24">
        <f t="shared" si="1143"/>
        <v>677.27849008578721</v>
      </c>
      <c r="AE2380" s="14">
        <f t="shared" si="1144"/>
        <v>196.83333333333334</v>
      </c>
      <c r="AF2380" s="24">
        <f t="shared" si="1148"/>
        <v>500</v>
      </c>
      <c r="AG2380" s="3">
        <f t="shared" si="1145"/>
        <v>-1</v>
      </c>
      <c r="AH2380" s="3">
        <f>IF(AC2380&lt;=450,AthetaR30_0,IF(AC2380&gt;=650,AthetaR30_2,(IF(AC2380&lt;=550,AthetaR30_0+(AthetaR30_1-AthetaR30_0)/100*(AC2380-450),AthetaR30_1+(AthetaR30_2-AthetaR30_1)/100*(AC2380-450)))))</f>
        <v>0</v>
      </c>
      <c r="AI2380" s="3">
        <f>IF(AD2380&lt;=450,AthetaR60_0,IF(AD2380&gt;=650,AthetaR60_2,(IF(AD2380&lt;=550,AthetaR60_0+(AthetaR60_1-AthetaR60_0)/100*(AD2380-450),AthetaR60_1+(AthetaR60_2-AthetaR60_1)/100*(AD2380-450)))))</f>
        <v>0.5</v>
      </c>
      <c r="AJ2380" s="3">
        <f>IF(AE2380&lt;=450,AthetaR90_0,IF(AE2380&gt;=650,AthetaR90_2,(IF(AE2380&lt;=550,AthetaR90_0+(AthetaR90_1-AthetaR90_0)/100*(AE2380-450),AthetaR90_1+(AthetaR90_2-AthetaR90_1)/100*(AE2380-450)))))</f>
        <v>1.3</v>
      </c>
      <c r="AK2380" s="3">
        <f>IF(AF2380&lt;=450,AthetaR120_0,IF(AF2380&gt;=650,AthetaR120_2,(IF(AF2380&lt;=550,AthetaR120_0+(AthetaR120_1-AthetaR120_0)/100*(AF2380-450),AthetaR120_1+(AthetaR120_2-AthetaR120_1)/100*(AF2380-450)))))</f>
        <v>1.54</v>
      </c>
      <c r="AL2380" s="24">
        <f t="shared" si="1146"/>
        <v>786.20812705827223</v>
      </c>
      <c r="AM2380" s="14">
        <f t="shared" si="1147"/>
        <v>655.48007249688362</v>
      </c>
    </row>
    <row r="2381" spans="2:39" x14ac:dyDescent="0.25">
      <c r="B2381" s="3">
        <f t="shared" si="1130"/>
        <v>11815</v>
      </c>
      <c r="C2381" s="14">
        <f t="shared" si="1131"/>
        <v>196.91666666666666</v>
      </c>
      <c r="D2381" s="11">
        <f t="shared" si="1132"/>
        <v>1123.1885804570384</v>
      </c>
      <c r="E2381" s="11">
        <f t="shared" si="1118"/>
        <v>951.43716945984215</v>
      </c>
      <c r="F2381" s="11">
        <f t="shared" si="1133"/>
        <v>511.73072609380921</v>
      </c>
      <c r="G2381" s="11">
        <f t="shared" si="1119"/>
        <v>786.41204077527198</v>
      </c>
      <c r="H2381" s="11">
        <f t="shared" si="1120"/>
        <v>677.43464880092847</v>
      </c>
      <c r="I2381" s="24">
        <f t="shared" si="1134"/>
        <v>511.73072609380921</v>
      </c>
      <c r="J2381" s="12">
        <f t="shared" si="1121"/>
        <v>0.17113906314737598</v>
      </c>
      <c r="K2381" s="24">
        <f t="shared" si="1122"/>
        <v>675.50384707814032</v>
      </c>
      <c r="L2381" s="12">
        <f t="shared" si="1135"/>
        <v>0.15599198481776136</v>
      </c>
      <c r="M2381" s="24">
        <f t="shared" si="1136"/>
        <v>786.41204077527198</v>
      </c>
      <c r="N2381" s="12">
        <f t="shared" si="1123"/>
        <v>0.44467393228092167</v>
      </c>
      <c r="O2381" s="24">
        <f t="shared" si="1124"/>
        <v>866.59075447645853</v>
      </c>
      <c r="P2381" s="12">
        <f t="shared" si="1137"/>
        <v>0.20407139730697521</v>
      </c>
      <c r="Q2381" s="24">
        <f t="shared" si="1138"/>
        <v>677.43464880092847</v>
      </c>
      <c r="R2381" s="12">
        <f t="shared" si="1125"/>
        <v>0.24065875125260416</v>
      </c>
      <c r="S2381" s="24">
        <f t="shared" si="1126"/>
        <v>880.67719979471235</v>
      </c>
      <c r="T2381" s="12">
        <f t="shared" si="1139"/>
        <v>0.15603602903238439</v>
      </c>
      <c r="W2381" s="24">
        <f t="shared" si="1140"/>
        <v>822.23954976473738</v>
      </c>
      <c r="X2381" s="24">
        <f t="shared" si="1141"/>
        <v>740.31003874908583</v>
      </c>
      <c r="Y2381" s="13">
        <f t="shared" si="1127"/>
        <v>0.38663454868630748</v>
      </c>
      <c r="Z2381" s="24">
        <f t="shared" si="1128"/>
        <v>3229.9404923776192</v>
      </c>
      <c r="AA2381" s="24">
        <f t="shared" si="1129"/>
        <v>22471.454387217924</v>
      </c>
      <c r="AB2381" s="24">
        <f t="shared" si="1142"/>
        <v>786.41204077527198</v>
      </c>
      <c r="AC2381" s="24">
        <f t="shared" si="1143"/>
        <v>677.43464880092847</v>
      </c>
      <c r="AE2381" s="14">
        <f t="shared" si="1144"/>
        <v>196.91666666666666</v>
      </c>
      <c r="AF2381" s="24">
        <f t="shared" si="1148"/>
        <v>500</v>
      </c>
      <c r="AG2381" s="3">
        <f t="shared" si="1145"/>
        <v>-1</v>
      </c>
      <c r="AH2381" s="3">
        <f>IF(AC2381&lt;=450,AthetaR30_0,IF(AC2381&gt;=650,AthetaR30_2,(IF(AC2381&lt;=550,AthetaR30_0+(AthetaR30_1-AthetaR30_0)/100*(AC2381-450),AthetaR30_1+(AthetaR30_2-AthetaR30_1)/100*(AC2381-450)))))</f>
        <v>0</v>
      </c>
      <c r="AI2381" s="3">
        <f>IF(AD2381&lt;=450,AthetaR60_0,IF(AD2381&gt;=650,AthetaR60_2,(IF(AD2381&lt;=550,AthetaR60_0+(AthetaR60_1-AthetaR60_0)/100*(AD2381-450),AthetaR60_1+(AthetaR60_2-AthetaR60_1)/100*(AD2381-450)))))</f>
        <v>0.5</v>
      </c>
      <c r="AJ2381" s="3">
        <f>IF(AE2381&lt;=450,AthetaR90_0,IF(AE2381&gt;=650,AthetaR90_2,(IF(AE2381&lt;=550,AthetaR90_0+(AthetaR90_1-AthetaR90_0)/100*(AE2381-450),AthetaR90_1+(AthetaR90_2-AthetaR90_1)/100*(AE2381-450)))))</f>
        <v>1.3</v>
      </c>
      <c r="AK2381" s="3">
        <f>IF(AF2381&lt;=450,AthetaR120_0,IF(AF2381&gt;=650,AthetaR120_2,(IF(AF2381&lt;=550,AthetaR120_0+(AthetaR120_1-AthetaR120_0)/100*(AF2381-450),AthetaR120_1+(AthetaR120_2-AthetaR120_1)/100*(AF2381-450)))))</f>
        <v>1.54</v>
      </c>
      <c r="AL2381" s="24">
        <f t="shared" si="1146"/>
        <v>786.41204077527198</v>
      </c>
      <c r="AM2381" s="14">
        <f t="shared" si="1147"/>
        <v>655.60502517846407</v>
      </c>
    </row>
    <row r="2382" spans="2:39" x14ac:dyDescent="0.25">
      <c r="B2382" s="3">
        <f t="shared" si="1130"/>
        <v>11820</v>
      </c>
      <c r="C2382" s="14">
        <f t="shared" si="1131"/>
        <v>197</v>
      </c>
      <c r="D2382" s="11">
        <f t="shared" si="1132"/>
        <v>1123.2519341984714</v>
      </c>
      <c r="E2382" s="11">
        <f t="shared" si="1118"/>
        <v>951.65096780849422</v>
      </c>
      <c r="F2382" s="11">
        <f t="shared" si="1133"/>
        <v>511.88671807862698</v>
      </c>
      <c r="G2382" s="11">
        <f t="shared" si="1119"/>
        <v>786.61611217257894</v>
      </c>
      <c r="H2382" s="11">
        <f t="shared" si="1120"/>
        <v>677.59068482996088</v>
      </c>
      <c r="I2382" s="24">
        <f t="shared" si="1134"/>
        <v>511.88671807862698</v>
      </c>
      <c r="J2382" s="12">
        <f t="shared" si="1121"/>
        <v>0.17110793995441442</v>
      </c>
      <c r="K2382" s="24">
        <f t="shared" si="1122"/>
        <v>675.62671593264531</v>
      </c>
      <c r="L2382" s="12">
        <f t="shared" si="1135"/>
        <v>0.15594182688099797</v>
      </c>
      <c r="M2382" s="24">
        <f t="shared" si="1136"/>
        <v>786.61611217257894</v>
      </c>
      <c r="N2382" s="12">
        <f t="shared" si="1123"/>
        <v>0.44528025585432851</v>
      </c>
      <c r="O2382" s="24">
        <f t="shared" si="1124"/>
        <v>865.41074616477783</v>
      </c>
      <c r="P2382" s="12">
        <f t="shared" si="1137"/>
        <v>0.20422773958190921</v>
      </c>
      <c r="Q2382" s="24">
        <f t="shared" si="1138"/>
        <v>677.59068482996088</v>
      </c>
      <c r="R2382" s="12">
        <f t="shared" si="1125"/>
        <v>0.24050731897893937</v>
      </c>
      <c r="S2382" s="24">
        <f t="shared" si="1126"/>
        <v>881.23170662342704</v>
      </c>
      <c r="T2382" s="12">
        <f t="shared" si="1139"/>
        <v>0.15591312282664041</v>
      </c>
      <c r="W2382" s="24">
        <f t="shared" si="1140"/>
        <v>822.62618431342366</v>
      </c>
      <c r="X2382" s="24">
        <f t="shared" si="1141"/>
        <v>739.48588996179865</v>
      </c>
      <c r="Y2382" s="13">
        <f t="shared" si="1127"/>
        <v>0.38680682043833015</v>
      </c>
      <c r="Z2382" s="24">
        <f t="shared" si="1128"/>
        <v>3225.6195873767638</v>
      </c>
      <c r="AA2382" s="24">
        <f t="shared" si="1129"/>
        <v>22458.602216899337</v>
      </c>
      <c r="AB2382" s="24">
        <f t="shared" si="1142"/>
        <v>786.61611217257894</v>
      </c>
      <c r="AC2382" s="24">
        <f t="shared" si="1143"/>
        <v>677.59068482996088</v>
      </c>
      <c r="AE2382" s="14">
        <f t="shared" si="1144"/>
        <v>197</v>
      </c>
      <c r="AF2382" s="24">
        <f t="shared" si="1148"/>
        <v>500</v>
      </c>
      <c r="AG2382" s="3">
        <f t="shared" si="1145"/>
        <v>-1</v>
      </c>
      <c r="AH2382" s="3">
        <f>IF(AC2382&lt;=450,AthetaR30_0,IF(AC2382&gt;=650,AthetaR30_2,(IF(AC2382&lt;=550,AthetaR30_0+(AthetaR30_1-AthetaR30_0)/100*(AC2382-450),AthetaR30_1+(AthetaR30_2-AthetaR30_1)/100*(AC2382-450)))))</f>
        <v>0</v>
      </c>
      <c r="AI2382" s="3">
        <f>IF(AD2382&lt;=450,AthetaR60_0,IF(AD2382&gt;=650,AthetaR60_2,(IF(AD2382&lt;=550,AthetaR60_0+(AthetaR60_1-AthetaR60_0)/100*(AD2382-450),AthetaR60_1+(AthetaR60_2-AthetaR60_1)/100*(AD2382-450)))))</f>
        <v>0.5</v>
      </c>
      <c r="AJ2382" s="3">
        <f>IF(AE2382&lt;=450,AthetaR90_0,IF(AE2382&gt;=650,AthetaR90_2,(IF(AE2382&lt;=550,AthetaR90_0+(AthetaR90_1-AthetaR90_0)/100*(AE2382-450),AthetaR90_1+(AthetaR90_2-AthetaR90_1)/100*(AE2382-450)))))</f>
        <v>1.3</v>
      </c>
      <c r="AK2382" s="3">
        <f>IF(AF2382&lt;=450,AthetaR120_0,IF(AF2382&gt;=650,AthetaR120_2,(IF(AF2382&lt;=550,AthetaR120_0+(AthetaR120_1-AthetaR120_0)/100*(AF2382-450),AthetaR120_1+(AthetaR120_2-AthetaR120_1)/100*(AF2382-450)))))</f>
        <v>1.54</v>
      </c>
      <c r="AL2382" s="24">
        <f t="shared" si="1146"/>
        <v>786.61611217257894</v>
      </c>
      <c r="AM2382" s="14">
        <f t="shared" si="1147"/>
        <v>655.72983511265988</v>
      </c>
    </row>
    <row r="2383" spans="2:39" x14ac:dyDescent="0.25">
      <c r="B2383" s="3">
        <f t="shared" si="1130"/>
        <v>11825</v>
      </c>
      <c r="C2383" s="14">
        <f t="shared" si="1131"/>
        <v>197.08333333333334</v>
      </c>
      <c r="D2383" s="11">
        <f t="shared" si="1132"/>
        <v>1123.3152611631745</v>
      </c>
      <c r="E2383" s="11">
        <f t="shared" si="1118"/>
        <v>951.86476615714639</v>
      </c>
      <c r="F2383" s="11">
        <f t="shared" si="1133"/>
        <v>512.042659905508</v>
      </c>
      <c r="G2383" s="11">
        <f t="shared" si="1119"/>
        <v>786.82033991216088</v>
      </c>
      <c r="H2383" s="11">
        <f t="shared" si="1120"/>
        <v>677.74659795278751</v>
      </c>
      <c r="I2383" s="24">
        <f t="shared" si="1134"/>
        <v>512.042659905508</v>
      </c>
      <c r="J2383" s="12">
        <f t="shared" si="1121"/>
        <v>0.17107681691008383</v>
      </c>
      <c r="K2383" s="24">
        <f t="shared" si="1122"/>
        <v>675.74962890595566</v>
      </c>
      <c r="L2383" s="12">
        <f t="shared" si="1135"/>
        <v>0.15589168217452221</v>
      </c>
      <c r="M2383" s="24">
        <f t="shared" si="1136"/>
        <v>786.82033991216088</v>
      </c>
      <c r="N2383" s="12">
        <f t="shared" si="1123"/>
        <v>0.44588424505097063</v>
      </c>
      <c r="O2383" s="24">
        <f t="shared" si="1124"/>
        <v>864.23847164029507</v>
      </c>
      <c r="P2383" s="12">
        <f t="shared" si="1137"/>
        <v>0.20438275017695567</v>
      </c>
      <c r="Q2383" s="24">
        <f t="shared" si="1138"/>
        <v>677.74659795278751</v>
      </c>
      <c r="R2383" s="12">
        <f t="shared" si="1125"/>
        <v>0.24035541430343418</v>
      </c>
      <c r="S2383" s="24">
        <f t="shared" si="1126"/>
        <v>881.78864525877032</v>
      </c>
      <c r="T2383" s="12">
        <f t="shared" si="1139"/>
        <v>0.15578999554263995</v>
      </c>
      <c r="W2383" s="24">
        <f t="shared" si="1140"/>
        <v>823.01299113386199</v>
      </c>
      <c r="X2383" s="24">
        <f t="shared" si="1141"/>
        <v>738.66830466444867</v>
      </c>
      <c r="Y2383" s="13">
        <f t="shared" si="1127"/>
        <v>0.38697503573480402</v>
      </c>
      <c r="Z2383" s="24">
        <f t="shared" si="1128"/>
        <v>3221.2943755821102</v>
      </c>
      <c r="AA2383" s="24">
        <f t="shared" si="1129"/>
        <v>22445.687870930786</v>
      </c>
      <c r="AB2383" s="24">
        <f t="shared" si="1142"/>
        <v>786.82033991216088</v>
      </c>
      <c r="AC2383" s="24">
        <f t="shared" si="1143"/>
        <v>677.74659795278751</v>
      </c>
      <c r="AE2383" s="14">
        <f t="shared" si="1144"/>
        <v>197.08333333333334</v>
      </c>
      <c r="AF2383" s="24">
        <f t="shared" si="1148"/>
        <v>500</v>
      </c>
      <c r="AG2383" s="3">
        <f t="shared" si="1145"/>
        <v>-1</v>
      </c>
      <c r="AH2383" s="3">
        <f>IF(AC2383&lt;=450,AthetaR30_0,IF(AC2383&gt;=650,AthetaR30_2,(IF(AC2383&lt;=550,AthetaR30_0+(AthetaR30_1-AthetaR30_0)/100*(AC2383-450),AthetaR30_1+(AthetaR30_2-AthetaR30_1)/100*(AC2383-450)))))</f>
        <v>0</v>
      </c>
      <c r="AI2383" s="3">
        <f>IF(AD2383&lt;=450,AthetaR60_0,IF(AD2383&gt;=650,AthetaR60_2,(IF(AD2383&lt;=550,AthetaR60_0+(AthetaR60_1-AthetaR60_0)/100*(AD2383-450),AthetaR60_1+(AthetaR60_2-AthetaR60_1)/100*(AD2383-450)))))</f>
        <v>0.5</v>
      </c>
      <c r="AJ2383" s="3">
        <f>IF(AE2383&lt;=450,AthetaR90_0,IF(AE2383&gt;=650,AthetaR90_2,(IF(AE2383&lt;=550,AthetaR90_0+(AthetaR90_1-AthetaR90_0)/100*(AE2383-450),AthetaR90_1+(AthetaR90_2-AthetaR90_1)/100*(AE2383-450)))))</f>
        <v>1.3</v>
      </c>
      <c r="AK2383" s="3">
        <f>IF(AF2383&lt;=450,AthetaR120_0,IF(AF2383&gt;=650,AthetaR120_2,(IF(AF2383&lt;=550,AthetaR120_0+(AthetaR120_1-AthetaR120_0)/100*(AF2383-450),AthetaR120_1+(AthetaR120_2-AthetaR120_1)/100*(AF2383-450)))))</f>
        <v>1.54</v>
      </c>
      <c r="AL2383" s="24">
        <f t="shared" si="1146"/>
        <v>786.82033991216088</v>
      </c>
      <c r="AM2383" s="14">
        <f t="shared" si="1147"/>
        <v>655.85450236923464</v>
      </c>
    </row>
    <row r="2384" spans="2:39" x14ac:dyDescent="0.25">
      <c r="B2384" s="3">
        <f t="shared" si="1130"/>
        <v>11830</v>
      </c>
      <c r="C2384" s="14">
        <f t="shared" si="1131"/>
        <v>197.16666666666666</v>
      </c>
      <c r="D2384" s="11">
        <f t="shared" si="1132"/>
        <v>1123.3785613737721</v>
      </c>
      <c r="E2384" s="11">
        <f t="shared" si="1118"/>
        <v>952.07856450579834</v>
      </c>
      <c r="F2384" s="11">
        <f t="shared" si="1133"/>
        <v>512.19855158768257</v>
      </c>
      <c r="G2384" s="11">
        <f t="shared" si="1119"/>
        <v>787.02472266233781</v>
      </c>
      <c r="H2384" s="11">
        <f t="shared" si="1120"/>
        <v>677.9023879483301</v>
      </c>
      <c r="I2384" s="24">
        <f t="shared" si="1134"/>
        <v>512.19855158768257</v>
      </c>
      <c r="J2384" s="12">
        <f t="shared" si="1121"/>
        <v>0.17104569402539754</v>
      </c>
      <c r="K2384" s="24">
        <f t="shared" si="1122"/>
        <v>675.87258597831624</v>
      </c>
      <c r="L2384" s="12">
        <f t="shared" si="1135"/>
        <v>0.15584155070802819</v>
      </c>
      <c r="M2384" s="24">
        <f t="shared" si="1136"/>
        <v>787.02472266233781</v>
      </c>
      <c r="N2384" s="12">
        <f t="shared" si="1123"/>
        <v>0.44648590888708845</v>
      </c>
      <c r="O2384" s="24">
        <f t="shared" si="1124"/>
        <v>863.07386370123629</v>
      </c>
      <c r="P2384" s="12">
        <f t="shared" si="1137"/>
        <v>0.20453643542883757</v>
      </c>
      <c r="Q2384" s="24">
        <f t="shared" si="1138"/>
        <v>677.9023879483301</v>
      </c>
      <c r="R2384" s="12">
        <f t="shared" si="1125"/>
        <v>0.24020303537102644</v>
      </c>
      <c r="S2384" s="24">
        <f t="shared" si="1126"/>
        <v>882.34803041460816</v>
      </c>
      <c r="T2384" s="12">
        <f t="shared" si="1139"/>
        <v>0.15566664619460546</v>
      </c>
      <c r="W2384" s="24">
        <f t="shared" si="1140"/>
        <v>823.39996616959684</v>
      </c>
      <c r="X2384" s="24">
        <f t="shared" si="1141"/>
        <v>737.85721346793594</v>
      </c>
      <c r="Y2384" s="13">
        <f t="shared" si="1127"/>
        <v>0.38713922178203647</v>
      </c>
      <c r="Z2384" s="24">
        <f t="shared" si="1128"/>
        <v>3216.9649584050376</v>
      </c>
      <c r="AA2384" s="24">
        <f t="shared" si="1129"/>
        <v>22432.711829118594</v>
      </c>
      <c r="AB2384" s="24">
        <f t="shared" si="1142"/>
        <v>787.02472266233781</v>
      </c>
      <c r="AC2384" s="24">
        <f t="shared" si="1143"/>
        <v>677.9023879483301</v>
      </c>
      <c r="AE2384" s="14">
        <f t="shared" si="1144"/>
        <v>197.16666666666666</v>
      </c>
      <c r="AF2384" s="24">
        <f t="shared" si="1148"/>
        <v>500</v>
      </c>
      <c r="AG2384" s="3">
        <f t="shared" si="1145"/>
        <v>-1</v>
      </c>
      <c r="AH2384" s="3">
        <f>IF(AC2384&lt;=450,AthetaR30_0,IF(AC2384&gt;=650,AthetaR30_2,(IF(AC2384&lt;=550,AthetaR30_0+(AthetaR30_1-AthetaR30_0)/100*(AC2384-450),AthetaR30_1+(AthetaR30_2-AthetaR30_1)/100*(AC2384-450)))))</f>
        <v>0</v>
      </c>
      <c r="AI2384" s="3">
        <f>IF(AD2384&lt;=450,AthetaR60_0,IF(AD2384&gt;=650,AthetaR60_2,(IF(AD2384&lt;=550,AthetaR60_0+(AthetaR60_1-AthetaR60_0)/100*(AD2384-450),AthetaR60_1+(AthetaR60_2-AthetaR60_1)/100*(AD2384-450)))))</f>
        <v>0.5</v>
      </c>
      <c r="AJ2384" s="3">
        <f>IF(AE2384&lt;=450,AthetaR90_0,IF(AE2384&gt;=650,AthetaR90_2,(IF(AE2384&lt;=550,AthetaR90_0+(AthetaR90_1-AthetaR90_0)/100*(AE2384-450),AthetaR90_1+(AthetaR90_2-AthetaR90_1)/100*(AE2384-450)))))</f>
        <v>1.3</v>
      </c>
      <c r="AK2384" s="3">
        <f>IF(AF2384&lt;=450,AthetaR120_0,IF(AF2384&gt;=650,AthetaR120_2,(IF(AF2384&lt;=550,AthetaR120_0+(AthetaR120_1-AthetaR120_0)/100*(AF2384-450),AthetaR120_1+(AthetaR120_2-AthetaR120_1)/100*(AF2384-450)))))</f>
        <v>1.54</v>
      </c>
      <c r="AL2384" s="24">
        <f t="shared" si="1146"/>
        <v>787.02472266233781</v>
      </c>
      <c r="AM2384" s="14">
        <f t="shared" si="1147"/>
        <v>655.97902701545229</v>
      </c>
    </row>
    <row r="2385" spans="2:39" x14ac:dyDescent="0.25">
      <c r="B2385" s="3">
        <f t="shared" si="1130"/>
        <v>11835</v>
      </c>
      <c r="C2385" s="14">
        <f t="shared" si="1131"/>
        <v>197.25</v>
      </c>
      <c r="D2385" s="11">
        <f t="shared" si="1132"/>
        <v>1123.4418348528613</v>
      </c>
      <c r="E2385" s="11">
        <f t="shared" si="1118"/>
        <v>952.29236285445052</v>
      </c>
      <c r="F2385" s="11">
        <f t="shared" si="1133"/>
        <v>512.35439313839061</v>
      </c>
      <c r="G2385" s="11">
        <f t="shared" si="1119"/>
        <v>787.22925909776666</v>
      </c>
      <c r="H2385" s="11">
        <f t="shared" si="1120"/>
        <v>678.05805459452472</v>
      </c>
      <c r="I2385" s="24">
        <f t="shared" si="1134"/>
        <v>512.35439313839061</v>
      </c>
      <c r="J2385" s="12">
        <f t="shared" si="1121"/>
        <v>0.17101457131136591</v>
      </c>
      <c r="K2385" s="24">
        <f t="shared" si="1122"/>
        <v>675.99558712993712</v>
      </c>
      <c r="L2385" s="12">
        <f t="shared" si="1135"/>
        <v>0.15579143249116362</v>
      </c>
      <c r="M2385" s="24">
        <f t="shared" si="1136"/>
        <v>787.22925909776666</v>
      </c>
      <c r="N2385" s="12">
        <f t="shared" si="1123"/>
        <v>0.44708525637502117</v>
      </c>
      <c r="O2385" s="24">
        <f t="shared" si="1124"/>
        <v>861.91685584930258</v>
      </c>
      <c r="P2385" s="12">
        <f t="shared" si="1137"/>
        <v>0.20468880165825898</v>
      </c>
      <c r="Q2385" s="24">
        <f t="shared" si="1138"/>
        <v>678.05805459452472</v>
      </c>
      <c r="R2385" s="12">
        <f t="shared" si="1125"/>
        <v>0.240050180319173</v>
      </c>
      <c r="S2385" s="24">
        <f t="shared" si="1126"/>
        <v>882.90987691587929</v>
      </c>
      <c r="T2385" s="12">
        <f t="shared" si="1139"/>
        <v>0.15554307379227636</v>
      </c>
      <c r="W2385" s="24">
        <f t="shared" si="1140"/>
        <v>823.78710539137887</v>
      </c>
      <c r="X2385" s="24">
        <f t="shared" si="1141"/>
        <v>737.05254787111517</v>
      </c>
      <c r="Y2385" s="13">
        <f t="shared" si="1127"/>
        <v>0.38729940568062571</v>
      </c>
      <c r="Z2385" s="24">
        <f t="shared" si="1128"/>
        <v>3212.6314365767912</v>
      </c>
      <c r="AA2385" s="24">
        <f t="shared" si="1129"/>
        <v>22419.674569636038</v>
      </c>
      <c r="AB2385" s="24">
        <f t="shared" si="1142"/>
        <v>787.22925909776666</v>
      </c>
      <c r="AC2385" s="24">
        <f t="shared" si="1143"/>
        <v>678.05805459452472</v>
      </c>
      <c r="AE2385" s="14">
        <f t="shared" si="1144"/>
        <v>197.25</v>
      </c>
      <c r="AF2385" s="24">
        <f t="shared" si="1148"/>
        <v>500</v>
      </c>
      <c r="AG2385" s="3">
        <f t="shared" si="1145"/>
        <v>-1</v>
      </c>
      <c r="AH2385" s="3">
        <f>IF(AC2385&lt;=450,AthetaR30_0,IF(AC2385&gt;=650,AthetaR30_2,(IF(AC2385&lt;=550,AthetaR30_0+(AthetaR30_1-AthetaR30_0)/100*(AC2385-450),AthetaR30_1+(AthetaR30_2-AthetaR30_1)/100*(AC2385-450)))))</f>
        <v>0</v>
      </c>
      <c r="AI2385" s="3">
        <f>IF(AD2385&lt;=450,AthetaR60_0,IF(AD2385&gt;=650,AthetaR60_2,(IF(AD2385&lt;=550,AthetaR60_0+(AthetaR60_1-AthetaR60_0)/100*(AD2385-450),AthetaR60_1+(AthetaR60_2-AthetaR60_1)/100*(AD2385-450)))))</f>
        <v>0.5</v>
      </c>
      <c r="AJ2385" s="3">
        <f>IF(AE2385&lt;=450,AthetaR90_0,IF(AE2385&gt;=650,AthetaR90_2,(IF(AE2385&lt;=550,AthetaR90_0+(AthetaR90_1-AthetaR90_0)/100*(AE2385-450),AthetaR90_1+(AthetaR90_2-AthetaR90_1)/100*(AE2385-450)))))</f>
        <v>1.3</v>
      </c>
      <c r="AK2385" s="3">
        <f>IF(AF2385&lt;=450,AthetaR120_0,IF(AF2385&gt;=650,AthetaR120_2,(IF(AF2385&lt;=550,AthetaR120_0+(AthetaR120_1-AthetaR120_0)/100*(AF2385-450),AthetaR120_1+(AthetaR120_2-AthetaR120_1)/100*(AF2385-450)))))</f>
        <v>1.54</v>
      </c>
      <c r="AL2385" s="24">
        <f t="shared" si="1146"/>
        <v>787.22925909776666</v>
      </c>
      <c r="AM2385" s="14">
        <f t="shared" si="1147"/>
        <v>656.10340911607761</v>
      </c>
    </row>
    <row r="2386" spans="2:39" x14ac:dyDescent="0.25">
      <c r="B2386" s="3">
        <f t="shared" si="1130"/>
        <v>11840</v>
      </c>
      <c r="C2386" s="14">
        <f t="shared" si="1131"/>
        <v>197.33333333333334</v>
      </c>
      <c r="D2386" s="11">
        <f t="shared" si="1132"/>
        <v>1123.5050816230096</v>
      </c>
      <c r="E2386" s="11">
        <f t="shared" ref="E2386:E2449" si="1149">IF(B2386&lt;=40*60,20+345*CRed_1*LOG(8*C2386+1,10),ThetaG40+(ThetaG120-ThetaG40)/80*(C2386-40))</f>
        <v>952.50616120310269</v>
      </c>
      <c r="F2386" s="11">
        <f t="shared" si="1133"/>
        <v>512.51018457088173</v>
      </c>
      <c r="G2386" s="11">
        <f t="shared" ref="G2386:G2449" si="1150">M2386</f>
        <v>787.43394789942488</v>
      </c>
      <c r="H2386" s="11">
        <f t="shared" ref="H2386:H2449" si="1151">Q2386</f>
        <v>678.21359766831699</v>
      </c>
      <c r="I2386" s="24">
        <f t="shared" si="1134"/>
        <v>512.51018457088173</v>
      </c>
      <c r="J2386" s="12">
        <f t="shared" ref="J2386:J2449" si="1152">Cp*RhoP/(K2386*RhoA)*dP/1000*MassivSS</f>
        <v>0.1709834487789966</v>
      </c>
      <c r="K2386" s="24">
        <f t="shared" ref="K2386:K2449" si="1153">IF(I2386&lt;600,425+0.773*I2386-1.69/1000*I2386^2+2.22/1000^2*I2386^3,IF(I2386&lt;735,666+13002/(738-I2386),IF(I2386&lt;900,545+17820/(I2386-731),650)))</f>
        <v>676.11863234099224</v>
      </c>
      <c r="L2386" s="12">
        <f t="shared" si="1135"/>
        <v>0.15574132753359587</v>
      </c>
      <c r="M2386" s="24">
        <f t="shared" si="1136"/>
        <v>787.43394789942488</v>
      </c>
      <c r="N2386" s="12">
        <f t="shared" ref="N2386:N2449" si="1154">Cp*RhoP/(O2386*RhoA)*dP/1000*MassivW</f>
        <v>0.44768229652248809</v>
      </c>
      <c r="O2386" s="24">
        <f t="shared" ref="O2386:O2449" si="1155">IF(M2386&lt;600,425+0.773*M2386-1.69/1000*M2386^2+2.22/1000^2*M2386^3,IF(M2386&lt;735,666+13002/(738-M2386),IF(M2386&lt;900,545+17820/(M2386-731),650)))</f>
        <v>860.76738228128829</v>
      </c>
      <c r="P2386" s="12">
        <f t="shared" si="1137"/>
        <v>0.20483985516980951</v>
      </c>
      <c r="Q2386" s="24">
        <f t="shared" si="1138"/>
        <v>678.21359766831699</v>
      </c>
      <c r="R2386" s="12">
        <f t="shared" ref="R2386:R2449" si="1156">Cp*RhoP/(S2386*RhoA)*dP/1000*MassivSI</f>
        <v>0.23989684727783217</v>
      </c>
      <c r="S2386" s="24">
        <f t="shared" ref="S2386:S2449" si="1157">IF(Q2386&lt;600,425+0.773*Q2386-1.69/1000*Q2386^2+2.22/1000^2*Q2386^3,IF(Q2386&lt;735,666+13002/(738-Q2386),IF(Q2386&lt;900,545+17820/(Q2386-731),650)))</f>
        <v>883.47419969958219</v>
      </c>
      <c r="T2386" s="12">
        <f t="shared" si="1139"/>
        <v>0.15541927734098804</v>
      </c>
      <c r="W2386" s="24">
        <f t="shared" si="1140"/>
        <v>824.17440479705954</v>
      </c>
      <c r="X2386" s="24">
        <f t="shared" si="1141"/>
        <v>736.25424024777215</v>
      </c>
      <c r="Y2386" s="13">
        <f t="shared" ref="Y2386:Y2449" si="1158">MAX(MassivSSCO/(X2386*RhoA)*DeltaT*(Z2386+AA2386),L2386)</f>
        <v>0.38745561442469101</v>
      </c>
      <c r="Z2386" s="24">
        <f t="shared" ref="Z2386:Z2449" si="1159">AlphaC*(E2386-W2386)</f>
        <v>3208.2939101510788</v>
      </c>
      <c r="AA2386" s="24">
        <f t="shared" ref="AA2386:AA2449" si="1160">Phi*EpsilonF*0.7*Botzman/10^8*EpsilonA*((E2386+273)^4-(W2386+273)^4)</f>
        <v>22406.576569024899</v>
      </c>
      <c r="AB2386" s="24">
        <f t="shared" si="1142"/>
        <v>787.43394789942488</v>
      </c>
      <c r="AC2386" s="24">
        <f t="shared" si="1143"/>
        <v>678.21359766831699</v>
      </c>
      <c r="AE2386" s="14">
        <f t="shared" si="1144"/>
        <v>197.33333333333334</v>
      </c>
      <c r="AF2386" s="24">
        <f t="shared" si="1148"/>
        <v>500</v>
      </c>
      <c r="AG2386" s="3">
        <f t="shared" si="1145"/>
        <v>-1</v>
      </c>
      <c r="AH2386" s="3">
        <f>IF(AC2386&lt;=450,AthetaR30_0,IF(AC2386&gt;=650,AthetaR30_2,(IF(AC2386&lt;=550,AthetaR30_0+(AthetaR30_1-AthetaR30_0)/100*(AC2386-450),AthetaR30_1+(AthetaR30_2-AthetaR30_1)/100*(AC2386-450)))))</f>
        <v>0</v>
      </c>
      <c r="AI2386" s="3">
        <f>IF(AD2386&lt;=450,AthetaR60_0,IF(AD2386&gt;=650,AthetaR60_2,(IF(AD2386&lt;=550,AthetaR60_0+(AthetaR60_1-AthetaR60_0)/100*(AD2386-450),AthetaR60_1+(AthetaR60_2-AthetaR60_1)/100*(AD2386-450)))))</f>
        <v>0.5</v>
      </c>
      <c r="AJ2386" s="3">
        <f>IF(AE2386&lt;=450,AthetaR90_0,IF(AE2386&gt;=650,AthetaR90_2,(IF(AE2386&lt;=550,AthetaR90_0+(AthetaR90_1-AthetaR90_0)/100*(AE2386-450),AthetaR90_1+(AthetaR90_2-AthetaR90_1)/100*(AE2386-450)))))</f>
        <v>1.3</v>
      </c>
      <c r="AK2386" s="3">
        <f>IF(AF2386&lt;=450,AthetaR120_0,IF(AF2386&gt;=650,AthetaR120_2,(IF(AF2386&lt;=550,AthetaR120_0+(AthetaR120_1-AthetaR120_0)/100*(AF2386-450),AthetaR120_1+(AthetaR120_2-AthetaR120_1)/100*(AF2386-450)))))</f>
        <v>1.54</v>
      </c>
      <c r="AL2386" s="24">
        <f t="shared" si="1146"/>
        <v>787.43394789942488</v>
      </c>
      <c r="AM2386" s="14">
        <f t="shared" si="1147"/>
        <v>656.22764873337712</v>
      </c>
    </row>
    <row r="2387" spans="2:39" x14ac:dyDescent="0.25">
      <c r="B2387" s="3">
        <f t="shared" ref="B2387:B2450" si="1161">B2386+DeltaT</f>
        <v>11845</v>
      </c>
      <c r="C2387" s="14">
        <f t="shared" ref="C2387:C2450" si="1162">B2387/60</f>
        <v>197.41666666666666</v>
      </c>
      <c r="D2387" s="11">
        <f t="shared" ref="D2387:D2450" si="1163">20+345*LOG(8*C2387+1,10)</f>
        <v>1123.5683017067563</v>
      </c>
      <c r="E2387" s="11">
        <f t="shared" si="1149"/>
        <v>952.71995955175464</v>
      </c>
      <c r="F2387" s="11">
        <f t="shared" ref="F2387:F2450" si="1164">I2387</f>
        <v>512.66592589841537</v>
      </c>
      <c r="G2387" s="11">
        <f t="shared" si="1150"/>
        <v>787.63878775459466</v>
      </c>
      <c r="H2387" s="11">
        <f t="shared" si="1151"/>
        <v>678.36901694565802</v>
      </c>
      <c r="I2387" s="24">
        <f t="shared" ref="I2387:I2450" si="1165">I2386+IF(Limit=Oui,MAX(0,L2386),L2386)</f>
        <v>512.66592589841537</v>
      </c>
      <c r="J2387" s="12">
        <f t="shared" si="1152"/>
        <v>0.17095232643929453</v>
      </c>
      <c r="K2387" s="24">
        <f t="shared" si="1153"/>
        <v>676.24172159162072</v>
      </c>
      <c r="L2387" s="12">
        <f t="shared" ref="L2387:L2450" si="1166">LambdaP*MassivSS/(dP/1000)/(K2387*RhoA)/(1+J2387/3)*(D2387-I2387)*DeltaT-(EXP(J2387/10)-1)*(D2387-D2386)</f>
        <v>0.15569123584493796</v>
      </c>
      <c r="M2387" s="24">
        <f t="shared" ref="M2387:M2450" si="1167">M2386+IF(Limit=Oui,MAX(0,P2386),P2386)</f>
        <v>787.63878775459466</v>
      </c>
      <c r="N2387" s="12">
        <f t="shared" si="1154"/>
        <v>0.44827703833188876</v>
      </c>
      <c r="O2387" s="24">
        <f t="shared" si="1155"/>
        <v>859.62537788080408</v>
      </c>
      <c r="P2387" s="12">
        <f t="shared" ref="P2387:P2450" si="1168">LambdaP*MassivW/(dP/1000)/(O2387*RhoA)/(1+N2387/3)*(D2387-M2387)*DeltaT-(EXP(N2387/10)-1)*(D2387-D2386)</f>
        <v>0.2049896022515062</v>
      </c>
      <c r="Q2387" s="24">
        <f t="shared" ref="Q2387:Q2450" si="1169">Q2386+IF(Limit=Oui,MAX(0,T2386),T2386)</f>
        <v>678.36901694565802</v>
      </c>
      <c r="R2387" s="12">
        <f t="shared" si="1156"/>
        <v>0.23974303436944658</v>
      </c>
      <c r="S2387" s="24">
        <f t="shared" si="1157"/>
        <v>884.04101381577459</v>
      </c>
      <c r="T2387" s="12">
        <f t="shared" ref="T2387:T2450" si="1170">LambdaP*MassivSI/(dP/1000)/(S2387*RhoA)/(1+R2387/3)*(D2387-Q2387)*DeltaT-(EXP(R2387/10)-1)*(D2387-D2386)</f>
        <v>0.15529525584155282</v>
      </c>
      <c r="W2387" s="24">
        <f t="shared" ref="W2387:W2450" si="1171">W2386+IF(Limit=Oui,MAX(0,Y2386),Y2386)</f>
        <v>824.56186041148419</v>
      </c>
      <c r="X2387" s="24">
        <f t="shared" ref="X2387:X2450" si="1172">IF(W2387&lt;600,425+0.773*W2387-1.69/1000*W2387^2+2.22/1000^2*W2387^3,IF(W2387&lt;735,666+13002/(738-W2387),IF(W2387&lt;900,545+17820/(W2387-731),650)))</f>
        <v>735.46222383381223</v>
      </c>
      <c r="Y2387" s="13">
        <f t="shared" si="1158"/>
        <v>0.38760787490113369</v>
      </c>
      <c r="Z2387" s="24">
        <f t="shared" si="1159"/>
        <v>3203.9524785067615</v>
      </c>
      <c r="AA2387" s="24">
        <f t="shared" si="1160"/>
        <v>22393.418302196624</v>
      </c>
      <c r="AB2387" s="24">
        <f t="shared" ref="AB2387:AB2450" si="1173">MAX(M2387,AVERAGE(W2387,AC2387))</f>
        <v>787.63878775459466</v>
      </c>
      <c r="AC2387" s="24">
        <f t="shared" ref="AC2387:AC2450" si="1174">Q2387</f>
        <v>678.36901694565802</v>
      </c>
      <c r="AE2387" s="14">
        <f t="shared" ref="AE2387:AE2450" si="1175">C2387</f>
        <v>197.41666666666666</v>
      </c>
      <c r="AF2387" s="24">
        <f t="shared" si="1148"/>
        <v>500</v>
      </c>
      <c r="AG2387" s="3">
        <f t="shared" ref="AG2387:AG2450" si="1176">IF(C2387&lt;=30,AH2387,IF(C2387&lt;=60,AI2387,IF(C2387&lt;=90,AJ2387,IF(C2387&lt;=120,AK2387,-1))))</f>
        <v>-1</v>
      </c>
      <c r="AH2387" s="3">
        <f>IF(AC2387&lt;=450,AthetaR30_0,IF(AC2387&gt;=650,AthetaR30_2,(IF(AC2387&lt;=550,AthetaR30_0+(AthetaR30_1-AthetaR30_0)/100*(AC2387-450),AthetaR30_1+(AthetaR30_2-AthetaR30_1)/100*(AC2387-450)))))</f>
        <v>0</v>
      </c>
      <c r="AI2387" s="3">
        <f>IF(AD2387&lt;=450,AthetaR60_0,IF(AD2387&gt;=650,AthetaR60_2,(IF(AD2387&lt;=550,AthetaR60_0+(AthetaR60_1-AthetaR60_0)/100*(AD2387-450),AthetaR60_1+(AthetaR60_2-AthetaR60_1)/100*(AD2387-450)))))</f>
        <v>0.5</v>
      </c>
      <c r="AJ2387" s="3">
        <f>IF(AE2387&lt;=450,AthetaR90_0,IF(AE2387&gt;=650,AthetaR90_2,(IF(AE2387&lt;=550,AthetaR90_0+(AthetaR90_1-AthetaR90_0)/100*(AE2387-450),AthetaR90_1+(AthetaR90_2-AthetaR90_1)/100*(AE2387-450)))))</f>
        <v>1.3</v>
      </c>
      <c r="AK2387" s="3">
        <f>IF(AF2387&lt;=450,AthetaR120_0,IF(AF2387&gt;=650,AthetaR120_2,(IF(AF2387&lt;=550,AthetaR120_0+(AthetaR120_1-AthetaR120_0)/100*(AF2387-450),AthetaR120_1+(AthetaR120_2-AthetaR120_1)/100*(AF2387-450)))))</f>
        <v>1.54</v>
      </c>
      <c r="AL2387" s="24">
        <f t="shared" ref="AL2387:AL2450" si="1177">MAX(M2387,AVERAGE(W2387,AM2387))</f>
        <v>787.63878775459466</v>
      </c>
      <c r="AM2387" s="14">
        <f t="shared" ref="AM2387:AM2450" si="1178">IF(W2387&gt;=AF2387,(1+(W2387-AF2387)*AG2387/10000)*AC2387,AC2387)</f>
        <v>656.35174592711883</v>
      </c>
    </row>
    <row r="2388" spans="2:39" x14ac:dyDescent="0.25">
      <c r="B2388" s="3">
        <f t="shared" si="1161"/>
        <v>11850</v>
      </c>
      <c r="C2388" s="14">
        <f t="shared" si="1162"/>
        <v>197.5</v>
      </c>
      <c r="D2388" s="11">
        <f t="shared" si="1163"/>
        <v>1123.631495126612</v>
      </c>
      <c r="E2388" s="11">
        <f t="shared" si="1149"/>
        <v>952.93375790040682</v>
      </c>
      <c r="F2388" s="11">
        <f t="shared" si="1164"/>
        <v>512.82161713426035</v>
      </c>
      <c r="G2388" s="11">
        <f t="shared" si="1150"/>
        <v>787.8437773568462</v>
      </c>
      <c r="H2388" s="11">
        <f t="shared" si="1151"/>
        <v>678.52431220149958</v>
      </c>
      <c r="I2388" s="24">
        <f t="shared" si="1165"/>
        <v>512.82161713426035</v>
      </c>
      <c r="J2388" s="12">
        <f t="shared" si="1152"/>
        <v>0.17092120430326158</v>
      </c>
      <c r="K2388" s="24">
        <f t="shared" si="1153"/>
        <v>676.36485486192691</v>
      </c>
      <c r="L2388" s="12">
        <f t="shared" si="1166"/>
        <v>0.15564115743480708</v>
      </c>
      <c r="M2388" s="24">
        <f t="shared" si="1167"/>
        <v>787.8437773568462</v>
      </c>
      <c r="N2388" s="12">
        <f t="shared" si="1154"/>
        <v>0.44886949079961486</v>
      </c>
      <c r="O2388" s="24">
        <f t="shared" si="1155"/>
        <v>858.49077821011088</v>
      </c>
      <c r="P2388" s="12">
        <f t="shared" si="1168"/>
        <v>0.20513804917469292</v>
      </c>
      <c r="Q2388" s="24">
        <f t="shared" si="1169"/>
        <v>678.52431220149958</v>
      </c>
      <c r="R2388" s="12">
        <f t="shared" si="1156"/>
        <v>0.23958873970892666</v>
      </c>
      <c r="S2388" s="24">
        <f t="shared" si="1157"/>
        <v>884.61033442858013</v>
      </c>
      <c r="T2388" s="12">
        <f t="shared" si="1170"/>
        <v>0.15517100829032823</v>
      </c>
      <c r="W2388" s="24">
        <f t="shared" si="1171"/>
        <v>824.94946828638535</v>
      </c>
      <c r="X2388" s="24">
        <f t="shared" si="1172"/>
        <v>734.67643271465306</v>
      </c>
      <c r="Y2388" s="13">
        <f t="shared" si="1158"/>
        <v>0.38775621388894649</v>
      </c>
      <c r="Z2388" s="24">
        <f t="shared" si="1159"/>
        <v>3199.6072403505368</v>
      </c>
      <c r="AA2388" s="24">
        <f t="shared" si="1160"/>
        <v>22380.200242434224</v>
      </c>
      <c r="AB2388" s="24">
        <f t="shared" si="1173"/>
        <v>787.8437773568462</v>
      </c>
      <c r="AC2388" s="24">
        <f t="shared" si="1174"/>
        <v>678.52431220149958</v>
      </c>
      <c r="AE2388" s="14">
        <f t="shared" si="1175"/>
        <v>197.5</v>
      </c>
      <c r="AF2388" s="24">
        <f t="shared" si="1148"/>
        <v>500</v>
      </c>
      <c r="AG2388" s="3">
        <f t="shared" si="1176"/>
        <v>-1</v>
      </c>
      <c r="AH2388" s="3">
        <f>IF(AC2388&lt;=450,AthetaR30_0,IF(AC2388&gt;=650,AthetaR30_2,(IF(AC2388&lt;=550,AthetaR30_0+(AthetaR30_1-AthetaR30_0)/100*(AC2388-450),AthetaR30_1+(AthetaR30_2-AthetaR30_1)/100*(AC2388-450)))))</f>
        <v>0</v>
      </c>
      <c r="AI2388" s="3">
        <f>IF(AD2388&lt;=450,AthetaR60_0,IF(AD2388&gt;=650,AthetaR60_2,(IF(AD2388&lt;=550,AthetaR60_0+(AthetaR60_1-AthetaR60_0)/100*(AD2388-450),AthetaR60_1+(AthetaR60_2-AthetaR60_1)/100*(AD2388-450)))))</f>
        <v>0.5</v>
      </c>
      <c r="AJ2388" s="3">
        <f>IF(AE2388&lt;=450,AthetaR90_0,IF(AE2388&gt;=650,AthetaR90_2,(IF(AE2388&lt;=550,AthetaR90_0+(AthetaR90_1-AthetaR90_0)/100*(AE2388-450),AthetaR90_1+(AthetaR90_2-AthetaR90_1)/100*(AE2388-450)))))</f>
        <v>1.3</v>
      </c>
      <c r="AK2388" s="3">
        <f>IF(AF2388&lt;=450,AthetaR120_0,IF(AF2388&gt;=650,AthetaR120_2,(IF(AF2388&lt;=550,AthetaR120_0+(AthetaR120_1-AthetaR120_0)/100*(AF2388-450),AthetaR120_1+(AthetaR120_2-AthetaR120_1)/100*(AF2388-450)))))</f>
        <v>1.54</v>
      </c>
      <c r="AL2388" s="24">
        <f t="shared" si="1177"/>
        <v>787.8437773568462</v>
      </c>
      <c r="AM2388" s="14">
        <f t="shared" si="1178"/>
        <v>656.47570075457338</v>
      </c>
    </row>
    <row r="2389" spans="2:39" x14ac:dyDescent="0.25">
      <c r="B2389" s="3">
        <f t="shared" si="1161"/>
        <v>11855</v>
      </c>
      <c r="C2389" s="14">
        <f t="shared" si="1162"/>
        <v>197.58333333333334</v>
      </c>
      <c r="D2389" s="11">
        <f t="shared" si="1163"/>
        <v>1123.6946619050589</v>
      </c>
      <c r="E2389" s="11">
        <f t="shared" si="1149"/>
        <v>953.14755624905888</v>
      </c>
      <c r="F2389" s="11">
        <f t="shared" si="1164"/>
        <v>512.97725829169519</v>
      </c>
      <c r="G2389" s="11">
        <f t="shared" si="1150"/>
        <v>788.04891540602091</v>
      </c>
      <c r="H2389" s="11">
        <f t="shared" si="1151"/>
        <v>678.67948320978996</v>
      </c>
      <c r="I2389" s="24">
        <f t="shared" si="1165"/>
        <v>512.97725829169519</v>
      </c>
      <c r="J2389" s="12">
        <f t="shared" si="1152"/>
        <v>0.17089008238189693</v>
      </c>
      <c r="K2389" s="24">
        <f t="shared" si="1153"/>
        <v>676.48803213197925</v>
      </c>
      <c r="L2389" s="12">
        <f t="shared" si="1166"/>
        <v>0.15559109231278545</v>
      </c>
      <c r="M2389" s="24">
        <f t="shared" si="1167"/>
        <v>788.04891540602091</v>
      </c>
      <c r="N2389" s="12">
        <f t="shared" si="1154"/>
        <v>0.44945966291537731</v>
      </c>
      <c r="O2389" s="24">
        <f t="shared" si="1155"/>
        <v>857.36351950206029</v>
      </c>
      <c r="P2389" s="12">
        <f t="shared" si="1168"/>
        <v>0.20528520219368904</v>
      </c>
      <c r="Q2389" s="24">
        <f t="shared" si="1169"/>
        <v>678.67948320978996</v>
      </c>
      <c r="R2389" s="12">
        <f t="shared" si="1156"/>
        <v>0.23943396140363338</v>
      </c>
      <c r="S2389" s="24">
        <f t="shared" si="1157"/>
        <v>885.18217681720853</v>
      </c>
      <c r="T2389" s="12">
        <f t="shared" si="1170"/>
        <v>0.15504653367914772</v>
      </c>
      <c r="W2389" s="24">
        <f t="shared" si="1171"/>
        <v>825.33722450027426</v>
      </c>
      <c r="X2389" s="24">
        <f t="shared" si="1172"/>
        <v>733.89680181282199</v>
      </c>
      <c r="Y2389" s="13">
        <f t="shared" si="1158"/>
        <v>0.38790065805854634</v>
      </c>
      <c r="Z2389" s="24">
        <f t="shared" si="1159"/>
        <v>3195.2582937196157</v>
      </c>
      <c r="AA2389" s="24">
        <f t="shared" si="1160"/>
        <v>22366.922861393457</v>
      </c>
      <c r="AB2389" s="24">
        <f t="shared" si="1173"/>
        <v>788.04891540602091</v>
      </c>
      <c r="AC2389" s="24">
        <f t="shared" si="1174"/>
        <v>678.67948320978996</v>
      </c>
      <c r="AE2389" s="14">
        <f t="shared" si="1175"/>
        <v>197.58333333333334</v>
      </c>
      <c r="AF2389" s="24">
        <f t="shared" si="1148"/>
        <v>500</v>
      </c>
      <c r="AG2389" s="3">
        <f t="shared" si="1176"/>
        <v>-1</v>
      </c>
      <c r="AH2389" s="3">
        <f>IF(AC2389&lt;=450,AthetaR30_0,IF(AC2389&gt;=650,AthetaR30_2,(IF(AC2389&lt;=550,AthetaR30_0+(AthetaR30_1-AthetaR30_0)/100*(AC2389-450),AthetaR30_1+(AthetaR30_2-AthetaR30_1)/100*(AC2389-450)))))</f>
        <v>0</v>
      </c>
      <c r="AI2389" s="3">
        <f>IF(AD2389&lt;=450,AthetaR60_0,IF(AD2389&gt;=650,AthetaR60_2,(IF(AD2389&lt;=550,AthetaR60_0+(AthetaR60_1-AthetaR60_0)/100*(AD2389-450),AthetaR60_1+(AthetaR60_2-AthetaR60_1)/100*(AD2389-450)))))</f>
        <v>0.5</v>
      </c>
      <c r="AJ2389" s="3">
        <f>IF(AE2389&lt;=450,AthetaR90_0,IF(AE2389&gt;=650,AthetaR90_2,(IF(AE2389&lt;=550,AthetaR90_0+(AthetaR90_1-AthetaR90_0)/100*(AE2389-450),AthetaR90_1+(AthetaR90_2-AthetaR90_1)/100*(AE2389-450)))))</f>
        <v>1.3</v>
      </c>
      <c r="AK2389" s="3">
        <f>IF(AF2389&lt;=450,AthetaR120_0,IF(AF2389&gt;=650,AthetaR120_2,(IF(AF2389&lt;=550,AthetaR120_0+(AthetaR120_1-AthetaR120_0)/100*(AF2389-450),AthetaR120_1+(AthetaR120_2-AthetaR120_1)/100*(AF2389-450)))))</f>
        <v>1.54</v>
      </c>
      <c r="AL2389" s="24">
        <f t="shared" si="1177"/>
        <v>788.04891540602091</v>
      </c>
      <c r="AM2389" s="14">
        <f t="shared" si="1178"/>
        <v>656.59951327051465</v>
      </c>
    </row>
    <row r="2390" spans="2:39" x14ac:dyDescent="0.25">
      <c r="B2390" s="3">
        <f t="shared" si="1161"/>
        <v>11860</v>
      </c>
      <c r="C2390" s="14">
        <f t="shared" si="1162"/>
        <v>197.66666666666666</v>
      </c>
      <c r="D2390" s="11">
        <f t="shared" si="1163"/>
        <v>1123.7578020645506</v>
      </c>
      <c r="E2390" s="11">
        <f t="shared" si="1149"/>
        <v>953.36135459771094</v>
      </c>
      <c r="F2390" s="11">
        <f t="shared" si="1164"/>
        <v>513.13284938400795</v>
      </c>
      <c r="G2390" s="11">
        <f t="shared" si="1150"/>
        <v>788.25420060821455</v>
      </c>
      <c r="H2390" s="11">
        <f t="shared" si="1151"/>
        <v>678.83452974346915</v>
      </c>
      <c r="I2390" s="24">
        <f t="shared" si="1165"/>
        <v>513.13284938400795</v>
      </c>
      <c r="J2390" s="12">
        <f t="shared" si="1152"/>
        <v>0.17085896068619666</v>
      </c>
      <c r="K2390" s="24">
        <f t="shared" si="1153"/>
        <v>676.61125338181216</v>
      </c>
      <c r="L2390" s="12">
        <f t="shared" si="1166"/>
        <v>0.15554104048844394</v>
      </c>
      <c r="M2390" s="24">
        <f t="shared" si="1167"/>
        <v>788.25420060821455</v>
      </c>
      <c r="N2390" s="12">
        <f t="shared" si="1154"/>
        <v>0.45004756366154913</v>
      </c>
      <c r="O2390" s="24">
        <f t="shared" si="1155"/>
        <v>856.24353865213652</v>
      </c>
      <c r="P2390" s="12">
        <f t="shared" si="1168"/>
        <v>0.20543106754561122</v>
      </c>
      <c r="Q2390" s="24">
        <f t="shared" si="1169"/>
        <v>678.83452974346915</v>
      </c>
      <c r="R2390" s="12">
        <f t="shared" si="1156"/>
        <v>0.23927869755336234</v>
      </c>
      <c r="S2390" s="24">
        <f t="shared" si="1157"/>
        <v>885.75655637698242</v>
      </c>
      <c r="T2390" s="12">
        <f t="shared" si="1170"/>
        <v>0.15492183099533957</v>
      </c>
      <c r="W2390" s="24">
        <f t="shared" si="1171"/>
        <v>825.72512515833284</v>
      </c>
      <c r="X2390" s="24">
        <f t="shared" si="1172"/>
        <v>733.12326687575137</v>
      </c>
      <c r="Y2390" s="13">
        <f t="shared" si="1158"/>
        <v>0.38804123397115298</v>
      </c>
      <c r="Z2390" s="24">
        <f t="shared" si="1159"/>
        <v>3190.9057359844523</v>
      </c>
      <c r="AA2390" s="24">
        <f t="shared" si="1160"/>
        <v>22353.58662910471</v>
      </c>
      <c r="AB2390" s="24">
        <f t="shared" si="1173"/>
        <v>788.25420060821455</v>
      </c>
      <c r="AC2390" s="24">
        <f t="shared" si="1174"/>
        <v>678.83452974346915</v>
      </c>
      <c r="AE2390" s="14">
        <f t="shared" si="1175"/>
        <v>197.66666666666666</v>
      </c>
      <c r="AF2390" s="24">
        <f t="shared" si="1148"/>
        <v>500</v>
      </c>
      <c r="AG2390" s="3">
        <f t="shared" si="1176"/>
        <v>-1</v>
      </c>
      <c r="AH2390" s="3">
        <f>IF(AC2390&lt;=450,AthetaR30_0,IF(AC2390&gt;=650,AthetaR30_2,(IF(AC2390&lt;=550,AthetaR30_0+(AthetaR30_1-AthetaR30_0)/100*(AC2390-450),AthetaR30_1+(AthetaR30_2-AthetaR30_1)/100*(AC2390-450)))))</f>
        <v>0</v>
      </c>
      <c r="AI2390" s="3">
        <f>IF(AD2390&lt;=450,AthetaR60_0,IF(AD2390&gt;=650,AthetaR60_2,(IF(AD2390&lt;=550,AthetaR60_0+(AthetaR60_1-AthetaR60_0)/100*(AD2390-450),AthetaR60_1+(AthetaR60_2-AthetaR60_1)/100*(AD2390-450)))))</f>
        <v>0.5</v>
      </c>
      <c r="AJ2390" s="3">
        <f>IF(AE2390&lt;=450,AthetaR90_0,IF(AE2390&gt;=650,AthetaR90_2,(IF(AE2390&lt;=550,AthetaR90_0+(AthetaR90_1-AthetaR90_0)/100*(AE2390-450),AthetaR90_1+(AthetaR90_2-AthetaR90_1)/100*(AE2390-450)))))</f>
        <v>1.3</v>
      </c>
      <c r="AK2390" s="3">
        <f>IF(AF2390&lt;=450,AthetaR120_0,IF(AF2390&gt;=650,AthetaR120_2,(IF(AF2390&lt;=550,AthetaR120_0+(AthetaR120_1-AthetaR120_0)/100*(AF2390-450),AthetaR120_1+(AthetaR120_2-AthetaR120_1)/100*(AF2390-450)))))</f>
        <v>1.54</v>
      </c>
      <c r="AL2390" s="24">
        <f t="shared" si="1177"/>
        <v>788.25420060821455</v>
      </c>
      <c r="AM2390" s="14">
        <f t="shared" si="1178"/>
        <v>656.72318352722016</v>
      </c>
    </row>
    <row r="2391" spans="2:39" x14ac:dyDescent="0.25">
      <c r="B2391" s="3">
        <f t="shared" si="1161"/>
        <v>11865</v>
      </c>
      <c r="C2391" s="14">
        <f t="shared" si="1162"/>
        <v>197.75</v>
      </c>
      <c r="D2391" s="11">
        <f t="shared" si="1163"/>
        <v>1123.8209156275127</v>
      </c>
      <c r="E2391" s="11">
        <f t="shared" si="1149"/>
        <v>953.575152946363</v>
      </c>
      <c r="F2391" s="11">
        <f t="shared" si="1164"/>
        <v>513.28839042449636</v>
      </c>
      <c r="G2391" s="11">
        <f t="shared" si="1150"/>
        <v>788.45963167576019</v>
      </c>
      <c r="H2391" s="11">
        <f t="shared" si="1151"/>
        <v>678.98945157446451</v>
      </c>
      <c r="I2391" s="24">
        <f t="shared" si="1165"/>
        <v>513.28839042449636</v>
      </c>
      <c r="J2391" s="12">
        <f t="shared" si="1152"/>
        <v>0.17082783922715375</v>
      </c>
      <c r="K2391" s="24">
        <f t="shared" si="1153"/>
        <v>676.73451859142517</v>
      </c>
      <c r="L2391" s="12">
        <f t="shared" si="1166"/>
        <v>0.15549100197132232</v>
      </c>
      <c r="M2391" s="24">
        <f t="shared" si="1167"/>
        <v>788.45963167576019</v>
      </c>
      <c r="N2391" s="12">
        <f t="shared" si="1154"/>
        <v>0.45063320201252138</v>
      </c>
      <c r="O2391" s="24">
        <f t="shared" si="1155"/>
        <v>855.13077321060359</v>
      </c>
      <c r="P2391" s="12">
        <f t="shared" si="1168"/>
        <v>0.20557565145008849</v>
      </c>
      <c r="Q2391" s="24">
        <f t="shared" si="1169"/>
        <v>678.98945157446451</v>
      </c>
      <c r="R2391" s="12">
        <f t="shared" si="1156"/>
        <v>0.23912294625032721</v>
      </c>
      <c r="S2391" s="24">
        <f t="shared" si="1157"/>
        <v>886.33348862037815</v>
      </c>
      <c r="T2391" s="12">
        <f t="shared" si="1170"/>
        <v>0.15479689922168502</v>
      </c>
      <c r="W2391" s="24">
        <f t="shared" si="1171"/>
        <v>826.11316639230404</v>
      </c>
      <c r="X2391" s="24">
        <f t="shared" si="1172"/>
        <v>732.35576446377127</v>
      </c>
      <c r="Y2391" s="13">
        <f t="shared" si="1158"/>
        <v>0.38817796807820226</v>
      </c>
      <c r="Z2391" s="24">
        <f t="shared" si="1159"/>
        <v>3186.5496638514742</v>
      </c>
      <c r="AA2391" s="24">
        <f t="shared" si="1160"/>
        <v>22340.192013974964</v>
      </c>
      <c r="AB2391" s="24">
        <f t="shared" si="1173"/>
        <v>788.45963167576019</v>
      </c>
      <c r="AC2391" s="24">
        <f t="shared" si="1174"/>
        <v>678.98945157446451</v>
      </c>
      <c r="AE2391" s="14">
        <f t="shared" si="1175"/>
        <v>197.75</v>
      </c>
      <c r="AF2391" s="24">
        <f t="shared" si="1148"/>
        <v>500</v>
      </c>
      <c r="AG2391" s="3">
        <f t="shared" si="1176"/>
        <v>-1</v>
      </c>
      <c r="AH2391" s="3">
        <f>IF(AC2391&lt;=450,AthetaR30_0,IF(AC2391&gt;=650,AthetaR30_2,(IF(AC2391&lt;=550,AthetaR30_0+(AthetaR30_1-AthetaR30_0)/100*(AC2391-450),AthetaR30_1+(AthetaR30_2-AthetaR30_1)/100*(AC2391-450)))))</f>
        <v>0</v>
      </c>
      <c r="AI2391" s="3">
        <f>IF(AD2391&lt;=450,AthetaR60_0,IF(AD2391&gt;=650,AthetaR60_2,(IF(AD2391&lt;=550,AthetaR60_0+(AthetaR60_1-AthetaR60_0)/100*(AD2391-450),AthetaR60_1+(AthetaR60_2-AthetaR60_1)/100*(AD2391-450)))))</f>
        <v>0.5</v>
      </c>
      <c r="AJ2391" s="3">
        <f>IF(AE2391&lt;=450,AthetaR90_0,IF(AE2391&gt;=650,AthetaR90_2,(IF(AE2391&lt;=550,AthetaR90_0+(AthetaR90_1-AthetaR90_0)/100*(AE2391-450),AthetaR90_1+(AthetaR90_2-AthetaR90_1)/100*(AE2391-450)))))</f>
        <v>1.3</v>
      </c>
      <c r="AK2391" s="3">
        <f>IF(AF2391&lt;=450,AthetaR120_0,IF(AF2391&gt;=650,AthetaR120_2,(IF(AF2391&lt;=550,AthetaR120_0+(AthetaR120_1-AthetaR120_0)/100*(AF2391-450),AthetaR120_1+(AthetaR120_2-AthetaR120_1)/100*(AF2391-450)))))</f>
        <v>1.54</v>
      </c>
      <c r="AL2391" s="24">
        <f t="shared" si="1177"/>
        <v>788.45963167576019</v>
      </c>
      <c r="AM2391" s="14">
        <f t="shared" si="1178"/>
        <v>656.84671157447224</v>
      </c>
    </row>
    <row r="2392" spans="2:39" x14ac:dyDescent="0.25">
      <c r="B2392" s="3">
        <f t="shared" si="1161"/>
        <v>11870</v>
      </c>
      <c r="C2392" s="14">
        <f t="shared" si="1162"/>
        <v>197.83333333333334</v>
      </c>
      <c r="D2392" s="11">
        <f t="shared" si="1163"/>
        <v>1123.8840026163421</v>
      </c>
      <c r="E2392" s="11">
        <f t="shared" si="1149"/>
        <v>953.78895129501507</v>
      </c>
      <c r="F2392" s="11">
        <f t="shared" si="1164"/>
        <v>513.44388142646767</v>
      </c>
      <c r="G2392" s="11">
        <f t="shared" si="1150"/>
        <v>788.66520732721028</v>
      </c>
      <c r="H2392" s="11">
        <f t="shared" si="1151"/>
        <v>679.14424847368616</v>
      </c>
      <c r="I2392" s="24">
        <f t="shared" si="1165"/>
        <v>513.44388142646767</v>
      </c>
      <c r="J2392" s="12">
        <f t="shared" si="1152"/>
        <v>0.17079671801575852</v>
      </c>
      <c r="K2392" s="24">
        <f t="shared" si="1153"/>
        <v>676.85782774078245</v>
      </c>
      <c r="L2392" s="12">
        <f t="shared" si="1166"/>
        <v>0.15544097677095681</v>
      </c>
      <c r="M2392" s="24">
        <f t="shared" si="1167"/>
        <v>788.66520732721028</v>
      </c>
      <c r="N2392" s="12">
        <f t="shared" si="1154"/>
        <v>0.45121658693407141</v>
      </c>
      <c r="O2392" s="24">
        <f t="shared" si="1155"/>
        <v>854.02516137475732</v>
      </c>
      <c r="P2392" s="12">
        <f t="shared" si="1168"/>
        <v>0.20571896010910762</v>
      </c>
      <c r="Q2392" s="24">
        <f t="shared" si="1169"/>
        <v>679.14424847368616</v>
      </c>
      <c r="R2392" s="12">
        <f t="shared" si="1156"/>
        <v>0.23896670557914429</v>
      </c>
      <c r="S2392" s="24">
        <f t="shared" si="1157"/>
        <v>886.91298917807433</v>
      </c>
      <c r="T2392" s="12">
        <f t="shared" si="1170"/>
        <v>0.15467173733644318</v>
      </c>
      <c r="W2392" s="24">
        <f t="shared" si="1171"/>
        <v>826.50134436038229</v>
      </c>
      <c r="X2392" s="24">
        <f t="shared" si="1172"/>
        <v>731.59423193829343</v>
      </c>
      <c r="Y2392" s="13">
        <f t="shared" si="1158"/>
        <v>0.38831088672078312</v>
      </c>
      <c r="Z2392" s="24">
        <f t="shared" si="1159"/>
        <v>3182.1901733658196</v>
      </c>
      <c r="AA2392" s="24">
        <f t="shared" si="1160"/>
        <v>22326.739482789169</v>
      </c>
      <c r="AB2392" s="24">
        <f t="shared" si="1173"/>
        <v>788.66520732721028</v>
      </c>
      <c r="AC2392" s="24">
        <f t="shared" si="1174"/>
        <v>679.14424847368616</v>
      </c>
      <c r="AE2392" s="14">
        <f t="shared" si="1175"/>
        <v>197.83333333333334</v>
      </c>
      <c r="AF2392" s="24">
        <f t="shared" si="1148"/>
        <v>500</v>
      </c>
      <c r="AG2392" s="3">
        <f t="shared" si="1176"/>
        <v>-1</v>
      </c>
      <c r="AH2392" s="3">
        <f>IF(AC2392&lt;=450,AthetaR30_0,IF(AC2392&gt;=650,AthetaR30_2,(IF(AC2392&lt;=550,AthetaR30_0+(AthetaR30_1-AthetaR30_0)/100*(AC2392-450),AthetaR30_1+(AthetaR30_2-AthetaR30_1)/100*(AC2392-450)))))</f>
        <v>0</v>
      </c>
      <c r="AI2392" s="3">
        <f>IF(AD2392&lt;=450,AthetaR60_0,IF(AD2392&gt;=650,AthetaR60_2,(IF(AD2392&lt;=550,AthetaR60_0+(AthetaR60_1-AthetaR60_0)/100*(AD2392-450),AthetaR60_1+(AthetaR60_2-AthetaR60_1)/100*(AD2392-450)))))</f>
        <v>0.5</v>
      </c>
      <c r="AJ2392" s="3">
        <f>IF(AE2392&lt;=450,AthetaR90_0,IF(AE2392&gt;=650,AthetaR90_2,(IF(AE2392&lt;=550,AthetaR90_0+(AthetaR90_1-AthetaR90_0)/100*(AE2392-450),AthetaR90_1+(AthetaR90_2-AthetaR90_1)/100*(AE2392-450)))))</f>
        <v>1.3</v>
      </c>
      <c r="AK2392" s="3">
        <f>IF(AF2392&lt;=450,AthetaR120_0,IF(AF2392&gt;=650,AthetaR120_2,(IF(AF2392&lt;=550,AthetaR120_0+(AthetaR120_1-AthetaR120_0)/100*(AF2392-450),AthetaR120_1+(AthetaR120_2-AthetaR120_1)/100*(AF2392-450)))))</f>
        <v>1.54</v>
      </c>
      <c r="AL2392" s="24">
        <f t="shared" si="1177"/>
        <v>788.66520732721028</v>
      </c>
      <c r="AM2392" s="14">
        <f t="shared" si="1178"/>
        <v>656.97009745955813</v>
      </c>
    </row>
    <row r="2393" spans="2:39" x14ac:dyDescent="0.25">
      <c r="B2393" s="3">
        <f t="shared" si="1161"/>
        <v>11875</v>
      </c>
      <c r="C2393" s="14">
        <f t="shared" si="1162"/>
        <v>197.91666666666666</v>
      </c>
      <c r="D2393" s="11">
        <f t="shared" si="1163"/>
        <v>1123.9470630534079</v>
      </c>
      <c r="E2393" s="11">
        <f t="shared" si="1149"/>
        <v>954.00274964366713</v>
      </c>
      <c r="F2393" s="11">
        <f t="shared" si="1164"/>
        <v>513.5993224032386</v>
      </c>
      <c r="G2393" s="11">
        <f t="shared" si="1150"/>
        <v>788.87092628731943</v>
      </c>
      <c r="H2393" s="11">
        <f t="shared" si="1151"/>
        <v>679.29892021102262</v>
      </c>
      <c r="I2393" s="24">
        <f t="shared" si="1165"/>
        <v>513.5993224032386</v>
      </c>
      <c r="J2393" s="12">
        <f t="shared" si="1152"/>
        <v>0.17076559706299793</v>
      </c>
      <c r="K2393" s="24">
        <f t="shared" si="1153"/>
        <v>676.9811808098143</v>
      </c>
      <c r="L2393" s="12">
        <f t="shared" si="1166"/>
        <v>0.15539096489684096</v>
      </c>
      <c r="M2393" s="24">
        <f t="shared" si="1167"/>
        <v>788.87092628731943</v>
      </c>
      <c r="N2393" s="12">
        <f t="shared" si="1154"/>
        <v>0.4517977273827482</v>
      </c>
      <c r="O2393" s="24">
        <f t="shared" si="1155"/>
        <v>852.92664198127204</v>
      </c>
      <c r="P2393" s="12">
        <f t="shared" si="1168"/>
        <v>0.20586099970669014</v>
      </c>
      <c r="Q2393" s="24">
        <f t="shared" si="1169"/>
        <v>679.29892021102262</v>
      </c>
      <c r="R2393" s="12">
        <f t="shared" si="1156"/>
        <v>0.23880997361681644</v>
      </c>
      <c r="S2393" s="24">
        <f t="shared" si="1157"/>
        <v>887.49507380001307</v>
      </c>
      <c r="T2393" s="12">
        <f t="shared" si="1170"/>
        <v>0.15454634431328168</v>
      </c>
      <c r="W2393" s="24">
        <f t="shared" si="1171"/>
        <v>826.88965524710306</v>
      </c>
      <c r="X2393" s="24">
        <f t="shared" si="1172"/>
        <v>730.83860745018546</v>
      </c>
      <c r="Y2393" s="13">
        <f t="shared" si="1158"/>
        <v>0.38844001612911938</v>
      </c>
      <c r="Z2393" s="24">
        <f t="shared" si="1159"/>
        <v>3177.8273599141016</v>
      </c>
      <c r="AA2393" s="24">
        <f t="shared" si="1160"/>
        <v>22313.229500712489</v>
      </c>
      <c r="AB2393" s="24">
        <f t="shared" si="1173"/>
        <v>788.87092628731943</v>
      </c>
      <c r="AC2393" s="24">
        <f t="shared" si="1174"/>
        <v>679.29892021102262</v>
      </c>
      <c r="AE2393" s="14">
        <f t="shared" si="1175"/>
        <v>197.91666666666666</v>
      </c>
      <c r="AF2393" s="24">
        <f t="shared" si="1148"/>
        <v>500</v>
      </c>
      <c r="AG2393" s="3">
        <f t="shared" si="1176"/>
        <v>-1</v>
      </c>
      <c r="AH2393" s="3">
        <f>IF(AC2393&lt;=450,AthetaR30_0,IF(AC2393&gt;=650,AthetaR30_2,(IF(AC2393&lt;=550,AthetaR30_0+(AthetaR30_1-AthetaR30_0)/100*(AC2393-450),AthetaR30_1+(AthetaR30_2-AthetaR30_1)/100*(AC2393-450)))))</f>
        <v>0</v>
      </c>
      <c r="AI2393" s="3">
        <f>IF(AD2393&lt;=450,AthetaR60_0,IF(AD2393&gt;=650,AthetaR60_2,(IF(AD2393&lt;=550,AthetaR60_0+(AthetaR60_1-AthetaR60_0)/100*(AD2393-450),AthetaR60_1+(AthetaR60_2-AthetaR60_1)/100*(AD2393-450)))))</f>
        <v>0.5</v>
      </c>
      <c r="AJ2393" s="3">
        <f>IF(AE2393&lt;=450,AthetaR90_0,IF(AE2393&gt;=650,AthetaR90_2,(IF(AE2393&lt;=550,AthetaR90_0+(AthetaR90_1-AthetaR90_0)/100*(AE2393-450),AthetaR90_1+(AthetaR90_2-AthetaR90_1)/100*(AE2393-450)))))</f>
        <v>1.3</v>
      </c>
      <c r="AK2393" s="3">
        <f>IF(AF2393&lt;=450,AthetaR120_0,IF(AF2393&gt;=650,AthetaR120_2,(IF(AF2393&lt;=550,AthetaR120_0+(AthetaR120_1-AthetaR120_0)/100*(AF2393-450),AthetaR120_1+(AthetaR120_2-AthetaR120_1)/100*(AF2393-450)))))</f>
        <v>1.54</v>
      </c>
      <c r="AL2393" s="24">
        <f t="shared" si="1177"/>
        <v>788.87092628731943</v>
      </c>
      <c r="AM2393" s="14">
        <f t="shared" si="1178"/>
        <v>657.09334122727148</v>
      </c>
    </row>
    <row r="2394" spans="2:39" x14ac:dyDescent="0.25">
      <c r="B2394" s="3">
        <f t="shared" si="1161"/>
        <v>11880</v>
      </c>
      <c r="C2394" s="14">
        <f t="shared" si="1162"/>
        <v>198</v>
      </c>
      <c r="D2394" s="11">
        <f t="shared" si="1163"/>
        <v>1124.0100969610507</v>
      </c>
      <c r="E2394" s="11">
        <f t="shared" si="1149"/>
        <v>954.21654799231919</v>
      </c>
      <c r="F2394" s="11">
        <f t="shared" si="1164"/>
        <v>513.75471336813541</v>
      </c>
      <c r="G2394" s="11">
        <f t="shared" si="1150"/>
        <v>789.07678728702615</v>
      </c>
      <c r="H2394" s="11">
        <f t="shared" si="1151"/>
        <v>679.45346655533592</v>
      </c>
      <c r="I2394" s="24">
        <f t="shared" si="1165"/>
        <v>513.75471336813541</v>
      </c>
      <c r="J2394" s="12">
        <f t="shared" si="1152"/>
        <v>0.17073447637985578</v>
      </c>
      <c r="K2394" s="24">
        <f t="shared" si="1153"/>
        <v>677.10457777841646</v>
      </c>
      <c r="L2394" s="12">
        <f t="shared" si="1166"/>
        <v>0.15534096635846847</v>
      </c>
      <c r="M2394" s="24">
        <f t="shared" si="1167"/>
        <v>789.07678728702615</v>
      </c>
      <c r="N2394" s="12">
        <f t="shared" si="1154"/>
        <v>0.45237663230526776</v>
      </c>
      <c r="O2394" s="24">
        <f t="shared" si="1155"/>
        <v>851.83515449865172</v>
      </c>
      <c r="P2394" s="12">
        <f t="shared" si="1168"/>
        <v>0.20600177640879416</v>
      </c>
      <c r="Q2394" s="24">
        <f t="shared" si="1169"/>
        <v>679.45346655533592</v>
      </c>
      <c r="R2394" s="12">
        <f t="shared" si="1156"/>
        <v>0.23865274843271797</v>
      </c>
      <c r="S2394" s="24">
        <f t="shared" si="1157"/>
        <v>888.07975835647017</v>
      </c>
      <c r="T2394" s="12">
        <f t="shared" si="1170"/>
        <v>0.15442071912132388</v>
      </c>
      <c r="W2394" s="24">
        <f t="shared" si="1171"/>
        <v>827.27809526323222</v>
      </c>
      <c r="X2394" s="24">
        <f t="shared" si="1172"/>
        <v>730.0888299283306</v>
      </c>
      <c r="Y2394" s="13">
        <f t="shared" si="1158"/>
        <v>0.38856538242207816</v>
      </c>
      <c r="Z2394" s="24">
        <f t="shared" si="1159"/>
        <v>3173.4613182271742</v>
      </c>
      <c r="AA2394" s="24">
        <f t="shared" si="1160"/>
        <v>22299.66253129219</v>
      </c>
      <c r="AB2394" s="24">
        <f t="shared" si="1173"/>
        <v>789.07678728702615</v>
      </c>
      <c r="AC2394" s="24">
        <f t="shared" si="1174"/>
        <v>679.45346655533592</v>
      </c>
      <c r="AE2394" s="14">
        <f t="shared" si="1175"/>
        <v>198</v>
      </c>
      <c r="AF2394" s="24">
        <f t="shared" si="1148"/>
        <v>500</v>
      </c>
      <c r="AG2394" s="3">
        <f t="shared" si="1176"/>
        <v>-1</v>
      </c>
      <c r="AH2394" s="3">
        <f>IF(AC2394&lt;=450,AthetaR30_0,IF(AC2394&gt;=650,AthetaR30_2,(IF(AC2394&lt;=550,AthetaR30_0+(AthetaR30_1-AthetaR30_0)/100*(AC2394-450),AthetaR30_1+(AthetaR30_2-AthetaR30_1)/100*(AC2394-450)))))</f>
        <v>0</v>
      </c>
      <c r="AI2394" s="3">
        <f>IF(AD2394&lt;=450,AthetaR60_0,IF(AD2394&gt;=650,AthetaR60_2,(IF(AD2394&lt;=550,AthetaR60_0+(AthetaR60_1-AthetaR60_0)/100*(AD2394-450),AthetaR60_1+(AthetaR60_2-AthetaR60_1)/100*(AD2394-450)))))</f>
        <v>0.5</v>
      </c>
      <c r="AJ2394" s="3">
        <f>IF(AE2394&lt;=450,AthetaR90_0,IF(AE2394&gt;=650,AthetaR90_2,(IF(AE2394&lt;=550,AthetaR90_0+(AthetaR90_1-AthetaR90_0)/100*(AE2394-450),AthetaR90_1+(AthetaR90_2-AthetaR90_1)/100*(AE2394-450)))))</f>
        <v>1.3</v>
      </c>
      <c r="AK2394" s="3">
        <f>IF(AF2394&lt;=450,AthetaR120_0,IF(AF2394&gt;=650,AthetaR120_2,(IF(AF2394&lt;=550,AthetaR120_0+(AthetaR120_1-AthetaR120_0)/100*(AF2394-450),AthetaR120_1+(AthetaR120_2-AthetaR120_1)/100*(AF2394-450)))))</f>
        <v>1.54</v>
      </c>
      <c r="AL2394" s="24">
        <f t="shared" si="1177"/>
        <v>789.07678728702615</v>
      </c>
      <c r="AM2394" s="14">
        <f t="shared" si="1178"/>
        <v>657.21644291991288</v>
      </c>
    </row>
    <row r="2395" spans="2:39" x14ac:dyDescent="0.25">
      <c r="B2395" s="3">
        <f t="shared" si="1161"/>
        <v>11885</v>
      </c>
      <c r="C2395" s="14">
        <f t="shared" si="1162"/>
        <v>198.08333333333334</v>
      </c>
      <c r="D2395" s="11">
        <f t="shared" si="1163"/>
        <v>1124.0731043615826</v>
      </c>
      <c r="E2395" s="11">
        <f t="shared" si="1149"/>
        <v>954.43034634097125</v>
      </c>
      <c r="F2395" s="11">
        <f t="shared" si="1164"/>
        <v>513.91005433449391</v>
      </c>
      <c r="G2395" s="11">
        <f t="shared" si="1150"/>
        <v>789.28278906343496</v>
      </c>
      <c r="H2395" s="11">
        <f t="shared" si="1151"/>
        <v>679.6078872744572</v>
      </c>
      <c r="I2395" s="24">
        <f t="shared" si="1165"/>
        <v>513.91005433449391</v>
      </c>
      <c r="J2395" s="12">
        <f t="shared" si="1152"/>
        <v>0.17070335597731309</v>
      </c>
      <c r="K2395" s="24">
        <f t="shared" si="1153"/>
        <v>677.22801862644974</v>
      </c>
      <c r="L2395" s="12">
        <f t="shared" si="1166"/>
        <v>0.1552909811653137</v>
      </c>
      <c r="M2395" s="24">
        <f t="shared" si="1167"/>
        <v>789.28278906343496</v>
      </c>
      <c r="N2395" s="12">
        <f t="shared" si="1154"/>
        <v>0.45295331063792521</v>
      </c>
      <c r="O2395" s="24">
        <f t="shared" si="1155"/>
        <v>850.75063901977512</v>
      </c>
      <c r="P2395" s="12">
        <f t="shared" si="1168"/>
        <v>0.20614129636305512</v>
      </c>
      <c r="Q2395" s="24">
        <f t="shared" si="1169"/>
        <v>679.6078872744572</v>
      </c>
      <c r="R2395" s="12">
        <f t="shared" si="1156"/>
        <v>0.23849502808857972</v>
      </c>
      <c r="S2395" s="24">
        <f t="shared" si="1157"/>
        <v>888.66705883913767</v>
      </c>
      <c r="T2395" s="12">
        <f t="shared" si="1170"/>
        <v>0.15429486072510706</v>
      </c>
      <c r="W2395" s="24">
        <f t="shared" si="1171"/>
        <v>827.66666064565425</v>
      </c>
      <c r="X2395" s="24">
        <f t="shared" si="1172"/>
        <v>729.34483906837136</v>
      </c>
      <c r="Y2395" s="13">
        <f t="shared" si="1158"/>
        <v>0.38868701160670815</v>
      </c>
      <c r="Z2395" s="24">
        <f t="shared" si="1159"/>
        <v>3169.092142382925</v>
      </c>
      <c r="AA2395" s="24">
        <f t="shared" si="1160"/>
        <v>22286.039036459602</v>
      </c>
      <c r="AB2395" s="24">
        <f t="shared" si="1173"/>
        <v>789.28278906343496</v>
      </c>
      <c r="AC2395" s="24">
        <f t="shared" si="1174"/>
        <v>679.6078872744572</v>
      </c>
      <c r="AE2395" s="14">
        <f t="shared" si="1175"/>
        <v>198.08333333333334</v>
      </c>
      <c r="AF2395" s="24">
        <f t="shared" si="1148"/>
        <v>500</v>
      </c>
      <c r="AG2395" s="3">
        <f t="shared" si="1176"/>
        <v>-1</v>
      </c>
      <c r="AH2395" s="3">
        <f>IF(AC2395&lt;=450,AthetaR30_0,IF(AC2395&gt;=650,AthetaR30_2,(IF(AC2395&lt;=550,AthetaR30_0+(AthetaR30_1-AthetaR30_0)/100*(AC2395-450),AthetaR30_1+(AthetaR30_2-AthetaR30_1)/100*(AC2395-450)))))</f>
        <v>0</v>
      </c>
      <c r="AI2395" s="3">
        <f>IF(AD2395&lt;=450,AthetaR60_0,IF(AD2395&gt;=650,AthetaR60_2,(IF(AD2395&lt;=550,AthetaR60_0+(AthetaR60_1-AthetaR60_0)/100*(AD2395-450),AthetaR60_1+(AthetaR60_2-AthetaR60_1)/100*(AD2395-450)))))</f>
        <v>0.5</v>
      </c>
      <c r="AJ2395" s="3">
        <f>IF(AE2395&lt;=450,AthetaR90_0,IF(AE2395&gt;=650,AthetaR90_2,(IF(AE2395&lt;=550,AthetaR90_0+(AthetaR90_1-AthetaR90_0)/100*(AE2395-450),AthetaR90_1+(AthetaR90_2-AthetaR90_1)/100*(AE2395-450)))))</f>
        <v>1.3</v>
      </c>
      <c r="AK2395" s="3">
        <f>IF(AF2395&lt;=450,AthetaR120_0,IF(AF2395&gt;=650,AthetaR120_2,(IF(AF2395&lt;=550,AthetaR120_0+(AthetaR120_1-AthetaR120_0)/100*(AF2395-450),AthetaR120_1+(AthetaR120_2-AthetaR120_1)/100*(AF2395-450)))))</f>
        <v>1.54</v>
      </c>
      <c r="AL2395" s="24">
        <f t="shared" si="1177"/>
        <v>789.28278906343496</v>
      </c>
      <c r="AM2395" s="14">
        <f t="shared" si="1178"/>
        <v>657.33940257729023</v>
      </c>
    </row>
    <row r="2396" spans="2:39" x14ac:dyDescent="0.25">
      <c r="B2396" s="3">
        <f t="shared" si="1161"/>
        <v>11890</v>
      </c>
      <c r="C2396" s="14">
        <f t="shared" si="1162"/>
        <v>198.16666666666666</v>
      </c>
      <c r="D2396" s="11">
        <f t="shared" si="1163"/>
        <v>1124.1360852772877</v>
      </c>
      <c r="E2396" s="11">
        <f t="shared" si="1149"/>
        <v>954.64414468962332</v>
      </c>
      <c r="F2396" s="11">
        <f t="shared" si="1164"/>
        <v>514.06534531565921</v>
      </c>
      <c r="G2396" s="11">
        <f t="shared" si="1150"/>
        <v>789.48893035979802</v>
      </c>
      <c r="H2396" s="11">
        <f t="shared" si="1151"/>
        <v>679.76218213518234</v>
      </c>
      <c r="I2396" s="24">
        <f t="shared" si="1165"/>
        <v>514.06534531565921</v>
      </c>
      <c r="J2396" s="12">
        <f t="shared" si="1152"/>
        <v>0.1706722358663473</v>
      </c>
      <c r="K2396" s="24">
        <f t="shared" si="1153"/>
        <v>677.35150333374145</v>
      </c>
      <c r="L2396" s="12">
        <f t="shared" si="1166"/>
        <v>0.15524100932681623</v>
      </c>
      <c r="M2396" s="24">
        <f t="shared" si="1167"/>
        <v>789.48893035979802</v>
      </c>
      <c r="N2396" s="12">
        <f t="shared" si="1154"/>
        <v>0.45352777130601646</v>
      </c>
      <c r="O2396" s="24">
        <f t="shared" si="1155"/>
        <v>849.67303625453985</v>
      </c>
      <c r="P2396" s="12">
        <f t="shared" si="1168"/>
        <v>0.20627956569854528</v>
      </c>
      <c r="Q2396" s="24">
        <f t="shared" si="1169"/>
        <v>679.76218213518234</v>
      </c>
      <c r="R2396" s="12">
        <f t="shared" si="1156"/>
        <v>0.23833681063847367</v>
      </c>
      <c r="S2396" s="24">
        <f t="shared" si="1157"/>
        <v>889.2569913622176</v>
      </c>
      <c r="T2396" s="12">
        <f t="shared" si="1170"/>
        <v>0.15416876808454699</v>
      </c>
      <c r="W2396" s="24">
        <f t="shared" si="1171"/>
        <v>828.055347657261</v>
      </c>
      <c r="X2396" s="24">
        <f t="shared" si="1172"/>
        <v>728.60657532163123</v>
      </c>
      <c r="Y2396" s="13">
        <f t="shared" si="1158"/>
        <v>0.38880492957781138</v>
      </c>
      <c r="Z2396" s="24">
        <f t="shared" si="1159"/>
        <v>3164.7199258090582</v>
      </c>
      <c r="AA2396" s="24">
        <f t="shared" si="1160"/>
        <v>22272.359476532241</v>
      </c>
      <c r="AB2396" s="24">
        <f t="shared" si="1173"/>
        <v>789.48893035979802</v>
      </c>
      <c r="AC2396" s="24">
        <f t="shared" si="1174"/>
        <v>679.76218213518234</v>
      </c>
      <c r="AE2396" s="14">
        <f t="shared" si="1175"/>
        <v>198.16666666666666</v>
      </c>
      <c r="AF2396" s="24">
        <f t="shared" si="1148"/>
        <v>500</v>
      </c>
      <c r="AG2396" s="3">
        <f t="shared" si="1176"/>
        <v>-1</v>
      </c>
      <c r="AH2396" s="3">
        <f>IF(AC2396&lt;=450,AthetaR30_0,IF(AC2396&gt;=650,AthetaR30_2,(IF(AC2396&lt;=550,AthetaR30_0+(AthetaR30_1-AthetaR30_0)/100*(AC2396-450),AthetaR30_1+(AthetaR30_2-AthetaR30_1)/100*(AC2396-450)))))</f>
        <v>0</v>
      </c>
      <c r="AI2396" s="3">
        <f>IF(AD2396&lt;=450,AthetaR60_0,IF(AD2396&gt;=650,AthetaR60_2,(IF(AD2396&lt;=550,AthetaR60_0+(AthetaR60_1-AthetaR60_0)/100*(AD2396-450),AthetaR60_1+(AthetaR60_2-AthetaR60_1)/100*(AD2396-450)))))</f>
        <v>0.5</v>
      </c>
      <c r="AJ2396" s="3">
        <f>IF(AE2396&lt;=450,AthetaR90_0,IF(AE2396&gt;=650,AthetaR90_2,(IF(AE2396&lt;=550,AthetaR90_0+(AthetaR90_1-AthetaR90_0)/100*(AE2396-450),AthetaR90_1+(AthetaR90_2-AthetaR90_1)/100*(AE2396-450)))))</f>
        <v>1.3</v>
      </c>
      <c r="AK2396" s="3">
        <f>IF(AF2396&lt;=450,AthetaR120_0,IF(AF2396&gt;=650,AthetaR120_2,(IF(AF2396&lt;=550,AthetaR120_0+(AthetaR120_1-AthetaR120_0)/100*(AF2396-450),AthetaR120_1+(AthetaR120_2-AthetaR120_1)/100*(AF2396-450)))))</f>
        <v>1.54</v>
      </c>
      <c r="AL2396" s="24">
        <f t="shared" si="1177"/>
        <v>789.48893035979802</v>
      </c>
      <c r="AM2396" s="14">
        <f t="shared" si="1178"/>
        <v>657.46222023672078</v>
      </c>
    </row>
    <row r="2397" spans="2:39" x14ac:dyDescent="0.25">
      <c r="B2397" s="3">
        <f t="shared" si="1161"/>
        <v>11895</v>
      </c>
      <c r="C2397" s="14">
        <f t="shared" si="1162"/>
        <v>198.25</v>
      </c>
      <c r="D2397" s="11">
        <f t="shared" si="1163"/>
        <v>1124.1990397304226</v>
      </c>
      <c r="E2397" s="11">
        <f t="shared" si="1149"/>
        <v>954.85794303827538</v>
      </c>
      <c r="F2397" s="11">
        <f t="shared" si="1164"/>
        <v>514.22058632498602</v>
      </c>
      <c r="G2397" s="11">
        <f t="shared" si="1150"/>
        <v>789.69520992549656</v>
      </c>
      <c r="H2397" s="11">
        <f t="shared" si="1151"/>
        <v>679.9163509032669</v>
      </c>
      <c r="I2397" s="24">
        <f t="shared" si="1165"/>
        <v>514.22058632498602</v>
      </c>
      <c r="J2397" s="12">
        <f t="shared" si="1152"/>
        <v>0.17064111605793286</v>
      </c>
      <c r="K2397" s="24">
        <f t="shared" si="1153"/>
        <v>677.47503188008454</v>
      </c>
      <c r="L2397" s="12">
        <f t="shared" si="1166"/>
        <v>0.15519105085239623</v>
      </c>
      <c r="M2397" s="24">
        <f t="shared" si="1167"/>
        <v>789.69520992549656</v>
      </c>
      <c r="N2397" s="12">
        <f t="shared" si="1154"/>
        <v>0.45410002322327553</v>
      </c>
      <c r="O2397" s="24">
        <f t="shared" si="1155"/>
        <v>848.60228752260048</v>
      </c>
      <c r="P2397" s="12">
        <f t="shared" si="1168"/>
        <v>0.20641659052562158</v>
      </c>
      <c r="Q2397" s="24">
        <f t="shared" si="1169"/>
        <v>679.9163509032669</v>
      </c>
      <c r="R2397" s="12">
        <f t="shared" si="1156"/>
        <v>0.23817809412879917</v>
      </c>
      <c r="S2397" s="24">
        <f t="shared" si="1157"/>
        <v>889.84957216352473</v>
      </c>
      <c r="T2397" s="12">
        <f t="shared" si="1170"/>
        <v>0.15404244015494697</v>
      </c>
      <c r="W2397" s="24">
        <f t="shared" si="1171"/>
        <v>828.44415258683875</v>
      </c>
      <c r="X2397" s="24">
        <f t="shared" si="1172"/>
        <v>727.87397988421571</v>
      </c>
      <c r="Y2397" s="13">
        <f t="shared" si="1158"/>
        <v>0.38891916211754413</v>
      </c>
      <c r="Z2397" s="24">
        <f t="shared" si="1159"/>
        <v>3160.3447612859154</v>
      </c>
      <c r="AA2397" s="24">
        <f t="shared" si="1160"/>
        <v>22258.624310216073</v>
      </c>
      <c r="AB2397" s="24">
        <f t="shared" si="1173"/>
        <v>789.69520992549656</v>
      </c>
      <c r="AC2397" s="24">
        <f t="shared" si="1174"/>
        <v>679.9163509032669</v>
      </c>
      <c r="AE2397" s="14">
        <f t="shared" si="1175"/>
        <v>198.25</v>
      </c>
      <c r="AF2397" s="24">
        <f t="shared" si="1148"/>
        <v>500</v>
      </c>
      <c r="AG2397" s="3">
        <f t="shared" si="1176"/>
        <v>-1</v>
      </c>
      <c r="AH2397" s="3">
        <f>IF(AC2397&lt;=450,AthetaR30_0,IF(AC2397&gt;=650,AthetaR30_2,(IF(AC2397&lt;=550,AthetaR30_0+(AthetaR30_1-AthetaR30_0)/100*(AC2397-450),AthetaR30_1+(AthetaR30_2-AthetaR30_1)/100*(AC2397-450)))))</f>
        <v>0</v>
      </c>
      <c r="AI2397" s="3">
        <f>IF(AD2397&lt;=450,AthetaR60_0,IF(AD2397&gt;=650,AthetaR60_2,(IF(AD2397&lt;=550,AthetaR60_0+(AthetaR60_1-AthetaR60_0)/100*(AD2397-450),AthetaR60_1+(AthetaR60_2-AthetaR60_1)/100*(AD2397-450)))))</f>
        <v>0.5</v>
      </c>
      <c r="AJ2397" s="3">
        <f>IF(AE2397&lt;=450,AthetaR90_0,IF(AE2397&gt;=650,AthetaR90_2,(IF(AE2397&lt;=550,AthetaR90_0+(AthetaR90_1-AthetaR90_0)/100*(AE2397-450),AthetaR90_1+(AthetaR90_2-AthetaR90_1)/100*(AE2397-450)))))</f>
        <v>1.3</v>
      </c>
      <c r="AK2397" s="3">
        <f>IF(AF2397&lt;=450,AthetaR120_0,IF(AF2397&gt;=650,AthetaR120_2,(IF(AF2397&lt;=550,AthetaR120_0+(AthetaR120_1-AthetaR120_0)/100*(AF2397-450),AthetaR120_1+(AthetaR120_2-AthetaR120_1)/100*(AF2397-450)))))</f>
        <v>1.54</v>
      </c>
      <c r="AL2397" s="24">
        <f t="shared" si="1177"/>
        <v>789.69520992549656</v>
      </c>
      <c r="AM2397" s="14">
        <f t="shared" si="1178"/>
        <v>657.58489593303102</v>
      </c>
    </row>
    <row r="2398" spans="2:39" x14ac:dyDescent="0.25">
      <c r="B2398" s="3">
        <f t="shared" si="1161"/>
        <v>11900</v>
      </c>
      <c r="C2398" s="14">
        <f t="shared" si="1162"/>
        <v>198.33333333333334</v>
      </c>
      <c r="D2398" s="11">
        <f t="shared" si="1163"/>
        <v>1124.2619677432149</v>
      </c>
      <c r="E2398" s="11">
        <f t="shared" si="1149"/>
        <v>955.07174138692756</v>
      </c>
      <c r="F2398" s="11">
        <f t="shared" si="1164"/>
        <v>514.37577737583842</v>
      </c>
      <c r="G2398" s="11">
        <f t="shared" si="1150"/>
        <v>789.90162651602213</v>
      </c>
      <c r="H2398" s="11">
        <f t="shared" si="1151"/>
        <v>680.07039334342187</v>
      </c>
      <c r="I2398" s="24">
        <f t="shared" si="1165"/>
        <v>514.37577737583842</v>
      </c>
      <c r="J2398" s="12">
        <f t="shared" si="1152"/>
        <v>0.17060999656304091</v>
      </c>
      <c r="K2398" s="24">
        <f t="shared" si="1153"/>
        <v>677.59860424523754</v>
      </c>
      <c r="L2398" s="12">
        <f t="shared" si="1166"/>
        <v>0.15514110575147028</v>
      </c>
      <c r="M2398" s="24">
        <f t="shared" si="1167"/>
        <v>789.90162651602213</v>
      </c>
      <c r="N2398" s="12">
        <f t="shared" si="1154"/>
        <v>0.45467007529132292</v>
      </c>
      <c r="O2398" s="24">
        <f t="shared" si="1155"/>
        <v>847.5383347462008</v>
      </c>
      <c r="P2398" s="12">
        <f t="shared" si="1168"/>
        <v>0.20655237693578071</v>
      </c>
      <c r="Q2398" s="24">
        <f t="shared" si="1169"/>
        <v>680.07039334342187</v>
      </c>
      <c r="R2398" s="12">
        <f t="shared" si="1156"/>
        <v>0.23801887659826848</v>
      </c>
      <c r="S2398" s="24">
        <f t="shared" si="1157"/>
        <v>890.44481760560291</v>
      </c>
      <c r="T2398" s="12">
        <f t="shared" si="1170"/>
        <v>0.15391587588700567</v>
      </c>
      <c r="W2398" s="24">
        <f t="shared" si="1171"/>
        <v>828.83307174895629</v>
      </c>
      <c r="X2398" s="24">
        <f t="shared" si="1172"/>
        <v>727.14699468628419</v>
      </c>
      <c r="Y2398" s="13">
        <f t="shared" si="1158"/>
        <v>0.38902973489504544</v>
      </c>
      <c r="Z2398" s="24">
        <f t="shared" si="1159"/>
        <v>3155.9667409492818</v>
      </c>
      <c r="AA2398" s="24">
        <f t="shared" si="1160"/>
        <v>22244.833994607634</v>
      </c>
      <c r="AB2398" s="24">
        <f t="shared" si="1173"/>
        <v>789.90162651602213</v>
      </c>
      <c r="AC2398" s="24">
        <f t="shared" si="1174"/>
        <v>680.07039334342187</v>
      </c>
      <c r="AE2398" s="14">
        <f t="shared" si="1175"/>
        <v>198.33333333333334</v>
      </c>
      <c r="AF2398" s="24">
        <f t="shared" si="1148"/>
        <v>500</v>
      </c>
      <c r="AG2398" s="3">
        <f t="shared" si="1176"/>
        <v>-1</v>
      </c>
      <c r="AH2398" s="3">
        <f>IF(AC2398&lt;=450,AthetaR30_0,IF(AC2398&gt;=650,AthetaR30_2,(IF(AC2398&lt;=550,AthetaR30_0+(AthetaR30_1-AthetaR30_0)/100*(AC2398-450),AthetaR30_1+(AthetaR30_2-AthetaR30_1)/100*(AC2398-450)))))</f>
        <v>0</v>
      </c>
      <c r="AI2398" s="3">
        <f>IF(AD2398&lt;=450,AthetaR60_0,IF(AD2398&gt;=650,AthetaR60_2,(IF(AD2398&lt;=550,AthetaR60_0+(AthetaR60_1-AthetaR60_0)/100*(AD2398-450),AthetaR60_1+(AthetaR60_2-AthetaR60_1)/100*(AD2398-450)))))</f>
        <v>0.5</v>
      </c>
      <c r="AJ2398" s="3">
        <f>IF(AE2398&lt;=450,AthetaR90_0,IF(AE2398&gt;=650,AthetaR90_2,(IF(AE2398&lt;=550,AthetaR90_0+(AthetaR90_1-AthetaR90_0)/100*(AE2398-450),AthetaR90_1+(AthetaR90_2-AthetaR90_1)/100*(AE2398-450)))))</f>
        <v>1.3</v>
      </c>
      <c r="AK2398" s="3">
        <f>IF(AF2398&lt;=450,AthetaR120_0,IF(AF2398&gt;=650,AthetaR120_2,(IF(AF2398&lt;=550,AthetaR120_0+(AthetaR120_1-AthetaR120_0)/100*(AF2398-450),AthetaR120_1+(AthetaR120_2-AthetaR120_1)/100*(AF2398-450)))))</f>
        <v>1.54</v>
      </c>
      <c r="AL2398" s="24">
        <f t="shared" si="1177"/>
        <v>789.90162651602213</v>
      </c>
      <c r="AM2398" s="14">
        <f t="shared" si="1178"/>
        <v>657.70742969855803</v>
      </c>
    </row>
    <row r="2399" spans="2:39" x14ac:dyDescent="0.25">
      <c r="B2399" s="3">
        <f t="shared" si="1161"/>
        <v>11905</v>
      </c>
      <c r="C2399" s="14">
        <f t="shared" si="1162"/>
        <v>198.41666666666666</v>
      </c>
      <c r="D2399" s="11">
        <f t="shared" si="1163"/>
        <v>1124.3248693378655</v>
      </c>
      <c r="E2399" s="11">
        <f t="shared" si="1149"/>
        <v>955.2855397355795</v>
      </c>
      <c r="F2399" s="11">
        <f t="shared" si="1164"/>
        <v>514.53091848158988</v>
      </c>
      <c r="G2399" s="11">
        <f t="shared" si="1150"/>
        <v>790.10817889295788</v>
      </c>
      <c r="H2399" s="11">
        <f t="shared" si="1151"/>
        <v>680.22430921930891</v>
      </c>
      <c r="I2399" s="24">
        <f t="shared" si="1165"/>
        <v>514.53091848158988</v>
      </c>
      <c r="J2399" s="12">
        <f t="shared" si="1152"/>
        <v>0.17057887739263919</v>
      </c>
      <c r="K2399" s="24">
        <f t="shared" si="1153"/>
        <v>677.72222040892541</v>
      </c>
      <c r="L2399" s="12">
        <f t="shared" si="1166"/>
        <v>0.15509117403340861</v>
      </c>
      <c r="M2399" s="24">
        <f t="shared" si="1167"/>
        <v>790.10817889295788</v>
      </c>
      <c r="N2399" s="12">
        <f t="shared" si="1154"/>
        <v>0.45523793639912802</v>
      </c>
      <c r="O2399" s="24">
        <f t="shared" si="1155"/>
        <v>846.48112044309778</v>
      </c>
      <c r="P2399" s="12">
        <f t="shared" si="1168"/>
        <v>0.20668693100136287</v>
      </c>
      <c r="Q2399" s="24">
        <f t="shared" si="1169"/>
        <v>680.22430921930891</v>
      </c>
      <c r="R2399" s="12">
        <f t="shared" si="1156"/>
        <v>0.23785915607789257</v>
      </c>
      <c r="S2399" s="24">
        <f t="shared" si="1157"/>
        <v>891.04274417685247</v>
      </c>
      <c r="T2399" s="12">
        <f t="shared" si="1170"/>
        <v>0.15378907422674395</v>
      </c>
      <c r="W2399" s="24">
        <f t="shared" si="1171"/>
        <v>829.22210148385136</v>
      </c>
      <c r="X2399" s="24">
        <f t="shared" si="1172"/>
        <v>726.42556238149496</v>
      </c>
      <c r="Y2399" s="13">
        <f t="shared" si="1158"/>
        <v>0.38913667346609243</v>
      </c>
      <c r="Z2399" s="24">
        <f t="shared" si="1159"/>
        <v>3151.5859562932037</v>
      </c>
      <c r="AA2399" s="24">
        <f t="shared" si="1160"/>
        <v>22230.988985196229</v>
      </c>
      <c r="AB2399" s="24">
        <f t="shared" si="1173"/>
        <v>790.10817889295788</v>
      </c>
      <c r="AC2399" s="24">
        <f t="shared" si="1174"/>
        <v>680.22430921930891</v>
      </c>
      <c r="AE2399" s="14">
        <f t="shared" si="1175"/>
        <v>198.41666666666666</v>
      </c>
      <c r="AF2399" s="24">
        <f t="shared" si="1148"/>
        <v>500</v>
      </c>
      <c r="AG2399" s="3">
        <f t="shared" si="1176"/>
        <v>-1</v>
      </c>
      <c r="AH2399" s="3">
        <f>IF(AC2399&lt;=450,AthetaR30_0,IF(AC2399&gt;=650,AthetaR30_2,(IF(AC2399&lt;=550,AthetaR30_0+(AthetaR30_1-AthetaR30_0)/100*(AC2399-450),AthetaR30_1+(AthetaR30_2-AthetaR30_1)/100*(AC2399-450)))))</f>
        <v>0</v>
      </c>
      <c r="AI2399" s="3">
        <f>IF(AD2399&lt;=450,AthetaR60_0,IF(AD2399&gt;=650,AthetaR60_2,(IF(AD2399&lt;=550,AthetaR60_0+(AthetaR60_1-AthetaR60_0)/100*(AD2399-450),AthetaR60_1+(AthetaR60_2-AthetaR60_1)/100*(AD2399-450)))))</f>
        <v>0.5</v>
      </c>
      <c r="AJ2399" s="3">
        <f>IF(AE2399&lt;=450,AthetaR90_0,IF(AE2399&gt;=650,AthetaR90_2,(IF(AE2399&lt;=550,AthetaR90_0+(AthetaR90_1-AthetaR90_0)/100*(AE2399-450),AthetaR90_1+(AthetaR90_2-AthetaR90_1)/100*(AE2399-450)))))</f>
        <v>1.3</v>
      </c>
      <c r="AK2399" s="3">
        <f>IF(AF2399&lt;=450,AthetaR120_0,IF(AF2399&gt;=650,AthetaR120_2,(IF(AF2399&lt;=550,AthetaR120_0+(AthetaR120_1-AthetaR120_0)/100*(AF2399-450),AthetaR120_1+(AthetaR120_2-AthetaR120_1)/100*(AF2399-450)))))</f>
        <v>1.54</v>
      </c>
      <c r="AL2399" s="24">
        <f t="shared" si="1177"/>
        <v>790.10817889295788</v>
      </c>
      <c r="AM2399" s="14">
        <f t="shared" si="1178"/>
        <v>657.82982156315074</v>
      </c>
    </row>
    <row r="2400" spans="2:39" x14ac:dyDescent="0.25">
      <c r="B2400" s="3">
        <f t="shared" si="1161"/>
        <v>11910</v>
      </c>
      <c r="C2400" s="14">
        <f t="shared" si="1162"/>
        <v>198.5</v>
      </c>
      <c r="D2400" s="11">
        <f t="shared" si="1163"/>
        <v>1124.3877445365458</v>
      </c>
      <c r="E2400" s="11">
        <f t="shared" si="1149"/>
        <v>955.49933808423168</v>
      </c>
      <c r="F2400" s="11">
        <f t="shared" si="1164"/>
        <v>514.68600965562325</v>
      </c>
      <c r="G2400" s="11">
        <f t="shared" si="1150"/>
        <v>790.31486582395928</v>
      </c>
      <c r="H2400" s="11">
        <f t="shared" si="1151"/>
        <v>680.37809829353569</v>
      </c>
      <c r="I2400" s="24">
        <f t="shared" si="1165"/>
        <v>514.68600965562325</v>
      </c>
      <c r="J2400" s="12">
        <f t="shared" si="1152"/>
        <v>0.17054775855769222</v>
      </c>
      <c r="K2400" s="24">
        <f t="shared" si="1153"/>
        <v>677.84588035083925</v>
      </c>
      <c r="L2400" s="12">
        <f t="shared" si="1166"/>
        <v>0.15504125570760061</v>
      </c>
      <c r="M2400" s="24">
        <f t="shared" si="1167"/>
        <v>790.31486582395928</v>
      </c>
      <c r="N2400" s="12">
        <f t="shared" si="1154"/>
        <v>0.4558036154224821</v>
      </c>
      <c r="O2400" s="24">
        <f t="shared" si="1155"/>
        <v>845.43058771957806</v>
      </c>
      <c r="P2400" s="12">
        <f t="shared" si="1168"/>
        <v>0.20682025877555521</v>
      </c>
      <c r="Q2400" s="24">
        <f t="shared" si="1169"/>
        <v>680.37809829353569</v>
      </c>
      <c r="R2400" s="12">
        <f t="shared" si="1156"/>
        <v>0.23769893059096819</v>
      </c>
      <c r="S2400" s="24">
        <f t="shared" si="1157"/>
        <v>891.64336849266761</v>
      </c>
      <c r="T2400" s="12">
        <f t="shared" si="1170"/>
        <v>0.15366203411558441</v>
      </c>
      <c r="W2400" s="24">
        <f t="shared" si="1171"/>
        <v>829.61123815731742</v>
      </c>
      <c r="X2400" s="24">
        <f t="shared" si="1172"/>
        <v>725.70962633661725</v>
      </c>
      <c r="Y2400" s="13">
        <f t="shared" si="1158"/>
        <v>0.38924000327278829</v>
      </c>
      <c r="Z2400" s="24">
        <f t="shared" si="1159"/>
        <v>3147.2024981728564</v>
      </c>
      <c r="AA2400" s="24">
        <f t="shared" si="1160"/>
        <v>22217.089735866488</v>
      </c>
      <c r="AB2400" s="24">
        <f t="shared" si="1173"/>
        <v>790.31486582395928</v>
      </c>
      <c r="AC2400" s="24">
        <f t="shared" si="1174"/>
        <v>680.37809829353569</v>
      </c>
      <c r="AE2400" s="14">
        <f t="shared" si="1175"/>
        <v>198.5</v>
      </c>
      <c r="AF2400" s="24">
        <f t="shared" si="1148"/>
        <v>500</v>
      </c>
      <c r="AG2400" s="3">
        <f t="shared" si="1176"/>
        <v>-1</v>
      </c>
      <c r="AH2400" s="3">
        <f>IF(AC2400&lt;=450,AthetaR30_0,IF(AC2400&gt;=650,AthetaR30_2,(IF(AC2400&lt;=550,AthetaR30_0+(AthetaR30_1-AthetaR30_0)/100*(AC2400-450),AthetaR30_1+(AthetaR30_2-AthetaR30_1)/100*(AC2400-450)))))</f>
        <v>0</v>
      </c>
      <c r="AI2400" s="3">
        <f>IF(AD2400&lt;=450,AthetaR60_0,IF(AD2400&gt;=650,AthetaR60_2,(IF(AD2400&lt;=550,AthetaR60_0+(AthetaR60_1-AthetaR60_0)/100*(AD2400-450),AthetaR60_1+(AthetaR60_2-AthetaR60_1)/100*(AD2400-450)))))</f>
        <v>0.5</v>
      </c>
      <c r="AJ2400" s="3">
        <f>IF(AE2400&lt;=450,AthetaR90_0,IF(AE2400&gt;=650,AthetaR90_2,(IF(AE2400&lt;=550,AthetaR90_0+(AthetaR90_1-AthetaR90_0)/100*(AE2400-450),AthetaR90_1+(AthetaR90_2-AthetaR90_1)/100*(AE2400-450)))))</f>
        <v>1.3</v>
      </c>
      <c r="AK2400" s="3">
        <f>IF(AF2400&lt;=450,AthetaR120_0,IF(AF2400&gt;=650,AthetaR120_2,(IF(AF2400&lt;=550,AthetaR120_0+(AthetaR120_1-AthetaR120_0)/100*(AF2400-450),AthetaR120_1+(AthetaR120_2-AthetaR120_1)/100*(AF2400-450)))))</f>
        <v>1.54</v>
      </c>
      <c r="AL2400" s="24">
        <f t="shared" si="1177"/>
        <v>790.31486582395928</v>
      </c>
      <c r="AM2400" s="14">
        <f t="shared" si="1178"/>
        <v>657.9520715541704</v>
      </c>
    </row>
    <row r="2401" spans="2:39" x14ac:dyDescent="0.25">
      <c r="B2401" s="3">
        <f t="shared" si="1161"/>
        <v>11915</v>
      </c>
      <c r="C2401" s="14">
        <f t="shared" si="1162"/>
        <v>198.58333333333334</v>
      </c>
      <c r="D2401" s="11">
        <f t="shared" si="1163"/>
        <v>1124.4505933614005</v>
      </c>
      <c r="E2401" s="11">
        <f t="shared" si="1149"/>
        <v>955.71313643288374</v>
      </c>
      <c r="F2401" s="11">
        <f t="shared" si="1164"/>
        <v>514.84105091133085</v>
      </c>
      <c r="G2401" s="11">
        <f t="shared" si="1150"/>
        <v>790.52168608273485</v>
      </c>
      <c r="H2401" s="11">
        <f t="shared" si="1151"/>
        <v>680.53176032765123</v>
      </c>
      <c r="I2401" s="24">
        <f t="shared" si="1165"/>
        <v>514.84105091133085</v>
      </c>
      <c r="J2401" s="12">
        <f t="shared" si="1152"/>
        <v>0.17051664006916117</v>
      </c>
      <c r="K2401" s="24">
        <f t="shared" si="1153"/>
        <v>677.9695840506364</v>
      </c>
      <c r="L2401" s="12">
        <f t="shared" si="1166"/>
        <v>0.15499135078337387</v>
      </c>
      <c r="M2401" s="24">
        <f t="shared" si="1167"/>
        <v>790.52168608273485</v>
      </c>
      <c r="N2401" s="12">
        <f t="shared" si="1154"/>
        <v>0.45636712122348427</v>
      </c>
      <c r="O2401" s="24">
        <f t="shared" si="1155"/>
        <v>844.38668026356459</v>
      </c>
      <c r="P2401" s="12">
        <f t="shared" si="1168"/>
        <v>0.20695236629200206</v>
      </c>
      <c r="Q2401" s="24">
        <f t="shared" si="1169"/>
        <v>680.53176032765123</v>
      </c>
      <c r="R2401" s="12">
        <f t="shared" si="1156"/>
        <v>0.23753819815306412</v>
      </c>
      <c r="S2401" s="24">
        <f t="shared" si="1157"/>
        <v>892.24670729658692</v>
      </c>
      <c r="T2401" s="12">
        <f t="shared" si="1170"/>
        <v>0.15353475449022388</v>
      </c>
      <c r="W2401" s="24">
        <f t="shared" si="1171"/>
        <v>830.00047816059021</v>
      </c>
      <c r="X2401" s="24">
        <f t="shared" si="1172"/>
        <v>724.9991306213077</v>
      </c>
      <c r="Y2401" s="13">
        <f t="shared" si="1158"/>
        <v>0.38933974964327006</v>
      </c>
      <c r="Z2401" s="24">
        <f t="shared" si="1159"/>
        <v>3142.8164568073385</v>
      </c>
      <c r="AA2401" s="24">
        <f t="shared" si="1160"/>
        <v>22203.136698900569</v>
      </c>
      <c r="AB2401" s="24">
        <f t="shared" si="1173"/>
        <v>790.52168608273485</v>
      </c>
      <c r="AC2401" s="24">
        <f t="shared" si="1174"/>
        <v>680.53176032765123</v>
      </c>
      <c r="AE2401" s="14">
        <f t="shared" si="1175"/>
        <v>198.58333333333334</v>
      </c>
      <c r="AF2401" s="24">
        <f t="shared" si="1148"/>
        <v>500</v>
      </c>
      <c r="AG2401" s="3">
        <f t="shared" si="1176"/>
        <v>-1</v>
      </c>
      <c r="AH2401" s="3">
        <f>IF(AC2401&lt;=450,AthetaR30_0,IF(AC2401&gt;=650,AthetaR30_2,(IF(AC2401&lt;=550,AthetaR30_0+(AthetaR30_1-AthetaR30_0)/100*(AC2401-450),AthetaR30_1+(AthetaR30_2-AthetaR30_1)/100*(AC2401-450)))))</f>
        <v>0</v>
      </c>
      <c r="AI2401" s="3">
        <f>IF(AD2401&lt;=450,AthetaR60_0,IF(AD2401&gt;=650,AthetaR60_2,(IF(AD2401&lt;=550,AthetaR60_0+(AthetaR60_1-AthetaR60_0)/100*(AD2401-450),AthetaR60_1+(AthetaR60_2-AthetaR60_1)/100*(AD2401-450)))))</f>
        <v>0.5</v>
      </c>
      <c r="AJ2401" s="3">
        <f>IF(AE2401&lt;=450,AthetaR90_0,IF(AE2401&gt;=650,AthetaR90_2,(IF(AE2401&lt;=550,AthetaR90_0+(AthetaR90_1-AthetaR90_0)/100*(AE2401-450),AthetaR90_1+(AthetaR90_2-AthetaR90_1)/100*(AE2401-450)))))</f>
        <v>1.3</v>
      </c>
      <c r="AK2401" s="3">
        <f>IF(AF2401&lt;=450,AthetaR120_0,IF(AF2401&gt;=650,AthetaR120_2,(IF(AF2401&lt;=550,AthetaR120_0+(AthetaR120_1-AthetaR120_0)/100*(AF2401-450),AthetaR120_1+(AthetaR120_2-AthetaR120_1)/100*(AF2401-450)))))</f>
        <v>1.54</v>
      </c>
      <c r="AL2401" s="24">
        <f t="shared" si="1177"/>
        <v>790.52168608273485</v>
      </c>
      <c r="AM2401" s="14">
        <f t="shared" si="1178"/>
        <v>658.07417969649191</v>
      </c>
    </row>
    <row r="2402" spans="2:39" x14ac:dyDescent="0.25">
      <c r="B2402" s="3">
        <f t="shared" si="1161"/>
        <v>11920</v>
      </c>
      <c r="C2402" s="14">
        <f t="shared" si="1162"/>
        <v>198.66666666666666</v>
      </c>
      <c r="D2402" s="11">
        <f t="shared" si="1163"/>
        <v>1124.5134158345459</v>
      </c>
      <c r="E2402" s="11">
        <f t="shared" si="1149"/>
        <v>955.92693478153581</v>
      </c>
      <c r="F2402" s="11">
        <f t="shared" si="1164"/>
        <v>514.9960422621142</v>
      </c>
      <c r="G2402" s="11">
        <f t="shared" si="1150"/>
        <v>790.7286384490269</v>
      </c>
      <c r="H2402" s="11">
        <f t="shared" si="1151"/>
        <v>680.68529508214147</v>
      </c>
      <c r="I2402" s="24">
        <f t="shared" si="1165"/>
        <v>514.9960422621142</v>
      </c>
      <c r="J2402" s="12">
        <f t="shared" si="1152"/>
        <v>0.17048552193800368</v>
      </c>
      <c r="K2402" s="24">
        <f t="shared" si="1153"/>
        <v>678.09333148794053</v>
      </c>
      <c r="L2402" s="12">
        <f t="shared" si="1166"/>
        <v>0.15494145927005989</v>
      </c>
      <c r="M2402" s="24">
        <f t="shared" si="1167"/>
        <v>790.7286384490269</v>
      </c>
      <c r="N2402" s="12">
        <f t="shared" si="1154"/>
        <v>0.45692846265003983</v>
      </c>
      <c r="O2402" s="24">
        <f t="shared" si="1155"/>
        <v>843.34934233780984</v>
      </c>
      <c r="P2402" s="12">
        <f t="shared" si="1168"/>
        <v>0.2070832595648211</v>
      </c>
      <c r="Q2402" s="24">
        <f t="shared" si="1169"/>
        <v>680.68529508214147</v>
      </c>
      <c r="R2402" s="12">
        <f t="shared" si="1156"/>
        <v>0.23737695677200832</v>
      </c>
      <c r="S2402" s="24">
        <f t="shared" si="1157"/>
        <v>892.8527774614563</v>
      </c>
      <c r="T2402" s="12">
        <f t="shared" si="1170"/>
        <v>0.153407234282713</v>
      </c>
      <c r="W2402" s="24">
        <f t="shared" si="1171"/>
        <v>830.38981791023343</v>
      </c>
      <c r="X2402" s="24">
        <f t="shared" si="1172"/>
        <v>724.29401999805054</v>
      </c>
      <c r="Y2402" s="13">
        <f t="shared" si="1158"/>
        <v>0.38943593779144287</v>
      </c>
      <c r="Z2402" s="24">
        <f t="shared" si="1159"/>
        <v>3138.4279217825592</v>
      </c>
      <c r="AA2402" s="24">
        <f t="shared" si="1160"/>
        <v>22189.130324980404</v>
      </c>
      <c r="AB2402" s="24">
        <f t="shared" si="1173"/>
        <v>790.7286384490269</v>
      </c>
      <c r="AC2402" s="24">
        <f t="shared" si="1174"/>
        <v>680.68529508214147</v>
      </c>
      <c r="AE2402" s="14">
        <f t="shared" si="1175"/>
        <v>198.66666666666666</v>
      </c>
      <c r="AF2402" s="24">
        <f t="shared" si="1148"/>
        <v>500</v>
      </c>
      <c r="AG2402" s="3">
        <f t="shared" si="1176"/>
        <v>-1</v>
      </c>
      <c r="AH2402" s="3">
        <f>IF(AC2402&lt;=450,AthetaR30_0,IF(AC2402&gt;=650,AthetaR30_2,(IF(AC2402&lt;=550,AthetaR30_0+(AthetaR30_1-AthetaR30_0)/100*(AC2402-450),AthetaR30_1+(AthetaR30_2-AthetaR30_1)/100*(AC2402-450)))))</f>
        <v>0</v>
      </c>
      <c r="AI2402" s="3">
        <f>IF(AD2402&lt;=450,AthetaR60_0,IF(AD2402&gt;=650,AthetaR60_2,(IF(AD2402&lt;=550,AthetaR60_0+(AthetaR60_1-AthetaR60_0)/100*(AD2402-450),AthetaR60_1+(AthetaR60_2-AthetaR60_1)/100*(AD2402-450)))))</f>
        <v>0.5</v>
      </c>
      <c r="AJ2402" s="3">
        <f>IF(AE2402&lt;=450,AthetaR90_0,IF(AE2402&gt;=650,AthetaR90_2,(IF(AE2402&lt;=550,AthetaR90_0+(AthetaR90_1-AthetaR90_0)/100*(AE2402-450),AthetaR90_1+(AthetaR90_2-AthetaR90_1)/100*(AE2402-450)))))</f>
        <v>1.3</v>
      </c>
      <c r="AK2402" s="3">
        <f>IF(AF2402&lt;=450,AthetaR120_0,IF(AF2402&gt;=650,AthetaR120_2,(IF(AF2402&lt;=550,AthetaR120_0+(AthetaR120_1-AthetaR120_0)/100*(AF2402-450),AthetaR120_1+(AthetaR120_2-AthetaR120_1)/100*(AF2402-450)))))</f>
        <v>1.54</v>
      </c>
      <c r="AL2402" s="24">
        <f t="shared" si="1177"/>
        <v>790.7286384490269</v>
      </c>
      <c r="AM2402" s="14">
        <f t="shared" si="1178"/>
        <v>658.19614601250521</v>
      </c>
    </row>
    <row r="2403" spans="2:39" x14ac:dyDescent="0.25">
      <c r="B2403" s="3">
        <f t="shared" si="1161"/>
        <v>11925</v>
      </c>
      <c r="C2403" s="14">
        <f t="shared" si="1162"/>
        <v>198.75</v>
      </c>
      <c r="D2403" s="11">
        <f t="shared" si="1163"/>
        <v>1124.5762119780704</v>
      </c>
      <c r="E2403" s="11">
        <f t="shared" si="1149"/>
        <v>956.14073313018798</v>
      </c>
      <c r="F2403" s="11">
        <f t="shared" si="1164"/>
        <v>515.15098372138425</v>
      </c>
      <c r="G2403" s="11">
        <f t="shared" si="1150"/>
        <v>790.9357217085917</v>
      </c>
      <c r="H2403" s="11">
        <f t="shared" si="1151"/>
        <v>680.83870231642413</v>
      </c>
      <c r="I2403" s="24">
        <f t="shared" si="1165"/>
        <v>515.15098372138425</v>
      </c>
      <c r="J2403" s="12">
        <f t="shared" si="1152"/>
        <v>0.17045440417517399</v>
      </c>
      <c r="K2403" s="24">
        <f t="shared" si="1153"/>
        <v>678.21712264234179</v>
      </c>
      <c r="L2403" s="12">
        <f t="shared" si="1166"/>
        <v>0.15489158117696716</v>
      </c>
      <c r="M2403" s="24">
        <f t="shared" si="1167"/>
        <v>790.9357217085917</v>
      </c>
      <c r="N2403" s="12">
        <f t="shared" si="1154"/>
        <v>0.45748764853536961</v>
      </c>
      <c r="O2403" s="24">
        <f t="shared" si="1155"/>
        <v>842.31851877317979</v>
      </c>
      <c r="P2403" s="12">
        <f t="shared" si="1168"/>
        <v>0.20721294458837192</v>
      </c>
      <c r="Q2403" s="24">
        <f t="shared" si="1169"/>
        <v>680.83870231642413</v>
      </c>
      <c r="R2403" s="12">
        <f t="shared" si="1156"/>
        <v>0.23721520444787561</v>
      </c>
      <c r="S2403" s="24">
        <f t="shared" si="1157"/>
        <v>893.46159599060081</v>
      </c>
      <c r="T2403" s="12">
        <f t="shared" si="1170"/>
        <v>0.15327947242040546</v>
      </c>
      <c r="W2403" s="24">
        <f t="shared" si="1171"/>
        <v>830.77925384802484</v>
      </c>
      <c r="X2403" s="24">
        <f t="shared" si="1172"/>
        <v>723.5942399122556</v>
      </c>
      <c r="Y2403" s="13">
        <f t="shared" si="1158"/>
        <v>0.38952859281674945</v>
      </c>
      <c r="Z2403" s="24">
        <f t="shared" si="1159"/>
        <v>3134.0369820540786</v>
      </c>
      <c r="AA2403" s="24">
        <f t="shared" si="1160"/>
        <v>22175.071063190706</v>
      </c>
      <c r="AB2403" s="24">
        <f t="shared" si="1173"/>
        <v>790.9357217085917</v>
      </c>
      <c r="AC2403" s="24">
        <f t="shared" si="1174"/>
        <v>680.83870231642413</v>
      </c>
      <c r="AE2403" s="14">
        <f t="shared" si="1175"/>
        <v>198.75</v>
      </c>
      <c r="AF2403" s="24">
        <f t="shared" si="1148"/>
        <v>500</v>
      </c>
      <c r="AG2403" s="3">
        <f t="shared" si="1176"/>
        <v>-1</v>
      </c>
      <c r="AH2403" s="3">
        <f>IF(AC2403&lt;=450,AthetaR30_0,IF(AC2403&gt;=650,AthetaR30_2,(IF(AC2403&lt;=550,AthetaR30_0+(AthetaR30_1-AthetaR30_0)/100*(AC2403-450),AthetaR30_1+(AthetaR30_2-AthetaR30_1)/100*(AC2403-450)))))</f>
        <v>0</v>
      </c>
      <c r="AI2403" s="3">
        <f>IF(AD2403&lt;=450,AthetaR60_0,IF(AD2403&gt;=650,AthetaR60_2,(IF(AD2403&lt;=550,AthetaR60_0+(AthetaR60_1-AthetaR60_0)/100*(AD2403-450),AthetaR60_1+(AthetaR60_2-AthetaR60_1)/100*(AD2403-450)))))</f>
        <v>0.5</v>
      </c>
      <c r="AJ2403" s="3">
        <f>IF(AE2403&lt;=450,AthetaR90_0,IF(AE2403&gt;=650,AthetaR90_2,(IF(AE2403&lt;=550,AthetaR90_0+(AthetaR90_1-AthetaR90_0)/100*(AE2403-450),AthetaR90_1+(AthetaR90_2-AthetaR90_1)/100*(AE2403-450)))))</f>
        <v>1.3</v>
      </c>
      <c r="AK2403" s="3">
        <f>IF(AF2403&lt;=450,AthetaR120_0,IF(AF2403&gt;=650,AthetaR120_2,(IF(AF2403&lt;=550,AthetaR120_0+(AthetaR120_1-AthetaR120_0)/100*(AF2403-450),AthetaR120_1+(AthetaR120_2-AthetaR120_1)/100*(AF2403-450)))))</f>
        <v>1.54</v>
      </c>
      <c r="AL2403" s="24">
        <f t="shared" si="1177"/>
        <v>790.9357217085917</v>
      </c>
      <c r="AM2403" s="14">
        <f t="shared" si="1178"/>
        <v>658.31797052211573</v>
      </c>
    </row>
    <row r="2404" spans="2:39" x14ac:dyDescent="0.25">
      <c r="B2404" s="3">
        <f t="shared" si="1161"/>
        <v>11930</v>
      </c>
      <c r="C2404" s="14">
        <f t="shared" si="1162"/>
        <v>198.83333333333334</v>
      </c>
      <c r="D2404" s="11">
        <f t="shared" si="1163"/>
        <v>1124.6389818140353</v>
      </c>
      <c r="E2404" s="11">
        <f t="shared" si="1149"/>
        <v>956.35453147884004</v>
      </c>
      <c r="F2404" s="11">
        <f t="shared" si="1164"/>
        <v>515.30587530256116</v>
      </c>
      <c r="G2404" s="11">
        <f t="shared" si="1150"/>
        <v>791.14293465318008</v>
      </c>
      <c r="H2404" s="11">
        <f t="shared" si="1151"/>
        <v>680.99198178884456</v>
      </c>
      <c r="I2404" s="24">
        <f t="shared" si="1165"/>
        <v>515.30587530256116</v>
      </c>
      <c r="J2404" s="12">
        <f t="shared" si="1152"/>
        <v>0.17042328679162283</v>
      </c>
      <c r="K2404" s="24">
        <f t="shared" si="1153"/>
        <v>678.34095749339713</v>
      </c>
      <c r="L2404" s="12">
        <f t="shared" si="1166"/>
        <v>0.15484171651337297</v>
      </c>
      <c r="M2404" s="24">
        <f t="shared" si="1167"/>
        <v>791.14293465318008</v>
      </c>
      <c r="N2404" s="12">
        <f t="shared" si="1154"/>
        <v>0.45804468769753182</v>
      </c>
      <c r="O2404" s="24">
        <f t="shared" si="1155"/>
        <v>841.29415496202034</v>
      </c>
      <c r="P2404" s="12">
        <f t="shared" si="1168"/>
        <v>0.20734142733708352</v>
      </c>
      <c r="Q2404" s="24">
        <f t="shared" si="1169"/>
        <v>680.99198178884456</v>
      </c>
      <c r="R2404" s="12">
        <f t="shared" si="1156"/>
        <v>0.23705293917297537</v>
      </c>
      <c r="S2404" s="24">
        <f t="shared" si="1157"/>
        <v>894.07318001901251</v>
      </c>
      <c r="T2404" s="12">
        <f t="shared" si="1170"/>
        <v>0.15315146782593458</v>
      </c>
      <c r="W2404" s="24">
        <f t="shared" si="1171"/>
        <v>831.1687824408416</v>
      </c>
      <c r="X2404" s="24">
        <f t="shared" si="1172"/>
        <v>722.89973648251407</v>
      </c>
      <c r="Y2404" s="13">
        <f t="shared" si="1158"/>
        <v>0.38961773970394631</v>
      </c>
      <c r="Z2404" s="24">
        <f t="shared" si="1159"/>
        <v>3129.6437259499612</v>
      </c>
      <c r="AA2404" s="24">
        <f t="shared" si="1160"/>
        <v>22160.959361020839</v>
      </c>
      <c r="AB2404" s="24">
        <f t="shared" si="1173"/>
        <v>791.14293465318008</v>
      </c>
      <c r="AC2404" s="24">
        <f t="shared" si="1174"/>
        <v>680.99198178884456</v>
      </c>
      <c r="AE2404" s="14">
        <f t="shared" si="1175"/>
        <v>198.83333333333334</v>
      </c>
      <c r="AF2404" s="24">
        <f t="shared" si="1148"/>
        <v>500</v>
      </c>
      <c r="AG2404" s="3">
        <f t="shared" si="1176"/>
        <v>-1</v>
      </c>
      <c r="AH2404" s="3">
        <f>IF(AC2404&lt;=450,AthetaR30_0,IF(AC2404&gt;=650,AthetaR30_2,(IF(AC2404&lt;=550,AthetaR30_0+(AthetaR30_1-AthetaR30_0)/100*(AC2404-450),AthetaR30_1+(AthetaR30_2-AthetaR30_1)/100*(AC2404-450)))))</f>
        <v>0</v>
      </c>
      <c r="AI2404" s="3">
        <f>IF(AD2404&lt;=450,AthetaR60_0,IF(AD2404&gt;=650,AthetaR60_2,(IF(AD2404&lt;=550,AthetaR60_0+(AthetaR60_1-AthetaR60_0)/100*(AD2404-450),AthetaR60_1+(AthetaR60_2-AthetaR60_1)/100*(AD2404-450)))))</f>
        <v>0.5</v>
      </c>
      <c r="AJ2404" s="3">
        <f>IF(AE2404&lt;=450,AthetaR90_0,IF(AE2404&gt;=650,AthetaR90_2,(IF(AE2404&lt;=550,AthetaR90_0+(AthetaR90_1-AthetaR90_0)/100*(AE2404-450),AthetaR90_1+(AthetaR90_2-AthetaR90_1)/100*(AE2404-450)))))</f>
        <v>1.3</v>
      </c>
      <c r="AK2404" s="3">
        <f>IF(AF2404&lt;=450,AthetaR120_0,IF(AF2404&gt;=650,AthetaR120_2,(IF(AF2404&lt;=550,AthetaR120_0+(AthetaR120_1-AthetaR120_0)/100*(AF2404-450),AthetaR120_1+(AthetaR120_2-AthetaR120_1)/100*(AF2404-450)))))</f>
        <v>1.54</v>
      </c>
      <c r="AL2404" s="24">
        <f t="shared" si="1177"/>
        <v>791.14293465318008</v>
      </c>
      <c r="AM2404" s="14">
        <f t="shared" si="1178"/>
        <v>658.43965324274586</v>
      </c>
    </row>
    <row r="2405" spans="2:39" x14ac:dyDescent="0.25">
      <c r="B2405" s="3">
        <f t="shared" si="1161"/>
        <v>11935</v>
      </c>
      <c r="C2405" s="14">
        <f t="shared" si="1162"/>
        <v>198.91666666666666</v>
      </c>
      <c r="D2405" s="11">
        <f t="shared" si="1163"/>
        <v>1124.7017253644735</v>
      </c>
      <c r="E2405" s="11">
        <f t="shared" si="1149"/>
        <v>956.56832982749211</v>
      </c>
      <c r="F2405" s="11">
        <f t="shared" si="1164"/>
        <v>515.46071701907454</v>
      </c>
      <c r="G2405" s="11">
        <f t="shared" si="1150"/>
        <v>791.35027608051712</v>
      </c>
      <c r="H2405" s="11">
        <f t="shared" si="1151"/>
        <v>681.14513325667053</v>
      </c>
      <c r="I2405" s="24">
        <f t="shared" si="1165"/>
        <v>515.46071701907454</v>
      </c>
      <c r="J2405" s="12">
        <f t="shared" si="1152"/>
        <v>0.17039216979829755</v>
      </c>
      <c r="K2405" s="24">
        <f t="shared" si="1153"/>
        <v>678.46483602062995</v>
      </c>
      <c r="L2405" s="12">
        <f t="shared" si="1166"/>
        <v>0.1547918652885511</v>
      </c>
      <c r="M2405" s="24">
        <f t="shared" si="1167"/>
        <v>791.35027608051712</v>
      </c>
      <c r="N2405" s="12">
        <f t="shared" si="1154"/>
        <v>0.45859958893895403</v>
      </c>
      <c r="O2405" s="24">
        <f t="shared" si="1155"/>
        <v>840.27619685161358</v>
      </c>
      <c r="P2405" s="12">
        <f t="shared" si="1168"/>
        <v>0.20746871376538134</v>
      </c>
      <c r="Q2405" s="24">
        <f t="shared" si="1169"/>
        <v>681.14513325667053</v>
      </c>
      <c r="R2405" s="12">
        <f t="shared" si="1156"/>
        <v>0.23689015893183948</v>
      </c>
      <c r="S2405" s="24">
        <f t="shared" si="1157"/>
        <v>894.6875468145472</v>
      </c>
      <c r="T2405" s="12">
        <f t="shared" si="1170"/>
        <v>0.1530232194172384</v>
      </c>
      <c r="W2405" s="24">
        <f t="shared" si="1171"/>
        <v>831.5584001805455</v>
      </c>
      <c r="X2405" s="24">
        <f t="shared" si="1172"/>
        <v>722.2104564910087</v>
      </c>
      <c r="Y2405" s="13">
        <f t="shared" si="1158"/>
        <v>0.38970340332291997</v>
      </c>
      <c r="Z2405" s="24">
        <f t="shared" si="1159"/>
        <v>3125.2482411736651</v>
      </c>
      <c r="AA2405" s="24">
        <f t="shared" si="1160"/>
        <v>22146.795664367808</v>
      </c>
      <c r="AB2405" s="24">
        <f t="shared" si="1173"/>
        <v>791.35027608051712</v>
      </c>
      <c r="AC2405" s="24">
        <f t="shared" si="1174"/>
        <v>681.14513325667053</v>
      </c>
      <c r="AE2405" s="14">
        <f t="shared" si="1175"/>
        <v>198.91666666666666</v>
      </c>
      <c r="AF2405" s="24">
        <f t="shared" ref="AF2405:AF2468" si="1179">IF(AC2405&lt;=450,Thetha0_0,IF(AC2405&gt;=650,Thetha0_2,(IF(AC2405&lt;=550,Thetha0_0+(Thetha0_1-Thetha0_0)/100*(AC2405-450),Thetha0_1+(Thetha0_2-Thetha0_1)/100*(AC2405-450)))))</f>
        <v>500</v>
      </c>
      <c r="AG2405" s="3">
        <f t="shared" si="1176"/>
        <v>-1</v>
      </c>
      <c r="AH2405" s="3">
        <f>IF(AC2405&lt;=450,AthetaR30_0,IF(AC2405&gt;=650,AthetaR30_2,(IF(AC2405&lt;=550,AthetaR30_0+(AthetaR30_1-AthetaR30_0)/100*(AC2405-450),AthetaR30_1+(AthetaR30_2-AthetaR30_1)/100*(AC2405-450)))))</f>
        <v>0</v>
      </c>
      <c r="AI2405" s="3">
        <f>IF(AD2405&lt;=450,AthetaR60_0,IF(AD2405&gt;=650,AthetaR60_2,(IF(AD2405&lt;=550,AthetaR60_0+(AthetaR60_1-AthetaR60_0)/100*(AD2405-450),AthetaR60_1+(AthetaR60_2-AthetaR60_1)/100*(AD2405-450)))))</f>
        <v>0.5</v>
      </c>
      <c r="AJ2405" s="3">
        <f>IF(AE2405&lt;=450,AthetaR90_0,IF(AE2405&gt;=650,AthetaR90_2,(IF(AE2405&lt;=550,AthetaR90_0+(AthetaR90_1-AthetaR90_0)/100*(AE2405-450),AthetaR90_1+(AthetaR90_2-AthetaR90_1)/100*(AE2405-450)))))</f>
        <v>1.3</v>
      </c>
      <c r="AK2405" s="3">
        <f>IF(AF2405&lt;=450,AthetaR120_0,IF(AF2405&gt;=650,AthetaR120_2,(IF(AF2405&lt;=550,AthetaR120_0+(AthetaR120_1-AthetaR120_0)/100*(AF2405-450),AthetaR120_1+(AthetaR120_2-AthetaR120_1)/100*(AF2405-450)))))</f>
        <v>1.54</v>
      </c>
      <c r="AL2405" s="24">
        <f t="shared" si="1177"/>
        <v>791.35027608051712</v>
      </c>
      <c r="AM2405" s="14">
        <f t="shared" si="1178"/>
        <v>658.56119418933599</v>
      </c>
    </row>
    <row r="2406" spans="2:39" x14ac:dyDescent="0.25">
      <c r="B2406" s="3">
        <f t="shared" si="1161"/>
        <v>11940</v>
      </c>
      <c r="C2406" s="14">
        <f t="shared" si="1162"/>
        <v>199</v>
      </c>
      <c r="D2406" s="11">
        <f t="shared" si="1163"/>
        <v>1124.7644426513903</v>
      </c>
      <c r="E2406" s="11">
        <f t="shared" si="1149"/>
        <v>956.78212817614417</v>
      </c>
      <c r="F2406" s="11">
        <f t="shared" si="1164"/>
        <v>515.61550888436307</v>
      </c>
      <c r="G2406" s="11">
        <f t="shared" si="1150"/>
        <v>791.55774479428248</v>
      </c>
      <c r="H2406" s="11">
        <f t="shared" si="1151"/>
        <v>681.2981564760878</v>
      </c>
      <c r="I2406" s="24">
        <f t="shared" si="1165"/>
        <v>515.61550888436307</v>
      </c>
      <c r="J2406" s="12">
        <f t="shared" si="1152"/>
        <v>0.17036105320614159</v>
      </c>
      <c r="K2406" s="24">
        <f t="shared" si="1153"/>
        <v>678.58875820353092</v>
      </c>
      <c r="L2406" s="12">
        <f t="shared" si="1166"/>
        <v>0.15474202751174782</v>
      </c>
      <c r="M2406" s="24">
        <f t="shared" si="1167"/>
        <v>791.55774479428248</v>
      </c>
      <c r="N2406" s="12">
        <f t="shared" si="1154"/>
        <v>0.45915236104597723</v>
      </c>
      <c r="O2406" s="24">
        <f t="shared" si="1155"/>
        <v>839.26459093771382</v>
      </c>
      <c r="P2406" s="12">
        <f t="shared" si="1168"/>
        <v>0.20759480980748371</v>
      </c>
      <c r="Q2406" s="24">
        <f t="shared" si="1169"/>
        <v>681.2981564760878</v>
      </c>
      <c r="R2406" s="12">
        <f t="shared" si="1156"/>
        <v>0.23672686170121102</v>
      </c>
      <c r="S2406" s="24">
        <f t="shared" si="1157"/>
        <v>895.30471377913523</v>
      </c>
      <c r="T2406" s="12">
        <f t="shared" si="1170"/>
        <v>0.15289472610751492</v>
      </c>
      <c r="W2406" s="24">
        <f t="shared" si="1171"/>
        <v>831.94810358386837</v>
      </c>
      <c r="X2406" s="24">
        <f t="shared" si="1172"/>
        <v>721.52634737407448</v>
      </c>
      <c r="Y2406" s="13">
        <f t="shared" si="1158"/>
        <v>0.38978560842851817</v>
      </c>
      <c r="Z2406" s="24">
        <f t="shared" si="1159"/>
        <v>3120.850614806895</v>
      </c>
      <c r="AA2406" s="24">
        <f t="shared" si="1160"/>
        <v>22132.580417538789</v>
      </c>
      <c r="AB2406" s="24">
        <f t="shared" si="1173"/>
        <v>791.55774479428248</v>
      </c>
      <c r="AC2406" s="24">
        <f t="shared" si="1174"/>
        <v>681.2981564760878</v>
      </c>
      <c r="AE2406" s="14">
        <f t="shared" si="1175"/>
        <v>199</v>
      </c>
      <c r="AF2406" s="24">
        <f t="shared" si="1179"/>
        <v>500</v>
      </c>
      <c r="AG2406" s="3">
        <f t="shared" si="1176"/>
        <v>-1</v>
      </c>
      <c r="AH2406" s="3">
        <f>IF(AC2406&lt;=450,AthetaR30_0,IF(AC2406&gt;=650,AthetaR30_2,(IF(AC2406&lt;=550,AthetaR30_0+(AthetaR30_1-AthetaR30_0)/100*(AC2406-450),AthetaR30_1+(AthetaR30_2-AthetaR30_1)/100*(AC2406-450)))))</f>
        <v>0</v>
      </c>
      <c r="AI2406" s="3">
        <f>IF(AD2406&lt;=450,AthetaR60_0,IF(AD2406&gt;=650,AthetaR60_2,(IF(AD2406&lt;=550,AthetaR60_0+(AthetaR60_1-AthetaR60_0)/100*(AD2406-450),AthetaR60_1+(AthetaR60_2-AthetaR60_1)/100*(AD2406-450)))))</f>
        <v>0.5</v>
      </c>
      <c r="AJ2406" s="3">
        <f>IF(AE2406&lt;=450,AthetaR90_0,IF(AE2406&gt;=650,AthetaR90_2,(IF(AE2406&lt;=550,AthetaR90_0+(AthetaR90_1-AthetaR90_0)/100*(AE2406-450),AthetaR90_1+(AthetaR90_2-AthetaR90_1)/100*(AE2406-450)))))</f>
        <v>1.3</v>
      </c>
      <c r="AK2406" s="3">
        <f>IF(AF2406&lt;=450,AthetaR120_0,IF(AF2406&gt;=650,AthetaR120_2,(IF(AF2406&lt;=550,AthetaR120_0+(AthetaR120_1-AthetaR120_0)/100*(AF2406-450),AthetaR120_1+(AthetaR120_2-AthetaR120_1)/100*(AF2406-450)))))</f>
        <v>1.54</v>
      </c>
      <c r="AL2406" s="24">
        <f t="shared" si="1177"/>
        <v>791.55774479428248</v>
      </c>
      <c r="AM2406" s="14">
        <f t="shared" si="1178"/>
        <v>658.68259337434552</v>
      </c>
    </row>
    <row r="2407" spans="2:39" x14ac:dyDescent="0.25">
      <c r="B2407" s="3">
        <f t="shared" si="1161"/>
        <v>11945</v>
      </c>
      <c r="C2407" s="14">
        <f t="shared" si="1162"/>
        <v>199.08333333333334</v>
      </c>
      <c r="D2407" s="11">
        <f t="shared" si="1163"/>
        <v>1124.8271336967637</v>
      </c>
      <c r="E2407" s="11">
        <f t="shared" si="1149"/>
        <v>956.99592652479623</v>
      </c>
      <c r="F2407" s="11">
        <f t="shared" si="1164"/>
        <v>515.77025091187477</v>
      </c>
      <c r="G2407" s="11">
        <f t="shared" si="1150"/>
        <v>791.76533960408995</v>
      </c>
      <c r="H2407" s="11">
        <f t="shared" si="1151"/>
        <v>681.45105120219534</v>
      </c>
      <c r="I2407" s="24">
        <f t="shared" si="1165"/>
        <v>515.77025091187477</v>
      </c>
      <c r="J2407" s="12">
        <f t="shared" si="1152"/>
        <v>0.17032993702609514</v>
      </c>
      <c r="K2407" s="24">
        <f t="shared" si="1153"/>
        <v>678.71272402155682</v>
      </c>
      <c r="L2407" s="12">
        <f t="shared" si="1166"/>
        <v>0.154692203192179</v>
      </c>
      <c r="M2407" s="24">
        <f t="shared" si="1167"/>
        <v>791.76533960408995</v>
      </c>
      <c r="N2407" s="12">
        <f t="shared" si="1154"/>
        <v>0.45970301278841125</v>
      </c>
      <c r="O2407" s="24">
        <f t="shared" si="1155"/>
        <v>838.25928425816915</v>
      </c>
      <c r="P2407" s="12">
        <f t="shared" si="1168"/>
        <v>0.20771972137725525</v>
      </c>
      <c r="Q2407" s="24">
        <f t="shared" si="1169"/>
        <v>681.45105120219534</v>
      </c>
      <c r="R2407" s="12">
        <f t="shared" si="1156"/>
        <v>0.23656304545003304</v>
      </c>
      <c r="S2407" s="24">
        <f t="shared" si="1157"/>
        <v>895.92469845000483</v>
      </c>
      <c r="T2407" s="12">
        <f t="shared" si="1170"/>
        <v>0.15276598680520465</v>
      </c>
      <c r="W2407" s="24">
        <f t="shared" si="1171"/>
        <v>832.33788919229687</v>
      </c>
      <c r="X2407" s="24">
        <f t="shared" si="1172"/>
        <v>720.84735721290883</v>
      </c>
      <c r="Y2407" s="13">
        <f t="shared" si="1158"/>
        <v>0.38986437966040266</v>
      </c>
      <c r="Z2407" s="24">
        <f t="shared" si="1159"/>
        <v>3116.4509333124843</v>
      </c>
      <c r="AA2407" s="24">
        <f t="shared" si="1160"/>
        <v>22118.31406325358</v>
      </c>
      <c r="AB2407" s="24">
        <f t="shared" si="1173"/>
        <v>791.76533960408995</v>
      </c>
      <c r="AC2407" s="24">
        <f t="shared" si="1174"/>
        <v>681.45105120219534</v>
      </c>
      <c r="AE2407" s="14">
        <f t="shared" si="1175"/>
        <v>199.08333333333334</v>
      </c>
      <c r="AF2407" s="24">
        <f t="shared" si="1179"/>
        <v>500</v>
      </c>
      <c r="AG2407" s="3">
        <f t="shared" si="1176"/>
        <v>-1</v>
      </c>
      <c r="AH2407" s="3">
        <f>IF(AC2407&lt;=450,AthetaR30_0,IF(AC2407&gt;=650,AthetaR30_2,(IF(AC2407&lt;=550,AthetaR30_0+(AthetaR30_1-AthetaR30_0)/100*(AC2407-450),AthetaR30_1+(AthetaR30_2-AthetaR30_1)/100*(AC2407-450)))))</f>
        <v>0</v>
      </c>
      <c r="AI2407" s="3">
        <f>IF(AD2407&lt;=450,AthetaR60_0,IF(AD2407&gt;=650,AthetaR60_2,(IF(AD2407&lt;=550,AthetaR60_0+(AthetaR60_1-AthetaR60_0)/100*(AD2407-450),AthetaR60_1+(AthetaR60_2-AthetaR60_1)/100*(AD2407-450)))))</f>
        <v>0.5</v>
      </c>
      <c r="AJ2407" s="3">
        <f>IF(AE2407&lt;=450,AthetaR90_0,IF(AE2407&gt;=650,AthetaR90_2,(IF(AE2407&lt;=550,AthetaR90_0+(AthetaR90_1-AthetaR90_0)/100*(AE2407-450),AthetaR90_1+(AthetaR90_2-AthetaR90_1)/100*(AE2407-450)))))</f>
        <v>1.3</v>
      </c>
      <c r="AK2407" s="3">
        <f>IF(AF2407&lt;=450,AthetaR120_0,IF(AF2407&gt;=650,AthetaR120_2,(IF(AF2407&lt;=550,AthetaR120_0+(AthetaR120_1-AthetaR120_0)/100*(AF2407-450),AthetaR120_1+(AthetaR120_2-AthetaR120_1)/100*(AF2407-450)))))</f>
        <v>1.54</v>
      </c>
      <c r="AL2407" s="24">
        <f t="shared" si="1177"/>
        <v>791.76533960408995</v>
      </c>
      <c r="AM2407" s="14">
        <f t="shared" si="1178"/>
        <v>658.80385080775443</v>
      </c>
    </row>
    <row r="2408" spans="2:39" x14ac:dyDescent="0.25">
      <c r="B2408" s="3">
        <f t="shared" si="1161"/>
        <v>11950</v>
      </c>
      <c r="C2408" s="14">
        <f t="shared" si="1162"/>
        <v>199.16666666666666</v>
      </c>
      <c r="D2408" s="11">
        <f t="shared" si="1163"/>
        <v>1124.889798522544</v>
      </c>
      <c r="E2408" s="11">
        <f t="shared" si="1149"/>
        <v>957.20972487344829</v>
      </c>
      <c r="F2408" s="11">
        <f t="shared" si="1164"/>
        <v>515.92494311506698</v>
      </c>
      <c r="G2408" s="11">
        <f t="shared" si="1150"/>
        <v>791.97305932546715</v>
      </c>
      <c r="H2408" s="11">
        <f t="shared" si="1151"/>
        <v>681.60381718900055</v>
      </c>
      <c r="I2408" s="24">
        <f t="shared" si="1165"/>
        <v>515.92494311506698</v>
      </c>
      <c r="J2408" s="12">
        <f t="shared" si="1152"/>
        <v>0.1702988212690946</v>
      </c>
      <c r="K2408" s="24">
        <f t="shared" si="1153"/>
        <v>678.83673345413229</v>
      </c>
      <c r="L2408" s="12">
        <f t="shared" si="1166"/>
        <v>0.15464239233905633</v>
      </c>
      <c r="M2408" s="24">
        <f t="shared" si="1167"/>
        <v>791.97305932546715</v>
      </c>
      <c r="N2408" s="12">
        <f t="shared" si="1154"/>
        <v>0.46025155291909947</v>
      </c>
      <c r="O2408" s="24">
        <f t="shared" si="1155"/>
        <v>837.26022438662449</v>
      </c>
      <c r="P2408" s="12">
        <f t="shared" si="1168"/>
        <v>0.20784345436815096</v>
      </c>
      <c r="Q2408" s="24">
        <f t="shared" si="1169"/>
        <v>681.60381718900055</v>
      </c>
      <c r="R2408" s="12">
        <f t="shared" si="1156"/>
        <v>0.23639870813943795</v>
      </c>
      <c r="S2408" s="24">
        <f t="shared" si="1157"/>
        <v>896.54751850091714</v>
      </c>
      <c r="T2408" s="12">
        <f t="shared" si="1170"/>
        <v>0.15263700041401609</v>
      </c>
      <c r="W2408" s="24">
        <f t="shared" si="1171"/>
        <v>832.72775357195724</v>
      </c>
      <c r="X2408" s="24">
        <f t="shared" si="1172"/>
        <v>720.17343472442849</v>
      </c>
      <c r="Y2408" s="13">
        <f t="shared" si="1158"/>
        <v>0.38993974154292765</v>
      </c>
      <c r="Z2408" s="24">
        <f t="shared" si="1159"/>
        <v>3112.0492825372767</v>
      </c>
      <c r="AA2408" s="24">
        <f t="shared" si="1160"/>
        <v>22103.997042647443</v>
      </c>
      <c r="AB2408" s="24">
        <f t="shared" si="1173"/>
        <v>791.97305932546715</v>
      </c>
      <c r="AC2408" s="24">
        <f t="shared" si="1174"/>
        <v>681.60381718900055</v>
      </c>
      <c r="AE2408" s="14">
        <f t="shared" si="1175"/>
        <v>199.16666666666666</v>
      </c>
      <c r="AF2408" s="24">
        <f t="shared" si="1179"/>
        <v>500</v>
      </c>
      <c r="AG2408" s="3">
        <f t="shared" si="1176"/>
        <v>-1</v>
      </c>
      <c r="AH2408" s="3">
        <f>IF(AC2408&lt;=450,AthetaR30_0,IF(AC2408&gt;=650,AthetaR30_2,(IF(AC2408&lt;=550,AthetaR30_0+(AthetaR30_1-AthetaR30_0)/100*(AC2408-450),AthetaR30_1+(AthetaR30_2-AthetaR30_1)/100*(AC2408-450)))))</f>
        <v>0</v>
      </c>
      <c r="AI2408" s="3">
        <f>IF(AD2408&lt;=450,AthetaR60_0,IF(AD2408&gt;=650,AthetaR60_2,(IF(AD2408&lt;=550,AthetaR60_0+(AthetaR60_1-AthetaR60_0)/100*(AD2408-450),AthetaR60_1+(AthetaR60_2-AthetaR60_1)/100*(AD2408-450)))))</f>
        <v>0.5</v>
      </c>
      <c r="AJ2408" s="3">
        <f>IF(AE2408&lt;=450,AthetaR90_0,IF(AE2408&gt;=650,AthetaR90_2,(IF(AE2408&lt;=550,AthetaR90_0+(AthetaR90_1-AthetaR90_0)/100*(AE2408-450),AthetaR90_1+(AthetaR90_2-AthetaR90_1)/100*(AE2408-450)))))</f>
        <v>1.3</v>
      </c>
      <c r="AK2408" s="3">
        <f>IF(AF2408&lt;=450,AthetaR120_0,IF(AF2408&gt;=650,AthetaR120_2,(IF(AF2408&lt;=550,AthetaR120_0+(AthetaR120_1-AthetaR120_0)/100*(AF2408-450),AthetaR120_1+(AthetaR120_2-AthetaR120_1)/100*(AF2408-450)))))</f>
        <v>1.54</v>
      </c>
      <c r="AL2408" s="24">
        <f t="shared" si="1177"/>
        <v>791.97305932546715</v>
      </c>
      <c r="AM2408" s="14">
        <f t="shared" si="1178"/>
        <v>658.92496649706379</v>
      </c>
    </row>
    <row r="2409" spans="2:39" x14ac:dyDescent="0.25">
      <c r="B2409" s="3">
        <f t="shared" si="1161"/>
        <v>11955</v>
      </c>
      <c r="C2409" s="14">
        <f t="shared" si="1162"/>
        <v>199.25</v>
      </c>
      <c r="D2409" s="11">
        <f t="shared" si="1163"/>
        <v>1124.9524371506539</v>
      </c>
      <c r="E2409" s="11">
        <f t="shared" si="1149"/>
        <v>957.42352322210036</v>
      </c>
      <c r="F2409" s="11">
        <f t="shared" si="1164"/>
        <v>516.07958550740602</v>
      </c>
      <c r="G2409" s="11">
        <f t="shared" si="1150"/>
        <v>792.18090277983526</v>
      </c>
      <c r="H2409" s="11">
        <f t="shared" si="1151"/>
        <v>681.75645418941451</v>
      </c>
      <c r="I2409" s="24">
        <f t="shared" si="1165"/>
        <v>516.07958550740602</v>
      </c>
      <c r="J2409" s="12">
        <f t="shared" si="1152"/>
        <v>0.17026770594607263</v>
      </c>
      <c r="K2409" s="24">
        <f t="shared" si="1153"/>
        <v>678.96078648064849</v>
      </c>
      <c r="L2409" s="12">
        <f t="shared" si="1166"/>
        <v>0.15459259496156452</v>
      </c>
      <c r="M2409" s="24">
        <f t="shared" si="1167"/>
        <v>792.18090277983526</v>
      </c>
      <c r="N2409" s="12">
        <f t="shared" si="1154"/>
        <v>0.46079799017349643</v>
      </c>
      <c r="O2409" s="24">
        <f t="shared" si="1155"/>
        <v>836.2673594263033</v>
      </c>
      <c r="P2409" s="12">
        <f t="shared" si="1168"/>
        <v>0.20796601465302716</v>
      </c>
      <c r="Q2409" s="24">
        <f t="shared" si="1169"/>
        <v>681.75645418941451</v>
      </c>
      <c r="R2409" s="12">
        <f t="shared" si="1156"/>
        <v>0.23623384772273695</v>
      </c>
      <c r="S2409" s="24">
        <f t="shared" si="1157"/>
        <v>897.17319174341458</v>
      </c>
      <c r="T2409" s="12">
        <f t="shared" si="1170"/>
        <v>0.15250776583288153</v>
      </c>
      <c r="W2409" s="24">
        <f t="shared" si="1171"/>
        <v>833.11769331350013</v>
      </c>
      <c r="X2409" s="24">
        <f t="shared" si="1172"/>
        <v>719.50452925226978</v>
      </c>
      <c r="Y2409" s="13">
        <f t="shared" si="1158"/>
        <v>0.39001171848503474</v>
      </c>
      <c r="Z2409" s="24">
        <f t="shared" si="1159"/>
        <v>3107.6457477150057</v>
      </c>
      <c r="AA2409" s="24">
        <f t="shared" si="1160"/>
        <v>22089.629795273606</v>
      </c>
      <c r="AB2409" s="24">
        <f t="shared" si="1173"/>
        <v>792.18090277983526</v>
      </c>
      <c r="AC2409" s="24">
        <f t="shared" si="1174"/>
        <v>681.75645418941451</v>
      </c>
      <c r="AE2409" s="14">
        <f t="shared" si="1175"/>
        <v>199.25</v>
      </c>
      <c r="AF2409" s="24">
        <f t="shared" si="1179"/>
        <v>500</v>
      </c>
      <c r="AG2409" s="3">
        <f t="shared" si="1176"/>
        <v>-1</v>
      </c>
      <c r="AH2409" s="3">
        <f>IF(AC2409&lt;=450,AthetaR30_0,IF(AC2409&gt;=650,AthetaR30_2,(IF(AC2409&lt;=550,AthetaR30_0+(AthetaR30_1-AthetaR30_0)/100*(AC2409-450),AthetaR30_1+(AthetaR30_2-AthetaR30_1)/100*(AC2409-450)))))</f>
        <v>0</v>
      </c>
      <c r="AI2409" s="3">
        <f>IF(AD2409&lt;=450,AthetaR60_0,IF(AD2409&gt;=650,AthetaR60_2,(IF(AD2409&lt;=550,AthetaR60_0+(AthetaR60_1-AthetaR60_0)/100*(AD2409-450),AthetaR60_1+(AthetaR60_2-AthetaR60_1)/100*(AD2409-450)))))</f>
        <v>0.5</v>
      </c>
      <c r="AJ2409" s="3">
        <f>IF(AE2409&lt;=450,AthetaR90_0,IF(AE2409&gt;=650,AthetaR90_2,(IF(AE2409&lt;=550,AthetaR90_0+(AthetaR90_1-AthetaR90_0)/100*(AE2409-450),AthetaR90_1+(AthetaR90_2-AthetaR90_1)/100*(AE2409-450)))))</f>
        <v>1.3</v>
      </c>
      <c r="AK2409" s="3">
        <f>IF(AF2409&lt;=450,AthetaR120_0,IF(AF2409&gt;=650,AthetaR120_2,(IF(AF2409&lt;=550,AthetaR120_0+(AthetaR120_1-AthetaR120_0)/100*(AF2409-450),AthetaR120_1+(AthetaR120_2-AthetaR120_1)/100*(AF2409-450)))))</f>
        <v>1.54</v>
      </c>
      <c r="AL2409" s="24">
        <f t="shared" si="1177"/>
        <v>792.18090277983526</v>
      </c>
      <c r="AM2409" s="14">
        <f t="shared" si="1178"/>
        <v>659.04594044729765</v>
      </c>
    </row>
    <row r="2410" spans="2:39" x14ac:dyDescent="0.25">
      <c r="B2410" s="3">
        <f t="shared" si="1161"/>
        <v>11960</v>
      </c>
      <c r="C2410" s="14">
        <f t="shared" si="1162"/>
        <v>199.33333333333334</v>
      </c>
      <c r="D2410" s="11">
        <f t="shared" si="1163"/>
        <v>1125.0150496029887</v>
      </c>
      <c r="E2410" s="11">
        <f t="shared" si="1149"/>
        <v>957.63732157075242</v>
      </c>
      <c r="F2410" s="11">
        <f t="shared" si="1164"/>
        <v>516.23417810236754</v>
      </c>
      <c r="G2410" s="11">
        <f t="shared" si="1150"/>
        <v>792.3888687944883</v>
      </c>
      <c r="H2410" s="11">
        <f t="shared" si="1151"/>
        <v>681.90896195524738</v>
      </c>
      <c r="I2410" s="24">
        <f t="shared" si="1165"/>
        <v>516.23417810236754</v>
      </c>
      <c r="J2410" s="12">
        <f t="shared" si="1152"/>
        <v>0.17023659106795833</v>
      </c>
      <c r="K2410" s="24">
        <f t="shared" si="1153"/>
        <v>679.08488308046412</v>
      </c>
      <c r="L2410" s="12">
        <f t="shared" si="1166"/>
        <v>0.15454281106886525</v>
      </c>
      <c r="M2410" s="24">
        <f t="shared" si="1167"/>
        <v>792.3888687944883</v>
      </c>
      <c r="N2410" s="12">
        <f t="shared" si="1154"/>
        <v>0.46134233326925467</v>
      </c>
      <c r="O2410" s="24">
        <f t="shared" si="1155"/>
        <v>835.28063800387122</v>
      </c>
      <c r="P2410" s="12">
        <f t="shared" si="1168"/>
        <v>0.20808740808403209</v>
      </c>
      <c r="Q2410" s="24">
        <f t="shared" si="1169"/>
        <v>681.90896195524738</v>
      </c>
      <c r="R2410" s="12">
        <f t="shared" si="1156"/>
        <v>0.23606846214541</v>
      </c>
      <c r="S2410" s="24">
        <f t="shared" si="1157"/>
        <v>897.80173612808278</v>
      </c>
      <c r="T2410" s="12">
        <f t="shared" si="1170"/>
        <v>0.15237828195595024</v>
      </c>
      <c r="W2410" s="24">
        <f t="shared" si="1171"/>
        <v>833.50770503198521</v>
      </c>
      <c r="X2410" s="24">
        <f t="shared" si="1172"/>
        <v>718.84059075793061</v>
      </c>
      <c r="Y2410" s="13">
        <f t="shared" si="1158"/>
        <v>0.39008033478017645</v>
      </c>
      <c r="Z2410" s="24">
        <f t="shared" si="1159"/>
        <v>3103.2404134691801</v>
      </c>
      <c r="AA2410" s="24">
        <f t="shared" si="1160"/>
        <v>22075.212759106354</v>
      </c>
      <c r="AB2410" s="24">
        <f t="shared" si="1173"/>
        <v>792.3888687944883</v>
      </c>
      <c r="AC2410" s="24">
        <f t="shared" si="1174"/>
        <v>681.90896195524738</v>
      </c>
      <c r="AE2410" s="14">
        <f t="shared" si="1175"/>
        <v>199.33333333333334</v>
      </c>
      <c r="AF2410" s="24">
        <f t="shared" si="1179"/>
        <v>500</v>
      </c>
      <c r="AG2410" s="3">
        <f t="shared" si="1176"/>
        <v>-1</v>
      </c>
      <c r="AH2410" s="3">
        <f>IF(AC2410&lt;=450,AthetaR30_0,IF(AC2410&gt;=650,AthetaR30_2,(IF(AC2410&lt;=550,AthetaR30_0+(AthetaR30_1-AthetaR30_0)/100*(AC2410-450),AthetaR30_1+(AthetaR30_2-AthetaR30_1)/100*(AC2410-450)))))</f>
        <v>0</v>
      </c>
      <c r="AI2410" s="3">
        <f>IF(AD2410&lt;=450,AthetaR60_0,IF(AD2410&gt;=650,AthetaR60_2,(IF(AD2410&lt;=550,AthetaR60_0+(AthetaR60_1-AthetaR60_0)/100*(AD2410-450),AthetaR60_1+(AthetaR60_2-AthetaR60_1)/100*(AD2410-450)))))</f>
        <v>0.5</v>
      </c>
      <c r="AJ2410" s="3">
        <f>IF(AE2410&lt;=450,AthetaR90_0,IF(AE2410&gt;=650,AthetaR90_2,(IF(AE2410&lt;=550,AthetaR90_0+(AthetaR90_1-AthetaR90_0)/100*(AE2410-450),AthetaR90_1+(AthetaR90_2-AthetaR90_1)/100*(AE2410-450)))))</f>
        <v>1.3</v>
      </c>
      <c r="AK2410" s="3">
        <f>IF(AF2410&lt;=450,AthetaR120_0,IF(AF2410&gt;=650,AthetaR120_2,(IF(AF2410&lt;=550,AthetaR120_0+(AthetaR120_1-AthetaR120_0)/100*(AF2410-450),AthetaR120_1+(AthetaR120_2-AthetaR120_1)/100*(AF2410-450)))))</f>
        <v>1.54</v>
      </c>
      <c r="AL2410" s="24">
        <f t="shared" si="1177"/>
        <v>792.3888687944883</v>
      </c>
      <c r="AM2410" s="14">
        <f t="shared" si="1178"/>
        <v>659.16677266100351</v>
      </c>
    </row>
    <row r="2411" spans="2:39" x14ac:dyDescent="0.25">
      <c r="B2411" s="3">
        <f t="shared" si="1161"/>
        <v>11965</v>
      </c>
      <c r="C2411" s="14">
        <f t="shared" si="1162"/>
        <v>199.41666666666666</v>
      </c>
      <c r="D2411" s="11">
        <f t="shared" si="1163"/>
        <v>1125.077635901416</v>
      </c>
      <c r="E2411" s="11">
        <f t="shared" si="1149"/>
        <v>957.85111991940448</v>
      </c>
      <c r="F2411" s="11">
        <f t="shared" si="1164"/>
        <v>516.38872091343637</v>
      </c>
      <c r="G2411" s="11">
        <f t="shared" si="1150"/>
        <v>792.5969562025723</v>
      </c>
      <c r="H2411" s="11">
        <f t="shared" si="1151"/>
        <v>682.06134023720335</v>
      </c>
      <c r="I2411" s="24">
        <f t="shared" si="1165"/>
        <v>516.38872091343637</v>
      </c>
      <c r="J2411" s="12">
        <f t="shared" si="1152"/>
        <v>0.1702054766456769</v>
      </c>
      <c r="K2411" s="24">
        <f t="shared" si="1153"/>
        <v>679.20902323290522</v>
      </c>
      <c r="L2411" s="12">
        <f t="shared" si="1166"/>
        <v>0.15449304067011213</v>
      </c>
      <c r="M2411" s="24">
        <f t="shared" si="1167"/>
        <v>792.5969562025723</v>
      </c>
      <c r="N2411" s="12">
        <f t="shared" si="1154"/>
        <v>0.46188459090582096</v>
      </c>
      <c r="O2411" s="24">
        <f t="shared" si="1155"/>
        <v>834.30000926337709</v>
      </c>
      <c r="P2411" s="12">
        <f t="shared" si="1168"/>
        <v>0.20820764049253296</v>
      </c>
      <c r="Q2411" s="24">
        <f t="shared" si="1169"/>
        <v>682.06134023720335</v>
      </c>
      <c r="R2411" s="12">
        <f t="shared" si="1156"/>
        <v>0.2359025493450965</v>
      </c>
      <c r="S2411" s="24">
        <f t="shared" si="1157"/>
        <v>898.43316974582388</v>
      </c>
      <c r="T2411" s="12">
        <f t="shared" si="1170"/>
        <v>0.15224854767259902</v>
      </c>
      <c r="W2411" s="24">
        <f t="shared" si="1171"/>
        <v>833.89778536676533</v>
      </c>
      <c r="X2411" s="24">
        <f t="shared" si="1172"/>
        <v>718.18156981205186</v>
      </c>
      <c r="Y2411" s="13">
        <f t="shared" si="1158"/>
        <v>0.39014561460624753</v>
      </c>
      <c r="Z2411" s="24">
        <f t="shared" si="1159"/>
        <v>3098.8333638159788</v>
      </c>
      <c r="AA2411" s="24">
        <f t="shared" si="1160"/>
        <v>22060.746370543347</v>
      </c>
      <c r="AB2411" s="24">
        <f t="shared" si="1173"/>
        <v>792.5969562025723</v>
      </c>
      <c r="AC2411" s="24">
        <f t="shared" si="1174"/>
        <v>682.06134023720335</v>
      </c>
      <c r="AE2411" s="14">
        <f t="shared" si="1175"/>
        <v>199.41666666666666</v>
      </c>
      <c r="AF2411" s="24">
        <f t="shared" si="1179"/>
        <v>500</v>
      </c>
      <c r="AG2411" s="3">
        <f t="shared" si="1176"/>
        <v>-1</v>
      </c>
      <c r="AH2411" s="3">
        <f>IF(AC2411&lt;=450,AthetaR30_0,IF(AC2411&gt;=650,AthetaR30_2,(IF(AC2411&lt;=550,AthetaR30_0+(AthetaR30_1-AthetaR30_0)/100*(AC2411-450),AthetaR30_1+(AthetaR30_2-AthetaR30_1)/100*(AC2411-450)))))</f>
        <v>0</v>
      </c>
      <c r="AI2411" s="3">
        <f>IF(AD2411&lt;=450,AthetaR60_0,IF(AD2411&gt;=650,AthetaR60_2,(IF(AD2411&lt;=550,AthetaR60_0+(AthetaR60_1-AthetaR60_0)/100*(AD2411-450),AthetaR60_1+(AthetaR60_2-AthetaR60_1)/100*(AD2411-450)))))</f>
        <v>0.5</v>
      </c>
      <c r="AJ2411" s="3">
        <f>IF(AE2411&lt;=450,AthetaR90_0,IF(AE2411&gt;=650,AthetaR90_2,(IF(AE2411&lt;=550,AthetaR90_0+(AthetaR90_1-AthetaR90_0)/100*(AE2411-450),AthetaR90_1+(AthetaR90_2-AthetaR90_1)/100*(AE2411-450)))))</f>
        <v>1.3</v>
      </c>
      <c r="AK2411" s="3">
        <f>IF(AF2411&lt;=450,AthetaR120_0,IF(AF2411&gt;=650,AthetaR120_2,(IF(AF2411&lt;=550,AthetaR120_0+(AthetaR120_1-AthetaR120_0)/100*(AF2411-450),AthetaR120_1+(AthetaR120_2-AthetaR120_1)/100*(AF2411-450)))))</f>
        <v>1.54</v>
      </c>
      <c r="AL2411" s="24">
        <f t="shared" si="1177"/>
        <v>792.5969562025723</v>
      </c>
      <c r="AM2411" s="14">
        <f t="shared" si="1178"/>
        <v>659.28746313825434</v>
      </c>
    </row>
    <row r="2412" spans="2:39" x14ac:dyDescent="0.25">
      <c r="B2412" s="3">
        <f t="shared" si="1161"/>
        <v>11970</v>
      </c>
      <c r="C2412" s="14">
        <f t="shared" si="1162"/>
        <v>199.5</v>
      </c>
      <c r="D2412" s="11">
        <f t="shared" si="1163"/>
        <v>1125.1401960677765</v>
      </c>
      <c r="E2412" s="11">
        <f t="shared" si="1149"/>
        <v>958.06491826805654</v>
      </c>
      <c r="F2412" s="11">
        <f t="shared" si="1164"/>
        <v>516.54321395410648</v>
      </c>
      <c r="G2412" s="11">
        <f t="shared" si="1150"/>
        <v>792.80516384306486</v>
      </c>
      <c r="H2412" s="11">
        <f t="shared" si="1151"/>
        <v>682.21358878487592</v>
      </c>
      <c r="I2412" s="24">
        <f t="shared" si="1165"/>
        <v>516.54321395410648</v>
      </c>
      <c r="J2412" s="12">
        <f t="shared" si="1152"/>
        <v>0.17017436269014977</v>
      </c>
      <c r="K2412" s="24">
        <f t="shared" si="1153"/>
        <v>679.33320691726533</v>
      </c>
      <c r="L2412" s="12">
        <f t="shared" si="1166"/>
        <v>0.15444328377441657</v>
      </c>
      <c r="M2412" s="24">
        <f t="shared" si="1167"/>
        <v>792.80516384306486</v>
      </c>
      <c r="N2412" s="12">
        <f t="shared" si="1154"/>
        <v>0.46242477176404562</v>
      </c>
      <c r="O2412" s="24">
        <f t="shared" si="1155"/>
        <v>833.32542286027092</v>
      </c>
      <c r="P2412" s="12">
        <f t="shared" si="1168"/>
        <v>0.20832671768890987</v>
      </c>
      <c r="Q2412" s="24">
        <f t="shared" si="1169"/>
        <v>682.21358878487592</v>
      </c>
      <c r="R2412" s="12">
        <f t="shared" si="1156"/>
        <v>0.23573610725158622</v>
      </c>
      <c r="S2412" s="24">
        <f t="shared" si="1157"/>
        <v>899.06751082914377</v>
      </c>
      <c r="T2412" s="12">
        <f t="shared" si="1170"/>
        <v>0.15211856186737177</v>
      </c>
      <c r="W2412" s="24">
        <f t="shared" si="1171"/>
        <v>834.28793098137157</v>
      </c>
      <c r="X2412" s="24">
        <f t="shared" si="1172"/>
        <v>717.527417585835</v>
      </c>
      <c r="Y2412" s="13">
        <f t="shared" si="1158"/>
        <v>0.39020758202554506</v>
      </c>
      <c r="Z2412" s="24">
        <f t="shared" si="1159"/>
        <v>3094.424682167124</v>
      </c>
      <c r="AA2412" s="24">
        <f t="shared" si="1160"/>
        <v>22046.231064408661</v>
      </c>
      <c r="AB2412" s="24">
        <f t="shared" si="1173"/>
        <v>792.80516384306486</v>
      </c>
      <c r="AC2412" s="24">
        <f t="shared" si="1174"/>
        <v>682.21358878487592</v>
      </c>
      <c r="AE2412" s="14">
        <f t="shared" si="1175"/>
        <v>199.5</v>
      </c>
      <c r="AF2412" s="24">
        <f t="shared" si="1179"/>
        <v>500</v>
      </c>
      <c r="AG2412" s="3">
        <f t="shared" si="1176"/>
        <v>-1</v>
      </c>
      <c r="AH2412" s="3">
        <f>IF(AC2412&lt;=450,AthetaR30_0,IF(AC2412&gt;=650,AthetaR30_2,(IF(AC2412&lt;=550,AthetaR30_0+(AthetaR30_1-AthetaR30_0)/100*(AC2412-450),AthetaR30_1+(AthetaR30_2-AthetaR30_1)/100*(AC2412-450)))))</f>
        <v>0</v>
      </c>
      <c r="AI2412" s="3">
        <f>IF(AD2412&lt;=450,AthetaR60_0,IF(AD2412&gt;=650,AthetaR60_2,(IF(AD2412&lt;=550,AthetaR60_0+(AthetaR60_1-AthetaR60_0)/100*(AD2412-450),AthetaR60_1+(AthetaR60_2-AthetaR60_1)/100*(AD2412-450)))))</f>
        <v>0.5</v>
      </c>
      <c r="AJ2412" s="3">
        <f>IF(AE2412&lt;=450,AthetaR90_0,IF(AE2412&gt;=650,AthetaR90_2,(IF(AE2412&lt;=550,AthetaR90_0+(AthetaR90_1-AthetaR90_0)/100*(AE2412-450),AthetaR90_1+(AthetaR90_2-AthetaR90_1)/100*(AE2412-450)))))</f>
        <v>1.3</v>
      </c>
      <c r="AK2412" s="3">
        <f>IF(AF2412&lt;=450,AthetaR120_0,IF(AF2412&gt;=650,AthetaR120_2,(IF(AF2412&lt;=550,AthetaR120_0+(AthetaR120_1-AthetaR120_0)/100*(AF2412-450),AthetaR120_1+(AthetaR120_2-AthetaR120_1)/100*(AF2412-450)))))</f>
        <v>1.54</v>
      </c>
      <c r="AL2412" s="24">
        <f t="shared" si="1177"/>
        <v>792.80516384306486</v>
      </c>
      <c r="AM2412" s="14">
        <f t="shared" si="1178"/>
        <v>659.40801187664863</v>
      </c>
    </row>
    <row r="2413" spans="2:39" x14ac:dyDescent="0.25">
      <c r="B2413" s="3">
        <f t="shared" si="1161"/>
        <v>11975</v>
      </c>
      <c r="C2413" s="14">
        <f t="shared" si="1162"/>
        <v>199.58333333333334</v>
      </c>
      <c r="D2413" s="11">
        <f t="shared" si="1163"/>
        <v>1125.2027301238832</v>
      </c>
      <c r="E2413" s="11">
        <f t="shared" si="1149"/>
        <v>958.27871661670861</v>
      </c>
      <c r="F2413" s="11">
        <f t="shared" si="1164"/>
        <v>516.69765723788089</v>
      </c>
      <c r="G2413" s="11">
        <f t="shared" si="1150"/>
        <v>793.01349056075378</v>
      </c>
      <c r="H2413" s="11">
        <f t="shared" si="1151"/>
        <v>682.36570734674331</v>
      </c>
      <c r="I2413" s="24">
        <f t="shared" si="1165"/>
        <v>516.69765723788089</v>
      </c>
      <c r="J2413" s="12">
        <f t="shared" si="1152"/>
        <v>0.17014324921229468</v>
      </c>
      <c r="K2413" s="24">
        <f t="shared" si="1153"/>
        <v>679.457434112805</v>
      </c>
      <c r="L2413" s="12">
        <f t="shared" si="1166"/>
        <v>0.15439354039089379</v>
      </c>
      <c r="M2413" s="24">
        <f t="shared" si="1167"/>
        <v>793.01349056075378</v>
      </c>
      <c r="N2413" s="12">
        <f t="shared" si="1154"/>
        <v>0.46296288450579859</v>
      </c>
      <c r="O2413" s="24">
        <f t="shared" si="1155"/>
        <v>832.3568289554994</v>
      </c>
      <c r="P2413" s="12">
        <f t="shared" si="1168"/>
        <v>0.20844464546257788</v>
      </c>
      <c r="Q2413" s="24">
        <f t="shared" si="1169"/>
        <v>682.36570734674331</v>
      </c>
      <c r="R2413" s="12">
        <f t="shared" si="1156"/>
        <v>0.23556913378680999</v>
      </c>
      <c r="S2413" s="24">
        <f t="shared" si="1157"/>
        <v>899.70477775345444</v>
      </c>
      <c r="T2413" s="12">
        <f t="shared" si="1170"/>
        <v>0.15198832342003302</v>
      </c>
      <c r="W2413" s="24">
        <f t="shared" si="1171"/>
        <v>834.67813856339717</v>
      </c>
      <c r="X2413" s="24">
        <f t="shared" si="1172"/>
        <v>716.8780858425946</v>
      </c>
      <c r="Y2413" s="13">
        <f t="shared" si="1158"/>
        <v>0.3902662609847467</v>
      </c>
      <c r="Z2413" s="24">
        <f t="shared" si="1159"/>
        <v>3090.0144513327859</v>
      </c>
      <c r="AA2413" s="24">
        <f t="shared" si="1160"/>
        <v>22031.667273955678</v>
      </c>
      <c r="AB2413" s="24">
        <f t="shared" si="1173"/>
        <v>793.01349056075378</v>
      </c>
      <c r="AC2413" s="24">
        <f t="shared" si="1174"/>
        <v>682.36570734674331</v>
      </c>
      <c r="AE2413" s="14">
        <f t="shared" si="1175"/>
        <v>199.58333333333334</v>
      </c>
      <c r="AF2413" s="24">
        <f t="shared" si="1179"/>
        <v>500</v>
      </c>
      <c r="AG2413" s="3">
        <f t="shared" si="1176"/>
        <v>-1</v>
      </c>
      <c r="AH2413" s="3">
        <f>IF(AC2413&lt;=450,AthetaR30_0,IF(AC2413&gt;=650,AthetaR30_2,(IF(AC2413&lt;=550,AthetaR30_0+(AthetaR30_1-AthetaR30_0)/100*(AC2413-450),AthetaR30_1+(AthetaR30_2-AthetaR30_1)/100*(AC2413-450)))))</f>
        <v>0</v>
      </c>
      <c r="AI2413" s="3">
        <f>IF(AD2413&lt;=450,AthetaR60_0,IF(AD2413&gt;=650,AthetaR60_2,(IF(AD2413&lt;=550,AthetaR60_0+(AthetaR60_1-AthetaR60_0)/100*(AD2413-450),AthetaR60_1+(AthetaR60_2-AthetaR60_1)/100*(AD2413-450)))))</f>
        <v>0.5</v>
      </c>
      <c r="AJ2413" s="3">
        <f>IF(AE2413&lt;=450,AthetaR90_0,IF(AE2413&gt;=650,AthetaR90_2,(IF(AE2413&lt;=550,AthetaR90_0+(AthetaR90_1-AthetaR90_0)/100*(AE2413-450),AthetaR90_1+(AthetaR90_2-AthetaR90_1)/100*(AE2413-450)))))</f>
        <v>1.3</v>
      </c>
      <c r="AK2413" s="3">
        <f>IF(AF2413&lt;=450,AthetaR120_0,IF(AF2413&gt;=650,AthetaR120_2,(IF(AF2413&lt;=550,AthetaR120_0+(AthetaR120_1-AthetaR120_0)/100*(AF2413-450),AthetaR120_1+(AthetaR120_2-AthetaR120_1)/100*(AF2413-450)))))</f>
        <v>1.54</v>
      </c>
      <c r="AL2413" s="24">
        <f t="shared" si="1177"/>
        <v>793.01349056075378</v>
      </c>
      <c r="AM2413" s="14">
        <f t="shared" si="1178"/>
        <v>659.52841887131297</v>
      </c>
    </row>
    <row r="2414" spans="2:39" x14ac:dyDescent="0.25">
      <c r="B2414" s="3">
        <f t="shared" si="1161"/>
        <v>11980</v>
      </c>
      <c r="C2414" s="14">
        <f t="shared" si="1162"/>
        <v>199.66666666666666</v>
      </c>
      <c r="D2414" s="11">
        <f t="shared" si="1163"/>
        <v>1125.2652380915217</v>
      </c>
      <c r="E2414" s="11">
        <f t="shared" si="1149"/>
        <v>958.49251496536067</v>
      </c>
      <c r="F2414" s="11">
        <f t="shared" si="1164"/>
        <v>516.85205077827175</v>
      </c>
      <c r="G2414" s="11">
        <f t="shared" si="1150"/>
        <v>793.22193520621636</v>
      </c>
      <c r="H2414" s="11">
        <f t="shared" si="1151"/>
        <v>682.51769567016333</v>
      </c>
      <c r="I2414" s="24">
        <f t="shared" si="1165"/>
        <v>516.85205077827175</v>
      </c>
      <c r="J2414" s="12">
        <f t="shared" si="1152"/>
        <v>0.17011213622302532</v>
      </c>
      <c r="K2414" s="24">
        <f t="shared" si="1153"/>
        <v>679.58170479875321</v>
      </c>
      <c r="L2414" s="12">
        <f t="shared" si="1166"/>
        <v>0.15434381052862406</v>
      </c>
      <c r="M2414" s="24">
        <f t="shared" si="1167"/>
        <v>793.22193520621636</v>
      </c>
      <c r="N2414" s="12">
        <f t="shared" si="1154"/>
        <v>0.46349893777359763</v>
      </c>
      <c r="O2414" s="24">
        <f t="shared" si="1155"/>
        <v>831.39417820967537</v>
      </c>
      <c r="P2414" s="12">
        <f t="shared" si="1168"/>
        <v>0.20856142958177909</v>
      </c>
      <c r="Q2414" s="24">
        <f t="shared" si="1169"/>
        <v>682.51769567016333</v>
      </c>
      <c r="R2414" s="12">
        <f t="shared" si="1156"/>
        <v>0.23540162686483213</v>
      </c>
      <c r="S2414" s="24">
        <f t="shared" si="1157"/>
        <v>900.34498903838653</v>
      </c>
      <c r="T2414" s="12">
        <f t="shared" si="1170"/>
        <v>0.15185783120550272</v>
      </c>
      <c r="W2414" s="24">
        <f t="shared" si="1171"/>
        <v>835.0684048243819</v>
      </c>
      <c r="X2414" s="24">
        <f t="shared" si="1172"/>
        <v>716.23352692944331</v>
      </c>
      <c r="Y2414" s="13">
        <f t="shared" si="1158"/>
        <v>0.39032167531489959</v>
      </c>
      <c r="Z2414" s="24">
        <f t="shared" si="1159"/>
        <v>3085.6027535244693</v>
      </c>
      <c r="AA2414" s="24">
        <f t="shared" si="1160"/>
        <v>22017.055430869703</v>
      </c>
      <c r="AB2414" s="24">
        <f t="shared" si="1173"/>
        <v>793.22193520621636</v>
      </c>
      <c r="AC2414" s="24">
        <f t="shared" si="1174"/>
        <v>682.51769567016333</v>
      </c>
      <c r="AE2414" s="14">
        <f t="shared" si="1175"/>
        <v>199.66666666666666</v>
      </c>
      <c r="AF2414" s="24">
        <f t="shared" si="1179"/>
        <v>500</v>
      </c>
      <c r="AG2414" s="3">
        <f t="shared" si="1176"/>
        <v>-1</v>
      </c>
      <c r="AH2414" s="3">
        <f>IF(AC2414&lt;=450,AthetaR30_0,IF(AC2414&gt;=650,AthetaR30_2,(IF(AC2414&lt;=550,AthetaR30_0+(AthetaR30_1-AthetaR30_0)/100*(AC2414-450),AthetaR30_1+(AthetaR30_2-AthetaR30_1)/100*(AC2414-450)))))</f>
        <v>0</v>
      </c>
      <c r="AI2414" s="3">
        <f>IF(AD2414&lt;=450,AthetaR60_0,IF(AD2414&gt;=650,AthetaR60_2,(IF(AD2414&lt;=550,AthetaR60_0+(AthetaR60_1-AthetaR60_0)/100*(AD2414-450),AthetaR60_1+(AthetaR60_2-AthetaR60_1)/100*(AD2414-450)))))</f>
        <v>0.5</v>
      </c>
      <c r="AJ2414" s="3">
        <f>IF(AE2414&lt;=450,AthetaR90_0,IF(AE2414&gt;=650,AthetaR90_2,(IF(AE2414&lt;=550,AthetaR90_0+(AthetaR90_1-AthetaR90_0)/100*(AE2414-450),AthetaR90_1+(AthetaR90_2-AthetaR90_1)/100*(AE2414-450)))))</f>
        <v>1.3</v>
      </c>
      <c r="AK2414" s="3">
        <f>IF(AF2414&lt;=450,AthetaR120_0,IF(AF2414&gt;=650,AthetaR120_2,(IF(AF2414&lt;=550,AthetaR120_0+(AthetaR120_1-AthetaR120_0)/100*(AF2414-450),AthetaR120_1+(AthetaR120_2-AthetaR120_1)/100*(AF2414-450)))))</f>
        <v>1.54</v>
      </c>
      <c r="AL2414" s="24">
        <f t="shared" si="1177"/>
        <v>793.22193520621636</v>
      </c>
      <c r="AM2414" s="14">
        <f t="shared" si="1178"/>
        <v>659.64868411490181</v>
      </c>
    </row>
    <row r="2415" spans="2:39" x14ac:dyDescent="0.25">
      <c r="B2415" s="3">
        <f t="shared" si="1161"/>
        <v>11985</v>
      </c>
      <c r="C2415" s="14">
        <f t="shared" si="1162"/>
        <v>199.75</v>
      </c>
      <c r="D2415" s="11">
        <f t="shared" si="1163"/>
        <v>1125.327719992451</v>
      </c>
      <c r="E2415" s="11">
        <f t="shared" si="1149"/>
        <v>958.70631331401285</v>
      </c>
      <c r="F2415" s="11">
        <f t="shared" si="1164"/>
        <v>517.00639458880039</v>
      </c>
      <c r="G2415" s="11">
        <f t="shared" si="1150"/>
        <v>793.43049663579814</v>
      </c>
      <c r="H2415" s="11">
        <f t="shared" si="1151"/>
        <v>682.6695535013688</v>
      </c>
      <c r="I2415" s="24">
        <f t="shared" si="1165"/>
        <v>517.00639458880039</v>
      </c>
      <c r="J2415" s="12">
        <f t="shared" si="1152"/>
        <v>0.17008102373325154</v>
      </c>
      <c r="K2415" s="24">
        <f t="shared" si="1153"/>
        <v>679.70601895430627</v>
      </c>
      <c r="L2415" s="12">
        <f t="shared" si="1166"/>
        <v>0.15429409419666854</v>
      </c>
      <c r="M2415" s="24">
        <f t="shared" si="1167"/>
        <v>793.43049663579814</v>
      </c>
      <c r="N2415" s="12">
        <f t="shared" si="1154"/>
        <v>0.46403294019024527</v>
      </c>
      <c r="O2415" s="24">
        <f t="shared" si="1155"/>
        <v>830.43742177732202</v>
      </c>
      <c r="P2415" s="12">
        <f t="shared" si="1168"/>
        <v>0.20867707579352909</v>
      </c>
      <c r="Q2415" s="24">
        <f t="shared" si="1169"/>
        <v>682.6695535013688</v>
      </c>
      <c r="R2415" s="12">
        <f t="shared" si="1156"/>
        <v>0.23523358439184214</v>
      </c>
      <c r="S2415" s="24">
        <f t="shared" si="1157"/>
        <v>900.98816334911828</v>
      </c>
      <c r="T2415" s="12">
        <f t="shared" si="1170"/>
        <v>0.15172708409386726</v>
      </c>
      <c r="W2415" s="24">
        <f t="shared" si="1171"/>
        <v>835.45872649969681</v>
      </c>
      <c r="X2415" s="24">
        <f t="shared" si="1172"/>
        <v>715.59369376910524</v>
      </c>
      <c r="Y2415" s="13">
        <f t="shared" si="1158"/>
        <v>0.3903738487314366</v>
      </c>
      <c r="Z2415" s="24">
        <f t="shared" si="1159"/>
        <v>3081.1896703579009</v>
      </c>
      <c r="AA2415" s="24">
        <f t="shared" si="1160"/>
        <v>22002.395965271011</v>
      </c>
      <c r="AB2415" s="24">
        <f t="shared" si="1173"/>
        <v>793.43049663579814</v>
      </c>
      <c r="AC2415" s="24">
        <f t="shared" si="1174"/>
        <v>682.6695535013688</v>
      </c>
      <c r="AE2415" s="14">
        <f t="shared" si="1175"/>
        <v>199.75</v>
      </c>
      <c r="AF2415" s="24">
        <f t="shared" si="1179"/>
        <v>500</v>
      </c>
      <c r="AG2415" s="3">
        <f t="shared" si="1176"/>
        <v>-1</v>
      </c>
      <c r="AH2415" s="3">
        <f>IF(AC2415&lt;=450,AthetaR30_0,IF(AC2415&gt;=650,AthetaR30_2,(IF(AC2415&lt;=550,AthetaR30_0+(AthetaR30_1-AthetaR30_0)/100*(AC2415-450),AthetaR30_1+(AthetaR30_2-AthetaR30_1)/100*(AC2415-450)))))</f>
        <v>0</v>
      </c>
      <c r="AI2415" s="3">
        <f>IF(AD2415&lt;=450,AthetaR60_0,IF(AD2415&gt;=650,AthetaR60_2,(IF(AD2415&lt;=550,AthetaR60_0+(AthetaR60_1-AthetaR60_0)/100*(AD2415-450),AthetaR60_1+(AthetaR60_2-AthetaR60_1)/100*(AD2415-450)))))</f>
        <v>0.5</v>
      </c>
      <c r="AJ2415" s="3">
        <f>IF(AE2415&lt;=450,AthetaR90_0,IF(AE2415&gt;=650,AthetaR90_2,(IF(AE2415&lt;=550,AthetaR90_0+(AthetaR90_1-AthetaR90_0)/100*(AE2415-450),AthetaR90_1+(AthetaR90_2-AthetaR90_1)/100*(AE2415-450)))))</f>
        <v>1.3</v>
      </c>
      <c r="AK2415" s="3">
        <f>IF(AF2415&lt;=450,AthetaR120_0,IF(AF2415&gt;=650,AthetaR120_2,(IF(AF2415&lt;=550,AthetaR120_0+(AthetaR120_1-AthetaR120_0)/100*(AF2415-450),AthetaR120_1+(AthetaR120_2-AthetaR120_1)/100*(AF2415-450)))))</f>
        <v>1.54</v>
      </c>
      <c r="AL2415" s="24">
        <f t="shared" si="1177"/>
        <v>793.43049663579814</v>
      </c>
      <c r="AM2415" s="14">
        <f t="shared" si="1178"/>
        <v>659.76880759760024</v>
      </c>
    </row>
    <row r="2416" spans="2:39" x14ac:dyDescent="0.25">
      <c r="B2416" s="3">
        <f t="shared" si="1161"/>
        <v>11990</v>
      </c>
      <c r="C2416" s="14">
        <f t="shared" si="1162"/>
        <v>199.83333333333334</v>
      </c>
      <c r="D2416" s="11">
        <f t="shared" si="1163"/>
        <v>1125.3901758484017</v>
      </c>
      <c r="E2416" s="11">
        <f t="shared" si="1149"/>
        <v>958.92011166266491</v>
      </c>
      <c r="F2416" s="11">
        <f t="shared" si="1164"/>
        <v>517.16068868299703</v>
      </c>
      <c r="G2416" s="11">
        <f t="shared" si="1150"/>
        <v>793.63917371159164</v>
      </c>
      <c r="H2416" s="11">
        <f t="shared" si="1151"/>
        <v>682.82128058546266</v>
      </c>
      <c r="I2416" s="24">
        <f t="shared" si="1165"/>
        <v>517.16068868299703</v>
      </c>
      <c r="J2416" s="12">
        <f t="shared" si="1152"/>
        <v>0.17004991175387932</v>
      </c>
      <c r="K2416" s="24">
        <f t="shared" si="1153"/>
        <v>679.83037655862813</v>
      </c>
      <c r="L2416" s="12">
        <f t="shared" si="1166"/>
        <v>0.15424439140408441</v>
      </c>
      <c r="M2416" s="24">
        <f t="shared" si="1167"/>
        <v>793.63917371159164</v>
      </c>
      <c r="N2416" s="12">
        <f t="shared" si="1154"/>
        <v>0.46456490035847581</v>
      </c>
      <c r="O2416" s="24">
        <f t="shared" si="1155"/>
        <v>829.48651130119129</v>
      </c>
      <c r="P2416" s="12">
        <f t="shared" si="1168"/>
        <v>0.2087915898235673</v>
      </c>
      <c r="Q2416" s="24">
        <f t="shared" si="1169"/>
        <v>682.82128058546266</v>
      </c>
      <c r="R2416" s="12">
        <f t="shared" si="1156"/>
        <v>0.23506500426614713</v>
      </c>
      <c r="S2416" s="24">
        <f t="shared" si="1157"/>
        <v>901.63431949771757</v>
      </c>
      <c r="T2416" s="12">
        <f t="shared" si="1170"/>
        <v>0.15159608095038954</v>
      </c>
      <c r="W2416" s="24">
        <f t="shared" si="1171"/>
        <v>835.84910034842824</v>
      </c>
      <c r="X2416" s="24">
        <f t="shared" si="1172"/>
        <v>714.95853985185988</v>
      </c>
      <c r="Y2416" s="13">
        <f t="shared" si="1158"/>
        <v>0.39042280483420139</v>
      </c>
      <c r="Z2416" s="24">
        <f t="shared" si="1159"/>
        <v>3076.7752828559169</v>
      </c>
      <c r="AA2416" s="24">
        <f t="shared" si="1160"/>
        <v>21987.689305717631</v>
      </c>
      <c r="AB2416" s="24">
        <f t="shared" si="1173"/>
        <v>793.63917371159164</v>
      </c>
      <c r="AC2416" s="24">
        <f t="shared" si="1174"/>
        <v>682.82128058546266</v>
      </c>
      <c r="AE2416" s="14">
        <f t="shared" si="1175"/>
        <v>199.83333333333334</v>
      </c>
      <c r="AF2416" s="24">
        <f t="shared" si="1179"/>
        <v>500</v>
      </c>
      <c r="AG2416" s="3">
        <f t="shared" si="1176"/>
        <v>-1</v>
      </c>
      <c r="AH2416" s="3">
        <f>IF(AC2416&lt;=450,AthetaR30_0,IF(AC2416&gt;=650,AthetaR30_2,(IF(AC2416&lt;=550,AthetaR30_0+(AthetaR30_1-AthetaR30_0)/100*(AC2416-450),AthetaR30_1+(AthetaR30_2-AthetaR30_1)/100*(AC2416-450)))))</f>
        <v>0</v>
      </c>
      <c r="AI2416" s="3">
        <f>IF(AD2416&lt;=450,AthetaR60_0,IF(AD2416&gt;=650,AthetaR60_2,(IF(AD2416&lt;=550,AthetaR60_0+(AthetaR60_1-AthetaR60_0)/100*(AD2416-450),AthetaR60_1+(AthetaR60_2-AthetaR60_1)/100*(AD2416-450)))))</f>
        <v>0.5</v>
      </c>
      <c r="AJ2416" s="3">
        <f>IF(AE2416&lt;=450,AthetaR90_0,IF(AE2416&gt;=650,AthetaR90_2,(IF(AE2416&lt;=550,AthetaR90_0+(AthetaR90_1-AthetaR90_0)/100*(AE2416-450),AthetaR90_1+(AthetaR90_2-AthetaR90_1)/100*(AE2416-450)))))</f>
        <v>1.3</v>
      </c>
      <c r="AK2416" s="3">
        <f>IF(AF2416&lt;=450,AthetaR120_0,IF(AF2416&gt;=650,AthetaR120_2,(IF(AF2416&lt;=550,AthetaR120_0+(AthetaR120_1-AthetaR120_0)/100*(AF2416-450),AthetaR120_1+(AthetaR120_2-AthetaR120_1)/100*(AF2416-450)))))</f>
        <v>1.54</v>
      </c>
      <c r="AL2416" s="24">
        <f t="shared" si="1177"/>
        <v>793.63917371159164</v>
      </c>
      <c r="AM2416" s="14">
        <f t="shared" si="1178"/>
        <v>659.88878930712372</v>
      </c>
    </row>
    <row r="2417" spans="2:39" x14ac:dyDescent="0.25">
      <c r="B2417" s="3">
        <f t="shared" si="1161"/>
        <v>11995</v>
      </c>
      <c r="C2417" s="14">
        <f t="shared" si="1162"/>
        <v>199.91666666666666</v>
      </c>
      <c r="D2417" s="11">
        <f t="shared" si="1163"/>
        <v>1125.4526056810787</v>
      </c>
      <c r="E2417" s="11">
        <f t="shared" si="1149"/>
        <v>959.13391001131697</v>
      </c>
      <c r="F2417" s="11">
        <f t="shared" si="1164"/>
        <v>517.3149330744011</v>
      </c>
      <c r="G2417" s="11">
        <f t="shared" si="1150"/>
        <v>793.84796530141523</v>
      </c>
      <c r="H2417" s="11">
        <f t="shared" si="1151"/>
        <v>682.97287666641307</v>
      </c>
      <c r="I2417" s="24">
        <f t="shared" si="1165"/>
        <v>517.3149330744011</v>
      </c>
      <c r="J2417" s="12">
        <f t="shared" si="1152"/>
        <v>0.1700188002958106</v>
      </c>
      <c r="K2417" s="24">
        <f t="shared" si="1153"/>
        <v>679.95477759085134</v>
      </c>
      <c r="L2417" s="12">
        <f t="shared" si="1166"/>
        <v>0.15419470215987466</v>
      </c>
      <c r="M2417" s="24">
        <f t="shared" si="1167"/>
        <v>793.84796530141523</v>
      </c>
      <c r="N2417" s="12">
        <f t="shared" si="1154"/>
        <v>0.46509482686061082</v>
      </c>
      <c r="O2417" s="24">
        <f t="shared" si="1155"/>
        <v>828.54139890665203</v>
      </c>
      <c r="P2417" s="12">
        <f t="shared" si="1168"/>
        <v>0.20890497737613023</v>
      </c>
      <c r="Q2417" s="24">
        <f t="shared" si="1169"/>
        <v>682.97287666641307</v>
      </c>
      <c r="R2417" s="12">
        <f t="shared" si="1156"/>
        <v>0.23489588437816547</v>
      </c>
      <c r="S2417" s="24">
        <f t="shared" si="1157"/>
        <v>902.28347644449673</v>
      </c>
      <c r="T2417" s="12">
        <f t="shared" si="1170"/>
        <v>0.15146482063542901</v>
      </c>
      <c r="W2417" s="24">
        <f t="shared" si="1171"/>
        <v>836.23952315326244</v>
      </c>
      <c r="X2417" s="24">
        <f t="shared" si="1172"/>
        <v>714.32801922760882</v>
      </c>
      <c r="Y2417" s="13">
        <f t="shared" si="1158"/>
        <v>0.39046856710749345</v>
      </c>
      <c r="Z2417" s="24">
        <f t="shared" si="1159"/>
        <v>3072.3596714513633</v>
      </c>
      <c r="AA2417" s="24">
        <f t="shared" si="1160"/>
        <v>21972.93587920818</v>
      </c>
      <c r="AB2417" s="24">
        <f t="shared" si="1173"/>
        <v>793.84796530141523</v>
      </c>
      <c r="AC2417" s="24">
        <f t="shared" si="1174"/>
        <v>682.97287666641307</v>
      </c>
      <c r="AE2417" s="14">
        <f t="shared" si="1175"/>
        <v>199.91666666666666</v>
      </c>
      <c r="AF2417" s="24">
        <f t="shared" si="1179"/>
        <v>500</v>
      </c>
      <c r="AG2417" s="3">
        <f t="shared" si="1176"/>
        <v>-1</v>
      </c>
      <c r="AH2417" s="3">
        <f>IF(AC2417&lt;=450,AthetaR30_0,IF(AC2417&gt;=650,AthetaR30_2,(IF(AC2417&lt;=550,AthetaR30_0+(AthetaR30_1-AthetaR30_0)/100*(AC2417-450),AthetaR30_1+(AthetaR30_2-AthetaR30_1)/100*(AC2417-450)))))</f>
        <v>0</v>
      </c>
      <c r="AI2417" s="3">
        <f>IF(AD2417&lt;=450,AthetaR60_0,IF(AD2417&gt;=650,AthetaR60_2,(IF(AD2417&lt;=550,AthetaR60_0+(AthetaR60_1-AthetaR60_0)/100*(AD2417-450),AthetaR60_1+(AthetaR60_2-AthetaR60_1)/100*(AD2417-450)))))</f>
        <v>0.5</v>
      </c>
      <c r="AJ2417" s="3">
        <f>IF(AE2417&lt;=450,AthetaR90_0,IF(AE2417&gt;=650,AthetaR90_2,(IF(AE2417&lt;=550,AthetaR90_0+(AthetaR90_1-AthetaR90_0)/100*(AE2417-450),AthetaR90_1+(AthetaR90_2-AthetaR90_1)/100*(AE2417-450)))))</f>
        <v>1.3</v>
      </c>
      <c r="AK2417" s="3">
        <f>IF(AF2417&lt;=450,AthetaR120_0,IF(AF2417&gt;=650,AthetaR120_2,(IF(AF2417&lt;=550,AthetaR120_0+(AthetaR120_1-AthetaR120_0)/100*(AF2417-450),AthetaR120_1+(AthetaR120_2-AthetaR120_1)/100*(AF2417-450)))))</f>
        <v>1.54</v>
      </c>
      <c r="AL2417" s="24">
        <f t="shared" si="1177"/>
        <v>793.84796530141523</v>
      </c>
      <c r="AM2417" s="14">
        <f t="shared" si="1178"/>
        <v>660.00862922872045</v>
      </c>
    </row>
    <row r="2418" spans="2:39" x14ac:dyDescent="0.25">
      <c r="B2418" s="3">
        <f t="shared" si="1161"/>
        <v>12000</v>
      </c>
      <c r="C2418" s="14">
        <f t="shared" si="1162"/>
        <v>200</v>
      </c>
      <c r="D2418" s="11">
        <f t="shared" si="1163"/>
        <v>1125.5150095121583</v>
      </c>
      <c r="E2418" s="11">
        <f t="shared" si="1149"/>
        <v>959.34770835996903</v>
      </c>
      <c r="F2418" s="11">
        <f t="shared" si="1164"/>
        <v>517.46912777656098</v>
      </c>
      <c r="G2418" s="11">
        <f t="shared" si="1150"/>
        <v>794.05687027879139</v>
      </c>
      <c r="H2418" s="11">
        <f t="shared" si="1151"/>
        <v>683.12434148704847</v>
      </c>
      <c r="I2418" s="24">
        <f t="shared" si="1165"/>
        <v>517.46912777656098</v>
      </c>
      <c r="J2418" s="12">
        <f t="shared" si="1152"/>
        <v>0.16998768936994335</v>
      </c>
      <c r="K2418" s="24">
        <f t="shared" si="1153"/>
        <v>680.07922203007593</v>
      </c>
      <c r="L2418" s="12">
        <f t="shared" si="1166"/>
        <v>0.15414502647306952</v>
      </c>
      <c r="M2418" s="24">
        <f t="shared" si="1167"/>
        <v>794.05687027879139</v>
      </c>
      <c r="N2418" s="12">
        <f t="shared" si="1154"/>
        <v>0.46562272825822493</v>
      </c>
      <c r="O2418" s="24">
        <f t="shared" si="1155"/>
        <v>827.60203719615299</v>
      </c>
      <c r="P2418" s="12">
        <f t="shared" si="1168"/>
        <v>0.20901724413409331</v>
      </c>
      <c r="Q2418" s="24">
        <f t="shared" si="1169"/>
        <v>683.12434148704847</v>
      </c>
      <c r="R2418" s="12">
        <f t="shared" si="1156"/>
        <v>0.2347262226104197</v>
      </c>
      <c r="S2418" s="24">
        <f t="shared" si="1157"/>
        <v>902.93565329938269</v>
      </c>
      <c r="T2418" s="12">
        <f t="shared" si="1170"/>
        <v>0.15133330200454409</v>
      </c>
      <c r="W2418" s="24">
        <f t="shared" si="1171"/>
        <v>836.62999172036996</v>
      </c>
      <c r="X2418" s="24">
        <f t="shared" si="1172"/>
        <v>713.7020864980675</v>
      </c>
      <c r="Y2418" s="13">
        <f t="shared" si="1158"/>
        <v>0.3905111589201341</v>
      </c>
      <c r="Z2418" s="24">
        <f t="shared" si="1159"/>
        <v>3067.9429159899769</v>
      </c>
      <c r="AA2418" s="24">
        <f t="shared" si="1160"/>
        <v>21958.136111185111</v>
      </c>
      <c r="AB2418" s="24">
        <f t="shared" si="1173"/>
        <v>794.05687027879139</v>
      </c>
      <c r="AC2418" s="24">
        <f t="shared" si="1174"/>
        <v>683.12434148704847</v>
      </c>
      <c r="AE2418" s="14">
        <f t="shared" si="1175"/>
        <v>200</v>
      </c>
      <c r="AF2418" s="24">
        <f t="shared" si="1179"/>
        <v>500</v>
      </c>
      <c r="AG2418" s="3">
        <f t="shared" si="1176"/>
        <v>-1</v>
      </c>
      <c r="AH2418" s="3">
        <f>IF(AC2418&lt;=450,AthetaR30_0,IF(AC2418&gt;=650,AthetaR30_2,(IF(AC2418&lt;=550,AthetaR30_0+(AthetaR30_1-AthetaR30_0)/100*(AC2418-450),AthetaR30_1+(AthetaR30_2-AthetaR30_1)/100*(AC2418-450)))))</f>
        <v>0</v>
      </c>
      <c r="AI2418" s="3">
        <f>IF(AD2418&lt;=450,AthetaR60_0,IF(AD2418&gt;=650,AthetaR60_2,(IF(AD2418&lt;=550,AthetaR60_0+(AthetaR60_1-AthetaR60_0)/100*(AD2418-450),AthetaR60_1+(AthetaR60_2-AthetaR60_1)/100*(AD2418-450)))))</f>
        <v>0.5</v>
      </c>
      <c r="AJ2418" s="3">
        <f>IF(AE2418&lt;=450,AthetaR90_0,IF(AE2418&gt;=650,AthetaR90_2,(IF(AE2418&lt;=550,AthetaR90_0+(AthetaR90_1-AthetaR90_0)/100*(AE2418-450),AthetaR90_1+(AthetaR90_2-AthetaR90_1)/100*(AE2418-450)))))</f>
        <v>1.3</v>
      </c>
      <c r="AK2418" s="3">
        <f>IF(AF2418&lt;=450,AthetaR120_0,IF(AF2418&gt;=650,AthetaR120_2,(IF(AF2418&lt;=550,AthetaR120_0+(AthetaR120_1-AthetaR120_0)/100*(AF2418-450),AthetaR120_1+(AthetaR120_2-AthetaR120_1)/100*(AF2418-450)))))</f>
        <v>1.54</v>
      </c>
      <c r="AL2418" s="24">
        <f t="shared" si="1177"/>
        <v>794.05687027879139</v>
      </c>
      <c r="AM2418" s="14">
        <f t="shared" si="1178"/>
        <v>660.12832734517167</v>
      </c>
    </row>
    <row r="2419" spans="2:39" x14ac:dyDescent="0.25">
      <c r="B2419" s="3">
        <f t="shared" si="1161"/>
        <v>12005</v>
      </c>
      <c r="C2419" s="14">
        <f t="shared" si="1162"/>
        <v>200.08333333333334</v>
      </c>
      <c r="D2419" s="11">
        <f t="shared" si="1163"/>
        <v>1125.5773873632909</v>
      </c>
      <c r="E2419" s="11">
        <f t="shared" si="1149"/>
        <v>959.56150670862121</v>
      </c>
      <c r="F2419" s="11">
        <f t="shared" si="1164"/>
        <v>517.62327280303407</v>
      </c>
      <c r="G2419" s="11">
        <f t="shared" si="1150"/>
        <v>794.26588752292548</v>
      </c>
      <c r="H2419" s="11">
        <f t="shared" si="1151"/>
        <v>683.27567478905303</v>
      </c>
      <c r="I2419" s="24">
        <f t="shared" si="1165"/>
        <v>517.62327280303407</v>
      </c>
      <c r="J2419" s="12">
        <f t="shared" si="1152"/>
        <v>0.16995657898717142</v>
      </c>
      <c r="K2419" s="24">
        <f t="shared" si="1153"/>
        <v>680.20370985537033</v>
      </c>
      <c r="L2419" s="12">
        <f t="shared" si="1166"/>
        <v>0.15409536435262944</v>
      </c>
      <c r="M2419" s="24">
        <f t="shared" si="1167"/>
        <v>794.26588752292548</v>
      </c>
      <c r="N2419" s="12">
        <f t="shared" si="1154"/>
        <v>0.46614861309181921</v>
      </c>
      <c r="O2419" s="24">
        <f t="shared" si="1155"/>
        <v>826.66837924375307</v>
      </c>
      <c r="P2419" s="12">
        <f t="shared" si="1168"/>
        <v>0.2091283957586228</v>
      </c>
      <c r="Q2419" s="24">
        <f t="shared" si="1169"/>
        <v>683.27567478905303</v>
      </c>
      <c r="R2419" s="12">
        <f t="shared" si="1156"/>
        <v>0.23455601683753088</v>
      </c>
      <c r="S2419" s="24">
        <f t="shared" si="1157"/>
        <v>903.59086932330229</v>
      </c>
      <c r="T2419" s="12">
        <f t="shared" si="1170"/>
        <v>0.15120152390834718</v>
      </c>
      <c r="W2419" s="24">
        <f t="shared" si="1171"/>
        <v>837.02050287929012</v>
      </c>
      <c r="X2419" s="24">
        <f t="shared" si="1172"/>
        <v>713.08069680907852</v>
      </c>
      <c r="Y2419" s="13">
        <f t="shared" si="1158"/>
        <v>0.39055060352553728</v>
      </c>
      <c r="Z2419" s="24">
        <f t="shared" si="1159"/>
        <v>3063.5250957332773</v>
      </c>
      <c r="AA2419" s="24">
        <f t="shared" si="1160"/>
        <v>21943.2904255373</v>
      </c>
      <c r="AB2419" s="24">
        <f t="shared" si="1173"/>
        <v>794.26588752292548</v>
      </c>
      <c r="AC2419" s="24">
        <f t="shared" si="1174"/>
        <v>683.27567478905303</v>
      </c>
      <c r="AE2419" s="14">
        <f t="shared" si="1175"/>
        <v>200.08333333333334</v>
      </c>
      <c r="AF2419" s="24">
        <f t="shared" si="1179"/>
        <v>500</v>
      </c>
      <c r="AG2419" s="3">
        <f t="shared" si="1176"/>
        <v>-1</v>
      </c>
      <c r="AH2419" s="3">
        <f>IF(AC2419&lt;=450,AthetaR30_0,IF(AC2419&gt;=650,AthetaR30_2,(IF(AC2419&lt;=550,AthetaR30_0+(AthetaR30_1-AthetaR30_0)/100*(AC2419-450),AthetaR30_1+(AthetaR30_2-AthetaR30_1)/100*(AC2419-450)))))</f>
        <v>0</v>
      </c>
      <c r="AI2419" s="3">
        <f>IF(AD2419&lt;=450,AthetaR60_0,IF(AD2419&gt;=650,AthetaR60_2,(IF(AD2419&lt;=550,AthetaR60_0+(AthetaR60_1-AthetaR60_0)/100*(AD2419-450),AthetaR60_1+(AthetaR60_2-AthetaR60_1)/100*(AD2419-450)))))</f>
        <v>0.5</v>
      </c>
      <c r="AJ2419" s="3">
        <f>IF(AE2419&lt;=450,AthetaR90_0,IF(AE2419&gt;=650,AthetaR90_2,(IF(AE2419&lt;=550,AthetaR90_0+(AthetaR90_1-AthetaR90_0)/100*(AE2419-450),AthetaR90_1+(AthetaR90_2-AthetaR90_1)/100*(AE2419-450)))))</f>
        <v>1.3</v>
      </c>
      <c r="AK2419" s="3">
        <f>IF(AF2419&lt;=450,AthetaR120_0,IF(AF2419&gt;=650,AthetaR120_2,(IF(AF2419&lt;=550,AthetaR120_0+(AthetaR120_1-AthetaR120_0)/100*(AF2419-450),AthetaR120_1+(AthetaR120_2-AthetaR120_1)/100*(AF2419-450)))))</f>
        <v>1.54</v>
      </c>
      <c r="AL2419" s="24">
        <f t="shared" si="1177"/>
        <v>794.26588752292548</v>
      </c>
      <c r="AM2419" s="14">
        <f t="shared" si="1178"/>
        <v>660.24788363679374</v>
      </c>
    </row>
    <row r="2420" spans="2:39" x14ac:dyDescent="0.25">
      <c r="B2420" s="3">
        <f t="shared" si="1161"/>
        <v>12010</v>
      </c>
      <c r="C2420" s="14">
        <f t="shared" si="1162"/>
        <v>200.16666666666666</v>
      </c>
      <c r="D2420" s="11">
        <f t="shared" si="1163"/>
        <v>1125.6397392560993</v>
      </c>
      <c r="E2420" s="11">
        <f t="shared" si="1149"/>
        <v>959.77530505727316</v>
      </c>
      <c r="F2420" s="11">
        <f t="shared" si="1164"/>
        <v>517.77736816738673</v>
      </c>
      <c r="G2420" s="11">
        <f t="shared" si="1150"/>
        <v>794.47501591868411</v>
      </c>
      <c r="H2420" s="11">
        <f t="shared" si="1151"/>
        <v>683.42687631296133</v>
      </c>
      <c r="I2420" s="24">
        <f t="shared" si="1165"/>
        <v>517.77736816738673</v>
      </c>
      <c r="J2420" s="12">
        <f t="shared" si="1152"/>
        <v>0.16992546915838469</v>
      </c>
      <c r="K2420" s="24">
        <f t="shared" si="1153"/>
        <v>680.32824104577116</v>
      </c>
      <c r="L2420" s="12">
        <f t="shared" si="1166"/>
        <v>0.15404571580753057</v>
      </c>
      <c r="M2420" s="24">
        <f t="shared" si="1167"/>
        <v>794.47501591868411</v>
      </c>
      <c r="N2420" s="12">
        <f t="shared" si="1154"/>
        <v>0.46667248988050647</v>
      </c>
      <c r="O2420" s="24">
        <f t="shared" si="1155"/>
        <v>825.7403785897219</v>
      </c>
      <c r="P2420" s="12">
        <f t="shared" si="1168"/>
        <v>0.20923843788933774</v>
      </c>
      <c r="Q2420" s="24">
        <f t="shared" si="1169"/>
        <v>683.42687631296133</v>
      </c>
      <c r="R2420" s="12">
        <f t="shared" si="1156"/>
        <v>0.23438526492621295</v>
      </c>
      <c r="S2420" s="24">
        <f t="shared" si="1157"/>
        <v>904.24914392957908</v>
      </c>
      <c r="T2420" s="12">
        <f t="shared" si="1170"/>
        <v>0.15106948519261362</v>
      </c>
      <c r="W2420" s="24">
        <f t="shared" si="1171"/>
        <v>837.41105348281565</v>
      </c>
      <c r="X2420" s="24">
        <f t="shared" si="1172"/>
        <v>712.46380584304393</v>
      </c>
      <c r="Y2420" s="13">
        <f t="shared" si="1158"/>
        <v>0.39058692406180423</v>
      </c>
      <c r="Z2420" s="24">
        <f t="shared" si="1159"/>
        <v>3059.106289361438</v>
      </c>
      <c r="AA2420" s="24">
        <f t="shared" si="1160"/>
        <v>21928.399244603192</v>
      </c>
      <c r="AB2420" s="24">
        <f t="shared" si="1173"/>
        <v>794.47501591868411</v>
      </c>
      <c r="AC2420" s="24">
        <f t="shared" si="1174"/>
        <v>683.42687631296133</v>
      </c>
      <c r="AE2420" s="14">
        <f t="shared" si="1175"/>
        <v>200.16666666666666</v>
      </c>
      <c r="AF2420" s="24">
        <f t="shared" si="1179"/>
        <v>500</v>
      </c>
      <c r="AG2420" s="3">
        <f t="shared" si="1176"/>
        <v>-1</v>
      </c>
      <c r="AH2420" s="3">
        <f>IF(AC2420&lt;=450,AthetaR30_0,IF(AC2420&gt;=650,AthetaR30_2,(IF(AC2420&lt;=550,AthetaR30_0+(AthetaR30_1-AthetaR30_0)/100*(AC2420-450),AthetaR30_1+(AthetaR30_2-AthetaR30_1)/100*(AC2420-450)))))</f>
        <v>0</v>
      </c>
      <c r="AI2420" s="3">
        <f>IF(AD2420&lt;=450,AthetaR60_0,IF(AD2420&gt;=650,AthetaR60_2,(IF(AD2420&lt;=550,AthetaR60_0+(AthetaR60_1-AthetaR60_0)/100*(AD2420-450),AthetaR60_1+(AthetaR60_2-AthetaR60_1)/100*(AD2420-450)))))</f>
        <v>0.5</v>
      </c>
      <c r="AJ2420" s="3">
        <f>IF(AE2420&lt;=450,AthetaR90_0,IF(AE2420&gt;=650,AthetaR90_2,(IF(AE2420&lt;=550,AthetaR90_0+(AthetaR90_1-AthetaR90_0)/100*(AE2420-450),AthetaR90_1+(AthetaR90_2-AthetaR90_1)/100*(AE2420-450)))))</f>
        <v>1.3</v>
      </c>
      <c r="AK2420" s="3">
        <f>IF(AF2420&lt;=450,AthetaR120_0,IF(AF2420&gt;=650,AthetaR120_2,(IF(AF2420&lt;=550,AthetaR120_0+(AthetaR120_1-AthetaR120_0)/100*(AF2420-450),AthetaR120_1+(AthetaR120_2-AthetaR120_1)/100*(AF2420-450)))))</f>
        <v>1.54</v>
      </c>
      <c r="AL2420" s="24">
        <f t="shared" si="1177"/>
        <v>794.47501591868411</v>
      </c>
      <c r="AM2420" s="14">
        <f t="shared" si="1178"/>
        <v>660.36729808143866</v>
      </c>
    </row>
    <row r="2421" spans="2:39" x14ac:dyDescent="0.25">
      <c r="B2421" s="3">
        <f t="shared" si="1161"/>
        <v>12015</v>
      </c>
      <c r="C2421" s="14">
        <f t="shared" si="1162"/>
        <v>200.25</v>
      </c>
      <c r="D2421" s="11">
        <f t="shared" si="1163"/>
        <v>1125.7020652121798</v>
      </c>
      <c r="E2421" s="11">
        <f t="shared" si="1149"/>
        <v>959.98910340592533</v>
      </c>
      <c r="F2421" s="11">
        <f t="shared" si="1164"/>
        <v>517.9314138831943</v>
      </c>
      <c r="G2421" s="11">
        <f t="shared" si="1150"/>
        <v>794.68425435657343</v>
      </c>
      <c r="H2421" s="11">
        <f t="shared" si="1151"/>
        <v>683.57794579815391</v>
      </c>
      <c r="I2421" s="24">
        <f t="shared" si="1165"/>
        <v>517.9314138831943</v>
      </c>
      <c r="J2421" s="12">
        <f t="shared" si="1152"/>
        <v>0.16989435989446866</v>
      </c>
      <c r="K2421" s="24">
        <f t="shared" si="1153"/>
        <v>680.45281558028387</v>
      </c>
      <c r="L2421" s="12">
        <f t="shared" si="1166"/>
        <v>0.1539960808467101</v>
      </c>
      <c r="M2421" s="24">
        <f t="shared" si="1167"/>
        <v>794.68425435657343</v>
      </c>
      <c r="N2421" s="12">
        <f t="shared" si="1154"/>
        <v>0.46719436712170093</v>
      </c>
      <c r="O2421" s="24">
        <f t="shared" si="1155"/>
        <v>824.81798923520932</v>
      </c>
      <c r="P2421" s="12">
        <f t="shared" si="1168"/>
        <v>0.20934737614408783</v>
      </c>
      <c r="Q2421" s="24">
        <f t="shared" si="1169"/>
        <v>683.57794579815391</v>
      </c>
      <c r="R2421" s="12">
        <f t="shared" si="1156"/>
        <v>0.23421396473526757</v>
      </c>
      <c r="S2421" s="24">
        <f t="shared" si="1157"/>
        <v>904.91049668534833</v>
      </c>
      <c r="T2421" s="12">
        <f t="shared" si="1170"/>
        <v>0.15093718469819592</v>
      </c>
      <c r="W2421" s="24">
        <f t="shared" si="1171"/>
        <v>837.80164040687748</v>
      </c>
      <c r="X2421" s="24">
        <f t="shared" si="1172"/>
        <v>711.85136981147423</v>
      </c>
      <c r="Y2421" s="13">
        <f t="shared" si="1158"/>
        <v>0.39062014355182778</v>
      </c>
      <c r="Z2421" s="24">
        <f t="shared" si="1159"/>
        <v>3054.6865749761964</v>
      </c>
      <c r="AA2421" s="24">
        <f t="shared" si="1160"/>
        <v>21913.462989173651</v>
      </c>
      <c r="AB2421" s="24">
        <f t="shared" si="1173"/>
        <v>794.68425435657343</v>
      </c>
      <c r="AC2421" s="24">
        <f t="shared" si="1174"/>
        <v>683.57794579815391</v>
      </c>
      <c r="AE2421" s="14">
        <f t="shared" si="1175"/>
        <v>200.25</v>
      </c>
      <c r="AF2421" s="24">
        <f t="shared" si="1179"/>
        <v>500</v>
      </c>
      <c r="AG2421" s="3">
        <f t="shared" si="1176"/>
        <v>-1</v>
      </c>
      <c r="AH2421" s="3">
        <f>IF(AC2421&lt;=450,AthetaR30_0,IF(AC2421&gt;=650,AthetaR30_2,(IF(AC2421&lt;=550,AthetaR30_0+(AthetaR30_1-AthetaR30_0)/100*(AC2421-450),AthetaR30_1+(AthetaR30_2-AthetaR30_1)/100*(AC2421-450)))))</f>
        <v>0</v>
      </c>
      <c r="AI2421" s="3">
        <f>IF(AD2421&lt;=450,AthetaR60_0,IF(AD2421&gt;=650,AthetaR60_2,(IF(AD2421&lt;=550,AthetaR60_0+(AthetaR60_1-AthetaR60_0)/100*(AD2421-450),AthetaR60_1+(AthetaR60_2-AthetaR60_1)/100*(AD2421-450)))))</f>
        <v>0.5</v>
      </c>
      <c r="AJ2421" s="3">
        <f>IF(AE2421&lt;=450,AthetaR90_0,IF(AE2421&gt;=650,AthetaR90_2,(IF(AE2421&lt;=550,AthetaR90_0+(AthetaR90_1-AthetaR90_0)/100*(AE2421-450),AthetaR90_1+(AthetaR90_2-AthetaR90_1)/100*(AE2421-450)))))</f>
        <v>1.3</v>
      </c>
      <c r="AK2421" s="3">
        <f>IF(AF2421&lt;=450,AthetaR120_0,IF(AF2421&gt;=650,AthetaR120_2,(IF(AF2421&lt;=550,AthetaR120_0+(AthetaR120_1-AthetaR120_0)/100*(AF2421-450),AthetaR120_1+(AthetaR120_2-AthetaR120_1)/100*(AF2421-450)))))</f>
        <v>1.54</v>
      </c>
      <c r="AL2421" s="24">
        <f t="shared" si="1177"/>
        <v>794.68425435657343</v>
      </c>
      <c r="AM2421" s="14">
        <f t="shared" si="1178"/>
        <v>660.48657065449595</v>
      </c>
    </row>
    <row r="2422" spans="2:39" x14ac:dyDescent="0.25">
      <c r="B2422" s="3">
        <f t="shared" si="1161"/>
        <v>12020</v>
      </c>
      <c r="C2422" s="14">
        <f t="shared" si="1162"/>
        <v>200.33333333333334</v>
      </c>
      <c r="D2422" s="11">
        <f t="shared" si="1163"/>
        <v>1125.764365253101</v>
      </c>
      <c r="E2422" s="11">
        <f t="shared" si="1149"/>
        <v>960.2029017545774</v>
      </c>
      <c r="F2422" s="11">
        <f t="shared" si="1164"/>
        <v>518.08540996404099</v>
      </c>
      <c r="G2422" s="11">
        <f t="shared" si="1150"/>
        <v>794.89360173271757</v>
      </c>
      <c r="H2422" s="11">
        <f t="shared" si="1151"/>
        <v>683.72888298285216</v>
      </c>
      <c r="I2422" s="24">
        <f t="shared" si="1165"/>
        <v>518.08540996404099</v>
      </c>
      <c r="J2422" s="12">
        <f t="shared" si="1152"/>
        <v>0.16986325120630516</v>
      </c>
      <c r="K2422" s="24">
        <f t="shared" si="1153"/>
        <v>680.57743343788138</v>
      </c>
      <c r="L2422" s="12">
        <f t="shared" si="1166"/>
        <v>0.15394645947910177</v>
      </c>
      <c r="M2422" s="24">
        <f t="shared" si="1167"/>
        <v>794.89360173271757</v>
      </c>
      <c r="N2422" s="12">
        <f t="shared" si="1154"/>
        <v>0.46771425329082061</v>
      </c>
      <c r="O2422" s="24">
        <f t="shared" si="1155"/>
        <v>823.90116563698166</v>
      </c>
      <c r="P2422" s="12">
        <f t="shared" si="1168"/>
        <v>0.20945521611898299</v>
      </c>
      <c r="Q2422" s="24">
        <f t="shared" si="1169"/>
        <v>683.72888298285216</v>
      </c>
      <c r="R2422" s="12">
        <f t="shared" si="1156"/>
        <v>0.23404211411557985</v>
      </c>
      <c r="S2422" s="24">
        <f t="shared" si="1157"/>
        <v>905.57494731298425</v>
      </c>
      <c r="T2422" s="12">
        <f t="shared" si="1170"/>
        <v>0.15080462126106273</v>
      </c>
      <c r="W2422" s="24">
        <f t="shared" si="1171"/>
        <v>838.1922605504293</v>
      </c>
      <c r="X2422" s="24">
        <f t="shared" si="1172"/>
        <v>711.24334544765452</v>
      </c>
      <c r="Y2422" s="13">
        <f t="shared" si="1158"/>
        <v>0.39065028490341763</v>
      </c>
      <c r="Z2422" s="24">
        <f t="shared" si="1159"/>
        <v>3050.2660301037026</v>
      </c>
      <c r="AA2422" s="24">
        <f t="shared" si="1160"/>
        <v>21898.482078495283</v>
      </c>
      <c r="AB2422" s="24">
        <f t="shared" si="1173"/>
        <v>794.89360173271757</v>
      </c>
      <c r="AC2422" s="24">
        <f t="shared" si="1174"/>
        <v>683.72888298285216</v>
      </c>
      <c r="AE2422" s="14">
        <f t="shared" si="1175"/>
        <v>200.33333333333334</v>
      </c>
      <c r="AF2422" s="24">
        <f t="shared" si="1179"/>
        <v>500</v>
      </c>
      <c r="AG2422" s="3">
        <f t="shared" si="1176"/>
        <v>-1</v>
      </c>
      <c r="AH2422" s="3">
        <f>IF(AC2422&lt;=450,AthetaR30_0,IF(AC2422&gt;=650,AthetaR30_2,(IF(AC2422&lt;=550,AthetaR30_0+(AthetaR30_1-AthetaR30_0)/100*(AC2422-450),AthetaR30_1+(AthetaR30_2-AthetaR30_1)/100*(AC2422-450)))))</f>
        <v>0</v>
      </c>
      <c r="AI2422" s="3">
        <f>IF(AD2422&lt;=450,AthetaR60_0,IF(AD2422&gt;=650,AthetaR60_2,(IF(AD2422&lt;=550,AthetaR60_0+(AthetaR60_1-AthetaR60_0)/100*(AD2422-450),AthetaR60_1+(AthetaR60_2-AthetaR60_1)/100*(AD2422-450)))))</f>
        <v>0.5</v>
      </c>
      <c r="AJ2422" s="3">
        <f>IF(AE2422&lt;=450,AthetaR90_0,IF(AE2422&gt;=650,AthetaR90_2,(IF(AE2422&lt;=550,AthetaR90_0+(AthetaR90_1-AthetaR90_0)/100*(AE2422-450),AthetaR90_1+(AthetaR90_2-AthetaR90_1)/100*(AE2422-450)))))</f>
        <v>1.3</v>
      </c>
      <c r="AK2422" s="3">
        <f>IF(AF2422&lt;=450,AthetaR120_0,IF(AF2422&gt;=650,AthetaR120_2,(IF(AF2422&lt;=550,AthetaR120_0+(AthetaR120_1-AthetaR120_0)/100*(AF2422-450),AthetaR120_1+(AthetaR120_2-AthetaR120_1)/100*(AF2422-450)))))</f>
        <v>1.54</v>
      </c>
      <c r="AL2422" s="24">
        <f t="shared" si="1177"/>
        <v>794.89360173271757</v>
      </c>
      <c r="AM2422" s="14">
        <f t="shared" si="1178"/>
        <v>660.60570132889302</v>
      </c>
    </row>
    <row r="2423" spans="2:39" x14ac:dyDescent="0.25">
      <c r="B2423" s="3">
        <f t="shared" si="1161"/>
        <v>12025</v>
      </c>
      <c r="C2423" s="14">
        <f t="shared" si="1162"/>
        <v>200.41666666666666</v>
      </c>
      <c r="D2423" s="11">
        <f t="shared" si="1163"/>
        <v>1125.8266394004049</v>
      </c>
      <c r="E2423" s="11">
        <f t="shared" si="1149"/>
        <v>960.41670010322946</v>
      </c>
      <c r="F2423" s="11">
        <f t="shared" si="1164"/>
        <v>518.23935642352012</v>
      </c>
      <c r="G2423" s="11">
        <f t="shared" si="1150"/>
        <v>795.10305694883652</v>
      </c>
      <c r="H2423" s="11">
        <f t="shared" si="1151"/>
        <v>683.8796876041132</v>
      </c>
      <c r="I2423" s="24">
        <f t="shared" si="1165"/>
        <v>518.23935642352012</v>
      </c>
      <c r="J2423" s="12">
        <f t="shared" si="1152"/>
        <v>0.16983214310477132</v>
      </c>
      <c r="K2423" s="24">
        <f t="shared" si="1153"/>
        <v>680.70209459750629</v>
      </c>
      <c r="L2423" s="12">
        <f t="shared" si="1166"/>
        <v>0.15389685171360398</v>
      </c>
      <c r="M2423" s="24">
        <f t="shared" si="1167"/>
        <v>795.10305694883652</v>
      </c>
      <c r="N2423" s="12">
        <f t="shared" si="1154"/>
        <v>0.46823215684099534</v>
      </c>
      <c r="O2423" s="24">
        <f t="shared" si="1155"/>
        <v>822.98986270222531</v>
      </c>
      <c r="P2423" s="12">
        <f t="shared" si="1168"/>
        <v>0.20956196338824432</v>
      </c>
      <c r="Q2423" s="24">
        <f t="shared" si="1169"/>
        <v>683.8796876041132</v>
      </c>
      <c r="R2423" s="12">
        <f t="shared" si="1156"/>
        <v>0.23386971091011433</v>
      </c>
      <c r="S2423" s="24">
        <f t="shared" si="1157"/>
        <v>906.24251569154217</v>
      </c>
      <c r="T2423" s="12">
        <f t="shared" si="1170"/>
        <v>0.15067179371224679</v>
      </c>
      <c r="W2423" s="24">
        <f t="shared" si="1171"/>
        <v>838.58291083533277</v>
      </c>
      <c r="X2423" s="24">
        <f t="shared" si="1172"/>
        <v>710.63968999942222</v>
      </c>
      <c r="Y2423" s="13">
        <f t="shared" si="1158"/>
        <v>0.39067737090942589</v>
      </c>
      <c r="Z2423" s="24">
        <f t="shared" si="1159"/>
        <v>3045.844731697417</v>
      </c>
      <c r="AA2423" s="24">
        <f t="shared" si="1160"/>
        <v>21883.456930272878</v>
      </c>
      <c r="AB2423" s="24">
        <f t="shared" si="1173"/>
        <v>795.10305694883652</v>
      </c>
      <c r="AC2423" s="24">
        <f t="shared" si="1174"/>
        <v>683.8796876041132</v>
      </c>
      <c r="AE2423" s="14">
        <f t="shared" si="1175"/>
        <v>200.41666666666666</v>
      </c>
      <c r="AF2423" s="24">
        <f t="shared" si="1179"/>
        <v>500</v>
      </c>
      <c r="AG2423" s="3">
        <f t="shared" si="1176"/>
        <v>-1</v>
      </c>
      <c r="AH2423" s="3">
        <f>IF(AC2423&lt;=450,AthetaR30_0,IF(AC2423&gt;=650,AthetaR30_2,(IF(AC2423&lt;=550,AthetaR30_0+(AthetaR30_1-AthetaR30_0)/100*(AC2423-450),AthetaR30_1+(AthetaR30_2-AthetaR30_1)/100*(AC2423-450)))))</f>
        <v>0</v>
      </c>
      <c r="AI2423" s="3">
        <f>IF(AD2423&lt;=450,AthetaR60_0,IF(AD2423&gt;=650,AthetaR60_2,(IF(AD2423&lt;=550,AthetaR60_0+(AthetaR60_1-AthetaR60_0)/100*(AD2423-450),AthetaR60_1+(AthetaR60_2-AthetaR60_1)/100*(AD2423-450)))))</f>
        <v>0.5</v>
      </c>
      <c r="AJ2423" s="3">
        <f>IF(AE2423&lt;=450,AthetaR90_0,IF(AE2423&gt;=650,AthetaR90_2,(IF(AE2423&lt;=550,AthetaR90_0+(AthetaR90_1-AthetaR90_0)/100*(AE2423-450),AthetaR90_1+(AthetaR90_2-AthetaR90_1)/100*(AE2423-450)))))</f>
        <v>1.3</v>
      </c>
      <c r="AK2423" s="3">
        <f>IF(AF2423&lt;=450,AthetaR120_0,IF(AF2423&gt;=650,AthetaR120_2,(IF(AF2423&lt;=550,AthetaR120_0+(AthetaR120_1-AthetaR120_0)/100*(AF2423-450),AthetaR120_1+(AthetaR120_2-AthetaR120_1)/100*(AF2423-450)))))</f>
        <v>1.54</v>
      </c>
      <c r="AL2423" s="24">
        <f t="shared" si="1177"/>
        <v>795.10305694883652</v>
      </c>
      <c r="AM2423" s="14">
        <f t="shared" si="1178"/>
        <v>660.72469007509733</v>
      </c>
    </row>
    <row r="2424" spans="2:39" x14ac:dyDescent="0.25">
      <c r="B2424" s="3">
        <f t="shared" si="1161"/>
        <v>12030</v>
      </c>
      <c r="C2424" s="14">
        <f t="shared" si="1162"/>
        <v>200.5</v>
      </c>
      <c r="D2424" s="11">
        <f t="shared" si="1163"/>
        <v>1125.8888876756073</v>
      </c>
      <c r="E2424" s="11">
        <f t="shared" si="1149"/>
        <v>960.63049845188152</v>
      </c>
      <c r="F2424" s="11">
        <f t="shared" si="1164"/>
        <v>518.39325327523375</v>
      </c>
      <c r="G2424" s="11">
        <f t="shared" si="1150"/>
        <v>795.31261891222482</v>
      </c>
      <c r="H2424" s="11">
        <f t="shared" si="1151"/>
        <v>684.03035939782546</v>
      </c>
      <c r="I2424" s="24">
        <f t="shared" si="1165"/>
        <v>518.39325327523375</v>
      </c>
      <c r="J2424" s="12">
        <f t="shared" si="1152"/>
        <v>0.16980103560074034</v>
      </c>
      <c r="K2424" s="24">
        <f t="shared" si="1153"/>
        <v>680.82679903806934</v>
      </c>
      <c r="L2424" s="12">
        <f t="shared" si="1166"/>
        <v>0.15384725755909245</v>
      </c>
      <c r="M2424" s="24">
        <f t="shared" si="1167"/>
        <v>795.31261891222482</v>
      </c>
      <c r="N2424" s="12">
        <f t="shared" si="1154"/>
        <v>0.4687480862027853</v>
      </c>
      <c r="O2424" s="24">
        <f t="shared" si="1155"/>
        <v>822.08403578341449</v>
      </c>
      <c r="P2424" s="12">
        <f t="shared" si="1168"/>
        <v>0.20966762350417645</v>
      </c>
      <c r="Q2424" s="24">
        <f t="shared" si="1169"/>
        <v>684.03035939782546</v>
      </c>
      <c r="R2424" s="12">
        <f t="shared" si="1156"/>
        <v>0.2336967529539111</v>
      </c>
      <c r="S2424" s="24">
        <f t="shared" si="1157"/>
        <v>906.91322185821866</v>
      </c>
      <c r="T2424" s="12">
        <f t="shared" si="1170"/>
        <v>0.15053870087785187</v>
      </c>
      <c r="W2424" s="24">
        <f t="shared" si="1171"/>
        <v>838.9735882062422</v>
      </c>
      <c r="X2424" s="24">
        <f t="shared" si="1172"/>
        <v>710.04036122205844</v>
      </c>
      <c r="Y2424" s="13">
        <f t="shared" si="1158"/>
        <v>0.39070142424790255</v>
      </c>
      <c r="Z2424" s="24">
        <f t="shared" si="1159"/>
        <v>3041.422756140983</v>
      </c>
      <c r="AA2424" s="24">
        <f t="shared" si="1160"/>
        <v>21868.387960672982</v>
      </c>
      <c r="AB2424" s="24">
        <f t="shared" si="1173"/>
        <v>795.31261891222482</v>
      </c>
      <c r="AC2424" s="24">
        <f t="shared" si="1174"/>
        <v>684.03035939782546</v>
      </c>
      <c r="AE2424" s="14">
        <f t="shared" si="1175"/>
        <v>200.5</v>
      </c>
      <c r="AF2424" s="24">
        <f t="shared" si="1179"/>
        <v>500</v>
      </c>
      <c r="AG2424" s="3">
        <f t="shared" si="1176"/>
        <v>-1</v>
      </c>
      <c r="AH2424" s="3">
        <f>IF(AC2424&lt;=450,AthetaR30_0,IF(AC2424&gt;=650,AthetaR30_2,(IF(AC2424&lt;=550,AthetaR30_0+(AthetaR30_1-AthetaR30_0)/100*(AC2424-450),AthetaR30_1+(AthetaR30_2-AthetaR30_1)/100*(AC2424-450)))))</f>
        <v>0</v>
      </c>
      <c r="AI2424" s="3">
        <f>IF(AD2424&lt;=450,AthetaR60_0,IF(AD2424&gt;=650,AthetaR60_2,(IF(AD2424&lt;=550,AthetaR60_0+(AthetaR60_1-AthetaR60_0)/100*(AD2424-450),AthetaR60_1+(AthetaR60_2-AthetaR60_1)/100*(AD2424-450)))))</f>
        <v>0.5</v>
      </c>
      <c r="AJ2424" s="3">
        <f>IF(AE2424&lt;=450,AthetaR90_0,IF(AE2424&gt;=650,AthetaR90_2,(IF(AE2424&lt;=550,AthetaR90_0+(AthetaR90_1-AthetaR90_0)/100*(AE2424-450),AthetaR90_1+(AthetaR90_2-AthetaR90_1)/100*(AE2424-450)))))</f>
        <v>1.3</v>
      </c>
      <c r="AK2424" s="3">
        <f>IF(AF2424&lt;=450,AthetaR120_0,IF(AF2424&gt;=650,AthetaR120_2,(IF(AF2424&lt;=550,AthetaR120_0+(AthetaR120_1-AthetaR120_0)/100*(AF2424-450),AthetaR120_1+(AthetaR120_2-AthetaR120_1)/100*(AF2424-450)))))</f>
        <v>1.54</v>
      </c>
      <c r="AL2424" s="24">
        <f t="shared" si="1177"/>
        <v>795.31261891222482</v>
      </c>
      <c r="AM2424" s="14">
        <f t="shared" si="1178"/>
        <v>660.84353686111683</v>
      </c>
    </row>
    <row r="2425" spans="2:39" x14ac:dyDescent="0.25">
      <c r="B2425" s="3">
        <f t="shared" si="1161"/>
        <v>12035</v>
      </c>
      <c r="C2425" s="14">
        <f t="shared" si="1162"/>
        <v>200.58333333333334</v>
      </c>
      <c r="D2425" s="11">
        <f t="shared" si="1163"/>
        <v>1125.951110100196</v>
      </c>
      <c r="E2425" s="11">
        <f t="shared" si="1149"/>
        <v>960.84429680053358</v>
      </c>
      <c r="F2425" s="11">
        <f t="shared" si="1164"/>
        <v>518.5471005327928</v>
      </c>
      <c r="G2425" s="11">
        <f t="shared" si="1150"/>
        <v>795.52228653572899</v>
      </c>
      <c r="H2425" s="11">
        <f t="shared" si="1151"/>
        <v>684.18089809870332</v>
      </c>
      <c r="I2425" s="24">
        <f t="shared" si="1165"/>
        <v>518.5471005327928</v>
      </c>
      <c r="J2425" s="12">
        <f t="shared" si="1152"/>
        <v>0.16976992870508101</v>
      </c>
      <c r="K2425" s="24">
        <f t="shared" si="1153"/>
        <v>680.95154673845002</v>
      </c>
      <c r="L2425" s="12">
        <f t="shared" si="1166"/>
        <v>0.15379767702444641</v>
      </c>
      <c r="M2425" s="24">
        <f t="shared" si="1167"/>
        <v>795.52228653572899</v>
      </c>
      <c r="N2425" s="12">
        <f t="shared" si="1154"/>
        <v>0.46926204978390551</v>
      </c>
      <c r="O2425" s="24">
        <f t="shared" si="1155"/>
        <v>821.18364067324615</v>
      </c>
      <c r="P2425" s="12">
        <f t="shared" si="1168"/>
        <v>0.20977220199718805</v>
      </c>
      <c r="Q2425" s="24">
        <f t="shared" si="1169"/>
        <v>684.18089809870332</v>
      </c>
      <c r="R2425" s="12">
        <f t="shared" si="1156"/>
        <v>0.23352323807408351</v>
      </c>
      <c r="S2425" s="24">
        <f t="shared" si="1157"/>
        <v>907.58708600982322</v>
      </c>
      <c r="T2425" s="12">
        <f t="shared" si="1170"/>
        <v>0.15040534157908089</v>
      </c>
      <c r="W2425" s="24">
        <f t="shared" si="1171"/>
        <v>839.36428963049013</v>
      </c>
      <c r="X2425" s="24">
        <f t="shared" si="1172"/>
        <v>709.44531737128682</v>
      </c>
      <c r="Y2425" s="13">
        <f t="shared" si="1158"/>
        <v>0.39072246748225192</v>
      </c>
      <c r="Z2425" s="24">
        <f t="shared" si="1159"/>
        <v>3037.0001792510861</v>
      </c>
      <c r="AA2425" s="24">
        <f t="shared" si="1160"/>
        <v>21853.275584326679</v>
      </c>
      <c r="AB2425" s="24">
        <f t="shared" si="1173"/>
        <v>795.52228653572899</v>
      </c>
      <c r="AC2425" s="24">
        <f t="shared" si="1174"/>
        <v>684.18089809870332</v>
      </c>
      <c r="AE2425" s="14">
        <f t="shared" si="1175"/>
        <v>200.58333333333334</v>
      </c>
      <c r="AF2425" s="24">
        <f t="shared" si="1179"/>
        <v>500</v>
      </c>
      <c r="AG2425" s="3">
        <f t="shared" si="1176"/>
        <v>-1</v>
      </c>
      <c r="AH2425" s="3">
        <f>IF(AC2425&lt;=450,AthetaR30_0,IF(AC2425&gt;=650,AthetaR30_2,(IF(AC2425&lt;=550,AthetaR30_0+(AthetaR30_1-AthetaR30_0)/100*(AC2425-450),AthetaR30_1+(AthetaR30_2-AthetaR30_1)/100*(AC2425-450)))))</f>
        <v>0</v>
      </c>
      <c r="AI2425" s="3">
        <f>IF(AD2425&lt;=450,AthetaR60_0,IF(AD2425&gt;=650,AthetaR60_2,(IF(AD2425&lt;=550,AthetaR60_0+(AthetaR60_1-AthetaR60_0)/100*(AD2425-450),AthetaR60_1+(AthetaR60_2-AthetaR60_1)/100*(AD2425-450)))))</f>
        <v>0.5</v>
      </c>
      <c r="AJ2425" s="3">
        <f>IF(AE2425&lt;=450,AthetaR90_0,IF(AE2425&gt;=650,AthetaR90_2,(IF(AE2425&lt;=550,AthetaR90_0+(AthetaR90_1-AthetaR90_0)/100*(AE2425-450),AthetaR90_1+(AthetaR90_2-AthetaR90_1)/100*(AE2425-450)))))</f>
        <v>1.3</v>
      </c>
      <c r="AK2425" s="3">
        <f>IF(AF2425&lt;=450,AthetaR120_0,IF(AF2425&gt;=650,AthetaR120_2,(IF(AF2425&lt;=550,AthetaR120_0+(AthetaR120_1-AthetaR120_0)/100*(AF2425-450),AthetaR120_1+(AthetaR120_2-AthetaR120_1)/100*(AF2425-450)))))</f>
        <v>1.54</v>
      </c>
      <c r="AL2425" s="24">
        <f t="shared" si="1177"/>
        <v>795.52228653572899</v>
      </c>
      <c r="AM2425" s="14">
        <f t="shared" si="1178"/>
        <v>660.96224165250158</v>
      </c>
    </row>
    <row r="2426" spans="2:39" x14ac:dyDescent="0.25">
      <c r="B2426" s="3">
        <f t="shared" si="1161"/>
        <v>12040</v>
      </c>
      <c r="C2426" s="14">
        <f t="shared" si="1162"/>
        <v>200.66666666666666</v>
      </c>
      <c r="D2426" s="11">
        <f t="shared" si="1163"/>
        <v>1126.0133066956332</v>
      </c>
      <c r="E2426" s="11">
        <f t="shared" si="1149"/>
        <v>961.05809514918565</v>
      </c>
      <c r="F2426" s="11">
        <f t="shared" si="1164"/>
        <v>518.7008982098173</v>
      </c>
      <c r="G2426" s="11">
        <f t="shared" si="1150"/>
        <v>795.73205873772622</v>
      </c>
      <c r="H2426" s="11">
        <f t="shared" si="1151"/>
        <v>684.33130344028245</v>
      </c>
      <c r="I2426" s="24">
        <f t="shared" si="1165"/>
        <v>518.7008982098173</v>
      </c>
      <c r="J2426" s="12">
        <f t="shared" si="1152"/>
        <v>0.16973882242865784</v>
      </c>
      <c r="K2426" s="24">
        <f t="shared" si="1153"/>
        <v>681.07633767749701</v>
      </c>
      <c r="L2426" s="12">
        <f t="shared" si="1166"/>
        <v>0.15374811011849498</v>
      </c>
      <c r="M2426" s="24">
        <f t="shared" si="1167"/>
        <v>795.73205873772622</v>
      </c>
      <c r="N2426" s="12">
        <f t="shared" si="1154"/>
        <v>0.46977405596896077</v>
      </c>
      <c r="O2426" s="24">
        <f t="shared" si="1155"/>
        <v>820.28863359963555</v>
      </c>
      <c r="P2426" s="12">
        <f t="shared" si="1168"/>
        <v>0.20987570437558772</v>
      </c>
      <c r="Q2426" s="24">
        <f t="shared" si="1169"/>
        <v>684.33130344028245</v>
      </c>
      <c r="R2426" s="12">
        <f t="shared" si="1156"/>
        <v>0.23334916408981535</v>
      </c>
      <c r="S2426" s="24">
        <f t="shared" si="1157"/>
        <v>908.26412850426846</v>
      </c>
      <c r="T2426" s="12">
        <f t="shared" si="1170"/>
        <v>0.15027171463215261</v>
      </c>
      <c r="W2426" s="24">
        <f t="shared" si="1171"/>
        <v>839.75501209797244</v>
      </c>
      <c r="X2426" s="24">
        <f t="shared" si="1172"/>
        <v>708.8545171963824</v>
      </c>
      <c r="Y2426" s="13">
        <f t="shared" si="1158"/>
        <v>0.390740523061402</v>
      </c>
      <c r="Z2426" s="24">
        <f t="shared" si="1159"/>
        <v>3032.5770762803304</v>
      </c>
      <c r="AA2426" s="24">
        <f t="shared" si="1160"/>
        <v>21838.120214332434</v>
      </c>
      <c r="AB2426" s="24">
        <f t="shared" si="1173"/>
        <v>795.73205873772622</v>
      </c>
      <c r="AC2426" s="24">
        <f t="shared" si="1174"/>
        <v>684.33130344028245</v>
      </c>
      <c r="AE2426" s="14">
        <f t="shared" si="1175"/>
        <v>200.66666666666666</v>
      </c>
      <c r="AF2426" s="24">
        <f t="shared" si="1179"/>
        <v>500</v>
      </c>
      <c r="AG2426" s="3">
        <f t="shared" si="1176"/>
        <v>-1</v>
      </c>
      <c r="AH2426" s="3">
        <f>IF(AC2426&lt;=450,AthetaR30_0,IF(AC2426&gt;=650,AthetaR30_2,(IF(AC2426&lt;=550,AthetaR30_0+(AthetaR30_1-AthetaR30_0)/100*(AC2426-450),AthetaR30_1+(AthetaR30_2-AthetaR30_1)/100*(AC2426-450)))))</f>
        <v>0</v>
      </c>
      <c r="AI2426" s="3">
        <f>IF(AD2426&lt;=450,AthetaR60_0,IF(AD2426&gt;=650,AthetaR60_2,(IF(AD2426&lt;=550,AthetaR60_0+(AthetaR60_1-AthetaR60_0)/100*(AD2426-450),AthetaR60_1+(AthetaR60_2-AthetaR60_1)/100*(AD2426-450)))))</f>
        <v>0.5</v>
      </c>
      <c r="AJ2426" s="3">
        <f>IF(AE2426&lt;=450,AthetaR90_0,IF(AE2426&gt;=650,AthetaR90_2,(IF(AE2426&lt;=550,AthetaR90_0+(AthetaR90_1-AthetaR90_0)/100*(AE2426-450),AthetaR90_1+(AthetaR90_2-AthetaR90_1)/100*(AE2426-450)))))</f>
        <v>1.3</v>
      </c>
      <c r="AK2426" s="3">
        <f>IF(AF2426&lt;=450,AthetaR120_0,IF(AF2426&gt;=650,AthetaR120_2,(IF(AF2426&lt;=550,AthetaR120_0+(AthetaR120_1-AthetaR120_0)/100*(AF2426-450),AthetaR120_1+(AthetaR120_2-AthetaR120_1)/100*(AF2426-450)))))</f>
        <v>1.54</v>
      </c>
      <c r="AL2426" s="24">
        <f t="shared" si="1177"/>
        <v>795.73205873772622</v>
      </c>
      <c r="AM2426" s="14">
        <f t="shared" si="1178"/>
        <v>661.08080441234506</v>
      </c>
    </row>
    <row r="2427" spans="2:39" x14ac:dyDescent="0.25">
      <c r="B2427" s="3">
        <f t="shared" si="1161"/>
        <v>12045</v>
      </c>
      <c r="C2427" s="14">
        <f t="shared" si="1162"/>
        <v>200.75</v>
      </c>
      <c r="D2427" s="11">
        <f t="shared" si="1163"/>
        <v>1126.0754774833538</v>
      </c>
      <c r="E2427" s="11">
        <f t="shared" si="1149"/>
        <v>961.27189349783771</v>
      </c>
      <c r="F2427" s="11">
        <f t="shared" si="1164"/>
        <v>518.8546463199358</v>
      </c>
      <c r="G2427" s="11">
        <f t="shared" si="1150"/>
        <v>795.9419344421018</v>
      </c>
      <c r="H2427" s="11">
        <f t="shared" si="1151"/>
        <v>684.48157515491459</v>
      </c>
      <c r="I2427" s="24">
        <f t="shared" si="1165"/>
        <v>518.8546463199358</v>
      </c>
      <c r="J2427" s="12">
        <f t="shared" si="1152"/>
        <v>0.16970771678233118</v>
      </c>
      <c r="K2427" s="24">
        <f t="shared" si="1153"/>
        <v>681.2011718340276</v>
      </c>
      <c r="L2427" s="12">
        <f t="shared" si="1166"/>
        <v>0.15369855685006728</v>
      </c>
      <c r="M2427" s="24">
        <f t="shared" si="1167"/>
        <v>795.9419344421018</v>
      </c>
      <c r="N2427" s="12">
        <f t="shared" si="1154"/>
        <v>0.47028411311918611</v>
      </c>
      <c r="O2427" s="24">
        <f t="shared" si="1155"/>
        <v>819.39897122077889</v>
      </c>
      <c r="P2427" s="12">
        <f t="shared" si="1168"/>
        <v>0.2099781361256762</v>
      </c>
      <c r="Q2427" s="24">
        <f t="shared" si="1169"/>
        <v>684.48157515491459</v>
      </c>
      <c r="R2427" s="12">
        <f t="shared" si="1156"/>
        <v>0.23317452881235923</v>
      </c>
      <c r="S2427" s="24">
        <f t="shared" si="1157"/>
        <v>908.94436986207324</v>
      </c>
      <c r="T2427" s="12">
        <f t="shared" si="1170"/>
        <v>0.15013781884836305</v>
      </c>
      <c r="W2427" s="24">
        <f t="shared" si="1171"/>
        <v>840.14575262103381</v>
      </c>
      <c r="X2427" s="24">
        <f t="shared" si="1172"/>
        <v>708.26791993338509</v>
      </c>
      <c r="Y2427" s="13">
        <f t="shared" si="1158"/>
        <v>0.39075561331999537</v>
      </c>
      <c r="Z2427" s="24">
        <f t="shared" si="1159"/>
        <v>3028.1535219200978</v>
      </c>
      <c r="AA2427" s="24">
        <f t="shared" si="1160"/>
        <v>21822.922262259595</v>
      </c>
      <c r="AB2427" s="24">
        <f t="shared" si="1173"/>
        <v>795.9419344421018</v>
      </c>
      <c r="AC2427" s="24">
        <f t="shared" si="1174"/>
        <v>684.48157515491459</v>
      </c>
      <c r="AE2427" s="14">
        <f t="shared" si="1175"/>
        <v>200.75</v>
      </c>
      <c r="AF2427" s="24">
        <f t="shared" si="1179"/>
        <v>500</v>
      </c>
      <c r="AG2427" s="3">
        <f t="shared" si="1176"/>
        <v>-1</v>
      </c>
      <c r="AH2427" s="3">
        <f>IF(AC2427&lt;=450,AthetaR30_0,IF(AC2427&gt;=650,AthetaR30_2,(IF(AC2427&lt;=550,AthetaR30_0+(AthetaR30_1-AthetaR30_0)/100*(AC2427-450),AthetaR30_1+(AthetaR30_2-AthetaR30_1)/100*(AC2427-450)))))</f>
        <v>0</v>
      </c>
      <c r="AI2427" s="3">
        <f>IF(AD2427&lt;=450,AthetaR60_0,IF(AD2427&gt;=650,AthetaR60_2,(IF(AD2427&lt;=550,AthetaR60_0+(AthetaR60_1-AthetaR60_0)/100*(AD2427-450),AthetaR60_1+(AthetaR60_2-AthetaR60_1)/100*(AD2427-450)))))</f>
        <v>0.5</v>
      </c>
      <c r="AJ2427" s="3">
        <f>IF(AE2427&lt;=450,AthetaR90_0,IF(AE2427&gt;=650,AthetaR90_2,(IF(AE2427&lt;=550,AthetaR90_0+(AthetaR90_1-AthetaR90_0)/100*(AE2427-450),AthetaR90_1+(AthetaR90_2-AthetaR90_1)/100*(AE2427-450)))))</f>
        <v>1.3</v>
      </c>
      <c r="AK2427" s="3">
        <f>IF(AF2427&lt;=450,AthetaR120_0,IF(AF2427&gt;=650,AthetaR120_2,(IF(AF2427&lt;=550,AthetaR120_0+(AthetaR120_1-AthetaR120_0)/100*(AF2427-450),AthetaR120_1+(AthetaR120_2-AthetaR120_1)/100*(AF2427-450)))))</f>
        <v>1.54</v>
      </c>
      <c r="AL2427" s="24">
        <f t="shared" si="1177"/>
        <v>795.9419344421018</v>
      </c>
      <c r="AM2427" s="14">
        <f t="shared" si="1178"/>
        <v>661.1992251012847</v>
      </c>
    </row>
    <row r="2428" spans="2:39" x14ac:dyDescent="0.25">
      <c r="B2428" s="3">
        <f t="shared" si="1161"/>
        <v>12050</v>
      </c>
      <c r="C2428" s="14">
        <f t="shared" si="1162"/>
        <v>200.83333333333334</v>
      </c>
      <c r="D2428" s="11">
        <f t="shared" si="1163"/>
        <v>1126.1376224847659</v>
      </c>
      <c r="E2428" s="11">
        <f t="shared" si="1149"/>
        <v>961.48569184648977</v>
      </c>
      <c r="F2428" s="11">
        <f t="shared" si="1164"/>
        <v>519.00834487678583</v>
      </c>
      <c r="G2428" s="11">
        <f t="shared" si="1150"/>
        <v>796.15191257822744</v>
      </c>
      <c r="H2428" s="11">
        <f t="shared" si="1151"/>
        <v>684.631712973763</v>
      </c>
      <c r="I2428" s="24">
        <f t="shared" si="1165"/>
        <v>519.00834487678583</v>
      </c>
      <c r="J2428" s="12">
        <f t="shared" si="1152"/>
        <v>0.16967661177695681</v>
      </c>
      <c r="K2428" s="24">
        <f t="shared" si="1153"/>
        <v>681.32604918682841</v>
      </c>
      <c r="L2428" s="12">
        <f t="shared" si="1166"/>
        <v>0.15364901722796928</v>
      </c>
      <c r="M2428" s="24">
        <f t="shared" si="1167"/>
        <v>796.15191257822744</v>
      </c>
      <c r="N2428" s="12">
        <f t="shared" si="1154"/>
        <v>0.47079222957219713</v>
      </c>
      <c r="O2428" s="24">
        <f t="shared" si="1155"/>
        <v>818.51461062027386</v>
      </c>
      <c r="P2428" s="12">
        <f t="shared" si="1168"/>
        <v>0.2100795027116365</v>
      </c>
      <c r="Q2428" s="24">
        <f t="shared" si="1169"/>
        <v>684.631712973763</v>
      </c>
      <c r="R2428" s="12">
        <f t="shared" si="1156"/>
        <v>0.2329993300450349</v>
      </c>
      <c r="S2428" s="24">
        <f t="shared" si="1157"/>
        <v>909.62783076788537</v>
      </c>
      <c r="T2428" s="12">
        <f t="shared" si="1170"/>
        <v>0.15000365303404425</v>
      </c>
      <c r="W2428" s="24">
        <f t="shared" si="1171"/>
        <v>840.53650823435385</v>
      </c>
      <c r="X2428" s="24">
        <f t="shared" si="1172"/>
        <v>707.68548529841792</v>
      </c>
      <c r="Y2428" s="13">
        <f t="shared" si="1158"/>
        <v>0.39076776047857908</v>
      </c>
      <c r="Z2428" s="24">
        <f t="shared" si="1159"/>
        <v>3023.7295903033983</v>
      </c>
      <c r="AA2428" s="24">
        <f t="shared" si="1160"/>
        <v>21807.682138151038</v>
      </c>
      <c r="AB2428" s="24">
        <f t="shared" si="1173"/>
        <v>796.15191257822744</v>
      </c>
      <c r="AC2428" s="24">
        <f t="shared" si="1174"/>
        <v>684.631712973763</v>
      </c>
      <c r="AE2428" s="14">
        <f t="shared" si="1175"/>
        <v>200.83333333333334</v>
      </c>
      <c r="AF2428" s="24">
        <f t="shared" si="1179"/>
        <v>500</v>
      </c>
      <c r="AG2428" s="3">
        <f t="shared" si="1176"/>
        <v>-1</v>
      </c>
      <c r="AH2428" s="3">
        <f>IF(AC2428&lt;=450,AthetaR30_0,IF(AC2428&gt;=650,AthetaR30_2,(IF(AC2428&lt;=550,AthetaR30_0+(AthetaR30_1-AthetaR30_0)/100*(AC2428-450),AthetaR30_1+(AthetaR30_2-AthetaR30_1)/100*(AC2428-450)))))</f>
        <v>0</v>
      </c>
      <c r="AI2428" s="3">
        <f>IF(AD2428&lt;=450,AthetaR60_0,IF(AD2428&gt;=650,AthetaR60_2,(IF(AD2428&lt;=550,AthetaR60_0+(AthetaR60_1-AthetaR60_0)/100*(AD2428-450),AthetaR60_1+(AthetaR60_2-AthetaR60_1)/100*(AD2428-450)))))</f>
        <v>0.5</v>
      </c>
      <c r="AJ2428" s="3">
        <f>IF(AE2428&lt;=450,AthetaR90_0,IF(AE2428&gt;=650,AthetaR90_2,(IF(AE2428&lt;=550,AthetaR90_0+(AthetaR90_1-AthetaR90_0)/100*(AE2428-450),AthetaR90_1+(AthetaR90_2-AthetaR90_1)/100*(AE2428-450)))))</f>
        <v>1.3</v>
      </c>
      <c r="AK2428" s="3">
        <f>IF(AF2428&lt;=450,AthetaR120_0,IF(AF2428&gt;=650,AthetaR120_2,(IF(AF2428&lt;=550,AthetaR120_0+(AthetaR120_1-AthetaR120_0)/100*(AF2428-450),AthetaR120_1+(AthetaR120_2-AthetaR120_1)/100*(AF2428-450)))))</f>
        <v>1.54</v>
      </c>
      <c r="AL2428" s="24">
        <f t="shared" si="1177"/>
        <v>796.15191257822744</v>
      </c>
      <c r="AM2428" s="14">
        <f t="shared" si="1178"/>
        <v>661.31750367750408</v>
      </c>
    </row>
    <row r="2429" spans="2:39" x14ac:dyDescent="0.25">
      <c r="B2429" s="3">
        <f t="shared" si="1161"/>
        <v>12055</v>
      </c>
      <c r="C2429" s="14">
        <f t="shared" si="1162"/>
        <v>200.91666666666666</v>
      </c>
      <c r="D2429" s="11">
        <f t="shared" si="1163"/>
        <v>1126.1997417212513</v>
      </c>
      <c r="E2429" s="11">
        <f t="shared" si="1149"/>
        <v>961.69949019514183</v>
      </c>
      <c r="F2429" s="11">
        <f t="shared" si="1164"/>
        <v>519.16199389401379</v>
      </c>
      <c r="G2429" s="11">
        <f t="shared" si="1150"/>
        <v>796.3619920809391</v>
      </c>
      <c r="H2429" s="11">
        <f t="shared" si="1151"/>
        <v>684.78171662679699</v>
      </c>
      <c r="I2429" s="24">
        <f t="shared" si="1165"/>
        <v>519.16199389401379</v>
      </c>
      <c r="J2429" s="12">
        <f t="shared" si="1152"/>
        <v>0.16964550742338619</v>
      </c>
      <c r="K2429" s="24">
        <f t="shared" si="1153"/>
        <v>681.45096971465523</v>
      </c>
      <c r="L2429" s="12">
        <f t="shared" si="1166"/>
        <v>0.15359949126097971</v>
      </c>
      <c r="M2429" s="24">
        <f t="shared" si="1167"/>
        <v>796.3619920809391</v>
      </c>
      <c r="N2429" s="12">
        <f t="shared" si="1154"/>
        <v>0.47129841364174674</v>
      </c>
      <c r="O2429" s="24">
        <f t="shared" si="1155"/>
        <v>817.63550930230417</v>
      </c>
      <c r="P2429" s="12">
        <f t="shared" si="1168"/>
        <v>0.21017980957548105</v>
      </c>
      <c r="Q2429" s="24">
        <f t="shared" si="1169"/>
        <v>684.78171662679699</v>
      </c>
      <c r="R2429" s="12">
        <f t="shared" si="1156"/>
        <v>0.23282356558322945</v>
      </c>
      <c r="S2429" s="24">
        <f t="shared" si="1157"/>
        <v>910.31453207201525</v>
      </c>
      <c r="T2429" s="12">
        <f t="shared" si="1170"/>
        <v>0.14986921599055217</v>
      </c>
      <c r="W2429" s="24">
        <f t="shared" si="1171"/>
        <v>840.92727599483237</v>
      </c>
      <c r="X2429" s="24">
        <f t="shared" si="1172"/>
        <v>707.1071734811087</v>
      </c>
      <c r="Y2429" s="13">
        <f t="shared" si="1158"/>
        <v>0.39077698664381483</v>
      </c>
      <c r="Z2429" s="24">
        <f t="shared" si="1159"/>
        <v>3019.3053550077366</v>
      </c>
      <c r="AA2429" s="24">
        <f t="shared" si="1160"/>
        <v>21792.40025052644</v>
      </c>
      <c r="AB2429" s="24">
        <f t="shared" si="1173"/>
        <v>796.3619920809391</v>
      </c>
      <c r="AC2429" s="24">
        <f t="shared" si="1174"/>
        <v>684.78171662679699</v>
      </c>
      <c r="AE2429" s="14">
        <f t="shared" si="1175"/>
        <v>200.91666666666666</v>
      </c>
      <c r="AF2429" s="24">
        <f t="shared" si="1179"/>
        <v>500</v>
      </c>
      <c r="AG2429" s="3">
        <f t="shared" si="1176"/>
        <v>-1</v>
      </c>
      <c r="AH2429" s="3">
        <f>IF(AC2429&lt;=450,AthetaR30_0,IF(AC2429&gt;=650,AthetaR30_2,(IF(AC2429&lt;=550,AthetaR30_0+(AthetaR30_1-AthetaR30_0)/100*(AC2429-450),AthetaR30_1+(AthetaR30_2-AthetaR30_1)/100*(AC2429-450)))))</f>
        <v>0</v>
      </c>
      <c r="AI2429" s="3">
        <f>IF(AD2429&lt;=450,AthetaR60_0,IF(AD2429&gt;=650,AthetaR60_2,(IF(AD2429&lt;=550,AthetaR60_0+(AthetaR60_1-AthetaR60_0)/100*(AD2429-450),AthetaR60_1+(AthetaR60_2-AthetaR60_1)/100*(AD2429-450)))))</f>
        <v>0.5</v>
      </c>
      <c r="AJ2429" s="3">
        <f>IF(AE2429&lt;=450,AthetaR90_0,IF(AE2429&gt;=650,AthetaR90_2,(IF(AE2429&lt;=550,AthetaR90_0+(AthetaR90_1-AthetaR90_0)/100*(AE2429-450),AthetaR90_1+(AthetaR90_2-AthetaR90_1)/100*(AE2429-450)))))</f>
        <v>1.3</v>
      </c>
      <c r="AK2429" s="3">
        <f>IF(AF2429&lt;=450,AthetaR120_0,IF(AF2429&gt;=650,AthetaR120_2,(IF(AF2429&lt;=550,AthetaR120_0+(AthetaR120_1-AthetaR120_0)/100*(AF2429-450),AthetaR120_1+(AthetaR120_2-AthetaR120_1)/100*(AF2429-450)))))</f>
        <v>1.54</v>
      </c>
      <c r="AL2429" s="24">
        <f t="shared" si="1177"/>
        <v>796.3619920809391</v>
      </c>
      <c r="AM2429" s="14">
        <f t="shared" si="1178"/>
        <v>661.4356400967331</v>
      </c>
    </row>
    <row r="2430" spans="2:39" x14ac:dyDescent="0.25">
      <c r="B2430" s="3">
        <f t="shared" si="1161"/>
        <v>12060</v>
      </c>
      <c r="C2430" s="14">
        <f t="shared" si="1162"/>
        <v>201</v>
      </c>
      <c r="D2430" s="11">
        <f t="shared" si="1163"/>
        <v>1126.2618352141651</v>
      </c>
      <c r="E2430" s="11">
        <f t="shared" si="1149"/>
        <v>961.9132885437939</v>
      </c>
      <c r="F2430" s="11">
        <f t="shared" si="1164"/>
        <v>519.31559338527472</v>
      </c>
      <c r="G2430" s="11">
        <f t="shared" si="1150"/>
        <v>796.5721718905146</v>
      </c>
      <c r="H2430" s="11">
        <f t="shared" si="1151"/>
        <v>684.93158584278751</v>
      </c>
      <c r="I2430" s="24">
        <f t="shared" si="1165"/>
        <v>519.31559338527472</v>
      </c>
      <c r="J2430" s="12">
        <f t="shared" si="1152"/>
        <v>0.16961440373246631</v>
      </c>
      <c r="K2430" s="24">
        <f t="shared" si="1153"/>
        <v>681.57593339623327</v>
      </c>
      <c r="L2430" s="12">
        <f t="shared" si="1166"/>
        <v>0.15354997895786202</v>
      </c>
      <c r="M2430" s="24">
        <f t="shared" si="1167"/>
        <v>796.5721718905146</v>
      </c>
      <c r="N2430" s="12">
        <f t="shared" si="1154"/>
        <v>0.47180267361748895</v>
      </c>
      <c r="O2430" s="24">
        <f t="shared" si="1155"/>
        <v>816.76162518688466</v>
      </c>
      <c r="P2430" s="12">
        <f t="shared" si="1168"/>
        <v>0.21027906213704639</v>
      </c>
      <c r="Q2430" s="24">
        <f t="shared" si="1169"/>
        <v>684.93158584278751</v>
      </c>
      <c r="R2430" s="12">
        <f t="shared" si="1156"/>
        <v>0.23264723321439632</v>
      </c>
      <c r="S2430" s="24">
        <f t="shared" si="1157"/>
        <v>911.00449479199119</v>
      </c>
      <c r="T2430" s="12">
        <f t="shared" si="1170"/>
        <v>0.14973450651427397</v>
      </c>
      <c r="W2430" s="24">
        <f t="shared" si="1171"/>
        <v>841.31805298147617</v>
      </c>
      <c r="X2430" s="24">
        <f t="shared" si="1172"/>
        <v>706.5329451381109</v>
      </c>
      <c r="Y2430" s="13">
        <f t="shared" si="1158"/>
        <v>0.39078331380869569</v>
      </c>
      <c r="Z2430" s="24">
        <f t="shared" si="1159"/>
        <v>3014.880889057943</v>
      </c>
      <c r="AA2430" s="24">
        <f t="shared" si="1160"/>
        <v>21777.077006385276</v>
      </c>
      <c r="AB2430" s="24">
        <f t="shared" si="1173"/>
        <v>796.5721718905146</v>
      </c>
      <c r="AC2430" s="24">
        <f t="shared" si="1174"/>
        <v>684.93158584278751</v>
      </c>
      <c r="AE2430" s="14">
        <f t="shared" si="1175"/>
        <v>201</v>
      </c>
      <c r="AF2430" s="24">
        <f t="shared" si="1179"/>
        <v>500</v>
      </c>
      <c r="AG2430" s="3">
        <f t="shared" si="1176"/>
        <v>-1</v>
      </c>
      <c r="AH2430" s="3">
        <f>IF(AC2430&lt;=450,AthetaR30_0,IF(AC2430&gt;=650,AthetaR30_2,(IF(AC2430&lt;=550,AthetaR30_0+(AthetaR30_1-AthetaR30_0)/100*(AC2430-450),AthetaR30_1+(AthetaR30_2-AthetaR30_1)/100*(AC2430-450)))))</f>
        <v>0</v>
      </c>
      <c r="AI2430" s="3">
        <f>IF(AD2430&lt;=450,AthetaR60_0,IF(AD2430&gt;=650,AthetaR60_2,(IF(AD2430&lt;=550,AthetaR60_0+(AthetaR60_1-AthetaR60_0)/100*(AD2430-450),AthetaR60_1+(AthetaR60_2-AthetaR60_1)/100*(AD2430-450)))))</f>
        <v>0.5</v>
      </c>
      <c r="AJ2430" s="3">
        <f>IF(AE2430&lt;=450,AthetaR90_0,IF(AE2430&gt;=650,AthetaR90_2,(IF(AE2430&lt;=550,AthetaR90_0+(AthetaR90_1-AthetaR90_0)/100*(AE2430-450),AthetaR90_1+(AthetaR90_2-AthetaR90_1)/100*(AE2430-450)))))</f>
        <v>1.3</v>
      </c>
      <c r="AK2430" s="3">
        <f>IF(AF2430&lt;=450,AthetaR120_0,IF(AF2430&gt;=650,AthetaR120_2,(IF(AF2430&lt;=550,AthetaR120_0+(AthetaR120_1-AthetaR120_0)/100*(AF2430-450),AthetaR120_1+(AthetaR120_2-AthetaR120_1)/100*(AF2430-450)))))</f>
        <v>1.54</v>
      </c>
      <c r="AL2430" s="24">
        <f t="shared" si="1177"/>
        <v>796.5721718905146</v>
      </c>
      <c r="AM2430" s="14">
        <f t="shared" si="1178"/>
        <v>661.55363431224998</v>
      </c>
    </row>
    <row r="2431" spans="2:39" x14ac:dyDescent="0.25">
      <c r="B2431" s="3">
        <f t="shared" si="1161"/>
        <v>12065</v>
      </c>
      <c r="C2431" s="14">
        <f t="shared" si="1162"/>
        <v>201.08333333333334</v>
      </c>
      <c r="D2431" s="11">
        <f t="shared" si="1163"/>
        <v>1126.3239029848357</v>
      </c>
      <c r="E2431" s="11">
        <f t="shared" si="1149"/>
        <v>962.12708689244607</v>
      </c>
      <c r="F2431" s="11">
        <f t="shared" si="1164"/>
        <v>519.46914336423254</v>
      </c>
      <c r="G2431" s="11">
        <f t="shared" si="1150"/>
        <v>796.78245095265163</v>
      </c>
      <c r="H2431" s="11">
        <f t="shared" si="1151"/>
        <v>685.08132034930179</v>
      </c>
      <c r="I2431" s="24">
        <f t="shared" si="1165"/>
        <v>519.46914336423254</v>
      </c>
      <c r="J2431" s="12">
        <f t="shared" si="1152"/>
        <v>0.16958330071503974</v>
      </c>
      <c r="K2431" s="24">
        <f t="shared" si="1153"/>
        <v>681.7009402102567</v>
      </c>
      <c r="L2431" s="12">
        <f t="shared" si="1166"/>
        <v>0.15350048032736405</v>
      </c>
      <c r="M2431" s="24">
        <f t="shared" si="1167"/>
        <v>796.78245095265163</v>
      </c>
      <c r="N2431" s="12">
        <f t="shared" si="1154"/>
        <v>0.47230501776475187</v>
      </c>
      <c r="O2431" s="24">
        <f t="shared" si="1155"/>
        <v>815.89291660516483</v>
      </c>
      <c r="P2431" s="12">
        <f t="shared" si="1168"/>
        <v>0.21037726579395744</v>
      </c>
      <c r="Q2431" s="24">
        <f t="shared" si="1169"/>
        <v>685.08132034930179</v>
      </c>
      <c r="R2431" s="12">
        <f t="shared" si="1156"/>
        <v>0.23247033071805628</v>
      </c>
      <c r="S2431" s="24">
        <f t="shared" si="1157"/>
        <v>911.69774011412721</v>
      </c>
      <c r="T2431" s="12">
        <f t="shared" si="1170"/>
        <v>0.14959952339662105</v>
      </c>
      <c r="W2431" s="24">
        <f t="shared" si="1171"/>
        <v>841.70883629528487</v>
      </c>
      <c r="X2431" s="24">
        <f t="shared" si="1172"/>
        <v>705.96276138672556</v>
      </c>
      <c r="Y2431" s="13">
        <f t="shared" si="1158"/>
        <v>0.39078676385277544</v>
      </c>
      <c r="Z2431" s="24">
        <f t="shared" si="1159"/>
        <v>3010.4562649290301</v>
      </c>
      <c r="AA2431" s="24">
        <f t="shared" si="1160"/>
        <v>21761.712811209974</v>
      </c>
      <c r="AB2431" s="24">
        <f t="shared" si="1173"/>
        <v>796.78245095265163</v>
      </c>
      <c r="AC2431" s="24">
        <f t="shared" si="1174"/>
        <v>685.08132034930179</v>
      </c>
      <c r="AE2431" s="14">
        <f t="shared" si="1175"/>
        <v>201.08333333333334</v>
      </c>
      <c r="AF2431" s="24">
        <f t="shared" si="1179"/>
        <v>500</v>
      </c>
      <c r="AG2431" s="3">
        <f t="shared" si="1176"/>
        <v>-1</v>
      </c>
      <c r="AH2431" s="3">
        <f>IF(AC2431&lt;=450,AthetaR30_0,IF(AC2431&gt;=650,AthetaR30_2,(IF(AC2431&lt;=550,AthetaR30_0+(AthetaR30_1-AthetaR30_0)/100*(AC2431-450),AthetaR30_1+(AthetaR30_2-AthetaR30_1)/100*(AC2431-450)))))</f>
        <v>0</v>
      </c>
      <c r="AI2431" s="3">
        <f>IF(AD2431&lt;=450,AthetaR60_0,IF(AD2431&gt;=650,AthetaR60_2,(IF(AD2431&lt;=550,AthetaR60_0+(AthetaR60_1-AthetaR60_0)/100*(AD2431-450),AthetaR60_1+(AthetaR60_2-AthetaR60_1)/100*(AD2431-450)))))</f>
        <v>0.5</v>
      </c>
      <c r="AJ2431" s="3">
        <f>IF(AE2431&lt;=450,AthetaR90_0,IF(AE2431&gt;=650,AthetaR90_2,(IF(AE2431&lt;=550,AthetaR90_0+(AthetaR90_1-AthetaR90_0)/100*(AE2431-450),AthetaR90_1+(AthetaR90_2-AthetaR90_1)/100*(AE2431-450)))))</f>
        <v>1.3</v>
      </c>
      <c r="AK2431" s="3">
        <f>IF(AF2431&lt;=450,AthetaR120_0,IF(AF2431&gt;=650,AthetaR120_2,(IF(AF2431&lt;=550,AthetaR120_0+(AthetaR120_1-AthetaR120_0)/100*(AF2431-450),AthetaR120_1+(AthetaR120_2-AthetaR120_1)/100*(AF2431-450)))))</f>
        <v>1.54</v>
      </c>
      <c r="AL2431" s="24">
        <f t="shared" si="1177"/>
        <v>796.78245095265163</v>
      </c>
      <c r="AM2431" s="14">
        <f t="shared" si="1178"/>
        <v>661.67148627488211</v>
      </c>
    </row>
    <row r="2432" spans="2:39" x14ac:dyDescent="0.25">
      <c r="B2432" s="3">
        <f t="shared" si="1161"/>
        <v>12070</v>
      </c>
      <c r="C2432" s="14">
        <f t="shared" si="1162"/>
        <v>201.16666666666666</v>
      </c>
      <c r="D2432" s="11">
        <f t="shared" si="1163"/>
        <v>1126.3859450545656</v>
      </c>
      <c r="E2432" s="11">
        <f t="shared" si="1149"/>
        <v>962.34088524109802</v>
      </c>
      <c r="F2432" s="11">
        <f t="shared" si="1164"/>
        <v>519.62264384455989</v>
      </c>
      <c r="G2432" s="11">
        <f t="shared" si="1150"/>
        <v>796.99282821844554</v>
      </c>
      <c r="H2432" s="11">
        <f t="shared" si="1151"/>
        <v>685.23091987269845</v>
      </c>
      <c r="I2432" s="24">
        <f t="shared" si="1165"/>
        <v>519.62264384455989</v>
      </c>
      <c r="J2432" s="12">
        <f t="shared" si="1152"/>
        <v>0.1695521983819443</v>
      </c>
      <c r="K2432" s="24">
        <f t="shared" si="1153"/>
        <v>681.82599013539016</v>
      </c>
      <c r="L2432" s="12">
        <f t="shared" si="1166"/>
        <v>0.1534509953781989</v>
      </c>
      <c r="M2432" s="24">
        <f t="shared" si="1167"/>
        <v>796.99282821844554</v>
      </c>
      <c r="N2432" s="12">
        <f t="shared" si="1154"/>
        <v>0.47280545432431637</v>
      </c>
      <c r="O2432" s="24">
        <f t="shared" si="1155"/>
        <v>815.02934229479138</v>
      </c>
      <c r="P2432" s="12">
        <f t="shared" si="1168"/>
        <v>0.21047442592154159</v>
      </c>
      <c r="Q2432" s="24">
        <f t="shared" si="1169"/>
        <v>685.23091987269845</v>
      </c>
      <c r="R2432" s="12">
        <f t="shared" si="1156"/>
        <v>0.23229285586579862</v>
      </c>
      <c r="S2432" s="24">
        <f t="shared" si="1157"/>
        <v>912.39428939510833</v>
      </c>
      <c r="T2432" s="12">
        <f t="shared" si="1170"/>
        <v>0.14946426542399541</v>
      </c>
      <c r="W2432" s="24">
        <f t="shared" si="1171"/>
        <v>842.09962305913768</v>
      </c>
      <c r="X2432" s="24">
        <f t="shared" si="1172"/>
        <v>705.3965837986193</v>
      </c>
      <c r="Y2432" s="13">
        <f t="shared" si="1158"/>
        <v>0.39078735854240298</v>
      </c>
      <c r="Z2432" s="24">
        <f t="shared" si="1159"/>
        <v>3006.0315545490084</v>
      </c>
      <c r="AA2432" s="24">
        <f t="shared" si="1160"/>
        <v>21746.308068968752</v>
      </c>
      <c r="AB2432" s="24">
        <f t="shared" si="1173"/>
        <v>796.99282821844554</v>
      </c>
      <c r="AC2432" s="24">
        <f t="shared" si="1174"/>
        <v>685.23091987269845</v>
      </c>
      <c r="AE2432" s="14">
        <f t="shared" si="1175"/>
        <v>201.16666666666666</v>
      </c>
      <c r="AF2432" s="24">
        <f t="shared" si="1179"/>
        <v>500</v>
      </c>
      <c r="AG2432" s="3">
        <f t="shared" si="1176"/>
        <v>-1</v>
      </c>
      <c r="AH2432" s="3">
        <f>IF(AC2432&lt;=450,AthetaR30_0,IF(AC2432&gt;=650,AthetaR30_2,(IF(AC2432&lt;=550,AthetaR30_0+(AthetaR30_1-AthetaR30_0)/100*(AC2432-450),AthetaR30_1+(AthetaR30_2-AthetaR30_1)/100*(AC2432-450)))))</f>
        <v>0</v>
      </c>
      <c r="AI2432" s="3">
        <f>IF(AD2432&lt;=450,AthetaR60_0,IF(AD2432&gt;=650,AthetaR60_2,(IF(AD2432&lt;=550,AthetaR60_0+(AthetaR60_1-AthetaR60_0)/100*(AD2432-450),AthetaR60_1+(AthetaR60_2-AthetaR60_1)/100*(AD2432-450)))))</f>
        <v>0.5</v>
      </c>
      <c r="AJ2432" s="3">
        <f>IF(AE2432&lt;=450,AthetaR90_0,IF(AE2432&gt;=650,AthetaR90_2,(IF(AE2432&lt;=550,AthetaR90_0+(AthetaR90_1-AthetaR90_0)/100*(AE2432-450),AthetaR90_1+(AthetaR90_2-AthetaR90_1)/100*(AE2432-450)))))</f>
        <v>1.3</v>
      </c>
      <c r="AK2432" s="3">
        <f>IF(AF2432&lt;=450,AthetaR120_0,IF(AF2432&gt;=650,AthetaR120_2,(IF(AF2432&lt;=550,AthetaR120_0+(AthetaR120_1-AthetaR120_0)/100*(AF2432-450),AthetaR120_1+(AthetaR120_2-AthetaR120_1)/100*(AF2432-450)))))</f>
        <v>1.54</v>
      </c>
      <c r="AL2432" s="24">
        <f t="shared" si="1177"/>
        <v>796.99282821844554</v>
      </c>
      <c r="AM2432" s="14">
        <f t="shared" si="1178"/>
        <v>661.78919593300679</v>
      </c>
    </row>
    <row r="2433" spans="2:39" x14ac:dyDescent="0.25">
      <c r="B2433" s="3">
        <f t="shared" si="1161"/>
        <v>12075</v>
      </c>
      <c r="C2433" s="14">
        <f t="shared" si="1162"/>
        <v>201.25</v>
      </c>
      <c r="D2433" s="11">
        <f t="shared" si="1163"/>
        <v>1126.44796144463</v>
      </c>
      <c r="E2433" s="11">
        <f t="shared" si="1149"/>
        <v>962.5546835897502</v>
      </c>
      <c r="F2433" s="11">
        <f t="shared" si="1164"/>
        <v>519.77609483993808</v>
      </c>
      <c r="G2433" s="11">
        <f t="shared" si="1150"/>
        <v>797.20330264436711</v>
      </c>
      <c r="H2433" s="11">
        <f t="shared" si="1151"/>
        <v>685.38038413812239</v>
      </c>
      <c r="I2433" s="24">
        <f t="shared" si="1165"/>
        <v>519.77609483993808</v>
      </c>
      <c r="J2433" s="12">
        <f t="shared" si="1152"/>
        <v>0.16952109674401378</v>
      </c>
      <c r="K2433" s="24">
        <f t="shared" si="1153"/>
        <v>681.95108315026641</v>
      </c>
      <c r="L2433" s="12">
        <f t="shared" si="1166"/>
        <v>0.15340152411907984</v>
      </c>
      <c r="M2433" s="24">
        <f t="shared" si="1167"/>
        <v>797.20330264436711</v>
      </c>
      <c r="N2433" s="12">
        <f t="shared" si="1154"/>
        <v>0.47330399151220232</v>
      </c>
      <c r="O2433" s="24">
        <f t="shared" si="1155"/>
        <v>814.17086139532967</v>
      </c>
      <c r="P2433" s="12">
        <f t="shared" si="1168"/>
        <v>0.21057054787289828</v>
      </c>
      <c r="Q2433" s="24">
        <f t="shared" si="1169"/>
        <v>685.38038413812239</v>
      </c>
      <c r="R2433" s="12">
        <f t="shared" si="1156"/>
        <v>0.23211480642128302</v>
      </c>
      <c r="S2433" s="24">
        <f t="shared" si="1157"/>
        <v>913.09416416359318</v>
      </c>
      <c r="T2433" s="12">
        <f t="shared" si="1170"/>
        <v>0.14932873137783045</v>
      </c>
      <c r="W2433" s="24">
        <f t="shared" si="1171"/>
        <v>842.4904104176801</v>
      </c>
      <c r="X2433" s="24">
        <f t="shared" si="1172"/>
        <v>704.83437439363945</v>
      </c>
      <c r="Y2433" s="13">
        <f t="shared" si="1158"/>
        <v>0.39078511953097733</v>
      </c>
      <c r="Z2433" s="24">
        <f t="shared" si="1159"/>
        <v>3001.6068293017524</v>
      </c>
      <c r="AA2433" s="24">
        <f t="shared" si="1160"/>
        <v>21730.863182119137</v>
      </c>
      <c r="AB2433" s="24">
        <f t="shared" si="1173"/>
        <v>797.20330264436711</v>
      </c>
      <c r="AC2433" s="24">
        <f t="shared" si="1174"/>
        <v>685.38038413812239</v>
      </c>
      <c r="AE2433" s="14">
        <f t="shared" si="1175"/>
        <v>201.25</v>
      </c>
      <c r="AF2433" s="24">
        <f t="shared" si="1179"/>
        <v>500</v>
      </c>
      <c r="AG2433" s="3">
        <f t="shared" si="1176"/>
        <v>-1</v>
      </c>
      <c r="AH2433" s="3">
        <f>IF(AC2433&lt;=450,AthetaR30_0,IF(AC2433&gt;=650,AthetaR30_2,(IF(AC2433&lt;=550,AthetaR30_0+(AthetaR30_1-AthetaR30_0)/100*(AC2433-450),AthetaR30_1+(AthetaR30_2-AthetaR30_1)/100*(AC2433-450)))))</f>
        <v>0</v>
      </c>
      <c r="AI2433" s="3">
        <f>IF(AD2433&lt;=450,AthetaR60_0,IF(AD2433&gt;=650,AthetaR60_2,(IF(AD2433&lt;=550,AthetaR60_0+(AthetaR60_1-AthetaR60_0)/100*(AD2433-450),AthetaR60_1+(AthetaR60_2-AthetaR60_1)/100*(AD2433-450)))))</f>
        <v>0.5</v>
      </c>
      <c r="AJ2433" s="3">
        <f>IF(AE2433&lt;=450,AthetaR90_0,IF(AE2433&gt;=650,AthetaR90_2,(IF(AE2433&lt;=550,AthetaR90_0+(AthetaR90_1-AthetaR90_0)/100*(AE2433-450),AthetaR90_1+(AthetaR90_2-AthetaR90_1)/100*(AE2433-450)))))</f>
        <v>1.3</v>
      </c>
      <c r="AK2433" s="3">
        <f>IF(AF2433&lt;=450,AthetaR120_0,IF(AF2433&gt;=650,AthetaR120_2,(IF(AF2433&lt;=550,AthetaR120_0+(AthetaR120_1-AthetaR120_0)/100*(AF2433-450),AthetaR120_1+(AthetaR120_2-AthetaR120_1)/100*(AF2433-450)))))</f>
        <v>1.54</v>
      </c>
      <c r="AL2433" s="24">
        <f t="shared" si="1177"/>
        <v>797.20330264436711</v>
      </c>
      <c r="AM2433" s="14">
        <f t="shared" si="1178"/>
        <v>661.9067632325532</v>
      </c>
    </row>
    <row r="2434" spans="2:39" x14ac:dyDescent="0.25">
      <c r="B2434" s="3">
        <f t="shared" si="1161"/>
        <v>12080</v>
      </c>
      <c r="C2434" s="14">
        <f t="shared" si="1162"/>
        <v>201.33333333333334</v>
      </c>
      <c r="D2434" s="11">
        <f t="shared" si="1163"/>
        <v>1126.5099521762784</v>
      </c>
      <c r="E2434" s="11">
        <f t="shared" si="1149"/>
        <v>962.76848193840237</v>
      </c>
      <c r="F2434" s="11">
        <f t="shared" si="1164"/>
        <v>519.92949636405717</v>
      </c>
      <c r="G2434" s="11">
        <f t="shared" si="1150"/>
        <v>797.41387319223998</v>
      </c>
      <c r="H2434" s="11">
        <f t="shared" si="1151"/>
        <v>685.52971286950026</v>
      </c>
      <c r="I2434" s="24">
        <f t="shared" si="1165"/>
        <v>519.92949636405717</v>
      </c>
      <c r="J2434" s="12">
        <f t="shared" si="1152"/>
        <v>0.1694899958120768</v>
      </c>
      <c r="K2434" s="24">
        <f t="shared" si="1153"/>
        <v>682.07621923348916</v>
      </c>
      <c r="L2434" s="12">
        <f t="shared" si="1166"/>
        <v>0.15335206655868117</v>
      </c>
      <c r="M2434" s="24">
        <f t="shared" si="1167"/>
        <v>797.41387319223998</v>
      </c>
      <c r="N2434" s="12">
        <f t="shared" si="1154"/>
        <v>0.47380063751946178</v>
      </c>
      <c r="O2434" s="24">
        <f t="shared" si="1155"/>
        <v>813.3174334437424</v>
      </c>
      <c r="P2434" s="12">
        <f t="shared" si="1168"/>
        <v>0.21066563697876389</v>
      </c>
      <c r="Q2434" s="24">
        <f t="shared" si="1169"/>
        <v>685.52971286950026</v>
      </c>
      <c r="R2434" s="12">
        <f t="shared" si="1156"/>
        <v>0.23193618014024142</v>
      </c>
      <c r="S2434" s="24">
        <f t="shared" si="1157"/>
        <v>913.79738612183507</v>
      </c>
      <c r="T2434" s="12">
        <f t="shared" si="1170"/>
        <v>0.14919292003453077</v>
      </c>
      <c r="W2434" s="24">
        <f t="shared" si="1171"/>
        <v>842.88119553721106</v>
      </c>
      <c r="X2434" s="24">
        <f t="shared" si="1172"/>
        <v>704.27609563372221</v>
      </c>
      <c r="Y2434" s="13">
        <f t="shared" si="1158"/>
        <v>0.39078006835919565</v>
      </c>
      <c r="Z2434" s="24">
        <f t="shared" si="1159"/>
        <v>2997.1821600297831</v>
      </c>
      <c r="AA2434" s="24">
        <f t="shared" si="1160"/>
        <v>21715.378551610462</v>
      </c>
      <c r="AB2434" s="24">
        <f t="shared" si="1173"/>
        <v>797.41387319223998</v>
      </c>
      <c r="AC2434" s="24">
        <f t="shared" si="1174"/>
        <v>685.52971286950026</v>
      </c>
      <c r="AE2434" s="14">
        <f t="shared" si="1175"/>
        <v>201.33333333333334</v>
      </c>
      <c r="AF2434" s="24">
        <f t="shared" si="1179"/>
        <v>500</v>
      </c>
      <c r="AG2434" s="3">
        <f t="shared" si="1176"/>
        <v>-1</v>
      </c>
      <c r="AH2434" s="3">
        <f>IF(AC2434&lt;=450,AthetaR30_0,IF(AC2434&gt;=650,AthetaR30_2,(IF(AC2434&lt;=550,AthetaR30_0+(AthetaR30_1-AthetaR30_0)/100*(AC2434-450),AthetaR30_1+(AthetaR30_2-AthetaR30_1)/100*(AC2434-450)))))</f>
        <v>0</v>
      </c>
      <c r="AI2434" s="3">
        <f>IF(AD2434&lt;=450,AthetaR60_0,IF(AD2434&gt;=650,AthetaR60_2,(IF(AD2434&lt;=550,AthetaR60_0+(AthetaR60_1-AthetaR60_0)/100*(AD2434-450),AthetaR60_1+(AthetaR60_2-AthetaR60_1)/100*(AD2434-450)))))</f>
        <v>0.5</v>
      </c>
      <c r="AJ2434" s="3">
        <f>IF(AE2434&lt;=450,AthetaR90_0,IF(AE2434&gt;=650,AthetaR90_2,(IF(AE2434&lt;=550,AthetaR90_0+(AthetaR90_1-AthetaR90_0)/100*(AE2434-450),AthetaR90_1+(AthetaR90_2-AthetaR90_1)/100*(AE2434-450)))))</f>
        <v>1.3</v>
      </c>
      <c r="AK2434" s="3">
        <f>IF(AF2434&lt;=450,AthetaR120_0,IF(AF2434&gt;=650,AthetaR120_2,(IF(AF2434&lt;=550,AthetaR120_0+(AthetaR120_1-AthetaR120_0)/100*(AF2434-450),AthetaR120_1+(AthetaR120_2-AthetaR120_1)/100*(AF2434-450)))))</f>
        <v>1.54</v>
      </c>
      <c r="AL2434" s="24">
        <f t="shared" si="1177"/>
        <v>797.41387319223998</v>
      </c>
      <c r="AM2434" s="14">
        <f t="shared" si="1178"/>
        <v>662.02418811700272</v>
      </c>
    </row>
    <row r="2435" spans="2:39" x14ac:dyDescent="0.25">
      <c r="B2435" s="3">
        <f t="shared" si="1161"/>
        <v>12085</v>
      </c>
      <c r="C2435" s="14">
        <f t="shared" si="1162"/>
        <v>201.41666666666666</v>
      </c>
      <c r="D2435" s="11">
        <f t="shared" si="1163"/>
        <v>1126.5719172707334</v>
      </c>
      <c r="E2435" s="11">
        <f t="shared" si="1149"/>
        <v>962.98228028705432</v>
      </c>
      <c r="F2435" s="11">
        <f t="shared" si="1164"/>
        <v>520.08284843061585</v>
      </c>
      <c r="G2435" s="11">
        <f t="shared" si="1150"/>
        <v>797.62453882921875</v>
      </c>
      <c r="H2435" s="11">
        <f t="shared" si="1151"/>
        <v>685.67890578953484</v>
      </c>
      <c r="I2435" s="24">
        <f t="shared" si="1165"/>
        <v>520.08284843061585</v>
      </c>
      <c r="J2435" s="12">
        <f t="shared" si="1152"/>
        <v>0.16945889559695779</v>
      </c>
      <c r="K2435" s="24">
        <f t="shared" si="1153"/>
        <v>682.2013983636316</v>
      </c>
      <c r="L2435" s="12">
        <f t="shared" si="1166"/>
        <v>0.15330262270567355</v>
      </c>
      <c r="M2435" s="24">
        <f t="shared" si="1167"/>
        <v>797.62453882921875</v>
      </c>
      <c r="N2435" s="12">
        <f t="shared" si="1154"/>
        <v>0.47429540051197933</v>
      </c>
      <c r="O2435" s="24">
        <f t="shared" si="1155"/>
        <v>812.46901836992356</v>
      </c>
      <c r="P2435" s="12">
        <f t="shared" si="1168"/>
        <v>0.21075969854758711</v>
      </c>
      <c r="Q2435" s="24">
        <f t="shared" si="1169"/>
        <v>685.67890578953484</v>
      </c>
      <c r="R2435" s="12">
        <f t="shared" si="1156"/>
        <v>0.23175697477048174</v>
      </c>
      <c r="S2435" s="24">
        <f t="shared" si="1157"/>
        <v>914.50397714731594</v>
      </c>
      <c r="T2435" s="12">
        <f t="shared" si="1170"/>
        <v>0.14905683016551452</v>
      </c>
      <c r="W2435" s="24">
        <f t="shared" si="1171"/>
        <v>843.27197560557022</v>
      </c>
      <c r="X2435" s="24">
        <f t="shared" si="1172"/>
        <v>703.72171041689489</v>
      </c>
      <c r="Y2435" s="13">
        <f t="shared" si="1158"/>
        <v>0.39077222645532861</v>
      </c>
      <c r="Z2435" s="24">
        <f t="shared" si="1159"/>
        <v>2992.7576170371026</v>
      </c>
      <c r="AA2435" s="24">
        <f t="shared" si="1160"/>
        <v>21699.854576887552</v>
      </c>
      <c r="AB2435" s="24">
        <f t="shared" si="1173"/>
        <v>797.62453882921875</v>
      </c>
      <c r="AC2435" s="24">
        <f t="shared" si="1174"/>
        <v>685.67890578953484</v>
      </c>
      <c r="AE2435" s="14">
        <f t="shared" si="1175"/>
        <v>201.41666666666666</v>
      </c>
      <c r="AF2435" s="24">
        <f t="shared" si="1179"/>
        <v>500</v>
      </c>
      <c r="AG2435" s="3">
        <f t="shared" si="1176"/>
        <v>-1</v>
      </c>
      <c r="AH2435" s="3">
        <f>IF(AC2435&lt;=450,AthetaR30_0,IF(AC2435&gt;=650,AthetaR30_2,(IF(AC2435&lt;=550,AthetaR30_0+(AthetaR30_1-AthetaR30_0)/100*(AC2435-450),AthetaR30_1+(AthetaR30_2-AthetaR30_1)/100*(AC2435-450)))))</f>
        <v>0</v>
      </c>
      <c r="AI2435" s="3">
        <f>IF(AD2435&lt;=450,AthetaR60_0,IF(AD2435&gt;=650,AthetaR60_2,(IF(AD2435&lt;=550,AthetaR60_0+(AthetaR60_1-AthetaR60_0)/100*(AD2435-450),AthetaR60_1+(AthetaR60_2-AthetaR60_1)/100*(AD2435-450)))))</f>
        <v>0.5</v>
      </c>
      <c r="AJ2435" s="3">
        <f>IF(AE2435&lt;=450,AthetaR90_0,IF(AE2435&gt;=650,AthetaR90_2,(IF(AE2435&lt;=550,AthetaR90_0+(AthetaR90_1-AthetaR90_0)/100*(AE2435-450),AthetaR90_1+(AthetaR90_2-AthetaR90_1)/100*(AE2435-450)))))</f>
        <v>1.3</v>
      </c>
      <c r="AK2435" s="3">
        <f>IF(AF2435&lt;=450,AthetaR120_0,IF(AF2435&gt;=650,AthetaR120_2,(IF(AF2435&lt;=550,AthetaR120_0+(AthetaR120_1-AthetaR120_0)/100*(AF2435-450),AthetaR120_1+(AthetaR120_2-AthetaR120_1)/100*(AF2435-450)))))</f>
        <v>1.54</v>
      </c>
      <c r="AL2435" s="24">
        <f t="shared" si="1177"/>
        <v>797.62453882921875</v>
      </c>
      <c r="AM2435" s="14">
        <f t="shared" si="1178"/>
        <v>662.14147052739088</v>
      </c>
    </row>
    <row r="2436" spans="2:39" x14ac:dyDescent="0.25">
      <c r="B2436" s="3">
        <f t="shared" si="1161"/>
        <v>12090</v>
      </c>
      <c r="C2436" s="14">
        <f t="shared" si="1162"/>
        <v>201.5</v>
      </c>
      <c r="D2436" s="11">
        <f t="shared" si="1163"/>
        <v>1126.6338567491916</v>
      </c>
      <c r="E2436" s="11">
        <f t="shared" si="1149"/>
        <v>963.1960786357065</v>
      </c>
      <c r="F2436" s="11">
        <f t="shared" si="1164"/>
        <v>520.23615105332158</v>
      </c>
      <c r="G2436" s="11">
        <f t="shared" si="1150"/>
        <v>797.83529852776633</v>
      </c>
      <c r="H2436" s="11">
        <f t="shared" si="1151"/>
        <v>685.82796261970032</v>
      </c>
      <c r="I2436" s="24">
        <f t="shared" si="1165"/>
        <v>520.23615105332158</v>
      </c>
      <c r="J2436" s="12">
        <f t="shared" si="1152"/>
        <v>0.16942779610947636</v>
      </c>
      <c r="K2436" s="24">
        <f t="shared" si="1153"/>
        <v>682.3266205192366</v>
      </c>
      <c r="L2436" s="12">
        <f t="shared" si="1166"/>
        <v>0.1532531925686928</v>
      </c>
      <c r="M2436" s="24">
        <f t="shared" si="1167"/>
        <v>797.83529852776633</v>
      </c>
      <c r="N2436" s="12">
        <f t="shared" si="1154"/>
        <v>0.47478828863027855</v>
      </c>
      <c r="O2436" s="24">
        <f t="shared" si="1155"/>
        <v>811.62557649229007</v>
      </c>
      <c r="P2436" s="12">
        <f t="shared" si="1168"/>
        <v>0.21085273786542225</v>
      </c>
      <c r="Q2436" s="24">
        <f t="shared" si="1169"/>
        <v>685.82796261970032</v>
      </c>
      <c r="R2436" s="12">
        <f t="shared" si="1156"/>
        <v>0.23157718805189134</v>
      </c>
      <c r="S2436" s="24">
        <f t="shared" si="1157"/>
        <v>915.21395929440155</v>
      </c>
      <c r="T2436" s="12">
        <f t="shared" si="1170"/>
        <v>0.14892046053716423</v>
      </c>
      <c r="W2436" s="24">
        <f t="shared" si="1171"/>
        <v>843.6627478320255</v>
      </c>
      <c r="X2436" s="24">
        <f t="shared" si="1172"/>
        <v>703.17118207136866</v>
      </c>
      <c r="Y2436" s="13">
        <f t="shared" si="1158"/>
        <v>0.39076161513548796</v>
      </c>
      <c r="Z2436" s="24">
        <f t="shared" si="1159"/>
        <v>2988.333270092025</v>
      </c>
      <c r="AA2436" s="24">
        <f t="shared" si="1160"/>
        <v>21684.291655893281</v>
      </c>
      <c r="AB2436" s="24">
        <f t="shared" si="1173"/>
        <v>797.83529852776633</v>
      </c>
      <c r="AC2436" s="24">
        <f t="shared" si="1174"/>
        <v>685.82796261970032</v>
      </c>
      <c r="AE2436" s="14">
        <f t="shared" si="1175"/>
        <v>201.5</v>
      </c>
      <c r="AF2436" s="24">
        <f t="shared" si="1179"/>
        <v>500</v>
      </c>
      <c r="AG2436" s="3">
        <f t="shared" si="1176"/>
        <v>-1</v>
      </c>
      <c r="AH2436" s="3">
        <f>IF(AC2436&lt;=450,AthetaR30_0,IF(AC2436&gt;=650,AthetaR30_2,(IF(AC2436&lt;=550,AthetaR30_0+(AthetaR30_1-AthetaR30_0)/100*(AC2436-450),AthetaR30_1+(AthetaR30_2-AthetaR30_1)/100*(AC2436-450)))))</f>
        <v>0</v>
      </c>
      <c r="AI2436" s="3">
        <f>IF(AD2436&lt;=450,AthetaR60_0,IF(AD2436&gt;=650,AthetaR60_2,(IF(AD2436&lt;=550,AthetaR60_0+(AthetaR60_1-AthetaR60_0)/100*(AD2436-450),AthetaR60_1+(AthetaR60_2-AthetaR60_1)/100*(AD2436-450)))))</f>
        <v>0.5</v>
      </c>
      <c r="AJ2436" s="3">
        <f>IF(AE2436&lt;=450,AthetaR90_0,IF(AE2436&gt;=650,AthetaR90_2,(IF(AE2436&lt;=550,AthetaR90_0+(AthetaR90_1-AthetaR90_0)/100*(AE2436-450),AthetaR90_1+(AthetaR90_2-AthetaR90_1)/100*(AE2436-450)))))</f>
        <v>1.3</v>
      </c>
      <c r="AK2436" s="3">
        <f>IF(AF2436&lt;=450,AthetaR120_0,IF(AF2436&gt;=650,AthetaR120_2,(IF(AF2436&lt;=550,AthetaR120_0+(AthetaR120_1-AthetaR120_0)/100*(AF2436-450),AthetaR120_1+(AthetaR120_2-AthetaR120_1)/100*(AF2436-450)))))</f>
        <v>1.54</v>
      </c>
      <c r="AL2436" s="24">
        <f t="shared" si="1177"/>
        <v>797.83529852776633</v>
      </c>
      <c r="AM2436" s="14">
        <f t="shared" si="1178"/>
        <v>662.2586104023078</v>
      </c>
    </row>
    <row r="2437" spans="2:39" x14ac:dyDescent="0.25">
      <c r="B2437" s="3">
        <f t="shared" si="1161"/>
        <v>12095</v>
      </c>
      <c r="C2437" s="14">
        <f t="shared" si="1162"/>
        <v>201.58333333333334</v>
      </c>
      <c r="D2437" s="11">
        <f t="shared" si="1163"/>
        <v>1126.6957706328233</v>
      </c>
      <c r="E2437" s="11">
        <f t="shared" si="1149"/>
        <v>963.40987698435856</v>
      </c>
      <c r="F2437" s="11">
        <f t="shared" si="1164"/>
        <v>520.38940424589032</v>
      </c>
      <c r="G2437" s="11">
        <f t="shared" si="1150"/>
        <v>798.04615126563169</v>
      </c>
      <c r="H2437" s="11">
        <f t="shared" si="1151"/>
        <v>685.97688308023749</v>
      </c>
      <c r="I2437" s="24">
        <f t="shared" si="1165"/>
        <v>520.38940424589032</v>
      </c>
      <c r="J2437" s="12">
        <f t="shared" si="1152"/>
        <v>0.16939669736044743</v>
      </c>
      <c r="K2437" s="24">
        <f t="shared" si="1153"/>
        <v>682.45188567881723</v>
      </c>
      <c r="L2437" s="12">
        <f t="shared" si="1166"/>
        <v>0.15320377615636691</v>
      </c>
      <c r="M2437" s="24">
        <f t="shared" si="1167"/>
        <v>798.04615126563169</v>
      </c>
      <c r="N2437" s="12">
        <f t="shared" si="1154"/>
        <v>0.47527930998933576</v>
      </c>
      <c r="O2437" s="24">
        <f t="shared" si="1155"/>
        <v>810.78706851342645</v>
      </c>
      <c r="P2437" s="12">
        <f t="shared" si="1168"/>
        <v>0.2109447601959889</v>
      </c>
      <c r="Q2437" s="24">
        <f t="shared" si="1169"/>
        <v>685.97688308023749</v>
      </c>
      <c r="R2437" s="12">
        <f t="shared" si="1156"/>
        <v>0.23139681771644147</v>
      </c>
      <c r="S2437" s="24">
        <f t="shared" si="1157"/>
        <v>915.9273547960139</v>
      </c>
      <c r="T2437" s="12">
        <f t="shared" si="1170"/>
        <v>0.14878380991085832</v>
      </c>
      <c r="W2437" s="24">
        <f t="shared" si="1171"/>
        <v>844.05350944716099</v>
      </c>
      <c r="X2437" s="24">
        <f t="shared" si="1172"/>
        <v>702.62447434972125</v>
      </c>
      <c r="Y2437" s="13">
        <f t="shared" si="1158"/>
        <v>0.39074825560391524</v>
      </c>
      <c r="Z2437" s="24">
        <f t="shared" si="1159"/>
        <v>2983.9091884299391</v>
      </c>
      <c r="AA2437" s="24">
        <f t="shared" si="1160"/>
        <v>21668.69018507209</v>
      </c>
      <c r="AB2437" s="24">
        <f t="shared" si="1173"/>
        <v>798.04615126563169</v>
      </c>
      <c r="AC2437" s="24">
        <f t="shared" si="1174"/>
        <v>685.97688308023749</v>
      </c>
      <c r="AE2437" s="14">
        <f t="shared" si="1175"/>
        <v>201.58333333333334</v>
      </c>
      <c r="AF2437" s="24">
        <f t="shared" si="1179"/>
        <v>500</v>
      </c>
      <c r="AG2437" s="3">
        <f t="shared" si="1176"/>
        <v>-1</v>
      </c>
      <c r="AH2437" s="3">
        <f>IF(AC2437&lt;=450,AthetaR30_0,IF(AC2437&gt;=650,AthetaR30_2,(IF(AC2437&lt;=550,AthetaR30_0+(AthetaR30_1-AthetaR30_0)/100*(AC2437-450),AthetaR30_1+(AthetaR30_2-AthetaR30_1)/100*(AC2437-450)))))</f>
        <v>0</v>
      </c>
      <c r="AI2437" s="3">
        <f>IF(AD2437&lt;=450,AthetaR60_0,IF(AD2437&gt;=650,AthetaR60_2,(IF(AD2437&lt;=550,AthetaR60_0+(AthetaR60_1-AthetaR60_0)/100*(AD2437-450),AthetaR60_1+(AthetaR60_2-AthetaR60_1)/100*(AD2437-450)))))</f>
        <v>0.5</v>
      </c>
      <c r="AJ2437" s="3">
        <f>IF(AE2437&lt;=450,AthetaR90_0,IF(AE2437&gt;=650,AthetaR90_2,(IF(AE2437&lt;=550,AthetaR90_0+(AthetaR90_1-AthetaR90_0)/100*(AE2437-450),AthetaR90_1+(AthetaR90_2-AthetaR90_1)/100*(AE2437-450)))))</f>
        <v>1.3</v>
      </c>
      <c r="AK2437" s="3">
        <f>IF(AF2437&lt;=450,AthetaR120_0,IF(AF2437&gt;=650,AthetaR120_2,(IF(AF2437&lt;=550,AthetaR120_0+(AthetaR120_1-AthetaR120_0)/100*(AF2437-450),AthetaR120_1+(AthetaR120_2-AthetaR120_1)/100*(AF2437-450)))))</f>
        <v>1.54</v>
      </c>
      <c r="AL2437" s="24">
        <f t="shared" si="1177"/>
        <v>798.04615126563169</v>
      </c>
      <c r="AM2437" s="14">
        <f t="shared" si="1178"/>
        <v>662.37560767789944</v>
      </c>
    </row>
    <row r="2438" spans="2:39" x14ac:dyDescent="0.25">
      <c r="B2438" s="3">
        <f t="shared" si="1161"/>
        <v>12100</v>
      </c>
      <c r="C2438" s="14">
        <f t="shared" si="1162"/>
        <v>201.66666666666666</v>
      </c>
      <c r="D2438" s="11">
        <f t="shared" si="1163"/>
        <v>1126.7576589427724</v>
      </c>
      <c r="E2438" s="11">
        <f t="shared" si="1149"/>
        <v>963.62367533301062</v>
      </c>
      <c r="F2438" s="11">
        <f t="shared" si="1164"/>
        <v>520.54260802204669</v>
      </c>
      <c r="G2438" s="11">
        <f t="shared" si="1150"/>
        <v>798.25709602582765</v>
      </c>
      <c r="H2438" s="11">
        <f t="shared" si="1151"/>
        <v>686.1256668901483</v>
      </c>
      <c r="I2438" s="24">
        <f t="shared" si="1165"/>
        <v>520.54260802204669</v>
      </c>
      <c r="J2438" s="12">
        <f t="shared" si="1152"/>
        <v>0.16936559936068124</v>
      </c>
      <c r="K2438" s="24">
        <f t="shared" si="1153"/>
        <v>682.57719382085668</v>
      </c>
      <c r="L2438" s="12">
        <f t="shared" si="1166"/>
        <v>0.15315437347729308</v>
      </c>
      <c r="M2438" s="24">
        <f t="shared" si="1167"/>
        <v>798.25709602582765</v>
      </c>
      <c r="N2438" s="12">
        <f t="shared" si="1154"/>
        <v>0.47576847267840017</v>
      </c>
      <c r="O2438" s="24">
        <f t="shared" si="1155"/>
        <v>809.95345551578498</v>
      </c>
      <c r="P2438" s="12">
        <f t="shared" si="1168"/>
        <v>0.21103577078059158</v>
      </c>
      <c r="Q2438" s="24">
        <f t="shared" si="1169"/>
        <v>686.1256668901483</v>
      </c>
      <c r="R2438" s="12">
        <f t="shared" si="1156"/>
        <v>0.23121586148819251</v>
      </c>
      <c r="S2438" s="24">
        <f t="shared" si="1157"/>
        <v>916.64418606531876</v>
      </c>
      <c r="T2438" s="12">
        <f t="shared" si="1170"/>
        <v>0.14864687704293406</v>
      </c>
      <c r="W2438" s="24">
        <f t="shared" si="1171"/>
        <v>844.44425770276496</v>
      </c>
      <c r="X2438" s="24">
        <f t="shared" si="1172"/>
        <v>702.08155142316809</v>
      </c>
      <c r="Y2438" s="13">
        <f t="shared" si="1158"/>
        <v>0.39073216895327045</v>
      </c>
      <c r="Z2438" s="24">
        <f t="shared" si="1159"/>
        <v>2979.4854407561415</v>
      </c>
      <c r="AA2438" s="24">
        <f t="shared" si="1160"/>
        <v>21653.050559372816</v>
      </c>
      <c r="AB2438" s="24">
        <f t="shared" si="1173"/>
        <v>798.25709602582765</v>
      </c>
      <c r="AC2438" s="24">
        <f t="shared" si="1174"/>
        <v>686.1256668901483</v>
      </c>
      <c r="AE2438" s="14">
        <f t="shared" si="1175"/>
        <v>201.66666666666666</v>
      </c>
      <c r="AF2438" s="24">
        <f t="shared" si="1179"/>
        <v>500</v>
      </c>
      <c r="AG2438" s="3">
        <f t="shared" si="1176"/>
        <v>-1</v>
      </c>
      <c r="AH2438" s="3">
        <f>IF(AC2438&lt;=450,AthetaR30_0,IF(AC2438&gt;=650,AthetaR30_2,(IF(AC2438&lt;=550,AthetaR30_0+(AthetaR30_1-AthetaR30_0)/100*(AC2438-450),AthetaR30_1+(AthetaR30_2-AthetaR30_1)/100*(AC2438-450)))))</f>
        <v>0</v>
      </c>
      <c r="AI2438" s="3">
        <f>IF(AD2438&lt;=450,AthetaR60_0,IF(AD2438&gt;=650,AthetaR60_2,(IF(AD2438&lt;=550,AthetaR60_0+(AthetaR60_1-AthetaR60_0)/100*(AD2438-450),AthetaR60_1+(AthetaR60_2-AthetaR60_1)/100*(AD2438-450)))))</f>
        <v>0.5</v>
      </c>
      <c r="AJ2438" s="3">
        <f>IF(AE2438&lt;=450,AthetaR90_0,IF(AE2438&gt;=650,AthetaR90_2,(IF(AE2438&lt;=550,AthetaR90_0+(AthetaR90_1-AthetaR90_0)/100*(AE2438-450),AthetaR90_1+(AthetaR90_2-AthetaR90_1)/100*(AE2438-450)))))</f>
        <v>1.3</v>
      </c>
      <c r="AK2438" s="3">
        <f>IF(AF2438&lt;=450,AthetaR120_0,IF(AF2438&gt;=650,AthetaR120_2,(IF(AF2438&lt;=550,AthetaR120_0+(AthetaR120_1-AthetaR120_0)/100*(AF2438-450),AthetaR120_1+(AthetaR120_2-AthetaR120_1)/100*(AF2438-450)))))</f>
        <v>1.54</v>
      </c>
      <c r="AL2438" s="24">
        <f t="shared" si="1177"/>
        <v>798.25709602582765</v>
      </c>
      <c r="AM2438" s="14">
        <f t="shared" si="1178"/>
        <v>662.4924622878691</v>
      </c>
    </row>
    <row r="2439" spans="2:39" x14ac:dyDescent="0.25">
      <c r="B2439" s="3">
        <f t="shared" si="1161"/>
        <v>12105</v>
      </c>
      <c r="C2439" s="14">
        <f t="shared" si="1162"/>
        <v>201.75</v>
      </c>
      <c r="D2439" s="11">
        <f t="shared" si="1163"/>
        <v>1126.8195217001569</v>
      </c>
      <c r="E2439" s="11">
        <f t="shared" si="1149"/>
        <v>963.83747368166269</v>
      </c>
      <c r="F2439" s="11">
        <f t="shared" si="1164"/>
        <v>520.69576239552396</v>
      </c>
      <c r="G2439" s="11">
        <f t="shared" si="1150"/>
        <v>798.46813179660819</v>
      </c>
      <c r="H2439" s="11">
        <f t="shared" si="1151"/>
        <v>686.27431376719119</v>
      </c>
      <c r="I2439" s="24">
        <f t="shared" si="1165"/>
        <v>520.69576239552396</v>
      </c>
      <c r="J2439" s="12">
        <f t="shared" si="1152"/>
        <v>0.16933450212098333</v>
      </c>
      <c r="K2439" s="24">
        <f t="shared" si="1153"/>
        <v>682.70254492380809</v>
      </c>
      <c r="L2439" s="12">
        <f t="shared" si="1166"/>
        <v>0.15310498454005692</v>
      </c>
      <c r="M2439" s="24">
        <f t="shared" si="1167"/>
        <v>798.46813179660819</v>
      </c>
      <c r="N2439" s="12">
        <f t="shared" si="1154"/>
        <v>0.47625578476081987</v>
      </c>
      <c r="O2439" s="24">
        <f t="shared" si="1155"/>
        <v>809.1246989574397</v>
      </c>
      <c r="P2439" s="12">
        <f t="shared" si="1168"/>
        <v>0.21112577483816419</v>
      </c>
      <c r="Q2439" s="24">
        <f t="shared" si="1169"/>
        <v>686.27431376719119</v>
      </c>
      <c r="R2439" s="12">
        <f t="shared" si="1156"/>
        <v>0.23103431708329927</v>
      </c>
      <c r="S2439" s="24">
        <f t="shared" si="1157"/>
        <v>917.36447569743461</v>
      </c>
      <c r="T2439" s="12">
        <f t="shared" si="1170"/>
        <v>0.14850966068470869</v>
      </c>
      <c r="W2439" s="24">
        <f t="shared" si="1171"/>
        <v>844.83498987171822</v>
      </c>
      <c r="X2439" s="24">
        <f t="shared" si="1172"/>
        <v>701.54237787591967</v>
      </c>
      <c r="Y2439" s="13">
        <f t="shared" si="1158"/>
        <v>0.39071337616493018</v>
      </c>
      <c r="Z2439" s="24">
        <f t="shared" si="1159"/>
        <v>2975.0620952486115</v>
      </c>
      <c r="AA2439" s="24">
        <f t="shared" si="1160"/>
        <v>21637.373172251759</v>
      </c>
      <c r="AB2439" s="24">
        <f t="shared" si="1173"/>
        <v>798.46813179660819</v>
      </c>
      <c r="AC2439" s="24">
        <f t="shared" si="1174"/>
        <v>686.27431376719119</v>
      </c>
      <c r="AE2439" s="14">
        <f t="shared" si="1175"/>
        <v>201.75</v>
      </c>
      <c r="AF2439" s="24">
        <f t="shared" si="1179"/>
        <v>500</v>
      </c>
      <c r="AG2439" s="3">
        <f t="shared" si="1176"/>
        <v>-1</v>
      </c>
      <c r="AH2439" s="3">
        <f>IF(AC2439&lt;=450,AthetaR30_0,IF(AC2439&gt;=650,AthetaR30_2,(IF(AC2439&lt;=550,AthetaR30_0+(AthetaR30_1-AthetaR30_0)/100*(AC2439-450),AthetaR30_1+(AthetaR30_2-AthetaR30_1)/100*(AC2439-450)))))</f>
        <v>0</v>
      </c>
      <c r="AI2439" s="3">
        <f>IF(AD2439&lt;=450,AthetaR60_0,IF(AD2439&gt;=650,AthetaR60_2,(IF(AD2439&lt;=550,AthetaR60_0+(AthetaR60_1-AthetaR60_0)/100*(AD2439-450),AthetaR60_1+(AthetaR60_2-AthetaR60_1)/100*(AD2439-450)))))</f>
        <v>0.5</v>
      </c>
      <c r="AJ2439" s="3">
        <f>IF(AE2439&lt;=450,AthetaR90_0,IF(AE2439&gt;=650,AthetaR90_2,(IF(AE2439&lt;=550,AthetaR90_0+(AthetaR90_1-AthetaR90_0)/100*(AE2439-450),AthetaR90_1+(AthetaR90_2-AthetaR90_1)/100*(AE2439-450)))))</f>
        <v>1.3</v>
      </c>
      <c r="AK2439" s="3">
        <f>IF(AF2439&lt;=450,AthetaR120_0,IF(AF2439&gt;=650,AthetaR120_2,(IF(AF2439&lt;=550,AthetaR120_0+(AthetaR120_1-AthetaR120_0)/100*(AF2439-450),AthetaR120_1+(AthetaR120_2-AthetaR120_1)/100*(AF2439-450)))))</f>
        <v>1.54</v>
      </c>
      <c r="AL2439" s="24">
        <f t="shared" si="1177"/>
        <v>798.46813179660819</v>
      </c>
      <c r="AM2439" s="14">
        <f t="shared" si="1178"/>
        <v>662.6091741634782</v>
      </c>
    </row>
    <row r="2440" spans="2:39" x14ac:dyDescent="0.25">
      <c r="B2440" s="3">
        <f t="shared" si="1161"/>
        <v>12110</v>
      </c>
      <c r="C2440" s="14">
        <f t="shared" si="1162"/>
        <v>201.83333333333334</v>
      </c>
      <c r="D2440" s="11">
        <f t="shared" si="1163"/>
        <v>1126.8813589260683</v>
      </c>
      <c r="E2440" s="11">
        <f t="shared" si="1149"/>
        <v>964.05127203031475</v>
      </c>
      <c r="F2440" s="11">
        <f t="shared" si="1164"/>
        <v>520.84886738006401</v>
      </c>
      <c r="G2440" s="11">
        <f t="shared" si="1150"/>
        <v>798.67925757144633</v>
      </c>
      <c r="H2440" s="11">
        <f t="shared" si="1151"/>
        <v>686.42282342787587</v>
      </c>
      <c r="I2440" s="24">
        <f t="shared" si="1165"/>
        <v>520.84886738006401</v>
      </c>
      <c r="J2440" s="12">
        <f t="shared" si="1152"/>
        <v>0.16930340565215424</v>
      </c>
      <c r="K2440" s="24">
        <f t="shared" si="1153"/>
        <v>682.82793896609542</v>
      </c>
      <c r="L2440" s="12">
        <f t="shared" si="1166"/>
        <v>0.15305560935322066</v>
      </c>
      <c r="M2440" s="24">
        <f t="shared" si="1167"/>
        <v>798.67925757144633</v>
      </c>
      <c r="N2440" s="12">
        <f t="shared" si="1154"/>
        <v>0.47674125427387443</v>
      </c>
      <c r="O2440" s="24">
        <f t="shared" si="1155"/>
        <v>808.30076066789184</v>
      </c>
      <c r="P2440" s="12">
        <f t="shared" si="1168"/>
        <v>0.21121477756522758</v>
      </c>
      <c r="Q2440" s="24">
        <f t="shared" si="1169"/>
        <v>686.42282342787587</v>
      </c>
      <c r="R2440" s="12">
        <f t="shared" si="1156"/>
        <v>0.23085218221001827</v>
      </c>
      <c r="S2440" s="24">
        <f t="shared" si="1157"/>
        <v>918.08824647115671</v>
      </c>
      <c r="T2440" s="12">
        <f t="shared" si="1170"/>
        <v>0.14837215958245914</v>
      </c>
      <c r="W2440" s="24">
        <f t="shared" si="1171"/>
        <v>845.22570324788319</v>
      </c>
      <c r="X2440" s="24">
        <f t="shared" si="1172"/>
        <v>701.00691869962498</v>
      </c>
      <c r="Y2440" s="13">
        <f t="shared" si="1158"/>
        <v>0.39069189810929733</v>
      </c>
      <c r="Z2440" s="24">
        <f t="shared" si="1159"/>
        <v>2970.6392195607891</v>
      </c>
      <c r="AA2440" s="24">
        <f t="shared" si="1160"/>
        <v>21621.658415675956</v>
      </c>
      <c r="AB2440" s="24">
        <f t="shared" si="1173"/>
        <v>798.67925757144633</v>
      </c>
      <c r="AC2440" s="24">
        <f t="shared" si="1174"/>
        <v>686.42282342787587</v>
      </c>
      <c r="AE2440" s="14">
        <f t="shared" si="1175"/>
        <v>201.83333333333334</v>
      </c>
      <c r="AF2440" s="24">
        <f t="shared" si="1179"/>
        <v>500</v>
      </c>
      <c r="AG2440" s="3">
        <f t="shared" si="1176"/>
        <v>-1</v>
      </c>
      <c r="AH2440" s="3">
        <f>IF(AC2440&lt;=450,AthetaR30_0,IF(AC2440&gt;=650,AthetaR30_2,(IF(AC2440&lt;=550,AthetaR30_0+(AthetaR30_1-AthetaR30_0)/100*(AC2440-450),AthetaR30_1+(AthetaR30_2-AthetaR30_1)/100*(AC2440-450)))))</f>
        <v>0</v>
      </c>
      <c r="AI2440" s="3">
        <f>IF(AD2440&lt;=450,AthetaR60_0,IF(AD2440&gt;=650,AthetaR60_2,(IF(AD2440&lt;=550,AthetaR60_0+(AthetaR60_1-AthetaR60_0)/100*(AD2440-450),AthetaR60_1+(AthetaR60_2-AthetaR60_1)/100*(AD2440-450)))))</f>
        <v>0.5</v>
      </c>
      <c r="AJ2440" s="3">
        <f>IF(AE2440&lt;=450,AthetaR90_0,IF(AE2440&gt;=650,AthetaR90_2,(IF(AE2440&lt;=550,AthetaR90_0+(AthetaR90_1-AthetaR90_0)/100*(AE2440-450),AthetaR90_1+(AthetaR90_2-AthetaR90_1)/100*(AE2440-450)))))</f>
        <v>1.3</v>
      </c>
      <c r="AK2440" s="3">
        <f>IF(AF2440&lt;=450,AthetaR120_0,IF(AF2440&gt;=650,AthetaR120_2,(IF(AF2440&lt;=550,AthetaR120_0+(AthetaR120_1-AthetaR120_0)/100*(AF2440-450),AthetaR120_1+(AthetaR120_2-AthetaR120_1)/100*(AF2440-450)))))</f>
        <v>1.54</v>
      </c>
      <c r="AL2440" s="24">
        <f t="shared" si="1177"/>
        <v>798.67925757144633</v>
      </c>
      <c r="AM2440" s="14">
        <f t="shared" si="1178"/>
        <v>662.72574323354729</v>
      </c>
    </row>
    <row r="2441" spans="2:39" x14ac:dyDescent="0.25">
      <c r="B2441" s="3">
        <f t="shared" si="1161"/>
        <v>12115</v>
      </c>
      <c r="C2441" s="14">
        <f t="shared" si="1162"/>
        <v>201.91666666666666</v>
      </c>
      <c r="D2441" s="11">
        <f t="shared" si="1163"/>
        <v>1126.9431706415721</v>
      </c>
      <c r="E2441" s="11">
        <f t="shared" si="1149"/>
        <v>964.26507037896681</v>
      </c>
      <c r="F2441" s="11">
        <f t="shared" si="1164"/>
        <v>521.00192298941727</v>
      </c>
      <c r="G2441" s="11">
        <f t="shared" si="1150"/>
        <v>798.89047234901159</v>
      </c>
      <c r="H2441" s="11">
        <f t="shared" si="1151"/>
        <v>686.57119558745831</v>
      </c>
      <c r="I2441" s="24">
        <f t="shared" si="1165"/>
        <v>521.00192298941727</v>
      </c>
      <c r="J2441" s="12">
        <f t="shared" si="1152"/>
        <v>0.16927230996499007</v>
      </c>
      <c r="K2441" s="24">
        <f t="shared" si="1153"/>
        <v>682.95337592611236</v>
      </c>
      <c r="L2441" s="12">
        <f t="shared" si="1166"/>
        <v>0.15300624792532747</v>
      </c>
      <c r="M2441" s="24">
        <f t="shared" si="1167"/>
        <v>798.89047234901159</v>
      </c>
      <c r="N2441" s="12">
        <f t="shared" si="1154"/>
        <v>0.47722488922861395</v>
      </c>
      <c r="O2441" s="24">
        <f t="shared" si="1155"/>
        <v>807.48160284392895</v>
      </c>
      <c r="P2441" s="12">
        <f t="shared" si="1168"/>
        <v>0.21130278413589493</v>
      </c>
      <c r="Q2441" s="24">
        <f t="shared" si="1169"/>
        <v>686.57119558745831</v>
      </c>
      <c r="R2441" s="12">
        <f t="shared" si="1156"/>
        <v>0.23066945456871477</v>
      </c>
      <c r="S2441" s="24">
        <f t="shared" si="1157"/>
        <v>918.81552135070183</v>
      </c>
      <c r="T2441" s="12">
        <f t="shared" si="1170"/>
        <v>0.14823437247742227</v>
      </c>
      <c r="W2441" s="24">
        <f t="shared" si="1171"/>
        <v>845.61639514599244</v>
      </c>
      <c r="X2441" s="24">
        <f t="shared" si="1172"/>
        <v>700.47513928789863</v>
      </c>
      <c r="Y2441" s="13">
        <f t="shared" si="1158"/>
        <v>0.39066775554611244</v>
      </c>
      <c r="Z2441" s="24">
        <f t="shared" si="1159"/>
        <v>2966.2168808243591</v>
      </c>
      <c r="AA2441" s="24">
        <f t="shared" si="1160"/>
        <v>21605.906680126114</v>
      </c>
      <c r="AB2441" s="24">
        <f t="shared" si="1173"/>
        <v>798.89047234901159</v>
      </c>
      <c r="AC2441" s="24">
        <f t="shared" si="1174"/>
        <v>686.57119558745831</v>
      </c>
      <c r="AE2441" s="14">
        <f t="shared" si="1175"/>
        <v>201.91666666666666</v>
      </c>
      <c r="AF2441" s="24">
        <f t="shared" si="1179"/>
        <v>500</v>
      </c>
      <c r="AG2441" s="3">
        <f t="shared" si="1176"/>
        <v>-1</v>
      </c>
      <c r="AH2441" s="3">
        <f>IF(AC2441&lt;=450,AthetaR30_0,IF(AC2441&gt;=650,AthetaR30_2,(IF(AC2441&lt;=550,AthetaR30_0+(AthetaR30_1-AthetaR30_0)/100*(AC2441-450),AthetaR30_1+(AthetaR30_2-AthetaR30_1)/100*(AC2441-450)))))</f>
        <v>0</v>
      </c>
      <c r="AI2441" s="3">
        <f>IF(AD2441&lt;=450,AthetaR60_0,IF(AD2441&gt;=650,AthetaR60_2,(IF(AD2441&lt;=550,AthetaR60_0+(AthetaR60_1-AthetaR60_0)/100*(AD2441-450),AthetaR60_1+(AthetaR60_2-AthetaR60_1)/100*(AD2441-450)))))</f>
        <v>0.5</v>
      </c>
      <c r="AJ2441" s="3">
        <f>IF(AE2441&lt;=450,AthetaR90_0,IF(AE2441&gt;=650,AthetaR90_2,(IF(AE2441&lt;=550,AthetaR90_0+(AthetaR90_1-AthetaR90_0)/100*(AE2441-450),AthetaR90_1+(AthetaR90_2-AthetaR90_1)/100*(AE2441-450)))))</f>
        <v>1.3</v>
      </c>
      <c r="AK2441" s="3">
        <f>IF(AF2441&lt;=450,AthetaR120_0,IF(AF2441&gt;=650,AthetaR120_2,(IF(AF2441&lt;=550,AthetaR120_0+(AthetaR120_1-AthetaR120_0)/100*(AF2441-450),AthetaR120_1+(AthetaR120_2-AthetaR120_1)/100*(AF2441-450)))))</f>
        <v>1.54</v>
      </c>
      <c r="AL2441" s="24">
        <f t="shared" si="1177"/>
        <v>798.89047234901159</v>
      </c>
      <c r="AM2441" s="14">
        <f t="shared" si="1178"/>
        <v>662.84216942445721</v>
      </c>
    </row>
    <row r="2442" spans="2:39" x14ac:dyDescent="0.25">
      <c r="B2442" s="3">
        <f t="shared" si="1161"/>
        <v>12120</v>
      </c>
      <c r="C2442" s="14">
        <f t="shared" si="1162"/>
        <v>202</v>
      </c>
      <c r="D2442" s="11">
        <f t="shared" si="1163"/>
        <v>1127.0049568677084</v>
      </c>
      <c r="E2442" s="11">
        <f t="shared" si="1149"/>
        <v>964.47886872761887</v>
      </c>
      <c r="F2442" s="11">
        <f t="shared" si="1164"/>
        <v>521.15492923734257</v>
      </c>
      <c r="G2442" s="11">
        <f t="shared" si="1150"/>
        <v>799.1017751331475</v>
      </c>
      <c r="H2442" s="11">
        <f t="shared" si="1151"/>
        <v>686.71942995993572</v>
      </c>
      <c r="I2442" s="24">
        <f t="shared" si="1165"/>
        <v>521.15492923734257</v>
      </c>
      <c r="J2442" s="12">
        <f t="shared" si="1152"/>
        <v>0.16924121507028175</v>
      </c>
      <c r="K2442" s="24">
        <f t="shared" si="1153"/>
        <v>683.07885578222363</v>
      </c>
      <c r="L2442" s="12">
        <f t="shared" si="1166"/>
        <v>0.15295690026488948</v>
      </c>
      <c r="M2442" s="24">
        <f t="shared" si="1167"/>
        <v>799.1017751331475</v>
      </c>
      <c r="N2442" s="12">
        <f t="shared" si="1154"/>
        <v>0.47770669760970313</v>
      </c>
      <c r="O2442" s="24">
        <f t="shared" si="1155"/>
        <v>806.66718804553432</v>
      </c>
      <c r="P2442" s="12">
        <f t="shared" si="1168"/>
        <v>0.21138979970183541</v>
      </c>
      <c r="Q2442" s="24">
        <f t="shared" si="1169"/>
        <v>686.71942995993572</v>
      </c>
      <c r="R2442" s="12">
        <f t="shared" si="1156"/>
        <v>0.23048613185187039</v>
      </c>
      <c r="S2442" s="24">
        <f t="shared" si="1157"/>
        <v>919.54632348746998</v>
      </c>
      <c r="T2442" s="12">
        <f t="shared" si="1170"/>
        <v>0.14809629810577546</v>
      </c>
      <c r="W2442" s="24">
        <f t="shared" si="1171"/>
        <v>846.00706290153857</v>
      </c>
      <c r="X2442" s="24">
        <f t="shared" si="1172"/>
        <v>699.94700543092995</v>
      </c>
      <c r="Y2442" s="13">
        <f t="shared" si="1158"/>
        <v>0.39064096912477492</v>
      </c>
      <c r="Z2442" s="24">
        <f t="shared" si="1159"/>
        <v>2961.7951456520077</v>
      </c>
      <c r="AA2442" s="24">
        <f t="shared" si="1160"/>
        <v>21590.118354599708</v>
      </c>
      <c r="AB2442" s="24">
        <f t="shared" si="1173"/>
        <v>799.1017751331475</v>
      </c>
      <c r="AC2442" s="24">
        <f t="shared" si="1174"/>
        <v>686.71942995993572</v>
      </c>
      <c r="AE2442" s="14">
        <f t="shared" si="1175"/>
        <v>202</v>
      </c>
      <c r="AF2442" s="24">
        <f t="shared" si="1179"/>
        <v>500</v>
      </c>
      <c r="AG2442" s="3">
        <f t="shared" si="1176"/>
        <v>-1</v>
      </c>
      <c r="AH2442" s="3">
        <f>IF(AC2442&lt;=450,AthetaR30_0,IF(AC2442&gt;=650,AthetaR30_2,(IF(AC2442&lt;=550,AthetaR30_0+(AthetaR30_1-AthetaR30_0)/100*(AC2442-450),AthetaR30_1+(AthetaR30_2-AthetaR30_1)/100*(AC2442-450)))))</f>
        <v>0</v>
      </c>
      <c r="AI2442" s="3">
        <f>IF(AD2442&lt;=450,AthetaR60_0,IF(AD2442&gt;=650,AthetaR60_2,(IF(AD2442&lt;=550,AthetaR60_0+(AthetaR60_1-AthetaR60_0)/100*(AD2442-450),AthetaR60_1+(AthetaR60_2-AthetaR60_1)/100*(AD2442-450)))))</f>
        <v>0.5</v>
      </c>
      <c r="AJ2442" s="3">
        <f>IF(AE2442&lt;=450,AthetaR90_0,IF(AE2442&gt;=650,AthetaR90_2,(IF(AE2442&lt;=550,AthetaR90_0+(AthetaR90_1-AthetaR90_0)/100*(AE2442-450),AthetaR90_1+(AthetaR90_2-AthetaR90_1)/100*(AE2442-450)))))</f>
        <v>1.3</v>
      </c>
      <c r="AK2442" s="3">
        <f>IF(AF2442&lt;=450,AthetaR120_0,IF(AF2442&gt;=650,AthetaR120_2,(IF(AF2442&lt;=550,AthetaR120_0+(AthetaR120_1-AthetaR120_0)/100*(AF2442-450),AthetaR120_1+(AthetaR120_2-AthetaR120_1)/100*(AF2442-450)))))</f>
        <v>1.54</v>
      </c>
      <c r="AL2442" s="24">
        <f t="shared" si="1177"/>
        <v>799.1017751331475</v>
      </c>
      <c r="AM2442" s="14">
        <f t="shared" si="1178"/>
        <v>662.9584526601501</v>
      </c>
    </row>
    <row r="2443" spans="2:39" x14ac:dyDescent="0.25">
      <c r="B2443" s="3">
        <f t="shared" si="1161"/>
        <v>12125</v>
      </c>
      <c r="C2443" s="14">
        <f t="shared" si="1162"/>
        <v>202.08333333333334</v>
      </c>
      <c r="D2443" s="11">
        <f t="shared" si="1163"/>
        <v>1127.0667176254899</v>
      </c>
      <c r="E2443" s="11">
        <f t="shared" si="1149"/>
        <v>964.69266707627094</v>
      </c>
      <c r="F2443" s="11">
        <f t="shared" si="1164"/>
        <v>521.30788613760751</v>
      </c>
      <c r="G2443" s="11">
        <f t="shared" si="1150"/>
        <v>799.3131649328493</v>
      </c>
      <c r="H2443" s="11">
        <f t="shared" si="1151"/>
        <v>686.86752625804149</v>
      </c>
      <c r="I2443" s="24">
        <f t="shared" si="1165"/>
        <v>521.30788613760751</v>
      </c>
      <c r="J2443" s="12">
        <f t="shared" si="1152"/>
        <v>0.16921012097881538</v>
      </c>
      <c r="K2443" s="24">
        <f t="shared" si="1153"/>
        <v>683.20437851276461</v>
      </c>
      <c r="L2443" s="12">
        <f t="shared" si="1166"/>
        <v>0.15290756638043027</v>
      </c>
      <c r="M2443" s="24">
        <f t="shared" si="1167"/>
        <v>799.3131649328493</v>
      </c>
      <c r="N2443" s="12">
        <f t="shared" si="1154"/>
        <v>0.47818668737527292</v>
      </c>
      <c r="O2443" s="24">
        <f t="shared" si="1155"/>
        <v>805.85747919184769</v>
      </c>
      <c r="P2443" s="12">
        <f t="shared" si="1168"/>
        <v>0.21147582939239395</v>
      </c>
      <c r="Q2443" s="24">
        <f t="shared" si="1169"/>
        <v>686.86752625804149</v>
      </c>
      <c r="R2443" s="12">
        <f t="shared" si="1156"/>
        <v>0.23030221174409249</v>
      </c>
      <c r="S2443" s="24">
        <f t="shared" si="1157"/>
        <v>920.28067622182652</v>
      </c>
      <c r="T2443" s="12">
        <f t="shared" si="1170"/>
        <v>0.14795793519869052</v>
      </c>
      <c r="W2443" s="24">
        <f t="shared" si="1171"/>
        <v>846.39770387066335</v>
      </c>
      <c r="X2443" s="24">
        <f t="shared" si="1172"/>
        <v>699.42248331017481</v>
      </c>
      <c r="Y2443" s="13">
        <f t="shared" si="1158"/>
        <v>0.3906115593846699</v>
      </c>
      <c r="Z2443" s="24">
        <f t="shared" si="1159"/>
        <v>2957.3740801401896</v>
      </c>
      <c r="AA2443" s="24">
        <f t="shared" si="1160"/>
        <v>21574.293826614063</v>
      </c>
      <c r="AB2443" s="24">
        <f t="shared" si="1173"/>
        <v>799.3131649328493</v>
      </c>
      <c r="AC2443" s="24">
        <f t="shared" si="1174"/>
        <v>686.86752625804149</v>
      </c>
      <c r="AE2443" s="14">
        <f t="shared" si="1175"/>
        <v>202.08333333333334</v>
      </c>
      <c r="AF2443" s="24">
        <f t="shared" si="1179"/>
        <v>500</v>
      </c>
      <c r="AG2443" s="3">
        <f t="shared" si="1176"/>
        <v>-1</v>
      </c>
      <c r="AH2443" s="3">
        <f>IF(AC2443&lt;=450,AthetaR30_0,IF(AC2443&gt;=650,AthetaR30_2,(IF(AC2443&lt;=550,AthetaR30_0+(AthetaR30_1-AthetaR30_0)/100*(AC2443-450),AthetaR30_1+(AthetaR30_2-AthetaR30_1)/100*(AC2443-450)))))</f>
        <v>0</v>
      </c>
      <c r="AI2443" s="3">
        <f>IF(AD2443&lt;=450,AthetaR60_0,IF(AD2443&gt;=650,AthetaR60_2,(IF(AD2443&lt;=550,AthetaR60_0+(AthetaR60_1-AthetaR60_0)/100*(AD2443-450),AthetaR60_1+(AthetaR60_2-AthetaR60_1)/100*(AD2443-450)))))</f>
        <v>0.5</v>
      </c>
      <c r="AJ2443" s="3">
        <f>IF(AE2443&lt;=450,AthetaR90_0,IF(AE2443&gt;=650,AthetaR90_2,(IF(AE2443&lt;=550,AthetaR90_0+(AthetaR90_1-AthetaR90_0)/100*(AE2443-450),AthetaR90_1+(AthetaR90_2-AthetaR90_1)/100*(AE2443-450)))))</f>
        <v>1.3</v>
      </c>
      <c r="AK2443" s="3">
        <f>IF(AF2443&lt;=450,AthetaR120_0,IF(AF2443&gt;=650,AthetaR120_2,(IF(AF2443&lt;=550,AthetaR120_0+(AthetaR120_1-AthetaR120_0)/100*(AF2443-450),AthetaR120_1+(AthetaR120_2-AthetaR120_1)/100*(AF2443-450)))))</f>
        <v>1.54</v>
      </c>
      <c r="AL2443" s="24">
        <f t="shared" si="1177"/>
        <v>799.3131649328493</v>
      </c>
      <c r="AM2443" s="14">
        <f t="shared" si="1178"/>
        <v>663.07459286213066</v>
      </c>
    </row>
    <row r="2444" spans="2:39" x14ac:dyDescent="0.25">
      <c r="B2444" s="3">
        <f t="shared" si="1161"/>
        <v>12130</v>
      </c>
      <c r="C2444" s="14">
        <f t="shared" si="1162"/>
        <v>202.16666666666666</v>
      </c>
      <c r="D2444" s="11">
        <f t="shared" si="1163"/>
        <v>1127.1284529359045</v>
      </c>
      <c r="E2444" s="11">
        <f t="shared" si="1149"/>
        <v>964.906465424923</v>
      </c>
      <c r="F2444" s="11">
        <f t="shared" si="1164"/>
        <v>521.46079370398797</v>
      </c>
      <c r="G2444" s="11">
        <f t="shared" si="1150"/>
        <v>799.52464076224169</v>
      </c>
      <c r="H2444" s="11">
        <f t="shared" si="1151"/>
        <v>687.01548419324024</v>
      </c>
      <c r="I2444" s="24">
        <f t="shared" si="1165"/>
        <v>521.46079370398797</v>
      </c>
      <c r="J2444" s="12">
        <f t="shared" si="1152"/>
        <v>0.16917902770137222</v>
      </c>
      <c r="K2444" s="24">
        <f t="shared" si="1153"/>
        <v>683.32994409604112</v>
      </c>
      <c r="L2444" s="12">
        <f t="shared" si="1166"/>
        <v>0.15285824628041178</v>
      </c>
      <c r="M2444" s="24">
        <f t="shared" si="1167"/>
        <v>799.52464076224169</v>
      </c>
      <c r="N2444" s="12">
        <f t="shared" si="1154"/>
        <v>0.47866486645677675</v>
      </c>
      <c r="O2444" s="24">
        <f t="shared" si="1155"/>
        <v>805.05243955717515</v>
      </c>
      <c r="P2444" s="12">
        <f t="shared" si="1168"/>
        <v>0.21156087831438372</v>
      </c>
      <c r="Q2444" s="24">
        <f t="shared" si="1169"/>
        <v>687.01548419324024</v>
      </c>
      <c r="R2444" s="12">
        <f t="shared" si="1156"/>
        <v>0.23011769192212303</v>
      </c>
      <c r="S2444" s="24">
        <f t="shared" si="1157"/>
        <v>921.01860308490245</v>
      </c>
      <c r="T2444" s="12">
        <f t="shared" si="1170"/>
        <v>0.14781928248222992</v>
      </c>
      <c r="W2444" s="24">
        <f t="shared" si="1171"/>
        <v>846.78831543004799</v>
      </c>
      <c r="X2444" s="24">
        <f t="shared" si="1172"/>
        <v>698.90153949312548</v>
      </c>
      <c r="Y2444" s="13">
        <f t="shared" si="1158"/>
        <v>0.39057954675550421</v>
      </c>
      <c r="Z2444" s="24">
        <f t="shared" si="1159"/>
        <v>2952.9537498718755</v>
      </c>
      <c r="AA2444" s="24">
        <f t="shared" si="1160"/>
        <v>21558.433482209522</v>
      </c>
      <c r="AB2444" s="24">
        <f t="shared" si="1173"/>
        <v>799.52464076224169</v>
      </c>
      <c r="AC2444" s="24">
        <f t="shared" si="1174"/>
        <v>687.01548419324024</v>
      </c>
      <c r="AE2444" s="14">
        <f t="shared" si="1175"/>
        <v>202.16666666666666</v>
      </c>
      <c r="AF2444" s="24">
        <f t="shared" si="1179"/>
        <v>500</v>
      </c>
      <c r="AG2444" s="3">
        <f t="shared" si="1176"/>
        <v>-1</v>
      </c>
      <c r="AH2444" s="3">
        <f>IF(AC2444&lt;=450,AthetaR30_0,IF(AC2444&gt;=650,AthetaR30_2,(IF(AC2444&lt;=550,AthetaR30_0+(AthetaR30_1-AthetaR30_0)/100*(AC2444-450),AthetaR30_1+(AthetaR30_2-AthetaR30_1)/100*(AC2444-450)))))</f>
        <v>0</v>
      </c>
      <c r="AI2444" s="3">
        <f>IF(AD2444&lt;=450,AthetaR60_0,IF(AD2444&gt;=650,AthetaR60_2,(IF(AD2444&lt;=550,AthetaR60_0+(AthetaR60_1-AthetaR60_0)/100*(AD2444-450),AthetaR60_1+(AthetaR60_2-AthetaR60_1)/100*(AD2444-450)))))</f>
        <v>0.5</v>
      </c>
      <c r="AJ2444" s="3">
        <f>IF(AE2444&lt;=450,AthetaR90_0,IF(AE2444&gt;=650,AthetaR90_2,(IF(AE2444&lt;=550,AthetaR90_0+(AthetaR90_1-AthetaR90_0)/100*(AE2444-450),AthetaR90_1+(AthetaR90_2-AthetaR90_1)/100*(AE2444-450)))))</f>
        <v>1.3</v>
      </c>
      <c r="AK2444" s="3">
        <f>IF(AF2444&lt;=450,AthetaR120_0,IF(AF2444&gt;=650,AthetaR120_2,(IF(AF2444&lt;=550,AthetaR120_0+(AthetaR120_1-AthetaR120_0)/100*(AF2444-450),AthetaR120_1+(AthetaR120_2-AthetaR120_1)/100*(AF2444-450)))))</f>
        <v>1.54</v>
      </c>
      <c r="AL2444" s="24">
        <f t="shared" si="1177"/>
        <v>799.52464076224169</v>
      </c>
      <c r="AM2444" s="14">
        <f t="shared" si="1178"/>
        <v>663.19058994946704</v>
      </c>
    </row>
    <row r="2445" spans="2:39" x14ac:dyDescent="0.25">
      <c r="B2445" s="3">
        <f t="shared" si="1161"/>
        <v>12135</v>
      </c>
      <c r="C2445" s="14">
        <f t="shared" si="1162"/>
        <v>202.25</v>
      </c>
      <c r="D2445" s="11">
        <f t="shared" si="1163"/>
        <v>1127.1901628199139</v>
      </c>
      <c r="E2445" s="11">
        <f t="shared" si="1149"/>
        <v>965.12026377357506</v>
      </c>
      <c r="F2445" s="11">
        <f t="shared" si="1164"/>
        <v>521.61365195026838</v>
      </c>
      <c r="G2445" s="11">
        <f t="shared" si="1150"/>
        <v>799.73620164055603</v>
      </c>
      <c r="H2445" s="11">
        <f t="shared" si="1151"/>
        <v>687.1633034757225</v>
      </c>
      <c r="I2445" s="24">
        <f t="shared" si="1165"/>
        <v>521.61365195026838</v>
      </c>
      <c r="J2445" s="12">
        <f t="shared" si="1152"/>
        <v>0.16914793524872862</v>
      </c>
      <c r="K2445" s="24">
        <f t="shared" si="1153"/>
        <v>683.45555251032965</v>
      </c>
      <c r="L2445" s="12">
        <f t="shared" si="1166"/>
        <v>0.15280893997330378</v>
      </c>
      <c r="M2445" s="24">
        <f t="shared" si="1167"/>
        <v>799.73620164055603</v>
      </c>
      <c r="N2445" s="12">
        <f t="shared" si="1154"/>
        <v>0.47914124275885217</v>
      </c>
      <c r="O2445" s="24">
        <f t="shared" si="1155"/>
        <v>804.2520327670502</v>
      </c>
      <c r="P2445" s="12">
        <f t="shared" si="1168"/>
        <v>0.21164495155228849</v>
      </c>
      <c r="Q2445" s="24">
        <f t="shared" si="1169"/>
        <v>687.1633034757225</v>
      </c>
      <c r="R2445" s="12">
        <f t="shared" si="1156"/>
        <v>0.22993257005484982</v>
      </c>
      <c r="S2445" s="24">
        <f t="shared" si="1157"/>
        <v>921.76012780041253</v>
      </c>
      <c r="T2445" s="12">
        <f t="shared" si="1170"/>
        <v>0.14768033867743918</v>
      </c>
      <c r="W2445" s="24">
        <f t="shared" si="1171"/>
        <v>847.17889497680346</v>
      </c>
      <c r="X2445" s="24">
        <f t="shared" si="1172"/>
        <v>698.3841409281606</v>
      </c>
      <c r="Y2445" s="13">
        <f t="shared" si="1158"/>
        <v>0.39054495155764135</v>
      </c>
      <c r="Z2445" s="24">
        <f t="shared" si="1159"/>
        <v>2948.5342199192901</v>
      </c>
      <c r="AA2445" s="24">
        <f t="shared" si="1160"/>
        <v>21542.53770595228</v>
      </c>
      <c r="AB2445" s="24">
        <f t="shared" si="1173"/>
        <v>799.73620164055603</v>
      </c>
      <c r="AC2445" s="24">
        <f t="shared" si="1174"/>
        <v>687.1633034757225</v>
      </c>
      <c r="AE2445" s="14">
        <f t="shared" si="1175"/>
        <v>202.25</v>
      </c>
      <c r="AF2445" s="24">
        <f t="shared" si="1179"/>
        <v>500</v>
      </c>
      <c r="AG2445" s="3">
        <f t="shared" si="1176"/>
        <v>-1</v>
      </c>
      <c r="AH2445" s="3">
        <f>IF(AC2445&lt;=450,AthetaR30_0,IF(AC2445&gt;=650,AthetaR30_2,(IF(AC2445&lt;=550,AthetaR30_0+(AthetaR30_1-AthetaR30_0)/100*(AC2445-450),AthetaR30_1+(AthetaR30_2-AthetaR30_1)/100*(AC2445-450)))))</f>
        <v>0</v>
      </c>
      <c r="AI2445" s="3">
        <f>IF(AD2445&lt;=450,AthetaR60_0,IF(AD2445&gt;=650,AthetaR60_2,(IF(AD2445&lt;=550,AthetaR60_0+(AthetaR60_1-AthetaR60_0)/100*(AD2445-450),AthetaR60_1+(AthetaR60_2-AthetaR60_1)/100*(AD2445-450)))))</f>
        <v>0.5</v>
      </c>
      <c r="AJ2445" s="3">
        <f>IF(AE2445&lt;=450,AthetaR90_0,IF(AE2445&gt;=650,AthetaR90_2,(IF(AE2445&lt;=550,AthetaR90_0+(AthetaR90_1-AthetaR90_0)/100*(AE2445-450),AthetaR90_1+(AthetaR90_2-AthetaR90_1)/100*(AE2445-450)))))</f>
        <v>1.3</v>
      </c>
      <c r="AK2445" s="3">
        <f>IF(AF2445&lt;=450,AthetaR120_0,IF(AF2445&gt;=650,AthetaR120_2,(IF(AF2445&lt;=550,AthetaR120_0+(AthetaR120_1-AthetaR120_0)/100*(AF2445-450),AthetaR120_1+(AthetaR120_2-AthetaR120_1)/100*(AF2445-450)))))</f>
        <v>1.54</v>
      </c>
      <c r="AL2445" s="24">
        <f t="shared" si="1177"/>
        <v>799.73620164055603</v>
      </c>
      <c r="AM2445" s="14">
        <f t="shared" si="1178"/>
        <v>663.30644383879144</v>
      </c>
    </row>
    <row r="2446" spans="2:39" x14ac:dyDescent="0.25">
      <c r="B2446" s="3">
        <f t="shared" si="1161"/>
        <v>12140</v>
      </c>
      <c r="C2446" s="14">
        <f t="shared" si="1162"/>
        <v>202.33333333333334</v>
      </c>
      <c r="D2446" s="11">
        <f t="shared" si="1163"/>
        <v>1127.2518472984534</v>
      </c>
      <c r="E2446" s="11">
        <f t="shared" si="1149"/>
        <v>965.33406212222724</v>
      </c>
      <c r="F2446" s="11">
        <f t="shared" si="1164"/>
        <v>521.76646089024166</v>
      </c>
      <c r="G2446" s="11">
        <f t="shared" si="1150"/>
        <v>799.94784659210836</v>
      </c>
      <c r="H2446" s="11">
        <f t="shared" si="1151"/>
        <v>687.31098381439995</v>
      </c>
      <c r="I2446" s="24">
        <f t="shared" si="1165"/>
        <v>521.76646089024166</v>
      </c>
      <c r="J2446" s="12">
        <f t="shared" si="1152"/>
        <v>0.16911684363165577</v>
      </c>
      <c r="K2446" s="24">
        <f t="shared" si="1153"/>
        <v>683.58120373387806</v>
      </c>
      <c r="L2446" s="12">
        <f t="shared" si="1166"/>
        <v>0.15275964746755261</v>
      </c>
      <c r="M2446" s="24">
        <f t="shared" si="1167"/>
        <v>799.94784659210836</v>
      </c>
      <c r="N2446" s="12">
        <f t="shared" si="1154"/>
        <v>0.47961582415918991</v>
      </c>
      <c r="O2446" s="24">
        <f t="shared" si="1155"/>
        <v>803.45622279434087</v>
      </c>
      <c r="P2446" s="12">
        <f t="shared" si="1168"/>
        <v>0.21172805416818061</v>
      </c>
      <c r="Q2446" s="24">
        <f t="shared" si="1169"/>
        <v>687.31098381439995</v>
      </c>
      <c r="R2446" s="12">
        <f t="shared" si="1156"/>
        <v>0.22974684380331689</v>
      </c>
      <c r="S2446" s="24">
        <f t="shared" si="1157"/>
        <v>922.50527428649639</v>
      </c>
      <c r="T2446" s="12">
        <f t="shared" si="1170"/>
        <v>0.14754110250030139</v>
      </c>
      <c r="W2446" s="24">
        <f t="shared" si="1171"/>
        <v>847.56943992836113</v>
      </c>
      <c r="X2446" s="24">
        <f t="shared" si="1172"/>
        <v>697.87025493947169</v>
      </c>
      <c r="Y2446" s="13">
        <f t="shared" si="1158"/>
        <v>0.39050779400245189</v>
      </c>
      <c r="Z2446" s="24">
        <f t="shared" si="1159"/>
        <v>2944.1155548466527</v>
      </c>
      <c r="AA2446" s="24">
        <f t="shared" si="1160"/>
        <v>21526.606880937707</v>
      </c>
      <c r="AB2446" s="24">
        <f t="shared" si="1173"/>
        <v>799.94784659210836</v>
      </c>
      <c r="AC2446" s="24">
        <f t="shared" si="1174"/>
        <v>687.31098381439995</v>
      </c>
      <c r="AE2446" s="14">
        <f t="shared" si="1175"/>
        <v>202.33333333333334</v>
      </c>
      <c r="AF2446" s="24">
        <f t="shared" si="1179"/>
        <v>500</v>
      </c>
      <c r="AG2446" s="3">
        <f t="shared" si="1176"/>
        <v>-1</v>
      </c>
      <c r="AH2446" s="3">
        <f>IF(AC2446&lt;=450,AthetaR30_0,IF(AC2446&gt;=650,AthetaR30_2,(IF(AC2446&lt;=550,AthetaR30_0+(AthetaR30_1-AthetaR30_0)/100*(AC2446-450),AthetaR30_1+(AthetaR30_2-AthetaR30_1)/100*(AC2446-450)))))</f>
        <v>0</v>
      </c>
      <c r="AI2446" s="3">
        <f>IF(AD2446&lt;=450,AthetaR60_0,IF(AD2446&gt;=650,AthetaR60_2,(IF(AD2446&lt;=550,AthetaR60_0+(AthetaR60_1-AthetaR60_0)/100*(AD2446-450),AthetaR60_1+(AthetaR60_2-AthetaR60_1)/100*(AD2446-450)))))</f>
        <v>0.5</v>
      </c>
      <c r="AJ2446" s="3">
        <f>IF(AE2446&lt;=450,AthetaR90_0,IF(AE2446&gt;=650,AthetaR90_2,(IF(AE2446&lt;=550,AthetaR90_0+(AthetaR90_1-AthetaR90_0)/100*(AE2446-450),AthetaR90_1+(AthetaR90_2-AthetaR90_1)/100*(AE2446-450)))))</f>
        <v>1.3</v>
      </c>
      <c r="AK2446" s="3">
        <f>IF(AF2446&lt;=450,AthetaR120_0,IF(AF2446&gt;=650,AthetaR120_2,(IF(AF2446&lt;=550,AthetaR120_0+(AthetaR120_1-AthetaR120_0)/100*(AF2446-450),AthetaR120_1+(AthetaR120_2-AthetaR120_1)/100*(AF2446-450)))))</f>
        <v>1.54</v>
      </c>
      <c r="AL2446" s="24">
        <f t="shared" si="1177"/>
        <v>799.94784659210836</v>
      </c>
      <c r="AM2446" s="14">
        <f t="shared" si="1178"/>
        <v>663.42215444430178</v>
      </c>
    </row>
    <row r="2447" spans="2:39" x14ac:dyDescent="0.25">
      <c r="B2447" s="3">
        <f t="shared" si="1161"/>
        <v>12145</v>
      </c>
      <c r="C2447" s="14">
        <f t="shared" si="1162"/>
        <v>202.41666666666666</v>
      </c>
      <c r="D2447" s="11">
        <f t="shared" si="1163"/>
        <v>1127.3135063924335</v>
      </c>
      <c r="E2447" s="11">
        <f t="shared" si="1149"/>
        <v>965.54786047087919</v>
      </c>
      <c r="F2447" s="11">
        <f t="shared" si="1164"/>
        <v>521.91922053770918</v>
      </c>
      <c r="G2447" s="11">
        <f t="shared" si="1150"/>
        <v>800.1595746462765</v>
      </c>
      <c r="H2447" s="11">
        <f t="shared" si="1151"/>
        <v>687.45852491690027</v>
      </c>
      <c r="I2447" s="24">
        <f t="shared" si="1165"/>
        <v>521.91922053770918</v>
      </c>
      <c r="J2447" s="12">
        <f t="shared" si="1152"/>
        <v>0.16908575286091998</v>
      </c>
      <c r="K2447" s="24">
        <f t="shared" si="1153"/>
        <v>683.70689774490506</v>
      </c>
      <c r="L2447" s="12">
        <f t="shared" si="1166"/>
        <v>0.15271036877156596</v>
      </c>
      <c r="M2447" s="24">
        <f t="shared" si="1167"/>
        <v>800.1595746462765</v>
      </c>
      <c r="N2447" s="12">
        <f t="shared" si="1154"/>
        <v>0.4800886185084054</v>
      </c>
      <c r="O2447" s="24">
        <f t="shared" si="1155"/>
        <v>802.6649739554091</v>
      </c>
      <c r="P2447" s="12">
        <f t="shared" si="1168"/>
        <v>0.21181019120168507</v>
      </c>
      <c r="Q2447" s="24">
        <f t="shared" si="1169"/>
        <v>687.45852491690027</v>
      </c>
      <c r="R2447" s="12">
        <f t="shared" si="1156"/>
        <v>0.2295605108207365</v>
      </c>
      <c r="S2447" s="24">
        <f t="shared" si="1157"/>
        <v>923.25406665757691</v>
      </c>
      <c r="T2447" s="12">
        <f t="shared" si="1170"/>
        <v>0.14740157266171397</v>
      </c>
      <c r="W2447" s="24">
        <f t="shared" si="1171"/>
        <v>847.95994772236361</v>
      </c>
      <c r="X2447" s="24">
        <f t="shared" si="1172"/>
        <v>697.35984922206569</v>
      </c>
      <c r="Y2447" s="13">
        <f t="shared" si="1158"/>
        <v>0.39046809419265988</v>
      </c>
      <c r="Z2447" s="24">
        <f t="shared" si="1159"/>
        <v>2939.6978187128893</v>
      </c>
      <c r="AA2447" s="24">
        <f t="shared" si="1160"/>
        <v>21510.641388793141</v>
      </c>
      <c r="AB2447" s="24">
        <f t="shared" si="1173"/>
        <v>800.1595746462765</v>
      </c>
      <c r="AC2447" s="24">
        <f t="shared" si="1174"/>
        <v>687.45852491690027</v>
      </c>
      <c r="AE2447" s="14">
        <f t="shared" si="1175"/>
        <v>202.41666666666666</v>
      </c>
      <c r="AF2447" s="24">
        <f t="shared" si="1179"/>
        <v>500</v>
      </c>
      <c r="AG2447" s="3">
        <f t="shared" si="1176"/>
        <v>-1</v>
      </c>
      <c r="AH2447" s="3">
        <f>IF(AC2447&lt;=450,AthetaR30_0,IF(AC2447&gt;=650,AthetaR30_2,(IF(AC2447&lt;=550,AthetaR30_0+(AthetaR30_1-AthetaR30_0)/100*(AC2447-450),AthetaR30_1+(AthetaR30_2-AthetaR30_1)/100*(AC2447-450)))))</f>
        <v>0</v>
      </c>
      <c r="AI2447" s="3">
        <f>IF(AD2447&lt;=450,AthetaR60_0,IF(AD2447&gt;=650,AthetaR60_2,(IF(AD2447&lt;=550,AthetaR60_0+(AthetaR60_1-AthetaR60_0)/100*(AD2447-450),AthetaR60_1+(AthetaR60_2-AthetaR60_1)/100*(AD2447-450)))))</f>
        <v>0.5</v>
      </c>
      <c r="AJ2447" s="3">
        <f>IF(AE2447&lt;=450,AthetaR90_0,IF(AE2447&gt;=650,AthetaR90_2,(IF(AE2447&lt;=550,AthetaR90_0+(AthetaR90_1-AthetaR90_0)/100*(AE2447-450),AthetaR90_1+(AthetaR90_2-AthetaR90_1)/100*(AE2447-450)))))</f>
        <v>1.3</v>
      </c>
      <c r="AK2447" s="3">
        <f>IF(AF2447&lt;=450,AthetaR120_0,IF(AF2447&gt;=650,AthetaR120_2,(IF(AF2447&lt;=550,AthetaR120_0+(AthetaR120_1-AthetaR120_0)/100*(AF2447-450),AthetaR120_1+(AthetaR120_2-AthetaR120_1)/100*(AF2447-450)))))</f>
        <v>1.54</v>
      </c>
      <c r="AL2447" s="24">
        <f t="shared" si="1177"/>
        <v>800.1595746462765</v>
      </c>
      <c r="AM2447" s="14">
        <f t="shared" si="1178"/>
        <v>663.53772167776242</v>
      </c>
    </row>
    <row r="2448" spans="2:39" x14ac:dyDescent="0.25">
      <c r="B2448" s="3">
        <f t="shared" si="1161"/>
        <v>12150</v>
      </c>
      <c r="C2448" s="14">
        <f t="shared" si="1162"/>
        <v>202.5</v>
      </c>
      <c r="D2448" s="11">
        <f t="shared" si="1163"/>
        <v>1127.3751401227375</v>
      </c>
      <c r="E2448" s="11">
        <f t="shared" si="1149"/>
        <v>965.76165881953136</v>
      </c>
      <c r="F2448" s="11">
        <f t="shared" si="1164"/>
        <v>522.0719309064807</v>
      </c>
      <c r="G2448" s="11">
        <f t="shared" si="1150"/>
        <v>800.37138483747822</v>
      </c>
      <c r="H2448" s="11">
        <f t="shared" si="1151"/>
        <v>687.60592648956197</v>
      </c>
      <c r="I2448" s="24">
        <f t="shared" si="1165"/>
        <v>522.0719309064807</v>
      </c>
      <c r="J2448" s="12">
        <f t="shared" si="1152"/>
        <v>0.16905466294728247</v>
      </c>
      <c r="K2448" s="24">
        <f t="shared" si="1153"/>
        <v>683.83263452159986</v>
      </c>
      <c r="L2448" s="12">
        <f t="shared" si="1166"/>
        <v>0.15266110389376739</v>
      </c>
      <c r="M2448" s="24">
        <f t="shared" si="1167"/>
        <v>800.37138483747822</v>
      </c>
      <c r="N2448" s="12">
        <f t="shared" si="1154"/>
        <v>0.48055963362991949</v>
      </c>
      <c r="O2448" s="24">
        <f t="shared" si="1155"/>
        <v>801.87825090631122</v>
      </c>
      <c r="P2448" s="12">
        <f t="shared" si="1168"/>
        <v>0.21189136767014555</v>
      </c>
      <c r="Q2448" s="24">
        <f t="shared" si="1169"/>
        <v>687.60592648956197</v>
      </c>
      <c r="R2448" s="12">
        <f t="shared" si="1156"/>
        <v>0.22937356875250259</v>
      </c>
      <c r="S2448" s="24">
        <f t="shared" si="1157"/>
        <v>924.00652922623772</v>
      </c>
      <c r="T2448" s="12">
        <f t="shared" si="1170"/>
        <v>0.14726174786756049</v>
      </c>
      <c r="W2448" s="24">
        <f t="shared" si="1171"/>
        <v>848.35041581655628</v>
      </c>
      <c r="X2448" s="24">
        <f t="shared" si="1172"/>
        <v>696.85289183684245</v>
      </c>
      <c r="Y2448" s="13">
        <f t="shared" si="1158"/>
        <v>0.39042587212270735</v>
      </c>
      <c r="Z2448" s="24">
        <f t="shared" si="1159"/>
        <v>2935.281075074377</v>
      </c>
      <c r="AA2448" s="24">
        <f t="shared" si="1160"/>
        <v>21494.641609681388</v>
      </c>
      <c r="AB2448" s="24">
        <f t="shared" si="1173"/>
        <v>800.37138483747822</v>
      </c>
      <c r="AC2448" s="24">
        <f t="shared" si="1174"/>
        <v>687.60592648956197</v>
      </c>
      <c r="AE2448" s="14">
        <f t="shared" si="1175"/>
        <v>202.5</v>
      </c>
      <c r="AF2448" s="24">
        <f t="shared" si="1179"/>
        <v>500</v>
      </c>
      <c r="AG2448" s="3">
        <f t="shared" si="1176"/>
        <v>-1</v>
      </c>
      <c r="AH2448" s="3">
        <f>IF(AC2448&lt;=450,AthetaR30_0,IF(AC2448&gt;=650,AthetaR30_2,(IF(AC2448&lt;=550,AthetaR30_0+(AthetaR30_1-AthetaR30_0)/100*(AC2448-450),AthetaR30_1+(AthetaR30_2-AthetaR30_1)/100*(AC2448-450)))))</f>
        <v>0</v>
      </c>
      <c r="AI2448" s="3">
        <f>IF(AD2448&lt;=450,AthetaR60_0,IF(AD2448&gt;=650,AthetaR60_2,(IF(AD2448&lt;=550,AthetaR60_0+(AthetaR60_1-AthetaR60_0)/100*(AD2448-450),AthetaR60_1+(AthetaR60_2-AthetaR60_1)/100*(AD2448-450)))))</f>
        <v>0.5</v>
      </c>
      <c r="AJ2448" s="3">
        <f>IF(AE2448&lt;=450,AthetaR90_0,IF(AE2448&gt;=650,AthetaR90_2,(IF(AE2448&lt;=550,AthetaR90_0+(AthetaR90_1-AthetaR90_0)/100*(AE2448-450),AthetaR90_1+(AthetaR90_2-AthetaR90_1)/100*(AE2448-450)))))</f>
        <v>1.3</v>
      </c>
      <c r="AK2448" s="3">
        <f>IF(AF2448&lt;=450,AthetaR120_0,IF(AF2448&gt;=650,AthetaR120_2,(IF(AF2448&lt;=550,AthetaR120_0+(AthetaR120_1-AthetaR120_0)/100*(AF2448-450),AthetaR120_1+(AthetaR120_2-AthetaR120_1)/100*(AF2448-450)))))</f>
        <v>1.54</v>
      </c>
      <c r="AL2448" s="24">
        <f t="shared" si="1177"/>
        <v>800.37138483747822</v>
      </c>
      <c r="AM2448" s="14">
        <f t="shared" si="1178"/>
        <v>663.65314544850526</v>
      </c>
    </row>
    <row r="2449" spans="2:39" x14ac:dyDescent="0.25">
      <c r="B2449" s="3">
        <f t="shared" si="1161"/>
        <v>12155</v>
      </c>
      <c r="C2449" s="14">
        <f t="shared" si="1162"/>
        <v>202.58333333333334</v>
      </c>
      <c r="D2449" s="11">
        <f t="shared" si="1163"/>
        <v>1127.4367485102243</v>
      </c>
      <c r="E2449" s="11">
        <f t="shared" si="1149"/>
        <v>965.97545716818342</v>
      </c>
      <c r="F2449" s="11">
        <f t="shared" si="1164"/>
        <v>522.22459201037452</v>
      </c>
      <c r="G2449" s="11">
        <f t="shared" si="1150"/>
        <v>800.58327620514831</v>
      </c>
      <c r="H2449" s="11">
        <f t="shared" si="1151"/>
        <v>687.75318823742953</v>
      </c>
      <c r="I2449" s="24">
        <f t="shared" si="1165"/>
        <v>522.22459201037452</v>
      </c>
      <c r="J2449" s="12">
        <f t="shared" si="1152"/>
        <v>0.1690235739014993</v>
      </c>
      <c r="K2449" s="24">
        <f t="shared" si="1153"/>
        <v>683.95841404212433</v>
      </c>
      <c r="L2449" s="12">
        <f t="shared" si="1166"/>
        <v>0.15261185284251802</v>
      </c>
      <c r="M2449" s="24">
        <f t="shared" si="1167"/>
        <v>800.58327620514831</v>
      </c>
      <c r="N2449" s="12">
        <f t="shared" si="1154"/>
        <v>0.48102887731984068</v>
      </c>
      <c r="O2449" s="24">
        <f t="shared" si="1155"/>
        <v>801.09601863905255</v>
      </c>
      <c r="P2449" s="12">
        <f t="shared" si="1168"/>
        <v>0.21197158856841539</v>
      </c>
      <c r="Q2449" s="24">
        <f t="shared" si="1169"/>
        <v>687.75318823742953</v>
      </c>
      <c r="R2449" s="12">
        <f t="shared" si="1156"/>
        <v>0.22918601523620333</v>
      </c>
      <c r="S2449" s="24">
        <f t="shared" si="1157"/>
        <v>924.76268650512407</v>
      </c>
      <c r="T2449" s="12">
        <f t="shared" si="1170"/>
        <v>0.14712162681860375</v>
      </c>
      <c r="W2449" s="24">
        <f t="shared" si="1171"/>
        <v>848.74084168867898</v>
      </c>
      <c r="X2449" s="24">
        <f t="shared" si="1172"/>
        <v>696.34935120574585</v>
      </c>
      <c r="Y2449" s="13">
        <f t="shared" si="1158"/>
        <v>0.39038114767910304</v>
      </c>
      <c r="Z2449" s="24">
        <f t="shared" si="1159"/>
        <v>2930.8653869876111</v>
      </c>
      <c r="AA2449" s="24">
        <f t="shared" si="1160"/>
        <v>21478.607922303057</v>
      </c>
      <c r="AB2449" s="24">
        <f t="shared" si="1173"/>
        <v>800.58327620514831</v>
      </c>
      <c r="AC2449" s="24">
        <f t="shared" si="1174"/>
        <v>687.75318823742953</v>
      </c>
      <c r="AE2449" s="14">
        <f t="shared" si="1175"/>
        <v>202.58333333333334</v>
      </c>
      <c r="AF2449" s="24">
        <f t="shared" si="1179"/>
        <v>500</v>
      </c>
      <c r="AG2449" s="3">
        <f t="shared" si="1176"/>
        <v>-1</v>
      </c>
      <c r="AH2449" s="3">
        <f>IF(AC2449&lt;=450,AthetaR30_0,IF(AC2449&gt;=650,AthetaR30_2,(IF(AC2449&lt;=550,AthetaR30_0+(AthetaR30_1-AthetaR30_0)/100*(AC2449-450),AthetaR30_1+(AthetaR30_2-AthetaR30_1)/100*(AC2449-450)))))</f>
        <v>0</v>
      </c>
      <c r="AI2449" s="3">
        <f>IF(AD2449&lt;=450,AthetaR60_0,IF(AD2449&gt;=650,AthetaR60_2,(IF(AD2449&lt;=550,AthetaR60_0+(AthetaR60_1-AthetaR60_0)/100*(AD2449-450),AthetaR60_1+(AthetaR60_2-AthetaR60_1)/100*(AD2449-450)))))</f>
        <v>0.5</v>
      </c>
      <c r="AJ2449" s="3">
        <f>IF(AE2449&lt;=450,AthetaR90_0,IF(AE2449&gt;=650,AthetaR90_2,(IF(AE2449&lt;=550,AthetaR90_0+(AthetaR90_1-AthetaR90_0)/100*(AE2449-450),AthetaR90_1+(AthetaR90_2-AthetaR90_1)/100*(AE2449-450)))))</f>
        <v>1.3</v>
      </c>
      <c r="AK2449" s="3">
        <f>IF(AF2449&lt;=450,AthetaR120_0,IF(AF2449&gt;=650,AthetaR120_2,(IF(AF2449&lt;=550,AthetaR120_0+(AthetaR120_1-AthetaR120_0)/100*(AF2449-450),AthetaR120_1+(AthetaR120_2-AthetaR120_1)/100*(AF2449-450)))))</f>
        <v>1.54</v>
      </c>
      <c r="AL2449" s="24">
        <f t="shared" si="1177"/>
        <v>800.58327620514831</v>
      </c>
      <c r="AM2449" s="14">
        <f t="shared" si="1178"/>
        <v>663.76842566343009</v>
      </c>
    </row>
    <row r="2450" spans="2:39" x14ac:dyDescent="0.25">
      <c r="B2450" s="3">
        <f t="shared" si="1161"/>
        <v>12160</v>
      </c>
      <c r="C2450" s="14">
        <f t="shared" si="1162"/>
        <v>202.66666666666666</v>
      </c>
      <c r="D2450" s="11">
        <f t="shared" si="1163"/>
        <v>1127.4983315757261</v>
      </c>
      <c r="E2450" s="11">
        <f t="shared" ref="E2450:E2513" si="1180">IF(B2450&lt;=40*60,20+345*CRed_1*LOG(8*C2450+1,10),ThetaG40+(ThetaG120-ThetaG40)/80*(C2450-40))</f>
        <v>966.18925551683549</v>
      </c>
      <c r="F2450" s="11">
        <f t="shared" si="1164"/>
        <v>522.37720386321701</v>
      </c>
      <c r="G2450" s="11">
        <f t="shared" ref="G2450:G2513" si="1181">M2450</f>
        <v>800.79524779371673</v>
      </c>
      <c r="H2450" s="11">
        <f t="shared" ref="H2450:H2513" si="1182">Q2450</f>
        <v>687.90030986424813</v>
      </c>
      <c r="I2450" s="24">
        <f t="shared" si="1165"/>
        <v>522.37720386321701</v>
      </c>
      <c r="J2450" s="12">
        <f t="shared" ref="J2450:J2513" si="1183">Cp*RhoP/(K2450*RhoA)*dP/1000*MassivSS</f>
        <v>0.16899248573432163</v>
      </c>
      <c r="K2450" s="24">
        <f t="shared" ref="K2450:K2513" si="1184">IF(I2450&lt;600,425+0.773*I2450-1.69/1000*I2450^2+2.22/1000^2*I2450^3,IF(I2450&lt;735,666+13002/(738-I2450),IF(I2450&lt;900,545+17820/(I2450-731),650)))</f>
        <v>684.08423628461003</v>
      </c>
      <c r="L2450" s="12">
        <f t="shared" si="1166"/>
        <v>0.152562615626195</v>
      </c>
      <c r="M2450" s="24">
        <f t="shared" si="1167"/>
        <v>800.79524779371673</v>
      </c>
      <c r="N2450" s="12">
        <f t="shared" ref="N2450:N2513" si="1185">Cp*RhoP/(O2450*RhoA)*dP/1000*MassivW</f>
        <v>0.4814963573468557</v>
      </c>
      <c r="O2450" s="24">
        <f t="shared" ref="O2450:O2513" si="1186">IF(M2450&lt;600,425+0.773*M2450-1.69/1000*M2450^2+2.22/1000^2*M2450^3,IF(M2450&lt;735,666+13002/(738-M2450),IF(M2450&lt;900,545+17820/(M2450-731),650)))</f>
        <v>800.31824247788165</v>
      </c>
      <c r="P2450" s="12">
        <f t="shared" si="1168"/>
        <v>0.212050858869095</v>
      </c>
      <c r="Q2450" s="24">
        <f t="shared" si="1169"/>
        <v>687.90030986424813</v>
      </c>
      <c r="R2450" s="12">
        <f t="shared" ref="R2450:R2513" si="1187">Cp*RhoP/(S2450*RhoA)*dP/1000*MassivSI</f>
        <v>0.22899784790163677</v>
      </c>
      <c r="S2450" s="24">
        <f t="shared" ref="S2450:S2513" si="1188">IF(Q2450&lt;600,425+0.773*Q2450-1.69/1000*Q2450^2+2.22/1000^2*Q2450^3,IF(Q2450&lt;735,666+13002/(738-Q2450),IF(Q2450&lt;900,545+17820/(Q2450-731),650)))</f>
        <v>925.52256320886067</v>
      </c>
      <c r="T2450" s="12">
        <f t="shared" si="1170"/>
        <v>0.14698120821058974</v>
      </c>
      <c r="W2450" s="24">
        <f t="shared" si="1171"/>
        <v>849.13122283635812</v>
      </c>
      <c r="X2450" s="24">
        <f t="shared" si="1172"/>
        <v>695.84919610698728</v>
      </c>
      <c r="Y2450" s="13">
        <f t="shared" ref="Y2450:Y2513" si="1189">MAX(MassivSSCO/(X2450*RhoA)*DeltaT*(Z2450+AA2450),L2450)</f>
        <v>0.39033394064080357</v>
      </c>
      <c r="Z2450" s="24">
        <f t="shared" ref="Z2450:Z2513" si="1190">AlphaC*(E2450-W2450)</f>
        <v>2926.4508170119343</v>
      </c>
      <c r="AA2450" s="24">
        <f t="shared" ref="AA2450:AA2513" si="1191">Phi*EpsilonF*0.7*Botzman/10^8*EpsilonA*((E2450+273)^4-(W2450+273)^4)</f>
        <v>21462.540703900428</v>
      </c>
      <c r="AB2450" s="24">
        <f t="shared" si="1173"/>
        <v>800.79524779371673</v>
      </c>
      <c r="AC2450" s="24">
        <f t="shared" si="1174"/>
        <v>687.90030986424813</v>
      </c>
      <c r="AE2450" s="14">
        <f t="shared" si="1175"/>
        <v>202.66666666666666</v>
      </c>
      <c r="AF2450" s="24">
        <f t="shared" si="1179"/>
        <v>500</v>
      </c>
      <c r="AG2450" s="3">
        <f t="shared" si="1176"/>
        <v>-1</v>
      </c>
      <c r="AH2450" s="3">
        <f>IF(AC2450&lt;=450,AthetaR30_0,IF(AC2450&gt;=650,AthetaR30_2,(IF(AC2450&lt;=550,AthetaR30_0+(AthetaR30_1-AthetaR30_0)/100*(AC2450-450),AthetaR30_1+(AthetaR30_2-AthetaR30_1)/100*(AC2450-450)))))</f>
        <v>0</v>
      </c>
      <c r="AI2450" s="3">
        <f>IF(AD2450&lt;=450,AthetaR60_0,IF(AD2450&gt;=650,AthetaR60_2,(IF(AD2450&lt;=550,AthetaR60_0+(AthetaR60_1-AthetaR60_0)/100*(AD2450-450),AthetaR60_1+(AthetaR60_2-AthetaR60_1)/100*(AD2450-450)))))</f>
        <v>0.5</v>
      </c>
      <c r="AJ2450" s="3">
        <f>IF(AE2450&lt;=450,AthetaR90_0,IF(AE2450&gt;=650,AthetaR90_2,(IF(AE2450&lt;=550,AthetaR90_0+(AthetaR90_1-AthetaR90_0)/100*(AE2450-450),AthetaR90_1+(AthetaR90_2-AthetaR90_1)/100*(AE2450-450)))))</f>
        <v>1.3</v>
      </c>
      <c r="AK2450" s="3">
        <f>IF(AF2450&lt;=450,AthetaR120_0,IF(AF2450&gt;=650,AthetaR120_2,(IF(AF2450&lt;=550,AthetaR120_0+(AthetaR120_1-AthetaR120_0)/100*(AF2450-450),AthetaR120_1+(AthetaR120_2-AthetaR120_1)/100*(AF2450-450)))))</f>
        <v>1.54</v>
      </c>
      <c r="AL2450" s="24">
        <f t="shared" si="1177"/>
        <v>800.79524779371673</v>
      </c>
      <c r="AM2450" s="14">
        <f t="shared" si="1178"/>
        <v>663.88356222700668</v>
      </c>
    </row>
    <row r="2451" spans="2:39" x14ac:dyDescent="0.25">
      <c r="B2451" s="3">
        <f t="shared" ref="B2451:B2514" si="1192">B2450+DeltaT</f>
        <v>12165</v>
      </c>
      <c r="C2451" s="14">
        <f t="shared" ref="C2451:C2514" si="1193">B2451/60</f>
        <v>202.75</v>
      </c>
      <c r="D2451" s="11">
        <f t="shared" ref="D2451:D2514" si="1194">20+345*LOG(8*C2451+1,10)</f>
        <v>1127.5598893400497</v>
      </c>
      <c r="E2451" s="11">
        <f t="shared" si="1180"/>
        <v>966.40305386548755</v>
      </c>
      <c r="F2451" s="11">
        <f t="shared" ref="F2451:F2514" si="1195">I2451</f>
        <v>522.52976647884316</v>
      </c>
      <c r="G2451" s="11">
        <f t="shared" si="1181"/>
        <v>801.00729865258586</v>
      </c>
      <c r="H2451" s="11">
        <f t="shared" si="1182"/>
        <v>688.04729107245873</v>
      </c>
      <c r="I2451" s="24">
        <f t="shared" ref="I2451:I2514" si="1196">I2450+IF(Limit=Oui,MAX(0,L2450),L2450)</f>
        <v>522.52976647884316</v>
      </c>
      <c r="J2451" s="12">
        <f t="shared" si="1183"/>
        <v>0.1689613984564953</v>
      </c>
      <c r="K2451" s="24">
        <f t="shared" si="1184"/>
        <v>684.21010122716075</v>
      </c>
      <c r="L2451" s="12">
        <f t="shared" ref="L2451:L2514" si="1197">LambdaP*MassivSS/(dP/1000)/(K2451*RhoA)/(1+J2451/3)*(D2451-I2451)*DeltaT-(EXP(J2451/10)-1)*(D2451-D2450)</f>
        <v>0.15251339225313271</v>
      </c>
      <c r="M2451" s="24">
        <f t="shared" ref="M2451:M2514" si="1198">M2450+IF(Limit=Oui,MAX(0,P2450),P2450)</f>
        <v>801.00729865258586</v>
      </c>
      <c r="N2451" s="12">
        <f t="shared" si="1185"/>
        <v>0.48196208145212283</v>
      </c>
      <c r="O2451" s="24">
        <f t="shared" si="1186"/>
        <v>799.54488807563473</v>
      </c>
      <c r="P2451" s="12">
        <f t="shared" ref="P2451:P2514" si="1199">LambdaP*MassivW/(dP/1000)/(O2451*RhoA)/(1+N2451/3)*(D2451-M2451)*DeltaT-(EXP(N2451/10)-1)*(D2451-D2450)</f>
        <v>0.21212918352238191</v>
      </c>
      <c r="Q2451" s="24">
        <f t="shared" ref="Q2451:Q2514" si="1200">Q2450+IF(Limit=Oui,MAX(0,T2450),T2450)</f>
        <v>688.04729107245873</v>
      </c>
      <c r="R2451" s="12">
        <f t="shared" si="1187"/>
        <v>0.22880906437082529</v>
      </c>
      <c r="S2451" s="24">
        <f t="shared" si="1188"/>
        <v>926.28618425599313</v>
      </c>
      <c r="T2451" s="12">
        <f t="shared" ref="T2451:T2514" si="1201">LambdaP*MassivSI/(dP/1000)/(S2451*RhoA)/(1+R2451/3)*(D2451-Q2451)*DeltaT-(EXP(R2451/10)-1)*(D2451-D2450)</f>
        <v>0.14684049073416808</v>
      </c>
      <c r="W2451" s="24">
        <f t="shared" ref="W2451:W2514" si="1202">W2450+IF(Limit=Oui,MAX(0,Y2450),Y2450)</f>
        <v>849.52155677699898</v>
      </c>
      <c r="X2451" s="24">
        <f t="shared" ref="X2451:X2514" si="1203">IF(W2451&lt;600,425+0.773*W2451-1.69/1000*W2451^2+2.22/1000^2*W2451^3,IF(W2451&lt;735,666+13002/(738-W2451),IF(W2451&lt;900,545+17820/(W2451-731),650)))</f>
        <v>695.35239567033989</v>
      </c>
      <c r="Y2451" s="13">
        <f t="shared" si="1189"/>
        <v>0.39028427067956983</v>
      </c>
      <c r="Z2451" s="24">
        <f t="shared" si="1190"/>
        <v>2922.0374272122144</v>
      </c>
      <c r="AA2451" s="24">
        <f t="shared" si="1191"/>
        <v>21446.440330259597</v>
      </c>
      <c r="AB2451" s="24">
        <f t="shared" ref="AB2451:AB2514" si="1204">MAX(M2451,AVERAGE(W2451,AC2451))</f>
        <v>801.00729865258586</v>
      </c>
      <c r="AC2451" s="24">
        <f t="shared" ref="AC2451:AC2514" si="1205">Q2451</f>
        <v>688.04729107245873</v>
      </c>
      <c r="AE2451" s="14">
        <f t="shared" ref="AE2451:AE2514" si="1206">C2451</f>
        <v>202.75</v>
      </c>
      <c r="AF2451" s="24">
        <f t="shared" si="1179"/>
        <v>500</v>
      </c>
      <c r="AG2451" s="3">
        <f t="shared" ref="AG2451:AG2514" si="1207">IF(C2451&lt;=30,AH2451,IF(C2451&lt;=60,AI2451,IF(C2451&lt;=90,AJ2451,IF(C2451&lt;=120,AK2451,-1))))</f>
        <v>-1</v>
      </c>
      <c r="AH2451" s="3">
        <f>IF(AC2451&lt;=450,AthetaR30_0,IF(AC2451&gt;=650,AthetaR30_2,(IF(AC2451&lt;=550,AthetaR30_0+(AthetaR30_1-AthetaR30_0)/100*(AC2451-450),AthetaR30_1+(AthetaR30_2-AthetaR30_1)/100*(AC2451-450)))))</f>
        <v>0</v>
      </c>
      <c r="AI2451" s="3">
        <f>IF(AD2451&lt;=450,AthetaR60_0,IF(AD2451&gt;=650,AthetaR60_2,(IF(AD2451&lt;=550,AthetaR60_0+(AthetaR60_1-AthetaR60_0)/100*(AD2451-450),AthetaR60_1+(AthetaR60_2-AthetaR60_1)/100*(AD2451-450)))))</f>
        <v>0.5</v>
      </c>
      <c r="AJ2451" s="3">
        <f>IF(AE2451&lt;=450,AthetaR90_0,IF(AE2451&gt;=650,AthetaR90_2,(IF(AE2451&lt;=550,AthetaR90_0+(AthetaR90_1-AthetaR90_0)/100*(AE2451-450),AthetaR90_1+(AthetaR90_2-AthetaR90_1)/100*(AE2451-450)))))</f>
        <v>1.3</v>
      </c>
      <c r="AK2451" s="3">
        <f>IF(AF2451&lt;=450,AthetaR120_0,IF(AF2451&gt;=650,AthetaR120_2,(IF(AF2451&lt;=550,AthetaR120_0+(AthetaR120_1-AthetaR120_0)/100*(AF2451-450),AthetaR120_1+(AthetaR120_2-AthetaR120_1)/100*(AF2451-450)))))</f>
        <v>1.54</v>
      </c>
      <c r="AL2451" s="24">
        <f t="shared" ref="AL2451:AL2514" si="1208">MAX(M2451,AVERAGE(W2451,AM2451))</f>
        <v>801.00729865258586</v>
      </c>
      <c r="AM2451" s="14">
        <f t="shared" ref="AM2451:AM2514" si="1209">IF(W2451&gt;=AF2451,(1+(W2451-AF2451)*AG2451/10000)*AC2451,AC2451)</f>
        <v>663.99855504127447</v>
      </c>
    </row>
    <row r="2452" spans="2:39" x14ac:dyDescent="0.25">
      <c r="B2452" s="3">
        <f t="shared" si="1192"/>
        <v>12170</v>
      </c>
      <c r="C2452" s="14">
        <f t="shared" si="1193"/>
        <v>202.83333333333334</v>
      </c>
      <c r="D2452" s="11">
        <f t="shared" si="1194"/>
        <v>1127.621421823977</v>
      </c>
      <c r="E2452" s="11">
        <f t="shared" si="1180"/>
        <v>966.61685221413973</v>
      </c>
      <c r="F2452" s="11">
        <f t="shared" si="1195"/>
        <v>522.68227987109628</v>
      </c>
      <c r="G2452" s="11">
        <f t="shared" si="1181"/>
        <v>801.21942783610825</v>
      </c>
      <c r="H2452" s="11">
        <f t="shared" si="1182"/>
        <v>688.19413156319285</v>
      </c>
      <c r="I2452" s="24">
        <f t="shared" si="1196"/>
        <v>522.68227987109628</v>
      </c>
      <c r="J2452" s="12">
        <f t="shared" si="1183"/>
        <v>0.16893031207876086</v>
      </c>
      <c r="K2452" s="24">
        <f t="shared" si="1184"/>
        <v>684.33600884785187</v>
      </c>
      <c r="L2452" s="12">
        <f t="shared" si="1197"/>
        <v>0.15246418273164619</v>
      </c>
      <c r="M2452" s="24">
        <f t="shared" si="1198"/>
        <v>801.21942783610825</v>
      </c>
      <c r="N2452" s="12">
        <f t="shared" si="1185"/>
        <v>0.48242605734917199</v>
      </c>
      <c r="O2452" s="24">
        <f t="shared" si="1186"/>
        <v>798.77592141012281</v>
      </c>
      <c r="P2452" s="12">
        <f t="shared" si="1199"/>
        <v>0.21220656745615696</v>
      </c>
      <c r="Q2452" s="24">
        <f t="shared" si="1200"/>
        <v>688.19413156319285</v>
      </c>
      <c r="R2452" s="12">
        <f t="shared" si="1187"/>
        <v>0.22861966225803254</v>
      </c>
      <c r="S2452" s="24">
        <f t="shared" si="1188"/>
        <v>927.05357477094731</v>
      </c>
      <c r="T2452" s="12">
        <f t="shared" si="1201"/>
        <v>0.14669947307492334</v>
      </c>
      <c r="W2452" s="24">
        <f t="shared" si="1202"/>
        <v>849.91184104767854</v>
      </c>
      <c r="X2452" s="24">
        <f t="shared" si="1203"/>
        <v>694.85891937250335</v>
      </c>
      <c r="Y2452" s="13">
        <f t="shared" si="1189"/>
        <v>0.3902321573603586</v>
      </c>
      <c r="Z2452" s="24">
        <f t="shared" si="1190"/>
        <v>2917.6252791615298</v>
      </c>
      <c r="AA2452" s="24">
        <f t="shared" si="1191"/>
        <v>21430.307175714493</v>
      </c>
      <c r="AB2452" s="24">
        <f t="shared" si="1204"/>
        <v>801.21942783610825</v>
      </c>
      <c r="AC2452" s="24">
        <f t="shared" si="1205"/>
        <v>688.19413156319285</v>
      </c>
      <c r="AE2452" s="14">
        <f t="shared" si="1206"/>
        <v>202.83333333333334</v>
      </c>
      <c r="AF2452" s="24">
        <f t="shared" si="1179"/>
        <v>500</v>
      </c>
      <c r="AG2452" s="3">
        <f t="shared" si="1207"/>
        <v>-1</v>
      </c>
      <c r="AH2452" s="3">
        <f>IF(AC2452&lt;=450,AthetaR30_0,IF(AC2452&gt;=650,AthetaR30_2,(IF(AC2452&lt;=550,AthetaR30_0+(AthetaR30_1-AthetaR30_0)/100*(AC2452-450),AthetaR30_1+(AthetaR30_2-AthetaR30_1)/100*(AC2452-450)))))</f>
        <v>0</v>
      </c>
      <c r="AI2452" s="3">
        <f>IF(AD2452&lt;=450,AthetaR60_0,IF(AD2452&gt;=650,AthetaR60_2,(IF(AD2452&lt;=550,AthetaR60_0+(AthetaR60_1-AthetaR60_0)/100*(AD2452-450),AthetaR60_1+(AthetaR60_2-AthetaR60_1)/100*(AD2452-450)))))</f>
        <v>0.5</v>
      </c>
      <c r="AJ2452" s="3">
        <f>IF(AE2452&lt;=450,AthetaR90_0,IF(AE2452&gt;=650,AthetaR90_2,(IF(AE2452&lt;=550,AthetaR90_0+(AthetaR90_1-AthetaR90_0)/100*(AE2452-450),AthetaR90_1+(AthetaR90_2-AthetaR90_1)/100*(AE2452-450)))))</f>
        <v>1.3</v>
      </c>
      <c r="AK2452" s="3">
        <f>IF(AF2452&lt;=450,AthetaR120_0,IF(AF2452&gt;=650,AthetaR120_2,(IF(AF2452&lt;=550,AthetaR120_0+(AthetaR120_1-AthetaR120_0)/100*(AF2452-450),AthetaR120_1+(AthetaR120_2-AthetaR120_1)/100*(AF2452-450)))))</f>
        <v>1.54</v>
      </c>
      <c r="AL2452" s="24">
        <f t="shared" si="1208"/>
        <v>801.21942783610825</v>
      </c>
      <c r="AM2452" s="14">
        <f t="shared" si="1209"/>
        <v>664.11340400584436</v>
      </c>
    </row>
    <row r="2453" spans="2:39" x14ac:dyDescent="0.25">
      <c r="B2453" s="3">
        <f t="shared" si="1192"/>
        <v>12175</v>
      </c>
      <c r="C2453" s="14">
        <f t="shared" si="1193"/>
        <v>202.91666666666666</v>
      </c>
      <c r="D2453" s="11">
        <f t="shared" si="1194"/>
        <v>1127.6829290482631</v>
      </c>
      <c r="E2453" s="11">
        <f t="shared" si="1180"/>
        <v>966.83065056279179</v>
      </c>
      <c r="F2453" s="11">
        <f t="shared" si="1195"/>
        <v>522.83474405382788</v>
      </c>
      <c r="G2453" s="11">
        <f t="shared" si="1181"/>
        <v>801.43163440356443</v>
      </c>
      <c r="H2453" s="11">
        <f t="shared" si="1182"/>
        <v>688.34083103626779</v>
      </c>
      <c r="I2453" s="24">
        <f t="shared" si="1196"/>
        <v>522.83474405382788</v>
      </c>
      <c r="J2453" s="12">
        <f t="shared" si="1183"/>
        <v>0.16889922661185397</v>
      </c>
      <c r="K2453" s="24">
        <f t="shared" si="1184"/>
        <v>684.4619591247299</v>
      </c>
      <c r="L2453" s="12">
        <f t="shared" si="1197"/>
        <v>0.15241498707005466</v>
      </c>
      <c r="M2453" s="24">
        <f t="shared" si="1198"/>
        <v>801.43163440356443</v>
      </c>
      <c r="N2453" s="12">
        <f t="shared" si="1185"/>
        <v>0.48288829272380768</v>
      </c>
      <c r="O2453" s="24">
        <f t="shared" si="1186"/>
        <v>798.01130878056347</v>
      </c>
      <c r="P2453" s="12">
        <f t="shared" si="1199"/>
        <v>0.21228301557607218</v>
      </c>
      <c r="Q2453" s="24">
        <f t="shared" si="1200"/>
        <v>688.34083103626779</v>
      </c>
      <c r="R2453" s="12">
        <f t="shared" si="1187"/>
        <v>0.22842963916977985</v>
      </c>
      <c r="S2453" s="24">
        <f t="shared" si="1188"/>
        <v>927.82476008601361</v>
      </c>
      <c r="T2453" s="12">
        <f t="shared" si="1201"/>
        <v>0.14655815391340604</v>
      </c>
      <c r="W2453" s="24">
        <f t="shared" si="1202"/>
        <v>850.30207320503894</v>
      </c>
      <c r="X2453" s="24">
        <f t="shared" si="1203"/>
        <v>694.36873703253752</v>
      </c>
      <c r="Y2453" s="13">
        <f t="shared" si="1189"/>
        <v>0.39017762014168555</v>
      </c>
      <c r="Z2453" s="24">
        <f t="shared" si="1190"/>
        <v>2913.2144339438214</v>
      </c>
      <c r="AA2453" s="24">
        <f t="shared" si="1191"/>
        <v>21414.141613148899</v>
      </c>
      <c r="AB2453" s="24">
        <f t="shared" si="1204"/>
        <v>801.43163440356443</v>
      </c>
      <c r="AC2453" s="24">
        <f t="shared" si="1205"/>
        <v>688.34083103626779</v>
      </c>
      <c r="AE2453" s="14">
        <f t="shared" si="1206"/>
        <v>202.91666666666666</v>
      </c>
      <c r="AF2453" s="24">
        <f t="shared" si="1179"/>
        <v>500</v>
      </c>
      <c r="AG2453" s="3">
        <f t="shared" si="1207"/>
        <v>-1</v>
      </c>
      <c r="AH2453" s="3">
        <f>IF(AC2453&lt;=450,AthetaR30_0,IF(AC2453&gt;=650,AthetaR30_2,(IF(AC2453&lt;=550,AthetaR30_0+(AthetaR30_1-AthetaR30_0)/100*(AC2453-450),AthetaR30_1+(AthetaR30_2-AthetaR30_1)/100*(AC2453-450)))))</f>
        <v>0</v>
      </c>
      <c r="AI2453" s="3">
        <f>IF(AD2453&lt;=450,AthetaR60_0,IF(AD2453&gt;=650,AthetaR60_2,(IF(AD2453&lt;=550,AthetaR60_0+(AthetaR60_1-AthetaR60_0)/100*(AD2453-450),AthetaR60_1+(AthetaR60_2-AthetaR60_1)/100*(AD2453-450)))))</f>
        <v>0.5</v>
      </c>
      <c r="AJ2453" s="3">
        <f>IF(AE2453&lt;=450,AthetaR90_0,IF(AE2453&gt;=650,AthetaR90_2,(IF(AE2453&lt;=550,AthetaR90_0+(AthetaR90_1-AthetaR90_0)/100*(AE2453-450),AthetaR90_1+(AthetaR90_2-AthetaR90_1)/100*(AE2453-450)))))</f>
        <v>1.3</v>
      </c>
      <c r="AK2453" s="3">
        <f>IF(AF2453&lt;=450,AthetaR120_0,IF(AF2453&gt;=650,AthetaR120_2,(IF(AF2453&lt;=550,AthetaR120_0+(AthetaR120_1-AthetaR120_0)/100*(AF2453-450),AthetaR120_1+(AthetaR120_2-AthetaR120_1)/100*(AF2453-450)))))</f>
        <v>1.54</v>
      </c>
      <c r="AL2453" s="24">
        <f t="shared" si="1208"/>
        <v>801.43163440356443</v>
      </c>
      <c r="AM2453" s="14">
        <f t="shared" si="1209"/>
        <v>664.22810901789944</v>
      </c>
    </row>
    <row r="2454" spans="2:39" x14ac:dyDescent="0.25">
      <c r="B2454" s="3">
        <f t="shared" si="1192"/>
        <v>12180</v>
      </c>
      <c r="C2454" s="14">
        <f t="shared" si="1193"/>
        <v>203</v>
      </c>
      <c r="D2454" s="11">
        <f t="shared" si="1194"/>
        <v>1127.744411033638</v>
      </c>
      <c r="E2454" s="11">
        <f t="shared" si="1180"/>
        <v>967.04444891144385</v>
      </c>
      <c r="F2454" s="11">
        <f t="shared" si="1195"/>
        <v>522.98715904089795</v>
      </c>
      <c r="G2454" s="11">
        <f t="shared" si="1181"/>
        <v>801.64391741914051</v>
      </c>
      <c r="H2454" s="11">
        <f t="shared" si="1182"/>
        <v>688.48738919018115</v>
      </c>
      <c r="I2454" s="24">
        <f t="shared" si="1196"/>
        <v>522.98715904089795</v>
      </c>
      <c r="J2454" s="12">
        <f t="shared" si="1183"/>
        <v>0.16886814206650469</v>
      </c>
      <c r="K2454" s="24">
        <f t="shared" si="1184"/>
        <v>684.5879520358136</v>
      </c>
      <c r="L2454" s="12">
        <f t="shared" si="1197"/>
        <v>0.15236580527663046</v>
      </c>
      <c r="M2454" s="24">
        <f t="shared" si="1198"/>
        <v>801.64391741914051</v>
      </c>
      <c r="N2454" s="12">
        <f t="shared" si="1185"/>
        <v>0.48334879523401919</v>
      </c>
      <c r="O2454" s="24">
        <f t="shared" si="1186"/>
        <v>797.25101680405658</v>
      </c>
      <c r="P2454" s="12">
        <f t="shared" si="1199"/>
        <v>0.21235853276542901</v>
      </c>
      <c r="Q2454" s="24">
        <f t="shared" si="1200"/>
        <v>688.48738919018115</v>
      </c>
      <c r="R2454" s="12">
        <f t="shared" si="1187"/>
        <v>0.22823899270486531</v>
      </c>
      <c r="S2454" s="24">
        <f t="shared" si="1188"/>
        <v>928.59976574334814</v>
      </c>
      <c r="T2454" s="12">
        <f t="shared" si="1201"/>
        <v>0.14641653192506537</v>
      </c>
      <c r="W2454" s="24">
        <f t="shared" si="1202"/>
        <v>850.69225082518062</v>
      </c>
      <c r="X2454" s="24">
        <f t="shared" si="1203"/>
        <v>693.88181880736306</v>
      </c>
      <c r="Y2454" s="13">
        <f t="shared" si="1189"/>
        <v>0.39012067837602421</v>
      </c>
      <c r="Z2454" s="24">
        <f t="shared" si="1190"/>
        <v>2908.8049521565808</v>
      </c>
      <c r="AA2454" s="24">
        <f t="shared" si="1191"/>
        <v>21397.944014000284</v>
      </c>
      <c r="AB2454" s="24">
        <f t="shared" si="1204"/>
        <v>801.64391741914051</v>
      </c>
      <c r="AC2454" s="24">
        <f t="shared" si="1205"/>
        <v>688.48738919018115</v>
      </c>
      <c r="AE2454" s="14">
        <f t="shared" si="1206"/>
        <v>203</v>
      </c>
      <c r="AF2454" s="24">
        <f t="shared" si="1179"/>
        <v>500</v>
      </c>
      <c r="AG2454" s="3">
        <f t="shared" si="1207"/>
        <v>-1</v>
      </c>
      <c r="AH2454" s="3">
        <f>IF(AC2454&lt;=450,AthetaR30_0,IF(AC2454&gt;=650,AthetaR30_2,(IF(AC2454&lt;=550,AthetaR30_0+(AthetaR30_1-AthetaR30_0)/100*(AC2454-450),AthetaR30_1+(AthetaR30_2-AthetaR30_1)/100*(AC2454-450)))))</f>
        <v>0</v>
      </c>
      <c r="AI2454" s="3">
        <f>IF(AD2454&lt;=450,AthetaR60_0,IF(AD2454&gt;=650,AthetaR60_2,(IF(AD2454&lt;=550,AthetaR60_0+(AthetaR60_1-AthetaR60_0)/100*(AD2454-450),AthetaR60_1+(AthetaR60_2-AthetaR60_1)/100*(AD2454-450)))))</f>
        <v>0.5</v>
      </c>
      <c r="AJ2454" s="3">
        <f>IF(AE2454&lt;=450,AthetaR90_0,IF(AE2454&gt;=650,AthetaR90_2,(IF(AE2454&lt;=550,AthetaR90_0+(AthetaR90_1-AthetaR90_0)/100*(AE2454-450),AthetaR90_1+(AthetaR90_2-AthetaR90_1)/100*(AE2454-450)))))</f>
        <v>1.3</v>
      </c>
      <c r="AK2454" s="3">
        <f>IF(AF2454&lt;=450,AthetaR120_0,IF(AF2454&gt;=650,AthetaR120_2,(IF(AF2454&lt;=550,AthetaR120_0+(AthetaR120_1-AthetaR120_0)/100*(AF2454-450),AthetaR120_1+(AthetaR120_2-AthetaR120_1)/100*(AF2454-450)))))</f>
        <v>1.54</v>
      </c>
      <c r="AL2454" s="24">
        <f t="shared" si="1208"/>
        <v>801.64391741914051</v>
      </c>
      <c r="AM2454" s="14">
        <f t="shared" si="1209"/>
        <v>664.34266997219549</v>
      </c>
    </row>
    <row r="2455" spans="2:39" x14ac:dyDescent="0.25">
      <c r="B2455" s="3">
        <f t="shared" si="1192"/>
        <v>12185</v>
      </c>
      <c r="C2455" s="14">
        <f t="shared" si="1193"/>
        <v>203.08333333333334</v>
      </c>
      <c r="D2455" s="11">
        <f t="shared" si="1194"/>
        <v>1127.8058678008067</v>
      </c>
      <c r="E2455" s="11">
        <f t="shared" si="1180"/>
        <v>967.25824726009591</v>
      </c>
      <c r="F2455" s="11">
        <f t="shared" si="1195"/>
        <v>523.1395248461746</v>
      </c>
      <c r="G2455" s="11">
        <f t="shared" si="1181"/>
        <v>801.8562759519059</v>
      </c>
      <c r="H2455" s="11">
        <f t="shared" si="1182"/>
        <v>688.63380572210622</v>
      </c>
      <c r="I2455" s="24">
        <f t="shared" si="1196"/>
        <v>523.1395248461746</v>
      </c>
      <c r="J2455" s="12">
        <f t="shared" si="1183"/>
        <v>0.1688370584534381</v>
      </c>
      <c r="K2455" s="24">
        <f t="shared" si="1184"/>
        <v>684.71398755909308</v>
      </c>
      <c r="L2455" s="12">
        <f t="shared" si="1197"/>
        <v>0.15231663735963105</v>
      </c>
      <c r="M2455" s="24">
        <f t="shared" si="1198"/>
        <v>801.8562759519059</v>
      </c>
      <c r="N2455" s="12">
        <f t="shared" si="1185"/>
        <v>0.48380757250989392</v>
      </c>
      <c r="O2455" s="24">
        <f t="shared" si="1186"/>
        <v>796.49501241210339</v>
      </c>
      <c r="P2455" s="12">
        <f t="shared" si="1199"/>
        <v>0.21243312388529259</v>
      </c>
      <c r="Q2455" s="24">
        <f t="shared" si="1200"/>
        <v>688.63380572210622</v>
      </c>
      <c r="R2455" s="12">
        <f t="shared" si="1187"/>
        <v>0.22804772045438171</v>
      </c>
      <c r="S2455" s="24">
        <f t="shared" si="1188"/>
        <v>929.3786174970005</v>
      </c>
      <c r="T2455" s="12">
        <f t="shared" si="1201"/>
        <v>0.14627460578029203</v>
      </c>
      <c r="W2455" s="24">
        <f t="shared" si="1202"/>
        <v>851.0823715035566</v>
      </c>
      <c r="X2455" s="24">
        <f t="shared" si="1203"/>
        <v>693.39813518733024</v>
      </c>
      <c r="Y2455" s="13">
        <f t="shared" si="1189"/>
        <v>0.3900613513101811</v>
      </c>
      <c r="Z2455" s="24">
        <f t="shared" si="1190"/>
        <v>2904.3968939134829</v>
      </c>
      <c r="AA2455" s="24">
        <f t="shared" si="1191"/>
        <v>21381.714748262148</v>
      </c>
      <c r="AB2455" s="24">
        <f t="shared" si="1204"/>
        <v>801.8562759519059</v>
      </c>
      <c r="AC2455" s="24">
        <f t="shared" si="1205"/>
        <v>688.63380572210622</v>
      </c>
      <c r="AE2455" s="14">
        <f t="shared" si="1206"/>
        <v>203.08333333333334</v>
      </c>
      <c r="AF2455" s="24">
        <f t="shared" si="1179"/>
        <v>500</v>
      </c>
      <c r="AG2455" s="3">
        <f t="shared" si="1207"/>
        <v>-1</v>
      </c>
      <c r="AH2455" s="3">
        <f>IF(AC2455&lt;=450,AthetaR30_0,IF(AC2455&gt;=650,AthetaR30_2,(IF(AC2455&lt;=550,AthetaR30_0+(AthetaR30_1-AthetaR30_0)/100*(AC2455-450),AthetaR30_1+(AthetaR30_2-AthetaR30_1)/100*(AC2455-450)))))</f>
        <v>0</v>
      </c>
      <c r="AI2455" s="3">
        <f>IF(AD2455&lt;=450,AthetaR60_0,IF(AD2455&gt;=650,AthetaR60_2,(IF(AD2455&lt;=550,AthetaR60_0+(AthetaR60_1-AthetaR60_0)/100*(AD2455-450),AthetaR60_1+(AthetaR60_2-AthetaR60_1)/100*(AD2455-450)))))</f>
        <v>0.5</v>
      </c>
      <c r="AJ2455" s="3">
        <f>IF(AE2455&lt;=450,AthetaR90_0,IF(AE2455&gt;=650,AthetaR90_2,(IF(AE2455&lt;=550,AthetaR90_0+(AthetaR90_1-AthetaR90_0)/100*(AE2455-450),AthetaR90_1+(AthetaR90_2-AthetaR90_1)/100*(AE2455-450)))))</f>
        <v>1.3</v>
      </c>
      <c r="AK2455" s="3">
        <f>IF(AF2455&lt;=450,AthetaR120_0,IF(AF2455&gt;=650,AthetaR120_2,(IF(AF2455&lt;=550,AthetaR120_0+(AthetaR120_1-AthetaR120_0)/100*(AF2455-450),AthetaR120_1+(AthetaR120_2-AthetaR120_1)/100*(AF2455-450)))))</f>
        <v>1.54</v>
      </c>
      <c r="AL2455" s="24">
        <f t="shared" si="1208"/>
        <v>801.8562759519059</v>
      </c>
      <c r="AM2455" s="14">
        <f t="shared" si="1209"/>
        <v>664.45708676106256</v>
      </c>
    </row>
    <row r="2456" spans="2:39" x14ac:dyDescent="0.25">
      <c r="B2456" s="3">
        <f t="shared" si="1192"/>
        <v>12190</v>
      </c>
      <c r="C2456" s="14">
        <f t="shared" si="1193"/>
        <v>203.16666666666666</v>
      </c>
      <c r="D2456" s="11">
        <f t="shared" si="1194"/>
        <v>1127.8672993704481</v>
      </c>
      <c r="E2456" s="11">
        <f t="shared" si="1180"/>
        <v>967.47204560874798</v>
      </c>
      <c r="F2456" s="11">
        <f t="shared" si="1195"/>
        <v>523.2918414835342</v>
      </c>
      <c r="G2456" s="11">
        <f t="shared" si="1181"/>
        <v>802.06870907579116</v>
      </c>
      <c r="H2456" s="11">
        <f t="shared" si="1182"/>
        <v>688.78008032788648</v>
      </c>
      <c r="I2456" s="24">
        <f t="shared" si="1196"/>
        <v>523.2918414835342</v>
      </c>
      <c r="J2456" s="12">
        <f t="shared" si="1183"/>
        <v>0.1688059757833737</v>
      </c>
      <c r="K2456" s="24">
        <f t="shared" si="1184"/>
        <v>684.84006567253073</v>
      </c>
      <c r="L2456" s="12">
        <f t="shared" si="1197"/>
        <v>0.15226748332730577</v>
      </c>
      <c r="M2456" s="24">
        <f t="shared" si="1198"/>
        <v>802.06870907579116</v>
      </c>
      <c r="N2456" s="12">
        <f t="shared" si="1185"/>
        <v>0.4842646321535351</v>
      </c>
      <c r="O2456" s="24">
        <f t="shared" si="1186"/>
        <v>795.74326284716778</v>
      </c>
      <c r="P2456" s="12">
        <f t="shared" si="1199"/>
        <v>0.21250679377454057</v>
      </c>
      <c r="Q2456" s="24">
        <f t="shared" si="1200"/>
        <v>688.78008032788648</v>
      </c>
      <c r="R2456" s="12">
        <f t="shared" si="1187"/>
        <v>0.22785582000173737</v>
      </c>
      <c r="S2456" s="24">
        <f t="shared" si="1188"/>
        <v>930.16134131495812</v>
      </c>
      <c r="T2456" s="12">
        <f t="shared" si="1201"/>
        <v>0.14613237414442981</v>
      </c>
      <c r="W2456" s="24">
        <f t="shared" si="1202"/>
        <v>851.47243285486684</v>
      </c>
      <c r="X2456" s="24">
        <f t="shared" si="1203"/>
        <v>692.91765699185112</v>
      </c>
      <c r="Y2456" s="13">
        <f t="shared" si="1189"/>
        <v>0.38999965808569831</v>
      </c>
      <c r="Z2456" s="24">
        <f t="shared" si="1190"/>
        <v>2899.9903188470284</v>
      </c>
      <c r="AA2456" s="24">
        <f t="shared" si="1191"/>
        <v>21365.454184487611</v>
      </c>
      <c r="AB2456" s="24">
        <f t="shared" si="1204"/>
        <v>802.06870907579116</v>
      </c>
      <c r="AC2456" s="24">
        <f t="shared" si="1205"/>
        <v>688.78008032788648</v>
      </c>
      <c r="AE2456" s="14">
        <f t="shared" si="1206"/>
        <v>203.16666666666666</v>
      </c>
      <c r="AF2456" s="24">
        <f t="shared" si="1179"/>
        <v>500</v>
      </c>
      <c r="AG2456" s="3">
        <f t="shared" si="1207"/>
        <v>-1</v>
      </c>
      <c r="AH2456" s="3">
        <f>IF(AC2456&lt;=450,AthetaR30_0,IF(AC2456&gt;=650,AthetaR30_2,(IF(AC2456&lt;=550,AthetaR30_0+(AthetaR30_1-AthetaR30_0)/100*(AC2456-450),AthetaR30_1+(AthetaR30_2-AthetaR30_1)/100*(AC2456-450)))))</f>
        <v>0</v>
      </c>
      <c r="AI2456" s="3">
        <f>IF(AD2456&lt;=450,AthetaR60_0,IF(AD2456&gt;=650,AthetaR60_2,(IF(AD2456&lt;=550,AthetaR60_0+(AthetaR60_1-AthetaR60_0)/100*(AD2456-450),AthetaR60_1+(AthetaR60_2-AthetaR60_1)/100*(AD2456-450)))))</f>
        <v>0.5</v>
      </c>
      <c r="AJ2456" s="3">
        <f>IF(AE2456&lt;=450,AthetaR90_0,IF(AE2456&gt;=650,AthetaR90_2,(IF(AE2456&lt;=550,AthetaR90_0+(AthetaR90_1-AthetaR90_0)/100*(AE2456-450),AthetaR90_1+(AthetaR90_2-AthetaR90_1)/100*(AE2456-450)))))</f>
        <v>1.3</v>
      </c>
      <c r="AK2456" s="3">
        <f>IF(AF2456&lt;=450,AthetaR120_0,IF(AF2456&gt;=650,AthetaR120_2,(IF(AF2456&lt;=550,AthetaR120_0+(AthetaR120_1-AthetaR120_0)/100*(AF2456-450),AthetaR120_1+(AthetaR120_2-AthetaR120_1)/100*(AF2456-450)))))</f>
        <v>1.54</v>
      </c>
      <c r="AL2456" s="24">
        <f t="shared" si="1208"/>
        <v>802.06870907579116</v>
      </c>
      <c r="AM2456" s="14">
        <f t="shared" si="1209"/>
        <v>664.57135927440515</v>
      </c>
    </row>
    <row r="2457" spans="2:39" x14ac:dyDescent="0.25">
      <c r="B2457" s="3">
        <f t="shared" si="1192"/>
        <v>12195</v>
      </c>
      <c r="C2457" s="14">
        <f t="shared" si="1193"/>
        <v>203.25</v>
      </c>
      <c r="D2457" s="11">
        <f t="shared" si="1194"/>
        <v>1127.9287057632162</v>
      </c>
      <c r="E2457" s="11">
        <f t="shared" si="1180"/>
        <v>967.68584395740004</v>
      </c>
      <c r="F2457" s="11">
        <f t="shared" si="1195"/>
        <v>523.44410896686145</v>
      </c>
      <c r="G2457" s="11">
        <f t="shared" si="1181"/>
        <v>802.2812158695657</v>
      </c>
      <c r="H2457" s="11">
        <f t="shared" si="1182"/>
        <v>688.92621270203097</v>
      </c>
      <c r="I2457" s="24">
        <f t="shared" si="1196"/>
        <v>523.44410896686145</v>
      </c>
      <c r="J2457" s="12">
        <f t="shared" si="1183"/>
        <v>0.16877489406702587</v>
      </c>
      <c r="K2457" s="24">
        <f t="shared" si="1184"/>
        <v>684.9661863540606</v>
      </c>
      <c r="L2457" s="12">
        <f t="shared" si="1197"/>
        <v>0.1522183431878695</v>
      </c>
      <c r="M2457" s="24">
        <f t="shared" si="1198"/>
        <v>802.2812158695657</v>
      </c>
      <c r="N2457" s="12">
        <f t="shared" si="1185"/>
        <v>0.48471998173898573</v>
      </c>
      <c r="O2457" s="24">
        <f t="shared" si="1186"/>
        <v>794.99573565927972</v>
      </c>
      <c r="P2457" s="12">
        <f t="shared" si="1199"/>
        <v>0.21257954724981415</v>
      </c>
      <c r="Q2457" s="24">
        <f t="shared" si="1200"/>
        <v>688.92621270203097</v>
      </c>
      <c r="R2457" s="12">
        <f t="shared" si="1187"/>
        <v>0.22766328892267659</v>
      </c>
      <c r="S2457" s="24">
        <f t="shared" si="1188"/>
        <v>930.94796338121841</v>
      </c>
      <c r="T2457" s="12">
        <f t="shared" si="1201"/>
        <v>0.14598983567774082</v>
      </c>
      <c r="W2457" s="24">
        <f t="shared" si="1202"/>
        <v>851.86243251295252</v>
      </c>
      <c r="X2457" s="24">
        <f t="shared" si="1203"/>
        <v>692.44035536509887</v>
      </c>
      <c r="Y2457" s="13">
        <f t="shared" si="1189"/>
        <v>0.38993561773924013</v>
      </c>
      <c r="Z2457" s="24">
        <f t="shared" si="1190"/>
        <v>2895.585286111188</v>
      </c>
      <c r="AA2457" s="24">
        <f t="shared" si="1191"/>
        <v>21349.16268979193</v>
      </c>
      <c r="AB2457" s="24">
        <f t="shared" si="1204"/>
        <v>802.2812158695657</v>
      </c>
      <c r="AC2457" s="24">
        <f t="shared" si="1205"/>
        <v>688.92621270203097</v>
      </c>
      <c r="AE2457" s="14">
        <f t="shared" si="1206"/>
        <v>203.25</v>
      </c>
      <c r="AF2457" s="24">
        <f t="shared" si="1179"/>
        <v>500</v>
      </c>
      <c r="AG2457" s="3">
        <f t="shared" si="1207"/>
        <v>-1</v>
      </c>
      <c r="AH2457" s="3">
        <f>IF(AC2457&lt;=450,AthetaR30_0,IF(AC2457&gt;=650,AthetaR30_2,(IF(AC2457&lt;=550,AthetaR30_0+(AthetaR30_1-AthetaR30_0)/100*(AC2457-450),AthetaR30_1+(AthetaR30_2-AthetaR30_1)/100*(AC2457-450)))))</f>
        <v>0</v>
      </c>
      <c r="AI2457" s="3">
        <f>IF(AD2457&lt;=450,AthetaR60_0,IF(AD2457&gt;=650,AthetaR60_2,(IF(AD2457&lt;=550,AthetaR60_0+(AthetaR60_1-AthetaR60_0)/100*(AD2457-450),AthetaR60_1+(AthetaR60_2-AthetaR60_1)/100*(AD2457-450)))))</f>
        <v>0.5</v>
      </c>
      <c r="AJ2457" s="3">
        <f>IF(AE2457&lt;=450,AthetaR90_0,IF(AE2457&gt;=650,AthetaR90_2,(IF(AE2457&lt;=550,AthetaR90_0+(AthetaR90_1-AthetaR90_0)/100*(AE2457-450),AthetaR90_1+(AthetaR90_2-AthetaR90_1)/100*(AE2457-450)))))</f>
        <v>1.3</v>
      </c>
      <c r="AK2457" s="3">
        <f>IF(AF2457&lt;=450,AthetaR120_0,IF(AF2457&gt;=650,AthetaR120_2,(IF(AF2457&lt;=550,AthetaR120_0+(AthetaR120_1-AthetaR120_0)/100*(AF2457-450),AthetaR120_1+(AthetaR120_2-AthetaR120_1)/100*(AF2457-450)))))</f>
        <v>1.54</v>
      </c>
      <c r="AL2457" s="24">
        <f t="shared" si="1208"/>
        <v>802.2812158695657</v>
      </c>
      <c r="AM2457" s="14">
        <f t="shared" si="1209"/>
        <v>664.68548739970367</v>
      </c>
    </row>
    <row r="2458" spans="2:39" x14ac:dyDescent="0.25">
      <c r="B2458" s="3">
        <f t="shared" si="1192"/>
        <v>12200</v>
      </c>
      <c r="C2458" s="14">
        <f t="shared" si="1193"/>
        <v>203.33333333333334</v>
      </c>
      <c r="D2458" s="11">
        <f t="shared" si="1194"/>
        <v>1127.9900869997391</v>
      </c>
      <c r="E2458" s="11">
        <f t="shared" si="1180"/>
        <v>967.8996423060521</v>
      </c>
      <c r="F2458" s="11">
        <f t="shared" si="1195"/>
        <v>523.59632731004933</v>
      </c>
      <c r="G2458" s="11">
        <f t="shared" si="1181"/>
        <v>802.49379541681549</v>
      </c>
      <c r="H2458" s="11">
        <f t="shared" si="1182"/>
        <v>689.07220253770868</v>
      </c>
      <c r="I2458" s="24">
        <f t="shared" si="1196"/>
        <v>523.59632731004933</v>
      </c>
      <c r="J2458" s="12">
        <f t="shared" si="1183"/>
        <v>0.16874381331510349</v>
      </c>
      <c r="K2458" s="24">
        <f t="shared" si="1184"/>
        <v>685.09234958158891</v>
      </c>
      <c r="L2458" s="12">
        <f t="shared" si="1197"/>
        <v>0.15216921694952942</v>
      </c>
      <c r="M2458" s="24">
        <f t="shared" si="1198"/>
        <v>802.49379541681549</v>
      </c>
      <c r="N2458" s="12">
        <f t="shared" si="1185"/>
        <v>0.4851736288121542</v>
      </c>
      <c r="O2458" s="24">
        <f t="shared" si="1186"/>
        <v>794.25239870268092</v>
      </c>
      <c r="P2458" s="12">
        <f t="shared" si="1199"/>
        <v>0.21265138910562595</v>
      </c>
      <c r="Q2458" s="24">
        <f t="shared" si="1200"/>
        <v>689.07220253770868</v>
      </c>
      <c r="R2458" s="12">
        <f t="shared" si="1187"/>
        <v>0.22747012478530221</v>
      </c>
      <c r="S2458" s="24">
        <f t="shared" si="1188"/>
        <v>931.73851009787734</v>
      </c>
      <c r="T2458" s="12">
        <f t="shared" si="1201"/>
        <v>0.1458469890354448</v>
      </c>
      <c r="W2458" s="24">
        <f t="shared" si="1202"/>
        <v>852.25236813069171</v>
      </c>
      <c r="X2458" s="24">
        <f t="shared" si="1203"/>
        <v>691.96620177176862</v>
      </c>
      <c r="Y2458" s="13">
        <f t="shared" si="1189"/>
        <v>0.38986924920299576</v>
      </c>
      <c r="Z2458" s="24">
        <f t="shared" si="1190"/>
        <v>2891.18185438401</v>
      </c>
      <c r="AA2458" s="24">
        <f t="shared" si="1191"/>
        <v>21332.840629855775</v>
      </c>
      <c r="AB2458" s="24">
        <f t="shared" si="1204"/>
        <v>802.49379541681549</v>
      </c>
      <c r="AC2458" s="24">
        <f t="shared" si="1205"/>
        <v>689.07220253770868</v>
      </c>
      <c r="AE2458" s="14">
        <f t="shared" si="1206"/>
        <v>203.33333333333334</v>
      </c>
      <c r="AF2458" s="24">
        <f t="shared" si="1179"/>
        <v>500</v>
      </c>
      <c r="AG2458" s="3">
        <f t="shared" si="1207"/>
        <v>-1</v>
      </c>
      <c r="AH2458" s="3">
        <f>IF(AC2458&lt;=450,AthetaR30_0,IF(AC2458&gt;=650,AthetaR30_2,(IF(AC2458&lt;=550,AthetaR30_0+(AthetaR30_1-AthetaR30_0)/100*(AC2458-450),AthetaR30_1+(AthetaR30_2-AthetaR30_1)/100*(AC2458-450)))))</f>
        <v>0</v>
      </c>
      <c r="AI2458" s="3">
        <f>IF(AD2458&lt;=450,AthetaR60_0,IF(AD2458&gt;=650,AthetaR60_2,(IF(AD2458&lt;=550,AthetaR60_0+(AthetaR60_1-AthetaR60_0)/100*(AD2458-450),AthetaR60_1+(AthetaR60_2-AthetaR60_1)/100*(AD2458-450)))))</f>
        <v>0.5</v>
      </c>
      <c r="AJ2458" s="3">
        <f>IF(AE2458&lt;=450,AthetaR90_0,IF(AE2458&gt;=650,AthetaR90_2,(IF(AE2458&lt;=550,AthetaR90_0+(AthetaR90_1-AthetaR90_0)/100*(AE2458-450),AthetaR90_1+(AthetaR90_2-AthetaR90_1)/100*(AE2458-450)))))</f>
        <v>1.3</v>
      </c>
      <c r="AK2458" s="3">
        <f>IF(AF2458&lt;=450,AthetaR120_0,IF(AF2458&gt;=650,AthetaR120_2,(IF(AF2458&lt;=550,AthetaR120_0+(AthetaR120_1-AthetaR120_0)/100*(AF2458-450),AthetaR120_1+(AthetaR120_2-AthetaR120_1)/100*(AF2458-450)))))</f>
        <v>1.54</v>
      </c>
      <c r="AL2458" s="24">
        <f t="shared" si="1208"/>
        <v>802.49379541681549</v>
      </c>
      <c r="AM2458" s="14">
        <f t="shared" si="1209"/>
        <v>664.7994710220147</v>
      </c>
    </row>
    <row r="2459" spans="2:39" x14ac:dyDescent="0.25">
      <c r="B2459" s="3">
        <f t="shared" si="1192"/>
        <v>12205</v>
      </c>
      <c r="C2459" s="14">
        <f t="shared" si="1193"/>
        <v>203.41666666666666</v>
      </c>
      <c r="D2459" s="11">
        <f t="shared" si="1194"/>
        <v>1128.0514431006195</v>
      </c>
      <c r="E2459" s="11">
        <f t="shared" si="1180"/>
        <v>968.11344065470416</v>
      </c>
      <c r="F2459" s="11">
        <f t="shared" si="1195"/>
        <v>523.74849652699891</v>
      </c>
      <c r="G2459" s="11">
        <f t="shared" si="1181"/>
        <v>802.70644680592113</v>
      </c>
      <c r="H2459" s="11">
        <f t="shared" si="1182"/>
        <v>689.21804952674415</v>
      </c>
      <c r="I2459" s="24">
        <f t="shared" si="1196"/>
        <v>523.74849652699891</v>
      </c>
      <c r="J2459" s="12">
        <f t="shared" si="1183"/>
        <v>0.16871273353831009</v>
      </c>
      <c r="K2459" s="24">
        <f t="shared" si="1184"/>
        <v>685.21855533299436</v>
      </c>
      <c r="L2459" s="12">
        <f t="shared" si="1197"/>
        <v>0.15212010462047293</v>
      </c>
      <c r="M2459" s="24">
        <f t="shared" si="1198"/>
        <v>802.70644680592113</v>
      </c>
      <c r="N2459" s="12">
        <f t="shared" si="1185"/>
        <v>0.48562558089074725</v>
      </c>
      <c r="O2459" s="24">
        <f t="shared" si="1186"/>
        <v>793.51322013251001</v>
      </c>
      <c r="P2459" s="12">
        <f t="shared" si="1199"/>
        <v>0.21272232411435898</v>
      </c>
      <c r="Q2459" s="24">
        <f t="shared" si="1200"/>
        <v>689.21804952674415</v>
      </c>
      <c r="R2459" s="12">
        <f t="shared" si="1187"/>
        <v>0.22727632515009744</v>
      </c>
      <c r="S2459" s="24">
        <f t="shared" si="1188"/>
        <v>932.53300808724737</v>
      </c>
      <c r="T2459" s="12">
        <f t="shared" si="1201"/>
        <v>0.14570383286770514</v>
      </c>
      <c r="W2459" s="24">
        <f t="shared" si="1202"/>
        <v>852.64223737989471</v>
      </c>
      <c r="X2459" s="24">
        <f t="shared" si="1203"/>
        <v>691.49516799290086</v>
      </c>
      <c r="Y2459" s="13">
        <f t="shared" si="1189"/>
        <v>0.38980057130507711</v>
      </c>
      <c r="Z2459" s="24">
        <f t="shared" si="1190"/>
        <v>2886.7800818702362</v>
      </c>
      <c r="AA2459" s="24">
        <f t="shared" si="1191"/>
        <v>21316.488368927941</v>
      </c>
      <c r="AB2459" s="24">
        <f t="shared" si="1204"/>
        <v>802.70644680592113</v>
      </c>
      <c r="AC2459" s="24">
        <f t="shared" si="1205"/>
        <v>689.21804952674415</v>
      </c>
      <c r="AE2459" s="14">
        <f t="shared" si="1206"/>
        <v>203.41666666666666</v>
      </c>
      <c r="AF2459" s="24">
        <f t="shared" si="1179"/>
        <v>500</v>
      </c>
      <c r="AG2459" s="3">
        <f t="shared" si="1207"/>
        <v>-1</v>
      </c>
      <c r="AH2459" s="3">
        <f>IF(AC2459&lt;=450,AthetaR30_0,IF(AC2459&gt;=650,AthetaR30_2,(IF(AC2459&lt;=550,AthetaR30_0+(AthetaR30_1-AthetaR30_0)/100*(AC2459-450),AthetaR30_1+(AthetaR30_2-AthetaR30_1)/100*(AC2459-450)))))</f>
        <v>0</v>
      </c>
      <c r="AI2459" s="3">
        <f>IF(AD2459&lt;=450,AthetaR60_0,IF(AD2459&gt;=650,AthetaR60_2,(IF(AD2459&lt;=550,AthetaR60_0+(AthetaR60_1-AthetaR60_0)/100*(AD2459-450),AthetaR60_1+(AthetaR60_2-AthetaR60_1)/100*(AD2459-450)))))</f>
        <v>0.5</v>
      </c>
      <c r="AJ2459" s="3">
        <f>IF(AE2459&lt;=450,AthetaR90_0,IF(AE2459&gt;=650,AthetaR90_2,(IF(AE2459&lt;=550,AthetaR90_0+(AthetaR90_1-AthetaR90_0)/100*(AE2459-450),AthetaR90_1+(AthetaR90_2-AthetaR90_1)/100*(AE2459-450)))))</f>
        <v>1.3</v>
      </c>
      <c r="AK2459" s="3">
        <f>IF(AF2459&lt;=450,AthetaR120_0,IF(AF2459&gt;=650,AthetaR120_2,(IF(AF2459&lt;=550,AthetaR120_0+(AthetaR120_1-AthetaR120_0)/100*(AF2459-450),AthetaR120_1+(AthetaR120_2-AthetaR120_1)/100*(AF2459-450)))))</f>
        <v>1.54</v>
      </c>
      <c r="AL2459" s="24">
        <f t="shared" si="1208"/>
        <v>802.70644680592113</v>
      </c>
      <c r="AM2459" s="14">
        <f t="shared" si="1209"/>
        <v>664.91331002397237</v>
      </c>
    </row>
    <row r="2460" spans="2:39" x14ac:dyDescent="0.25">
      <c r="B2460" s="3">
        <f t="shared" si="1192"/>
        <v>12210</v>
      </c>
      <c r="C2460" s="14">
        <f t="shared" si="1193"/>
        <v>203.5</v>
      </c>
      <c r="D2460" s="11">
        <f t="shared" si="1194"/>
        <v>1128.1127740864358</v>
      </c>
      <c r="E2460" s="11">
        <f t="shared" si="1180"/>
        <v>968.32723900335623</v>
      </c>
      <c r="F2460" s="11">
        <f t="shared" si="1195"/>
        <v>523.90061663161941</v>
      </c>
      <c r="G2460" s="11">
        <f t="shared" si="1181"/>
        <v>802.91916913003547</v>
      </c>
      <c r="H2460" s="11">
        <f t="shared" si="1182"/>
        <v>689.36375335961191</v>
      </c>
      <c r="I2460" s="24">
        <f t="shared" si="1196"/>
        <v>523.90061663161941</v>
      </c>
      <c r="J2460" s="12">
        <f t="shared" si="1183"/>
        <v>0.16868165474734373</v>
      </c>
      <c r="K2460" s="24">
        <f t="shared" si="1184"/>
        <v>685.34480358612757</v>
      </c>
      <c r="L2460" s="12">
        <f t="shared" si="1197"/>
        <v>0.15207100620884176</v>
      </c>
      <c r="M2460" s="24">
        <f t="shared" si="1198"/>
        <v>802.91916913003547</v>
      </c>
      <c r="N2460" s="12">
        <f t="shared" si="1185"/>
        <v>0.4860758454642054</v>
      </c>
      <c r="O2460" s="24">
        <f t="shared" si="1186"/>
        <v>792.77816840152934</v>
      </c>
      <c r="P2460" s="12">
        <f t="shared" si="1199"/>
        <v>0.2127923570262216</v>
      </c>
      <c r="Q2460" s="24">
        <f t="shared" si="1200"/>
        <v>689.36375335961191</v>
      </c>
      <c r="R2460" s="12">
        <f t="shared" si="1187"/>
        <v>0.2270818875699511</v>
      </c>
      <c r="S2460" s="24">
        <f t="shared" si="1188"/>
        <v>933.33148419399186</v>
      </c>
      <c r="T2460" s="12">
        <f t="shared" si="1201"/>
        <v>0.14556036581959692</v>
      </c>
      <c r="W2460" s="24">
        <f t="shared" si="1202"/>
        <v>853.03203795119975</v>
      </c>
      <c r="X2460" s="24">
        <f t="shared" si="1203"/>
        <v>691.02722612176785</v>
      </c>
      <c r="Y2460" s="13">
        <f t="shared" si="1189"/>
        <v>0.38972960276992624</v>
      </c>
      <c r="Z2460" s="24">
        <f t="shared" si="1190"/>
        <v>2882.380026303912</v>
      </c>
      <c r="AA2460" s="24">
        <f t="shared" si="1191"/>
        <v>21300.106269828513</v>
      </c>
      <c r="AB2460" s="24">
        <f t="shared" si="1204"/>
        <v>802.91916913003547</v>
      </c>
      <c r="AC2460" s="24">
        <f t="shared" si="1205"/>
        <v>689.36375335961191</v>
      </c>
      <c r="AE2460" s="14">
        <f t="shared" si="1206"/>
        <v>203.5</v>
      </c>
      <c r="AF2460" s="24">
        <f t="shared" si="1179"/>
        <v>500</v>
      </c>
      <c r="AG2460" s="3">
        <f t="shared" si="1207"/>
        <v>-1</v>
      </c>
      <c r="AH2460" s="3">
        <f>IF(AC2460&lt;=450,AthetaR30_0,IF(AC2460&gt;=650,AthetaR30_2,(IF(AC2460&lt;=550,AthetaR30_0+(AthetaR30_1-AthetaR30_0)/100*(AC2460-450),AthetaR30_1+(AthetaR30_2-AthetaR30_1)/100*(AC2460-450)))))</f>
        <v>0</v>
      </c>
      <c r="AI2460" s="3">
        <f>IF(AD2460&lt;=450,AthetaR60_0,IF(AD2460&gt;=650,AthetaR60_2,(IF(AD2460&lt;=550,AthetaR60_0+(AthetaR60_1-AthetaR60_0)/100*(AD2460-450),AthetaR60_1+(AthetaR60_2-AthetaR60_1)/100*(AD2460-450)))))</f>
        <v>0.5</v>
      </c>
      <c r="AJ2460" s="3">
        <f>IF(AE2460&lt;=450,AthetaR90_0,IF(AE2460&gt;=650,AthetaR90_2,(IF(AE2460&lt;=550,AthetaR90_0+(AthetaR90_1-AthetaR90_0)/100*(AE2460-450),AthetaR90_1+(AthetaR90_2-AthetaR90_1)/100*(AE2460-450)))))</f>
        <v>1.3</v>
      </c>
      <c r="AK2460" s="3">
        <f>IF(AF2460&lt;=450,AthetaR120_0,IF(AF2460&gt;=650,AthetaR120_2,(IF(AF2460&lt;=550,AthetaR120_0+(AthetaR120_1-AthetaR120_0)/100*(AF2460-450),AthetaR120_1+(AthetaR120_2-AthetaR120_1)/100*(AF2460-450)))))</f>
        <v>1.54</v>
      </c>
      <c r="AL2460" s="24">
        <f t="shared" si="1208"/>
        <v>802.91916913003547</v>
      </c>
      <c r="AM2460" s="14">
        <f t="shared" si="1209"/>
        <v>665.02700428578873</v>
      </c>
    </row>
    <row r="2461" spans="2:39" x14ac:dyDescent="0.25">
      <c r="B2461" s="3">
        <f t="shared" si="1192"/>
        <v>12215</v>
      </c>
      <c r="C2461" s="14">
        <f t="shared" si="1193"/>
        <v>203.58333333333334</v>
      </c>
      <c r="D2461" s="11">
        <f t="shared" si="1194"/>
        <v>1128.1740799777397</v>
      </c>
      <c r="E2461" s="11">
        <f t="shared" si="1180"/>
        <v>968.54103735200829</v>
      </c>
      <c r="F2461" s="11">
        <f t="shared" si="1195"/>
        <v>524.05268763782829</v>
      </c>
      <c r="G2461" s="11">
        <f t="shared" si="1181"/>
        <v>803.13196148706174</v>
      </c>
      <c r="H2461" s="11">
        <f t="shared" si="1182"/>
        <v>689.50931372543153</v>
      </c>
      <c r="I2461" s="24">
        <f t="shared" si="1196"/>
        <v>524.05268763782829</v>
      </c>
      <c r="J2461" s="12">
        <f t="shared" si="1183"/>
        <v>0.16865057695289704</v>
      </c>
      <c r="K2461" s="24">
        <f t="shared" si="1184"/>
        <v>685.47109431881165</v>
      </c>
      <c r="L2461" s="12">
        <f t="shared" si="1197"/>
        <v>0.15202192172280429</v>
      </c>
      <c r="M2461" s="24">
        <f t="shared" si="1198"/>
        <v>803.13196148706174</v>
      </c>
      <c r="N2461" s="12">
        <f t="shared" si="1185"/>
        <v>0.48652442999364287</v>
      </c>
      <c r="O2461" s="24">
        <f t="shared" si="1186"/>
        <v>792.04721225689059</v>
      </c>
      <c r="P2461" s="12">
        <f t="shared" si="1199"/>
        <v>0.21286149256949646</v>
      </c>
      <c r="Q2461" s="24">
        <f t="shared" si="1200"/>
        <v>689.50931372543153</v>
      </c>
      <c r="R2461" s="12">
        <f t="shared" si="1187"/>
        <v>0.22688680959018195</v>
      </c>
      <c r="S2461" s="24">
        <f t="shared" si="1188"/>
        <v>934.1339654872869</v>
      </c>
      <c r="T2461" s="12">
        <f t="shared" si="1201"/>
        <v>0.14541658653120859</v>
      </c>
      <c r="W2461" s="24">
        <f t="shared" si="1202"/>
        <v>853.42176755396963</v>
      </c>
      <c r="X2461" s="24">
        <f t="shared" si="1203"/>
        <v>690.56234855981847</v>
      </c>
      <c r="Y2461" s="13">
        <f t="shared" si="1189"/>
        <v>0.38965636221872235</v>
      </c>
      <c r="Z2461" s="24">
        <f t="shared" si="1190"/>
        <v>2877.9817449509665</v>
      </c>
      <c r="AA2461" s="24">
        <f t="shared" si="1191"/>
        <v>21283.694693951849</v>
      </c>
      <c r="AB2461" s="24">
        <f t="shared" si="1204"/>
        <v>803.13196148706174</v>
      </c>
      <c r="AC2461" s="24">
        <f t="shared" si="1205"/>
        <v>689.50931372543153</v>
      </c>
      <c r="AE2461" s="14">
        <f t="shared" si="1206"/>
        <v>203.58333333333334</v>
      </c>
      <c r="AF2461" s="24">
        <f t="shared" si="1179"/>
        <v>500</v>
      </c>
      <c r="AG2461" s="3">
        <f t="shared" si="1207"/>
        <v>-1</v>
      </c>
      <c r="AH2461" s="3">
        <f>IF(AC2461&lt;=450,AthetaR30_0,IF(AC2461&gt;=650,AthetaR30_2,(IF(AC2461&lt;=550,AthetaR30_0+(AthetaR30_1-AthetaR30_0)/100*(AC2461-450),AthetaR30_1+(AthetaR30_2-AthetaR30_1)/100*(AC2461-450)))))</f>
        <v>0</v>
      </c>
      <c r="AI2461" s="3">
        <f>IF(AD2461&lt;=450,AthetaR60_0,IF(AD2461&gt;=650,AthetaR60_2,(IF(AD2461&lt;=550,AthetaR60_0+(AthetaR60_1-AthetaR60_0)/100*(AD2461-450),AthetaR60_1+(AthetaR60_2-AthetaR60_1)/100*(AD2461-450)))))</f>
        <v>0.5</v>
      </c>
      <c r="AJ2461" s="3">
        <f>IF(AE2461&lt;=450,AthetaR90_0,IF(AE2461&gt;=650,AthetaR90_2,(IF(AE2461&lt;=550,AthetaR90_0+(AthetaR90_1-AthetaR90_0)/100*(AE2461-450),AthetaR90_1+(AthetaR90_2-AthetaR90_1)/100*(AE2461-450)))))</f>
        <v>1.3</v>
      </c>
      <c r="AK2461" s="3">
        <f>IF(AF2461&lt;=450,AthetaR120_0,IF(AF2461&gt;=650,AthetaR120_2,(IF(AF2461&lt;=550,AthetaR120_0+(AthetaR120_1-AthetaR120_0)/100*(AF2461-450),AthetaR120_1+(AthetaR120_2-AthetaR120_1)/100*(AF2461-450)))))</f>
        <v>1.54</v>
      </c>
      <c r="AL2461" s="24">
        <f t="shared" si="1208"/>
        <v>803.13196148706174</v>
      </c>
      <c r="AM2461" s="14">
        <f t="shared" si="1209"/>
        <v>665.14055368525487</v>
      </c>
    </row>
    <row r="2462" spans="2:39" x14ac:dyDescent="0.25">
      <c r="B2462" s="3">
        <f t="shared" si="1192"/>
        <v>12220</v>
      </c>
      <c r="C2462" s="14">
        <f t="shared" si="1193"/>
        <v>203.66666666666666</v>
      </c>
      <c r="D2462" s="11">
        <f t="shared" si="1194"/>
        <v>1128.2353607950588</v>
      </c>
      <c r="E2462" s="11">
        <f t="shared" si="1180"/>
        <v>968.75483570066035</v>
      </c>
      <c r="F2462" s="11">
        <f t="shared" si="1195"/>
        <v>524.20470955955113</v>
      </c>
      <c r="G2462" s="11">
        <f t="shared" si="1181"/>
        <v>803.3448229796312</v>
      </c>
      <c r="H2462" s="11">
        <f t="shared" si="1182"/>
        <v>689.65473031196268</v>
      </c>
      <c r="I2462" s="24">
        <f t="shared" si="1196"/>
        <v>524.20470955955113</v>
      </c>
      <c r="J2462" s="12">
        <f t="shared" si="1183"/>
        <v>0.16861950016565702</v>
      </c>
      <c r="K2462" s="24">
        <f t="shared" si="1184"/>
        <v>685.59742750884243</v>
      </c>
      <c r="L2462" s="12">
        <f t="shared" si="1197"/>
        <v>0.15197285117045958</v>
      </c>
      <c r="M2462" s="24">
        <f t="shared" si="1198"/>
        <v>803.3448229796312</v>
      </c>
      <c r="N2462" s="12">
        <f t="shared" si="1185"/>
        <v>0.48697134191179153</v>
      </c>
      <c r="O2462" s="24">
        <f t="shared" si="1186"/>
        <v>791.32032073694131</v>
      </c>
      <c r="P2462" s="12">
        <f t="shared" si="1199"/>
        <v>0.21292973545029611</v>
      </c>
      <c r="Q2462" s="24">
        <f t="shared" si="1200"/>
        <v>689.65473031196268</v>
      </c>
      <c r="R2462" s="12">
        <f t="shared" si="1187"/>
        <v>0.22669108874856481</v>
      </c>
      <c r="S2462" s="24">
        <f t="shared" si="1188"/>
        <v>934.94047926300527</v>
      </c>
      <c r="T2462" s="12">
        <f t="shared" si="1201"/>
        <v>0.1452724936375166</v>
      </c>
      <c r="W2462" s="24">
        <f t="shared" si="1202"/>
        <v>853.81142391618835</v>
      </c>
      <c r="X2462" s="24">
        <f t="shared" si="1203"/>
        <v>690.1005080126838</v>
      </c>
      <c r="Y2462" s="13">
        <f t="shared" si="1189"/>
        <v>0.38958086816978804</v>
      </c>
      <c r="Z2462" s="24">
        <f t="shared" si="1190"/>
        <v>2873.5852946118002</v>
      </c>
      <c r="AA2462" s="24">
        <f t="shared" si="1191"/>
        <v>21267.254001269252</v>
      </c>
      <c r="AB2462" s="24">
        <f t="shared" si="1204"/>
        <v>803.3448229796312</v>
      </c>
      <c r="AC2462" s="24">
        <f t="shared" si="1205"/>
        <v>689.65473031196268</v>
      </c>
      <c r="AE2462" s="14">
        <f t="shared" si="1206"/>
        <v>203.66666666666666</v>
      </c>
      <c r="AF2462" s="24">
        <f t="shared" si="1179"/>
        <v>500</v>
      </c>
      <c r="AG2462" s="3">
        <f t="shared" si="1207"/>
        <v>-1</v>
      </c>
      <c r="AH2462" s="3">
        <f>IF(AC2462&lt;=450,AthetaR30_0,IF(AC2462&gt;=650,AthetaR30_2,(IF(AC2462&lt;=550,AthetaR30_0+(AthetaR30_1-AthetaR30_0)/100*(AC2462-450),AthetaR30_1+(AthetaR30_2-AthetaR30_1)/100*(AC2462-450)))))</f>
        <v>0</v>
      </c>
      <c r="AI2462" s="3">
        <f>IF(AD2462&lt;=450,AthetaR60_0,IF(AD2462&gt;=650,AthetaR60_2,(IF(AD2462&lt;=550,AthetaR60_0+(AthetaR60_1-AthetaR60_0)/100*(AD2462-450),AthetaR60_1+(AthetaR60_2-AthetaR60_1)/100*(AD2462-450)))))</f>
        <v>0.5</v>
      </c>
      <c r="AJ2462" s="3">
        <f>IF(AE2462&lt;=450,AthetaR90_0,IF(AE2462&gt;=650,AthetaR90_2,(IF(AE2462&lt;=550,AthetaR90_0+(AthetaR90_1-AthetaR90_0)/100*(AE2462-450),AthetaR90_1+(AthetaR90_2-AthetaR90_1)/100*(AE2462-450)))))</f>
        <v>1.3</v>
      </c>
      <c r="AK2462" s="3">
        <f>IF(AF2462&lt;=450,AthetaR120_0,IF(AF2462&gt;=650,AthetaR120_2,(IF(AF2462&lt;=550,AthetaR120_0+(AthetaR120_1-AthetaR120_0)/100*(AF2462-450),AthetaR120_1+(AthetaR120_2-AthetaR120_1)/100*(AF2462-450)))))</f>
        <v>1.54</v>
      </c>
      <c r="AL2462" s="24">
        <f t="shared" si="1208"/>
        <v>803.3448229796312</v>
      </c>
      <c r="AM2462" s="14">
        <f t="shared" si="1209"/>
        <v>665.2539580977417</v>
      </c>
    </row>
    <row r="2463" spans="2:39" x14ac:dyDescent="0.25">
      <c r="B2463" s="3">
        <f t="shared" si="1192"/>
        <v>12225</v>
      </c>
      <c r="C2463" s="14">
        <f t="shared" si="1193"/>
        <v>203.75</v>
      </c>
      <c r="D2463" s="11">
        <f t="shared" si="1194"/>
        <v>1128.296616558895</v>
      </c>
      <c r="E2463" s="11">
        <f t="shared" si="1180"/>
        <v>968.96863404931241</v>
      </c>
      <c r="F2463" s="11">
        <f t="shared" si="1195"/>
        <v>524.35668241072165</v>
      </c>
      <c r="G2463" s="11">
        <f t="shared" si="1181"/>
        <v>803.55775271508151</v>
      </c>
      <c r="H2463" s="11">
        <f t="shared" si="1182"/>
        <v>689.80000280560023</v>
      </c>
      <c r="I2463" s="24">
        <f t="shared" si="1196"/>
        <v>524.35668241072165</v>
      </c>
      <c r="J2463" s="12">
        <f t="shared" si="1183"/>
        <v>0.16858842439630531</v>
      </c>
      <c r="K2463" s="24">
        <f t="shared" si="1184"/>
        <v>685.72380313398799</v>
      </c>
      <c r="L2463" s="12">
        <f t="shared" si="1197"/>
        <v>0.15192379455992214</v>
      </c>
      <c r="M2463" s="24">
        <f t="shared" si="1198"/>
        <v>803.55775271508151</v>
      </c>
      <c r="N2463" s="12">
        <f t="shared" si="1185"/>
        <v>0.48741658862294951</v>
      </c>
      <c r="O2463" s="24">
        <f t="shared" si="1186"/>
        <v>790.59746316806775</v>
      </c>
      <c r="P2463" s="12">
        <f t="shared" si="1199"/>
        <v>0.21299709035284925</v>
      </c>
      <c r="Q2463" s="24">
        <f t="shared" si="1200"/>
        <v>689.80000280560023</v>
      </c>
      <c r="R2463" s="12">
        <f t="shared" si="1187"/>
        <v>0.22649472257535766</v>
      </c>
      <c r="S2463" s="24">
        <f t="shared" si="1188"/>
        <v>935.75105304592557</v>
      </c>
      <c r="T2463" s="12">
        <f t="shared" si="1201"/>
        <v>0.14512808576850408</v>
      </c>
      <c r="W2463" s="24">
        <f t="shared" si="1202"/>
        <v>854.20100478435813</v>
      </c>
      <c r="X2463" s="24">
        <f t="shared" si="1203"/>
        <v>689.64167748624129</v>
      </c>
      <c r="Y2463" s="13">
        <f t="shared" si="1189"/>
        <v>0.38950313903900419</v>
      </c>
      <c r="Z2463" s="24">
        <f t="shared" si="1190"/>
        <v>2869.1907316238571</v>
      </c>
      <c r="AA2463" s="24">
        <f t="shared" si="1191"/>
        <v>21250.78455033214</v>
      </c>
      <c r="AB2463" s="24">
        <f t="shared" si="1204"/>
        <v>803.55775271508151</v>
      </c>
      <c r="AC2463" s="24">
        <f t="shared" si="1205"/>
        <v>689.80000280560023</v>
      </c>
      <c r="AE2463" s="14">
        <f t="shared" si="1206"/>
        <v>203.75</v>
      </c>
      <c r="AF2463" s="24">
        <f t="shared" si="1179"/>
        <v>500</v>
      </c>
      <c r="AG2463" s="3">
        <f t="shared" si="1207"/>
        <v>-1</v>
      </c>
      <c r="AH2463" s="3">
        <f>IF(AC2463&lt;=450,AthetaR30_0,IF(AC2463&gt;=650,AthetaR30_2,(IF(AC2463&lt;=550,AthetaR30_0+(AthetaR30_1-AthetaR30_0)/100*(AC2463-450),AthetaR30_1+(AthetaR30_2-AthetaR30_1)/100*(AC2463-450)))))</f>
        <v>0</v>
      </c>
      <c r="AI2463" s="3">
        <f>IF(AD2463&lt;=450,AthetaR60_0,IF(AD2463&gt;=650,AthetaR60_2,(IF(AD2463&lt;=550,AthetaR60_0+(AthetaR60_1-AthetaR60_0)/100*(AD2463-450),AthetaR60_1+(AthetaR60_2-AthetaR60_1)/100*(AD2463-450)))))</f>
        <v>0.5</v>
      </c>
      <c r="AJ2463" s="3">
        <f>IF(AE2463&lt;=450,AthetaR90_0,IF(AE2463&gt;=650,AthetaR90_2,(IF(AE2463&lt;=550,AthetaR90_0+(AthetaR90_1-AthetaR90_0)/100*(AE2463-450),AthetaR90_1+(AthetaR90_2-AthetaR90_1)/100*(AE2463-450)))))</f>
        <v>1.3</v>
      </c>
      <c r="AK2463" s="3">
        <f>IF(AF2463&lt;=450,AthetaR120_0,IF(AF2463&gt;=650,AthetaR120_2,(IF(AF2463&lt;=550,AthetaR120_0+(AthetaR120_1-AthetaR120_0)/100*(AF2463-450),AthetaR120_1+(AthetaR120_2-AthetaR120_1)/100*(AF2463-450)))))</f>
        <v>1.54</v>
      </c>
      <c r="AL2463" s="24">
        <f t="shared" si="1208"/>
        <v>803.55775271508151</v>
      </c>
      <c r="AM2463" s="14">
        <f t="shared" si="1209"/>
        <v>665.36721739620054</v>
      </c>
    </row>
    <row r="2464" spans="2:39" x14ac:dyDescent="0.25">
      <c r="B2464" s="3">
        <f t="shared" si="1192"/>
        <v>12230</v>
      </c>
      <c r="C2464" s="14">
        <f t="shared" si="1193"/>
        <v>203.83333333333334</v>
      </c>
      <c r="D2464" s="11">
        <f t="shared" si="1194"/>
        <v>1128.3578472897254</v>
      </c>
      <c r="E2464" s="11">
        <f t="shared" si="1180"/>
        <v>969.18243239796459</v>
      </c>
      <c r="F2464" s="11">
        <f t="shared" si="1195"/>
        <v>524.50860620528158</v>
      </c>
      <c r="G2464" s="11">
        <f t="shared" si="1181"/>
        <v>803.77074980543432</v>
      </c>
      <c r="H2464" s="11">
        <f t="shared" si="1182"/>
        <v>689.94513089136876</v>
      </c>
      <c r="I2464" s="24">
        <f t="shared" si="1196"/>
        <v>524.50860620528158</v>
      </c>
      <c r="J2464" s="12">
        <f t="shared" si="1183"/>
        <v>0.16855734965551789</v>
      </c>
      <c r="K2464" s="24">
        <f t="shared" si="1184"/>
        <v>685.85022117198923</v>
      </c>
      <c r="L2464" s="12">
        <f t="shared" si="1197"/>
        <v>0.15187475189926786</v>
      </c>
      <c r="M2464" s="24">
        <f t="shared" si="1198"/>
        <v>803.77074980543432</v>
      </c>
      <c r="N2464" s="12">
        <f t="shared" si="1185"/>
        <v>0.48786017750293276</v>
      </c>
      <c r="O2464" s="24">
        <f t="shared" si="1186"/>
        <v>789.87860916157899</v>
      </c>
      <c r="P2464" s="12">
        <f t="shared" si="1199"/>
        <v>0.21306356193938256</v>
      </c>
      <c r="Q2464" s="24">
        <f t="shared" si="1200"/>
        <v>689.94513089136876</v>
      </c>
      <c r="R2464" s="12">
        <f t="shared" si="1187"/>
        <v>0.22629770859333007</v>
      </c>
      <c r="S2464" s="24">
        <f t="shared" si="1188"/>
        <v>936.56571459196175</v>
      </c>
      <c r="T2464" s="12">
        <f t="shared" si="1201"/>
        <v>0.14498336154909394</v>
      </c>
      <c r="W2464" s="24">
        <f t="shared" si="1202"/>
        <v>854.59050792339713</v>
      </c>
      <c r="X2464" s="24">
        <f t="shared" si="1203"/>
        <v>689.18583028273542</v>
      </c>
      <c r="Y2464" s="13">
        <f t="shared" si="1189"/>
        <v>0.38942319314022517</v>
      </c>
      <c r="Z2464" s="24">
        <f t="shared" si="1190"/>
        <v>2864.7981118641865</v>
      </c>
      <c r="AA2464" s="24">
        <f t="shared" si="1191"/>
        <v>21234.286698274973</v>
      </c>
      <c r="AB2464" s="24">
        <f t="shared" si="1204"/>
        <v>803.77074980543432</v>
      </c>
      <c r="AC2464" s="24">
        <f t="shared" si="1205"/>
        <v>689.94513089136876</v>
      </c>
      <c r="AE2464" s="14">
        <f t="shared" si="1206"/>
        <v>203.83333333333334</v>
      </c>
      <c r="AF2464" s="24">
        <f t="shared" si="1179"/>
        <v>500</v>
      </c>
      <c r="AG2464" s="3">
        <f t="shared" si="1207"/>
        <v>-1</v>
      </c>
      <c r="AH2464" s="3">
        <f>IF(AC2464&lt;=450,AthetaR30_0,IF(AC2464&gt;=650,AthetaR30_2,(IF(AC2464&lt;=550,AthetaR30_0+(AthetaR30_1-AthetaR30_0)/100*(AC2464-450),AthetaR30_1+(AthetaR30_2-AthetaR30_1)/100*(AC2464-450)))))</f>
        <v>0</v>
      </c>
      <c r="AI2464" s="3">
        <f>IF(AD2464&lt;=450,AthetaR60_0,IF(AD2464&gt;=650,AthetaR60_2,(IF(AD2464&lt;=550,AthetaR60_0+(AthetaR60_1-AthetaR60_0)/100*(AD2464-450),AthetaR60_1+(AthetaR60_2-AthetaR60_1)/100*(AD2464-450)))))</f>
        <v>0.5</v>
      </c>
      <c r="AJ2464" s="3">
        <f>IF(AE2464&lt;=450,AthetaR90_0,IF(AE2464&gt;=650,AthetaR90_2,(IF(AE2464&lt;=550,AthetaR90_0+(AthetaR90_1-AthetaR90_0)/100*(AE2464-450),AthetaR90_1+(AthetaR90_2-AthetaR90_1)/100*(AE2464-450)))))</f>
        <v>1.3</v>
      </c>
      <c r="AK2464" s="3">
        <f>IF(AF2464&lt;=450,AthetaR120_0,IF(AF2464&gt;=650,AthetaR120_2,(IF(AF2464&lt;=550,AthetaR120_0+(AthetaR120_1-AthetaR120_0)/100*(AF2464-450),AthetaR120_1+(AthetaR120_2-AthetaR120_1)/100*(AF2464-450)))))</f>
        <v>1.54</v>
      </c>
      <c r="AL2464" s="24">
        <f t="shared" si="1208"/>
        <v>803.77074980543432</v>
      </c>
      <c r="AM2464" s="14">
        <f t="shared" si="1209"/>
        <v>665.48033145116426</v>
      </c>
    </row>
    <row r="2465" spans="2:39" x14ac:dyDescent="0.25">
      <c r="B2465" s="3">
        <f t="shared" si="1192"/>
        <v>12235</v>
      </c>
      <c r="C2465" s="14">
        <f t="shared" si="1193"/>
        <v>203.91666666666666</v>
      </c>
      <c r="D2465" s="11">
        <f t="shared" si="1194"/>
        <v>1128.4190530080016</v>
      </c>
      <c r="E2465" s="11">
        <f t="shared" si="1180"/>
        <v>969.39623074661654</v>
      </c>
      <c r="F2465" s="11">
        <f t="shared" si="1195"/>
        <v>524.66048095718088</v>
      </c>
      <c r="G2465" s="11">
        <f t="shared" si="1181"/>
        <v>803.98381336737373</v>
      </c>
      <c r="H2465" s="11">
        <f t="shared" si="1182"/>
        <v>690.09011425291783</v>
      </c>
      <c r="I2465" s="24">
        <f t="shared" si="1196"/>
        <v>524.66048095718088</v>
      </c>
      <c r="J2465" s="12">
        <f t="shared" si="1183"/>
        <v>0.16852627595396519</v>
      </c>
      <c r="K2465" s="24">
        <f t="shared" si="1184"/>
        <v>685.9766816005598</v>
      </c>
      <c r="L2465" s="12">
        <f t="shared" si="1197"/>
        <v>0.1518257231965649</v>
      </c>
      <c r="M2465" s="24">
        <f t="shared" si="1198"/>
        <v>803.98381336737373</v>
      </c>
      <c r="N2465" s="12">
        <f t="shared" si="1185"/>
        <v>0.48830211589903144</v>
      </c>
      <c r="O2465" s="24">
        <f t="shared" si="1186"/>
        <v>789.16372861062575</v>
      </c>
      <c r="P2465" s="12">
        <f t="shared" si="1199"/>
        <v>0.21312915485025305</v>
      </c>
      <c r="Q2465" s="24">
        <f t="shared" si="1200"/>
        <v>690.09011425291783</v>
      </c>
      <c r="R2465" s="12">
        <f t="shared" si="1187"/>
        <v>0.22610004431779268</v>
      </c>
      <c r="S2465" s="24">
        <f t="shared" si="1188"/>
        <v>937.38449189042058</v>
      </c>
      <c r="T2465" s="12">
        <f t="shared" si="1201"/>
        <v>0.14483831959919574</v>
      </c>
      <c r="W2465" s="24">
        <f t="shared" si="1202"/>
        <v>854.97993111653739</v>
      </c>
      <c r="X2465" s="24">
        <f t="shared" si="1203"/>
        <v>688.73293999695602</v>
      </c>
      <c r="Y2465" s="13">
        <f t="shared" si="1189"/>
        <v>0.38934104868569092</v>
      </c>
      <c r="Z2465" s="24">
        <f t="shared" si="1190"/>
        <v>2860.4074907519789</v>
      </c>
      <c r="AA2465" s="24">
        <f t="shared" si="1191"/>
        <v>21217.760800817909</v>
      </c>
      <c r="AB2465" s="24">
        <f t="shared" si="1204"/>
        <v>803.98381336737373</v>
      </c>
      <c r="AC2465" s="24">
        <f t="shared" si="1205"/>
        <v>690.09011425291783</v>
      </c>
      <c r="AE2465" s="14">
        <f t="shared" si="1206"/>
        <v>203.91666666666666</v>
      </c>
      <c r="AF2465" s="24">
        <f t="shared" si="1179"/>
        <v>500</v>
      </c>
      <c r="AG2465" s="3">
        <f t="shared" si="1207"/>
        <v>-1</v>
      </c>
      <c r="AH2465" s="3">
        <f>IF(AC2465&lt;=450,AthetaR30_0,IF(AC2465&gt;=650,AthetaR30_2,(IF(AC2465&lt;=550,AthetaR30_0+(AthetaR30_1-AthetaR30_0)/100*(AC2465-450),AthetaR30_1+(AthetaR30_2-AthetaR30_1)/100*(AC2465-450)))))</f>
        <v>0</v>
      </c>
      <c r="AI2465" s="3">
        <f>IF(AD2465&lt;=450,AthetaR60_0,IF(AD2465&gt;=650,AthetaR60_2,(IF(AD2465&lt;=550,AthetaR60_0+(AthetaR60_1-AthetaR60_0)/100*(AD2465-450),AthetaR60_1+(AthetaR60_2-AthetaR60_1)/100*(AD2465-450)))))</f>
        <v>0.5</v>
      </c>
      <c r="AJ2465" s="3">
        <f>IF(AE2465&lt;=450,AthetaR90_0,IF(AE2465&gt;=650,AthetaR90_2,(IF(AE2465&lt;=550,AthetaR90_0+(AthetaR90_1-AthetaR90_0)/100*(AE2465-450),AthetaR90_1+(AthetaR90_2-AthetaR90_1)/100*(AE2465-450)))))</f>
        <v>1.3</v>
      </c>
      <c r="AK2465" s="3">
        <f>IF(AF2465&lt;=450,AthetaR120_0,IF(AF2465&gt;=650,AthetaR120_2,(IF(AF2465&lt;=550,AthetaR120_0+(AthetaR120_1-AthetaR120_0)/100*(AF2465-450),AthetaR120_1+(AthetaR120_2-AthetaR120_1)/100*(AF2465-450)))))</f>
        <v>1.54</v>
      </c>
      <c r="AL2465" s="24">
        <f t="shared" si="1208"/>
        <v>803.98381336737373</v>
      </c>
      <c r="AM2465" s="14">
        <f t="shared" si="1209"/>
        <v>665.59330013074748</v>
      </c>
    </row>
    <row r="2466" spans="2:39" x14ac:dyDescent="0.25">
      <c r="B2466" s="3">
        <f t="shared" si="1192"/>
        <v>12240</v>
      </c>
      <c r="C2466" s="14">
        <f t="shared" si="1193"/>
        <v>204</v>
      </c>
      <c r="D2466" s="11">
        <f t="shared" si="1194"/>
        <v>1128.4802337341505</v>
      </c>
      <c r="E2466" s="11">
        <f t="shared" si="1180"/>
        <v>969.61002909526871</v>
      </c>
      <c r="F2466" s="11">
        <f t="shared" si="1195"/>
        <v>524.81230668037745</v>
      </c>
      <c r="G2466" s="11">
        <f t="shared" si="1181"/>
        <v>804.19694252222394</v>
      </c>
      <c r="H2466" s="11">
        <f t="shared" si="1182"/>
        <v>690.23495257251705</v>
      </c>
      <c r="I2466" s="24">
        <f t="shared" si="1196"/>
        <v>524.81230668037745</v>
      </c>
      <c r="J2466" s="12">
        <f t="shared" si="1183"/>
        <v>0.16849520330231199</v>
      </c>
      <c r="K2466" s="24">
        <f t="shared" si="1184"/>
        <v>686.10318439738649</v>
      </c>
      <c r="L2466" s="12">
        <f t="shared" si="1197"/>
        <v>0.15177670845984692</v>
      </c>
      <c r="M2466" s="24">
        <f t="shared" si="1198"/>
        <v>804.19694252222394</v>
      </c>
      <c r="N2466" s="12">
        <f t="shared" si="1185"/>
        <v>0.48874241112996886</v>
      </c>
      <c r="O2466" s="24">
        <f t="shared" si="1186"/>
        <v>788.4527916871599</v>
      </c>
      <c r="P2466" s="12">
        <f t="shared" si="1199"/>
        <v>0.21319387370391088</v>
      </c>
      <c r="Q2466" s="24">
        <f t="shared" si="1200"/>
        <v>690.23495257251705</v>
      </c>
      <c r="R2466" s="12">
        <f t="shared" si="1187"/>
        <v>0.22590172725662727</v>
      </c>
      <c r="S2466" s="24">
        <f t="shared" si="1188"/>
        <v>938.20741316628391</v>
      </c>
      <c r="T2466" s="12">
        <f t="shared" si="1201"/>
        <v>0.14469295853367575</v>
      </c>
      <c r="W2466" s="24">
        <f t="shared" si="1202"/>
        <v>855.36927216522304</v>
      </c>
      <c r="X2466" s="24">
        <f t="shared" si="1203"/>
        <v>688.28298051247214</v>
      </c>
      <c r="Y2466" s="13">
        <f t="shared" si="1189"/>
        <v>0.38925672378645298</v>
      </c>
      <c r="Z2466" s="24">
        <f t="shared" si="1190"/>
        <v>2856.018923251142</v>
      </c>
      <c r="AA2466" s="24">
        <f t="shared" si="1191"/>
        <v>21201.207212270136</v>
      </c>
      <c r="AB2466" s="24">
        <f t="shared" si="1204"/>
        <v>804.19694252222394</v>
      </c>
      <c r="AC2466" s="24">
        <f t="shared" si="1205"/>
        <v>690.23495257251705</v>
      </c>
      <c r="AE2466" s="14">
        <f t="shared" si="1206"/>
        <v>204</v>
      </c>
      <c r="AF2466" s="24">
        <f t="shared" si="1179"/>
        <v>500</v>
      </c>
      <c r="AG2466" s="3">
        <f t="shared" si="1207"/>
        <v>-1</v>
      </c>
      <c r="AH2466" s="3">
        <f>IF(AC2466&lt;=450,AthetaR30_0,IF(AC2466&gt;=650,AthetaR30_2,(IF(AC2466&lt;=550,AthetaR30_0+(AthetaR30_1-AthetaR30_0)/100*(AC2466-450),AthetaR30_1+(AthetaR30_2-AthetaR30_1)/100*(AC2466-450)))))</f>
        <v>0</v>
      </c>
      <c r="AI2466" s="3">
        <f>IF(AD2466&lt;=450,AthetaR60_0,IF(AD2466&gt;=650,AthetaR60_2,(IF(AD2466&lt;=550,AthetaR60_0+(AthetaR60_1-AthetaR60_0)/100*(AD2466-450),AthetaR60_1+(AthetaR60_2-AthetaR60_1)/100*(AD2466-450)))))</f>
        <v>0.5</v>
      </c>
      <c r="AJ2466" s="3">
        <f>IF(AE2466&lt;=450,AthetaR90_0,IF(AE2466&gt;=650,AthetaR90_2,(IF(AE2466&lt;=550,AthetaR90_0+(AthetaR90_1-AthetaR90_0)/100*(AE2466-450),AthetaR90_1+(AthetaR90_2-AthetaR90_1)/100*(AE2466-450)))))</f>
        <v>1.3</v>
      </c>
      <c r="AK2466" s="3">
        <f>IF(AF2466&lt;=450,AthetaR120_0,IF(AF2466&gt;=650,AthetaR120_2,(IF(AF2466&lt;=550,AthetaR120_0+(AthetaR120_1-AthetaR120_0)/100*(AF2466-450),AthetaR120_1+(AthetaR120_2-AthetaR120_1)/100*(AF2466-450)))))</f>
        <v>1.54</v>
      </c>
      <c r="AL2466" s="24">
        <f t="shared" si="1208"/>
        <v>804.19694252222394</v>
      </c>
      <c r="AM2466" s="14">
        <f t="shared" si="1209"/>
        <v>665.70612330064773</v>
      </c>
    </row>
    <row r="2467" spans="2:39" x14ac:dyDescent="0.25">
      <c r="B2467" s="3">
        <f t="shared" si="1192"/>
        <v>12245</v>
      </c>
      <c r="C2467" s="14">
        <f t="shared" si="1193"/>
        <v>204.08333333333334</v>
      </c>
      <c r="D2467" s="11">
        <f t="shared" si="1194"/>
        <v>1128.5413894885735</v>
      </c>
      <c r="E2467" s="11">
        <f t="shared" si="1180"/>
        <v>969.82382744392089</v>
      </c>
      <c r="F2467" s="11">
        <f t="shared" si="1195"/>
        <v>524.96408338883725</v>
      </c>
      <c r="G2467" s="11">
        <f t="shared" si="1181"/>
        <v>804.41013639592779</v>
      </c>
      <c r="H2467" s="11">
        <f t="shared" si="1182"/>
        <v>690.37964553105076</v>
      </c>
      <c r="I2467" s="24">
        <f t="shared" si="1196"/>
        <v>524.96408338883725</v>
      </c>
      <c r="J2467" s="12">
        <f t="shared" si="1183"/>
        <v>0.16846413171121735</v>
      </c>
      <c r="K2467" s="24">
        <f t="shared" si="1184"/>
        <v>686.22972954012857</v>
      </c>
      <c r="L2467" s="12">
        <f t="shared" si="1197"/>
        <v>0.15172770769714722</v>
      </c>
      <c r="M2467" s="24">
        <f t="shared" si="1198"/>
        <v>804.41013639592779</v>
      </c>
      <c r="N2467" s="12">
        <f t="shared" si="1185"/>
        <v>0.48918107048586568</v>
      </c>
      <c r="O2467" s="24">
        <f t="shared" si="1186"/>
        <v>787.74576883892712</v>
      </c>
      <c r="P2467" s="12">
        <f t="shared" si="1199"/>
        <v>0.21325772309704599</v>
      </c>
      <c r="Q2467" s="24">
        <f t="shared" si="1200"/>
        <v>690.37964553105076</v>
      </c>
      <c r="R2467" s="12">
        <f t="shared" si="1187"/>
        <v>0.22570275491031871</v>
      </c>
      <c r="S2467" s="24">
        <f t="shared" si="1188"/>
        <v>939.03450688251235</v>
      </c>
      <c r="T2467" s="12">
        <f t="shared" si="1201"/>
        <v>0.14454727696241049</v>
      </c>
      <c r="W2467" s="24">
        <f t="shared" si="1202"/>
        <v>855.75852888900954</v>
      </c>
      <c r="X2467" s="24">
        <f t="shared" si="1203"/>
        <v>687.83592599792053</v>
      </c>
      <c r="Y2467" s="13">
        <f t="shared" si="1189"/>
        <v>0.38917023645278592</v>
      </c>
      <c r="Z2467" s="24">
        <f t="shared" si="1190"/>
        <v>2851.6324638727838</v>
      </c>
      <c r="AA2467" s="24">
        <f t="shared" si="1191"/>
        <v>21184.626285532264</v>
      </c>
      <c r="AB2467" s="24">
        <f t="shared" si="1204"/>
        <v>804.41013639592779</v>
      </c>
      <c r="AC2467" s="24">
        <f t="shared" si="1205"/>
        <v>690.37964553105076</v>
      </c>
      <c r="AE2467" s="14">
        <f t="shared" si="1206"/>
        <v>204.08333333333334</v>
      </c>
      <c r="AF2467" s="24">
        <f t="shared" si="1179"/>
        <v>500</v>
      </c>
      <c r="AG2467" s="3">
        <f t="shared" si="1207"/>
        <v>-1</v>
      </c>
      <c r="AH2467" s="3">
        <f>IF(AC2467&lt;=450,AthetaR30_0,IF(AC2467&gt;=650,AthetaR30_2,(IF(AC2467&lt;=550,AthetaR30_0+(AthetaR30_1-AthetaR30_0)/100*(AC2467-450),AthetaR30_1+(AthetaR30_2-AthetaR30_1)/100*(AC2467-450)))))</f>
        <v>0</v>
      </c>
      <c r="AI2467" s="3">
        <f>IF(AD2467&lt;=450,AthetaR60_0,IF(AD2467&gt;=650,AthetaR60_2,(IF(AD2467&lt;=550,AthetaR60_0+(AthetaR60_1-AthetaR60_0)/100*(AD2467-450),AthetaR60_1+(AthetaR60_2-AthetaR60_1)/100*(AD2467-450)))))</f>
        <v>0.5</v>
      </c>
      <c r="AJ2467" s="3">
        <f>IF(AE2467&lt;=450,AthetaR90_0,IF(AE2467&gt;=650,AthetaR90_2,(IF(AE2467&lt;=550,AthetaR90_0+(AthetaR90_1-AthetaR90_0)/100*(AE2467-450),AthetaR90_1+(AthetaR90_2-AthetaR90_1)/100*(AE2467-450)))))</f>
        <v>1.3</v>
      </c>
      <c r="AK2467" s="3">
        <f>IF(AF2467&lt;=450,AthetaR120_0,IF(AF2467&gt;=650,AthetaR120_2,(IF(AF2467&lt;=550,AthetaR120_0+(AthetaR120_1-AthetaR120_0)/100*(AF2467-450),AthetaR120_1+(AthetaR120_2-AthetaR120_1)/100*(AF2467-450)))))</f>
        <v>1.54</v>
      </c>
      <c r="AL2467" s="24">
        <f t="shared" si="1208"/>
        <v>804.41013639592779</v>
      </c>
      <c r="AM2467" s="14">
        <f t="shared" si="1209"/>
        <v>665.81880082414648</v>
      </c>
    </row>
    <row r="2468" spans="2:39" x14ac:dyDescent="0.25">
      <c r="B2468" s="3">
        <f t="shared" si="1192"/>
        <v>12250</v>
      </c>
      <c r="C2468" s="14">
        <f t="shared" si="1193"/>
        <v>204.16666666666666</v>
      </c>
      <c r="D2468" s="11">
        <f t="shared" si="1194"/>
        <v>1128.602520291648</v>
      </c>
      <c r="E2468" s="11">
        <f t="shared" si="1180"/>
        <v>970.03762579257284</v>
      </c>
      <c r="F2468" s="11">
        <f t="shared" si="1195"/>
        <v>525.11581109653434</v>
      </c>
      <c r="G2468" s="11">
        <f t="shared" si="1181"/>
        <v>804.62339411902485</v>
      </c>
      <c r="H2468" s="11">
        <f t="shared" si="1182"/>
        <v>690.52419280801314</v>
      </c>
      <c r="I2468" s="24">
        <f t="shared" si="1196"/>
        <v>525.11581109653434</v>
      </c>
      <c r="J2468" s="12">
        <f t="shared" si="1183"/>
        <v>0.16843306119133475</v>
      </c>
      <c r="K2468" s="24">
        <f t="shared" si="1184"/>
        <v>686.35631700641875</v>
      </c>
      <c r="L2468" s="12">
        <f t="shared" si="1197"/>
        <v>0.15167872091644946</v>
      </c>
      <c r="M2468" s="24">
        <f t="shared" si="1198"/>
        <v>804.62339411902485</v>
      </c>
      <c r="N2468" s="12">
        <f t="shared" si="1185"/>
        <v>0.4896181012282062</v>
      </c>
      <c r="O2468" s="24">
        <f t="shared" si="1186"/>
        <v>787.04263078649853</v>
      </c>
      <c r="P2468" s="12">
        <f t="shared" si="1199"/>
        <v>0.2133207076044866</v>
      </c>
      <c r="Q2468" s="24">
        <f t="shared" si="1200"/>
        <v>690.52419280801314</v>
      </c>
      <c r="R2468" s="12">
        <f t="shared" si="1187"/>
        <v>0.22550312477198783</v>
      </c>
      <c r="S2468" s="24">
        <f t="shared" si="1188"/>
        <v>939.86580174237724</v>
      </c>
      <c r="T2468" s="12">
        <f t="shared" si="1201"/>
        <v>0.14440127349022713</v>
      </c>
      <c r="W2468" s="24">
        <f t="shared" si="1202"/>
        <v>856.14769912546228</v>
      </c>
      <c r="X2468" s="24">
        <f t="shared" si="1203"/>
        <v>687.39175090334822</v>
      </c>
      <c r="Y2468" s="13">
        <f t="shared" si="1189"/>
        <v>0.3890816045946151</v>
      </c>
      <c r="Z2468" s="24">
        <f t="shared" si="1190"/>
        <v>2847.2481666777639</v>
      </c>
      <c r="AA2468" s="24">
        <f t="shared" si="1191"/>
        <v>21168.018372099512</v>
      </c>
      <c r="AB2468" s="24">
        <f t="shared" si="1204"/>
        <v>804.62339411902485</v>
      </c>
      <c r="AC2468" s="24">
        <f t="shared" si="1205"/>
        <v>690.52419280801314</v>
      </c>
      <c r="AE2468" s="14">
        <f t="shared" si="1206"/>
        <v>204.16666666666666</v>
      </c>
      <c r="AF2468" s="24">
        <f t="shared" si="1179"/>
        <v>500</v>
      </c>
      <c r="AG2468" s="3">
        <f t="shared" si="1207"/>
        <v>-1</v>
      </c>
      <c r="AH2468" s="3">
        <f>IF(AC2468&lt;=450,AthetaR30_0,IF(AC2468&gt;=650,AthetaR30_2,(IF(AC2468&lt;=550,AthetaR30_0+(AthetaR30_1-AthetaR30_0)/100*(AC2468-450),AthetaR30_1+(AthetaR30_2-AthetaR30_1)/100*(AC2468-450)))))</f>
        <v>0</v>
      </c>
      <c r="AI2468" s="3">
        <f>IF(AD2468&lt;=450,AthetaR60_0,IF(AD2468&gt;=650,AthetaR60_2,(IF(AD2468&lt;=550,AthetaR60_0+(AthetaR60_1-AthetaR60_0)/100*(AD2468-450),AthetaR60_1+(AthetaR60_2-AthetaR60_1)/100*(AD2468-450)))))</f>
        <v>0.5</v>
      </c>
      <c r="AJ2468" s="3">
        <f>IF(AE2468&lt;=450,AthetaR90_0,IF(AE2468&gt;=650,AthetaR90_2,(IF(AE2468&lt;=550,AthetaR90_0+(AthetaR90_1-AthetaR90_0)/100*(AE2468-450),AthetaR90_1+(AthetaR90_2-AthetaR90_1)/100*(AE2468-450)))))</f>
        <v>1.3</v>
      </c>
      <c r="AK2468" s="3">
        <f>IF(AF2468&lt;=450,AthetaR120_0,IF(AF2468&gt;=650,AthetaR120_2,(IF(AF2468&lt;=550,AthetaR120_0+(AthetaR120_1-AthetaR120_0)/100*(AF2468-450),AthetaR120_1+(AthetaR120_2-AthetaR120_1)/100*(AF2468-450)))))</f>
        <v>1.54</v>
      </c>
      <c r="AL2468" s="24">
        <f t="shared" si="1208"/>
        <v>804.62339411902485</v>
      </c>
      <c r="AM2468" s="14">
        <f t="shared" si="1209"/>
        <v>665.93133256210911</v>
      </c>
    </row>
    <row r="2469" spans="2:39" x14ac:dyDescent="0.25">
      <c r="B2469" s="3">
        <f t="shared" si="1192"/>
        <v>12255</v>
      </c>
      <c r="C2469" s="14">
        <f t="shared" si="1193"/>
        <v>204.25</v>
      </c>
      <c r="D2469" s="11">
        <f t="shared" si="1194"/>
        <v>1128.6636261637252</v>
      </c>
      <c r="E2469" s="11">
        <f t="shared" si="1180"/>
        <v>970.25142414122502</v>
      </c>
      <c r="F2469" s="11">
        <f t="shared" si="1195"/>
        <v>525.26748981745084</v>
      </c>
      <c r="G2469" s="11">
        <f t="shared" si="1181"/>
        <v>804.8367148266293</v>
      </c>
      <c r="H2469" s="11">
        <f t="shared" si="1182"/>
        <v>690.66859408150333</v>
      </c>
      <c r="I2469" s="24">
        <f t="shared" si="1196"/>
        <v>525.26748981745084</v>
      </c>
      <c r="J2469" s="12">
        <f t="shared" si="1183"/>
        <v>0.16840199175331186</v>
      </c>
      <c r="K2469" s="24">
        <f t="shared" si="1184"/>
        <v>686.48294677386286</v>
      </c>
      <c r="L2469" s="12">
        <f t="shared" si="1197"/>
        <v>0.15162974812575994</v>
      </c>
      <c r="M2469" s="24">
        <f t="shared" si="1198"/>
        <v>804.8367148266293</v>
      </c>
      <c r="N2469" s="12">
        <f t="shared" si="1185"/>
        <v>0.49005351058980934</v>
      </c>
      <c r="O2469" s="24">
        <f t="shared" si="1186"/>
        <v>786.34334852033794</v>
      </c>
      <c r="P2469" s="12">
        <f t="shared" si="1199"/>
        <v>0.21338283177946077</v>
      </c>
      <c r="Q2469" s="24">
        <f t="shared" si="1200"/>
        <v>690.66859408150333</v>
      </c>
      <c r="R2469" s="12">
        <f t="shared" si="1187"/>
        <v>0.22530283432742515</v>
      </c>
      <c r="S2469" s="24">
        <f t="shared" si="1188"/>
        <v>940.70132669181794</v>
      </c>
      <c r="T2469" s="12">
        <f t="shared" si="1201"/>
        <v>0.1442549467170092</v>
      </c>
      <c r="W2469" s="24">
        <f t="shared" si="1202"/>
        <v>856.53678073005688</v>
      </c>
      <c r="X2469" s="24">
        <f t="shared" si="1203"/>
        <v>686.9504299566081</v>
      </c>
      <c r="Y2469" s="13">
        <f t="shared" si="1189"/>
        <v>0.38899084602194167</v>
      </c>
      <c r="Z2469" s="24">
        <f t="shared" si="1190"/>
        <v>2842.8660852792036</v>
      </c>
      <c r="AA2469" s="24">
        <f t="shared" si="1191"/>
        <v>21151.38382206465</v>
      </c>
      <c r="AB2469" s="24">
        <f t="shared" si="1204"/>
        <v>804.8367148266293</v>
      </c>
      <c r="AC2469" s="24">
        <f t="shared" si="1205"/>
        <v>690.66859408150333</v>
      </c>
      <c r="AE2469" s="14">
        <f t="shared" si="1206"/>
        <v>204.25</v>
      </c>
      <c r="AF2469" s="24">
        <f t="shared" ref="AF2469:AF2532" si="1210">IF(AC2469&lt;=450,Thetha0_0,IF(AC2469&gt;=650,Thetha0_2,(IF(AC2469&lt;=550,Thetha0_0+(Thetha0_1-Thetha0_0)/100*(AC2469-450),Thetha0_1+(Thetha0_2-Thetha0_1)/100*(AC2469-450)))))</f>
        <v>500</v>
      </c>
      <c r="AG2469" s="3">
        <f t="shared" si="1207"/>
        <v>-1</v>
      </c>
      <c r="AH2469" s="3">
        <f>IF(AC2469&lt;=450,AthetaR30_0,IF(AC2469&gt;=650,AthetaR30_2,(IF(AC2469&lt;=550,AthetaR30_0+(AthetaR30_1-AthetaR30_0)/100*(AC2469-450),AthetaR30_1+(AthetaR30_2-AthetaR30_1)/100*(AC2469-450)))))</f>
        <v>0</v>
      </c>
      <c r="AI2469" s="3">
        <f>IF(AD2469&lt;=450,AthetaR60_0,IF(AD2469&gt;=650,AthetaR60_2,(IF(AD2469&lt;=550,AthetaR60_0+(AthetaR60_1-AthetaR60_0)/100*(AD2469-450),AthetaR60_1+(AthetaR60_2-AthetaR60_1)/100*(AD2469-450)))))</f>
        <v>0.5</v>
      </c>
      <c r="AJ2469" s="3">
        <f>IF(AE2469&lt;=450,AthetaR90_0,IF(AE2469&gt;=650,AthetaR90_2,(IF(AE2469&lt;=550,AthetaR90_0+(AthetaR90_1-AthetaR90_0)/100*(AE2469-450),AthetaR90_1+(AthetaR90_2-AthetaR90_1)/100*(AE2469-450)))))</f>
        <v>1.3</v>
      </c>
      <c r="AK2469" s="3">
        <f>IF(AF2469&lt;=450,AthetaR120_0,IF(AF2469&gt;=650,AthetaR120_2,(IF(AF2469&lt;=550,AthetaR120_0+(AthetaR120_1-AthetaR120_0)/100*(AF2469-450),AthetaR120_1+(AthetaR120_2-AthetaR120_1)/100*(AF2469-450)))))</f>
        <v>1.54</v>
      </c>
      <c r="AL2469" s="24">
        <f t="shared" si="1208"/>
        <v>804.8367148266293</v>
      </c>
      <c r="AM2469" s="14">
        <f t="shared" si="1209"/>
        <v>666.04371837298595</v>
      </c>
    </row>
    <row r="2470" spans="2:39" x14ac:dyDescent="0.25">
      <c r="B2470" s="3">
        <f t="shared" si="1192"/>
        <v>12260</v>
      </c>
      <c r="C2470" s="14">
        <f t="shared" si="1193"/>
        <v>204.33333333333334</v>
      </c>
      <c r="D2470" s="11">
        <f t="shared" si="1194"/>
        <v>1128.724707125132</v>
      </c>
      <c r="E2470" s="11">
        <f t="shared" si="1180"/>
        <v>970.46522248987708</v>
      </c>
      <c r="F2470" s="11">
        <f t="shared" si="1195"/>
        <v>525.41911956557658</v>
      </c>
      <c r="G2470" s="11">
        <f t="shared" si="1181"/>
        <v>805.05009765840873</v>
      </c>
      <c r="H2470" s="11">
        <f t="shared" si="1182"/>
        <v>690.81284902822028</v>
      </c>
      <c r="I2470" s="24">
        <f t="shared" si="1196"/>
        <v>525.41911956557658</v>
      </c>
      <c r="J2470" s="12">
        <f t="shared" si="1183"/>
        <v>0.16837092340779067</v>
      </c>
      <c r="K2470" s="24">
        <f t="shared" si="1184"/>
        <v>686.60961882003983</v>
      </c>
      <c r="L2470" s="12">
        <f t="shared" si="1197"/>
        <v>0.1515807893330274</v>
      </c>
      <c r="M2470" s="24">
        <f t="shared" si="1198"/>
        <v>805.05009765840873</v>
      </c>
      <c r="N2470" s="12">
        <f t="shared" si="1185"/>
        <v>0.49048730577480237</v>
      </c>
      <c r="O2470" s="24">
        <f t="shared" si="1186"/>
        <v>785.64789329790244</v>
      </c>
      <c r="P2470" s="12">
        <f t="shared" si="1199"/>
        <v>0.21344410015340642</v>
      </c>
      <c r="Q2470" s="24">
        <f t="shared" si="1200"/>
        <v>690.81284902822028</v>
      </c>
      <c r="R2470" s="12">
        <f t="shared" si="1187"/>
        <v>0.2251018810551261</v>
      </c>
      <c r="S2470" s="24">
        <f t="shared" si="1188"/>
        <v>941.54111092182382</v>
      </c>
      <c r="T2470" s="12">
        <f t="shared" si="1201"/>
        <v>0.14410829523759697</v>
      </c>
      <c r="W2470" s="24">
        <f t="shared" si="1202"/>
        <v>856.92577157607877</v>
      </c>
      <c r="X2470" s="24">
        <f t="shared" si="1203"/>
        <v>686.51193815980673</v>
      </c>
      <c r="Y2470" s="13">
        <f t="shared" si="1189"/>
        <v>0.38889797844526253</v>
      </c>
      <c r="Z2470" s="24">
        <f t="shared" si="1190"/>
        <v>2838.4862728449575</v>
      </c>
      <c r="AA2470" s="24">
        <f t="shared" si="1191"/>
        <v>21134.722984120552</v>
      </c>
      <c r="AB2470" s="24">
        <f t="shared" si="1204"/>
        <v>805.05009765840873</v>
      </c>
      <c r="AC2470" s="24">
        <f t="shared" si="1205"/>
        <v>690.81284902822028</v>
      </c>
      <c r="AE2470" s="14">
        <f t="shared" si="1206"/>
        <v>204.33333333333334</v>
      </c>
      <c r="AF2470" s="24">
        <f t="shared" si="1210"/>
        <v>500</v>
      </c>
      <c r="AG2470" s="3">
        <f t="shared" si="1207"/>
        <v>-1</v>
      </c>
      <c r="AH2470" s="3">
        <f>IF(AC2470&lt;=450,AthetaR30_0,IF(AC2470&gt;=650,AthetaR30_2,(IF(AC2470&lt;=550,AthetaR30_0+(AthetaR30_1-AthetaR30_0)/100*(AC2470-450),AthetaR30_1+(AthetaR30_2-AthetaR30_1)/100*(AC2470-450)))))</f>
        <v>0</v>
      </c>
      <c r="AI2470" s="3">
        <f>IF(AD2470&lt;=450,AthetaR60_0,IF(AD2470&gt;=650,AthetaR60_2,(IF(AD2470&lt;=550,AthetaR60_0+(AthetaR60_1-AthetaR60_0)/100*(AD2470-450),AthetaR60_1+(AthetaR60_2-AthetaR60_1)/100*(AD2470-450)))))</f>
        <v>0.5</v>
      </c>
      <c r="AJ2470" s="3">
        <f>IF(AE2470&lt;=450,AthetaR90_0,IF(AE2470&gt;=650,AthetaR90_2,(IF(AE2470&lt;=550,AthetaR90_0+(AthetaR90_1-AthetaR90_0)/100*(AE2470-450),AthetaR90_1+(AthetaR90_2-AthetaR90_1)/100*(AE2470-450)))))</f>
        <v>1.3</v>
      </c>
      <c r="AK2470" s="3">
        <f>IF(AF2470&lt;=450,AthetaR120_0,IF(AF2470&gt;=650,AthetaR120_2,(IF(AF2470&lt;=550,AthetaR120_0+(AthetaR120_1-AthetaR120_0)/100*(AF2470-450),AthetaR120_1+(AthetaR120_2-AthetaR120_1)/100*(AF2470-450)))))</f>
        <v>1.54</v>
      </c>
      <c r="AL2470" s="24">
        <f t="shared" si="1208"/>
        <v>805.05009765840873</v>
      </c>
      <c r="AM2470" s="14">
        <f t="shared" si="1209"/>
        <v>666.15595811281366</v>
      </c>
    </row>
    <row r="2471" spans="2:39" x14ac:dyDescent="0.25">
      <c r="B2471" s="3">
        <f t="shared" si="1192"/>
        <v>12265</v>
      </c>
      <c r="C2471" s="14">
        <f t="shared" si="1193"/>
        <v>204.41666666666666</v>
      </c>
      <c r="D2471" s="11">
        <f t="shared" si="1194"/>
        <v>1128.7857631961713</v>
      </c>
      <c r="E2471" s="11">
        <f t="shared" si="1180"/>
        <v>970.67902083852914</v>
      </c>
      <c r="F2471" s="11">
        <f t="shared" si="1195"/>
        <v>525.5707003549096</v>
      </c>
      <c r="G2471" s="11">
        <f t="shared" si="1181"/>
        <v>805.26354175856216</v>
      </c>
      <c r="H2471" s="11">
        <f t="shared" si="1182"/>
        <v>690.95695732345791</v>
      </c>
      <c r="I2471" s="24">
        <f t="shared" si="1196"/>
        <v>525.5707003549096</v>
      </c>
      <c r="J2471" s="12">
        <f t="shared" si="1183"/>
        <v>0.16833985616540734</v>
      </c>
      <c r="K2471" s="24">
        <f t="shared" si="1184"/>
        <v>686.73633312250206</v>
      </c>
      <c r="L2471" s="12">
        <f t="shared" si="1197"/>
        <v>0.15153184454618157</v>
      </c>
      <c r="M2471" s="24">
        <f t="shared" si="1198"/>
        <v>805.26354175856216</v>
      </c>
      <c r="N2471" s="12">
        <f t="shared" si="1185"/>
        <v>0.49091949395859841</v>
      </c>
      <c r="O2471" s="24">
        <f t="shared" si="1186"/>
        <v>784.95623664078016</v>
      </c>
      <c r="P2471" s="12">
        <f t="shared" si="1199"/>
        <v>0.21350451723613498</v>
      </c>
      <c r="Q2471" s="24">
        <f t="shared" si="1200"/>
        <v>690.95695732345791</v>
      </c>
      <c r="R2471" s="12">
        <f t="shared" si="1187"/>
        <v>0.22490026242632771</v>
      </c>
      <c r="S2471" s="24">
        <f t="shared" si="1188"/>
        <v>942.38518387084309</v>
      </c>
      <c r="T2471" s="12">
        <f t="shared" si="1201"/>
        <v>0.14396131764184847</v>
      </c>
      <c r="W2471" s="24">
        <f t="shared" si="1202"/>
        <v>857.31466955452402</v>
      </c>
      <c r="X2471" s="24">
        <f t="shared" si="1203"/>
        <v>686.07625078580406</v>
      </c>
      <c r="Y2471" s="13">
        <f t="shared" si="1189"/>
        <v>0.38880301947600049</v>
      </c>
      <c r="Z2471" s="24">
        <f t="shared" si="1190"/>
        <v>2834.1087821001283</v>
      </c>
      <c r="AA2471" s="24">
        <f t="shared" si="1191"/>
        <v>21118.036205563276</v>
      </c>
      <c r="AB2471" s="24">
        <f t="shared" si="1204"/>
        <v>805.26354175856216</v>
      </c>
      <c r="AC2471" s="24">
        <f t="shared" si="1205"/>
        <v>690.95695732345791</v>
      </c>
      <c r="AE2471" s="14">
        <f t="shared" si="1206"/>
        <v>204.41666666666666</v>
      </c>
      <c r="AF2471" s="24">
        <f t="shared" si="1210"/>
        <v>500</v>
      </c>
      <c r="AG2471" s="3">
        <f t="shared" si="1207"/>
        <v>-1</v>
      </c>
      <c r="AH2471" s="3">
        <f>IF(AC2471&lt;=450,AthetaR30_0,IF(AC2471&gt;=650,AthetaR30_2,(IF(AC2471&lt;=550,AthetaR30_0+(AthetaR30_1-AthetaR30_0)/100*(AC2471-450),AthetaR30_1+(AthetaR30_2-AthetaR30_1)/100*(AC2471-450)))))</f>
        <v>0</v>
      </c>
      <c r="AI2471" s="3">
        <f>IF(AD2471&lt;=450,AthetaR60_0,IF(AD2471&gt;=650,AthetaR60_2,(IF(AD2471&lt;=550,AthetaR60_0+(AthetaR60_1-AthetaR60_0)/100*(AD2471-450),AthetaR60_1+(AthetaR60_2-AthetaR60_1)/100*(AD2471-450)))))</f>
        <v>0.5</v>
      </c>
      <c r="AJ2471" s="3">
        <f>IF(AE2471&lt;=450,AthetaR90_0,IF(AE2471&gt;=650,AthetaR90_2,(IF(AE2471&lt;=550,AthetaR90_0+(AthetaR90_1-AthetaR90_0)/100*(AE2471-450),AthetaR90_1+(AthetaR90_2-AthetaR90_1)/100*(AE2471-450)))))</f>
        <v>1.3</v>
      </c>
      <c r="AK2471" s="3">
        <f>IF(AF2471&lt;=450,AthetaR120_0,IF(AF2471&gt;=650,AthetaR120_2,(IF(AF2471&lt;=550,AthetaR120_0+(AthetaR120_1-AthetaR120_0)/100*(AF2471-450),AthetaR120_1+(AthetaR120_2-AthetaR120_1)/100*(AF2471-450)))))</f>
        <v>1.54</v>
      </c>
      <c r="AL2471" s="24">
        <f t="shared" si="1208"/>
        <v>805.26354175856216</v>
      </c>
      <c r="AM2471" s="14">
        <f t="shared" si="1209"/>
        <v>666.26805163521487</v>
      </c>
    </row>
    <row r="2472" spans="2:39" x14ac:dyDescent="0.25">
      <c r="B2472" s="3">
        <f t="shared" si="1192"/>
        <v>12270</v>
      </c>
      <c r="C2472" s="14">
        <f t="shared" si="1193"/>
        <v>204.5</v>
      </c>
      <c r="D2472" s="11">
        <f t="shared" si="1194"/>
        <v>1128.8467943971195</v>
      </c>
      <c r="E2472" s="11">
        <f t="shared" si="1180"/>
        <v>970.8928191871812</v>
      </c>
      <c r="F2472" s="11">
        <f t="shared" si="1195"/>
        <v>525.72223219945579</v>
      </c>
      <c r="G2472" s="11">
        <f t="shared" si="1181"/>
        <v>805.47704627579833</v>
      </c>
      <c r="H2472" s="11">
        <f t="shared" si="1182"/>
        <v>691.10091864109972</v>
      </c>
      <c r="I2472" s="24">
        <f t="shared" si="1196"/>
        <v>525.72223219945579</v>
      </c>
      <c r="J2472" s="12">
        <f t="shared" si="1183"/>
        <v>0.16830879003679225</v>
      </c>
      <c r="K2472" s="24">
        <f t="shared" si="1184"/>
        <v>686.86308965877549</v>
      </c>
      <c r="L2472" s="12">
        <f t="shared" si="1197"/>
        <v>0.15148291377317102</v>
      </c>
      <c r="M2472" s="24">
        <f t="shared" si="1198"/>
        <v>805.47704627579833</v>
      </c>
      <c r="N2472" s="12">
        <f t="shared" si="1185"/>
        <v>0.49135008228787663</v>
      </c>
      <c r="O2472" s="24">
        <f t="shared" si="1186"/>
        <v>784.26835033186182</v>
      </c>
      <c r="P2472" s="12">
        <f t="shared" si="1199"/>
        <v>0.2135640875159947</v>
      </c>
      <c r="Q2472" s="24">
        <f t="shared" si="1200"/>
        <v>691.10091864109972</v>
      </c>
      <c r="R2472" s="12">
        <f t="shared" si="1187"/>
        <v>0.22469797590504637</v>
      </c>
      <c r="S2472" s="24">
        <f t="shared" si="1188"/>
        <v>943.23357522721585</v>
      </c>
      <c r="T2472" s="12">
        <f t="shared" si="1201"/>
        <v>0.14381401251470066</v>
      </c>
      <c r="W2472" s="24">
        <f t="shared" si="1202"/>
        <v>857.70347257399999</v>
      </c>
      <c r="X2472" s="24">
        <f t="shared" si="1203"/>
        <v>685.64334337476339</v>
      </c>
      <c r="Y2472" s="13">
        <f t="shared" si="1189"/>
        <v>0.38870598662693251</v>
      </c>
      <c r="Z2472" s="24">
        <f t="shared" si="1190"/>
        <v>2829.7336653295306</v>
      </c>
      <c r="AA2472" s="24">
        <f t="shared" si="1191"/>
        <v>21101.323832294893</v>
      </c>
      <c r="AB2472" s="24">
        <f t="shared" si="1204"/>
        <v>805.47704627579833</v>
      </c>
      <c r="AC2472" s="24">
        <f t="shared" si="1205"/>
        <v>691.10091864109972</v>
      </c>
      <c r="AE2472" s="14">
        <f t="shared" si="1206"/>
        <v>204.5</v>
      </c>
      <c r="AF2472" s="24">
        <f t="shared" si="1210"/>
        <v>500</v>
      </c>
      <c r="AG2472" s="3">
        <f t="shared" si="1207"/>
        <v>-1</v>
      </c>
      <c r="AH2472" s="3">
        <f>IF(AC2472&lt;=450,AthetaR30_0,IF(AC2472&gt;=650,AthetaR30_2,(IF(AC2472&lt;=550,AthetaR30_0+(AthetaR30_1-AthetaR30_0)/100*(AC2472-450),AthetaR30_1+(AthetaR30_2-AthetaR30_1)/100*(AC2472-450)))))</f>
        <v>0</v>
      </c>
      <c r="AI2472" s="3">
        <f>IF(AD2472&lt;=450,AthetaR60_0,IF(AD2472&gt;=650,AthetaR60_2,(IF(AD2472&lt;=550,AthetaR60_0+(AthetaR60_1-AthetaR60_0)/100*(AD2472-450),AthetaR60_1+(AthetaR60_2-AthetaR60_1)/100*(AD2472-450)))))</f>
        <v>0.5</v>
      </c>
      <c r="AJ2472" s="3">
        <f>IF(AE2472&lt;=450,AthetaR90_0,IF(AE2472&gt;=650,AthetaR90_2,(IF(AE2472&lt;=550,AthetaR90_0+(AthetaR90_1-AthetaR90_0)/100*(AE2472-450),AthetaR90_1+(AthetaR90_2-AthetaR90_1)/100*(AE2472-450)))))</f>
        <v>1.3</v>
      </c>
      <c r="AK2472" s="3">
        <f>IF(AF2472&lt;=450,AthetaR120_0,IF(AF2472&gt;=650,AthetaR120_2,(IF(AF2472&lt;=550,AthetaR120_0+(AthetaR120_1-AthetaR120_0)/100*(AF2472-450),AthetaR120_1+(AthetaR120_2-AthetaR120_1)/100*(AF2472-450)))))</f>
        <v>1.54</v>
      </c>
      <c r="AL2472" s="24">
        <f t="shared" si="1208"/>
        <v>805.47704627579833</v>
      </c>
      <c r="AM2472" s="14">
        <f t="shared" si="1209"/>
        <v>666.37999879139943</v>
      </c>
    </row>
    <row r="2473" spans="2:39" x14ac:dyDescent="0.25">
      <c r="B2473" s="3">
        <f t="shared" si="1192"/>
        <v>12275</v>
      </c>
      <c r="C2473" s="14">
        <f t="shared" si="1193"/>
        <v>204.58333333333334</v>
      </c>
      <c r="D2473" s="11">
        <f t="shared" si="1194"/>
        <v>1128.9078007482299</v>
      </c>
      <c r="E2473" s="11">
        <f t="shared" si="1180"/>
        <v>971.10661753583327</v>
      </c>
      <c r="F2473" s="11">
        <f t="shared" si="1195"/>
        <v>525.87371511322897</v>
      </c>
      <c r="G2473" s="11">
        <f t="shared" si="1181"/>
        <v>805.69061036331436</v>
      </c>
      <c r="H2473" s="11">
        <f t="shared" si="1182"/>
        <v>691.24473265361439</v>
      </c>
      <c r="I2473" s="24">
        <f t="shared" si="1196"/>
        <v>525.87371511322897</v>
      </c>
      <c r="J2473" s="12">
        <f t="shared" si="1183"/>
        <v>0.16827772503256996</v>
      </c>
      <c r="K2473" s="24">
        <f t="shared" si="1184"/>
        <v>686.98988840635934</v>
      </c>
      <c r="L2473" s="12">
        <f t="shared" si="1197"/>
        <v>0.15143399702187529</v>
      </c>
      <c r="M2473" s="24">
        <f t="shared" si="1198"/>
        <v>805.69061036331436</v>
      </c>
      <c r="N2473" s="12">
        <f t="shared" si="1185"/>
        <v>0.49177907788056718</v>
      </c>
      <c r="O2473" s="24">
        <f t="shared" si="1186"/>
        <v>783.58420641254543</v>
      </c>
      <c r="P2473" s="12">
        <f t="shared" si="1199"/>
        <v>0.21362281545966105</v>
      </c>
      <c r="Q2473" s="24">
        <f t="shared" si="1200"/>
        <v>691.24473265361439</v>
      </c>
      <c r="R2473" s="12">
        <f t="shared" si="1187"/>
        <v>0.22449501894811619</v>
      </c>
      <c r="S2473" s="24">
        <f t="shared" si="1188"/>
        <v>944.08631493163966</v>
      </c>
      <c r="T2473" s="12">
        <f t="shared" si="1201"/>
        <v>0.14366637843606103</v>
      </c>
      <c r="W2473" s="24">
        <f t="shared" si="1202"/>
        <v>858.09217856062696</v>
      </c>
      <c r="X2473" s="24">
        <f t="shared" si="1203"/>
        <v>685.21319173075074</v>
      </c>
      <c r="Y2473" s="13">
        <f t="shared" si="1189"/>
        <v>0.38860689731261683</v>
      </c>
      <c r="Z2473" s="24">
        <f t="shared" si="1190"/>
        <v>2825.3609743801576</v>
      </c>
      <c r="AA2473" s="24">
        <f t="shared" si="1191"/>
        <v>21084.586208826255</v>
      </c>
      <c r="AB2473" s="24">
        <f t="shared" si="1204"/>
        <v>805.69061036331436</v>
      </c>
      <c r="AC2473" s="24">
        <f t="shared" si="1205"/>
        <v>691.24473265361439</v>
      </c>
      <c r="AE2473" s="14">
        <f t="shared" si="1206"/>
        <v>204.58333333333334</v>
      </c>
      <c r="AF2473" s="24">
        <f t="shared" si="1210"/>
        <v>500</v>
      </c>
      <c r="AG2473" s="3">
        <f t="shared" si="1207"/>
        <v>-1</v>
      </c>
      <c r="AH2473" s="3">
        <f>IF(AC2473&lt;=450,AthetaR30_0,IF(AC2473&gt;=650,AthetaR30_2,(IF(AC2473&lt;=550,AthetaR30_0+(AthetaR30_1-AthetaR30_0)/100*(AC2473-450),AthetaR30_1+(AthetaR30_2-AthetaR30_1)/100*(AC2473-450)))))</f>
        <v>0</v>
      </c>
      <c r="AI2473" s="3">
        <f>IF(AD2473&lt;=450,AthetaR60_0,IF(AD2473&gt;=650,AthetaR60_2,(IF(AD2473&lt;=550,AthetaR60_0+(AthetaR60_1-AthetaR60_0)/100*(AD2473-450),AthetaR60_1+(AthetaR60_2-AthetaR60_1)/100*(AD2473-450)))))</f>
        <v>0.5</v>
      </c>
      <c r="AJ2473" s="3">
        <f>IF(AE2473&lt;=450,AthetaR90_0,IF(AE2473&gt;=650,AthetaR90_2,(IF(AE2473&lt;=550,AthetaR90_0+(AthetaR90_1-AthetaR90_0)/100*(AE2473-450),AthetaR90_1+(AthetaR90_2-AthetaR90_1)/100*(AE2473-450)))))</f>
        <v>1.3</v>
      </c>
      <c r="AK2473" s="3">
        <f>IF(AF2473&lt;=450,AthetaR120_0,IF(AF2473&gt;=650,AthetaR120_2,(IF(AF2473&lt;=550,AthetaR120_0+(AthetaR120_1-AthetaR120_0)/100*(AF2473-450),AthetaR120_1+(AthetaR120_2-AthetaR120_1)/100*(AF2473-450)))))</f>
        <v>1.54</v>
      </c>
      <c r="AL2473" s="24">
        <f t="shared" si="1208"/>
        <v>805.69061036331436</v>
      </c>
      <c r="AM2473" s="14">
        <f t="shared" si="1209"/>
        <v>666.49179943016532</v>
      </c>
    </row>
    <row r="2474" spans="2:39" x14ac:dyDescent="0.25">
      <c r="B2474" s="3">
        <f t="shared" si="1192"/>
        <v>12280</v>
      </c>
      <c r="C2474" s="14">
        <f t="shared" si="1193"/>
        <v>204.66666666666666</v>
      </c>
      <c r="D2474" s="11">
        <f t="shared" si="1194"/>
        <v>1128.9687822697297</v>
      </c>
      <c r="E2474" s="11">
        <f t="shared" si="1180"/>
        <v>971.32041588448533</v>
      </c>
      <c r="F2474" s="11">
        <f t="shared" si="1195"/>
        <v>526.02514911025082</v>
      </c>
      <c r="G2474" s="11">
        <f t="shared" si="1181"/>
        <v>805.90423317877401</v>
      </c>
      <c r="H2474" s="11">
        <f t="shared" si="1182"/>
        <v>691.38839903205042</v>
      </c>
      <c r="I2474" s="24">
        <f t="shared" si="1196"/>
        <v>526.02514911025082</v>
      </c>
      <c r="J2474" s="12">
        <f t="shared" si="1183"/>
        <v>0.1682466611633591</v>
      </c>
      <c r="K2474" s="24">
        <f t="shared" si="1184"/>
        <v>687.11672934272679</v>
      </c>
      <c r="L2474" s="12">
        <f t="shared" si="1197"/>
        <v>0.15138509430019306</v>
      </c>
      <c r="M2474" s="24">
        <f t="shared" si="1198"/>
        <v>805.90423317877401</v>
      </c>
      <c r="N2474" s="12">
        <f t="shared" si="1185"/>
        <v>0.49220648782583698</v>
      </c>
      <c r="O2474" s="24">
        <f t="shared" si="1186"/>
        <v>782.9037771799758</v>
      </c>
      <c r="P2474" s="12">
        <f t="shared" si="1199"/>
        <v>0.21368070551245155</v>
      </c>
      <c r="Q2474" s="24">
        <f t="shared" si="1200"/>
        <v>691.38839903205042</v>
      </c>
      <c r="R2474" s="12">
        <f t="shared" si="1187"/>
        <v>0.22429138900523005</v>
      </c>
      <c r="S2474" s="24">
        <f t="shared" si="1188"/>
        <v>944.94343317965536</v>
      </c>
      <c r="T2474" s="12">
        <f t="shared" si="1201"/>
        <v>0.14351841398093737</v>
      </c>
      <c r="W2474" s="24">
        <f t="shared" si="1202"/>
        <v>858.48078545793953</v>
      </c>
      <c r="X2474" s="24">
        <f t="shared" si="1203"/>
        <v>684.78577191838417</v>
      </c>
      <c r="Y2474" s="13">
        <f t="shared" si="1189"/>
        <v>0.38850576884982335</v>
      </c>
      <c r="Z2474" s="24">
        <f t="shared" si="1190"/>
        <v>2820.9907606636448</v>
      </c>
      <c r="AA2474" s="24">
        <f t="shared" si="1191"/>
        <v>21067.823678279809</v>
      </c>
      <c r="AB2474" s="24">
        <f t="shared" si="1204"/>
        <v>805.90423317877401</v>
      </c>
      <c r="AC2474" s="24">
        <f t="shared" si="1205"/>
        <v>691.38839903205042</v>
      </c>
      <c r="AE2474" s="14">
        <f t="shared" si="1206"/>
        <v>204.66666666666666</v>
      </c>
      <c r="AF2474" s="24">
        <f t="shared" si="1210"/>
        <v>500</v>
      </c>
      <c r="AG2474" s="3">
        <f t="shared" si="1207"/>
        <v>-1</v>
      </c>
      <c r="AH2474" s="3">
        <f>IF(AC2474&lt;=450,AthetaR30_0,IF(AC2474&gt;=650,AthetaR30_2,(IF(AC2474&lt;=550,AthetaR30_0+(AthetaR30_1-AthetaR30_0)/100*(AC2474-450),AthetaR30_1+(AthetaR30_2-AthetaR30_1)/100*(AC2474-450)))))</f>
        <v>0</v>
      </c>
      <c r="AI2474" s="3">
        <f>IF(AD2474&lt;=450,AthetaR60_0,IF(AD2474&gt;=650,AthetaR60_2,(IF(AD2474&lt;=550,AthetaR60_0+(AthetaR60_1-AthetaR60_0)/100*(AD2474-450),AthetaR60_1+(AthetaR60_2-AthetaR60_1)/100*(AD2474-450)))))</f>
        <v>0.5</v>
      </c>
      <c r="AJ2474" s="3">
        <f>IF(AE2474&lt;=450,AthetaR90_0,IF(AE2474&gt;=650,AthetaR90_2,(IF(AE2474&lt;=550,AthetaR90_0+(AthetaR90_1-AthetaR90_0)/100*(AE2474-450),AthetaR90_1+(AthetaR90_2-AthetaR90_1)/100*(AE2474-450)))))</f>
        <v>1.3</v>
      </c>
      <c r="AK2474" s="3">
        <f>IF(AF2474&lt;=450,AthetaR120_0,IF(AF2474&gt;=650,AthetaR120_2,(IF(AF2474&lt;=550,AthetaR120_0+(AthetaR120_1-AthetaR120_0)/100*(AF2474-450),AthetaR120_1+(AthetaR120_2-AthetaR120_1)/100*(AF2474-450)))))</f>
        <v>1.54</v>
      </c>
      <c r="AL2474" s="24">
        <f t="shared" si="1208"/>
        <v>805.90423317877401</v>
      </c>
      <c r="AM2474" s="14">
        <f t="shared" si="1209"/>
        <v>666.60345339789876</v>
      </c>
    </row>
    <row r="2475" spans="2:39" x14ac:dyDescent="0.25">
      <c r="B2475" s="3">
        <f t="shared" si="1192"/>
        <v>12285</v>
      </c>
      <c r="C2475" s="14">
        <f t="shared" si="1193"/>
        <v>204.75</v>
      </c>
      <c r="D2475" s="11">
        <f t="shared" si="1194"/>
        <v>1129.0297389818222</v>
      </c>
      <c r="E2475" s="11">
        <f t="shared" si="1180"/>
        <v>971.53421423313739</v>
      </c>
      <c r="F2475" s="11">
        <f t="shared" si="1195"/>
        <v>526.17653420455099</v>
      </c>
      <c r="G2475" s="11">
        <f t="shared" si="1181"/>
        <v>806.11791388428651</v>
      </c>
      <c r="H2475" s="11">
        <f t="shared" si="1182"/>
        <v>691.53191744603134</v>
      </c>
      <c r="I2475" s="24">
        <f t="shared" si="1196"/>
        <v>526.17653420455099</v>
      </c>
      <c r="J2475" s="12">
        <f t="shared" si="1183"/>
        <v>0.16821559843977241</v>
      </c>
      <c r="K2475" s="24">
        <f t="shared" si="1184"/>
        <v>687.24361244532452</v>
      </c>
      <c r="L2475" s="12">
        <f t="shared" si="1197"/>
        <v>0.15133620561597683</v>
      </c>
      <c r="M2475" s="24">
        <f t="shared" si="1198"/>
        <v>806.11791388428651</v>
      </c>
      <c r="N2475" s="12">
        <f t="shared" si="1185"/>
        <v>0.49263231918408185</v>
      </c>
      <c r="O2475" s="24">
        <f t="shared" si="1186"/>
        <v>782.22703518431524</v>
      </c>
      <c r="P2475" s="12">
        <f t="shared" si="1199"/>
        <v>0.21373776209818596</v>
      </c>
      <c r="Q2475" s="24">
        <f t="shared" si="1200"/>
        <v>691.53191744603134</v>
      </c>
      <c r="R2475" s="12">
        <f t="shared" si="1187"/>
        <v>0.22408708351898038</v>
      </c>
      <c r="S2475" s="24">
        <f t="shared" si="1188"/>
        <v>945.80496042416439</v>
      </c>
      <c r="T2475" s="12">
        <f t="shared" si="1201"/>
        <v>0.14337011771936178</v>
      </c>
      <c r="W2475" s="24">
        <f t="shared" si="1202"/>
        <v>858.8692912267893</v>
      </c>
      <c r="X2475" s="24">
        <f t="shared" si="1203"/>
        <v>684.36106025953018</v>
      </c>
      <c r="Y2475" s="13">
        <f t="shared" si="1189"/>
        <v>0.3884026184579637</v>
      </c>
      <c r="Z2475" s="24">
        <f t="shared" si="1190"/>
        <v>2816.6230751587022</v>
      </c>
      <c r="AA2475" s="24">
        <f t="shared" si="1191"/>
        <v>21051.036582392335</v>
      </c>
      <c r="AB2475" s="24">
        <f t="shared" si="1204"/>
        <v>806.11791388428651</v>
      </c>
      <c r="AC2475" s="24">
        <f t="shared" si="1205"/>
        <v>691.53191744603134</v>
      </c>
      <c r="AE2475" s="14">
        <f t="shared" si="1206"/>
        <v>204.75</v>
      </c>
      <c r="AF2475" s="24">
        <f t="shared" si="1210"/>
        <v>500</v>
      </c>
      <c r="AG2475" s="3">
        <f t="shared" si="1207"/>
        <v>-1</v>
      </c>
      <c r="AH2475" s="3">
        <f>IF(AC2475&lt;=450,AthetaR30_0,IF(AC2475&gt;=650,AthetaR30_2,(IF(AC2475&lt;=550,AthetaR30_0+(AthetaR30_1-AthetaR30_0)/100*(AC2475-450),AthetaR30_1+(AthetaR30_2-AthetaR30_1)/100*(AC2475-450)))))</f>
        <v>0</v>
      </c>
      <c r="AI2475" s="3">
        <f>IF(AD2475&lt;=450,AthetaR60_0,IF(AD2475&gt;=650,AthetaR60_2,(IF(AD2475&lt;=550,AthetaR60_0+(AthetaR60_1-AthetaR60_0)/100*(AD2475-450),AthetaR60_1+(AthetaR60_2-AthetaR60_1)/100*(AD2475-450)))))</f>
        <v>0.5</v>
      </c>
      <c r="AJ2475" s="3">
        <f>IF(AE2475&lt;=450,AthetaR90_0,IF(AE2475&gt;=650,AthetaR90_2,(IF(AE2475&lt;=550,AthetaR90_0+(AthetaR90_1-AthetaR90_0)/100*(AE2475-450),AthetaR90_1+(AthetaR90_2-AthetaR90_1)/100*(AE2475-450)))))</f>
        <v>1.3</v>
      </c>
      <c r="AK2475" s="3">
        <f>IF(AF2475&lt;=450,AthetaR120_0,IF(AF2475&gt;=650,AthetaR120_2,(IF(AF2475&lt;=550,AthetaR120_0+(AthetaR120_1-AthetaR120_0)/100*(AF2475-450),AthetaR120_1+(AthetaR120_2-AthetaR120_1)/100*(AF2475-450)))))</f>
        <v>1.54</v>
      </c>
      <c r="AL2475" s="24">
        <f t="shared" si="1208"/>
        <v>806.11791388428651</v>
      </c>
      <c r="AM2475" s="14">
        <f t="shared" si="1209"/>
        <v>666.71496053857538</v>
      </c>
    </row>
    <row r="2476" spans="2:39" x14ac:dyDescent="0.25">
      <c r="B2476" s="3">
        <f t="shared" si="1192"/>
        <v>12290</v>
      </c>
      <c r="C2476" s="14">
        <f t="shared" si="1193"/>
        <v>204.83333333333334</v>
      </c>
      <c r="D2476" s="11">
        <f t="shared" si="1194"/>
        <v>1129.0906709046856</v>
      </c>
      <c r="E2476" s="11">
        <f t="shared" si="1180"/>
        <v>971.74801258178945</v>
      </c>
      <c r="F2476" s="11">
        <f t="shared" si="1195"/>
        <v>526.32787041016695</v>
      </c>
      <c r="G2476" s="11">
        <f t="shared" si="1181"/>
        <v>806.33165164638467</v>
      </c>
      <c r="H2476" s="11">
        <f t="shared" si="1182"/>
        <v>691.67528756375066</v>
      </c>
      <c r="I2476" s="24">
        <f t="shared" si="1196"/>
        <v>526.32787041016695</v>
      </c>
      <c r="J2476" s="12">
        <f t="shared" si="1183"/>
        <v>0.16818453687241675</v>
      </c>
      <c r="K2476" s="24">
        <f t="shared" si="1184"/>
        <v>687.37053769157285</v>
      </c>
      <c r="L2476" s="12">
        <f t="shared" si="1197"/>
        <v>0.15128733097707905</v>
      </c>
      <c r="M2476" s="24">
        <f t="shared" si="1198"/>
        <v>806.33165164638467</v>
      </c>
      <c r="N2476" s="12">
        <f t="shared" si="1185"/>
        <v>0.49305657898691729</v>
      </c>
      <c r="O2476" s="24">
        <f t="shared" si="1186"/>
        <v>781.55395322605034</v>
      </c>
      <c r="P2476" s="12">
        <f t="shared" si="1199"/>
        <v>0.2137939896193779</v>
      </c>
      <c r="Q2476" s="24">
        <f t="shared" si="1200"/>
        <v>691.67528756375066</v>
      </c>
      <c r="R2476" s="12">
        <f t="shared" si="1187"/>
        <v>0.22388209992490285</v>
      </c>
      <c r="S2476" s="24">
        <f t="shared" si="1188"/>
        <v>946.67092737797248</v>
      </c>
      <c r="T2476" s="12">
        <f t="shared" si="1201"/>
        <v>0.14322148821646499</v>
      </c>
      <c r="W2476" s="24">
        <f t="shared" si="1202"/>
        <v>859.25769384524722</v>
      </c>
      <c r="X2476" s="24">
        <f t="shared" si="1203"/>
        <v>683.9390333300488</v>
      </c>
      <c r="Y2476" s="13">
        <f t="shared" si="1189"/>
        <v>0.38829746325952491</v>
      </c>
      <c r="Z2476" s="24">
        <f t="shared" si="1190"/>
        <v>2812.2579684135558</v>
      </c>
      <c r="AA2476" s="24">
        <f t="shared" si="1191"/>
        <v>21034.22526151796</v>
      </c>
      <c r="AB2476" s="24">
        <f t="shared" si="1204"/>
        <v>806.33165164638467</v>
      </c>
      <c r="AC2476" s="24">
        <f t="shared" si="1205"/>
        <v>691.67528756375066</v>
      </c>
      <c r="AE2476" s="14">
        <f t="shared" si="1206"/>
        <v>204.83333333333334</v>
      </c>
      <c r="AF2476" s="24">
        <f t="shared" si="1210"/>
        <v>500</v>
      </c>
      <c r="AG2476" s="3">
        <f t="shared" si="1207"/>
        <v>-1</v>
      </c>
      <c r="AH2476" s="3">
        <f>IF(AC2476&lt;=450,AthetaR30_0,IF(AC2476&gt;=650,AthetaR30_2,(IF(AC2476&lt;=550,AthetaR30_0+(AthetaR30_1-AthetaR30_0)/100*(AC2476-450),AthetaR30_1+(AthetaR30_2-AthetaR30_1)/100*(AC2476-450)))))</f>
        <v>0</v>
      </c>
      <c r="AI2476" s="3">
        <f>IF(AD2476&lt;=450,AthetaR60_0,IF(AD2476&gt;=650,AthetaR60_2,(IF(AD2476&lt;=550,AthetaR60_0+(AthetaR60_1-AthetaR60_0)/100*(AD2476-450),AthetaR60_1+(AthetaR60_2-AthetaR60_1)/100*(AD2476-450)))))</f>
        <v>0.5</v>
      </c>
      <c r="AJ2476" s="3">
        <f>IF(AE2476&lt;=450,AthetaR90_0,IF(AE2476&gt;=650,AthetaR90_2,(IF(AE2476&lt;=550,AthetaR90_0+(AthetaR90_1-AthetaR90_0)/100*(AE2476-450),AthetaR90_1+(AthetaR90_2-AthetaR90_1)/100*(AE2476-450)))))</f>
        <v>1.3</v>
      </c>
      <c r="AK2476" s="3">
        <f>IF(AF2476&lt;=450,AthetaR120_0,IF(AF2476&gt;=650,AthetaR120_2,(IF(AF2476&lt;=550,AthetaR120_0+(AthetaR120_1-AthetaR120_0)/100*(AF2476-450),AthetaR120_1+(AthetaR120_2-AthetaR120_1)/100*(AF2476-450)))))</f>
        <v>1.54</v>
      </c>
      <c r="AL2476" s="24">
        <f t="shared" si="1208"/>
        <v>806.33165164638467</v>
      </c>
      <c r="AM2476" s="14">
        <f t="shared" si="1209"/>
        <v>666.82632069376052</v>
      </c>
    </row>
    <row r="2477" spans="2:39" x14ac:dyDescent="0.25">
      <c r="B2477" s="3">
        <f t="shared" si="1192"/>
        <v>12295</v>
      </c>
      <c r="C2477" s="14">
        <f t="shared" si="1193"/>
        <v>204.91666666666666</v>
      </c>
      <c r="D2477" s="11">
        <f t="shared" si="1194"/>
        <v>1129.1515780584743</v>
      </c>
      <c r="E2477" s="11">
        <f t="shared" si="1180"/>
        <v>971.96181093044152</v>
      </c>
      <c r="F2477" s="11">
        <f t="shared" si="1195"/>
        <v>526.47915774114404</v>
      </c>
      <c r="G2477" s="11">
        <f t="shared" si="1181"/>
        <v>806.54544563600405</v>
      </c>
      <c r="H2477" s="11">
        <f t="shared" si="1182"/>
        <v>691.81850905196711</v>
      </c>
      <c r="I2477" s="24">
        <f t="shared" si="1196"/>
        <v>526.47915774114404</v>
      </c>
      <c r="J2477" s="12">
        <f t="shared" si="1183"/>
        <v>0.16815347647189297</v>
      </c>
      <c r="K2477" s="24">
        <f t="shared" si="1184"/>
        <v>687.49750505886675</v>
      </c>
      <c r="L2477" s="12">
        <f t="shared" si="1197"/>
        <v>0.15123847039130228</v>
      </c>
      <c r="M2477" s="24">
        <f t="shared" si="1198"/>
        <v>806.54544563600405</v>
      </c>
      <c r="N2477" s="12">
        <f t="shared" si="1185"/>
        <v>0.4934792742371773</v>
      </c>
      <c r="O2477" s="24">
        <f t="shared" si="1186"/>
        <v>780.88450435332663</v>
      </c>
      <c r="P2477" s="12">
        <f t="shared" si="1199"/>
        <v>0.2138493924571431</v>
      </c>
      <c r="Q2477" s="24">
        <f t="shared" si="1200"/>
        <v>691.81850905196711</v>
      </c>
      <c r="R2477" s="12">
        <f t="shared" si="1187"/>
        <v>0.22367643565151965</v>
      </c>
      <c r="S2477" s="24">
        <f t="shared" si="1188"/>
        <v>947.54136501636322</v>
      </c>
      <c r="T2477" s="12">
        <f t="shared" si="1201"/>
        <v>0.14307252403242215</v>
      </c>
      <c r="W2477" s="24">
        <f t="shared" si="1202"/>
        <v>859.64599130850672</v>
      </c>
      <c r="X2477" s="24">
        <f t="shared" si="1203"/>
        <v>683.5196679565845</v>
      </c>
      <c r="Y2477" s="13">
        <f t="shared" si="1189"/>
        <v>0.38819032028049927</v>
      </c>
      <c r="Z2477" s="24">
        <f t="shared" si="1190"/>
        <v>2807.8954905483697</v>
      </c>
      <c r="AA2477" s="24">
        <f t="shared" si="1191"/>
        <v>21017.39005463068</v>
      </c>
      <c r="AB2477" s="24">
        <f t="shared" si="1204"/>
        <v>806.54544563600405</v>
      </c>
      <c r="AC2477" s="24">
        <f t="shared" si="1205"/>
        <v>691.81850905196711</v>
      </c>
      <c r="AE2477" s="14">
        <f t="shared" si="1206"/>
        <v>204.91666666666666</v>
      </c>
      <c r="AF2477" s="24">
        <f t="shared" si="1210"/>
        <v>500</v>
      </c>
      <c r="AG2477" s="3">
        <f t="shared" si="1207"/>
        <v>-1</v>
      </c>
      <c r="AH2477" s="3">
        <f>IF(AC2477&lt;=450,AthetaR30_0,IF(AC2477&gt;=650,AthetaR30_2,(IF(AC2477&lt;=550,AthetaR30_0+(AthetaR30_1-AthetaR30_0)/100*(AC2477-450),AthetaR30_1+(AthetaR30_2-AthetaR30_1)/100*(AC2477-450)))))</f>
        <v>0</v>
      </c>
      <c r="AI2477" s="3">
        <f>IF(AD2477&lt;=450,AthetaR60_0,IF(AD2477&gt;=650,AthetaR60_2,(IF(AD2477&lt;=550,AthetaR60_0+(AthetaR60_1-AthetaR60_0)/100*(AD2477-450),AthetaR60_1+(AthetaR60_2-AthetaR60_1)/100*(AD2477-450)))))</f>
        <v>0.5</v>
      </c>
      <c r="AJ2477" s="3">
        <f>IF(AE2477&lt;=450,AthetaR90_0,IF(AE2477&gt;=650,AthetaR90_2,(IF(AE2477&lt;=550,AthetaR90_0+(AthetaR90_1-AthetaR90_0)/100*(AE2477-450),AthetaR90_1+(AthetaR90_2-AthetaR90_1)/100*(AE2477-450)))))</f>
        <v>1.3</v>
      </c>
      <c r="AK2477" s="3">
        <f>IF(AF2477&lt;=450,AthetaR120_0,IF(AF2477&gt;=650,AthetaR120_2,(IF(AF2477&lt;=550,AthetaR120_0+(AthetaR120_1-AthetaR120_0)/100*(AF2477-450),AthetaR120_1+(AthetaR120_2-AthetaR120_1)/100*(AF2477-450)))))</f>
        <v>1.54</v>
      </c>
      <c r="AL2477" s="24">
        <f t="shared" si="1208"/>
        <v>806.54544563600405</v>
      </c>
      <c r="AM2477" s="14">
        <f t="shared" si="1209"/>
        <v>666.93753370261027</v>
      </c>
    </row>
    <row r="2478" spans="2:39" x14ac:dyDescent="0.25">
      <c r="B2478" s="3">
        <f t="shared" si="1192"/>
        <v>12300</v>
      </c>
      <c r="C2478" s="14">
        <f t="shared" si="1193"/>
        <v>205</v>
      </c>
      <c r="D2478" s="11">
        <f t="shared" si="1194"/>
        <v>1129.212460463317</v>
      </c>
      <c r="E2478" s="11">
        <f t="shared" si="1180"/>
        <v>972.17560927909358</v>
      </c>
      <c r="F2478" s="11">
        <f t="shared" si="1195"/>
        <v>526.6303962115353</v>
      </c>
      <c r="G2478" s="11">
        <f t="shared" si="1181"/>
        <v>806.75929502846122</v>
      </c>
      <c r="H2478" s="11">
        <f t="shared" si="1182"/>
        <v>691.9615815759995</v>
      </c>
      <c r="I2478" s="24">
        <f t="shared" si="1196"/>
        <v>526.6303962115353</v>
      </c>
      <c r="J2478" s="12">
        <f t="shared" si="1183"/>
        <v>0.16812241724879592</v>
      </c>
      <c r="K2478" s="24">
        <f t="shared" si="1184"/>
        <v>687.62451452457458</v>
      </c>
      <c r="L2478" s="12">
        <f t="shared" si="1197"/>
        <v>0.15118962386647589</v>
      </c>
      <c r="M2478" s="24">
        <f t="shared" si="1198"/>
        <v>806.75929502846122</v>
      </c>
      <c r="N2478" s="12">
        <f t="shared" si="1185"/>
        <v>0.49390041190891182</v>
      </c>
      <c r="O2478" s="24">
        <f t="shared" si="1186"/>
        <v>780.2186618593189</v>
      </c>
      <c r="P2478" s="12">
        <f t="shared" si="1199"/>
        <v>0.21390397497148445</v>
      </c>
      <c r="Q2478" s="24">
        <f t="shared" si="1200"/>
        <v>691.9615815759995</v>
      </c>
      <c r="R2478" s="12">
        <f t="shared" si="1187"/>
        <v>0.22347008812038627</v>
      </c>
      <c r="S2478" s="24">
        <f t="shared" si="1188"/>
        <v>948.41630457969575</v>
      </c>
      <c r="T2478" s="12">
        <f t="shared" si="1201"/>
        <v>0.14292322372256944</v>
      </c>
      <c r="W2478" s="24">
        <f t="shared" si="1202"/>
        <v>860.03418162878722</v>
      </c>
      <c r="X2478" s="24">
        <f t="shared" si="1203"/>
        <v>683.10294121340326</v>
      </c>
      <c r="Y2478" s="13">
        <f t="shared" si="1189"/>
        <v>0.38808120645081967</v>
      </c>
      <c r="Z2478" s="24">
        <f t="shared" si="1190"/>
        <v>2803.535691257659</v>
      </c>
      <c r="AA2478" s="24">
        <f t="shared" si="1191"/>
        <v>21000.531299327376</v>
      </c>
      <c r="AB2478" s="24">
        <f t="shared" si="1204"/>
        <v>806.75929502846122</v>
      </c>
      <c r="AC2478" s="24">
        <f t="shared" si="1205"/>
        <v>691.9615815759995</v>
      </c>
      <c r="AE2478" s="14">
        <f t="shared" si="1206"/>
        <v>205</v>
      </c>
      <c r="AF2478" s="24">
        <f t="shared" si="1210"/>
        <v>500</v>
      </c>
      <c r="AG2478" s="3">
        <f t="shared" si="1207"/>
        <v>-1</v>
      </c>
      <c r="AH2478" s="3">
        <f>IF(AC2478&lt;=450,AthetaR30_0,IF(AC2478&gt;=650,AthetaR30_2,(IF(AC2478&lt;=550,AthetaR30_0+(AthetaR30_1-AthetaR30_0)/100*(AC2478-450),AthetaR30_1+(AthetaR30_2-AthetaR30_1)/100*(AC2478-450)))))</f>
        <v>0</v>
      </c>
      <c r="AI2478" s="3">
        <f>IF(AD2478&lt;=450,AthetaR60_0,IF(AD2478&gt;=650,AthetaR60_2,(IF(AD2478&lt;=550,AthetaR60_0+(AthetaR60_1-AthetaR60_0)/100*(AD2478-450),AthetaR60_1+(AthetaR60_2-AthetaR60_1)/100*(AD2478-450)))))</f>
        <v>0.5</v>
      </c>
      <c r="AJ2478" s="3">
        <f>IF(AE2478&lt;=450,AthetaR90_0,IF(AE2478&gt;=650,AthetaR90_2,(IF(AE2478&lt;=550,AthetaR90_0+(AthetaR90_1-AthetaR90_0)/100*(AE2478-450),AthetaR90_1+(AthetaR90_2-AthetaR90_1)/100*(AE2478-450)))))</f>
        <v>1.3</v>
      </c>
      <c r="AK2478" s="3">
        <f>IF(AF2478&lt;=450,AthetaR120_0,IF(AF2478&gt;=650,AthetaR120_2,(IF(AF2478&lt;=550,AthetaR120_0+(AthetaR120_1-AthetaR120_0)/100*(AF2478-450),AthetaR120_1+(AthetaR120_2-AthetaR120_1)/100*(AF2478-450)))))</f>
        <v>1.54</v>
      </c>
      <c r="AL2478" s="24">
        <f t="shared" si="1208"/>
        <v>806.75929502846122</v>
      </c>
      <c r="AM2478" s="14">
        <f t="shared" si="1209"/>
        <v>667.0485994018718</v>
      </c>
    </row>
    <row r="2479" spans="2:39" x14ac:dyDescent="0.25">
      <c r="B2479" s="3">
        <f t="shared" si="1192"/>
        <v>12305</v>
      </c>
      <c r="C2479" s="14">
        <f t="shared" si="1193"/>
        <v>205.08333333333334</v>
      </c>
      <c r="D2479" s="11">
        <f t="shared" si="1194"/>
        <v>1129.2733181393189</v>
      </c>
      <c r="E2479" s="11">
        <f t="shared" si="1180"/>
        <v>972.38940762774575</v>
      </c>
      <c r="F2479" s="11">
        <f t="shared" si="1195"/>
        <v>526.78158583540176</v>
      </c>
      <c r="G2479" s="11">
        <f t="shared" si="1181"/>
        <v>806.97319900343268</v>
      </c>
      <c r="H2479" s="11">
        <f t="shared" si="1182"/>
        <v>692.10450479972212</v>
      </c>
      <c r="I2479" s="24">
        <f t="shared" si="1196"/>
        <v>526.78158583540176</v>
      </c>
      <c r="J2479" s="12">
        <f t="shared" si="1183"/>
        <v>0.16809135921371457</v>
      </c>
      <c r="K2479" s="24">
        <f t="shared" si="1184"/>
        <v>687.75156606603889</v>
      </c>
      <c r="L2479" s="12">
        <f t="shared" si="1197"/>
        <v>0.15114079141036019</v>
      </c>
      <c r="M2479" s="24">
        <f t="shared" si="1198"/>
        <v>806.97319900343268</v>
      </c>
      <c r="N2479" s="12">
        <f t="shared" si="1185"/>
        <v>0.49431999894738921</v>
      </c>
      <c r="O2479" s="24">
        <f t="shared" si="1186"/>
        <v>779.5563992796308</v>
      </c>
      <c r="P2479" s="12">
        <f t="shared" si="1199"/>
        <v>0.21395774150106436</v>
      </c>
      <c r="Q2479" s="24">
        <f t="shared" si="1200"/>
        <v>692.10450479972212</v>
      </c>
      <c r="R2479" s="12">
        <f t="shared" si="1187"/>
        <v>0.22326305474613717</v>
      </c>
      <c r="S2479" s="24">
        <f t="shared" si="1188"/>
        <v>949.29577757603715</v>
      </c>
      <c r="T2479" s="12">
        <f t="shared" si="1201"/>
        <v>0.14277358583728988</v>
      </c>
      <c r="W2479" s="24">
        <f t="shared" si="1202"/>
        <v>860.42226283523803</v>
      </c>
      <c r="X2479" s="24">
        <f t="shared" si="1203"/>
        <v>682.68883041927552</v>
      </c>
      <c r="Y2479" s="13">
        <f t="shared" si="1189"/>
        <v>0.38797013860479063</v>
      </c>
      <c r="Z2479" s="24">
        <f t="shared" si="1190"/>
        <v>2799.1786198126929</v>
      </c>
      <c r="AA2479" s="24">
        <f t="shared" si="1191"/>
        <v>20983.64933183042</v>
      </c>
      <c r="AB2479" s="24">
        <f t="shared" si="1204"/>
        <v>806.97319900343268</v>
      </c>
      <c r="AC2479" s="24">
        <f t="shared" si="1205"/>
        <v>692.10450479972212</v>
      </c>
      <c r="AE2479" s="14">
        <f t="shared" si="1206"/>
        <v>205.08333333333334</v>
      </c>
      <c r="AF2479" s="24">
        <f t="shared" si="1210"/>
        <v>500</v>
      </c>
      <c r="AG2479" s="3">
        <f t="shared" si="1207"/>
        <v>-1</v>
      </c>
      <c r="AH2479" s="3">
        <f>IF(AC2479&lt;=450,AthetaR30_0,IF(AC2479&gt;=650,AthetaR30_2,(IF(AC2479&lt;=550,AthetaR30_0+(AthetaR30_1-AthetaR30_0)/100*(AC2479-450),AthetaR30_1+(AthetaR30_2-AthetaR30_1)/100*(AC2479-450)))))</f>
        <v>0</v>
      </c>
      <c r="AI2479" s="3">
        <f>IF(AD2479&lt;=450,AthetaR60_0,IF(AD2479&gt;=650,AthetaR60_2,(IF(AD2479&lt;=550,AthetaR60_0+(AthetaR60_1-AthetaR60_0)/100*(AD2479-450),AthetaR60_1+(AthetaR60_2-AthetaR60_1)/100*(AD2479-450)))))</f>
        <v>0.5</v>
      </c>
      <c r="AJ2479" s="3">
        <f>IF(AE2479&lt;=450,AthetaR90_0,IF(AE2479&gt;=650,AthetaR90_2,(IF(AE2479&lt;=550,AthetaR90_0+(AthetaR90_1-AthetaR90_0)/100*(AE2479-450),AthetaR90_1+(AthetaR90_2-AthetaR90_1)/100*(AE2479-450)))))</f>
        <v>1.3</v>
      </c>
      <c r="AK2479" s="3">
        <f>IF(AF2479&lt;=450,AthetaR120_0,IF(AF2479&gt;=650,AthetaR120_2,(IF(AF2479&lt;=550,AthetaR120_0+(AthetaR120_1-AthetaR120_0)/100*(AF2479-450),AthetaR120_1+(AthetaR120_2-AthetaR120_1)/100*(AF2479-450)))))</f>
        <v>1.54</v>
      </c>
      <c r="AL2479" s="24">
        <f t="shared" si="1208"/>
        <v>806.97319900343268</v>
      </c>
      <c r="AM2479" s="14">
        <f t="shared" si="1209"/>
        <v>667.15951762588429</v>
      </c>
    </row>
    <row r="2480" spans="2:39" x14ac:dyDescent="0.25">
      <c r="B2480" s="3">
        <f t="shared" si="1192"/>
        <v>12310</v>
      </c>
      <c r="C2480" s="14">
        <f t="shared" si="1193"/>
        <v>205.16666666666666</v>
      </c>
      <c r="D2480" s="11">
        <f t="shared" si="1194"/>
        <v>1129.3341511065601</v>
      </c>
      <c r="E2480" s="11">
        <f t="shared" si="1180"/>
        <v>972.6032059763977</v>
      </c>
      <c r="F2480" s="11">
        <f t="shared" si="1195"/>
        <v>526.93272662681215</v>
      </c>
      <c r="G2480" s="11">
        <f t="shared" si="1181"/>
        <v>807.18715674493376</v>
      </c>
      <c r="H2480" s="11">
        <f t="shared" si="1182"/>
        <v>692.24727838555941</v>
      </c>
      <c r="I2480" s="24">
        <f t="shared" si="1196"/>
        <v>526.93272662681215</v>
      </c>
      <c r="J2480" s="12">
        <f t="shared" si="1183"/>
        <v>0.16806030237723157</v>
      </c>
      <c r="K2480" s="24">
        <f t="shared" si="1184"/>
        <v>687.87865966057666</v>
      </c>
      <c r="L2480" s="12">
        <f t="shared" si="1197"/>
        <v>0.1510919730307306</v>
      </c>
      <c r="M2480" s="24">
        <f t="shared" si="1198"/>
        <v>807.18715674493376</v>
      </c>
      <c r="N2480" s="12">
        <f t="shared" si="1185"/>
        <v>0.49473804226910156</v>
      </c>
      <c r="O2480" s="24">
        <f t="shared" si="1186"/>
        <v>778.89769038972543</v>
      </c>
      <c r="P2480" s="12">
        <f t="shared" si="1199"/>
        <v>0.21401069636351558</v>
      </c>
      <c r="Q2480" s="24">
        <f t="shared" si="1200"/>
        <v>692.24727838555941</v>
      </c>
      <c r="R2480" s="12">
        <f t="shared" si="1187"/>
        <v>0.22305533293653584</v>
      </c>
      <c r="S2480" s="24">
        <f t="shared" si="1188"/>
        <v>950.17981578381728</v>
      </c>
      <c r="T2480" s="12">
        <f t="shared" si="1201"/>
        <v>0.14262360892214151</v>
      </c>
      <c r="W2480" s="24">
        <f t="shared" si="1202"/>
        <v>860.81023297384286</v>
      </c>
      <c r="X2480" s="24">
        <f t="shared" si="1203"/>
        <v>682.27731313440279</v>
      </c>
      <c r="Y2480" s="13">
        <f t="shared" si="1189"/>
        <v>0.38785713348152251</v>
      </c>
      <c r="Z2480" s="24">
        <f t="shared" si="1190"/>
        <v>2794.8243250638711</v>
      </c>
      <c r="AA2480" s="24">
        <f t="shared" si="1191"/>
        <v>20966.744486990447</v>
      </c>
      <c r="AB2480" s="24">
        <f t="shared" si="1204"/>
        <v>807.18715674493376</v>
      </c>
      <c r="AC2480" s="24">
        <f t="shared" si="1205"/>
        <v>692.24727838555941</v>
      </c>
      <c r="AE2480" s="14">
        <f t="shared" si="1206"/>
        <v>205.16666666666666</v>
      </c>
      <c r="AF2480" s="24">
        <f t="shared" si="1210"/>
        <v>500</v>
      </c>
      <c r="AG2480" s="3">
        <f t="shared" si="1207"/>
        <v>-1</v>
      </c>
      <c r="AH2480" s="3">
        <f>IF(AC2480&lt;=450,AthetaR30_0,IF(AC2480&gt;=650,AthetaR30_2,(IF(AC2480&lt;=550,AthetaR30_0+(AthetaR30_1-AthetaR30_0)/100*(AC2480-450),AthetaR30_1+(AthetaR30_2-AthetaR30_1)/100*(AC2480-450)))))</f>
        <v>0</v>
      </c>
      <c r="AI2480" s="3">
        <f>IF(AD2480&lt;=450,AthetaR60_0,IF(AD2480&gt;=650,AthetaR60_2,(IF(AD2480&lt;=550,AthetaR60_0+(AthetaR60_1-AthetaR60_0)/100*(AD2480-450),AthetaR60_1+(AthetaR60_2-AthetaR60_1)/100*(AD2480-450)))))</f>
        <v>0.5</v>
      </c>
      <c r="AJ2480" s="3">
        <f>IF(AE2480&lt;=450,AthetaR90_0,IF(AE2480&gt;=650,AthetaR90_2,(IF(AE2480&lt;=550,AthetaR90_0+(AthetaR90_1-AthetaR90_0)/100*(AE2480-450),AthetaR90_1+(AthetaR90_2-AthetaR90_1)/100*(AE2480-450)))))</f>
        <v>1.3</v>
      </c>
      <c r="AK2480" s="3">
        <f>IF(AF2480&lt;=450,AthetaR120_0,IF(AF2480&gt;=650,AthetaR120_2,(IF(AF2480&lt;=550,AthetaR120_0+(AthetaR120_1-AthetaR120_0)/100*(AF2480-450),AthetaR120_1+(AthetaR120_2-AthetaR120_1)/100*(AF2480-450)))))</f>
        <v>1.54</v>
      </c>
      <c r="AL2480" s="24">
        <f t="shared" si="1208"/>
        <v>807.18715674493376</v>
      </c>
      <c r="AM2480" s="14">
        <f t="shared" si="1209"/>
        <v>667.27028820657915</v>
      </c>
    </row>
    <row r="2481" spans="2:39" x14ac:dyDescent="0.25">
      <c r="B2481" s="3">
        <f t="shared" si="1192"/>
        <v>12315</v>
      </c>
      <c r="C2481" s="14">
        <f t="shared" si="1193"/>
        <v>205.25</v>
      </c>
      <c r="D2481" s="11">
        <f t="shared" si="1194"/>
        <v>1129.3949593850962</v>
      </c>
      <c r="E2481" s="11">
        <f t="shared" si="1180"/>
        <v>972.81700432504988</v>
      </c>
      <c r="F2481" s="11">
        <f t="shared" si="1195"/>
        <v>527.08381859984286</v>
      </c>
      <c r="G2481" s="11">
        <f t="shared" si="1181"/>
        <v>807.40116744129728</v>
      </c>
      <c r="H2481" s="11">
        <f t="shared" si="1182"/>
        <v>692.38990199448153</v>
      </c>
      <c r="I2481" s="24">
        <f t="shared" si="1196"/>
        <v>527.08381859984286</v>
      </c>
      <c r="J2481" s="12">
        <f t="shared" si="1183"/>
        <v>0.16802924674992367</v>
      </c>
      <c r="K2481" s="24">
        <f t="shared" si="1184"/>
        <v>688.00579528547928</v>
      </c>
      <c r="L2481" s="12">
        <f t="shared" si="1197"/>
        <v>0.15104316873532819</v>
      </c>
      <c r="M2481" s="24">
        <f t="shared" si="1198"/>
        <v>807.40116744129728</v>
      </c>
      <c r="N2481" s="12">
        <f t="shared" si="1185"/>
        <v>0.49515454876177162</v>
      </c>
      <c r="O2481" s="24">
        <f t="shared" si="1186"/>
        <v>778.24250920238842</v>
      </c>
      <c r="P2481" s="12">
        <f t="shared" si="1199"/>
        <v>0.21406284385535199</v>
      </c>
      <c r="Q2481" s="24">
        <f t="shared" si="1200"/>
        <v>692.38990199448153</v>
      </c>
      <c r="R2481" s="12">
        <f t="shared" si="1187"/>
        <v>0.22284692009252316</v>
      </c>
      <c r="S2481" s="24">
        <f t="shared" si="1188"/>
        <v>951.06845125451946</v>
      </c>
      <c r="T2481" s="12">
        <f t="shared" si="1201"/>
        <v>0.14247329151780624</v>
      </c>
      <c r="W2481" s="24">
        <f t="shared" si="1202"/>
        <v>861.19809010732433</v>
      </c>
      <c r="X2481" s="24">
        <f t="shared" si="1203"/>
        <v>681.86836715738832</v>
      </c>
      <c r="Y2481" s="13">
        <f t="shared" si="1189"/>
        <v>0.38774220772536666</v>
      </c>
      <c r="Z2481" s="24">
        <f t="shared" si="1190"/>
        <v>2790.4728554431385</v>
      </c>
      <c r="AA2481" s="24">
        <f t="shared" si="1191"/>
        <v>20949.817098289124</v>
      </c>
      <c r="AB2481" s="24">
        <f t="shared" si="1204"/>
        <v>807.40116744129728</v>
      </c>
      <c r="AC2481" s="24">
        <f t="shared" si="1205"/>
        <v>692.38990199448153</v>
      </c>
      <c r="AE2481" s="14">
        <f t="shared" si="1206"/>
        <v>205.25</v>
      </c>
      <c r="AF2481" s="24">
        <f t="shared" si="1210"/>
        <v>500</v>
      </c>
      <c r="AG2481" s="3">
        <f t="shared" si="1207"/>
        <v>-1</v>
      </c>
      <c r="AH2481" s="3">
        <f>IF(AC2481&lt;=450,AthetaR30_0,IF(AC2481&gt;=650,AthetaR30_2,(IF(AC2481&lt;=550,AthetaR30_0+(AthetaR30_1-AthetaR30_0)/100*(AC2481-450),AthetaR30_1+(AthetaR30_2-AthetaR30_1)/100*(AC2481-450)))))</f>
        <v>0</v>
      </c>
      <c r="AI2481" s="3">
        <f>IF(AD2481&lt;=450,AthetaR60_0,IF(AD2481&gt;=650,AthetaR60_2,(IF(AD2481&lt;=550,AthetaR60_0+(AthetaR60_1-AthetaR60_0)/100*(AD2481-450),AthetaR60_1+(AthetaR60_2-AthetaR60_1)/100*(AD2481-450)))))</f>
        <v>0.5</v>
      </c>
      <c r="AJ2481" s="3">
        <f>IF(AE2481&lt;=450,AthetaR90_0,IF(AE2481&gt;=650,AthetaR90_2,(IF(AE2481&lt;=550,AthetaR90_0+(AthetaR90_1-AthetaR90_0)/100*(AE2481-450),AthetaR90_1+(AthetaR90_2-AthetaR90_1)/100*(AE2481-450)))))</f>
        <v>1.3</v>
      </c>
      <c r="AK2481" s="3">
        <f>IF(AF2481&lt;=450,AthetaR120_0,IF(AF2481&gt;=650,AthetaR120_2,(IF(AF2481&lt;=550,AthetaR120_0+(AthetaR120_1-AthetaR120_0)/100*(AF2481-450),AthetaR120_1+(AthetaR120_2-AthetaR120_1)/100*(AF2481-450)))))</f>
        <v>1.54</v>
      </c>
      <c r="AL2481" s="24">
        <f t="shared" si="1208"/>
        <v>807.40116744129728</v>
      </c>
      <c r="AM2481" s="14">
        <f t="shared" si="1209"/>
        <v>667.38091097348115</v>
      </c>
    </row>
    <row r="2482" spans="2:39" x14ac:dyDescent="0.25">
      <c r="B2482" s="3">
        <f t="shared" si="1192"/>
        <v>12320</v>
      </c>
      <c r="C2482" s="14">
        <f t="shared" si="1193"/>
        <v>205.33333333333334</v>
      </c>
      <c r="D2482" s="11">
        <f t="shared" si="1194"/>
        <v>1129.4557429949589</v>
      </c>
      <c r="E2482" s="11">
        <f t="shared" si="1180"/>
        <v>973.03080267370206</v>
      </c>
      <c r="F2482" s="11">
        <f t="shared" si="1195"/>
        <v>527.23486176857818</v>
      </c>
      <c r="G2482" s="11">
        <f t="shared" si="1181"/>
        <v>807.61523028515262</v>
      </c>
      <c r="H2482" s="11">
        <f t="shared" si="1182"/>
        <v>692.53237528599936</v>
      </c>
      <c r="I2482" s="24">
        <f t="shared" si="1196"/>
        <v>527.23486176857818</v>
      </c>
      <c r="J2482" s="12">
        <f t="shared" si="1183"/>
        <v>0.16799819234236163</v>
      </c>
      <c r="K2482" s="24">
        <f t="shared" si="1184"/>
        <v>688.13297291801177</v>
      </c>
      <c r="L2482" s="12">
        <f t="shared" si="1197"/>
        <v>0.15099437853187092</v>
      </c>
      <c r="M2482" s="24">
        <f t="shared" si="1198"/>
        <v>807.61523028515262</v>
      </c>
      <c r="N2482" s="12">
        <f t="shared" si="1185"/>
        <v>0.49556952528436343</v>
      </c>
      <c r="O2482" s="24">
        <f t="shared" si="1186"/>
        <v>777.59082996521863</v>
      </c>
      <c r="P2482" s="12">
        <f t="shared" si="1199"/>
        <v>0.21411418825206424</v>
      </c>
      <c r="Q2482" s="24">
        <f t="shared" si="1200"/>
        <v>692.53237528599936</v>
      </c>
      <c r="R2482" s="12">
        <f t="shared" si="1187"/>
        <v>0.2226378136082694</v>
      </c>
      <c r="S2482" s="24">
        <f t="shared" si="1188"/>
        <v>951.96171631539733</v>
      </c>
      <c r="T2482" s="12">
        <f t="shared" si="1201"/>
        <v>0.14232263216012164</v>
      </c>
      <c r="W2482" s="24">
        <f t="shared" si="1202"/>
        <v>861.58583231504974</v>
      </c>
      <c r="X2482" s="24">
        <f t="shared" si="1203"/>
        <v>681.46197052225148</v>
      </c>
      <c r="Y2482" s="13">
        <f t="shared" si="1189"/>
        <v>0.38762537788634821</v>
      </c>
      <c r="Z2482" s="24">
        <f t="shared" si="1190"/>
        <v>2786.1242589663079</v>
      </c>
      <c r="AA2482" s="24">
        <f t="shared" si="1191"/>
        <v>20932.867497841929</v>
      </c>
      <c r="AB2482" s="24">
        <f t="shared" si="1204"/>
        <v>807.61523028515262</v>
      </c>
      <c r="AC2482" s="24">
        <f t="shared" si="1205"/>
        <v>692.53237528599936</v>
      </c>
      <c r="AE2482" s="14">
        <f t="shared" si="1206"/>
        <v>205.33333333333334</v>
      </c>
      <c r="AF2482" s="24">
        <f t="shared" si="1210"/>
        <v>500</v>
      </c>
      <c r="AG2482" s="3">
        <f t="shared" si="1207"/>
        <v>-1</v>
      </c>
      <c r="AH2482" s="3">
        <f>IF(AC2482&lt;=450,AthetaR30_0,IF(AC2482&gt;=650,AthetaR30_2,(IF(AC2482&lt;=550,AthetaR30_0+(AthetaR30_1-AthetaR30_0)/100*(AC2482-450),AthetaR30_1+(AthetaR30_2-AthetaR30_1)/100*(AC2482-450)))))</f>
        <v>0</v>
      </c>
      <c r="AI2482" s="3">
        <f>IF(AD2482&lt;=450,AthetaR60_0,IF(AD2482&gt;=650,AthetaR60_2,(IF(AD2482&lt;=550,AthetaR60_0+(AthetaR60_1-AthetaR60_0)/100*(AD2482-450),AthetaR60_1+(AthetaR60_2-AthetaR60_1)/100*(AD2482-450)))))</f>
        <v>0.5</v>
      </c>
      <c r="AJ2482" s="3">
        <f>IF(AE2482&lt;=450,AthetaR90_0,IF(AE2482&gt;=650,AthetaR90_2,(IF(AE2482&lt;=550,AthetaR90_0+(AthetaR90_1-AthetaR90_0)/100*(AE2482-450),AthetaR90_1+(AthetaR90_2-AthetaR90_1)/100*(AE2482-450)))))</f>
        <v>1.3</v>
      </c>
      <c r="AK2482" s="3">
        <f>IF(AF2482&lt;=450,AthetaR120_0,IF(AF2482&gt;=650,AthetaR120_2,(IF(AF2482&lt;=550,AthetaR120_0+(AthetaR120_1-AthetaR120_0)/100*(AF2482-450),AthetaR120_1+(AthetaR120_2-AthetaR120_1)/100*(AF2482-450)))))</f>
        <v>1.54</v>
      </c>
      <c r="AL2482" s="24">
        <f t="shared" si="1208"/>
        <v>807.61523028515262</v>
      </c>
      <c r="AM2482" s="14">
        <f t="shared" si="1209"/>
        <v>667.49138575370864</v>
      </c>
    </row>
    <row r="2483" spans="2:39" x14ac:dyDescent="0.25">
      <c r="B2483" s="3">
        <f t="shared" si="1192"/>
        <v>12325</v>
      </c>
      <c r="C2483" s="14">
        <f t="shared" si="1193"/>
        <v>205.41666666666666</v>
      </c>
      <c r="D2483" s="11">
        <f t="shared" si="1194"/>
        <v>1129.516501956155</v>
      </c>
      <c r="E2483" s="11">
        <f t="shared" si="1180"/>
        <v>973.244601022354</v>
      </c>
      <c r="F2483" s="11">
        <f t="shared" si="1195"/>
        <v>527.38585614711008</v>
      </c>
      <c r="G2483" s="11">
        <f t="shared" si="1181"/>
        <v>807.82934447340472</v>
      </c>
      <c r="H2483" s="11">
        <f t="shared" si="1182"/>
        <v>692.6746979181595</v>
      </c>
      <c r="I2483" s="24">
        <f t="shared" si="1196"/>
        <v>527.38585614711008</v>
      </c>
      <c r="J2483" s="12">
        <f t="shared" si="1183"/>
        <v>0.16796713916510975</v>
      </c>
      <c r="K2483" s="24">
        <f t="shared" si="1184"/>
        <v>688.26019253541483</v>
      </c>
      <c r="L2483" s="12">
        <f t="shared" si="1197"/>
        <v>0.1509456024280689</v>
      </c>
      <c r="M2483" s="24">
        <f t="shared" si="1198"/>
        <v>807.82934447340472</v>
      </c>
      <c r="N2483" s="12">
        <f t="shared" si="1185"/>
        <v>0.49598297866709506</v>
      </c>
      <c r="O2483" s="24">
        <f t="shared" si="1186"/>
        <v>776.94262715815023</v>
      </c>
      <c r="P2483" s="12">
        <f t="shared" si="1199"/>
        <v>0.21416473380822693</v>
      </c>
      <c r="Q2483" s="24">
        <f t="shared" si="1200"/>
        <v>692.6746979181595</v>
      </c>
      <c r="R2483" s="12">
        <f t="shared" si="1187"/>
        <v>0.22242801087122729</v>
      </c>
      <c r="S2483" s="24">
        <f t="shared" si="1188"/>
        <v>952.85964357222065</v>
      </c>
      <c r="T2483" s="12">
        <f t="shared" si="1201"/>
        <v>0.14217162938011882</v>
      </c>
      <c r="W2483" s="24">
        <f t="shared" si="1202"/>
        <v>861.97345769293611</v>
      </c>
      <c r="X2483" s="24">
        <f t="shared" si="1203"/>
        <v>681.05810149548415</v>
      </c>
      <c r="Y2483" s="13">
        <f t="shared" si="1189"/>
        <v>0.38750666042059834</v>
      </c>
      <c r="Z2483" s="24">
        <f t="shared" si="1190"/>
        <v>2781.7785832354475</v>
      </c>
      <c r="AA2483" s="24">
        <f t="shared" si="1191"/>
        <v>20915.896016400617</v>
      </c>
      <c r="AB2483" s="24">
        <f t="shared" si="1204"/>
        <v>807.82934447340472</v>
      </c>
      <c r="AC2483" s="24">
        <f t="shared" si="1205"/>
        <v>692.6746979181595</v>
      </c>
      <c r="AE2483" s="14">
        <f t="shared" si="1206"/>
        <v>205.41666666666666</v>
      </c>
      <c r="AF2483" s="24">
        <f t="shared" si="1210"/>
        <v>500</v>
      </c>
      <c r="AG2483" s="3">
        <f t="shared" si="1207"/>
        <v>-1</v>
      </c>
      <c r="AH2483" s="3">
        <f>IF(AC2483&lt;=450,AthetaR30_0,IF(AC2483&gt;=650,AthetaR30_2,(IF(AC2483&lt;=550,AthetaR30_0+(AthetaR30_1-AthetaR30_0)/100*(AC2483-450),AthetaR30_1+(AthetaR30_2-AthetaR30_1)/100*(AC2483-450)))))</f>
        <v>0</v>
      </c>
      <c r="AI2483" s="3">
        <f>IF(AD2483&lt;=450,AthetaR60_0,IF(AD2483&gt;=650,AthetaR60_2,(IF(AD2483&lt;=550,AthetaR60_0+(AthetaR60_1-AthetaR60_0)/100*(AD2483-450),AthetaR60_1+(AthetaR60_2-AthetaR60_1)/100*(AD2483-450)))))</f>
        <v>0.5</v>
      </c>
      <c r="AJ2483" s="3">
        <f>IF(AE2483&lt;=450,AthetaR90_0,IF(AE2483&gt;=650,AthetaR90_2,(IF(AE2483&lt;=550,AthetaR90_0+(AthetaR90_1-AthetaR90_0)/100*(AE2483-450),AthetaR90_1+(AthetaR90_2-AthetaR90_1)/100*(AE2483-450)))))</f>
        <v>1.3</v>
      </c>
      <c r="AK2483" s="3">
        <f>IF(AF2483&lt;=450,AthetaR120_0,IF(AF2483&gt;=650,AthetaR120_2,(IF(AF2483&lt;=550,AthetaR120_0+(AthetaR120_1-AthetaR120_0)/100*(AF2483-450),AthetaR120_1+(AthetaR120_2-AthetaR120_1)/100*(AF2483-450)))))</f>
        <v>1.54</v>
      </c>
      <c r="AL2483" s="24">
        <f t="shared" si="1208"/>
        <v>807.82934447340472</v>
      </c>
      <c r="AM2483" s="14">
        <f t="shared" si="1209"/>
        <v>667.60171237197494</v>
      </c>
    </row>
    <row r="2484" spans="2:39" x14ac:dyDescent="0.25">
      <c r="B2484" s="3">
        <f t="shared" si="1192"/>
        <v>12330</v>
      </c>
      <c r="C2484" s="14">
        <f t="shared" si="1193"/>
        <v>205.5</v>
      </c>
      <c r="D2484" s="11">
        <f t="shared" si="1194"/>
        <v>1129.5772362886676</v>
      </c>
      <c r="E2484" s="11">
        <f t="shared" si="1180"/>
        <v>973.45839937100618</v>
      </c>
      <c r="F2484" s="11">
        <f t="shared" si="1195"/>
        <v>527.5368017495382</v>
      </c>
      <c r="G2484" s="11">
        <f t="shared" si="1181"/>
        <v>808.04350920721299</v>
      </c>
      <c r="H2484" s="11">
        <f t="shared" si="1182"/>
        <v>692.81686954753957</v>
      </c>
      <c r="I2484" s="24">
        <f t="shared" si="1196"/>
        <v>527.5368017495382</v>
      </c>
      <c r="J2484" s="12">
        <f t="shared" si="1183"/>
        <v>0.16793608722872649</v>
      </c>
      <c r="K2484" s="24">
        <f t="shared" si="1184"/>
        <v>688.38745411490277</v>
      </c>
      <c r="L2484" s="12">
        <f t="shared" si="1197"/>
        <v>0.15089684043159793</v>
      </c>
      <c r="M2484" s="24">
        <f t="shared" si="1198"/>
        <v>808.04350920721299</v>
      </c>
      <c r="N2484" s="12">
        <f t="shared" si="1185"/>
        <v>0.49639491571145355</v>
      </c>
      <c r="O2484" s="24">
        <f t="shared" si="1186"/>
        <v>776.29787549100433</v>
      </c>
      <c r="P2484" s="12">
        <f t="shared" si="1199"/>
        <v>0.21421448475748081</v>
      </c>
      <c r="Q2484" s="24">
        <f t="shared" si="1200"/>
        <v>692.81686954753957</v>
      </c>
      <c r="R2484" s="12">
        <f t="shared" si="1187"/>
        <v>0.222217509262186</v>
      </c>
      <c r="S2484" s="24">
        <f t="shared" si="1188"/>
        <v>953.76226591205523</v>
      </c>
      <c r="T2484" s="12">
        <f t="shared" si="1201"/>
        <v>0.14202028170400458</v>
      </c>
      <c r="W2484" s="24">
        <f t="shared" si="1202"/>
        <v>862.36096435335674</v>
      </c>
      <c r="X2484" s="24">
        <f t="shared" si="1203"/>
        <v>680.65673857314857</v>
      </c>
      <c r="Y2484" s="13">
        <f t="shared" si="1189"/>
        <v>0.3873860716907977</v>
      </c>
      <c r="Z2484" s="24">
        <f t="shared" si="1190"/>
        <v>2777.435875441236</v>
      </c>
      <c r="AA2484" s="24">
        <f t="shared" si="1191"/>
        <v>20898.902983356515</v>
      </c>
      <c r="AB2484" s="24">
        <f t="shared" si="1204"/>
        <v>808.04350920721299</v>
      </c>
      <c r="AC2484" s="24">
        <f t="shared" si="1205"/>
        <v>692.81686954753957</v>
      </c>
      <c r="AE2484" s="14">
        <f t="shared" si="1206"/>
        <v>205.5</v>
      </c>
      <c r="AF2484" s="24">
        <f t="shared" si="1210"/>
        <v>500</v>
      </c>
      <c r="AG2484" s="3">
        <f t="shared" si="1207"/>
        <v>-1</v>
      </c>
      <c r="AH2484" s="3">
        <f>IF(AC2484&lt;=450,AthetaR30_0,IF(AC2484&gt;=650,AthetaR30_2,(IF(AC2484&lt;=550,AthetaR30_0+(AthetaR30_1-AthetaR30_0)/100*(AC2484-450),AthetaR30_1+(AthetaR30_2-AthetaR30_1)/100*(AC2484-450)))))</f>
        <v>0</v>
      </c>
      <c r="AI2484" s="3">
        <f>IF(AD2484&lt;=450,AthetaR60_0,IF(AD2484&gt;=650,AthetaR60_2,(IF(AD2484&lt;=550,AthetaR60_0+(AthetaR60_1-AthetaR60_0)/100*(AD2484-450),AthetaR60_1+(AthetaR60_2-AthetaR60_1)/100*(AD2484-450)))))</f>
        <v>0.5</v>
      </c>
      <c r="AJ2484" s="3">
        <f>IF(AE2484&lt;=450,AthetaR90_0,IF(AE2484&gt;=650,AthetaR90_2,(IF(AE2484&lt;=550,AthetaR90_0+(AthetaR90_1-AthetaR90_0)/100*(AE2484-450),AthetaR90_1+(AthetaR90_2-AthetaR90_1)/100*(AE2484-450)))))</f>
        <v>1.3</v>
      </c>
      <c r="AK2484" s="3">
        <f>IF(AF2484&lt;=450,AthetaR120_0,IF(AF2484&gt;=650,AthetaR120_2,(IF(AF2484&lt;=550,AthetaR120_0+(AthetaR120_1-AthetaR120_0)/100*(AF2484-450),AthetaR120_1+(AthetaR120_2-AthetaR120_1)/100*(AF2484-450)))))</f>
        <v>1.54</v>
      </c>
      <c r="AL2484" s="24">
        <f t="shared" si="1208"/>
        <v>808.04350920721299</v>
      </c>
      <c r="AM2484" s="14">
        <f t="shared" si="1209"/>
        <v>667.71189065058752</v>
      </c>
    </row>
    <row r="2485" spans="2:39" x14ac:dyDescent="0.25">
      <c r="B2485" s="3">
        <f t="shared" si="1192"/>
        <v>12335</v>
      </c>
      <c r="C2485" s="14">
        <f t="shared" si="1193"/>
        <v>205.58333333333334</v>
      </c>
      <c r="D2485" s="11">
        <f t="shared" si="1194"/>
        <v>1129.6379460124544</v>
      </c>
      <c r="E2485" s="11">
        <f t="shared" si="1180"/>
        <v>973.67219771965824</v>
      </c>
      <c r="F2485" s="11">
        <f t="shared" si="1195"/>
        <v>527.68769858996984</v>
      </c>
      <c r="G2485" s="11">
        <f t="shared" si="1181"/>
        <v>808.25772369197045</v>
      </c>
      <c r="H2485" s="11">
        <f t="shared" si="1182"/>
        <v>692.95888982924362</v>
      </c>
      <c r="I2485" s="24">
        <f t="shared" si="1196"/>
        <v>527.68769858996984</v>
      </c>
      <c r="J2485" s="12">
        <f t="shared" si="1183"/>
        <v>0.16790503654376382</v>
      </c>
      <c r="K2485" s="24">
        <f t="shared" si="1184"/>
        <v>688.51475763366534</v>
      </c>
      <c r="L2485" s="12">
        <f t="shared" si="1197"/>
        <v>0.15084809255013348</v>
      </c>
      <c r="M2485" s="24">
        <f t="shared" si="1198"/>
        <v>808.25772369197045</v>
      </c>
      <c r="N2485" s="12">
        <f t="shared" si="1185"/>
        <v>0.49680534319021341</v>
      </c>
      <c r="O2485" s="24">
        <f t="shared" si="1186"/>
        <v>775.65654990106918</v>
      </c>
      <c r="P2485" s="12">
        <f t="shared" si="1199"/>
        <v>0.2142634453126995</v>
      </c>
      <c r="Q2485" s="24">
        <f t="shared" si="1200"/>
        <v>692.95888982924362</v>
      </c>
      <c r="R2485" s="12">
        <f t="shared" si="1187"/>
        <v>0.22200630615532693</v>
      </c>
      <c r="S2485" s="24">
        <f t="shared" si="1188"/>
        <v>954.66961650607232</v>
      </c>
      <c r="T2485" s="12">
        <f t="shared" si="1201"/>
        <v>0.1418685876532256</v>
      </c>
      <c r="W2485" s="24">
        <f t="shared" si="1202"/>
        <v>862.74835042504753</v>
      </c>
      <c r="X2485" s="24">
        <f t="shared" si="1203"/>
        <v>680.25786047801716</v>
      </c>
      <c r="Y2485" s="13">
        <f t="shared" si="1189"/>
        <v>0.38726362796659758</v>
      </c>
      <c r="Z2485" s="24">
        <f t="shared" si="1190"/>
        <v>2773.0961823652679</v>
      </c>
      <c r="AA2485" s="24">
        <f t="shared" si="1191"/>
        <v>20881.888726742476</v>
      </c>
      <c r="AB2485" s="24">
        <f t="shared" si="1204"/>
        <v>808.25772369197045</v>
      </c>
      <c r="AC2485" s="24">
        <f t="shared" si="1205"/>
        <v>692.95888982924362</v>
      </c>
      <c r="AE2485" s="14">
        <f t="shared" si="1206"/>
        <v>205.58333333333334</v>
      </c>
      <c r="AF2485" s="24">
        <f t="shared" si="1210"/>
        <v>500</v>
      </c>
      <c r="AG2485" s="3">
        <f t="shared" si="1207"/>
        <v>-1</v>
      </c>
      <c r="AH2485" s="3">
        <f>IF(AC2485&lt;=450,AthetaR30_0,IF(AC2485&gt;=650,AthetaR30_2,(IF(AC2485&lt;=550,AthetaR30_0+(AthetaR30_1-AthetaR30_0)/100*(AC2485-450),AthetaR30_1+(AthetaR30_2-AthetaR30_1)/100*(AC2485-450)))))</f>
        <v>0</v>
      </c>
      <c r="AI2485" s="3">
        <f>IF(AD2485&lt;=450,AthetaR60_0,IF(AD2485&gt;=650,AthetaR60_2,(IF(AD2485&lt;=550,AthetaR60_0+(AthetaR60_1-AthetaR60_0)/100*(AD2485-450),AthetaR60_1+(AthetaR60_2-AthetaR60_1)/100*(AD2485-450)))))</f>
        <v>0.5</v>
      </c>
      <c r="AJ2485" s="3">
        <f>IF(AE2485&lt;=450,AthetaR90_0,IF(AE2485&gt;=650,AthetaR90_2,(IF(AE2485&lt;=550,AthetaR90_0+(AthetaR90_1-AthetaR90_0)/100*(AE2485-450),AthetaR90_1+(AthetaR90_2-AthetaR90_1)/100*(AE2485-450)))))</f>
        <v>1.3</v>
      </c>
      <c r="AK2485" s="3">
        <f>IF(AF2485&lt;=450,AthetaR120_0,IF(AF2485&gt;=650,AthetaR120_2,(IF(AF2485&lt;=550,AthetaR120_0+(AthetaR120_1-AthetaR120_0)/100*(AF2485-450),AthetaR120_1+(AthetaR120_2-AthetaR120_1)/100*(AF2485-450)))))</f>
        <v>1.54</v>
      </c>
      <c r="AL2485" s="24">
        <f t="shared" si="1208"/>
        <v>808.25772369197045</v>
      </c>
      <c r="AM2485" s="14">
        <f t="shared" si="1209"/>
        <v>667.82192040945063</v>
      </c>
    </row>
    <row r="2486" spans="2:39" x14ac:dyDescent="0.25">
      <c r="B2486" s="3">
        <f t="shared" si="1192"/>
        <v>12340</v>
      </c>
      <c r="C2486" s="14">
        <f t="shared" si="1193"/>
        <v>205.66666666666666</v>
      </c>
      <c r="D2486" s="11">
        <f t="shared" si="1194"/>
        <v>1129.6986311474504</v>
      </c>
      <c r="E2486" s="11">
        <f t="shared" si="1180"/>
        <v>973.88599606831031</v>
      </c>
      <c r="F2486" s="11">
        <f t="shared" si="1195"/>
        <v>527.83854668252002</v>
      </c>
      <c r="G2486" s="11">
        <f t="shared" si="1181"/>
        <v>808.47198713728312</v>
      </c>
      <c r="H2486" s="11">
        <f t="shared" si="1182"/>
        <v>693.10075841689684</v>
      </c>
      <c r="I2486" s="24">
        <f t="shared" si="1196"/>
        <v>527.83854668252002</v>
      </c>
      <c r="J2486" s="12">
        <f t="shared" si="1183"/>
        <v>0.16787398712076784</v>
      </c>
      <c r="K2486" s="24">
        <f t="shared" si="1184"/>
        <v>688.64210306886594</v>
      </c>
      <c r="L2486" s="12">
        <f t="shared" si="1197"/>
        <v>0.15079935879130155</v>
      </c>
      <c r="M2486" s="24">
        <f t="shared" si="1198"/>
        <v>808.47198713728312</v>
      </c>
      <c r="N2486" s="12">
        <f t="shared" si="1185"/>
        <v>0.49721426784745681</v>
      </c>
      <c r="O2486" s="24">
        <f t="shared" si="1186"/>
        <v>775.01862555070807</v>
      </c>
      <c r="P2486" s="12">
        <f t="shared" si="1199"/>
        <v>0.2143116196659042</v>
      </c>
      <c r="Q2486" s="24">
        <f t="shared" si="1200"/>
        <v>693.10075841689684</v>
      </c>
      <c r="R2486" s="12">
        <f t="shared" si="1187"/>
        <v>0.22179439891828168</v>
      </c>
      <c r="S2486" s="24">
        <f t="shared" si="1188"/>
        <v>955.58172881238636</v>
      </c>
      <c r="T2486" s="12">
        <f t="shared" si="1201"/>
        <v>0.14171654574442258</v>
      </c>
      <c r="W2486" s="24">
        <f t="shared" si="1202"/>
        <v>863.13561405301414</v>
      </c>
      <c r="X2486" s="24">
        <f t="shared" si="1203"/>
        <v>679.86144615675255</v>
      </c>
      <c r="Y2486" s="13">
        <f t="shared" si="1189"/>
        <v>0.38713934542506417</v>
      </c>
      <c r="Z2486" s="24">
        <f t="shared" si="1190"/>
        <v>2768.7595503824041</v>
      </c>
      <c r="AA2486" s="24">
        <f t="shared" si="1191"/>
        <v>20864.853573236123</v>
      </c>
      <c r="AB2486" s="24">
        <f t="shared" si="1204"/>
        <v>808.47198713728312</v>
      </c>
      <c r="AC2486" s="24">
        <f t="shared" si="1205"/>
        <v>693.10075841689684</v>
      </c>
      <c r="AE2486" s="14">
        <f t="shared" si="1206"/>
        <v>205.66666666666666</v>
      </c>
      <c r="AF2486" s="24">
        <f t="shared" si="1210"/>
        <v>500</v>
      </c>
      <c r="AG2486" s="3">
        <f t="shared" si="1207"/>
        <v>-1</v>
      </c>
      <c r="AH2486" s="3">
        <f>IF(AC2486&lt;=450,AthetaR30_0,IF(AC2486&gt;=650,AthetaR30_2,(IF(AC2486&lt;=550,AthetaR30_0+(AthetaR30_1-AthetaR30_0)/100*(AC2486-450),AthetaR30_1+(AthetaR30_2-AthetaR30_1)/100*(AC2486-450)))))</f>
        <v>0</v>
      </c>
      <c r="AI2486" s="3">
        <f>IF(AD2486&lt;=450,AthetaR60_0,IF(AD2486&gt;=650,AthetaR60_2,(IF(AD2486&lt;=550,AthetaR60_0+(AthetaR60_1-AthetaR60_0)/100*(AD2486-450),AthetaR60_1+(AthetaR60_2-AthetaR60_1)/100*(AD2486-450)))))</f>
        <v>0.5</v>
      </c>
      <c r="AJ2486" s="3">
        <f>IF(AE2486&lt;=450,AthetaR90_0,IF(AE2486&gt;=650,AthetaR90_2,(IF(AE2486&lt;=550,AthetaR90_0+(AthetaR90_1-AthetaR90_0)/100*(AE2486-450),AthetaR90_1+(AthetaR90_2-AthetaR90_1)/100*(AE2486-450)))))</f>
        <v>1.3</v>
      </c>
      <c r="AK2486" s="3">
        <f>IF(AF2486&lt;=450,AthetaR120_0,IF(AF2486&gt;=650,AthetaR120_2,(IF(AF2486&lt;=550,AthetaR120_0+(AthetaR120_1-AthetaR120_0)/100*(AF2486-450),AthetaR120_1+(AthetaR120_2-AthetaR120_1)/100*(AF2486-450)))))</f>
        <v>1.54</v>
      </c>
      <c r="AL2486" s="24">
        <f t="shared" si="1208"/>
        <v>808.47198713728312</v>
      </c>
      <c r="AM2486" s="14">
        <f t="shared" si="1209"/>
        <v>667.93180146606392</v>
      </c>
    </row>
    <row r="2487" spans="2:39" x14ac:dyDescent="0.25">
      <c r="B2487" s="3">
        <f t="shared" si="1192"/>
        <v>12345</v>
      </c>
      <c r="C2487" s="14">
        <f t="shared" si="1193"/>
        <v>205.75</v>
      </c>
      <c r="D2487" s="11">
        <f t="shared" si="1194"/>
        <v>1129.7592917135651</v>
      </c>
      <c r="E2487" s="11">
        <f t="shared" si="1180"/>
        <v>974.09979441696237</v>
      </c>
      <c r="F2487" s="11">
        <f t="shared" si="1195"/>
        <v>527.98934604131136</v>
      </c>
      <c r="G2487" s="11">
        <f t="shared" si="1181"/>
        <v>808.68629875694899</v>
      </c>
      <c r="H2487" s="11">
        <f t="shared" si="1182"/>
        <v>693.24247496264127</v>
      </c>
      <c r="I2487" s="24">
        <f t="shared" si="1196"/>
        <v>527.98934604131136</v>
      </c>
      <c r="J2487" s="12">
        <f t="shared" si="1183"/>
        <v>0.16784293897027799</v>
      </c>
      <c r="K2487" s="24">
        <f t="shared" si="1184"/>
        <v>688.76949039764429</v>
      </c>
      <c r="L2487" s="12">
        <f t="shared" si="1197"/>
        <v>0.15075063916274301</v>
      </c>
      <c r="M2487" s="24">
        <f t="shared" si="1198"/>
        <v>808.68629875694899</v>
      </c>
      <c r="N2487" s="12">
        <f t="shared" si="1185"/>
        <v>0.49762169639859588</v>
      </c>
      <c r="O2487" s="24">
        <f t="shared" si="1186"/>
        <v>774.38407782499758</v>
      </c>
      <c r="P2487" s="12">
        <f t="shared" si="1199"/>
        <v>0.21435901198852422</v>
      </c>
      <c r="Q2487" s="24">
        <f t="shared" si="1200"/>
        <v>693.24247496264127</v>
      </c>
      <c r="R2487" s="12">
        <f t="shared" si="1187"/>
        <v>0.22158178491219041</v>
      </c>
      <c r="S2487" s="24">
        <f t="shared" si="1188"/>
        <v>956.49863657892922</v>
      </c>
      <c r="T2487" s="12">
        <f t="shared" si="1201"/>
        <v>0.14156415448953621</v>
      </c>
      <c r="W2487" s="24">
        <f t="shared" si="1202"/>
        <v>863.52275339843925</v>
      </c>
      <c r="X2487" s="24">
        <f t="shared" si="1203"/>
        <v>679.46747477712665</v>
      </c>
      <c r="Y2487" s="13">
        <f t="shared" si="1189"/>
        <v>0.3870132401511075</v>
      </c>
      <c r="Z2487" s="24">
        <f t="shared" si="1190"/>
        <v>2764.4260254630781</v>
      </c>
      <c r="AA2487" s="24">
        <f t="shared" si="1191"/>
        <v>20847.797848162263</v>
      </c>
      <c r="AB2487" s="24">
        <f t="shared" si="1204"/>
        <v>808.68629875694899</v>
      </c>
      <c r="AC2487" s="24">
        <f t="shared" si="1205"/>
        <v>693.24247496264127</v>
      </c>
      <c r="AE2487" s="14">
        <f t="shared" si="1206"/>
        <v>205.75</v>
      </c>
      <c r="AF2487" s="24">
        <f t="shared" si="1210"/>
        <v>500</v>
      </c>
      <c r="AG2487" s="3">
        <f t="shared" si="1207"/>
        <v>-1</v>
      </c>
      <c r="AH2487" s="3">
        <f>IF(AC2487&lt;=450,AthetaR30_0,IF(AC2487&gt;=650,AthetaR30_2,(IF(AC2487&lt;=550,AthetaR30_0+(AthetaR30_1-AthetaR30_0)/100*(AC2487-450),AthetaR30_1+(AthetaR30_2-AthetaR30_1)/100*(AC2487-450)))))</f>
        <v>0</v>
      </c>
      <c r="AI2487" s="3">
        <f>IF(AD2487&lt;=450,AthetaR60_0,IF(AD2487&gt;=650,AthetaR60_2,(IF(AD2487&lt;=550,AthetaR60_0+(AthetaR60_1-AthetaR60_0)/100*(AD2487-450),AthetaR60_1+(AthetaR60_2-AthetaR60_1)/100*(AD2487-450)))))</f>
        <v>0.5</v>
      </c>
      <c r="AJ2487" s="3">
        <f>IF(AE2487&lt;=450,AthetaR90_0,IF(AE2487&gt;=650,AthetaR90_2,(IF(AE2487&lt;=550,AthetaR90_0+(AthetaR90_1-AthetaR90_0)/100*(AE2487-450),AthetaR90_1+(AthetaR90_2-AthetaR90_1)/100*(AE2487-450)))))</f>
        <v>1.3</v>
      </c>
      <c r="AK2487" s="3">
        <f>IF(AF2487&lt;=450,AthetaR120_0,IF(AF2487&gt;=650,AthetaR120_2,(IF(AF2487&lt;=550,AthetaR120_0+(AthetaR120_1-AthetaR120_0)/100*(AF2487-450),AthetaR120_1+(AthetaR120_2-AthetaR120_1)/100*(AF2487-450)))))</f>
        <v>1.54</v>
      </c>
      <c r="AL2487" s="24">
        <f t="shared" si="1208"/>
        <v>808.68629875694899</v>
      </c>
      <c r="AM2487" s="14">
        <f t="shared" si="1209"/>
        <v>668.04153363552439</v>
      </c>
    </row>
    <row r="2488" spans="2:39" x14ac:dyDescent="0.25">
      <c r="B2488" s="3">
        <f t="shared" si="1192"/>
        <v>12350</v>
      </c>
      <c r="C2488" s="14">
        <f t="shared" si="1193"/>
        <v>205.83333333333334</v>
      </c>
      <c r="D2488" s="11">
        <f t="shared" si="1194"/>
        <v>1129.8199277306842</v>
      </c>
      <c r="E2488" s="11">
        <f t="shared" si="1180"/>
        <v>974.31359276561443</v>
      </c>
      <c r="F2488" s="11">
        <f t="shared" si="1195"/>
        <v>528.14009668047413</v>
      </c>
      <c r="G2488" s="11">
        <f t="shared" si="1181"/>
        <v>808.90065776893755</v>
      </c>
      <c r="H2488" s="11">
        <f t="shared" si="1182"/>
        <v>693.38403911713078</v>
      </c>
      <c r="I2488" s="24">
        <f t="shared" si="1196"/>
        <v>528.14009668047413</v>
      </c>
      <c r="J2488" s="12">
        <f t="shared" si="1183"/>
        <v>0.16781189210282776</v>
      </c>
      <c r="K2488" s="24">
        <f t="shared" si="1184"/>
        <v>688.89691959711388</v>
      </c>
      <c r="L2488" s="12">
        <f t="shared" si="1197"/>
        <v>0.15070193367205303</v>
      </c>
      <c r="M2488" s="24">
        <f t="shared" si="1198"/>
        <v>808.90065776893755</v>
      </c>
      <c r="N2488" s="12">
        <f t="shared" si="1185"/>
        <v>0.49802763553039836</v>
      </c>
      <c r="O2488" s="24">
        <f t="shared" si="1186"/>
        <v>773.75288232939192</v>
      </c>
      <c r="P2488" s="12">
        <f t="shared" si="1199"/>
        <v>0.21440562643127803</v>
      </c>
      <c r="Q2488" s="24">
        <f t="shared" si="1200"/>
        <v>693.38403911713078</v>
      </c>
      <c r="R2488" s="12">
        <f t="shared" si="1187"/>
        <v>0.22136846149176301</v>
      </c>
      <c r="S2488" s="24">
        <f t="shared" si="1188"/>
        <v>957.42037384635273</v>
      </c>
      <c r="T2488" s="12">
        <f t="shared" si="1201"/>
        <v>0.14141141239574723</v>
      </c>
      <c r="W2488" s="24">
        <f t="shared" si="1202"/>
        <v>863.90976663859033</v>
      </c>
      <c r="X2488" s="24">
        <f t="shared" si="1203"/>
        <v>679.07592572528051</v>
      </c>
      <c r="Y2488" s="13">
        <f t="shared" si="1189"/>
        <v>0.38688532813791776</v>
      </c>
      <c r="Z2488" s="24">
        <f t="shared" si="1190"/>
        <v>2760.0956531756028</v>
      </c>
      <c r="AA2488" s="24">
        <f t="shared" si="1191"/>
        <v>20830.721875495674</v>
      </c>
      <c r="AB2488" s="24">
        <f t="shared" si="1204"/>
        <v>808.90065776893755</v>
      </c>
      <c r="AC2488" s="24">
        <f t="shared" si="1205"/>
        <v>693.38403911713078</v>
      </c>
      <c r="AE2488" s="14">
        <f t="shared" si="1206"/>
        <v>205.83333333333334</v>
      </c>
      <c r="AF2488" s="24">
        <f t="shared" si="1210"/>
        <v>500</v>
      </c>
      <c r="AG2488" s="3">
        <f t="shared" si="1207"/>
        <v>-1</v>
      </c>
      <c r="AH2488" s="3">
        <f>IF(AC2488&lt;=450,AthetaR30_0,IF(AC2488&gt;=650,AthetaR30_2,(IF(AC2488&lt;=550,AthetaR30_0+(AthetaR30_1-AthetaR30_0)/100*(AC2488-450),AthetaR30_1+(AthetaR30_2-AthetaR30_1)/100*(AC2488-450)))))</f>
        <v>0</v>
      </c>
      <c r="AI2488" s="3">
        <f>IF(AD2488&lt;=450,AthetaR60_0,IF(AD2488&gt;=650,AthetaR60_2,(IF(AD2488&lt;=550,AthetaR60_0+(AthetaR60_1-AthetaR60_0)/100*(AD2488-450),AthetaR60_1+(AthetaR60_2-AthetaR60_1)/100*(AD2488-450)))))</f>
        <v>0.5</v>
      </c>
      <c r="AJ2488" s="3">
        <f>IF(AE2488&lt;=450,AthetaR90_0,IF(AE2488&gt;=650,AthetaR90_2,(IF(AE2488&lt;=550,AthetaR90_0+(AthetaR90_1-AthetaR90_0)/100*(AE2488-450),AthetaR90_1+(AthetaR90_2-AthetaR90_1)/100*(AE2488-450)))))</f>
        <v>1.3</v>
      </c>
      <c r="AK2488" s="3">
        <f>IF(AF2488&lt;=450,AthetaR120_0,IF(AF2488&gt;=650,AthetaR120_2,(IF(AF2488&lt;=550,AthetaR120_0+(AthetaR120_1-AthetaR120_0)/100*(AF2488-450),AthetaR120_1+(AthetaR120_2-AthetaR120_1)/100*(AF2488-450)))))</f>
        <v>1.54</v>
      </c>
      <c r="AL2488" s="24">
        <f t="shared" si="1208"/>
        <v>808.90065776893755</v>
      </c>
      <c r="AM2488" s="14">
        <f t="shared" si="1209"/>
        <v>668.15111673052695</v>
      </c>
    </row>
    <row r="2489" spans="2:39" x14ac:dyDescent="0.25">
      <c r="B2489" s="3">
        <f t="shared" si="1192"/>
        <v>12355</v>
      </c>
      <c r="C2489" s="14">
        <f t="shared" si="1193"/>
        <v>205.91666666666666</v>
      </c>
      <c r="D2489" s="11">
        <f t="shared" si="1194"/>
        <v>1129.8805392186698</v>
      </c>
      <c r="E2489" s="11">
        <f t="shared" si="1180"/>
        <v>974.52739111426649</v>
      </c>
      <c r="F2489" s="11">
        <f t="shared" si="1195"/>
        <v>528.29079861414618</v>
      </c>
      <c r="G2489" s="11">
        <f t="shared" si="1181"/>
        <v>809.11506339536879</v>
      </c>
      <c r="H2489" s="11">
        <f t="shared" si="1182"/>
        <v>693.52545052952655</v>
      </c>
      <c r="I2489" s="24">
        <f t="shared" si="1196"/>
        <v>528.29079861414618</v>
      </c>
      <c r="J2489" s="12">
        <f t="shared" si="1183"/>
        <v>0.16778084652894409</v>
      </c>
      <c r="K2489" s="24">
        <f t="shared" si="1184"/>
        <v>689.02439064436408</v>
      </c>
      <c r="L2489" s="12">
        <f t="shared" si="1197"/>
        <v>0.15065324232681124</v>
      </c>
      <c r="M2489" s="24">
        <f t="shared" si="1198"/>
        <v>809.11506339536879</v>
      </c>
      <c r="N2489" s="12">
        <f t="shared" si="1185"/>
        <v>0.49843209190101384</v>
      </c>
      <c r="O2489" s="24">
        <f t="shared" si="1186"/>
        <v>773.12501488741668</v>
      </c>
      <c r="P2489" s="12">
        <f t="shared" si="1199"/>
        <v>0.21445146712433194</v>
      </c>
      <c r="Q2489" s="24">
        <f t="shared" si="1200"/>
        <v>693.52545052952655</v>
      </c>
      <c r="R2489" s="12">
        <f t="shared" si="1187"/>
        <v>0.22115442600534088</v>
      </c>
      <c r="S2489" s="24">
        <f t="shared" si="1188"/>
        <v>958.346974950966</v>
      </c>
      <c r="T2489" s="12">
        <f t="shared" si="1201"/>
        <v>0.14125831796553898</v>
      </c>
      <c r="W2489" s="24">
        <f t="shared" si="1202"/>
        <v>864.29665196672829</v>
      </c>
      <c r="X2489" s="24">
        <f t="shared" si="1203"/>
        <v>678.68677860302137</v>
      </c>
      <c r="Y2489" s="13">
        <f t="shared" si="1189"/>
        <v>0.38675562528739654</v>
      </c>
      <c r="Z2489" s="24">
        <f t="shared" si="1190"/>
        <v>2755.7684786884552</v>
      </c>
      <c r="AA2489" s="24">
        <f t="shared" si="1191"/>
        <v>20813.62597786366</v>
      </c>
      <c r="AB2489" s="24">
        <f t="shared" si="1204"/>
        <v>809.11506339536879</v>
      </c>
      <c r="AC2489" s="24">
        <f t="shared" si="1205"/>
        <v>693.52545052952655</v>
      </c>
      <c r="AE2489" s="14">
        <f t="shared" si="1206"/>
        <v>205.91666666666666</v>
      </c>
      <c r="AF2489" s="24">
        <f t="shared" si="1210"/>
        <v>500</v>
      </c>
      <c r="AG2489" s="3">
        <f t="shared" si="1207"/>
        <v>-1</v>
      </c>
      <c r="AH2489" s="3">
        <f>IF(AC2489&lt;=450,AthetaR30_0,IF(AC2489&gt;=650,AthetaR30_2,(IF(AC2489&lt;=550,AthetaR30_0+(AthetaR30_1-AthetaR30_0)/100*(AC2489-450),AthetaR30_1+(AthetaR30_2-AthetaR30_1)/100*(AC2489-450)))))</f>
        <v>0</v>
      </c>
      <c r="AI2489" s="3">
        <f>IF(AD2489&lt;=450,AthetaR60_0,IF(AD2489&gt;=650,AthetaR60_2,(IF(AD2489&lt;=550,AthetaR60_0+(AthetaR60_1-AthetaR60_0)/100*(AD2489-450),AthetaR60_1+(AthetaR60_2-AthetaR60_1)/100*(AD2489-450)))))</f>
        <v>0.5</v>
      </c>
      <c r="AJ2489" s="3">
        <f>IF(AE2489&lt;=450,AthetaR90_0,IF(AE2489&gt;=650,AthetaR90_2,(IF(AE2489&lt;=550,AthetaR90_0+(AthetaR90_1-AthetaR90_0)/100*(AE2489-450),AthetaR90_1+(AthetaR90_2-AthetaR90_1)/100*(AE2489-450)))))</f>
        <v>1.3</v>
      </c>
      <c r="AK2489" s="3">
        <f>IF(AF2489&lt;=450,AthetaR120_0,IF(AF2489&gt;=650,AthetaR120_2,(IF(AF2489&lt;=550,AthetaR120_0+(AthetaR120_1-AthetaR120_0)/100*(AF2489-450),AthetaR120_1+(AthetaR120_2-AthetaR120_1)/100*(AF2489-450)))))</f>
        <v>1.54</v>
      </c>
      <c r="AL2489" s="24">
        <f t="shared" si="1208"/>
        <v>809.11506339536879</v>
      </c>
      <c r="AM2489" s="14">
        <f t="shared" si="1209"/>
        <v>668.2605505613642</v>
      </c>
    </row>
    <row r="2490" spans="2:39" x14ac:dyDescent="0.25">
      <c r="B2490" s="3">
        <f t="shared" si="1192"/>
        <v>12360</v>
      </c>
      <c r="C2490" s="14">
        <f t="shared" si="1193"/>
        <v>206</v>
      </c>
      <c r="D2490" s="11">
        <f t="shared" si="1194"/>
        <v>1129.9411261973589</v>
      </c>
      <c r="E2490" s="11">
        <f t="shared" si="1180"/>
        <v>974.74118946291856</v>
      </c>
      <c r="F2490" s="11">
        <f t="shared" si="1195"/>
        <v>528.44145185647301</v>
      </c>
      <c r="G2490" s="11">
        <f t="shared" si="1181"/>
        <v>809.32951486249317</v>
      </c>
      <c r="H2490" s="11">
        <f t="shared" si="1182"/>
        <v>693.66670884749215</v>
      </c>
      <c r="I2490" s="24">
        <f t="shared" si="1196"/>
        <v>528.44145185647301</v>
      </c>
      <c r="J2490" s="12">
        <f t="shared" si="1183"/>
        <v>0.16774980225914779</v>
      </c>
      <c r="K2490" s="24">
        <f t="shared" si="1184"/>
        <v>689.15190351645879</v>
      </c>
      <c r="L2490" s="12">
        <f t="shared" si="1197"/>
        <v>0.15060456513459736</v>
      </c>
      <c r="M2490" s="24">
        <f t="shared" si="1198"/>
        <v>809.32951486249317</v>
      </c>
      <c r="N2490" s="12">
        <f t="shared" si="1185"/>
        <v>0.49883507214000483</v>
      </c>
      <c r="O2490" s="24">
        <f t="shared" si="1186"/>
        <v>772.5004515383871</v>
      </c>
      <c r="P2490" s="12">
        <f t="shared" si="1199"/>
        <v>0.21449653817741315</v>
      </c>
      <c r="Q2490" s="24">
        <f t="shared" si="1200"/>
        <v>693.66670884749215</v>
      </c>
      <c r="R2490" s="12">
        <f t="shared" si="1187"/>
        <v>0.22093967579496129</v>
      </c>
      <c r="S2490" s="24">
        <f t="shared" si="1188"/>
        <v>959.27847452770266</v>
      </c>
      <c r="T2490" s="12">
        <f t="shared" si="1201"/>
        <v>0.14110486969674021</v>
      </c>
      <c r="W2490" s="24">
        <f t="shared" si="1202"/>
        <v>864.68340759201567</v>
      </c>
      <c r="X2490" s="24">
        <f t="shared" si="1203"/>
        <v>678.30001322515886</v>
      </c>
      <c r="Y2490" s="13">
        <f t="shared" si="1189"/>
        <v>0.38662414741059203</v>
      </c>
      <c r="Z2490" s="24">
        <f t="shared" si="1190"/>
        <v>2751.4445467725723</v>
      </c>
      <c r="AA2490" s="24">
        <f t="shared" si="1191"/>
        <v>20796.51047654885</v>
      </c>
      <c r="AB2490" s="24">
        <f t="shared" si="1204"/>
        <v>809.32951486249317</v>
      </c>
      <c r="AC2490" s="24">
        <f t="shared" si="1205"/>
        <v>693.66670884749215</v>
      </c>
      <c r="AE2490" s="14">
        <f t="shared" si="1206"/>
        <v>206</v>
      </c>
      <c r="AF2490" s="24">
        <f t="shared" si="1210"/>
        <v>500</v>
      </c>
      <c r="AG2490" s="3">
        <f t="shared" si="1207"/>
        <v>-1</v>
      </c>
      <c r="AH2490" s="3">
        <f>IF(AC2490&lt;=450,AthetaR30_0,IF(AC2490&gt;=650,AthetaR30_2,(IF(AC2490&lt;=550,AthetaR30_0+(AthetaR30_1-AthetaR30_0)/100*(AC2490-450),AthetaR30_1+(AthetaR30_2-AthetaR30_1)/100*(AC2490-450)))))</f>
        <v>0</v>
      </c>
      <c r="AI2490" s="3">
        <f>IF(AD2490&lt;=450,AthetaR60_0,IF(AD2490&gt;=650,AthetaR60_2,(IF(AD2490&lt;=550,AthetaR60_0+(AthetaR60_1-AthetaR60_0)/100*(AD2490-450),AthetaR60_1+(AthetaR60_2-AthetaR60_1)/100*(AD2490-450)))))</f>
        <v>0.5</v>
      </c>
      <c r="AJ2490" s="3">
        <f>IF(AE2490&lt;=450,AthetaR90_0,IF(AE2490&gt;=650,AthetaR90_2,(IF(AE2490&lt;=550,AthetaR90_0+(AthetaR90_1-AthetaR90_0)/100*(AE2490-450),AthetaR90_1+(AthetaR90_2-AthetaR90_1)/100*(AE2490-450)))))</f>
        <v>1.3</v>
      </c>
      <c r="AK2490" s="3">
        <f>IF(AF2490&lt;=450,AthetaR120_0,IF(AF2490&gt;=650,AthetaR120_2,(IF(AF2490&lt;=550,AthetaR120_0+(AthetaR120_1-AthetaR120_0)/100*(AF2490-450),AthetaR120_1+(AthetaR120_2-AthetaR120_1)/100*(AF2490-450)))))</f>
        <v>1.54</v>
      </c>
      <c r="AL2490" s="24">
        <f t="shared" si="1208"/>
        <v>809.32951486249317</v>
      </c>
      <c r="AM2490" s="14">
        <f t="shared" si="1209"/>
        <v>668.36983493592788</v>
      </c>
    </row>
    <row r="2491" spans="2:39" x14ac:dyDescent="0.25">
      <c r="B2491" s="3">
        <f t="shared" si="1192"/>
        <v>12365</v>
      </c>
      <c r="C2491" s="14">
        <f t="shared" si="1193"/>
        <v>206.08333333333334</v>
      </c>
      <c r="D2491" s="11">
        <f t="shared" si="1194"/>
        <v>1130.0016886865653</v>
      </c>
      <c r="E2491" s="11">
        <f t="shared" si="1180"/>
        <v>974.95498781157062</v>
      </c>
      <c r="F2491" s="11">
        <f t="shared" si="1195"/>
        <v>528.59205642160759</v>
      </c>
      <c r="G2491" s="11">
        <f t="shared" si="1181"/>
        <v>809.54401140067057</v>
      </c>
      <c r="H2491" s="11">
        <f t="shared" si="1182"/>
        <v>693.80781371718888</v>
      </c>
      <c r="I2491" s="24">
        <f t="shared" si="1196"/>
        <v>528.59205642160759</v>
      </c>
      <c r="J2491" s="12">
        <f t="shared" si="1183"/>
        <v>0.16771875930395314</v>
      </c>
      <c r="K2491" s="24">
        <f t="shared" si="1184"/>
        <v>689.27945819043782</v>
      </c>
      <c r="L2491" s="12">
        <f t="shared" si="1197"/>
        <v>0.15055590210294109</v>
      </c>
      <c r="M2491" s="24">
        <f t="shared" si="1198"/>
        <v>809.54401140067057</v>
      </c>
      <c r="N2491" s="12">
        <f t="shared" si="1185"/>
        <v>0.49923658284837646</v>
      </c>
      <c r="O2491" s="24">
        <f t="shared" si="1186"/>
        <v>771.87916853515662</v>
      </c>
      <c r="P2491" s="12">
        <f t="shared" si="1199"/>
        <v>0.21454084367972717</v>
      </c>
      <c r="Q2491" s="24">
        <f t="shared" si="1200"/>
        <v>693.80781371718888</v>
      </c>
      <c r="R2491" s="12">
        <f t="shared" si="1187"/>
        <v>0.22072420819642294</v>
      </c>
      <c r="S2491" s="24">
        <f t="shared" si="1188"/>
        <v>960.21490751312353</v>
      </c>
      <c r="T2491" s="12">
        <f t="shared" si="1201"/>
        <v>0.14095106608248323</v>
      </c>
      <c r="W2491" s="24">
        <f t="shared" si="1202"/>
        <v>865.07003173942621</v>
      </c>
      <c r="X2491" s="24">
        <f t="shared" si="1203"/>
        <v>677.91560961687787</v>
      </c>
      <c r="Y2491" s="13">
        <f t="shared" si="1189"/>
        <v>0.38649091022812848</v>
      </c>
      <c r="Z2491" s="24">
        <f t="shared" si="1190"/>
        <v>2747.1239018036104</v>
      </c>
      <c r="AA2491" s="24">
        <f t="shared" si="1191"/>
        <v>20779.375691491598</v>
      </c>
      <c r="AB2491" s="24">
        <f t="shared" si="1204"/>
        <v>809.54401140067057</v>
      </c>
      <c r="AC2491" s="24">
        <f t="shared" si="1205"/>
        <v>693.80781371718888</v>
      </c>
      <c r="AE2491" s="14">
        <f t="shared" si="1206"/>
        <v>206.08333333333334</v>
      </c>
      <c r="AF2491" s="24">
        <f t="shared" si="1210"/>
        <v>500</v>
      </c>
      <c r="AG2491" s="3">
        <f t="shared" si="1207"/>
        <v>-1</v>
      </c>
      <c r="AH2491" s="3">
        <f>IF(AC2491&lt;=450,AthetaR30_0,IF(AC2491&gt;=650,AthetaR30_2,(IF(AC2491&lt;=550,AthetaR30_0+(AthetaR30_1-AthetaR30_0)/100*(AC2491-450),AthetaR30_1+(AthetaR30_2-AthetaR30_1)/100*(AC2491-450)))))</f>
        <v>0</v>
      </c>
      <c r="AI2491" s="3">
        <f>IF(AD2491&lt;=450,AthetaR60_0,IF(AD2491&gt;=650,AthetaR60_2,(IF(AD2491&lt;=550,AthetaR60_0+(AthetaR60_1-AthetaR60_0)/100*(AD2491-450),AthetaR60_1+(AthetaR60_2-AthetaR60_1)/100*(AD2491-450)))))</f>
        <v>0.5</v>
      </c>
      <c r="AJ2491" s="3">
        <f>IF(AE2491&lt;=450,AthetaR90_0,IF(AE2491&gt;=650,AthetaR90_2,(IF(AE2491&lt;=550,AthetaR90_0+(AthetaR90_1-AthetaR90_0)/100*(AE2491-450),AthetaR90_1+(AthetaR90_2-AthetaR90_1)/100*(AE2491-450)))))</f>
        <v>1.3</v>
      </c>
      <c r="AK2491" s="3">
        <f>IF(AF2491&lt;=450,AthetaR120_0,IF(AF2491&gt;=650,AthetaR120_2,(IF(AF2491&lt;=550,AthetaR120_0+(AthetaR120_1-AthetaR120_0)/100*(AF2491-450),AthetaR120_1+(AthetaR120_2-AthetaR120_1)/100*(AF2491-450)))))</f>
        <v>1.54</v>
      </c>
      <c r="AL2491" s="24">
        <f t="shared" si="1208"/>
        <v>809.54401140067057</v>
      </c>
      <c r="AM2491" s="14">
        <f t="shared" si="1209"/>
        <v>668.47896965970926</v>
      </c>
    </row>
    <row r="2492" spans="2:39" x14ac:dyDescent="0.25">
      <c r="B2492" s="3">
        <f t="shared" si="1192"/>
        <v>12370</v>
      </c>
      <c r="C2492" s="14">
        <f t="shared" si="1193"/>
        <v>206.16666666666666</v>
      </c>
      <c r="D2492" s="11">
        <f t="shared" si="1194"/>
        <v>1130.0622267060783</v>
      </c>
      <c r="E2492" s="11">
        <f t="shared" si="1180"/>
        <v>975.16878616022268</v>
      </c>
      <c r="F2492" s="11">
        <f t="shared" si="1195"/>
        <v>528.74261232371055</v>
      </c>
      <c r="G2492" s="11">
        <f t="shared" si="1181"/>
        <v>809.75855224435031</v>
      </c>
      <c r="H2492" s="11">
        <f t="shared" si="1182"/>
        <v>693.94876478327137</v>
      </c>
      <c r="I2492" s="24">
        <f t="shared" si="1196"/>
        <v>528.74261232371055</v>
      </c>
      <c r="J2492" s="12">
        <f t="shared" si="1183"/>
        <v>0.16768771767386811</v>
      </c>
      <c r="K2492" s="24">
        <f t="shared" si="1184"/>
        <v>689.40705464331563</v>
      </c>
      <c r="L2492" s="12">
        <f t="shared" si="1197"/>
        <v>0.15050725323937625</v>
      </c>
      <c r="M2492" s="24">
        <f t="shared" si="1198"/>
        <v>809.75855224435031</v>
      </c>
      <c r="N2492" s="12">
        <f t="shared" si="1185"/>
        <v>0.49963663059861196</v>
      </c>
      <c r="O2492" s="24">
        <f t="shared" si="1186"/>
        <v>771.26114234188844</v>
      </c>
      <c r="P2492" s="12">
        <f t="shared" si="1199"/>
        <v>0.21458438770018809</v>
      </c>
      <c r="Q2492" s="24">
        <f t="shared" si="1200"/>
        <v>693.94876478327137</v>
      </c>
      <c r="R2492" s="12">
        <f t="shared" si="1187"/>
        <v>0.2205080205393527</v>
      </c>
      <c r="S2492" s="24">
        <f t="shared" si="1188"/>
        <v>961.1563091484536</v>
      </c>
      <c r="T2492" s="12">
        <f t="shared" si="1201"/>
        <v>0.1407969056112986</v>
      </c>
      <c r="W2492" s="24">
        <f t="shared" si="1202"/>
        <v>865.45652264965429</v>
      </c>
      <c r="X2492" s="24">
        <f t="shared" si="1203"/>
        <v>677.53354801114824</v>
      </c>
      <c r="Y2492" s="13">
        <f t="shared" si="1189"/>
        <v>0.38635592937064162</v>
      </c>
      <c r="Z2492" s="24">
        <f t="shared" si="1190"/>
        <v>2742.8065877642098</v>
      </c>
      <c r="AA2492" s="24">
        <f t="shared" si="1191"/>
        <v>20762.221941292883</v>
      </c>
      <c r="AB2492" s="24">
        <f t="shared" si="1204"/>
        <v>809.75855224435031</v>
      </c>
      <c r="AC2492" s="24">
        <f t="shared" si="1205"/>
        <v>693.94876478327137</v>
      </c>
      <c r="AE2492" s="14">
        <f t="shared" si="1206"/>
        <v>206.16666666666666</v>
      </c>
      <c r="AF2492" s="24">
        <f t="shared" si="1210"/>
        <v>500</v>
      </c>
      <c r="AG2492" s="3">
        <f t="shared" si="1207"/>
        <v>-1</v>
      </c>
      <c r="AH2492" s="3">
        <f>IF(AC2492&lt;=450,AthetaR30_0,IF(AC2492&gt;=650,AthetaR30_2,(IF(AC2492&lt;=550,AthetaR30_0+(AthetaR30_1-AthetaR30_0)/100*(AC2492-450),AthetaR30_1+(AthetaR30_2-AthetaR30_1)/100*(AC2492-450)))))</f>
        <v>0</v>
      </c>
      <c r="AI2492" s="3">
        <f>IF(AD2492&lt;=450,AthetaR60_0,IF(AD2492&gt;=650,AthetaR60_2,(IF(AD2492&lt;=550,AthetaR60_0+(AthetaR60_1-AthetaR60_0)/100*(AD2492-450),AthetaR60_1+(AthetaR60_2-AthetaR60_1)/100*(AD2492-450)))))</f>
        <v>0.5</v>
      </c>
      <c r="AJ2492" s="3">
        <f>IF(AE2492&lt;=450,AthetaR90_0,IF(AE2492&gt;=650,AthetaR90_2,(IF(AE2492&lt;=550,AthetaR90_0+(AthetaR90_1-AthetaR90_0)/100*(AE2492-450),AthetaR90_1+(AthetaR90_2-AthetaR90_1)/100*(AE2492-450)))))</f>
        <v>1.3</v>
      </c>
      <c r="AK2492" s="3">
        <f>IF(AF2492&lt;=450,AthetaR120_0,IF(AF2492&gt;=650,AthetaR120_2,(IF(AF2492&lt;=550,AthetaR120_0+(AthetaR120_1-AthetaR120_0)/100*(AF2492-450),AthetaR120_1+(AthetaR120_2-AthetaR120_1)/100*(AF2492-450)))))</f>
        <v>1.54</v>
      </c>
      <c r="AL2492" s="24">
        <f t="shared" si="1208"/>
        <v>809.75855224435031</v>
      </c>
      <c r="AM2492" s="14">
        <f t="shared" si="1209"/>
        <v>668.58795453579967</v>
      </c>
    </row>
    <row r="2493" spans="2:39" x14ac:dyDescent="0.25">
      <c r="B2493" s="3">
        <f t="shared" si="1192"/>
        <v>12375</v>
      </c>
      <c r="C2493" s="14">
        <f t="shared" si="1193"/>
        <v>206.25</v>
      </c>
      <c r="D2493" s="11">
        <f t="shared" si="1194"/>
        <v>1130.1227402756638</v>
      </c>
      <c r="E2493" s="11">
        <f t="shared" si="1180"/>
        <v>975.38258450887474</v>
      </c>
      <c r="F2493" s="11">
        <f t="shared" si="1195"/>
        <v>528.89311957694997</v>
      </c>
      <c r="G2493" s="11">
        <f t="shared" si="1181"/>
        <v>809.97313663205045</v>
      </c>
      <c r="H2493" s="11">
        <f t="shared" si="1182"/>
        <v>694.08956168888267</v>
      </c>
      <c r="I2493" s="24">
        <f t="shared" si="1196"/>
        <v>528.89311957694997</v>
      </c>
      <c r="J2493" s="12">
        <f t="shared" si="1183"/>
        <v>0.16765667737939424</v>
      </c>
      <c r="K2493" s="24">
        <f t="shared" si="1184"/>
        <v>689.53469285208234</v>
      </c>
      <c r="L2493" s="12">
        <f t="shared" si="1197"/>
        <v>0.15045861855139422</v>
      </c>
      <c r="M2493" s="24">
        <f t="shared" si="1198"/>
        <v>809.97313663205045</v>
      </c>
      <c r="N2493" s="12">
        <f t="shared" si="1185"/>
        <v>0.50003522193470784</v>
      </c>
      <c r="O2493" s="24">
        <f t="shared" si="1186"/>
        <v>770.64634963185608</v>
      </c>
      <c r="P2493" s="12">
        <f t="shared" si="1199"/>
        <v>0.2146271742873487</v>
      </c>
      <c r="Q2493" s="24">
        <f t="shared" si="1200"/>
        <v>694.08956168888267</v>
      </c>
      <c r="R2493" s="12">
        <f t="shared" si="1187"/>
        <v>0.22029111014727545</v>
      </c>
      <c r="S2493" s="24">
        <f t="shared" si="1188"/>
        <v>962.10271498264979</v>
      </c>
      <c r="T2493" s="12">
        <f t="shared" si="1201"/>
        <v>0.14064238676708041</v>
      </c>
      <c r="W2493" s="24">
        <f t="shared" si="1202"/>
        <v>865.84287857902495</v>
      </c>
      <c r="X2493" s="24">
        <f t="shared" si="1203"/>
        <v>677.15380884617161</v>
      </c>
      <c r="Y2493" s="13">
        <f t="shared" si="1189"/>
        <v>0.38621922037920797</v>
      </c>
      <c r="Z2493" s="24">
        <f t="shared" si="1190"/>
        <v>2738.4926482462447</v>
      </c>
      <c r="AA2493" s="24">
        <f t="shared" si="1191"/>
        <v>20745.049543216755</v>
      </c>
      <c r="AB2493" s="24">
        <f t="shared" si="1204"/>
        <v>809.97313663205045</v>
      </c>
      <c r="AC2493" s="24">
        <f t="shared" si="1205"/>
        <v>694.08956168888267</v>
      </c>
      <c r="AE2493" s="14">
        <f t="shared" si="1206"/>
        <v>206.25</v>
      </c>
      <c r="AF2493" s="24">
        <f t="shared" si="1210"/>
        <v>500</v>
      </c>
      <c r="AG2493" s="3">
        <f t="shared" si="1207"/>
        <v>-1</v>
      </c>
      <c r="AH2493" s="3">
        <f>IF(AC2493&lt;=450,AthetaR30_0,IF(AC2493&gt;=650,AthetaR30_2,(IF(AC2493&lt;=550,AthetaR30_0+(AthetaR30_1-AthetaR30_0)/100*(AC2493-450),AthetaR30_1+(AthetaR30_2-AthetaR30_1)/100*(AC2493-450)))))</f>
        <v>0</v>
      </c>
      <c r="AI2493" s="3">
        <f>IF(AD2493&lt;=450,AthetaR60_0,IF(AD2493&gt;=650,AthetaR60_2,(IF(AD2493&lt;=550,AthetaR60_0+(AthetaR60_1-AthetaR60_0)/100*(AD2493-450),AthetaR60_1+(AthetaR60_2-AthetaR60_1)/100*(AD2493-450)))))</f>
        <v>0.5</v>
      </c>
      <c r="AJ2493" s="3">
        <f>IF(AE2493&lt;=450,AthetaR90_0,IF(AE2493&gt;=650,AthetaR90_2,(IF(AE2493&lt;=550,AthetaR90_0+(AthetaR90_1-AthetaR90_0)/100*(AE2493-450),AthetaR90_1+(AthetaR90_2-AthetaR90_1)/100*(AE2493-450)))))</f>
        <v>1.3</v>
      </c>
      <c r="AK2493" s="3">
        <f>IF(AF2493&lt;=450,AthetaR120_0,IF(AF2493&gt;=650,AthetaR120_2,(IF(AF2493&lt;=550,AthetaR120_0+(AthetaR120_1-AthetaR120_0)/100*(AF2493-450),AthetaR120_1+(AthetaR120_2-AthetaR120_1)/100*(AF2493-450)))))</f>
        <v>1.54</v>
      </c>
      <c r="AL2493" s="24">
        <f t="shared" si="1208"/>
        <v>809.97313663205045</v>
      </c>
      <c r="AM2493" s="14">
        <f t="shared" si="1209"/>
        <v>668.69678936489129</v>
      </c>
    </row>
    <row r="2494" spans="2:39" x14ac:dyDescent="0.25">
      <c r="B2494" s="3">
        <f t="shared" si="1192"/>
        <v>12380</v>
      </c>
      <c r="C2494" s="14">
        <f t="shared" si="1193"/>
        <v>206.33333333333334</v>
      </c>
      <c r="D2494" s="11">
        <f t="shared" si="1194"/>
        <v>1130.1832294150629</v>
      </c>
      <c r="E2494" s="11">
        <f t="shared" si="1180"/>
        <v>975.59638285752692</v>
      </c>
      <c r="F2494" s="11">
        <f t="shared" si="1195"/>
        <v>529.04357819550137</v>
      </c>
      <c r="G2494" s="11">
        <f t="shared" si="1181"/>
        <v>810.18776380633778</v>
      </c>
      <c r="H2494" s="11">
        <f t="shared" si="1182"/>
        <v>694.23020407564979</v>
      </c>
      <c r="I2494" s="24">
        <f t="shared" si="1196"/>
        <v>529.04357819550137</v>
      </c>
      <c r="J2494" s="12">
        <f t="shared" si="1183"/>
        <v>0.16762563843102657</v>
      </c>
      <c r="K2494" s="24">
        <f t="shared" si="1184"/>
        <v>689.66237279370387</v>
      </c>
      <c r="L2494" s="12">
        <f t="shared" si="1197"/>
        <v>0.15040999804649802</v>
      </c>
      <c r="M2494" s="24">
        <f t="shared" si="1198"/>
        <v>810.18776380633778</v>
      </c>
      <c r="N2494" s="12">
        <f t="shared" si="1185"/>
        <v>0.50043236337221142</v>
      </c>
      <c r="O2494" s="24">
        <f t="shared" si="1186"/>
        <v>770.03476728526812</v>
      </c>
      <c r="P2494" s="12">
        <f t="shared" si="1199"/>
        <v>0.21466920746963153</v>
      </c>
      <c r="Q2494" s="24">
        <f t="shared" si="1200"/>
        <v>694.23020407564979</v>
      </c>
      <c r="R2494" s="12">
        <f t="shared" si="1187"/>
        <v>0.22007347433768418</v>
      </c>
      <c r="S2494" s="24">
        <f t="shared" si="1188"/>
        <v>963.05416087550611</v>
      </c>
      <c r="T2494" s="12">
        <f t="shared" si="1201"/>
        <v>0.14048750802918258</v>
      </c>
      <c r="W2494" s="24">
        <f t="shared" si="1202"/>
        <v>866.22909779940414</v>
      </c>
      <c r="X2494" s="24">
        <f t="shared" si="1203"/>
        <v>676.7763727628635</v>
      </c>
      <c r="Y2494" s="13">
        <f t="shared" si="1189"/>
        <v>0.386080798705775</v>
      </c>
      <c r="Z2494" s="24">
        <f t="shared" si="1190"/>
        <v>2734.1821264530695</v>
      </c>
      <c r="AA2494" s="24">
        <f t="shared" si="1191"/>
        <v>20727.858813192925</v>
      </c>
      <c r="AB2494" s="24">
        <f t="shared" si="1204"/>
        <v>810.18776380633778</v>
      </c>
      <c r="AC2494" s="24">
        <f t="shared" si="1205"/>
        <v>694.23020407564979</v>
      </c>
      <c r="AE2494" s="14">
        <f t="shared" si="1206"/>
        <v>206.33333333333334</v>
      </c>
      <c r="AF2494" s="24">
        <f t="shared" si="1210"/>
        <v>500</v>
      </c>
      <c r="AG2494" s="3">
        <f t="shared" si="1207"/>
        <v>-1</v>
      </c>
      <c r="AH2494" s="3">
        <f>IF(AC2494&lt;=450,AthetaR30_0,IF(AC2494&gt;=650,AthetaR30_2,(IF(AC2494&lt;=550,AthetaR30_0+(AthetaR30_1-AthetaR30_0)/100*(AC2494-450),AthetaR30_1+(AthetaR30_2-AthetaR30_1)/100*(AC2494-450)))))</f>
        <v>0</v>
      </c>
      <c r="AI2494" s="3">
        <f>IF(AD2494&lt;=450,AthetaR60_0,IF(AD2494&gt;=650,AthetaR60_2,(IF(AD2494&lt;=550,AthetaR60_0+(AthetaR60_1-AthetaR60_0)/100*(AD2494-450),AthetaR60_1+(AthetaR60_2-AthetaR60_1)/100*(AD2494-450)))))</f>
        <v>0.5</v>
      </c>
      <c r="AJ2494" s="3">
        <f>IF(AE2494&lt;=450,AthetaR90_0,IF(AE2494&gt;=650,AthetaR90_2,(IF(AE2494&lt;=550,AthetaR90_0+(AthetaR90_1-AthetaR90_0)/100*(AE2494-450),AthetaR90_1+(AthetaR90_2-AthetaR90_1)/100*(AE2494-450)))))</f>
        <v>1.3</v>
      </c>
      <c r="AK2494" s="3">
        <f>IF(AF2494&lt;=450,AthetaR120_0,IF(AF2494&gt;=650,AthetaR120_2,(IF(AF2494&lt;=550,AthetaR120_0+(AthetaR120_1-AthetaR120_0)/100*(AF2494-450),AthetaR120_1+(AthetaR120_2-AthetaR120_1)/100*(AF2494-450)))))</f>
        <v>1.54</v>
      </c>
      <c r="AL2494" s="24">
        <f t="shared" si="1208"/>
        <v>810.18776380633778</v>
      </c>
      <c r="AM2494" s="14">
        <f t="shared" si="1209"/>
        <v>668.80547394527764</v>
      </c>
    </row>
    <row r="2495" spans="2:39" x14ac:dyDescent="0.25">
      <c r="B2495" s="3">
        <f t="shared" si="1192"/>
        <v>12385</v>
      </c>
      <c r="C2495" s="14">
        <f t="shared" si="1193"/>
        <v>206.41666666666666</v>
      </c>
      <c r="D2495" s="11">
        <f t="shared" si="1194"/>
        <v>1130.2436941439935</v>
      </c>
      <c r="E2495" s="11">
        <f t="shared" si="1180"/>
        <v>975.81018120617887</v>
      </c>
      <c r="F2495" s="11">
        <f t="shared" si="1195"/>
        <v>529.19398819354785</v>
      </c>
      <c r="G2495" s="11">
        <f t="shared" si="1181"/>
        <v>810.40243301380747</v>
      </c>
      <c r="H2495" s="11">
        <f t="shared" si="1182"/>
        <v>694.37069158367899</v>
      </c>
      <c r="I2495" s="24">
        <f t="shared" si="1196"/>
        <v>529.19398819354785</v>
      </c>
      <c r="J2495" s="12">
        <f t="shared" si="1183"/>
        <v>0.16759460083925376</v>
      </c>
      <c r="K2495" s="24">
        <f t="shared" si="1184"/>
        <v>689.79009444512144</v>
      </c>
      <c r="L2495" s="12">
        <f t="shared" si="1197"/>
        <v>0.15036139173214086</v>
      </c>
      <c r="M2495" s="24">
        <f t="shared" si="1198"/>
        <v>810.40243301380747</v>
      </c>
      <c r="N2495" s="12">
        <f t="shared" si="1185"/>
        <v>0.50082806139826164</v>
      </c>
      <c r="O2495" s="24">
        <f t="shared" si="1186"/>
        <v>769.4263723871187</v>
      </c>
      <c r="P2495" s="12">
        <f t="shared" si="1199"/>
        <v>0.21471049125521399</v>
      </c>
      <c r="Q2495" s="24">
        <f t="shared" si="1200"/>
        <v>694.37069158367899</v>
      </c>
      <c r="R2495" s="12">
        <f t="shared" si="1187"/>
        <v>0.21985511042211309</v>
      </c>
      <c r="S2495" s="24">
        <f t="shared" si="1188"/>
        <v>964.01068300079146</v>
      </c>
      <c r="T2495" s="12">
        <f t="shared" si="1201"/>
        <v>0.14033226787236555</v>
      </c>
      <c r="W2495" s="24">
        <f t="shared" si="1202"/>
        <v>866.61517859810988</v>
      </c>
      <c r="X2495" s="24">
        <f t="shared" si="1203"/>
        <v>676.40122060236968</v>
      </c>
      <c r="Y2495" s="13">
        <f t="shared" si="1189"/>
        <v>0.38594067971359336</v>
      </c>
      <c r="Z2495" s="24">
        <f t="shared" si="1190"/>
        <v>2729.8750652017247</v>
      </c>
      <c r="AA2495" s="24">
        <f t="shared" si="1191"/>
        <v>20710.650065819511</v>
      </c>
      <c r="AB2495" s="24">
        <f t="shared" si="1204"/>
        <v>810.40243301380747</v>
      </c>
      <c r="AC2495" s="24">
        <f t="shared" si="1205"/>
        <v>694.37069158367899</v>
      </c>
      <c r="AE2495" s="14">
        <f t="shared" si="1206"/>
        <v>206.41666666666666</v>
      </c>
      <c r="AF2495" s="24">
        <f t="shared" si="1210"/>
        <v>500</v>
      </c>
      <c r="AG2495" s="3">
        <f t="shared" si="1207"/>
        <v>-1</v>
      </c>
      <c r="AH2495" s="3">
        <f>IF(AC2495&lt;=450,AthetaR30_0,IF(AC2495&gt;=650,AthetaR30_2,(IF(AC2495&lt;=550,AthetaR30_0+(AthetaR30_1-AthetaR30_0)/100*(AC2495-450),AthetaR30_1+(AthetaR30_2-AthetaR30_1)/100*(AC2495-450)))))</f>
        <v>0</v>
      </c>
      <c r="AI2495" s="3">
        <f>IF(AD2495&lt;=450,AthetaR60_0,IF(AD2495&gt;=650,AthetaR60_2,(IF(AD2495&lt;=550,AthetaR60_0+(AthetaR60_1-AthetaR60_0)/100*(AD2495-450),AthetaR60_1+(AthetaR60_2-AthetaR60_1)/100*(AD2495-450)))))</f>
        <v>0.5</v>
      </c>
      <c r="AJ2495" s="3">
        <f>IF(AE2495&lt;=450,AthetaR90_0,IF(AE2495&gt;=650,AthetaR90_2,(IF(AE2495&lt;=550,AthetaR90_0+(AthetaR90_1-AthetaR90_0)/100*(AE2495-450),AthetaR90_1+(AthetaR90_2-AthetaR90_1)/100*(AE2495-450)))))</f>
        <v>1.3</v>
      </c>
      <c r="AK2495" s="3">
        <f>IF(AF2495&lt;=450,AthetaR120_0,IF(AF2495&gt;=650,AthetaR120_2,(IF(AF2495&lt;=550,AthetaR120_0+(AthetaR120_1-AthetaR120_0)/100*(AF2495-450),AthetaR120_1+(AthetaR120_2-AthetaR120_1)/100*(AF2495-450)))))</f>
        <v>1.54</v>
      </c>
      <c r="AL2495" s="24">
        <f t="shared" si="1208"/>
        <v>810.40243301380747</v>
      </c>
      <c r="AM2495" s="14">
        <f t="shared" si="1209"/>
        <v>668.9140080728547</v>
      </c>
    </row>
    <row r="2496" spans="2:39" x14ac:dyDescent="0.25">
      <c r="B2496" s="3">
        <f t="shared" si="1192"/>
        <v>12390</v>
      </c>
      <c r="C2496" s="14">
        <f t="shared" si="1193"/>
        <v>206.5</v>
      </c>
      <c r="D2496" s="11">
        <f t="shared" si="1194"/>
        <v>1130.3041344821493</v>
      </c>
      <c r="E2496" s="11">
        <f t="shared" si="1180"/>
        <v>976.02397955483104</v>
      </c>
      <c r="F2496" s="11">
        <f t="shared" si="1195"/>
        <v>529.34434958528004</v>
      </c>
      <c r="G2496" s="11">
        <f t="shared" si="1181"/>
        <v>810.6171435050627</v>
      </c>
      <c r="H2496" s="11">
        <f t="shared" si="1182"/>
        <v>694.51102385155139</v>
      </c>
      <c r="I2496" s="24">
        <f t="shared" si="1196"/>
        <v>529.34434958528004</v>
      </c>
      <c r="J2496" s="12">
        <f t="shared" si="1183"/>
        <v>0.16756356461455779</v>
      </c>
      <c r="K2496" s="24">
        <f t="shared" si="1184"/>
        <v>689.91785778325232</v>
      </c>
      <c r="L2496" s="12">
        <f t="shared" si="1197"/>
        <v>0.15031279961577193</v>
      </c>
      <c r="M2496" s="24">
        <f t="shared" si="1198"/>
        <v>810.6171435050627</v>
      </c>
      <c r="N2496" s="12">
        <f t="shared" si="1185"/>
        <v>0.50122232247162923</v>
      </c>
      <c r="O2496" s="24">
        <f t="shared" si="1186"/>
        <v>768.82114222506436</v>
      </c>
      <c r="P2496" s="12">
        <f t="shared" si="1199"/>
        <v>0.21475102963223791</v>
      </c>
      <c r="Q2496" s="24">
        <f t="shared" si="1200"/>
        <v>694.51102385155139</v>
      </c>
      <c r="R2496" s="12">
        <f t="shared" si="1187"/>
        <v>0.2196360157062118</v>
      </c>
      <c r="S2496" s="24">
        <f t="shared" si="1188"/>
        <v>964.97231784942403</v>
      </c>
      <c r="T2496" s="12">
        <f t="shared" si="1201"/>
        <v>0.14017666476688473</v>
      </c>
      <c r="W2496" s="24">
        <f t="shared" si="1202"/>
        <v>867.00111927782348</v>
      </c>
      <c r="X2496" s="24">
        <f t="shared" si="1203"/>
        <v>676.02833340361894</v>
      </c>
      <c r="Y2496" s="13">
        <f t="shared" si="1189"/>
        <v>0.3857988786776444</v>
      </c>
      <c r="Z2496" s="24">
        <f t="shared" si="1190"/>
        <v>2725.5715069251892</v>
      </c>
      <c r="AA2496" s="24">
        <f t="shared" si="1191"/>
        <v>20693.423614365511</v>
      </c>
      <c r="AB2496" s="24">
        <f t="shared" si="1204"/>
        <v>810.6171435050627</v>
      </c>
      <c r="AC2496" s="24">
        <f t="shared" si="1205"/>
        <v>694.51102385155139</v>
      </c>
      <c r="AE2496" s="14">
        <f t="shared" si="1206"/>
        <v>206.5</v>
      </c>
      <c r="AF2496" s="24">
        <f t="shared" si="1210"/>
        <v>500</v>
      </c>
      <c r="AG2496" s="3">
        <f t="shared" si="1207"/>
        <v>-1</v>
      </c>
      <c r="AH2496" s="3">
        <f>IF(AC2496&lt;=450,AthetaR30_0,IF(AC2496&gt;=650,AthetaR30_2,(IF(AC2496&lt;=550,AthetaR30_0+(AthetaR30_1-AthetaR30_0)/100*(AC2496-450),AthetaR30_1+(AthetaR30_2-AthetaR30_1)/100*(AC2496-450)))))</f>
        <v>0</v>
      </c>
      <c r="AI2496" s="3">
        <f>IF(AD2496&lt;=450,AthetaR60_0,IF(AD2496&gt;=650,AthetaR60_2,(IF(AD2496&lt;=550,AthetaR60_0+(AthetaR60_1-AthetaR60_0)/100*(AD2496-450),AthetaR60_1+(AthetaR60_2-AthetaR60_1)/100*(AD2496-450)))))</f>
        <v>0.5</v>
      </c>
      <c r="AJ2496" s="3">
        <f>IF(AE2496&lt;=450,AthetaR90_0,IF(AE2496&gt;=650,AthetaR90_2,(IF(AE2496&lt;=550,AthetaR90_0+(AthetaR90_1-AthetaR90_0)/100*(AE2496-450),AthetaR90_1+(AthetaR90_2-AthetaR90_1)/100*(AE2496-450)))))</f>
        <v>1.3</v>
      </c>
      <c r="AK2496" s="3">
        <f>IF(AF2496&lt;=450,AthetaR120_0,IF(AF2496&gt;=650,AthetaR120_2,(IF(AF2496&lt;=550,AthetaR120_0+(AthetaR120_1-AthetaR120_0)/100*(AF2496-450),AthetaR120_1+(AthetaR120_2-AthetaR120_1)/100*(AF2496-450)))))</f>
        <v>1.54</v>
      </c>
      <c r="AL2496" s="24">
        <f t="shared" si="1208"/>
        <v>810.6171435050627</v>
      </c>
      <c r="AM2496" s="14">
        <f t="shared" si="1209"/>
        <v>669.02239154112078</v>
      </c>
    </row>
    <row r="2497" spans="2:39" x14ac:dyDescent="0.25">
      <c r="B2497" s="3">
        <f t="shared" si="1192"/>
        <v>12395</v>
      </c>
      <c r="C2497" s="14">
        <f t="shared" si="1193"/>
        <v>206.58333333333334</v>
      </c>
      <c r="D2497" s="11">
        <f t="shared" si="1194"/>
        <v>1130.3645504492004</v>
      </c>
      <c r="E2497" s="11">
        <f t="shared" si="1180"/>
        <v>976.23777790348311</v>
      </c>
      <c r="F2497" s="11">
        <f t="shared" si="1195"/>
        <v>529.49466238489583</v>
      </c>
      <c r="G2497" s="11">
        <f t="shared" si="1181"/>
        <v>810.83189453469492</v>
      </c>
      <c r="H2497" s="11">
        <f t="shared" si="1182"/>
        <v>694.65120051631823</v>
      </c>
      <c r="I2497" s="24">
        <f t="shared" si="1196"/>
        <v>529.49466238489583</v>
      </c>
      <c r="J2497" s="12">
        <f t="shared" si="1183"/>
        <v>0.16753252976741426</v>
      </c>
      <c r="K2497" s="24">
        <f t="shared" si="1184"/>
        <v>690.04566278498908</v>
      </c>
      <c r="L2497" s="12">
        <f t="shared" si="1197"/>
        <v>0.15026422170481404</v>
      </c>
      <c r="M2497" s="24">
        <f t="shared" si="1198"/>
        <v>810.83189453469492</v>
      </c>
      <c r="N2497" s="12">
        <f t="shared" si="1185"/>
        <v>0.50161515302276194</v>
      </c>
      <c r="O2497" s="24">
        <f t="shared" si="1186"/>
        <v>768.21905428732407</v>
      </c>
      <c r="P2497" s="12">
        <f t="shared" si="1199"/>
        <v>0.21479082656881077</v>
      </c>
      <c r="Q2497" s="24">
        <f t="shared" si="1200"/>
        <v>694.65120051631823</v>
      </c>
      <c r="R2497" s="12">
        <f t="shared" si="1187"/>
        <v>0.21941618748982145</v>
      </c>
      <c r="S2497" s="24">
        <f t="shared" si="1188"/>
        <v>965.93910223268063</v>
      </c>
      <c r="T2497" s="12">
        <f t="shared" si="1201"/>
        <v>0.14002069717848933</v>
      </c>
      <c r="W2497" s="24">
        <f t="shared" si="1202"/>
        <v>867.38691815650111</v>
      </c>
      <c r="X2497" s="24">
        <f t="shared" si="1203"/>
        <v>675.65769240090845</v>
      </c>
      <c r="Y2497" s="13">
        <f t="shared" si="1189"/>
        <v>0.38565541078506921</v>
      </c>
      <c r="Z2497" s="24">
        <f t="shared" si="1190"/>
        <v>2721.2714936745497</v>
      </c>
      <c r="AA2497" s="24">
        <f t="shared" si="1191"/>
        <v>20676.179770773408</v>
      </c>
      <c r="AB2497" s="24">
        <f t="shared" si="1204"/>
        <v>810.83189453469492</v>
      </c>
      <c r="AC2497" s="24">
        <f t="shared" si="1205"/>
        <v>694.65120051631823</v>
      </c>
      <c r="AE2497" s="14">
        <f t="shared" si="1206"/>
        <v>206.58333333333334</v>
      </c>
      <c r="AF2497" s="24">
        <f t="shared" si="1210"/>
        <v>500</v>
      </c>
      <c r="AG2497" s="3">
        <f t="shared" si="1207"/>
        <v>-1</v>
      </c>
      <c r="AH2497" s="3">
        <f>IF(AC2497&lt;=450,AthetaR30_0,IF(AC2497&gt;=650,AthetaR30_2,(IF(AC2497&lt;=550,AthetaR30_0+(AthetaR30_1-AthetaR30_0)/100*(AC2497-450),AthetaR30_1+(AthetaR30_2-AthetaR30_1)/100*(AC2497-450)))))</f>
        <v>0</v>
      </c>
      <c r="AI2497" s="3">
        <f>IF(AD2497&lt;=450,AthetaR60_0,IF(AD2497&gt;=650,AthetaR60_2,(IF(AD2497&lt;=550,AthetaR60_0+(AthetaR60_1-AthetaR60_0)/100*(AD2497-450),AthetaR60_1+(AthetaR60_2-AthetaR60_1)/100*(AD2497-450)))))</f>
        <v>0.5</v>
      </c>
      <c r="AJ2497" s="3">
        <f>IF(AE2497&lt;=450,AthetaR90_0,IF(AE2497&gt;=650,AthetaR90_2,(IF(AE2497&lt;=550,AthetaR90_0+(AthetaR90_1-AthetaR90_0)/100*(AE2497-450),AthetaR90_1+(AthetaR90_2-AthetaR90_1)/100*(AE2497-450)))))</f>
        <v>1.3</v>
      </c>
      <c r="AK2497" s="3">
        <f>IF(AF2497&lt;=450,AthetaR120_0,IF(AF2497&gt;=650,AthetaR120_2,(IF(AF2497&lt;=550,AthetaR120_0+(AthetaR120_1-AthetaR120_0)/100*(AF2497-450),AthetaR120_1+(AthetaR120_2-AthetaR120_1)/100*(AF2497-450)))))</f>
        <v>1.54</v>
      </c>
      <c r="AL2497" s="24">
        <f t="shared" si="1208"/>
        <v>810.83189453469492</v>
      </c>
      <c r="AM2497" s="14">
        <f t="shared" si="1209"/>
        <v>669.1306241411778</v>
      </c>
    </row>
    <row r="2498" spans="2:39" x14ac:dyDescent="0.25">
      <c r="B2498" s="3">
        <f t="shared" si="1192"/>
        <v>12400</v>
      </c>
      <c r="C2498" s="14">
        <f t="shared" si="1193"/>
        <v>206.66666666666666</v>
      </c>
      <c r="D2498" s="11">
        <f t="shared" si="1194"/>
        <v>1130.424942064793</v>
      </c>
      <c r="E2498" s="11">
        <f t="shared" si="1180"/>
        <v>976.45157625213517</v>
      </c>
      <c r="F2498" s="11">
        <f t="shared" si="1195"/>
        <v>529.64492660660062</v>
      </c>
      <c r="G2498" s="11">
        <f t="shared" si="1181"/>
        <v>811.04668536126371</v>
      </c>
      <c r="H2498" s="11">
        <f t="shared" si="1182"/>
        <v>694.79122121349667</v>
      </c>
      <c r="I2498" s="24">
        <f t="shared" si="1196"/>
        <v>529.64492660660062</v>
      </c>
      <c r="J2498" s="12">
        <f t="shared" si="1183"/>
        <v>0.16750149630829214</v>
      </c>
      <c r="K2498" s="24">
        <f t="shared" si="1184"/>
        <v>690.17350942720054</v>
      </c>
      <c r="L2498" s="12">
        <f t="shared" si="1197"/>
        <v>0.15021565800667411</v>
      </c>
      <c r="M2498" s="24">
        <f t="shared" si="1198"/>
        <v>811.04668536126371</v>
      </c>
      <c r="N2498" s="12">
        <f t="shared" si="1185"/>
        <v>0.5020065594538291</v>
      </c>
      <c r="O2498" s="24">
        <f t="shared" si="1186"/>
        <v>767.62008626060458</v>
      </c>
      <c r="P2498" s="12">
        <f t="shared" si="1199"/>
        <v>0.21482988601311273</v>
      </c>
      <c r="Q2498" s="24">
        <f t="shared" si="1200"/>
        <v>694.79122121349667</v>
      </c>
      <c r="R2498" s="12">
        <f t="shared" si="1187"/>
        <v>0.21919562306705304</v>
      </c>
      <c r="S2498" s="24">
        <f t="shared" si="1188"/>
        <v>966.91107328544308</v>
      </c>
      <c r="T2498" s="12">
        <f t="shared" si="1201"/>
        <v>0.13986436356846726</v>
      </c>
      <c r="W2498" s="24">
        <f t="shared" si="1202"/>
        <v>867.77257356728614</v>
      </c>
      <c r="X2498" s="24">
        <f t="shared" si="1203"/>
        <v>675.2892790215235</v>
      </c>
      <c r="Y2498" s="13">
        <f t="shared" si="1189"/>
        <v>0.3855102911355926</v>
      </c>
      <c r="Z2498" s="24">
        <f t="shared" si="1190"/>
        <v>2716.9750671212255</v>
      </c>
      <c r="AA2498" s="24">
        <f t="shared" si="1191"/>
        <v>20658.918845661548</v>
      </c>
      <c r="AB2498" s="24">
        <f t="shared" si="1204"/>
        <v>811.04668536126371</v>
      </c>
      <c r="AC2498" s="24">
        <f t="shared" si="1205"/>
        <v>694.79122121349667</v>
      </c>
      <c r="AE2498" s="14">
        <f t="shared" si="1206"/>
        <v>206.66666666666666</v>
      </c>
      <c r="AF2498" s="24">
        <f t="shared" si="1210"/>
        <v>500</v>
      </c>
      <c r="AG2498" s="3">
        <f t="shared" si="1207"/>
        <v>-1</v>
      </c>
      <c r="AH2498" s="3">
        <f>IF(AC2498&lt;=450,AthetaR30_0,IF(AC2498&gt;=650,AthetaR30_2,(IF(AC2498&lt;=550,AthetaR30_0+(AthetaR30_1-AthetaR30_0)/100*(AC2498-450),AthetaR30_1+(AthetaR30_2-AthetaR30_1)/100*(AC2498-450)))))</f>
        <v>0</v>
      </c>
      <c r="AI2498" s="3">
        <f>IF(AD2498&lt;=450,AthetaR60_0,IF(AD2498&gt;=650,AthetaR60_2,(IF(AD2498&lt;=550,AthetaR60_0+(AthetaR60_1-AthetaR60_0)/100*(AD2498-450),AthetaR60_1+(AthetaR60_2-AthetaR60_1)/100*(AD2498-450)))))</f>
        <v>0.5</v>
      </c>
      <c r="AJ2498" s="3">
        <f>IF(AE2498&lt;=450,AthetaR90_0,IF(AE2498&gt;=650,AthetaR90_2,(IF(AE2498&lt;=550,AthetaR90_0+(AthetaR90_1-AthetaR90_0)/100*(AE2498-450),AthetaR90_1+(AthetaR90_2-AthetaR90_1)/100*(AE2498-450)))))</f>
        <v>1.3</v>
      </c>
      <c r="AK2498" s="3">
        <f>IF(AF2498&lt;=450,AthetaR120_0,IF(AF2498&gt;=650,AthetaR120_2,(IF(AF2498&lt;=550,AthetaR120_0+(AthetaR120_1-AthetaR120_0)/100*(AF2498-450),AthetaR120_1+(AthetaR120_2-AthetaR120_1)/100*(AF2498-450)))))</f>
        <v>1.54</v>
      </c>
      <c r="AL2498" s="24">
        <f t="shared" si="1208"/>
        <v>811.04668536126371</v>
      </c>
      <c r="AM2498" s="14">
        <f t="shared" si="1209"/>
        <v>669.23870566173207</v>
      </c>
    </row>
    <row r="2499" spans="2:39" x14ac:dyDescent="0.25">
      <c r="B2499" s="3">
        <f t="shared" si="1192"/>
        <v>12405</v>
      </c>
      <c r="C2499" s="14">
        <f t="shared" si="1193"/>
        <v>206.75</v>
      </c>
      <c r="D2499" s="11">
        <f t="shared" si="1194"/>
        <v>1130.4853093485494</v>
      </c>
      <c r="E2499" s="11">
        <f t="shared" si="1180"/>
        <v>976.66537460078723</v>
      </c>
      <c r="F2499" s="11">
        <f t="shared" si="1195"/>
        <v>529.79514226460731</v>
      </c>
      <c r="G2499" s="11">
        <f t="shared" si="1181"/>
        <v>811.26151524727686</v>
      </c>
      <c r="H2499" s="11">
        <f t="shared" si="1182"/>
        <v>694.93108557706512</v>
      </c>
      <c r="I2499" s="24">
        <f t="shared" si="1196"/>
        <v>529.79514226460731</v>
      </c>
      <c r="J2499" s="12">
        <f t="shared" si="1183"/>
        <v>0.16747046424765391</v>
      </c>
      <c r="K2499" s="24">
        <f t="shared" si="1184"/>
        <v>690.30139768673143</v>
      </c>
      <c r="L2499" s="12">
        <f t="shared" si="1197"/>
        <v>0.15016710852874049</v>
      </c>
      <c r="M2499" s="24">
        <f t="shared" si="1198"/>
        <v>811.26151524727686</v>
      </c>
      <c r="N2499" s="12">
        <f t="shared" si="1185"/>
        <v>0.50239654813876899</v>
      </c>
      <c r="O2499" s="24">
        <f t="shared" si="1186"/>
        <v>767.02421602804964</v>
      </c>
      <c r="P2499" s="12">
        <f t="shared" si="1199"/>
        <v>0.21486821189345626</v>
      </c>
      <c r="Q2499" s="24">
        <f t="shared" si="1200"/>
        <v>694.93108557706512</v>
      </c>
      <c r="R2499" s="12">
        <f t="shared" si="1187"/>
        <v>0.21897431972636713</v>
      </c>
      <c r="S2499" s="24">
        <f t="shared" si="1188"/>
        <v>967.8882684694795</v>
      </c>
      <c r="T2499" s="12">
        <f t="shared" si="1201"/>
        <v>0.13970766239367077</v>
      </c>
      <c r="W2499" s="24">
        <f t="shared" si="1202"/>
        <v>868.15808385842172</v>
      </c>
      <c r="X2499" s="24">
        <f t="shared" si="1203"/>
        <v>674.92307488338997</v>
      </c>
      <c r="Y2499" s="13">
        <f t="shared" si="1189"/>
        <v>0.38536353474195967</v>
      </c>
      <c r="Z2499" s="24">
        <f t="shared" si="1190"/>
        <v>2712.6822685591378</v>
      </c>
      <c r="AA2499" s="24">
        <f t="shared" si="1191"/>
        <v>20641.641148327279</v>
      </c>
      <c r="AB2499" s="24">
        <f t="shared" si="1204"/>
        <v>811.26151524727686</v>
      </c>
      <c r="AC2499" s="24">
        <f t="shared" si="1205"/>
        <v>694.93108557706512</v>
      </c>
      <c r="AE2499" s="14">
        <f t="shared" si="1206"/>
        <v>206.75</v>
      </c>
      <c r="AF2499" s="24">
        <f t="shared" si="1210"/>
        <v>500</v>
      </c>
      <c r="AG2499" s="3">
        <f t="shared" si="1207"/>
        <v>-1</v>
      </c>
      <c r="AH2499" s="3">
        <f>IF(AC2499&lt;=450,AthetaR30_0,IF(AC2499&gt;=650,AthetaR30_2,(IF(AC2499&lt;=550,AthetaR30_0+(AthetaR30_1-AthetaR30_0)/100*(AC2499-450),AthetaR30_1+(AthetaR30_2-AthetaR30_1)/100*(AC2499-450)))))</f>
        <v>0</v>
      </c>
      <c r="AI2499" s="3">
        <f>IF(AD2499&lt;=450,AthetaR60_0,IF(AD2499&gt;=650,AthetaR60_2,(IF(AD2499&lt;=550,AthetaR60_0+(AthetaR60_1-AthetaR60_0)/100*(AD2499-450),AthetaR60_1+(AthetaR60_2-AthetaR60_1)/100*(AD2499-450)))))</f>
        <v>0.5</v>
      </c>
      <c r="AJ2499" s="3">
        <f>IF(AE2499&lt;=450,AthetaR90_0,IF(AE2499&gt;=650,AthetaR90_2,(IF(AE2499&lt;=550,AthetaR90_0+(AthetaR90_1-AthetaR90_0)/100*(AE2499-450),AthetaR90_1+(AthetaR90_2-AthetaR90_1)/100*(AE2499-450)))))</f>
        <v>1.3</v>
      </c>
      <c r="AK2499" s="3">
        <f>IF(AF2499&lt;=450,AthetaR120_0,IF(AF2499&gt;=650,AthetaR120_2,(IF(AF2499&lt;=550,AthetaR120_0+(AthetaR120_1-AthetaR120_0)/100*(AF2499-450),AthetaR120_1+(AthetaR120_2-AthetaR120_1)/100*(AF2499-450)))))</f>
        <v>1.54</v>
      </c>
      <c r="AL2499" s="24">
        <f t="shared" si="1208"/>
        <v>811.26151524727686</v>
      </c>
      <c r="AM2499" s="14">
        <f t="shared" si="1209"/>
        <v>669.34663588909461</v>
      </c>
    </row>
    <row r="2500" spans="2:39" x14ac:dyDescent="0.25">
      <c r="B2500" s="3">
        <f t="shared" si="1192"/>
        <v>12410</v>
      </c>
      <c r="C2500" s="14">
        <f t="shared" si="1193"/>
        <v>206.83333333333334</v>
      </c>
      <c r="D2500" s="11">
        <f t="shared" si="1194"/>
        <v>1130.5456523200685</v>
      </c>
      <c r="E2500" s="11">
        <f t="shared" si="1180"/>
        <v>976.87917294943941</v>
      </c>
      <c r="F2500" s="11">
        <f t="shared" si="1195"/>
        <v>529.94530937313607</v>
      </c>
      <c r="G2500" s="11">
        <f t="shared" si="1181"/>
        <v>811.47638345917028</v>
      </c>
      <c r="H2500" s="11">
        <f t="shared" si="1182"/>
        <v>695.07079323945879</v>
      </c>
      <c r="I2500" s="24">
        <f t="shared" si="1196"/>
        <v>529.94530937313607</v>
      </c>
      <c r="J2500" s="12">
        <f t="shared" si="1183"/>
        <v>0.1674394335959552</v>
      </c>
      <c r="K2500" s="24">
        <f t="shared" si="1184"/>
        <v>690.42932754040271</v>
      </c>
      <c r="L2500" s="12">
        <f t="shared" si="1197"/>
        <v>0.15011857327837796</v>
      </c>
      <c r="M2500" s="24">
        <f t="shared" si="1198"/>
        <v>811.47638345917028</v>
      </c>
      <c r="N2500" s="12">
        <f t="shared" si="1185"/>
        <v>0.50278512542333764</v>
      </c>
      <c r="O2500" s="24">
        <f t="shared" si="1186"/>
        <v>766.43142166721475</v>
      </c>
      <c r="P2500" s="12">
        <f t="shared" si="1199"/>
        <v>0.21490580811834784</v>
      </c>
      <c r="Q2500" s="24">
        <f t="shared" si="1200"/>
        <v>695.07079323945879</v>
      </c>
      <c r="R2500" s="12">
        <f t="shared" si="1187"/>
        <v>0.21875227475065614</v>
      </c>
      <c r="S2500" s="24">
        <f t="shared" si="1188"/>
        <v>968.87072557676311</v>
      </c>
      <c r="T2500" s="12">
        <f t="shared" si="1201"/>
        <v>0.1395505921065435</v>
      </c>
      <c r="W2500" s="24">
        <f t="shared" si="1202"/>
        <v>868.54344739316366</v>
      </c>
      <c r="X2500" s="24">
        <f t="shared" si="1203"/>
        <v>674.55906179275905</v>
      </c>
      <c r="Y2500" s="13">
        <f t="shared" si="1189"/>
        <v>0.38521515653034971</v>
      </c>
      <c r="Z2500" s="24">
        <f t="shared" si="1190"/>
        <v>2708.3931389068939</v>
      </c>
      <c r="AA2500" s="24">
        <f t="shared" si="1191"/>
        <v>20624.346986748791</v>
      </c>
      <c r="AB2500" s="24">
        <f t="shared" si="1204"/>
        <v>811.47638345917028</v>
      </c>
      <c r="AC2500" s="24">
        <f t="shared" si="1205"/>
        <v>695.07079323945879</v>
      </c>
      <c r="AE2500" s="14">
        <f t="shared" si="1206"/>
        <v>206.83333333333334</v>
      </c>
      <c r="AF2500" s="24">
        <f t="shared" si="1210"/>
        <v>500</v>
      </c>
      <c r="AG2500" s="3">
        <f t="shared" si="1207"/>
        <v>-1</v>
      </c>
      <c r="AH2500" s="3">
        <f>IF(AC2500&lt;=450,AthetaR30_0,IF(AC2500&gt;=650,AthetaR30_2,(IF(AC2500&lt;=550,AthetaR30_0+(AthetaR30_1-AthetaR30_0)/100*(AC2500-450),AthetaR30_1+(AthetaR30_2-AthetaR30_1)/100*(AC2500-450)))))</f>
        <v>0</v>
      </c>
      <c r="AI2500" s="3">
        <f>IF(AD2500&lt;=450,AthetaR60_0,IF(AD2500&gt;=650,AthetaR60_2,(IF(AD2500&lt;=550,AthetaR60_0+(AthetaR60_1-AthetaR60_0)/100*(AD2500-450),AthetaR60_1+(AthetaR60_2-AthetaR60_1)/100*(AD2500-450)))))</f>
        <v>0.5</v>
      </c>
      <c r="AJ2500" s="3">
        <f>IF(AE2500&lt;=450,AthetaR90_0,IF(AE2500&gt;=650,AthetaR90_2,(IF(AE2500&lt;=550,AthetaR90_0+(AthetaR90_1-AthetaR90_0)/100*(AE2500-450),AthetaR90_1+(AthetaR90_2-AthetaR90_1)/100*(AE2500-450)))))</f>
        <v>1.3</v>
      </c>
      <c r="AK2500" s="3">
        <f>IF(AF2500&lt;=450,AthetaR120_0,IF(AF2500&gt;=650,AthetaR120_2,(IF(AF2500&lt;=550,AthetaR120_0+(AthetaR120_1-AthetaR120_0)/100*(AF2500-450),AthetaR120_1+(AthetaR120_2-AthetaR120_1)/100*(AF2500-450)))))</f>
        <v>1.54</v>
      </c>
      <c r="AL2500" s="24">
        <f t="shared" si="1208"/>
        <v>811.47638345917028</v>
      </c>
      <c r="AM2500" s="14">
        <f t="shared" si="1209"/>
        <v>669.45441460718166</v>
      </c>
    </row>
    <row r="2501" spans="2:39" x14ac:dyDescent="0.25">
      <c r="B2501" s="3">
        <f t="shared" si="1192"/>
        <v>12415</v>
      </c>
      <c r="C2501" s="14">
        <f t="shared" si="1193"/>
        <v>206.91666666666666</v>
      </c>
      <c r="D2501" s="11">
        <f t="shared" si="1194"/>
        <v>1130.6059709989252</v>
      </c>
      <c r="E2501" s="11">
        <f t="shared" si="1180"/>
        <v>977.09297129809136</v>
      </c>
      <c r="F2501" s="11">
        <f t="shared" si="1195"/>
        <v>530.09542794641447</v>
      </c>
      <c r="G2501" s="11">
        <f t="shared" si="1181"/>
        <v>811.69128926728865</v>
      </c>
      <c r="H2501" s="11">
        <f t="shared" si="1182"/>
        <v>695.2103438315653</v>
      </c>
      <c r="I2501" s="24">
        <f t="shared" si="1196"/>
        <v>530.09542794641447</v>
      </c>
      <c r="J2501" s="12">
        <f t="shared" si="1183"/>
        <v>0.16740840436364529</v>
      </c>
      <c r="K2501" s="24">
        <f t="shared" si="1184"/>
        <v>690.55729896501111</v>
      </c>
      <c r="L2501" s="12">
        <f t="shared" si="1197"/>
        <v>0.15007005226293285</v>
      </c>
      <c r="M2501" s="24">
        <f t="shared" si="1198"/>
        <v>811.69128926728865</v>
      </c>
      <c r="N2501" s="12">
        <f t="shared" si="1185"/>
        <v>0.50317229762516025</v>
      </c>
      <c r="O2501" s="24">
        <f t="shared" si="1186"/>
        <v>765.84168144806222</v>
      </c>
      <c r="P2501" s="12">
        <f t="shared" si="1199"/>
        <v>0.21494267857657198</v>
      </c>
      <c r="Q2501" s="24">
        <f t="shared" si="1200"/>
        <v>695.2103438315653</v>
      </c>
      <c r="R2501" s="12">
        <f t="shared" si="1187"/>
        <v>0.21852948541732808</v>
      </c>
      <c r="S2501" s="24">
        <f t="shared" si="1188"/>
        <v>969.85848273282886</v>
      </c>
      <c r="T2501" s="12">
        <f t="shared" si="1201"/>
        <v>0.13939315115515857</v>
      </c>
      <c r="W2501" s="24">
        <f t="shared" si="1202"/>
        <v>868.92866254969397</v>
      </c>
      <c r="X2501" s="24">
        <f t="shared" si="1203"/>
        <v>674.19722174192532</v>
      </c>
      <c r="Y2501" s="13">
        <f t="shared" si="1189"/>
        <v>0.38506517134080803</v>
      </c>
      <c r="Z2501" s="24">
        <f t="shared" si="1190"/>
        <v>2704.1077187099345</v>
      </c>
      <c r="AA2501" s="24">
        <f t="shared" si="1191"/>
        <v>20607.036667588112</v>
      </c>
      <c r="AB2501" s="24">
        <f t="shared" si="1204"/>
        <v>811.69128926728865</v>
      </c>
      <c r="AC2501" s="24">
        <f t="shared" si="1205"/>
        <v>695.2103438315653</v>
      </c>
      <c r="AE2501" s="14">
        <f t="shared" si="1206"/>
        <v>206.91666666666666</v>
      </c>
      <c r="AF2501" s="24">
        <f t="shared" si="1210"/>
        <v>500</v>
      </c>
      <c r="AG2501" s="3">
        <f t="shared" si="1207"/>
        <v>-1</v>
      </c>
      <c r="AH2501" s="3">
        <f>IF(AC2501&lt;=450,AthetaR30_0,IF(AC2501&gt;=650,AthetaR30_2,(IF(AC2501&lt;=550,AthetaR30_0+(AthetaR30_1-AthetaR30_0)/100*(AC2501-450),AthetaR30_1+(AthetaR30_2-AthetaR30_1)/100*(AC2501-450)))))</f>
        <v>0</v>
      </c>
      <c r="AI2501" s="3">
        <f>IF(AD2501&lt;=450,AthetaR60_0,IF(AD2501&gt;=650,AthetaR60_2,(IF(AD2501&lt;=550,AthetaR60_0+(AthetaR60_1-AthetaR60_0)/100*(AD2501-450),AthetaR60_1+(AthetaR60_2-AthetaR60_1)/100*(AD2501-450)))))</f>
        <v>0.5</v>
      </c>
      <c r="AJ2501" s="3">
        <f>IF(AE2501&lt;=450,AthetaR90_0,IF(AE2501&gt;=650,AthetaR90_2,(IF(AE2501&lt;=550,AthetaR90_0+(AthetaR90_1-AthetaR90_0)/100*(AE2501-450),AthetaR90_1+(AthetaR90_2-AthetaR90_1)/100*(AE2501-450)))))</f>
        <v>1.3</v>
      </c>
      <c r="AK2501" s="3">
        <f>IF(AF2501&lt;=450,AthetaR120_0,IF(AF2501&gt;=650,AthetaR120_2,(IF(AF2501&lt;=550,AthetaR120_0+(AthetaR120_1-AthetaR120_0)/100*(AF2501-450),AthetaR120_1+(AthetaR120_2-AthetaR120_1)/100*(AF2501-450)))))</f>
        <v>1.54</v>
      </c>
      <c r="AL2501" s="24">
        <f t="shared" si="1208"/>
        <v>811.69128926728865</v>
      </c>
      <c r="AM2501" s="14">
        <f t="shared" si="1209"/>
        <v>669.5620415975161</v>
      </c>
    </row>
    <row r="2502" spans="2:39" x14ac:dyDescent="0.25">
      <c r="B2502" s="3">
        <f t="shared" si="1192"/>
        <v>12420</v>
      </c>
      <c r="C2502" s="14">
        <f t="shared" si="1193"/>
        <v>207</v>
      </c>
      <c r="D2502" s="11">
        <f t="shared" si="1194"/>
        <v>1130.6662654046711</v>
      </c>
      <c r="E2502" s="11">
        <f t="shared" si="1180"/>
        <v>977.30676964674353</v>
      </c>
      <c r="F2502" s="11">
        <f t="shared" si="1195"/>
        <v>530.24549799867737</v>
      </c>
      <c r="G2502" s="11">
        <f t="shared" si="1181"/>
        <v>811.90623194586522</v>
      </c>
      <c r="H2502" s="11">
        <f t="shared" si="1182"/>
        <v>695.3497369827204</v>
      </c>
      <c r="I2502" s="24">
        <f t="shared" si="1196"/>
        <v>530.24549799867737</v>
      </c>
      <c r="J2502" s="12">
        <f t="shared" si="1183"/>
        <v>0.16737737656116664</v>
      </c>
      <c r="K2502" s="24">
        <f t="shared" si="1184"/>
        <v>690.68531193732974</v>
      </c>
      <c r="L2502" s="12">
        <f t="shared" si="1197"/>
        <v>0.15002154548972807</v>
      </c>
      <c r="M2502" s="24">
        <f t="shared" si="1198"/>
        <v>811.90623194586522</v>
      </c>
      <c r="N2502" s="12">
        <f t="shared" si="1185"/>
        <v>0.50355807103378247</v>
      </c>
      <c r="O2502" s="24">
        <f t="shared" si="1186"/>
        <v>765.2549738309832</v>
      </c>
      <c r="P2502" s="12">
        <f t="shared" si="1199"/>
        <v>0.21497882713725344</v>
      </c>
      <c r="Q2502" s="24">
        <f t="shared" si="1200"/>
        <v>695.3497369827204</v>
      </c>
      <c r="R2502" s="12">
        <f t="shared" si="1187"/>
        <v>0.2183059489983922</v>
      </c>
      <c r="S2502" s="24">
        <f t="shared" si="1188"/>
        <v>970.85157840016814</v>
      </c>
      <c r="T2502" s="12">
        <f t="shared" si="1201"/>
        <v>0.13923533798324694</v>
      </c>
      <c r="W2502" s="24">
        <f t="shared" si="1202"/>
        <v>869.31372772103475</v>
      </c>
      <c r="X2502" s="24">
        <f t="shared" si="1203"/>
        <v>673.83753690697426</v>
      </c>
      <c r="Y2502" s="13">
        <f t="shared" si="1189"/>
        <v>0.38491359392766517</v>
      </c>
      <c r="Z2502" s="24">
        <f t="shared" si="1190"/>
        <v>2699.8260481427196</v>
      </c>
      <c r="AA2502" s="24">
        <f t="shared" si="1191"/>
        <v>20589.710496193347</v>
      </c>
      <c r="AB2502" s="24">
        <f t="shared" si="1204"/>
        <v>811.90623194586522</v>
      </c>
      <c r="AC2502" s="24">
        <f t="shared" si="1205"/>
        <v>695.3497369827204</v>
      </c>
      <c r="AE2502" s="14">
        <f t="shared" si="1206"/>
        <v>207</v>
      </c>
      <c r="AF2502" s="24">
        <f t="shared" si="1210"/>
        <v>500</v>
      </c>
      <c r="AG2502" s="3">
        <f t="shared" si="1207"/>
        <v>-1</v>
      </c>
      <c r="AH2502" s="3">
        <f>IF(AC2502&lt;=450,AthetaR30_0,IF(AC2502&gt;=650,AthetaR30_2,(IF(AC2502&lt;=550,AthetaR30_0+(AthetaR30_1-AthetaR30_0)/100*(AC2502-450),AthetaR30_1+(AthetaR30_2-AthetaR30_1)/100*(AC2502-450)))))</f>
        <v>0</v>
      </c>
      <c r="AI2502" s="3">
        <f>IF(AD2502&lt;=450,AthetaR60_0,IF(AD2502&gt;=650,AthetaR60_2,(IF(AD2502&lt;=550,AthetaR60_0+(AthetaR60_1-AthetaR60_0)/100*(AD2502-450),AthetaR60_1+(AthetaR60_2-AthetaR60_1)/100*(AD2502-450)))))</f>
        <v>0.5</v>
      </c>
      <c r="AJ2502" s="3">
        <f>IF(AE2502&lt;=450,AthetaR90_0,IF(AE2502&gt;=650,AthetaR90_2,(IF(AE2502&lt;=550,AthetaR90_0+(AthetaR90_1-AthetaR90_0)/100*(AE2502-450),AthetaR90_1+(AthetaR90_2-AthetaR90_1)/100*(AE2502-450)))))</f>
        <v>1.3</v>
      </c>
      <c r="AK2502" s="3">
        <f>IF(AF2502&lt;=450,AthetaR120_0,IF(AF2502&gt;=650,AthetaR120_2,(IF(AF2502&lt;=550,AthetaR120_0+(AthetaR120_1-AthetaR120_0)/100*(AF2502-450),AthetaR120_1+(AthetaR120_2-AthetaR120_1)/100*(AF2502-450)))))</f>
        <v>1.54</v>
      </c>
      <c r="AL2502" s="24">
        <f t="shared" si="1208"/>
        <v>811.90623194586522</v>
      </c>
      <c r="AM2502" s="14">
        <f t="shared" si="1209"/>
        <v>669.66951663922748</v>
      </c>
    </row>
    <row r="2503" spans="2:39" x14ac:dyDescent="0.25">
      <c r="B2503" s="3">
        <f t="shared" si="1192"/>
        <v>12425</v>
      </c>
      <c r="C2503" s="14">
        <f t="shared" si="1193"/>
        <v>207.08333333333334</v>
      </c>
      <c r="D2503" s="11">
        <f t="shared" si="1194"/>
        <v>1130.7265355568338</v>
      </c>
      <c r="E2503" s="11">
        <f t="shared" si="1180"/>
        <v>977.5205679953956</v>
      </c>
      <c r="F2503" s="11">
        <f t="shared" si="1195"/>
        <v>530.39551954416709</v>
      </c>
      <c r="G2503" s="11">
        <f t="shared" si="1181"/>
        <v>812.12121077300242</v>
      </c>
      <c r="H2503" s="11">
        <f t="shared" si="1182"/>
        <v>695.48897232070362</v>
      </c>
      <c r="I2503" s="24">
        <f t="shared" si="1196"/>
        <v>530.39551954416709</v>
      </c>
      <c r="J2503" s="12">
        <f t="shared" si="1183"/>
        <v>0.16734635019895483</v>
      </c>
      <c r="K2503" s="24">
        <f t="shared" si="1184"/>
        <v>690.81336643410873</v>
      </c>
      <c r="L2503" s="12">
        <f t="shared" si="1197"/>
        <v>0.14997305296607893</v>
      </c>
      <c r="M2503" s="24">
        <f t="shared" si="1198"/>
        <v>812.12121077300242</v>
      </c>
      <c r="N2503" s="12">
        <f t="shared" si="1185"/>
        <v>0.50394245191072462</v>
      </c>
      <c r="O2503" s="24">
        <f t="shared" si="1186"/>
        <v>764.67127746484016</v>
      </c>
      <c r="P2503" s="12">
        <f t="shared" si="1199"/>
        <v>0.21501425764997745</v>
      </c>
      <c r="Q2503" s="24">
        <f t="shared" si="1200"/>
        <v>695.48897232070362</v>
      </c>
      <c r="R2503" s="12">
        <f t="shared" si="1187"/>
        <v>0.21808166276054708</v>
      </c>
      <c r="S2503" s="24">
        <f t="shared" si="1188"/>
        <v>971.85005138166071</v>
      </c>
      <c r="T2503" s="12">
        <f t="shared" si="1201"/>
        <v>0.13907715103025264</v>
      </c>
      <c r="W2503" s="24">
        <f t="shared" si="1202"/>
        <v>869.6986413149624</v>
      </c>
      <c r="X2503" s="24">
        <f t="shared" si="1203"/>
        <v>673.4799896455628</v>
      </c>
      <c r="Y2503" s="13">
        <f t="shared" si="1189"/>
        <v>0.38476043895996609</v>
      </c>
      <c r="Z2503" s="24">
        <f t="shared" si="1190"/>
        <v>2695.5481670108297</v>
      </c>
      <c r="AA2503" s="24">
        <f t="shared" si="1191"/>
        <v>20572.368776601634</v>
      </c>
      <c r="AB2503" s="24">
        <f t="shared" si="1204"/>
        <v>812.12121077300242</v>
      </c>
      <c r="AC2503" s="24">
        <f t="shared" si="1205"/>
        <v>695.48897232070362</v>
      </c>
      <c r="AE2503" s="14">
        <f t="shared" si="1206"/>
        <v>207.08333333333334</v>
      </c>
      <c r="AF2503" s="24">
        <f t="shared" si="1210"/>
        <v>500</v>
      </c>
      <c r="AG2503" s="3">
        <f t="shared" si="1207"/>
        <v>-1</v>
      </c>
      <c r="AH2503" s="3">
        <f>IF(AC2503&lt;=450,AthetaR30_0,IF(AC2503&gt;=650,AthetaR30_2,(IF(AC2503&lt;=550,AthetaR30_0+(AthetaR30_1-AthetaR30_0)/100*(AC2503-450),AthetaR30_1+(AthetaR30_2-AthetaR30_1)/100*(AC2503-450)))))</f>
        <v>0</v>
      </c>
      <c r="AI2503" s="3">
        <f>IF(AD2503&lt;=450,AthetaR60_0,IF(AD2503&gt;=650,AthetaR60_2,(IF(AD2503&lt;=550,AthetaR60_0+(AthetaR60_1-AthetaR60_0)/100*(AD2503-450),AthetaR60_1+(AthetaR60_2-AthetaR60_1)/100*(AD2503-450)))))</f>
        <v>0.5</v>
      </c>
      <c r="AJ2503" s="3">
        <f>IF(AE2503&lt;=450,AthetaR90_0,IF(AE2503&gt;=650,AthetaR90_2,(IF(AE2503&lt;=550,AthetaR90_0+(AthetaR90_1-AthetaR90_0)/100*(AE2503-450),AthetaR90_1+(AthetaR90_2-AthetaR90_1)/100*(AE2503-450)))))</f>
        <v>1.3</v>
      </c>
      <c r="AK2503" s="3">
        <f>IF(AF2503&lt;=450,AthetaR120_0,IF(AF2503&gt;=650,AthetaR120_2,(IF(AF2503&lt;=550,AthetaR120_0+(AthetaR120_1-AthetaR120_0)/100*(AF2503-450),AthetaR120_1+(AthetaR120_2-AthetaR120_1)/100*(AF2503-450)))))</f>
        <v>1.54</v>
      </c>
      <c r="AL2503" s="24">
        <f t="shared" si="1208"/>
        <v>812.12121077300242</v>
      </c>
      <c r="AM2503" s="14">
        <f t="shared" si="1209"/>
        <v>669.77683950905327</v>
      </c>
    </row>
    <row r="2504" spans="2:39" x14ac:dyDescent="0.25">
      <c r="B2504" s="3">
        <f t="shared" si="1192"/>
        <v>12430</v>
      </c>
      <c r="C2504" s="14">
        <f t="shared" si="1193"/>
        <v>207.16666666666666</v>
      </c>
      <c r="D2504" s="11">
        <f t="shared" si="1194"/>
        <v>1130.7867814749181</v>
      </c>
      <c r="E2504" s="11">
        <f t="shared" si="1180"/>
        <v>977.73436634404766</v>
      </c>
      <c r="F2504" s="11">
        <f t="shared" si="1195"/>
        <v>530.54549259713315</v>
      </c>
      <c r="G2504" s="11">
        <f t="shared" si="1181"/>
        <v>812.33622503065237</v>
      </c>
      <c r="H2504" s="11">
        <f t="shared" si="1182"/>
        <v>695.6280494717339</v>
      </c>
      <c r="I2504" s="24">
        <f t="shared" si="1196"/>
        <v>530.54549259713315</v>
      </c>
      <c r="J2504" s="12">
        <f t="shared" si="1183"/>
        <v>0.16731532528743909</v>
      </c>
      <c r="K2504" s="24">
        <f t="shared" si="1184"/>
        <v>690.94146243207365</v>
      </c>
      <c r="L2504" s="12">
        <f t="shared" si="1197"/>
        <v>0.14992457469925888</v>
      </c>
      <c r="M2504" s="24">
        <f t="shared" si="1198"/>
        <v>812.33622503065237</v>
      </c>
      <c r="N2504" s="12">
        <f t="shared" si="1185"/>
        <v>0.50432544648953759</v>
      </c>
      <c r="O2504" s="24">
        <f t="shared" si="1186"/>
        <v>764.0905711850329</v>
      </c>
      <c r="P2504" s="12">
        <f t="shared" si="1199"/>
        <v>0.21504897394475855</v>
      </c>
      <c r="Q2504" s="24">
        <f t="shared" si="1200"/>
        <v>695.6280494717339</v>
      </c>
      <c r="R2504" s="12">
        <f t="shared" si="1187"/>
        <v>0.21785662396527034</v>
      </c>
      <c r="S2504" s="24">
        <f t="shared" si="1188"/>
        <v>972.85394082404673</v>
      </c>
      <c r="T2504" s="12">
        <f t="shared" si="1201"/>
        <v>0.13891858873132346</v>
      </c>
      <c r="W2504" s="24">
        <f t="shared" si="1202"/>
        <v>870.08340175392232</v>
      </c>
      <c r="X2504" s="24">
        <f t="shared" si="1203"/>
        <v>673.12456249472962</v>
      </c>
      <c r="Y2504" s="13">
        <f t="shared" si="1189"/>
        <v>0.38460572102188406</v>
      </c>
      <c r="Z2504" s="24">
        <f t="shared" si="1190"/>
        <v>2691.2741147531333</v>
      </c>
      <c r="AA2504" s="24">
        <f t="shared" si="1191"/>
        <v>20555.011811541171</v>
      </c>
      <c r="AB2504" s="24">
        <f t="shared" si="1204"/>
        <v>812.33622503065237</v>
      </c>
      <c r="AC2504" s="24">
        <f t="shared" si="1205"/>
        <v>695.6280494717339</v>
      </c>
      <c r="AE2504" s="14">
        <f t="shared" si="1206"/>
        <v>207.16666666666666</v>
      </c>
      <c r="AF2504" s="24">
        <f t="shared" si="1210"/>
        <v>500</v>
      </c>
      <c r="AG2504" s="3">
        <f t="shared" si="1207"/>
        <v>-1</v>
      </c>
      <c r="AH2504" s="3">
        <f>IF(AC2504&lt;=450,AthetaR30_0,IF(AC2504&gt;=650,AthetaR30_2,(IF(AC2504&lt;=550,AthetaR30_0+(AthetaR30_1-AthetaR30_0)/100*(AC2504-450),AthetaR30_1+(AthetaR30_2-AthetaR30_1)/100*(AC2504-450)))))</f>
        <v>0</v>
      </c>
      <c r="AI2504" s="3">
        <f>IF(AD2504&lt;=450,AthetaR60_0,IF(AD2504&gt;=650,AthetaR60_2,(IF(AD2504&lt;=550,AthetaR60_0+(AthetaR60_1-AthetaR60_0)/100*(AD2504-450),AthetaR60_1+(AthetaR60_2-AthetaR60_1)/100*(AD2504-450)))))</f>
        <v>0.5</v>
      </c>
      <c r="AJ2504" s="3">
        <f>IF(AE2504&lt;=450,AthetaR90_0,IF(AE2504&gt;=650,AthetaR90_2,(IF(AE2504&lt;=550,AthetaR90_0+(AthetaR90_1-AthetaR90_0)/100*(AE2504-450),AthetaR90_1+(AthetaR90_2-AthetaR90_1)/100*(AE2504-450)))))</f>
        <v>1.3</v>
      </c>
      <c r="AK2504" s="3">
        <f>IF(AF2504&lt;=450,AthetaR120_0,IF(AF2504&gt;=650,AthetaR120_2,(IF(AF2504&lt;=550,AthetaR120_0+(AthetaR120_1-AthetaR120_0)/100*(AF2504-450),AthetaR120_1+(AthetaR120_2-AthetaR120_1)/100*(AF2504-450)))))</f>
        <v>1.54</v>
      </c>
      <c r="AL2504" s="24">
        <f t="shared" si="1208"/>
        <v>812.33622503065237</v>
      </c>
      <c r="AM2504" s="14">
        <f t="shared" si="1209"/>
        <v>669.88400998133943</v>
      </c>
    </row>
    <row r="2505" spans="2:39" x14ac:dyDescent="0.25">
      <c r="B2505" s="3">
        <f t="shared" si="1192"/>
        <v>12435</v>
      </c>
      <c r="C2505" s="14">
        <f t="shared" si="1193"/>
        <v>207.25</v>
      </c>
      <c r="D2505" s="11">
        <f t="shared" si="1194"/>
        <v>1130.8470031784043</v>
      </c>
      <c r="E2505" s="11">
        <f t="shared" si="1180"/>
        <v>977.94816469269972</v>
      </c>
      <c r="F2505" s="11">
        <f t="shared" si="1195"/>
        <v>530.69541717183245</v>
      </c>
      <c r="G2505" s="11">
        <f t="shared" si="1181"/>
        <v>812.55127400459708</v>
      </c>
      <c r="H2505" s="11">
        <f t="shared" si="1182"/>
        <v>695.76696806046527</v>
      </c>
      <c r="I2505" s="24">
        <f t="shared" si="1196"/>
        <v>530.69541717183245</v>
      </c>
      <c r="J2505" s="12">
        <f t="shared" si="1183"/>
        <v>0.16728430183704168</v>
      </c>
      <c r="K2505" s="24">
        <f t="shared" si="1184"/>
        <v>691.069599907927</v>
      </c>
      <c r="L2505" s="12">
        <f t="shared" si="1197"/>
        <v>0.14987611069655274</v>
      </c>
      <c r="M2505" s="24">
        <f t="shared" si="1198"/>
        <v>812.55127400459708</v>
      </c>
      <c r="N2505" s="12">
        <f t="shared" si="1185"/>
        <v>0.5047070609758596</v>
      </c>
      <c r="O2505" s="24">
        <f t="shared" si="1186"/>
        <v>763.5128340115873</v>
      </c>
      <c r="P2505" s="12">
        <f t="shared" si="1199"/>
        <v>0.21508297983227964</v>
      </c>
      <c r="Q2505" s="24">
        <f t="shared" si="1200"/>
        <v>695.76696806046527</v>
      </c>
      <c r="R2505" s="12">
        <f t="shared" si="1187"/>
        <v>0.21763082986891091</v>
      </c>
      <c r="S2505" s="24">
        <f t="shared" si="1188"/>
        <v>973.86328622143537</v>
      </c>
      <c r="T2505" s="12">
        <f t="shared" si="1201"/>
        <v>0.13875964951741832</v>
      </c>
      <c r="W2505" s="24">
        <f t="shared" si="1202"/>
        <v>870.46800747494422</v>
      </c>
      <c r="X2505" s="24">
        <f t="shared" si="1203"/>
        <v>672.77123816873495</v>
      </c>
      <c r="Y2505" s="13">
        <f t="shared" si="1189"/>
        <v>0.38444945461314423</v>
      </c>
      <c r="Z2505" s="24">
        <f t="shared" si="1190"/>
        <v>2687.0039304438878</v>
      </c>
      <c r="AA2505" s="24">
        <f t="shared" si="1191"/>
        <v>20537.639902433952</v>
      </c>
      <c r="AB2505" s="24">
        <f t="shared" si="1204"/>
        <v>812.55127400459708</v>
      </c>
      <c r="AC2505" s="24">
        <f t="shared" si="1205"/>
        <v>695.76696806046527</v>
      </c>
      <c r="AE2505" s="14">
        <f t="shared" si="1206"/>
        <v>207.25</v>
      </c>
      <c r="AF2505" s="24">
        <f t="shared" si="1210"/>
        <v>500</v>
      </c>
      <c r="AG2505" s="3">
        <f t="shared" si="1207"/>
        <v>-1</v>
      </c>
      <c r="AH2505" s="3">
        <f>IF(AC2505&lt;=450,AthetaR30_0,IF(AC2505&gt;=650,AthetaR30_2,(IF(AC2505&lt;=550,AthetaR30_0+(AthetaR30_1-AthetaR30_0)/100*(AC2505-450),AthetaR30_1+(AthetaR30_2-AthetaR30_1)/100*(AC2505-450)))))</f>
        <v>0</v>
      </c>
      <c r="AI2505" s="3">
        <f>IF(AD2505&lt;=450,AthetaR60_0,IF(AD2505&gt;=650,AthetaR60_2,(IF(AD2505&lt;=550,AthetaR60_0+(AthetaR60_1-AthetaR60_0)/100*(AD2505-450),AthetaR60_1+(AthetaR60_2-AthetaR60_1)/100*(AD2505-450)))))</f>
        <v>0.5</v>
      </c>
      <c r="AJ2505" s="3">
        <f>IF(AE2505&lt;=450,AthetaR90_0,IF(AE2505&gt;=650,AthetaR90_2,(IF(AE2505&lt;=550,AthetaR90_0+(AthetaR90_1-AthetaR90_0)/100*(AE2505-450),AthetaR90_1+(AthetaR90_2-AthetaR90_1)/100*(AE2505-450)))))</f>
        <v>1.3</v>
      </c>
      <c r="AK2505" s="3">
        <f>IF(AF2505&lt;=450,AthetaR120_0,IF(AF2505&gt;=650,AthetaR120_2,(IF(AF2505&lt;=550,AthetaR120_0+(AthetaR120_1-AthetaR120_0)/100*(AF2505-450),AthetaR120_1+(AthetaR120_2-AthetaR120_1)/100*(AF2505-450)))))</f>
        <v>1.54</v>
      </c>
      <c r="AL2505" s="24">
        <f t="shared" si="1208"/>
        <v>812.55127400459708</v>
      </c>
      <c r="AM2505" s="14">
        <f t="shared" si="1209"/>
        <v>669.99102782804084</v>
      </c>
    </row>
    <row r="2506" spans="2:39" x14ac:dyDescent="0.25">
      <c r="B2506" s="3">
        <f t="shared" si="1192"/>
        <v>12440</v>
      </c>
      <c r="C2506" s="14">
        <f t="shared" si="1193"/>
        <v>207.33333333333334</v>
      </c>
      <c r="D2506" s="11">
        <f t="shared" si="1194"/>
        <v>1130.9072006867498</v>
      </c>
      <c r="E2506" s="11">
        <f t="shared" si="1180"/>
        <v>978.16196304135178</v>
      </c>
      <c r="F2506" s="11">
        <f t="shared" si="1195"/>
        <v>530.84529328252904</v>
      </c>
      <c r="G2506" s="11">
        <f t="shared" si="1181"/>
        <v>812.76635698442931</v>
      </c>
      <c r="H2506" s="11">
        <f t="shared" si="1182"/>
        <v>695.90572770998267</v>
      </c>
      <c r="I2506" s="24">
        <f t="shared" si="1196"/>
        <v>530.84529328252904</v>
      </c>
      <c r="J2506" s="12">
        <f t="shared" si="1183"/>
        <v>0.16725327985817798</v>
      </c>
      <c r="K2506" s="24">
        <f t="shared" si="1184"/>
        <v>691.19777883834831</v>
      </c>
      <c r="L2506" s="12">
        <f t="shared" si="1197"/>
        <v>0.14982766096519559</v>
      </c>
      <c r="M2506" s="24">
        <f t="shared" si="1198"/>
        <v>812.76635698442931</v>
      </c>
      <c r="N2506" s="12">
        <f t="shared" si="1185"/>
        <v>0.50508730154747428</v>
      </c>
      <c r="O2506" s="24">
        <f t="shared" si="1186"/>
        <v>762.93804514726571</v>
      </c>
      <c r="P2506" s="12">
        <f t="shared" si="1199"/>
        <v>0.21511627910377856</v>
      </c>
      <c r="Q2506" s="24">
        <f t="shared" si="1200"/>
        <v>695.90572770998267</v>
      </c>
      <c r="R2506" s="12">
        <f t="shared" si="1187"/>
        <v>0.21740427772278303</v>
      </c>
      <c r="S2506" s="24">
        <f t="shared" si="1188"/>
        <v>974.87812741885614</v>
      </c>
      <c r="T2506" s="12">
        <f t="shared" si="1201"/>
        <v>0.13860033181526515</v>
      </c>
      <c r="W2506" s="24">
        <f t="shared" si="1202"/>
        <v>870.85245692955732</v>
      </c>
      <c r="X2506" s="24">
        <f t="shared" si="1203"/>
        <v>672.41999955693166</v>
      </c>
      <c r="Y2506" s="13">
        <f t="shared" si="1189"/>
        <v>0.38429165414944372</v>
      </c>
      <c r="Z2506" s="24">
        <f t="shared" si="1190"/>
        <v>2682.7376527948618</v>
      </c>
      <c r="AA2506" s="24">
        <f t="shared" si="1191"/>
        <v>20520.253349398336</v>
      </c>
      <c r="AB2506" s="24">
        <f t="shared" si="1204"/>
        <v>812.76635698442931</v>
      </c>
      <c r="AC2506" s="24">
        <f t="shared" si="1205"/>
        <v>695.90572770998267</v>
      </c>
      <c r="AE2506" s="14">
        <f t="shared" si="1206"/>
        <v>207.33333333333334</v>
      </c>
      <c r="AF2506" s="24">
        <f t="shared" si="1210"/>
        <v>500</v>
      </c>
      <c r="AG2506" s="3">
        <f t="shared" si="1207"/>
        <v>-1</v>
      </c>
      <c r="AH2506" s="3">
        <f>IF(AC2506&lt;=450,AthetaR30_0,IF(AC2506&gt;=650,AthetaR30_2,(IF(AC2506&lt;=550,AthetaR30_0+(AthetaR30_1-AthetaR30_0)/100*(AC2506-450),AthetaR30_1+(AthetaR30_2-AthetaR30_1)/100*(AC2506-450)))))</f>
        <v>0</v>
      </c>
      <c r="AI2506" s="3">
        <f>IF(AD2506&lt;=450,AthetaR60_0,IF(AD2506&gt;=650,AthetaR60_2,(IF(AD2506&lt;=550,AthetaR60_0+(AthetaR60_1-AthetaR60_0)/100*(AD2506-450),AthetaR60_1+(AthetaR60_2-AthetaR60_1)/100*(AD2506-450)))))</f>
        <v>0.5</v>
      </c>
      <c r="AJ2506" s="3">
        <f>IF(AE2506&lt;=450,AthetaR90_0,IF(AE2506&gt;=650,AthetaR90_2,(IF(AE2506&lt;=550,AthetaR90_0+(AthetaR90_1-AthetaR90_0)/100*(AE2506-450),AthetaR90_1+(AthetaR90_2-AthetaR90_1)/100*(AE2506-450)))))</f>
        <v>1.3</v>
      </c>
      <c r="AK2506" s="3">
        <f>IF(AF2506&lt;=450,AthetaR120_0,IF(AF2506&gt;=650,AthetaR120_2,(IF(AF2506&lt;=550,AthetaR120_0+(AthetaR120_1-AthetaR120_0)/100*(AF2506-450),AthetaR120_1+(AthetaR120_2-AthetaR120_1)/100*(AF2506-450)))))</f>
        <v>1.54</v>
      </c>
      <c r="AL2506" s="24">
        <f t="shared" si="1208"/>
        <v>812.76635698442931</v>
      </c>
      <c r="AM2506" s="14">
        <f t="shared" si="1209"/>
        <v>670.09789281872281</v>
      </c>
    </row>
    <row r="2507" spans="2:39" x14ac:dyDescent="0.25">
      <c r="B2507" s="3">
        <f t="shared" si="1192"/>
        <v>12445</v>
      </c>
      <c r="C2507" s="14">
        <f t="shared" si="1193"/>
        <v>207.41666666666666</v>
      </c>
      <c r="D2507" s="11">
        <f t="shared" si="1194"/>
        <v>1130.9673740193887</v>
      </c>
      <c r="E2507" s="11">
        <f t="shared" si="1180"/>
        <v>978.37576139000385</v>
      </c>
      <c r="F2507" s="11">
        <f t="shared" si="1195"/>
        <v>530.99512094349427</v>
      </c>
      <c r="G2507" s="11">
        <f t="shared" si="1181"/>
        <v>812.98147326353308</v>
      </c>
      <c r="H2507" s="11">
        <f t="shared" si="1182"/>
        <v>696.04432804179794</v>
      </c>
      <c r="I2507" s="24">
        <f t="shared" si="1196"/>
        <v>530.99512094349427</v>
      </c>
      <c r="J2507" s="12">
        <f t="shared" si="1183"/>
        <v>0.16722225936125681</v>
      </c>
      <c r="K2507" s="24">
        <f t="shared" si="1184"/>
        <v>691.32599919999313</v>
      </c>
      <c r="L2507" s="12">
        <f t="shared" si="1197"/>
        <v>0.14977922551241507</v>
      </c>
      <c r="M2507" s="24">
        <f t="shared" si="1198"/>
        <v>812.98147326353308</v>
      </c>
      <c r="N2507" s="12">
        <f t="shared" si="1185"/>
        <v>0.50546617435437136</v>
      </c>
      <c r="O2507" s="24">
        <f t="shared" si="1186"/>
        <v>762.36618397569919</v>
      </c>
      <c r="P2507" s="12">
        <f t="shared" si="1199"/>
        <v>0.21514887553125336</v>
      </c>
      <c r="Q2507" s="24">
        <f t="shared" si="1200"/>
        <v>696.04432804179794</v>
      </c>
      <c r="R2507" s="12">
        <f t="shared" si="1187"/>
        <v>0.21717696477326198</v>
      </c>
      <c r="S2507" s="24">
        <f t="shared" si="1188"/>
        <v>975.8985046158507</v>
      </c>
      <c r="T2507" s="12">
        <f t="shared" si="1201"/>
        <v>0.1384406340474548</v>
      </c>
      <c r="W2507" s="24">
        <f t="shared" si="1202"/>
        <v>871.2367485837068</v>
      </c>
      <c r="X2507" s="24">
        <f t="shared" si="1203"/>
        <v>672.07082972166393</v>
      </c>
      <c r="Y2507" s="13">
        <f t="shared" si="1189"/>
        <v>0.384132333962867</v>
      </c>
      <c r="Z2507" s="24">
        <f t="shared" si="1190"/>
        <v>2678.4753201574263</v>
      </c>
      <c r="AA2507" s="24">
        <f t="shared" si="1191"/>
        <v>20502.852451251361</v>
      </c>
      <c r="AB2507" s="24">
        <f t="shared" si="1204"/>
        <v>812.98147326353308</v>
      </c>
      <c r="AC2507" s="24">
        <f t="shared" si="1205"/>
        <v>696.04432804179794</v>
      </c>
      <c r="AE2507" s="14">
        <f t="shared" si="1206"/>
        <v>207.41666666666666</v>
      </c>
      <c r="AF2507" s="24">
        <f t="shared" si="1210"/>
        <v>500</v>
      </c>
      <c r="AG2507" s="3">
        <f t="shared" si="1207"/>
        <v>-1</v>
      </c>
      <c r="AH2507" s="3">
        <f>IF(AC2507&lt;=450,AthetaR30_0,IF(AC2507&gt;=650,AthetaR30_2,(IF(AC2507&lt;=550,AthetaR30_0+(AthetaR30_1-AthetaR30_0)/100*(AC2507-450),AthetaR30_1+(AthetaR30_2-AthetaR30_1)/100*(AC2507-450)))))</f>
        <v>0</v>
      </c>
      <c r="AI2507" s="3">
        <f>IF(AD2507&lt;=450,AthetaR60_0,IF(AD2507&gt;=650,AthetaR60_2,(IF(AD2507&lt;=550,AthetaR60_0+(AthetaR60_1-AthetaR60_0)/100*(AD2507-450),AthetaR60_1+(AthetaR60_2-AthetaR60_1)/100*(AD2507-450)))))</f>
        <v>0.5</v>
      </c>
      <c r="AJ2507" s="3">
        <f>IF(AE2507&lt;=450,AthetaR90_0,IF(AE2507&gt;=650,AthetaR90_2,(IF(AE2507&lt;=550,AthetaR90_0+(AthetaR90_1-AthetaR90_0)/100*(AE2507-450),AthetaR90_1+(AthetaR90_2-AthetaR90_1)/100*(AE2507-450)))))</f>
        <v>1.3</v>
      </c>
      <c r="AK2507" s="3">
        <f>IF(AF2507&lt;=450,AthetaR120_0,IF(AF2507&gt;=650,AthetaR120_2,(IF(AF2507&lt;=550,AthetaR120_0+(AthetaR120_1-AthetaR120_0)/100*(AF2507-450),AthetaR120_1+(AthetaR120_2-AthetaR120_1)/100*(AF2507-450)))))</f>
        <v>1.54</v>
      </c>
      <c r="AL2507" s="24">
        <f t="shared" si="1208"/>
        <v>812.98147326353308</v>
      </c>
      <c r="AM2507" s="14">
        <f t="shared" si="1209"/>
        <v>670.20460472056118</v>
      </c>
    </row>
    <row r="2508" spans="2:39" x14ac:dyDescent="0.25">
      <c r="B2508" s="3">
        <f t="shared" si="1192"/>
        <v>12450</v>
      </c>
      <c r="C2508" s="14">
        <f t="shared" si="1193"/>
        <v>207.5</v>
      </c>
      <c r="D2508" s="11">
        <f t="shared" si="1194"/>
        <v>1131.027523195731</v>
      </c>
      <c r="E2508" s="11">
        <f t="shared" si="1180"/>
        <v>978.58955973865591</v>
      </c>
      <c r="F2508" s="11">
        <f t="shared" si="1195"/>
        <v>531.14490016900663</v>
      </c>
      <c r="G2508" s="11">
        <f t="shared" si="1181"/>
        <v>813.19662213906429</v>
      </c>
      <c r="H2508" s="11">
        <f t="shared" si="1182"/>
        <v>696.18276867584541</v>
      </c>
      <c r="I2508" s="24">
        <f t="shared" si="1196"/>
        <v>531.14490016900663</v>
      </c>
      <c r="J2508" s="12">
        <f t="shared" si="1183"/>
        <v>0.16719124035668001</v>
      </c>
      <c r="K2508" s="24">
        <f t="shared" si="1184"/>
        <v>691.45426096949427</v>
      </c>
      <c r="L2508" s="12">
        <f t="shared" si="1197"/>
        <v>0.14973080434543093</v>
      </c>
      <c r="M2508" s="24">
        <f t="shared" si="1198"/>
        <v>813.19662213906429</v>
      </c>
      <c r="N2508" s="12">
        <f t="shared" si="1185"/>
        <v>0.5058436855188071</v>
      </c>
      <c r="O2508" s="24">
        <f t="shared" si="1186"/>
        <v>761.79723005954247</v>
      </c>
      <c r="P2508" s="12">
        <f t="shared" si="1199"/>
        <v>0.21518077286753676</v>
      </c>
      <c r="Q2508" s="24">
        <f t="shared" si="1200"/>
        <v>696.18276867584541</v>
      </c>
      <c r="R2508" s="12">
        <f t="shared" si="1187"/>
        <v>0.21694888826188297</v>
      </c>
      <c r="S2508" s="24">
        <f t="shared" si="1188"/>
        <v>976.92445837010132</v>
      </c>
      <c r="T2508" s="12">
        <f t="shared" si="1201"/>
        <v>0.13828055463248159</v>
      </c>
      <c r="W2508" s="24">
        <f t="shared" si="1202"/>
        <v>871.62088091766964</v>
      </c>
      <c r="X2508" s="24">
        <f t="shared" si="1203"/>
        <v>671.7237118961956</v>
      </c>
      <c r="Y2508" s="13">
        <f t="shared" si="1189"/>
        <v>0.38397150830230303</v>
      </c>
      <c r="Z2508" s="24">
        <f t="shared" si="1190"/>
        <v>2674.216970524657</v>
      </c>
      <c r="AA2508" s="24">
        <f t="shared" si="1191"/>
        <v>20485.437505511298</v>
      </c>
      <c r="AB2508" s="24">
        <f t="shared" si="1204"/>
        <v>813.19662213906429</v>
      </c>
      <c r="AC2508" s="24">
        <f t="shared" si="1205"/>
        <v>696.18276867584541</v>
      </c>
      <c r="AE2508" s="14">
        <f t="shared" si="1206"/>
        <v>207.5</v>
      </c>
      <c r="AF2508" s="24">
        <f t="shared" si="1210"/>
        <v>500</v>
      </c>
      <c r="AG2508" s="3">
        <f t="shared" si="1207"/>
        <v>-1</v>
      </c>
      <c r="AH2508" s="3">
        <f>IF(AC2508&lt;=450,AthetaR30_0,IF(AC2508&gt;=650,AthetaR30_2,(IF(AC2508&lt;=550,AthetaR30_0+(AthetaR30_1-AthetaR30_0)/100*(AC2508-450),AthetaR30_1+(AthetaR30_2-AthetaR30_1)/100*(AC2508-450)))))</f>
        <v>0</v>
      </c>
      <c r="AI2508" s="3">
        <f>IF(AD2508&lt;=450,AthetaR60_0,IF(AD2508&gt;=650,AthetaR60_2,(IF(AD2508&lt;=550,AthetaR60_0+(AthetaR60_1-AthetaR60_0)/100*(AD2508-450),AthetaR60_1+(AthetaR60_2-AthetaR60_1)/100*(AD2508-450)))))</f>
        <v>0.5</v>
      </c>
      <c r="AJ2508" s="3">
        <f>IF(AE2508&lt;=450,AthetaR90_0,IF(AE2508&gt;=650,AthetaR90_2,(IF(AE2508&lt;=550,AthetaR90_0+(AthetaR90_1-AthetaR90_0)/100*(AE2508-450),AthetaR90_1+(AthetaR90_2-AthetaR90_1)/100*(AE2508-450)))))</f>
        <v>1.3</v>
      </c>
      <c r="AK2508" s="3">
        <f>IF(AF2508&lt;=450,AthetaR120_0,IF(AF2508&gt;=650,AthetaR120_2,(IF(AF2508&lt;=550,AthetaR120_0+(AthetaR120_1-AthetaR120_0)/100*(AF2508-450),AthetaR120_1+(AthetaR120_2-AthetaR120_1)/100*(AF2508-450)))))</f>
        <v>1.54</v>
      </c>
      <c r="AL2508" s="24">
        <f t="shared" si="1208"/>
        <v>813.19662213906429</v>
      </c>
      <c r="AM2508" s="14">
        <f t="shared" si="1209"/>
        <v>670.31116329834344</v>
      </c>
    </row>
    <row r="2509" spans="2:39" x14ac:dyDescent="0.25">
      <c r="B2509" s="3">
        <f t="shared" si="1192"/>
        <v>12455</v>
      </c>
      <c r="C2509" s="14">
        <f t="shared" si="1193"/>
        <v>207.58333333333334</v>
      </c>
      <c r="D2509" s="11">
        <f t="shared" si="1194"/>
        <v>1131.0876482351639</v>
      </c>
      <c r="E2509" s="11">
        <f t="shared" si="1180"/>
        <v>978.80335808730797</v>
      </c>
      <c r="F2509" s="11">
        <f t="shared" si="1195"/>
        <v>531.29463097335201</v>
      </c>
      <c r="G2509" s="11">
        <f t="shared" si="1181"/>
        <v>813.41180291193177</v>
      </c>
      <c r="H2509" s="11">
        <f t="shared" si="1182"/>
        <v>696.32104923047791</v>
      </c>
      <c r="I2509" s="24">
        <f t="shared" si="1196"/>
        <v>531.29463097335201</v>
      </c>
      <c r="J2509" s="12">
        <f t="shared" si="1183"/>
        <v>0.16716022285484261</v>
      </c>
      <c r="K2509" s="24">
        <f t="shared" si="1184"/>
        <v>691.58256412346145</v>
      </c>
      <c r="L2509" s="12">
        <f t="shared" si="1197"/>
        <v>0.14968239747142112</v>
      </c>
      <c r="M2509" s="24">
        <f t="shared" si="1198"/>
        <v>813.41180291193177</v>
      </c>
      <c r="N2509" s="12">
        <f t="shared" si="1185"/>
        <v>0.506219841135368</v>
      </c>
      <c r="O2509" s="24">
        <f t="shared" si="1186"/>
        <v>761.23116313864773</v>
      </c>
      <c r="P2509" s="12">
        <f t="shared" si="1199"/>
        <v>0.21521197484626728</v>
      </c>
      <c r="Q2509" s="24">
        <f t="shared" si="1200"/>
        <v>696.32104923047791</v>
      </c>
      <c r="R2509" s="12">
        <f t="shared" si="1187"/>
        <v>0.2167200454254414</v>
      </c>
      <c r="S2509" s="24">
        <f t="shared" si="1188"/>
        <v>977.95602960110432</v>
      </c>
      <c r="T2509" s="12">
        <f t="shared" si="1201"/>
        <v>0.13812009198473996</v>
      </c>
      <c r="W2509" s="24">
        <f t="shared" si="1202"/>
        <v>872.00485242597199</v>
      </c>
      <c r="X2509" s="24">
        <f t="shared" si="1203"/>
        <v>671.37862948266661</v>
      </c>
      <c r="Y2509" s="13">
        <f t="shared" si="1189"/>
        <v>0.38380919133386376</v>
      </c>
      <c r="Z2509" s="24">
        <f t="shared" si="1190"/>
        <v>2669.9626415333996</v>
      </c>
      <c r="AA2509" s="24">
        <f t="shared" si="1191"/>
        <v>20468.008808400296</v>
      </c>
      <c r="AB2509" s="24">
        <f t="shared" si="1204"/>
        <v>813.41180291193177</v>
      </c>
      <c r="AC2509" s="24">
        <f t="shared" si="1205"/>
        <v>696.32104923047791</v>
      </c>
      <c r="AE2509" s="14">
        <f t="shared" si="1206"/>
        <v>207.58333333333334</v>
      </c>
      <c r="AF2509" s="24">
        <f t="shared" si="1210"/>
        <v>500</v>
      </c>
      <c r="AG2509" s="3">
        <f t="shared" si="1207"/>
        <v>-1</v>
      </c>
      <c r="AH2509" s="3">
        <f>IF(AC2509&lt;=450,AthetaR30_0,IF(AC2509&gt;=650,AthetaR30_2,(IF(AC2509&lt;=550,AthetaR30_0+(AthetaR30_1-AthetaR30_0)/100*(AC2509-450),AthetaR30_1+(AthetaR30_2-AthetaR30_1)/100*(AC2509-450)))))</f>
        <v>0</v>
      </c>
      <c r="AI2509" s="3">
        <f>IF(AD2509&lt;=450,AthetaR60_0,IF(AD2509&gt;=650,AthetaR60_2,(IF(AD2509&lt;=550,AthetaR60_0+(AthetaR60_1-AthetaR60_0)/100*(AD2509-450),AthetaR60_1+(AthetaR60_2-AthetaR60_1)/100*(AD2509-450)))))</f>
        <v>0.5</v>
      </c>
      <c r="AJ2509" s="3">
        <f>IF(AE2509&lt;=450,AthetaR90_0,IF(AE2509&gt;=650,AthetaR90_2,(IF(AE2509&lt;=550,AthetaR90_0+(AthetaR90_1-AthetaR90_0)/100*(AE2509-450),AthetaR90_1+(AthetaR90_2-AthetaR90_1)/100*(AE2509-450)))))</f>
        <v>1.3</v>
      </c>
      <c r="AK2509" s="3">
        <f>IF(AF2509&lt;=450,AthetaR120_0,IF(AF2509&gt;=650,AthetaR120_2,(IF(AF2509&lt;=550,AthetaR120_0+(AthetaR120_1-AthetaR120_0)/100*(AF2509-450),AthetaR120_1+(AthetaR120_2-AthetaR120_1)/100*(AF2509-450)))))</f>
        <v>1.54</v>
      </c>
      <c r="AL2509" s="24">
        <f t="shared" si="1208"/>
        <v>813.41180291193177</v>
      </c>
      <c r="AM2509" s="14">
        <f t="shared" si="1209"/>
        <v>670.41756831446969</v>
      </c>
    </row>
    <row r="2510" spans="2:39" x14ac:dyDescent="0.25">
      <c r="B2510" s="3">
        <f t="shared" si="1192"/>
        <v>12460</v>
      </c>
      <c r="C2510" s="14">
        <f t="shared" si="1193"/>
        <v>207.66666666666666</v>
      </c>
      <c r="D2510" s="11">
        <f t="shared" si="1194"/>
        <v>1131.1477491570517</v>
      </c>
      <c r="E2510" s="11">
        <f t="shared" si="1180"/>
        <v>979.01715643596003</v>
      </c>
      <c r="F2510" s="11">
        <f t="shared" si="1195"/>
        <v>531.44431337082347</v>
      </c>
      <c r="G2510" s="11">
        <f t="shared" si="1181"/>
        <v>813.62701488677806</v>
      </c>
      <c r="H2510" s="11">
        <f t="shared" si="1182"/>
        <v>696.45916932246269</v>
      </c>
      <c r="I2510" s="24">
        <f t="shared" si="1196"/>
        <v>531.44431337082347</v>
      </c>
      <c r="J2510" s="12">
        <f t="shared" si="1183"/>
        <v>0.16712920686613261</v>
      </c>
      <c r="K2510" s="24">
        <f t="shared" si="1184"/>
        <v>691.71090863848121</v>
      </c>
      <c r="L2510" s="12">
        <f t="shared" si="1197"/>
        <v>0.1496340048975483</v>
      </c>
      <c r="M2510" s="24">
        <f t="shared" si="1198"/>
        <v>813.62701488677806</v>
      </c>
      <c r="N2510" s="12">
        <f t="shared" si="1185"/>
        <v>0.50659464727103376</v>
      </c>
      <c r="O2510" s="24">
        <f t="shared" si="1186"/>
        <v>760.66796312826193</v>
      </c>
      <c r="P2510" s="12">
        <f t="shared" si="1199"/>
        <v>0.21524248518204753</v>
      </c>
      <c r="Q2510" s="24">
        <f t="shared" si="1200"/>
        <v>696.45916932246269</v>
      </c>
      <c r="R2510" s="12">
        <f t="shared" si="1187"/>
        <v>0.21649043349609576</v>
      </c>
      <c r="S2510" s="24">
        <f t="shared" si="1188"/>
        <v>978.99325959388352</v>
      </c>
      <c r="T2510" s="12">
        <f t="shared" si="1201"/>
        <v>0.13795924451460193</v>
      </c>
      <c r="W2510" s="24">
        <f t="shared" si="1202"/>
        <v>872.38866161730584</v>
      </c>
      <c r="X2510" s="24">
        <f t="shared" si="1203"/>
        <v>671.03556605007748</v>
      </c>
      <c r="Y2510" s="13">
        <f t="shared" si="1189"/>
        <v>0.38364539714129015</v>
      </c>
      <c r="Z2510" s="24">
        <f t="shared" si="1190"/>
        <v>2665.7123704663545</v>
      </c>
      <c r="AA2510" s="24">
        <f t="shared" si="1191"/>
        <v>20450.566654846411</v>
      </c>
      <c r="AB2510" s="24">
        <f t="shared" si="1204"/>
        <v>813.62701488677806</v>
      </c>
      <c r="AC2510" s="24">
        <f t="shared" si="1205"/>
        <v>696.45916932246269</v>
      </c>
      <c r="AE2510" s="14">
        <f t="shared" si="1206"/>
        <v>207.66666666666666</v>
      </c>
      <c r="AF2510" s="24">
        <f t="shared" si="1210"/>
        <v>500</v>
      </c>
      <c r="AG2510" s="3">
        <f t="shared" si="1207"/>
        <v>-1</v>
      </c>
      <c r="AH2510" s="3">
        <f>IF(AC2510&lt;=450,AthetaR30_0,IF(AC2510&gt;=650,AthetaR30_2,(IF(AC2510&lt;=550,AthetaR30_0+(AthetaR30_1-AthetaR30_0)/100*(AC2510-450),AthetaR30_1+(AthetaR30_2-AthetaR30_1)/100*(AC2510-450)))))</f>
        <v>0</v>
      </c>
      <c r="AI2510" s="3">
        <f>IF(AD2510&lt;=450,AthetaR60_0,IF(AD2510&gt;=650,AthetaR60_2,(IF(AD2510&lt;=550,AthetaR60_0+(AthetaR60_1-AthetaR60_0)/100*(AD2510-450),AthetaR60_1+(AthetaR60_2-AthetaR60_1)/100*(AD2510-450)))))</f>
        <v>0.5</v>
      </c>
      <c r="AJ2510" s="3">
        <f>IF(AE2510&lt;=450,AthetaR90_0,IF(AE2510&gt;=650,AthetaR90_2,(IF(AE2510&lt;=550,AthetaR90_0+(AthetaR90_1-AthetaR90_0)/100*(AE2510-450),AthetaR90_1+(AthetaR90_2-AthetaR90_1)/100*(AE2510-450)))))</f>
        <v>1.3</v>
      </c>
      <c r="AK2510" s="3">
        <f>IF(AF2510&lt;=450,AthetaR120_0,IF(AF2510&gt;=650,AthetaR120_2,(IF(AF2510&lt;=550,AthetaR120_0+(AthetaR120_1-AthetaR120_0)/100*(AF2510-450),AthetaR120_1+(AthetaR120_2-AthetaR120_1)/100*(AF2510-450)))))</f>
        <v>1.54</v>
      </c>
      <c r="AL2510" s="24">
        <f t="shared" si="1208"/>
        <v>813.62701488677806</v>
      </c>
      <c r="AM2510" s="14">
        <f t="shared" si="1209"/>
        <v>670.52381952895348</v>
      </c>
    </row>
    <row r="2511" spans="2:39" x14ac:dyDescent="0.25">
      <c r="B2511" s="3">
        <f t="shared" si="1192"/>
        <v>12465</v>
      </c>
      <c r="C2511" s="14">
        <f t="shared" si="1193"/>
        <v>207.75</v>
      </c>
      <c r="D2511" s="11">
        <f t="shared" si="1194"/>
        <v>1131.207825980734</v>
      </c>
      <c r="E2511" s="11">
        <f t="shared" si="1180"/>
        <v>979.23095478461209</v>
      </c>
      <c r="F2511" s="11">
        <f t="shared" si="1195"/>
        <v>531.59394737572097</v>
      </c>
      <c r="G2511" s="11">
        <f t="shared" si="1181"/>
        <v>813.84225737196016</v>
      </c>
      <c r="H2511" s="11">
        <f t="shared" si="1182"/>
        <v>696.59712856697729</v>
      </c>
      <c r="I2511" s="24">
        <f t="shared" si="1196"/>
        <v>531.59394737572097</v>
      </c>
      <c r="J2511" s="12">
        <f t="shared" si="1183"/>
        <v>0.16709819240093138</v>
      </c>
      <c r="K2511" s="24">
        <f t="shared" si="1184"/>
        <v>691.83929449111702</v>
      </c>
      <c r="L2511" s="12">
        <f t="shared" si="1197"/>
        <v>0.14958562663098648</v>
      </c>
      <c r="M2511" s="24">
        <f t="shared" si="1198"/>
        <v>813.84225737196016</v>
      </c>
      <c r="N2511" s="12">
        <f t="shared" si="1185"/>
        <v>0.50696810996524366</v>
      </c>
      <c r="O2511" s="24">
        <f t="shared" si="1186"/>
        <v>760.10761011724412</v>
      </c>
      <c r="P2511" s="12">
        <f t="shared" si="1199"/>
        <v>0.21527230757060187</v>
      </c>
      <c r="Q2511" s="24">
        <f t="shared" si="1200"/>
        <v>696.59712856697729</v>
      </c>
      <c r="R2511" s="12">
        <f t="shared" si="1187"/>
        <v>0.2162600497014725</v>
      </c>
      <c r="S2511" s="24">
        <f t="shared" si="1188"/>
        <v>980.03619000274637</v>
      </c>
      <c r="T2511" s="12">
        <f t="shared" si="1201"/>
        <v>0.13779801062849503</v>
      </c>
      <c r="W2511" s="24">
        <f t="shared" si="1202"/>
        <v>872.77230701444716</v>
      </c>
      <c r="X2511" s="24">
        <f t="shared" si="1203"/>
        <v>670.69450533230065</v>
      </c>
      <c r="Y2511" s="13">
        <f t="shared" si="1189"/>
        <v>0.38348013972637385</v>
      </c>
      <c r="Z2511" s="24">
        <f t="shared" si="1190"/>
        <v>2661.4661942541234</v>
      </c>
      <c r="AA2511" s="24">
        <f t="shared" si="1191"/>
        <v>20433.111338486589</v>
      </c>
      <c r="AB2511" s="24">
        <f t="shared" si="1204"/>
        <v>813.84225737196016</v>
      </c>
      <c r="AC2511" s="24">
        <f t="shared" si="1205"/>
        <v>696.59712856697729</v>
      </c>
      <c r="AE2511" s="14">
        <f t="shared" si="1206"/>
        <v>207.75</v>
      </c>
      <c r="AF2511" s="24">
        <f t="shared" si="1210"/>
        <v>500</v>
      </c>
      <c r="AG2511" s="3">
        <f t="shared" si="1207"/>
        <v>-1</v>
      </c>
      <c r="AH2511" s="3">
        <f>IF(AC2511&lt;=450,AthetaR30_0,IF(AC2511&gt;=650,AthetaR30_2,(IF(AC2511&lt;=550,AthetaR30_0+(AthetaR30_1-AthetaR30_0)/100*(AC2511-450),AthetaR30_1+(AthetaR30_2-AthetaR30_1)/100*(AC2511-450)))))</f>
        <v>0</v>
      </c>
      <c r="AI2511" s="3">
        <f>IF(AD2511&lt;=450,AthetaR60_0,IF(AD2511&gt;=650,AthetaR60_2,(IF(AD2511&lt;=550,AthetaR60_0+(AthetaR60_1-AthetaR60_0)/100*(AD2511-450),AthetaR60_1+(AthetaR60_2-AthetaR60_1)/100*(AD2511-450)))))</f>
        <v>0.5</v>
      </c>
      <c r="AJ2511" s="3">
        <f>IF(AE2511&lt;=450,AthetaR90_0,IF(AE2511&gt;=650,AthetaR90_2,(IF(AE2511&lt;=550,AthetaR90_0+(AthetaR90_1-AthetaR90_0)/100*(AE2511-450),AthetaR90_1+(AthetaR90_2-AthetaR90_1)/100*(AE2511-450)))))</f>
        <v>1.3</v>
      </c>
      <c r="AK2511" s="3">
        <f>IF(AF2511&lt;=450,AthetaR120_0,IF(AF2511&gt;=650,AthetaR120_2,(IF(AF2511&lt;=550,AthetaR120_0+(AthetaR120_1-AthetaR120_0)/100*(AF2511-450),AthetaR120_1+(AthetaR120_2-AthetaR120_1)/100*(AF2511-450)))))</f>
        <v>1.54</v>
      </c>
      <c r="AL2511" s="24">
        <f t="shared" si="1208"/>
        <v>813.84225737196016</v>
      </c>
      <c r="AM2511" s="14">
        <f t="shared" si="1209"/>
        <v>670.6299166994221</v>
      </c>
    </row>
    <row r="2512" spans="2:39" x14ac:dyDescent="0.25">
      <c r="B2512" s="3">
        <f t="shared" si="1192"/>
        <v>12470</v>
      </c>
      <c r="C2512" s="14">
        <f t="shared" si="1193"/>
        <v>207.83333333333334</v>
      </c>
      <c r="D2512" s="11">
        <f t="shared" si="1194"/>
        <v>1131.2678787255286</v>
      </c>
      <c r="E2512" s="11">
        <f t="shared" si="1180"/>
        <v>979.44475313326427</v>
      </c>
      <c r="F2512" s="11">
        <f t="shared" si="1195"/>
        <v>531.74353300235191</v>
      </c>
      <c r="G2512" s="11">
        <f t="shared" si="1181"/>
        <v>814.05752967953072</v>
      </c>
      <c r="H2512" s="11">
        <f t="shared" si="1182"/>
        <v>696.73492657760573</v>
      </c>
      <c r="I2512" s="24">
        <f t="shared" si="1196"/>
        <v>531.74353300235191</v>
      </c>
      <c r="J2512" s="12">
        <f t="shared" si="1183"/>
        <v>0.167067179469613</v>
      </c>
      <c r="K2512" s="24">
        <f t="shared" si="1184"/>
        <v>691.96772165791003</v>
      </c>
      <c r="L2512" s="12">
        <f t="shared" si="1197"/>
        <v>0.14953726267883727</v>
      </c>
      <c r="M2512" s="24">
        <f t="shared" si="1198"/>
        <v>814.05752967953072</v>
      </c>
      <c r="N2512" s="12">
        <f t="shared" si="1185"/>
        <v>0.50734023522996219</v>
      </c>
      <c r="O2512" s="24">
        <f t="shared" si="1186"/>
        <v>759.5500843663026</v>
      </c>
      <c r="P2512" s="12">
        <f t="shared" si="1199"/>
        <v>0.21530144568859594</v>
      </c>
      <c r="Q2512" s="24">
        <f t="shared" si="1200"/>
        <v>696.73492657760573</v>
      </c>
      <c r="R2512" s="12">
        <f t="shared" si="1187"/>
        <v>0.2160288912647734</v>
      </c>
      <c r="S2512" s="24">
        <f t="shared" si="1188"/>
        <v>981.08486285508229</v>
      </c>
      <c r="T2512" s="12">
        <f t="shared" si="1201"/>
        <v>0.13763638872883902</v>
      </c>
      <c r="W2512" s="24">
        <f t="shared" si="1202"/>
        <v>873.15578715417359</v>
      </c>
      <c r="X2512" s="24">
        <f t="shared" si="1203"/>
        <v>670.35543122612023</v>
      </c>
      <c r="Y2512" s="13">
        <f t="shared" si="1189"/>
        <v>0.38331343300936171</v>
      </c>
      <c r="Z2512" s="24">
        <f t="shared" si="1190"/>
        <v>2657.224149477267</v>
      </c>
      <c r="AA2512" s="24">
        <f t="shared" si="1191"/>
        <v>20415.643151668752</v>
      </c>
      <c r="AB2512" s="24">
        <f t="shared" si="1204"/>
        <v>814.05752967953072</v>
      </c>
      <c r="AC2512" s="24">
        <f t="shared" si="1205"/>
        <v>696.73492657760573</v>
      </c>
      <c r="AE2512" s="14">
        <f t="shared" si="1206"/>
        <v>207.83333333333334</v>
      </c>
      <c r="AF2512" s="24">
        <f t="shared" si="1210"/>
        <v>500</v>
      </c>
      <c r="AG2512" s="3">
        <f t="shared" si="1207"/>
        <v>-1</v>
      </c>
      <c r="AH2512" s="3">
        <f>IF(AC2512&lt;=450,AthetaR30_0,IF(AC2512&gt;=650,AthetaR30_2,(IF(AC2512&lt;=550,AthetaR30_0+(AthetaR30_1-AthetaR30_0)/100*(AC2512-450),AthetaR30_1+(AthetaR30_2-AthetaR30_1)/100*(AC2512-450)))))</f>
        <v>0</v>
      </c>
      <c r="AI2512" s="3">
        <f>IF(AD2512&lt;=450,AthetaR60_0,IF(AD2512&gt;=650,AthetaR60_2,(IF(AD2512&lt;=550,AthetaR60_0+(AthetaR60_1-AthetaR60_0)/100*(AD2512-450),AthetaR60_1+(AthetaR60_2-AthetaR60_1)/100*(AD2512-450)))))</f>
        <v>0.5</v>
      </c>
      <c r="AJ2512" s="3">
        <f>IF(AE2512&lt;=450,AthetaR90_0,IF(AE2512&gt;=650,AthetaR90_2,(IF(AE2512&lt;=550,AthetaR90_0+(AthetaR90_1-AthetaR90_0)/100*(AE2512-450),AthetaR90_1+(AthetaR90_2-AthetaR90_1)/100*(AE2512-450)))))</f>
        <v>1.3</v>
      </c>
      <c r="AK2512" s="3">
        <f>IF(AF2512&lt;=450,AthetaR120_0,IF(AF2512&gt;=650,AthetaR120_2,(IF(AF2512&lt;=550,AthetaR120_0+(AthetaR120_1-AthetaR120_0)/100*(AF2512-450),AthetaR120_1+(AthetaR120_2-AthetaR120_1)/100*(AF2512-450)))))</f>
        <v>1.54</v>
      </c>
      <c r="AL2512" s="24">
        <f t="shared" si="1208"/>
        <v>814.05752967953072</v>
      </c>
      <c r="AM2512" s="14">
        <f t="shared" si="1209"/>
        <v>670.73585958111858</v>
      </c>
    </row>
    <row r="2513" spans="2:39" x14ac:dyDescent="0.25">
      <c r="B2513" s="3">
        <f t="shared" si="1192"/>
        <v>12475</v>
      </c>
      <c r="C2513" s="14">
        <f t="shared" si="1193"/>
        <v>207.91666666666666</v>
      </c>
      <c r="D2513" s="11">
        <f t="shared" si="1194"/>
        <v>1131.327907410729</v>
      </c>
      <c r="E2513" s="11">
        <f t="shared" si="1180"/>
        <v>979.65855148191622</v>
      </c>
      <c r="F2513" s="11">
        <f t="shared" si="1195"/>
        <v>531.8930702650307</v>
      </c>
      <c r="G2513" s="11">
        <f t="shared" si="1181"/>
        <v>814.27283112521934</v>
      </c>
      <c r="H2513" s="11">
        <f t="shared" si="1182"/>
        <v>696.87256296633461</v>
      </c>
      <c r="I2513" s="24">
        <f t="shared" si="1196"/>
        <v>531.8930702650307</v>
      </c>
      <c r="J2513" s="12">
        <f t="shared" si="1183"/>
        <v>0.16703616808254496</v>
      </c>
      <c r="K2513" s="24">
        <f t="shared" si="1184"/>
        <v>692.09619011537791</v>
      </c>
      <c r="L2513" s="12">
        <f t="shared" si="1197"/>
        <v>0.14948891304822903</v>
      </c>
      <c r="M2513" s="24">
        <f t="shared" si="1198"/>
        <v>814.27283112521934</v>
      </c>
      <c r="N2513" s="12">
        <f t="shared" si="1185"/>
        <v>0.50771102904974774</v>
      </c>
      <c r="O2513" s="24">
        <f t="shared" si="1186"/>
        <v>758.99536630625232</v>
      </c>
      <c r="P2513" s="12">
        <f t="shared" si="1199"/>
        <v>0.21532990319401848</v>
      </c>
      <c r="Q2513" s="24">
        <f t="shared" si="1200"/>
        <v>696.87256296633461</v>
      </c>
      <c r="R2513" s="12">
        <f t="shared" si="1187"/>
        <v>0.2157969554048848</v>
      </c>
      <c r="S2513" s="24">
        <f t="shared" si="1188"/>
        <v>982.13932055520615</v>
      </c>
      <c r="T2513" s="12">
        <f t="shared" si="1201"/>
        <v>0.13747437721421987</v>
      </c>
      <c r="W2513" s="24">
        <f t="shared" si="1202"/>
        <v>873.53910058718293</v>
      </c>
      <c r="X2513" s="24">
        <f t="shared" si="1203"/>
        <v>670.0183277892969</v>
      </c>
      <c r="Y2513" s="13">
        <f t="shared" si="1189"/>
        <v>0.38314529082936621</v>
      </c>
      <c r="Z2513" s="24">
        <f t="shared" si="1190"/>
        <v>2652.9862723683323</v>
      </c>
      <c r="AA2513" s="24">
        <f t="shared" si="1191"/>
        <v>20398.162385454259</v>
      </c>
      <c r="AB2513" s="24">
        <f t="shared" si="1204"/>
        <v>814.27283112521934</v>
      </c>
      <c r="AC2513" s="24">
        <f t="shared" si="1205"/>
        <v>696.87256296633461</v>
      </c>
      <c r="AE2513" s="14">
        <f t="shared" si="1206"/>
        <v>207.91666666666666</v>
      </c>
      <c r="AF2513" s="24">
        <f t="shared" si="1210"/>
        <v>500</v>
      </c>
      <c r="AG2513" s="3">
        <f t="shared" si="1207"/>
        <v>-1</v>
      </c>
      <c r="AH2513" s="3">
        <f>IF(AC2513&lt;=450,AthetaR30_0,IF(AC2513&gt;=650,AthetaR30_2,(IF(AC2513&lt;=550,AthetaR30_0+(AthetaR30_1-AthetaR30_0)/100*(AC2513-450),AthetaR30_1+(AthetaR30_2-AthetaR30_1)/100*(AC2513-450)))))</f>
        <v>0</v>
      </c>
      <c r="AI2513" s="3">
        <f>IF(AD2513&lt;=450,AthetaR60_0,IF(AD2513&gt;=650,AthetaR60_2,(IF(AD2513&lt;=550,AthetaR60_0+(AthetaR60_1-AthetaR60_0)/100*(AD2513-450),AthetaR60_1+(AthetaR60_2-AthetaR60_1)/100*(AD2513-450)))))</f>
        <v>0.5</v>
      </c>
      <c r="AJ2513" s="3">
        <f>IF(AE2513&lt;=450,AthetaR90_0,IF(AE2513&gt;=650,AthetaR90_2,(IF(AE2513&lt;=550,AthetaR90_0+(AthetaR90_1-AthetaR90_0)/100*(AE2513-450),AthetaR90_1+(AthetaR90_2-AthetaR90_1)/100*(AE2513-450)))))</f>
        <v>1.3</v>
      </c>
      <c r="AK2513" s="3">
        <f>IF(AF2513&lt;=450,AthetaR120_0,IF(AF2513&gt;=650,AthetaR120_2,(IF(AF2513&lt;=550,AthetaR120_0+(AthetaR120_1-AthetaR120_0)/100*(AF2513-450),AthetaR120_1+(AthetaR120_2-AthetaR120_1)/100*(AF2513-450)))))</f>
        <v>1.54</v>
      </c>
      <c r="AL2513" s="24">
        <f t="shared" si="1208"/>
        <v>814.27283112521934</v>
      </c>
      <c r="AM2513" s="14">
        <f t="shared" si="1209"/>
        <v>670.84164792690171</v>
      </c>
    </row>
    <row r="2514" spans="2:39" x14ac:dyDescent="0.25">
      <c r="B2514" s="3">
        <f t="shared" si="1192"/>
        <v>12480</v>
      </c>
      <c r="C2514" s="14">
        <f t="shared" si="1193"/>
        <v>208</v>
      </c>
      <c r="D2514" s="11">
        <f t="shared" si="1194"/>
        <v>1131.3879120556069</v>
      </c>
      <c r="E2514" s="11">
        <f t="shared" ref="E2514:E2577" si="1211">IF(B2514&lt;=40*60,20+345*CRed_1*LOG(8*C2514+1,10),ThetaG40+(ThetaG120-ThetaG40)/80*(C2514-40))</f>
        <v>979.8723498305684</v>
      </c>
      <c r="F2514" s="11">
        <f t="shared" si="1195"/>
        <v>532.04255917807893</v>
      </c>
      <c r="G2514" s="11">
        <f t="shared" ref="G2514:G2577" si="1212">M2514</f>
        <v>814.4881610284134</v>
      </c>
      <c r="H2514" s="11">
        <f t="shared" ref="H2514:H2577" si="1213">Q2514</f>
        <v>697.01003734354879</v>
      </c>
      <c r="I2514" s="24">
        <f t="shared" si="1196"/>
        <v>532.04255917807893</v>
      </c>
      <c r="J2514" s="12">
        <f t="shared" ref="J2514:J2577" si="1214">Cp*RhoP/(K2514*RhoA)*dP/1000*MassivSS</f>
        <v>0.16700515825008758</v>
      </c>
      <c r="K2514" s="24">
        <f t="shared" ref="K2514:K2577" si="1215">IF(I2514&lt;600,425+0.773*I2514-1.69/1000*I2514^2+2.22/1000^2*I2514^3,IF(I2514&lt;735,666+13002/(738-I2514),IF(I2514&lt;900,545+17820/(I2514-731),650)))</f>
        <v>692.22469984001634</v>
      </c>
      <c r="L2514" s="12">
        <f t="shared" si="1197"/>
        <v>0.14944057774623301</v>
      </c>
      <c r="M2514" s="24">
        <f t="shared" si="1198"/>
        <v>814.4881610284134</v>
      </c>
      <c r="N2514" s="12">
        <f t="shared" ref="N2514:N2577" si="1216">Cp*RhoP/(O2514*RhoA)*dP/1000*MassivW</f>
        <v>0.50808049738182104</v>
      </c>
      <c r="O2514" s="24">
        <f t="shared" ref="O2514:O2577" si="1217">IF(M2514&lt;600,425+0.773*M2514-1.69/1000*M2514^2+2.22/1000^2*M2514^3,IF(M2514&lt;735,666+13002/(738-M2514),IF(M2514&lt;900,545+17820/(M2514-731),650)))</f>
        <v>758.44343653629335</v>
      </c>
      <c r="P2514" s="12">
        <f t="shared" si="1199"/>
        <v>0.21535768372599989</v>
      </c>
      <c r="Q2514" s="24">
        <f t="shared" si="1200"/>
        <v>697.01003734354879</v>
      </c>
      <c r="R2514" s="12">
        <f t="shared" ref="R2514:R2577" si="1218">Cp*RhoP/(S2514*RhoA)*dP/1000*MassivSI</f>
        <v>0.21556423933649044</v>
      </c>
      <c r="S2514" s="24">
        <f t="shared" ref="S2514:S2577" si="1219">IF(Q2514&lt;600,425+0.773*Q2514-1.69/1000*Q2514^2+2.22/1000^2*Q2514^3,IF(Q2514&lt;735,666+13002/(738-Q2514),IF(Q2514&lt;900,545+17820/(Q2514-731),650)))</f>
        <v>983.19960588824006</v>
      </c>
      <c r="T2514" s="12">
        <f t="shared" si="1201"/>
        <v>0.13731197447932944</v>
      </c>
      <c r="W2514" s="24">
        <f t="shared" si="1202"/>
        <v>873.92224587801229</v>
      </c>
      <c r="X2514" s="24">
        <f t="shared" si="1203"/>
        <v>669.6831792386597</v>
      </c>
      <c r="Y2514" s="13">
        <f t="shared" ref="Y2514:Y2577" si="1220">MAX(MassivSSCO/(X2514*RhoA)*DeltaT*(Z2514+AA2514),L2514)</f>
        <v>0.38297572694477955</v>
      </c>
      <c r="Z2514" s="24">
        <f t="shared" ref="Z2514:Z2577" si="1221">AlphaC*(E2514-W2514)</f>
        <v>2648.7525988139028</v>
      </c>
      <c r="AA2514" s="24">
        <f t="shared" ref="AA2514:AA2577" si="1222">Phi*EpsilonF*0.7*Botzman/10^8*EpsilonA*((E2514+273)^4-(W2514+273)^4)</f>
        <v>20380.669329620712</v>
      </c>
      <c r="AB2514" s="24">
        <f t="shared" si="1204"/>
        <v>814.4881610284134</v>
      </c>
      <c r="AC2514" s="24">
        <f t="shared" si="1205"/>
        <v>697.01003734354879</v>
      </c>
      <c r="AE2514" s="14">
        <f t="shared" si="1206"/>
        <v>208</v>
      </c>
      <c r="AF2514" s="24">
        <f t="shared" si="1210"/>
        <v>500</v>
      </c>
      <c r="AG2514" s="3">
        <f t="shared" si="1207"/>
        <v>-1</v>
      </c>
      <c r="AH2514" s="3">
        <f>IF(AC2514&lt;=450,AthetaR30_0,IF(AC2514&gt;=650,AthetaR30_2,(IF(AC2514&lt;=550,AthetaR30_0+(AthetaR30_1-AthetaR30_0)/100*(AC2514-450),AthetaR30_1+(AthetaR30_2-AthetaR30_1)/100*(AC2514-450)))))</f>
        <v>0</v>
      </c>
      <c r="AI2514" s="3">
        <f>IF(AD2514&lt;=450,AthetaR60_0,IF(AD2514&gt;=650,AthetaR60_2,(IF(AD2514&lt;=550,AthetaR60_0+(AthetaR60_1-AthetaR60_0)/100*(AD2514-450),AthetaR60_1+(AthetaR60_2-AthetaR60_1)/100*(AD2514-450)))))</f>
        <v>0.5</v>
      </c>
      <c r="AJ2514" s="3">
        <f>IF(AE2514&lt;=450,AthetaR90_0,IF(AE2514&gt;=650,AthetaR90_2,(IF(AE2514&lt;=550,AthetaR90_0+(AthetaR90_1-AthetaR90_0)/100*(AE2514-450),AthetaR90_1+(AthetaR90_2-AthetaR90_1)/100*(AE2514-450)))))</f>
        <v>1.3</v>
      </c>
      <c r="AK2514" s="3">
        <f>IF(AF2514&lt;=450,AthetaR120_0,IF(AF2514&gt;=650,AthetaR120_2,(IF(AF2514&lt;=550,AthetaR120_0+(AthetaR120_1-AthetaR120_0)/100*(AF2514-450),AthetaR120_1+(AthetaR120_2-AthetaR120_1)/100*(AF2514-450)))))</f>
        <v>1.54</v>
      </c>
      <c r="AL2514" s="24">
        <f t="shared" si="1208"/>
        <v>814.4881610284134</v>
      </c>
      <c r="AM2514" s="14">
        <f t="shared" si="1209"/>
        <v>670.9472814872471</v>
      </c>
    </row>
    <row r="2515" spans="2:39" x14ac:dyDescent="0.25">
      <c r="B2515" s="3">
        <f t="shared" ref="B2515:B2578" si="1223">B2514+DeltaT</f>
        <v>12485</v>
      </c>
      <c r="C2515" s="14">
        <f t="shared" ref="C2515:C2578" si="1224">B2515/60</f>
        <v>208.08333333333334</v>
      </c>
      <c r="D2515" s="11">
        <f t="shared" ref="D2515:D2578" si="1225">20+345*LOG(8*C2515+1,10)</f>
        <v>1131.4478926794088</v>
      </c>
      <c r="E2515" s="11">
        <f t="shared" si="1211"/>
        <v>980.08614817922057</v>
      </c>
      <c r="F2515" s="11">
        <f t="shared" ref="F2515:F2578" si="1226">I2515</f>
        <v>532.19199975582512</v>
      </c>
      <c r="G2515" s="11">
        <f t="shared" si="1212"/>
        <v>814.70351871213938</v>
      </c>
      <c r="H2515" s="11">
        <f t="shared" si="1213"/>
        <v>697.14734931802809</v>
      </c>
      <c r="I2515" s="24">
        <f t="shared" ref="I2515:I2578" si="1227">I2514+IF(Limit=Oui,MAX(0,L2514),L2514)</f>
        <v>532.19199975582512</v>
      </c>
      <c r="J2515" s="12">
        <f t="shared" si="1214"/>
        <v>0.16697414998259391</v>
      </c>
      <c r="K2515" s="24">
        <f t="shared" si="1215"/>
        <v>692.3532508082983</v>
      </c>
      <c r="L2515" s="12">
        <f t="shared" ref="L2515:L2578" si="1228">LambdaP*MassivSS/(dP/1000)/(K2515*RhoA)/(1+J2515/3)*(D2515-I2515)*DeltaT-(EXP(J2515/10)-1)*(D2515-D2514)</f>
        <v>0.14939225677994675</v>
      </c>
      <c r="M2515" s="24">
        <f t="shared" ref="M2515:M2578" si="1229">M2514+IF(Limit=Oui,MAX(0,P2514),P2514)</f>
        <v>814.70351871213938</v>
      </c>
      <c r="N2515" s="12">
        <f t="shared" si="1216"/>
        <v>0.50844864615613528</v>
      </c>
      <c r="O2515" s="24">
        <f t="shared" si="1217"/>
        <v>757.89427582230894</v>
      </c>
      <c r="P2515" s="12">
        <f t="shared" ref="P2515:P2578" si="1230">LambdaP*MassivW/(dP/1000)/(O2515*RhoA)/(1+N2515/3)*(D2515-M2515)*DeltaT-(EXP(N2515/10)-1)*(D2515-D2514)</f>
        <v>0.21538479090514837</v>
      </c>
      <c r="Q2515" s="24">
        <f t="shared" ref="Q2515:Q2578" si="1231">Q2514+IF(Limit=Oui,MAX(0,T2514),T2514)</f>
        <v>697.14734931802809</v>
      </c>
      <c r="R2515" s="12">
        <f t="shared" si="1218"/>
        <v>0.21533074027018487</v>
      </c>
      <c r="S2515" s="24">
        <f t="shared" si="1219"/>
        <v>984.26576202404715</v>
      </c>
      <c r="T2515" s="12">
        <f t="shared" ref="T2515:T2578" si="1232">LambdaP*MassivSI/(dP/1000)/(S2515*RhoA)/(1+R2515/3)*(D2515-Q2515)*DeltaT-(EXP(R2515/10)-1)*(D2515-D2514)</f>
        <v>0.13714917891512149</v>
      </c>
      <c r="W2515" s="24">
        <f t="shared" ref="W2515:W2578" si="1233">W2514+IF(Limit=Oui,MAX(0,Y2514),Y2514)</f>
        <v>874.30522160495707</v>
      </c>
      <c r="X2515" s="24">
        <f t="shared" ref="X2515:X2578" si="1234">IF(W2515&lt;600,425+0.773*W2515-1.69/1000*W2515^2+2.22/1000^2*W2515^3,IF(W2515&lt;735,666+13002/(738-W2515),IF(W2515&lt;900,545+17820/(W2515-731),650)))</f>
        <v>669.34996994822404</v>
      </c>
      <c r="Y2515" s="13">
        <f t="shared" si="1220"/>
        <v>0.38280475503366895</v>
      </c>
      <c r="Z2515" s="24">
        <f t="shared" si="1221"/>
        <v>2644.5231643565876</v>
      </c>
      <c r="AA2515" s="24">
        <f t="shared" si="1222"/>
        <v>20363.164272663696</v>
      </c>
      <c r="AB2515" s="24">
        <f t="shared" ref="AB2515:AB2578" si="1235">MAX(M2515,AVERAGE(W2515,AC2515))</f>
        <v>814.70351871213938</v>
      </c>
      <c r="AC2515" s="24">
        <f t="shared" ref="AC2515:AC2578" si="1236">Q2515</f>
        <v>697.14734931802809</v>
      </c>
      <c r="AE2515" s="14">
        <f t="shared" ref="AE2515:AE2578" si="1237">C2515</f>
        <v>208.08333333333334</v>
      </c>
      <c r="AF2515" s="24">
        <f t="shared" si="1210"/>
        <v>500</v>
      </c>
      <c r="AG2515" s="3">
        <f t="shared" ref="AG2515:AG2578" si="1238">IF(C2515&lt;=30,AH2515,IF(C2515&lt;=60,AI2515,IF(C2515&lt;=90,AJ2515,IF(C2515&lt;=120,AK2515,-1))))</f>
        <v>-1</v>
      </c>
      <c r="AH2515" s="3">
        <f>IF(AC2515&lt;=450,AthetaR30_0,IF(AC2515&gt;=650,AthetaR30_2,(IF(AC2515&lt;=550,AthetaR30_0+(AthetaR30_1-AthetaR30_0)/100*(AC2515-450),AthetaR30_1+(AthetaR30_2-AthetaR30_1)/100*(AC2515-450)))))</f>
        <v>0</v>
      </c>
      <c r="AI2515" s="3">
        <f>IF(AD2515&lt;=450,AthetaR60_0,IF(AD2515&gt;=650,AthetaR60_2,(IF(AD2515&lt;=550,AthetaR60_0+(AthetaR60_1-AthetaR60_0)/100*(AD2515-450),AthetaR60_1+(AthetaR60_2-AthetaR60_1)/100*(AD2515-450)))))</f>
        <v>0.5</v>
      </c>
      <c r="AJ2515" s="3">
        <f>IF(AE2515&lt;=450,AthetaR90_0,IF(AE2515&gt;=650,AthetaR90_2,(IF(AE2515&lt;=550,AthetaR90_0+(AthetaR90_1-AthetaR90_0)/100*(AE2515-450),AthetaR90_1+(AthetaR90_2-AthetaR90_1)/100*(AE2515-450)))))</f>
        <v>1.3</v>
      </c>
      <c r="AK2515" s="3">
        <f>IF(AF2515&lt;=450,AthetaR120_0,IF(AF2515&gt;=650,AthetaR120_2,(IF(AF2515&lt;=550,AthetaR120_0+(AthetaR120_1-AthetaR120_0)/100*(AF2515-450),AthetaR120_1+(AthetaR120_2-AthetaR120_1)/100*(AF2515-450)))))</f>
        <v>1.54</v>
      </c>
      <c r="AL2515" s="24">
        <f t="shared" ref="AL2515:AL2578" si="1239">MAX(M2515,AVERAGE(W2515,AM2515))</f>
        <v>814.70351871213938</v>
      </c>
      <c r="AM2515" s="14">
        <f t="shared" ref="AM2515:AM2578" si="1240">IF(W2515&gt;=AF2515,(1+(W2515-AF2515)*AG2515/10000)*AC2515,AC2515)</f>
        <v>671.05276001024879</v>
      </c>
    </row>
    <row r="2516" spans="2:39" x14ac:dyDescent="0.25">
      <c r="B2516" s="3">
        <f t="shared" si="1223"/>
        <v>12490</v>
      </c>
      <c r="C2516" s="14">
        <f t="shared" si="1224"/>
        <v>208.16666666666666</v>
      </c>
      <c r="D2516" s="11">
        <f t="shared" si="1225"/>
        <v>1131.50784930136</v>
      </c>
      <c r="E2516" s="11">
        <f t="shared" si="1211"/>
        <v>980.29994652787252</v>
      </c>
      <c r="F2516" s="11">
        <f t="shared" si="1226"/>
        <v>532.34139201260507</v>
      </c>
      <c r="G2516" s="11">
        <f t="shared" si="1212"/>
        <v>814.91890350304459</v>
      </c>
      <c r="H2516" s="11">
        <f t="shared" si="1213"/>
        <v>697.28449849694323</v>
      </c>
      <c r="I2516" s="24">
        <f t="shared" si="1227"/>
        <v>532.34139201260507</v>
      </c>
      <c r="J2516" s="12">
        <f t="shared" si="1214"/>
        <v>0.16694314329041052</v>
      </c>
      <c r="K2516" s="24">
        <f t="shared" si="1215"/>
        <v>692.48184299667389</v>
      </c>
      <c r="L2516" s="12">
        <f t="shared" si="1228"/>
        <v>0.14934395015639595</v>
      </c>
      <c r="M2516" s="24">
        <f t="shared" si="1229"/>
        <v>814.91890350304459</v>
      </c>
      <c r="N2516" s="12">
        <f t="shared" si="1216"/>
        <v>0.50881548127544818</v>
      </c>
      <c r="O2516" s="24">
        <f t="shared" si="1217"/>
        <v>757.34786509518074</v>
      </c>
      <c r="P2516" s="12">
        <f t="shared" si="1230"/>
        <v>0.21541122833332144</v>
      </c>
      <c r="Q2516" s="24">
        <f t="shared" si="1231"/>
        <v>697.28449849694323</v>
      </c>
      <c r="R2516" s="12">
        <f t="shared" si="1218"/>
        <v>0.21509645541259029</v>
      </c>
      <c r="S2516" s="24">
        <f t="shared" si="1219"/>
        <v>985.33783252120475</v>
      </c>
      <c r="T2516" s="12">
        <f t="shared" si="1232"/>
        <v>0.13698598890873412</v>
      </c>
      <c r="W2516" s="24">
        <f t="shared" si="1233"/>
        <v>874.68802635999077</v>
      </c>
      <c r="X2516" s="24">
        <f t="shared" si="1234"/>
        <v>669.01868444733464</v>
      </c>
      <c r="Y2516" s="13">
        <f t="shared" si="1220"/>
        <v>0.38263238869419369</v>
      </c>
      <c r="Z2516" s="24">
        <f t="shared" si="1221"/>
        <v>2640.2980041970436</v>
      </c>
      <c r="AA2516" s="24">
        <f t="shared" si="1222"/>
        <v>20345.647501799955</v>
      </c>
      <c r="AB2516" s="24">
        <f t="shared" si="1235"/>
        <v>814.91890350304459</v>
      </c>
      <c r="AC2516" s="24">
        <f t="shared" si="1236"/>
        <v>697.28449849694323</v>
      </c>
      <c r="AE2516" s="14">
        <f t="shared" si="1237"/>
        <v>208.16666666666666</v>
      </c>
      <c r="AF2516" s="24">
        <f t="shared" si="1210"/>
        <v>500</v>
      </c>
      <c r="AG2516" s="3">
        <f t="shared" si="1238"/>
        <v>-1</v>
      </c>
      <c r="AH2516" s="3">
        <f>IF(AC2516&lt;=450,AthetaR30_0,IF(AC2516&gt;=650,AthetaR30_2,(IF(AC2516&lt;=550,AthetaR30_0+(AthetaR30_1-AthetaR30_0)/100*(AC2516-450),AthetaR30_1+(AthetaR30_2-AthetaR30_1)/100*(AC2516-450)))))</f>
        <v>0</v>
      </c>
      <c r="AI2516" s="3">
        <f>IF(AD2516&lt;=450,AthetaR60_0,IF(AD2516&gt;=650,AthetaR60_2,(IF(AD2516&lt;=550,AthetaR60_0+(AthetaR60_1-AthetaR60_0)/100*(AD2516-450),AthetaR60_1+(AthetaR60_2-AthetaR60_1)/100*(AD2516-450)))))</f>
        <v>0.5</v>
      </c>
      <c r="AJ2516" s="3">
        <f>IF(AE2516&lt;=450,AthetaR90_0,IF(AE2516&gt;=650,AthetaR90_2,(IF(AE2516&lt;=550,AthetaR90_0+(AthetaR90_1-AthetaR90_0)/100*(AE2516-450),AthetaR90_1+(AthetaR90_2-AthetaR90_1)/100*(AE2516-450)))))</f>
        <v>1.3</v>
      </c>
      <c r="AK2516" s="3">
        <f>IF(AF2516&lt;=450,AthetaR120_0,IF(AF2516&gt;=650,AthetaR120_2,(IF(AF2516&lt;=550,AthetaR120_0+(AthetaR120_1-AthetaR120_0)/100*(AF2516-450),AthetaR120_1+(AthetaR120_2-AthetaR120_1)/100*(AF2516-450)))))</f>
        <v>1.54</v>
      </c>
      <c r="AL2516" s="24">
        <f t="shared" si="1239"/>
        <v>814.91890350304459</v>
      </c>
      <c r="AM2516" s="14">
        <f t="shared" si="1240"/>
        <v>671.15808324161969</v>
      </c>
    </row>
    <row r="2517" spans="2:39" x14ac:dyDescent="0.25">
      <c r="B2517" s="3">
        <f t="shared" si="1223"/>
        <v>12495</v>
      </c>
      <c r="C2517" s="14">
        <f t="shared" si="1224"/>
        <v>208.25</v>
      </c>
      <c r="D2517" s="11">
        <f t="shared" si="1225"/>
        <v>1131.5677819406619</v>
      </c>
      <c r="E2517" s="11">
        <f t="shared" si="1211"/>
        <v>980.5137448765247</v>
      </c>
      <c r="F2517" s="11">
        <f t="shared" si="1226"/>
        <v>532.49073596276151</v>
      </c>
      <c r="G2517" s="11">
        <f t="shared" si="1212"/>
        <v>815.13431473137791</v>
      </c>
      <c r="H2517" s="11">
        <f t="shared" si="1213"/>
        <v>697.42148448585192</v>
      </c>
      <c r="I2517" s="24">
        <f t="shared" si="1227"/>
        <v>532.49073596276151</v>
      </c>
      <c r="J2517" s="12">
        <f t="shared" si="1214"/>
        <v>0.16691213818387637</v>
      </c>
      <c r="K2517" s="24">
        <f t="shared" si="1215"/>
        <v>692.61047638157129</v>
      </c>
      <c r="L2517" s="12">
        <f t="shared" si="1228"/>
        <v>0.1492956578826212</v>
      </c>
      <c r="M2517" s="24">
        <f t="shared" si="1229"/>
        <v>815.13431473137791</v>
      </c>
      <c r="N2517" s="12">
        <f t="shared" si="1216"/>
        <v>0.50918100861539306</v>
      </c>
      <c r="O2517" s="24">
        <f t="shared" si="1217"/>
        <v>756.8041854491272</v>
      </c>
      <c r="P2517" s="12">
        <f t="shared" si="1230"/>
        <v>0.21543699959397497</v>
      </c>
      <c r="Q2517" s="24">
        <f t="shared" si="1231"/>
        <v>697.42148448585192</v>
      </c>
      <c r="R2517" s="12">
        <f t="shared" si="1218"/>
        <v>0.2148613819664765</v>
      </c>
      <c r="S2517" s="24">
        <f t="shared" si="1219"/>
        <v>986.41586133102214</v>
      </c>
      <c r="T2517" s="12">
        <f t="shared" si="1232"/>
        <v>0.13682240284365435</v>
      </c>
      <c r="W2517" s="24">
        <f t="shared" si="1233"/>
        <v>875.07065874868499</v>
      </c>
      <c r="X2517" s="24">
        <f t="shared" si="1234"/>
        <v>668.68930741883378</v>
      </c>
      <c r="Y2517" s="13">
        <f t="shared" si="1220"/>
        <v>0.38245864144500197</v>
      </c>
      <c r="Z2517" s="24">
        <f t="shared" si="1221"/>
        <v>2636.0771531959927</v>
      </c>
      <c r="AA2517" s="24">
        <f t="shared" si="1222"/>
        <v>20328.119302969295</v>
      </c>
      <c r="AB2517" s="24">
        <f t="shared" si="1235"/>
        <v>815.13431473137791</v>
      </c>
      <c r="AC2517" s="24">
        <f t="shared" si="1236"/>
        <v>697.42148448585192</v>
      </c>
      <c r="AE2517" s="14">
        <f t="shared" si="1237"/>
        <v>208.25</v>
      </c>
      <c r="AF2517" s="24">
        <f t="shared" si="1210"/>
        <v>500</v>
      </c>
      <c r="AG2517" s="3">
        <f t="shared" si="1238"/>
        <v>-1</v>
      </c>
      <c r="AH2517" s="3">
        <f>IF(AC2517&lt;=450,AthetaR30_0,IF(AC2517&gt;=650,AthetaR30_2,(IF(AC2517&lt;=550,AthetaR30_0+(AthetaR30_1-AthetaR30_0)/100*(AC2517-450),AthetaR30_1+(AthetaR30_2-AthetaR30_1)/100*(AC2517-450)))))</f>
        <v>0</v>
      </c>
      <c r="AI2517" s="3">
        <f>IF(AD2517&lt;=450,AthetaR60_0,IF(AD2517&gt;=650,AthetaR60_2,(IF(AD2517&lt;=550,AthetaR60_0+(AthetaR60_1-AthetaR60_0)/100*(AD2517-450),AthetaR60_1+(AthetaR60_2-AthetaR60_1)/100*(AD2517-450)))))</f>
        <v>0.5</v>
      </c>
      <c r="AJ2517" s="3">
        <f>IF(AE2517&lt;=450,AthetaR90_0,IF(AE2517&gt;=650,AthetaR90_2,(IF(AE2517&lt;=550,AthetaR90_0+(AthetaR90_1-AthetaR90_0)/100*(AE2517-450),AthetaR90_1+(AthetaR90_2-AthetaR90_1)/100*(AE2517-450)))))</f>
        <v>1.3</v>
      </c>
      <c r="AK2517" s="3">
        <f>IF(AF2517&lt;=450,AthetaR120_0,IF(AF2517&gt;=650,AthetaR120_2,(IF(AF2517&lt;=550,AthetaR120_0+(AthetaR120_1-AthetaR120_0)/100*(AF2517-450),AthetaR120_1+(AthetaR120_2-AthetaR120_1)/100*(AF2517-450)))))</f>
        <v>1.54</v>
      </c>
      <c r="AL2517" s="24">
        <f t="shared" si="1239"/>
        <v>815.13431473137791</v>
      </c>
      <c r="AM2517" s="14">
        <f t="shared" si="1240"/>
        <v>671.26325092469244</v>
      </c>
    </row>
    <row r="2518" spans="2:39" x14ac:dyDescent="0.25">
      <c r="B2518" s="3">
        <f t="shared" si="1223"/>
        <v>12500</v>
      </c>
      <c r="C2518" s="14">
        <f t="shared" si="1224"/>
        <v>208.33333333333334</v>
      </c>
      <c r="D2518" s="11">
        <f t="shared" si="1225"/>
        <v>1131.6276906164926</v>
      </c>
      <c r="E2518" s="11">
        <f t="shared" si="1211"/>
        <v>980.72754322517676</v>
      </c>
      <c r="F2518" s="11">
        <f t="shared" si="1226"/>
        <v>532.64003162064409</v>
      </c>
      <c r="G2518" s="11">
        <f t="shared" si="1212"/>
        <v>815.34975173097189</v>
      </c>
      <c r="H2518" s="11">
        <f t="shared" si="1213"/>
        <v>697.5583068886956</v>
      </c>
      <c r="I2518" s="24">
        <f t="shared" si="1227"/>
        <v>532.64003162064409</v>
      </c>
      <c r="J2518" s="12">
        <f t="shared" si="1214"/>
        <v>0.16688113467332366</v>
      </c>
      <c r="K2518" s="24">
        <f t="shared" si="1215"/>
        <v>692.73915093939615</v>
      </c>
      <c r="L2518" s="12">
        <f t="shared" si="1228"/>
        <v>0.14924737996564036</v>
      </c>
      <c r="M2518" s="24">
        <f t="shared" si="1229"/>
        <v>815.34975173097189</v>
      </c>
      <c r="N2518" s="12">
        <f t="shared" si="1216"/>
        <v>0.50954523402455354</v>
      </c>
      <c r="O2518" s="24">
        <f t="shared" si="1217"/>
        <v>756.26321814005746</v>
      </c>
      <c r="P2518" s="12">
        <f t="shared" si="1230"/>
        <v>0.21546210825212267</v>
      </c>
      <c r="Q2518" s="24">
        <f t="shared" si="1231"/>
        <v>697.5583068886956</v>
      </c>
      <c r="R2518" s="12">
        <f t="shared" si="1218"/>
        <v>0.21462551713088146</v>
      </c>
      <c r="S2518" s="24">
        <f t="shared" si="1219"/>
        <v>987.4998928016106</v>
      </c>
      <c r="T2518" s="12">
        <f t="shared" si="1232"/>
        <v>0.13665841909972073</v>
      </c>
      <c r="W2518" s="24">
        <f t="shared" si="1233"/>
        <v>875.45311739013005</v>
      </c>
      <c r="X2518" s="24">
        <f t="shared" si="1234"/>
        <v>668.36182369725429</v>
      </c>
      <c r="Y2518" s="13">
        <f t="shared" si="1220"/>
        <v>0.38228352672563359</v>
      </c>
      <c r="Z2518" s="24">
        <f t="shared" si="1221"/>
        <v>2631.8606458761678</v>
      </c>
      <c r="AA2518" s="24">
        <f t="shared" si="1222"/>
        <v>20310.579960837149</v>
      </c>
      <c r="AB2518" s="24">
        <f t="shared" si="1235"/>
        <v>815.34975173097189</v>
      </c>
      <c r="AC2518" s="24">
        <f t="shared" si="1236"/>
        <v>697.5583068886956</v>
      </c>
      <c r="AE2518" s="14">
        <f t="shared" si="1237"/>
        <v>208.33333333333334</v>
      </c>
      <c r="AF2518" s="24">
        <f t="shared" si="1210"/>
        <v>500</v>
      </c>
      <c r="AG2518" s="3">
        <f t="shared" si="1238"/>
        <v>-1</v>
      </c>
      <c r="AH2518" s="3">
        <f>IF(AC2518&lt;=450,AthetaR30_0,IF(AC2518&gt;=650,AthetaR30_2,(IF(AC2518&lt;=550,AthetaR30_0+(AthetaR30_1-AthetaR30_0)/100*(AC2518-450),AthetaR30_1+(AthetaR30_2-AthetaR30_1)/100*(AC2518-450)))))</f>
        <v>0</v>
      </c>
      <c r="AI2518" s="3">
        <f>IF(AD2518&lt;=450,AthetaR60_0,IF(AD2518&gt;=650,AthetaR60_2,(IF(AD2518&lt;=550,AthetaR60_0+(AthetaR60_1-AthetaR60_0)/100*(AD2518-450),AthetaR60_1+(AthetaR60_2-AthetaR60_1)/100*(AD2518-450)))))</f>
        <v>0.5</v>
      </c>
      <c r="AJ2518" s="3">
        <f>IF(AE2518&lt;=450,AthetaR90_0,IF(AE2518&gt;=650,AthetaR90_2,(IF(AE2518&lt;=550,AthetaR90_0+(AthetaR90_1-AthetaR90_0)/100*(AE2518-450),AthetaR90_1+(AthetaR90_2-AthetaR90_1)/100*(AE2518-450)))))</f>
        <v>1.3</v>
      </c>
      <c r="AK2518" s="3">
        <f>IF(AF2518&lt;=450,AthetaR120_0,IF(AF2518&gt;=650,AthetaR120_2,(IF(AF2518&lt;=550,AthetaR120_0+(AthetaR120_1-AthetaR120_0)/100*(AF2518-450),AthetaR120_1+(AthetaR120_2-AthetaR120_1)/100*(AF2518-450)))))</f>
        <v>1.54</v>
      </c>
      <c r="AL2518" s="24">
        <f t="shared" si="1239"/>
        <v>815.34975173097189</v>
      </c>
      <c r="AM2518" s="14">
        <f t="shared" si="1240"/>
        <v>671.36826280042146</v>
      </c>
    </row>
    <row r="2519" spans="2:39" x14ac:dyDescent="0.25">
      <c r="B2519" s="3">
        <f t="shared" si="1223"/>
        <v>12505</v>
      </c>
      <c r="C2519" s="14">
        <f t="shared" si="1224"/>
        <v>208.41666666666666</v>
      </c>
      <c r="D2519" s="11">
        <f t="shared" si="1225"/>
        <v>1131.6875753480076</v>
      </c>
      <c r="E2519" s="11">
        <f t="shared" si="1211"/>
        <v>980.94134157382882</v>
      </c>
      <c r="F2519" s="11">
        <f t="shared" si="1226"/>
        <v>532.78927900060978</v>
      </c>
      <c r="G2519" s="11">
        <f t="shared" si="1212"/>
        <v>815.56521383922404</v>
      </c>
      <c r="H2519" s="11">
        <f t="shared" si="1213"/>
        <v>697.69496530779531</v>
      </c>
      <c r="I2519" s="24">
        <f t="shared" si="1227"/>
        <v>532.78927900060978</v>
      </c>
      <c r="J2519" s="12">
        <f t="shared" si="1214"/>
        <v>0.1668501327690774</v>
      </c>
      <c r="K2519" s="24">
        <f t="shared" si="1215"/>
        <v>692.86786664653198</v>
      </c>
      <c r="L2519" s="12">
        <f t="shared" si="1228"/>
        <v>0.14919911641243697</v>
      </c>
      <c r="M2519" s="24">
        <f t="shared" si="1229"/>
        <v>815.56521383922404</v>
      </c>
      <c r="N2519" s="12">
        <f t="shared" si="1216"/>
        <v>0.50990816332453748</v>
      </c>
      <c r="O2519" s="24">
        <f t="shared" si="1217"/>
        <v>755.72494458394567</v>
      </c>
      <c r="P2519" s="12">
        <f t="shared" si="1230"/>
        <v>0.21548655785437873</v>
      </c>
      <c r="Q2519" s="24">
        <f t="shared" si="1231"/>
        <v>697.69496530779531</v>
      </c>
      <c r="R2519" s="12">
        <f t="shared" si="1218"/>
        <v>0.21438885810123626</v>
      </c>
      <c r="S2519" s="24">
        <f t="shared" si="1219"/>
        <v>988.58997168199164</v>
      </c>
      <c r="T2519" s="12">
        <f t="shared" si="1232"/>
        <v>0.13649403605316279</v>
      </c>
      <c r="W2519" s="24">
        <f t="shared" si="1233"/>
        <v>875.83540091685563</v>
      </c>
      <c r="X2519" s="24">
        <f t="shared" si="1234"/>
        <v>668.03621826703659</v>
      </c>
      <c r="Y2519" s="13">
        <f t="shared" si="1220"/>
        <v>0.38210705789692251</v>
      </c>
      <c r="Z2519" s="24">
        <f t="shared" si="1221"/>
        <v>2627.6485164243295</v>
      </c>
      <c r="AA2519" s="24">
        <f t="shared" si="1222"/>
        <v>20293.029758796998</v>
      </c>
      <c r="AB2519" s="24">
        <f t="shared" si="1235"/>
        <v>815.56521383922404</v>
      </c>
      <c r="AC2519" s="24">
        <f t="shared" si="1236"/>
        <v>697.69496530779531</v>
      </c>
      <c r="AE2519" s="14">
        <f t="shared" si="1237"/>
        <v>208.41666666666666</v>
      </c>
      <c r="AF2519" s="24">
        <f t="shared" si="1210"/>
        <v>500</v>
      </c>
      <c r="AG2519" s="3">
        <f t="shared" si="1238"/>
        <v>-1</v>
      </c>
      <c r="AH2519" s="3">
        <f>IF(AC2519&lt;=450,AthetaR30_0,IF(AC2519&gt;=650,AthetaR30_2,(IF(AC2519&lt;=550,AthetaR30_0+(AthetaR30_1-AthetaR30_0)/100*(AC2519-450),AthetaR30_1+(AthetaR30_2-AthetaR30_1)/100*(AC2519-450)))))</f>
        <v>0</v>
      </c>
      <c r="AI2519" s="3">
        <f>IF(AD2519&lt;=450,AthetaR60_0,IF(AD2519&gt;=650,AthetaR60_2,(IF(AD2519&lt;=550,AthetaR60_0+(AthetaR60_1-AthetaR60_0)/100*(AD2519-450),AthetaR60_1+(AthetaR60_2-AthetaR60_1)/100*(AD2519-450)))))</f>
        <v>0.5</v>
      </c>
      <c r="AJ2519" s="3">
        <f>IF(AE2519&lt;=450,AthetaR90_0,IF(AE2519&gt;=650,AthetaR90_2,(IF(AE2519&lt;=550,AthetaR90_0+(AthetaR90_1-AthetaR90_0)/100*(AE2519-450),AthetaR90_1+(AthetaR90_2-AthetaR90_1)/100*(AE2519-450)))))</f>
        <v>1.3</v>
      </c>
      <c r="AK2519" s="3">
        <f>IF(AF2519&lt;=450,AthetaR120_0,IF(AF2519&gt;=650,AthetaR120_2,(IF(AF2519&lt;=550,AthetaR120_0+(AthetaR120_1-AthetaR120_0)/100*(AF2519-450),AthetaR120_1+(AthetaR120_2-AthetaR120_1)/100*(AF2519-450)))))</f>
        <v>1.54</v>
      </c>
      <c r="AL2519" s="24">
        <f t="shared" si="1239"/>
        <v>815.56521383922404</v>
      </c>
      <c r="AM2519" s="14">
        <f t="shared" si="1240"/>
        <v>671.47311860738262</v>
      </c>
    </row>
    <row r="2520" spans="2:39" x14ac:dyDescent="0.25">
      <c r="B2520" s="3">
        <f t="shared" si="1223"/>
        <v>12510</v>
      </c>
      <c r="C2520" s="14">
        <f t="shared" si="1224"/>
        <v>208.5</v>
      </c>
      <c r="D2520" s="11">
        <f t="shared" si="1225"/>
        <v>1131.7474361543398</v>
      </c>
      <c r="E2520" s="11">
        <f t="shared" si="1211"/>
        <v>981.15513992248088</v>
      </c>
      <c r="F2520" s="11">
        <f t="shared" si="1226"/>
        <v>532.93847811702221</v>
      </c>
      <c r="G2520" s="11">
        <f t="shared" si="1212"/>
        <v>815.78070039707848</v>
      </c>
      <c r="H2520" s="11">
        <f t="shared" si="1213"/>
        <v>697.83145934384845</v>
      </c>
      <c r="I2520" s="24">
        <f t="shared" si="1227"/>
        <v>532.93847811702221</v>
      </c>
      <c r="J2520" s="12">
        <f t="shared" si="1214"/>
        <v>0.16681913248145527</v>
      </c>
      <c r="K2520" s="24">
        <f t="shared" si="1215"/>
        <v>692.99662347934031</v>
      </c>
      <c r="L2520" s="12">
        <f t="shared" si="1228"/>
        <v>0.14915086722997947</v>
      </c>
      <c r="M2520" s="24">
        <f t="shared" si="1229"/>
        <v>815.78070039707848</v>
      </c>
      <c r="N2520" s="12">
        <f t="shared" si="1216"/>
        <v>0.51026980231005203</v>
      </c>
      <c r="O2520" s="24">
        <f t="shared" si="1217"/>
        <v>755.18934635522396</v>
      </c>
      <c r="P2520" s="12">
        <f t="shared" si="1230"/>
        <v>0.21551035192909618</v>
      </c>
      <c r="Q2520" s="24">
        <f t="shared" si="1231"/>
        <v>697.83145934384845</v>
      </c>
      <c r="R2520" s="12">
        <f t="shared" si="1218"/>
        <v>0.21415140206949151</v>
      </c>
      <c r="S2520" s="24">
        <f t="shared" si="1219"/>
        <v>989.68614312625846</v>
      </c>
      <c r="T2520" s="12">
        <f t="shared" si="1232"/>
        <v>0.13632925207668101</v>
      </c>
      <c r="W2520" s="24">
        <f t="shared" si="1233"/>
        <v>876.21750797475261</v>
      </c>
      <c r="X2520" s="24">
        <f t="shared" si="1234"/>
        <v>667.7124762607699</v>
      </c>
      <c r="Y2520" s="13">
        <f t="shared" si="1220"/>
        <v>0.38192924824139413</v>
      </c>
      <c r="Z2520" s="24">
        <f t="shared" si="1221"/>
        <v>2623.4407986932069</v>
      </c>
      <c r="AA2520" s="24">
        <f t="shared" si="1222"/>
        <v>20275.468978972749</v>
      </c>
      <c r="AB2520" s="24">
        <f t="shared" si="1235"/>
        <v>815.78070039707848</v>
      </c>
      <c r="AC2520" s="24">
        <f t="shared" si="1236"/>
        <v>697.83145934384845</v>
      </c>
      <c r="AE2520" s="14">
        <f t="shared" si="1237"/>
        <v>208.5</v>
      </c>
      <c r="AF2520" s="24">
        <f t="shared" si="1210"/>
        <v>500</v>
      </c>
      <c r="AG2520" s="3">
        <f t="shared" si="1238"/>
        <v>-1</v>
      </c>
      <c r="AH2520" s="3">
        <f>IF(AC2520&lt;=450,AthetaR30_0,IF(AC2520&gt;=650,AthetaR30_2,(IF(AC2520&lt;=550,AthetaR30_0+(AthetaR30_1-AthetaR30_0)/100*(AC2520-450),AthetaR30_1+(AthetaR30_2-AthetaR30_1)/100*(AC2520-450)))))</f>
        <v>0</v>
      </c>
      <c r="AI2520" s="3">
        <f>IF(AD2520&lt;=450,AthetaR60_0,IF(AD2520&gt;=650,AthetaR60_2,(IF(AD2520&lt;=550,AthetaR60_0+(AthetaR60_1-AthetaR60_0)/100*(AD2520-450),AthetaR60_1+(AthetaR60_2-AthetaR60_1)/100*(AD2520-450)))))</f>
        <v>0.5</v>
      </c>
      <c r="AJ2520" s="3">
        <f>IF(AE2520&lt;=450,AthetaR90_0,IF(AE2520&gt;=650,AthetaR90_2,(IF(AE2520&lt;=550,AthetaR90_0+(AthetaR90_1-AthetaR90_0)/100*(AE2520-450),AthetaR90_1+(AthetaR90_2-AthetaR90_1)/100*(AE2520-450)))))</f>
        <v>1.3</v>
      </c>
      <c r="AK2520" s="3">
        <f>IF(AF2520&lt;=450,AthetaR120_0,IF(AF2520&gt;=650,AthetaR120_2,(IF(AF2520&lt;=550,AthetaR120_0+(AthetaR120_1-AthetaR120_0)/100*(AF2520-450),AthetaR120_1+(AthetaR120_2-AthetaR120_1)/100*(AF2520-450)))))</f>
        <v>1.54</v>
      </c>
      <c r="AL2520" s="24">
        <f t="shared" si="1239"/>
        <v>815.78070039707848</v>
      </c>
      <c r="AM2520" s="14">
        <f t="shared" si="1240"/>
        <v>671.57781808177572</v>
      </c>
    </row>
    <row r="2521" spans="2:39" x14ac:dyDescent="0.25">
      <c r="B2521" s="3">
        <f t="shared" si="1223"/>
        <v>12515</v>
      </c>
      <c r="C2521" s="14">
        <f t="shared" si="1224"/>
        <v>208.58333333333334</v>
      </c>
      <c r="D2521" s="11">
        <f t="shared" si="1225"/>
        <v>1131.8072730545987</v>
      </c>
      <c r="E2521" s="11">
        <f t="shared" si="1211"/>
        <v>981.36893827113295</v>
      </c>
      <c r="F2521" s="11">
        <f t="shared" si="1226"/>
        <v>533.08762898425221</v>
      </c>
      <c r="G2521" s="11">
        <f t="shared" si="1212"/>
        <v>815.99621074900756</v>
      </c>
      <c r="H2521" s="11">
        <f t="shared" si="1213"/>
        <v>697.96778859592519</v>
      </c>
      <c r="I2521" s="24">
        <f t="shared" si="1227"/>
        <v>533.08762898425221</v>
      </c>
      <c r="J2521" s="12">
        <f t="shared" si="1214"/>
        <v>0.16678813382076815</v>
      </c>
      <c r="K2521" s="24">
        <f t="shared" si="1215"/>
        <v>693.1254214141602</v>
      </c>
      <c r="L2521" s="12">
        <f t="shared" si="1228"/>
        <v>0.14910263242522501</v>
      </c>
      <c r="M2521" s="24">
        <f t="shared" si="1229"/>
        <v>815.99621074900756</v>
      </c>
      <c r="N2521" s="12">
        <f t="shared" si="1216"/>
        <v>0.51063015674898082</v>
      </c>
      <c r="O2521" s="24">
        <f t="shared" si="1217"/>
        <v>754.65640518519319</v>
      </c>
      <c r="P2521" s="12">
        <f t="shared" si="1230"/>
        <v>0.21553349398645555</v>
      </c>
      <c r="Q2521" s="24">
        <f t="shared" si="1231"/>
        <v>697.96778859592519</v>
      </c>
      <c r="R2521" s="12">
        <f t="shared" si="1218"/>
        <v>0.21391314622424637</v>
      </c>
      <c r="S2521" s="24">
        <f t="shared" si="1219"/>
        <v>990.78845269778299</v>
      </c>
      <c r="T2521" s="12">
        <f t="shared" si="1232"/>
        <v>0.1361640655395075</v>
      </c>
      <c r="W2521" s="24">
        <f t="shared" si="1233"/>
        <v>876.59943722299397</v>
      </c>
      <c r="X2521" s="24">
        <f t="shared" si="1234"/>
        <v>667.3905829574577</v>
      </c>
      <c r="Y2521" s="13">
        <f t="shared" si="1220"/>
        <v>0.38175011096366407</v>
      </c>
      <c r="Z2521" s="24">
        <f t="shared" si="1221"/>
        <v>2619.2375262034743</v>
      </c>
      <c r="AA2521" s="24">
        <f t="shared" si="1222"/>
        <v>20257.897902221142</v>
      </c>
      <c r="AB2521" s="24">
        <f t="shared" si="1235"/>
        <v>815.99621074900756</v>
      </c>
      <c r="AC2521" s="24">
        <f t="shared" si="1236"/>
        <v>697.96778859592519</v>
      </c>
      <c r="AE2521" s="14">
        <f t="shared" si="1237"/>
        <v>208.58333333333334</v>
      </c>
      <c r="AF2521" s="24">
        <f t="shared" si="1210"/>
        <v>500</v>
      </c>
      <c r="AG2521" s="3">
        <f t="shared" si="1238"/>
        <v>-1</v>
      </c>
      <c r="AH2521" s="3">
        <f>IF(AC2521&lt;=450,AthetaR30_0,IF(AC2521&gt;=650,AthetaR30_2,(IF(AC2521&lt;=550,AthetaR30_0+(AthetaR30_1-AthetaR30_0)/100*(AC2521-450),AthetaR30_1+(AthetaR30_2-AthetaR30_1)/100*(AC2521-450)))))</f>
        <v>0</v>
      </c>
      <c r="AI2521" s="3">
        <f>IF(AD2521&lt;=450,AthetaR60_0,IF(AD2521&gt;=650,AthetaR60_2,(IF(AD2521&lt;=550,AthetaR60_0+(AthetaR60_1-AthetaR60_0)/100*(AD2521-450),AthetaR60_1+(AthetaR60_2-AthetaR60_1)/100*(AD2521-450)))))</f>
        <v>0.5</v>
      </c>
      <c r="AJ2521" s="3">
        <f>IF(AE2521&lt;=450,AthetaR90_0,IF(AE2521&gt;=650,AthetaR90_2,(IF(AE2521&lt;=550,AthetaR90_0+(AthetaR90_1-AthetaR90_0)/100*(AE2521-450),AthetaR90_1+(AthetaR90_2-AthetaR90_1)/100*(AE2521-450)))))</f>
        <v>1.3</v>
      </c>
      <c r="AK2521" s="3">
        <f>IF(AF2521&lt;=450,AthetaR120_0,IF(AF2521&gt;=650,AthetaR120_2,(IF(AF2521&lt;=550,AthetaR120_0+(AthetaR120_1-AthetaR120_0)/100*(AF2521-450),AthetaR120_1+(AthetaR120_2-AthetaR120_1)/100*(AF2521-450)))))</f>
        <v>1.54</v>
      </c>
      <c r="AL2521" s="24">
        <f t="shared" si="1239"/>
        <v>815.99621074900756</v>
      </c>
      <c r="AM2521" s="14">
        <f t="shared" si="1240"/>
        <v>671.68236095742486</v>
      </c>
    </row>
    <row r="2522" spans="2:39" x14ac:dyDescent="0.25">
      <c r="B2522" s="3">
        <f t="shared" si="1223"/>
        <v>12520</v>
      </c>
      <c r="C2522" s="14">
        <f t="shared" si="1224"/>
        <v>208.66666666666666</v>
      </c>
      <c r="D2522" s="11">
        <f t="shared" si="1225"/>
        <v>1131.867086067871</v>
      </c>
      <c r="E2522" s="11">
        <f t="shared" si="1211"/>
        <v>981.58273661978501</v>
      </c>
      <c r="F2522" s="11">
        <f t="shared" si="1226"/>
        <v>533.23673161667739</v>
      </c>
      <c r="G2522" s="11">
        <f t="shared" si="1212"/>
        <v>816.21174424299397</v>
      </c>
      <c r="H2522" s="11">
        <f t="shared" si="1213"/>
        <v>698.10395266146475</v>
      </c>
      <c r="I2522" s="24">
        <f t="shared" si="1227"/>
        <v>533.23673161667739</v>
      </c>
      <c r="J2522" s="12">
        <f t="shared" si="1214"/>
        <v>0.16675713679731941</v>
      </c>
      <c r="K2522" s="24">
        <f t="shared" si="1215"/>
        <v>693.25426042730919</v>
      </c>
      <c r="L2522" s="12">
        <f t="shared" si="1228"/>
        <v>0.14905441200510769</v>
      </c>
      <c r="M2522" s="24">
        <f t="shared" si="1229"/>
        <v>816.21174424299397</v>
      </c>
      <c r="N2522" s="12">
        <f t="shared" si="1216"/>
        <v>0.51098923238246086</v>
      </c>
      <c r="O2522" s="24">
        <f t="shared" si="1217"/>
        <v>754.12610296045125</v>
      </c>
      <c r="P2522" s="12">
        <f t="shared" si="1230"/>
        <v>0.21555598751850891</v>
      </c>
      <c r="Q2522" s="24">
        <f t="shared" si="1231"/>
        <v>698.10395266146475</v>
      </c>
      <c r="R2522" s="12">
        <f t="shared" si="1218"/>
        <v>0.21367408775088118</v>
      </c>
      <c r="S2522" s="24">
        <f t="shared" si="1219"/>
        <v>991.89694637346884</v>
      </c>
      <c r="T2522" s="12">
        <f t="shared" si="1232"/>
        <v>0.13599847480744992</v>
      </c>
      <c r="W2522" s="24">
        <f t="shared" si="1233"/>
        <v>876.98118733395768</v>
      </c>
      <c r="X2522" s="24">
        <f t="shared" si="1234"/>
        <v>667.07052378080482</v>
      </c>
      <c r="Y2522" s="13">
        <f t="shared" si="1220"/>
        <v>0.38156965919083091</v>
      </c>
      <c r="Z2522" s="24">
        <f t="shared" si="1221"/>
        <v>2615.0387321456833</v>
      </c>
      <c r="AA2522" s="24">
        <f t="shared" si="1222"/>
        <v>20240.316808133983</v>
      </c>
      <c r="AB2522" s="24">
        <f t="shared" si="1235"/>
        <v>816.21174424299397</v>
      </c>
      <c r="AC2522" s="24">
        <f t="shared" si="1236"/>
        <v>698.10395266146475</v>
      </c>
      <c r="AE2522" s="14">
        <f t="shared" si="1237"/>
        <v>208.66666666666666</v>
      </c>
      <c r="AF2522" s="24">
        <f t="shared" si="1210"/>
        <v>500</v>
      </c>
      <c r="AG2522" s="3">
        <f t="shared" si="1238"/>
        <v>-1</v>
      </c>
      <c r="AH2522" s="3">
        <f>IF(AC2522&lt;=450,AthetaR30_0,IF(AC2522&gt;=650,AthetaR30_2,(IF(AC2522&lt;=550,AthetaR30_0+(AthetaR30_1-AthetaR30_0)/100*(AC2522-450),AthetaR30_1+(AthetaR30_2-AthetaR30_1)/100*(AC2522-450)))))</f>
        <v>0</v>
      </c>
      <c r="AI2522" s="3">
        <f>IF(AD2522&lt;=450,AthetaR60_0,IF(AD2522&gt;=650,AthetaR60_2,(IF(AD2522&lt;=550,AthetaR60_0+(AthetaR60_1-AthetaR60_0)/100*(AD2522-450),AthetaR60_1+(AthetaR60_2-AthetaR60_1)/100*(AD2522-450)))))</f>
        <v>0.5</v>
      </c>
      <c r="AJ2522" s="3">
        <f>IF(AE2522&lt;=450,AthetaR90_0,IF(AE2522&gt;=650,AthetaR90_2,(IF(AE2522&lt;=550,AthetaR90_0+(AthetaR90_1-AthetaR90_0)/100*(AE2522-450),AthetaR90_1+(AthetaR90_2-AthetaR90_1)/100*(AE2522-450)))))</f>
        <v>1.3</v>
      </c>
      <c r="AK2522" s="3">
        <f>IF(AF2522&lt;=450,AthetaR120_0,IF(AF2522&gt;=650,AthetaR120_2,(IF(AF2522&lt;=550,AthetaR120_0+(AthetaR120_1-AthetaR120_0)/100*(AF2522-450),AthetaR120_1+(AthetaR120_2-AthetaR120_1)/100*(AF2522-450)))))</f>
        <v>1.54</v>
      </c>
      <c r="AL2522" s="24">
        <f t="shared" si="1239"/>
        <v>816.21174424299397</v>
      </c>
      <c r="AM2522" s="14">
        <f t="shared" si="1240"/>
        <v>671.78674696577991</v>
      </c>
    </row>
    <row r="2523" spans="2:39" x14ac:dyDescent="0.25">
      <c r="B2523" s="3">
        <f t="shared" si="1223"/>
        <v>12525</v>
      </c>
      <c r="C2523" s="14">
        <f t="shared" si="1224"/>
        <v>208.75</v>
      </c>
      <c r="D2523" s="11">
        <f t="shared" si="1225"/>
        <v>1131.92687521322</v>
      </c>
      <c r="E2523" s="11">
        <f t="shared" si="1211"/>
        <v>981.79653496843707</v>
      </c>
      <c r="F2523" s="11">
        <f t="shared" si="1226"/>
        <v>533.38578602868245</v>
      </c>
      <c r="G2523" s="11">
        <f t="shared" si="1212"/>
        <v>816.42730023051251</v>
      </c>
      <c r="H2523" s="11">
        <f t="shared" si="1213"/>
        <v>698.23995113627223</v>
      </c>
      <c r="I2523" s="24">
        <f t="shared" si="1227"/>
        <v>533.38578602868245</v>
      </c>
      <c r="J2523" s="12">
        <f t="shared" si="1214"/>
        <v>0.16672614142140521</v>
      </c>
      <c r="K2523" s="24">
        <f t="shared" si="1215"/>
        <v>693.3831404950829</v>
      </c>
      <c r="L2523" s="12">
        <f t="shared" si="1228"/>
        <v>0.14900620597655023</v>
      </c>
      <c r="M2523" s="24">
        <f t="shared" si="1229"/>
        <v>816.42730023051251</v>
      </c>
      <c r="N2523" s="12">
        <f t="shared" si="1216"/>
        <v>0.51134703492496092</v>
      </c>
      <c r="O2523" s="24">
        <f t="shared" si="1217"/>
        <v>753.59842172134029</v>
      </c>
      <c r="P2523" s="12">
        <f t="shared" si="1230"/>
        <v>0.21557783599929323</v>
      </c>
      <c r="Q2523" s="24">
        <f t="shared" si="1231"/>
        <v>698.23995113627223</v>
      </c>
      <c r="R2523" s="12">
        <f t="shared" si="1218"/>
        <v>0.21343422383169128</v>
      </c>
      <c r="S2523" s="24">
        <f t="shared" si="1219"/>
        <v>993.01167054805705</v>
      </c>
      <c r="T2523" s="12">
        <f t="shared" si="1232"/>
        <v>0.13583247824296482</v>
      </c>
      <c r="W2523" s="24">
        <f t="shared" si="1233"/>
        <v>877.36275699314854</v>
      </c>
      <c r="X2523" s="24">
        <f t="shared" si="1234"/>
        <v>666.75228429752917</v>
      </c>
      <c r="Y2523" s="13">
        <f t="shared" si="1220"/>
        <v>0.38138790597287364</v>
      </c>
      <c r="Z2523" s="24">
        <f t="shared" si="1221"/>
        <v>2610.8444493822135</v>
      </c>
      <c r="AA2523" s="24">
        <f t="shared" si="1222"/>
        <v>20222.725975040736</v>
      </c>
      <c r="AB2523" s="24">
        <f t="shared" si="1235"/>
        <v>816.42730023051251</v>
      </c>
      <c r="AC2523" s="24">
        <f t="shared" si="1236"/>
        <v>698.23995113627223</v>
      </c>
      <c r="AE2523" s="14">
        <f t="shared" si="1237"/>
        <v>208.75</v>
      </c>
      <c r="AF2523" s="24">
        <f t="shared" si="1210"/>
        <v>500</v>
      </c>
      <c r="AG2523" s="3">
        <f t="shared" si="1238"/>
        <v>-1</v>
      </c>
      <c r="AH2523" s="3">
        <f>IF(AC2523&lt;=450,AthetaR30_0,IF(AC2523&gt;=650,AthetaR30_2,(IF(AC2523&lt;=550,AthetaR30_0+(AthetaR30_1-AthetaR30_0)/100*(AC2523-450),AthetaR30_1+(AthetaR30_2-AthetaR30_1)/100*(AC2523-450)))))</f>
        <v>0</v>
      </c>
      <c r="AI2523" s="3">
        <f>IF(AD2523&lt;=450,AthetaR60_0,IF(AD2523&gt;=650,AthetaR60_2,(IF(AD2523&lt;=550,AthetaR60_0+(AthetaR60_1-AthetaR60_0)/100*(AD2523-450),AthetaR60_1+(AthetaR60_2-AthetaR60_1)/100*(AD2523-450)))))</f>
        <v>0.5</v>
      </c>
      <c r="AJ2523" s="3">
        <f>IF(AE2523&lt;=450,AthetaR90_0,IF(AE2523&gt;=650,AthetaR90_2,(IF(AE2523&lt;=550,AthetaR90_0+(AthetaR90_1-AthetaR90_0)/100*(AE2523-450),AthetaR90_1+(AthetaR90_2-AthetaR90_1)/100*(AE2523-450)))))</f>
        <v>1.3</v>
      </c>
      <c r="AK2523" s="3">
        <f>IF(AF2523&lt;=450,AthetaR120_0,IF(AF2523&gt;=650,AthetaR120_2,(IF(AF2523&lt;=550,AthetaR120_0+(AthetaR120_1-AthetaR120_0)/100*(AF2523-450),AthetaR120_1+(AthetaR120_2-AthetaR120_1)/100*(AF2523-450)))))</f>
        <v>1.54</v>
      </c>
      <c r="AL2523" s="24">
        <f t="shared" si="1239"/>
        <v>816.42730023051251</v>
      </c>
      <c r="AM2523" s="14">
        <f t="shared" si="1240"/>
        <v>671.89097583591774</v>
      </c>
    </row>
    <row r="2524" spans="2:39" x14ac:dyDescent="0.25">
      <c r="B2524" s="3">
        <f t="shared" si="1223"/>
        <v>12530</v>
      </c>
      <c r="C2524" s="14">
        <f t="shared" si="1224"/>
        <v>208.83333333333334</v>
      </c>
      <c r="D2524" s="11">
        <f t="shared" si="1225"/>
        <v>1131.986640509687</v>
      </c>
      <c r="E2524" s="11">
        <f t="shared" si="1211"/>
        <v>982.01033331708913</v>
      </c>
      <c r="F2524" s="11">
        <f t="shared" si="1226"/>
        <v>533.53479223465899</v>
      </c>
      <c r="G2524" s="11">
        <f t="shared" si="1212"/>
        <v>816.6428780665118</v>
      </c>
      <c r="H2524" s="11">
        <f t="shared" si="1213"/>
        <v>698.37578361451517</v>
      </c>
      <c r="I2524" s="24">
        <f t="shared" si="1227"/>
        <v>533.53479223465899</v>
      </c>
      <c r="J2524" s="12">
        <f t="shared" si="1214"/>
        <v>0.16669514770331467</v>
      </c>
      <c r="K2524" s="24">
        <f t="shared" si="1215"/>
        <v>693.51206159375511</v>
      </c>
      <c r="L2524" s="12">
        <f t="shared" si="1228"/>
        <v>0.14895801434642983</v>
      </c>
      <c r="M2524" s="24">
        <f t="shared" si="1229"/>
        <v>816.6428780665118</v>
      </c>
      <c r="N2524" s="12">
        <f t="shared" si="1216"/>
        <v>0.51170357006436062</v>
      </c>
      <c r="O2524" s="24">
        <f t="shared" si="1217"/>
        <v>753.07334366041118</v>
      </c>
      <c r="P2524" s="12">
        <f t="shared" si="1230"/>
        <v>0.21559904288480292</v>
      </c>
      <c r="Q2524" s="24">
        <f t="shared" si="1231"/>
        <v>698.37578361451517</v>
      </c>
      <c r="R2524" s="12">
        <f t="shared" si="1218"/>
        <v>0.21319355164602444</v>
      </c>
      <c r="S2524" s="24">
        <f t="shared" si="1219"/>
        <v>994.13267203847852</v>
      </c>
      <c r="T2524" s="12">
        <f t="shared" si="1232"/>
        <v>0.13566607420517451</v>
      </c>
      <c r="W2524" s="24">
        <f t="shared" si="1233"/>
        <v>877.74414489912147</v>
      </c>
      <c r="X2524" s="24">
        <f t="shared" si="1234"/>
        <v>666.43585021569527</v>
      </c>
      <c r="Y2524" s="13">
        <f t="shared" si="1220"/>
        <v>0.3812048642830434</v>
      </c>
      <c r="Z2524" s="24">
        <f t="shared" si="1221"/>
        <v>2606.654710449192</v>
      </c>
      <c r="AA2524" s="24">
        <f t="shared" si="1222"/>
        <v>20205.12568001082</v>
      </c>
      <c r="AB2524" s="24">
        <f t="shared" si="1235"/>
        <v>816.6428780665118</v>
      </c>
      <c r="AC2524" s="24">
        <f t="shared" si="1236"/>
        <v>698.37578361451517</v>
      </c>
      <c r="AE2524" s="14">
        <f t="shared" si="1237"/>
        <v>208.83333333333334</v>
      </c>
      <c r="AF2524" s="24">
        <f t="shared" si="1210"/>
        <v>500</v>
      </c>
      <c r="AG2524" s="3">
        <f t="shared" si="1238"/>
        <v>-1</v>
      </c>
      <c r="AH2524" s="3">
        <f>IF(AC2524&lt;=450,AthetaR30_0,IF(AC2524&gt;=650,AthetaR30_2,(IF(AC2524&lt;=550,AthetaR30_0+(AthetaR30_1-AthetaR30_0)/100*(AC2524-450),AthetaR30_1+(AthetaR30_2-AthetaR30_1)/100*(AC2524-450)))))</f>
        <v>0</v>
      </c>
      <c r="AI2524" s="3">
        <f>IF(AD2524&lt;=450,AthetaR60_0,IF(AD2524&gt;=650,AthetaR60_2,(IF(AD2524&lt;=550,AthetaR60_0+(AthetaR60_1-AthetaR60_0)/100*(AD2524-450),AthetaR60_1+(AthetaR60_2-AthetaR60_1)/100*(AD2524-450)))))</f>
        <v>0.5</v>
      </c>
      <c r="AJ2524" s="3">
        <f>IF(AE2524&lt;=450,AthetaR90_0,IF(AE2524&gt;=650,AthetaR90_2,(IF(AE2524&lt;=550,AthetaR90_0+(AthetaR90_1-AthetaR90_0)/100*(AE2524-450),AthetaR90_1+(AthetaR90_2-AthetaR90_1)/100*(AE2524-450)))))</f>
        <v>1.3</v>
      </c>
      <c r="AK2524" s="3">
        <f>IF(AF2524&lt;=450,AthetaR120_0,IF(AF2524&gt;=650,AthetaR120_2,(IF(AF2524&lt;=550,AthetaR120_0+(AthetaR120_1-AthetaR120_0)/100*(AF2524-450),AthetaR120_1+(AthetaR120_2-AthetaR120_1)/100*(AF2524-450)))))</f>
        <v>1.54</v>
      </c>
      <c r="AL2524" s="24">
        <f t="shared" si="1239"/>
        <v>816.6428780665118</v>
      </c>
      <c r="AM2524" s="14">
        <f t="shared" si="1240"/>
        <v>671.99504729454327</v>
      </c>
    </row>
    <row r="2525" spans="2:39" x14ac:dyDescent="0.25">
      <c r="B2525" s="3">
        <f t="shared" si="1223"/>
        <v>12535</v>
      </c>
      <c r="C2525" s="14">
        <f t="shared" si="1224"/>
        <v>208.91666666666666</v>
      </c>
      <c r="D2525" s="11">
        <f t="shared" si="1225"/>
        <v>1132.0463819762906</v>
      </c>
      <c r="E2525" s="11">
        <f t="shared" si="1211"/>
        <v>982.2241316657412</v>
      </c>
      <c r="F2525" s="11">
        <f t="shared" si="1226"/>
        <v>533.68375024900547</v>
      </c>
      <c r="G2525" s="11">
        <f t="shared" si="1212"/>
        <v>816.85847710939663</v>
      </c>
      <c r="H2525" s="11">
        <f t="shared" si="1213"/>
        <v>698.51144968872029</v>
      </c>
      <c r="I2525" s="24">
        <f t="shared" si="1227"/>
        <v>533.68375024900547</v>
      </c>
      <c r="J2525" s="12">
        <f t="shared" si="1214"/>
        <v>0.16666415565332948</v>
      </c>
      <c r="K2525" s="24">
        <f t="shared" si="1215"/>
        <v>693.641023699578</v>
      </c>
      <c r="L2525" s="12">
        <f t="shared" si="1228"/>
        <v>0.14890983712162373</v>
      </c>
      <c r="M2525" s="24">
        <f t="shared" si="1229"/>
        <v>816.85847710939663</v>
      </c>
      <c r="N2525" s="12">
        <f t="shared" si="1216"/>
        <v>0.5120588434620309</v>
      </c>
      <c r="O2525" s="24">
        <f t="shared" si="1217"/>
        <v>752.55085112090489</v>
      </c>
      <c r="P2525" s="12">
        <f t="shared" si="1230"/>
        <v>0.21561961161321097</v>
      </c>
      <c r="Q2525" s="24">
        <f t="shared" si="1231"/>
        <v>698.51144968872029</v>
      </c>
      <c r="R2525" s="12">
        <f t="shared" si="1218"/>
        <v>0.21295206837042105</v>
      </c>
      <c r="S2525" s="24">
        <f t="shared" si="1219"/>
        <v>995.25999808825713</v>
      </c>
      <c r="T2525" s="12">
        <f t="shared" si="1232"/>
        <v>0.13549926104998838</v>
      </c>
      <c r="W2525" s="24">
        <f t="shared" si="1233"/>
        <v>878.12534976340453</v>
      </c>
      <c r="X2525" s="24">
        <f t="shared" si="1234"/>
        <v>666.12120738306976</v>
      </c>
      <c r="Y2525" s="13">
        <f t="shared" si="1220"/>
        <v>0.38102054701825128</v>
      </c>
      <c r="Z2525" s="24">
        <f t="shared" si="1221"/>
        <v>2602.4695475584167</v>
      </c>
      <c r="AA2525" s="24">
        <f t="shared" si="1222"/>
        <v>20187.516198855817</v>
      </c>
      <c r="AB2525" s="24">
        <f t="shared" si="1235"/>
        <v>816.85847710939663</v>
      </c>
      <c r="AC2525" s="24">
        <f t="shared" si="1236"/>
        <v>698.51144968872029</v>
      </c>
      <c r="AE2525" s="14">
        <f t="shared" si="1237"/>
        <v>208.91666666666666</v>
      </c>
      <c r="AF2525" s="24">
        <f t="shared" si="1210"/>
        <v>500</v>
      </c>
      <c r="AG2525" s="3">
        <f t="shared" si="1238"/>
        <v>-1</v>
      </c>
      <c r="AH2525" s="3">
        <f>IF(AC2525&lt;=450,AthetaR30_0,IF(AC2525&gt;=650,AthetaR30_2,(IF(AC2525&lt;=550,AthetaR30_0+(AthetaR30_1-AthetaR30_0)/100*(AC2525-450),AthetaR30_1+(AthetaR30_2-AthetaR30_1)/100*(AC2525-450)))))</f>
        <v>0</v>
      </c>
      <c r="AI2525" s="3">
        <f>IF(AD2525&lt;=450,AthetaR60_0,IF(AD2525&gt;=650,AthetaR60_2,(IF(AD2525&lt;=550,AthetaR60_0+(AthetaR60_1-AthetaR60_0)/100*(AD2525-450),AthetaR60_1+(AthetaR60_2-AthetaR60_1)/100*(AD2525-450)))))</f>
        <v>0.5</v>
      </c>
      <c r="AJ2525" s="3">
        <f>IF(AE2525&lt;=450,AthetaR90_0,IF(AE2525&gt;=650,AthetaR90_2,(IF(AE2525&lt;=550,AthetaR90_0+(AthetaR90_1-AthetaR90_0)/100*(AE2525-450),AthetaR90_1+(AthetaR90_2-AthetaR90_1)/100*(AE2525-450)))))</f>
        <v>1.3</v>
      </c>
      <c r="AK2525" s="3">
        <f>IF(AF2525&lt;=450,AthetaR120_0,IF(AF2525&gt;=650,AthetaR120_2,(IF(AF2525&lt;=550,AthetaR120_0+(AthetaR120_1-AthetaR120_0)/100*(AF2525-450),AthetaR120_1+(AthetaR120_2-AthetaR120_1)/100*(AF2525-450)))))</f>
        <v>1.54</v>
      </c>
      <c r="AL2525" s="24">
        <f t="shared" si="1239"/>
        <v>816.85847710939663</v>
      </c>
      <c r="AM2525" s="14">
        <f t="shared" si="1240"/>
        <v>672.09896106599126</v>
      </c>
    </row>
    <row r="2526" spans="2:39" x14ac:dyDescent="0.25">
      <c r="B2526" s="3">
        <f t="shared" si="1223"/>
        <v>12540</v>
      </c>
      <c r="C2526" s="14">
        <f t="shared" si="1224"/>
        <v>209</v>
      </c>
      <c r="D2526" s="11">
        <f t="shared" si="1225"/>
        <v>1132.1060996320259</v>
      </c>
      <c r="E2526" s="11">
        <f t="shared" si="1211"/>
        <v>982.43793001439326</v>
      </c>
      <c r="F2526" s="11">
        <f t="shared" si="1226"/>
        <v>533.83266008612713</v>
      </c>
      <c r="G2526" s="11">
        <f t="shared" si="1212"/>
        <v>817.07409672100982</v>
      </c>
      <c r="H2526" s="11">
        <f t="shared" si="1213"/>
        <v>698.64694894977026</v>
      </c>
      <c r="I2526" s="24">
        <f t="shared" si="1227"/>
        <v>533.83266008612713</v>
      </c>
      <c r="J2526" s="12">
        <f t="shared" si="1214"/>
        <v>0.16663316528172414</v>
      </c>
      <c r="K2526" s="24">
        <f t="shared" si="1215"/>
        <v>693.77002678878193</v>
      </c>
      <c r="L2526" s="12">
        <f t="shared" si="1228"/>
        <v>0.14886167430899405</v>
      </c>
      <c r="M2526" s="24">
        <f t="shared" si="1229"/>
        <v>817.07409672100982</v>
      </c>
      <c r="N2526" s="12">
        <f t="shared" si="1216"/>
        <v>0.51241286075291381</v>
      </c>
      <c r="O2526" s="24">
        <f t="shared" si="1217"/>
        <v>752.03092659525191</v>
      </c>
      <c r="P2526" s="12">
        <f t="shared" si="1230"/>
        <v>0.21563954560489992</v>
      </c>
      <c r="Q2526" s="24">
        <f t="shared" si="1231"/>
        <v>698.64694894977026</v>
      </c>
      <c r="R2526" s="12">
        <f t="shared" si="1218"/>
        <v>0.21270977117875636</v>
      </c>
      <c r="S2526" s="24">
        <f t="shared" si="1219"/>
        <v>996.39369637196387</v>
      </c>
      <c r="T2526" s="12">
        <f t="shared" si="1232"/>
        <v>0.13533203713014613</v>
      </c>
      <c r="W2526" s="24">
        <f t="shared" si="1233"/>
        <v>878.50637031042277</v>
      </c>
      <c r="X2526" s="24">
        <f t="shared" si="1234"/>
        <v>665.80834178549947</v>
      </c>
      <c r="Y2526" s="13">
        <f t="shared" si="1220"/>
        <v>0.38083496699946173</v>
      </c>
      <c r="Z2526" s="24">
        <f t="shared" si="1221"/>
        <v>2598.2889925992622</v>
      </c>
      <c r="AA2526" s="24">
        <f t="shared" si="1222"/>
        <v>20169.8978061321</v>
      </c>
      <c r="AB2526" s="24">
        <f t="shared" si="1235"/>
        <v>817.07409672100982</v>
      </c>
      <c r="AC2526" s="24">
        <f t="shared" si="1236"/>
        <v>698.64694894977026</v>
      </c>
      <c r="AE2526" s="14">
        <f t="shared" si="1237"/>
        <v>209</v>
      </c>
      <c r="AF2526" s="24">
        <f t="shared" si="1210"/>
        <v>500</v>
      </c>
      <c r="AG2526" s="3">
        <f t="shared" si="1238"/>
        <v>-1</v>
      </c>
      <c r="AH2526" s="3">
        <f>IF(AC2526&lt;=450,AthetaR30_0,IF(AC2526&gt;=650,AthetaR30_2,(IF(AC2526&lt;=550,AthetaR30_0+(AthetaR30_1-AthetaR30_0)/100*(AC2526-450),AthetaR30_1+(AthetaR30_2-AthetaR30_1)/100*(AC2526-450)))))</f>
        <v>0</v>
      </c>
      <c r="AI2526" s="3">
        <f>IF(AD2526&lt;=450,AthetaR60_0,IF(AD2526&gt;=650,AthetaR60_2,(IF(AD2526&lt;=550,AthetaR60_0+(AthetaR60_1-AthetaR60_0)/100*(AD2526-450),AthetaR60_1+(AthetaR60_2-AthetaR60_1)/100*(AD2526-450)))))</f>
        <v>0.5</v>
      </c>
      <c r="AJ2526" s="3">
        <f>IF(AE2526&lt;=450,AthetaR90_0,IF(AE2526&gt;=650,AthetaR90_2,(IF(AE2526&lt;=550,AthetaR90_0+(AthetaR90_1-AthetaR90_0)/100*(AE2526-450),AthetaR90_1+(AthetaR90_2-AthetaR90_1)/100*(AE2526-450)))))</f>
        <v>1.3</v>
      </c>
      <c r="AK2526" s="3">
        <f>IF(AF2526&lt;=450,AthetaR120_0,IF(AF2526&gt;=650,AthetaR120_2,(IF(AF2526&lt;=550,AthetaR120_0+(AthetaR120_1-AthetaR120_0)/100*(AF2526-450),AthetaR120_1+(AthetaR120_2-AthetaR120_1)/100*(AF2526-450)))))</f>
        <v>1.54</v>
      </c>
      <c r="AL2526" s="24">
        <f t="shared" si="1239"/>
        <v>817.07409672100982</v>
      </c>
      <c r="AM2526" s="14">
        <f t="shared" si="1240"/>
        <v>672.20271687222737</v>
      </c>
    </row>
    <row r="2527" spans="2:39" x14ac:dyDescent="0.25">
      <c r="B2527" s="3">
        <f t="shared" si="1223"/>
        <v>12545</v>
      </c>
      <c r="C2527" s="14">
        <f t="shared" si="1224"/>
        <v>209.08333333333334</v>
      </c>
      <c r="D2527" s="11">
        <f t="shared" si="1225"/>
        <v>1132.1657934958662</v>
      </c>
      <c r="E2527" s="11">
        <f t="shared" si="1211"/>
        <v>982.65172836304544</v>
      </c>
      <c r="F2527" s="11">
        <f t="shared" si="1226"/>
        <v>533.98152176043618</v>
      </c>
      <c r="G2527" s="11">
        <f t="shared" si="1212"/>
        <v>817.28973626661468</v>
      </c>
      <c r="H2527" s="11">
        <f t="shared" si="1213"/>
        <v>698.78228098690045</v>
      </c>
      <c r="I2527" s="24">
        <f t="shared" si="1227"/>
        <v>533.98152176043618</v>
      </c>
      <c r="J2527" s="12">
        <f t="shared" si="1214"/>
        <v>0.16660217659876567</v>
      </c>
      <c r="K2527" s="24">
        <f t="shared" si="1215"/>
        <v>693.89907083757612</v>
      </c>
      <c r="L2527" s="12">
        <f t="shared" si="1228"/>
        <v>0.14881352591536476</v>
      </c>
      <c r="M2527" s="24">
        <f t="shared" si="1229"/>
        <v>817.28973626661468</v>
      </c>
      <c r="N2527" s="12">
        <f t="shared" si="1216"/>
        <v>0.51276562754560506</v>
      </c>
      <c r="O2527" s="24">
        <f t="shared" si="1217"/>
        <v>751.51355272358762</v>
      </c>
      <c r="P2527" s="12">
        <f t="shared" si="1230"/>
        <v>0.21565884826246975</v>
      </c>
      <c r="Q2527" s="24">
        <f t="shared" si="1231"/>
        <v>698.78228098690045</v>
      </c>
      <c r="R2527" s="12">
        <f t="shared" si="1218"/>
        <v>0.2124666572423862</v>
      </c>
      <c r="S2527" s="24">
        <f t="shared" si="1219"/>
        <v>997.53381499972124</v>
      </c>
      <c r="T2527" s="12">
        <f t="shared" si="1232"/>
        <v>0.13516440079525435</v>
      </c>
      <c r="W2527" s="24">
        <f t="shared" si="1233"/>
        <v>878.88720527742225</v>
      </c>
      <c r="X2527" s="24">
        <f t="shared" si="1234"/>
        <v>665.49723954531009</v>
      </c>
      <c r="Y2527" s="13">
        <f t="shared" si="1220"/>
        <v>0.38064813697207722</v>
      </c>
      <c r="Z2527" s="24">
        <f t="shared" si="1221"/>
        <v>2594.1130771405797</v>
      </c>
      <c r="AA2527" s="24">
        <f t="shared" si="1222"/>
        <v>20152.270775142981</v>
      </c>
      <c r="AB2527" s="24">
        <f t="shared" si="1235"/>
        <v>817.28973626661468</v>
      </c>
      <c r="AC2527" s="24">
        <f t="shared" si="1236"/>
        <v>698.78228098690045</v>
      </c>
      <c r="AE2527" s="14">
        <f t="shared" si="1237"/>
        <v>209.08333333333334</v>
      </c>
      <c r="AF2527" s="24">
        <f t="shared" si="1210"/>
        <v>500</v>
      </c>
      <c r="AG2527" s="3">
        <f t="shared" si="1238"/>
        <v>-1</v>
      </c>
      <c r="AH2527" s="3">
        <f>IF(AC2527&lt;=450,AthetaR30_0,IF(AC2527&gt;=650,AthetaR30_2,(IF(AC2527&lt;=550,AthetaR30_0+(AthetaR30_1-AthetaR30_0)/100*(AC2527-450),AthetaR30_1+(AthetaR30_2-AthetaR30_1)/100*(AC2527-450)))))</f>
        <v>0</v>
      </c>
      <c r="AI2527" s="3">
        <f>IF(AD2527&lt;=450,AthetaR60_0,IF(AD2527&gt;=650,AthetaR60_2,(IF(AD2527&lt;=550,AthetaR60_0+(AthetaR60_1-AthetaR60_0)/100*(AD2527-450),AthetaR60_1+(AthetaR60_2-AthetaR60_1)/100*(AD2527-450)))))</f>
        <v>0.5</v>
      </c>
      <c r="AJ2527" s="3">
        <f>IF(AE2527&lt;=450,AthetaR90_0,IF(AE2527&gt;=650,AthetaR90_2,(IF(AE2527&lt;=550,AthetaR90_0+(AthetaR90_1-AthetaR90_0)/100*(AE2527-450),AthetaR90_1+(AthetaR90_2-AthetaR90_1)/100*(AE2527-450)))))</f>
        <v>1.3</v>
      </c>
      <c r="AK2527" s="3">
        <f>IF(AF2527&lt;=450,AthetaR120_0,IF(AF2527&gt;=650,AthetaR120_2,(IF(AF2527&lt;=550,AthetaR120_0+(AthetaR120_1-AthetaR120_0)/100*(AF2527-450),AthetaR120_1+(AthetaR120_2-AthetaR120_1)/100*(AF2527-450)))))</f>
        <v>1.54</v>
      </c>
      <c r="AL2527" s="24">
        <f t="shared" si="1239"/>
        <v>817.28973626661468</v>
      </c>
      <c r="AM2527" s="14">
        <f t="shared" si="1240"/>
        <v>672.30631443284949</v>
      </c>
    </row>
    <row r="2528" spans="2:39" x14ac:dyDescent="0.25">
      <c r="B2528" s="3">
        <f t="shared" si="1223"/>
        <v>12550</v>
      </c>
      <c r="C2528" s="14">
        <f t="shared" si="1224"/>
        <v>209.16666666666666</v>
      </c>
      <c r="D2528" s="11">
        <f t="shared" si="1225"/>
        <v>1132.225463586761</v>
      </c>
      <c r="E2528" s="11">
        <f t="shared" si="1211"/>
        <v>982.86552671169738</v>
      </c>
      <c r="F2528" s="11">
        <f t="shared" si="1226"/>
        <v>534.13033528635151</v>
      </c>
      <c r="G2528" s="11">
        <f t="shared" si="1212"/>
        <v>817.50539511487716</v>
      </c>
      <c r="H2528" s="11">
        <f t="shared" si="1213"/>
        <v>698.91744538769569</v>
      </c>
      <c r="I2528" s="24">
        <f t="shared" si="1227"/>
        <v>534.13033528635151</v>
      </c>
      <c r="J2528" s="12">
        <f t="shared" si="1214"/>
        <v>0.16657118961471395</v>
      </c>
      <c r="K2528" s="24">
        <f t="shared" si="1215"/>
        <v>694.02815582214805</v>
      </c>
      <c r="L2528" s="12">
        <f t="shared" si="1228"/>
        <v>0.14876539194756772</v>
      </c>
      <c r="M2528" s="24">
        <f t="shared" si="1229"/>
        <v>817.50539511487716</v>
      </c>
      <c r="N2528" s="12">
        <f t="shared" si="1216"/>
        <v>0.51311714942243636</v>
      </c>
      <c r="O2528" s="24">
        <f t="shared" si="1217"/>
        <v>750.99871229228484</v>
      </c>
      <c r="P2528" s="12">
        <f t="shared" si="1230"/>
        <v>0.21567752297095902</v>
      </c>
      <c r="Q2528" s="24">
        <f t="shared" si="1231"/>
        <v>698.91744538769569</v>
      </c>
      <c r="R2528" s="12">
        <f t="shared" si="1218"/>
        <v>0.21222272373029569</v>
      </c>
      <c r="S2528" s="24">
        <f t="shared" si="1219"/>
        <v>998.68040252175842</v>
      </c>
      <c r="T2528" s="12">
        <f t="shared" si="1232"/>
        <v>0.13499635039191116</v>
      </c>
      <c r="W2528" s="24">
        <f t="shared" si="1233"/>
        <v>879.26785341439438</v>
      </c>
      <c r="X2528" s="24">
        <f t="shared" si="1234"/>
        <v>665.1878869197277</v>
      </c>
      <c r="Y2528" s="13">
        <f t="shared" si="1220"/>
        <v>0.38046006960632145</v>
      </c>
      <c r="Z2528" s="24">
        <f t="shared" si="1221"/>
        <v>2589.9418324325752</v>
      </c>
      <c r="AA2528" s="24">
        <f t="shared" si="1222"/>
        <v>20134.635377940984</v>
      </c>
      <c r="AB2528" s="24">
        <f t="shared" si="1235"/>
        <v>817.50539511487716</v>
      </c>
      <c r="AC2528" s="24">
        <f t="shared" si="1236"/>
        <v>698.91744538769569</v>
      </c>
      <c r="AE2528" s="14">
        <f t="shared" si="1237"/>
        <v>209.16666666666666</v>
      </c>
      <c r="AF2528" s="24">
        <f t="shared" si="1210"/>
        <v>500</v>
      </c>
      <c r="AG2528" s="3">
        <f t="shared" si="1238"/>
        <v>-1</v>
      </c>
      <c r="AH2528" s="3">
        <f>IF(AC2528&lt;=450,AthetaR30_0,IF(AC2528&gt;=650,AthetaR30_2,(IF(AC2528&lt;=550,AthetaR30_0+(AthetaR30_1-AthetaR30_0)/100*(AC2528-450),AthetaR30_1+(AthetaR30_2-AthetaR30_1)/100*(AC2528-450)))))</f>
        <v>0</v>
      </c>
      <c r="AI2528" s="3">
        <f>IF(AD2528&lt;=450,AthetaR60_0,IF(AD2528&gt;=650,AthetaR60_2,(IF(AD2528&lt;=550,AthetaR60_0+(AthetaR60_1-AthetaR60_0)/100*(AD2528-450),AthetaR60_1+(AthetaR60_2-AthetaR60_1)/100*(AD2528-450)))))</f>
        <v>0.5</v>
      </c>
      <c r="AJ2528" s="3">
        <f>IF(AE2528&lt;=450,AthetaR90_0,IF(AE2528&gt;=650,AthetaR90_2,(IF(AE2528&lt;=550,AthetaR90_0+(AthetaR90_1-AthetaR90_0)/100*(AE2528-450),AthetaR90_1+(AthetaR90_2-AthetaR90_1)/100*(AE2528-450)))))</f>
        <v>1.3</v>
      </c>
      <c r="AK2528" s="3">
        <f>IF(AF2528&lt;=450,AthetaR120_0,IF(AF2528&gt;=650,AthetaR120_2,(IF(AF2528&lt;=550,AthetaR120_0+(AthetaR120_1-AthetaR120_0)/100*(AF2528-450),AthetaR120_1+(AthetaR120_2-AthetaR120_1)/100*(AF2528-450)))))</f>
        <v>1.54</v>
      </c>
      <c r="AL2528" s="24">
        <f t="shared" si="1239"/>
        <v>817.50539511487716</v>
      </c>
      <c r="AM2528" s="14">
        <f t="shared" si="1240"/>
        <v>672.40975346508935</v>
      </c>
    </row>
    <row r="2529" spans="2:39" x14ac:dyDescent="0.25">
      <c r="B2529" s="3">
        <f t="shared" si="1223"/>
        <v>12555</v>
      </c>
      <c r="C2529" s="14">
        <f t="shared" si="1224"/>
        <v>209.25</v>
      </c>
      <c r="D2529" s="11">
        <f t="shared" si="1225"/>
        <v>1132.2851099236379</v>
      </c>
      <c r="E2529" s="11">
        <f t="shared" si="1211"/>
        <v>983.07932506034956</v>
      </c>
      <c r="F2529" s="11">
        <f t="shared" si="1226"/>
        <v>534.27910067829907</v>
      </c>
      <c r="G2529" s="11">
        <f t="shared" si="1212"/>
        <v>817.72107263784812</v>
      </c>
      <c r="H2529" s="11">
        <f t="shared" si="1213"/>
        <v>699.05244173808762</v>
      </c>
      <c r="I2529" s="24">
        <f t="shared" si="1227"/>
        <v>534.27910067829907</v>
      </c>
      <c r="J2529" s="12">
        <f t="shared" si="1214"/>
        <v>0.16654020433982136</v>
      </c>
      <c r="K2529" s="24">
        <f t="shared" si="1215"/>
        <v>694.15728171866408</v>
      </c>
      <c r="L2529" s="12">
        <f t="shared" si="1228"/>
        <v>0.14871727241238508</v>
      </c>
      <c r="M2529" s="24">
        <f t="shared" si="1229"/>
        <v>817.72107263784812</v>
      </c>
      <c r="N2529" s="12">
        <f t="shared" si="1216"/>
        <v>0.51346743193955791</v>
      </c>
      <c r="O2529" s="24">
        <f t="shared" si="1217"/>
        <v>750.48638823250349</v>
      </c>
      <c r="P2529" s="12">
        <f t="shared" si="1230"/>
        <v>0.21569557309774601</v>
      </c>
      <c r="Q2529" s="24">
        <f t="shared" si="1231"/>
        <v>699.05244173808762</v>
      </c>
      <c r="R2529" s="12">
        <f t="shared" si="1218"/>
        <v>0.21197796780924985</v>
      </c>
      <c r="S2529" s="24">
        <f t="shared" si="1219"/>
        <v>999.83350793302293</v>
      </c>
      <c r="T2529" s="12">
        <f t="shared" si="1232"/>
        <v>0.13482788426370135</v>
      </c>
      <c r="W2529" s="24">
        <f t="shared" si="1233"/>
        <v>879.64831348400071</v>
      </c>
      <c r="X2529" s="24">
        <f t="shared" si="1234"/>
        <v>664.88027029931959</v>
      </c>
      <c r="Y2529" s="13">
        <f t="shared" si="1220"/>
        <v>0.38027077749763066</v>
      </c>
      <c r="Z2529" s="24">
        <f t="shared" si="1221"/>
        <v>2585.7752894087212</v>
      </c>
      <c r="AA2529" s="24">
        <f t="shared" si="1222"/>
        <v>20116.991885330564</v>
      </c>
      <c r="AB2529" s="24">
        <f t="shared" si="1235"/>
        <v>817.72107263784812</v>
      </c>
      <c r="AC2529" s="24">
        <f t="shared" si="1236"/>
        <v>699.05244173808762</v>
      </c>
      <c r="AE2529" s="14">
        <f t="shared" si="1237"/>
        <v>209.25</v>
      </c>
      <c r="AF2529" s="24">
        <f t="shared" si="1210"/>
        <v>500</v>
      </c>
      <c r="AG2529" s="3">
        <f t="shared" si="1238"/>
        <v>-1</v>
      </c>
      <c r="AH2529" s="3">
        <f>IF(AC2529&lt;=450,AthetaR30_0,IF(AC2529&gt;=650,AthetaR30_2,(IF(AC2529&lt;=550,AthetaR30_0+(AthetaR30_1-AthetaR30_0)/100*(AC2529-450),AthetaR30_1+(AthetaR30_2-AthetaR30_1)/100*(AC2529-450)))))</f>
        <v>0</v>
      </c>
      <c r="AI2529" s="3">
        <f>IF(AD2529&lt;=450,AthetaR60_0,IF(AD2529&gt;=650,AthetaR60_2,(IF(AD2529&lt;=550,AthetaR60_0+(AthetaR60_1-AthetaR60_0)/100*(AD2529-450),AthetaR60_1+(AthetaR60_2-AthetaR60_1)/100*(AD2529-450)))))</f>
        <v>0.5</v>
      </c>
      <c r="AJ2529" s="3">
        <f>IF(AE2529&lt;=450,AthetaR90_0,IF(AE2529&gt;=650,AthetaR90_2,(IF(AE2529&lt;=550,AthetaR90_0+(AthetaR90_1-AthetaR90_0)/100*(AE2529-450),AthetaR90_1+(AthetaR90_2-AthetaR90_1)/100*(AE2529-450)))))</f>
        <v>1.3</v>
      </c>
      <c r="AK2529" s="3">
        <f>IF(AF2529&lt;=450,AthetaR120_0,IF(AF2529&gt;=650,AthetaR120_2,(IF(AF2529&lt;=550,AthetaR120_0+(AthetaR120_1-AthetaR120_0)/100*(AF2529-450),AthetaR120_1+(AthetaR120_2-AthetaR120_1)/100*(AF2529-450)))))</f>
        <v>1.54</v>
      </c>
      <c r="AL2529" s="24">
        <f t="shared" si="1239"/>
        <v>817.72107263784812</v>
      </c>
      <c r="AM2529" s="14">
        <f t="shared" si="1240"/>
        <v>672.51303368381377</v>
      </c>
    </row>
    <row r="2530" spans="2:39" x14ac:dyDescent="0.25">
      <c r="B2530" s="3">
        <f t="shared" si="1223"/>
        <v>12560</v>
      </c>
      <c r="C2530" s="14">
        <f t="shared" si="1224"/>
        <v>209.33333333333334</v>
      </c>
      <c r="D2530" s="11">
        <f t="shared" si="1225"/>
        <v>1132.3447325254024</v>
      </c>
      <c r="E2530" s="11">
        <f t="shared" si="1211"/>
        <v>983.29312340900162</v>
      </c>
      <c r="F2530" s="11">
        <f t="shared" si="1226"/>
        <v>534.42781795071141</v>
      </c>
      <c r="G2530" s="11">
        <f t="shared" si="1212"/>
        <v>817.93676821094584</v>
      </c>
      <c r="H2530" s="11">
        <f t="shared" si="1213"/>
        <v>699.18726962235132</v>
      </c>
      <c r="I2530" s="24">
        <f t="shared" si="1227"/>
        <v>534.42781795071141</v>
      </c>
      <c r="J2530" s="12">
        <f t="shared" si="1214"/>
        <v>0.16650922078433297</v>
      </c>
      <c r="K2530" s="24">
        <f t="shared" si="1215"/>
        <v>694.28644850326918</v>
      </c>
      <c r="L2530" s="12">
        <f t="shared" si="1228"/>
        <v>0.14866916731659197</v>
      </c>
      <c r="M2530" s="24">
        <f t="shared" si="1229"/>
        <v>817.93676821094584</v>
      </c>
      <c r="N2530" s="12">
        <f t="shared" si="1216"/>
        <v>0.51381648062702245</v>
      </c>
      <c r="O2530" s="24">
        <f t="shared" si="1217"/>
        <v>749.97656361875624</v>
      </c>
      <c r="P2530" s="12">
        <f t="shared" si="1230"/>
        <v>0.21571300199275853</v>
      </c>
      <c r="Q2530" s="24">
        <f t="shared" si="1231"/>
        <v>699.18726962235132</v>
      </c>
      <c r="R2530" s="12">
        <f t="shared" si="1218"/>
        <v>0.2117323866439477</v>
      </c>
      <c r="S2530" s="24">
        <f t="shared" si="1219"/>
        <v>1000.9931806778412</v>
      </c>
      <c r="T2530" s="12">
        <f t="shared" si="1232"/>
        <v>0.13465900075132026</v>
      </c>
      <c r="W2530" s="24">
        <f t="shared" si="1233"/>
        <v>880.02858426149839</v>
      </c>
      <c r="X2530" s="24">
        <f t="shared" si="1234"/>
        <v>664.57437620645646</v>
      </c>
      <c r="Y2530" s="13">
        <f t="shared" si="1220"/>
        <v>0.38008027316702681</v>
      </c>
      <c r="Z2530" s="24">
        <f t="shared" si="1221"/>
        <v>2581.6134786875809</v>
      </c>
      <c r="AA2530" s="24">
        <f t="shared" si="1222"/>
        <v>20099.340566869923</v>
      </c>
      <c r="AB2530" s="24">
        <f t="shared" si="1235"/>
        <v>817.93676821094584</v>
      </c>
      <c r="AC2530" s="24">
        <f t="shared" si="1236"/>
        <v>699.18726962235132</v>
      </c>
      <c r="AE2530" s="14">
        <f t="shared" si="1237"/>
        <v>209.33333333333334</v>
      </c>
      <c r="AF2530" s="24">
        <f t="shared" si="1210"/>
        <v>500</v>
      </c>
      <c r="AG2530" s="3">
        <f t="shared" si="1238"/>
        <v>-1</v>
      </c>
      <c r="AH2530" s="3">
        <f>IF(AC2530&lt;=450,AthetaR30_0,IF(AC2530&gt;=650,AthetaR30_2,(IF(AC2530&lt;=550,AthetaR30_0+(AthetaR30_1-AthetaR30_0)/100*(AC2530-450),AthetaR30_1+(AthetaR30_2-AthetaR30_1)/100*(AC2530-450)))))</f>
        <v>0</v>
      </c>
      <c r="AI2530" s="3">
        <f>IF(AD2530&lt;=450,AthetaR60_0,IF(AD2530&gt;=650,AthetaR60_2,(IF(AD2530&lt;=550,AthetaR60_0+(AthetaR60_1-AthetaR60_0)/100*(AD2530-450),AthetaR60_1+(AthetaR60_2-AthetaR60_1)/100*(AD2530-450)))))</f>
        <v>0.5</v>
      </c>
      <c r="AJ2530" s="3">
        <f>IF(AE2530&lt;=450,AthetaR90_0,IF(AE2530&gt;=650,AthetaR90_2,(IF(AE2530&lt;=550,AthetaR90_0+(AthetaR90_1-AthetaR90_0)/100*(AE2530-450),AthetaR90_1+(AthetaR90_2-AthetaR90_1)/100*(AE2530-450)))))</f>
        <v>1.3</v>
      </c>
      <c r="AK2530" s="3">
        <f>IF(AF2530&lt;=450,AthetaR120_0,IF(AF2530&gt;=650,AthetaR120_2,(IF(AF2530&lt;=550,AthetaR120_0+(AthetaR120_1-AthetaR120_0)/100*(AF2530-450),AthetaR120_1+(AthetaR120_2-AthetaR120_1)/100*(AF2530-450)))))</f>
        <v>1.54</v>
      </c>
      <c r="AL2530" s="24">
        <f t="shared" si="1239"/>
        <v>817.93676821094584</v>
      </c>
      <c r="AM2530" s="14">
        <f t="shared" si="1240"/>
        <v>672.61615480152682</v>
      </c>
    </row>
    <row r="2531" spans="2:39" x14ac:dyDescent="0.25">
      <c r="B2531" s="3">
        <f t="shared" si="1223"/>
        <v>12565</v>
      </c>
      <c r="C2531" s="14">
        <f t="shared" si="1224"/>
        <v>209.41666666666666</v>
      </c>
      <c r="D2531" s="11">
        <f t="shared" si="1225"/>
        <v>1132.404331410936</v>
      </c>
      <c r="E2531" s="11">
        <f t="shared" si="1211"/>
        <v>983.50692175765369</v>
      </c>
      <c r="F2531" s="11">
        <f t="shared" si="1226"/>
        <v>534.57648711802801</v>
      </c>
      <c r="G2531" s="11">
        <f t="shared" si="1212"/>
        <v>818.1524812129386</v>
      </c>
      <c r="H2531" s="11">
        <f t="shared" si="1213"/>
        <v>699.32192862310262</v>
      </c>
      <c r="I2531" s="24">
        <f t="shared" si="1227"/>
        <v>534.57648711802801</v>
      </c>
      <c r="J2531" s="12">
        <f t="shared" si="1214"/>
        <v>0.16647823895848632</v>
      </c>
      <c r="K2531" s="24">
        <f t="shared" si="1215"/>
        <v>694.41565615208731</v>
      </c>
      <c r="L2531" s="12">
        <f t="shared" si="1228"/>
        <v>0.14862107666695923</v>
      </c>
      <c r="M2531" s="24">
        <f t="shared" si="1229"/>
        <v>818.1524812129386</v>
      </c>
      <c r="N2531" s="12">
        <f t="shared" si="1216"/>
        <v>0.51416430098887089</v>
      </c>
      <c r="O2531" s="24">
        <f t="shared" si="1217"/>
        <v>749.46922166748891</v>
      </c>
      <c r="P2531" s="12">
        <f t="shared" si="1230"/>
        <v>0.21572981298856447</v>
      </c>
      <c r="Q2531" s="24">
        <f t="shared" si="1231"/>
        <v>699.32192862310262</v>
      </c>
      <c r="R2531" s="12">
        <f t="shared" si="1218"/>
        <v>0.21148597739717973</v>
      </c>
      <c r="S2531" s="24">
        <f t="shared" si="1219"/>
        <v>1002.1594706546347</v>
      </c>
      <c r="T2531" s="12">
        <f t="shared" si="1232"/>
        <v>0.13448969819264883</v>
      </c>
      <c r="W2531" s="24">
        <f t="shared" si="1233"/>
        <v>880.40866453466538</v>
      </c>
      <c r="X2531" s="24">
        <f t="shared" si="1234"/>
        <v>664.27019129379505</v>
      </c>
      <c r="Y2531" s="13">
        <f t="shared" si="1220"/>
        <v>0.37988856906150908</v>
      </c>
      <c r="Z2531" s="24">
        <f t="shared" si="1221"/>
        <v>2577.4564305747076</v>
      </c>
      <c r="AA2531" s="24">
        <f t="shared" si="1222"/>
        <v>20081.681690874026</v>
      </c>
      <c r="AB2531" s="24">
        <f t="shared" si="1235"/>
        <v>818.1524812129386</v>
      </c>
      <c r="AC2531" s="24">
        <f t="shared" si="1236"/>
        <v>699.32192862310262</v>
      </c>
      <c r="AE2531" s="14">
        <f t="shared" si="1237"/>
        <v>209.41666666666666</v>
      </c>
      <c r="AF2531" s="24">
        <f t="shared" si="1210"/>
        <v>500</v>
      </c>
      <c r="AG2531" s="3">
        <f t="shared" si="1238"/>
        <v>-1</v>
      </c>
      <c r="AH2531" s="3">
        <f>IF(AC2531&lt;=450,AthetaR30_0,IF(AC2531&gt;=650,AthetaR30_2,(IF(AC2531&lt;=550,AthetaR30_0+(AthetaR30_1-AthetaR30_0)/100*(AC2531-450),AthetaR30_1+(AthetaR30_2-AthetaR30_1)/100*(AC2531-450)))))</f>
        <v>0</v>
      </c>
      <c r="AI2531" s="3">
        <f>IF(AD2531&lt;=450,AthetaR60_0,IF(AD2531&gt;=650,AthetaR60_2,(IF(AD2531&lt;=550,AthetaR60_0+(AthetaR60_1-AthetaR60_0)/100*(AD2531-450),AthetaR60_1+(AthetaR60_2-AthetaR60_1)/100*(AD2531-450)))))</f>
        <v>0.5</v>
      </c>
      <c r="AJ2531" s="3">
        <f>IF(AE2531&lt;=450,AthetaR90_0,IF(AE2531&gt;=650,AthetaR90_2,(IF(AE2531&lt;=550,AthetaR90_0+(AthetaR90_1-AthetaR90_0)/100*(AE2531-450),AthetaR90_1+(AthetaR90_2-AthetaR90_1)/100*(AE2531-450)))))</f>
        <v>1.3</v>
      </c>
      <c r="AK2531" s="3">
        <f>IF(AF2531&lt;=450,AthetaR120_0,IF(AF2531&gt;=650,AthetaR120_2,(IF(AF2531&lt;=550,AthetaR120_0+(AthetaR120_1-AthetaR120_0)/100*(AF2531-450),AthetaR120_1+(AthetaR120_2-AthetaR120_1)/100*(AF2531-450)))))</f>
        <v>1.54</v>
      </c>
      <c r="AL2531" s="24">
        <f t="shared" si="1239"/>
        <v>818.1524812129386</v>
      </c>
      <c r="AM2531" s="14">
        <f t="shared" si="1240"/>
        <v>672.71911652837059</v>
      </c>
    </row>
    <row r="2532" spans="2:39" x14ac:dyDescent="0.25">
      <c r="B2532" s="3">
        <f t="shared" si="1223"/>
        <v>12570</v>
      </c>
      <c r="C2532" s="14">
        <f t="shared" si="1224"/>
        <v>209.5</v>
      </c>
      <c r="D2532" s="11">
        <f t="shared" si="1225"/>
        <v>1132.4639065990996</v>
      </c>
      <c r="E2532" s="11">
        <f t="shared" si="1211"/>
        <v>983.72072010630586</v>
      </c>
      <c r="F2532" s="11">
        <f t="shared" si="1226"/>
        <v>534.72510819469494</v>
      </c>
      <c r="G2532" s="11">
        <f t="shared" si="1212"/>
        <v>818.36821102592717</v>
      </c>
      <c r="H2532" s="11">
        <f t="shared" si="1213"/>
        <v>699.45641832129525</v>
      </c>
      <c r="I2532" s="24">
        <f t="shared" si="1227"/>
        <v>534.72510819469494</v>
      </c>
      <c r="J2532" s="12">
        <f t="shared" si="1214"/>
        <v>0.16644725887251161</v>
      </c>
      <c r="K2532" s="24">
        <f t="shared" si="1215"/>
        <v>694.54490464122136</v>
      </c>
      <c r="L2532" s="12">
        <f t="shared" si="1228"/>
        <v>0.14857300047020117</v>
      </c>
      <c r="M2532" s="24">
        <f t="shared" si="1229"/>
        <v>818.36821102592717</v>
      </c>
      <c r="N2532" s="12">
        <f t="shared" si="1216"/>
        <v>0.51451089850321585</v>
      </c>
      <c r="O2532" s="24">
        <f t="shared" si="1217"/>
        <v>748.96434573567933</v>
      </c>
      <c r="P2532" s="12">
        <f t="shared" si="1230"/>
        <v>0.21574600940028454</v>
      </c>
      <c r="Q2532" s="24">
        <f t="shared" si="1231"/>
        <v>699.45641832129525</v>
      </c>
      <c r="R2532" s="12">
        <f t="shared" si="1218"/>
        <v>0.21123873722998737</v>
      </c>
      <c r="S2532" s="24">
        <f t="shared" si="1219"/>
        <v>1003.3324282206906</v>
      </c>
      <c r="T2532" s="12">
        <f t="shared" si="1232"/>
        <v>0.13431997492275954</v>
      </c>
      <c r="W2532" s="24">
        <f t="shared" si="1233"/>
        <v>880.78855310372694</v>
      </c>
      <c r="X2532" s="24">
        <f t="shared" si="1234"/>
        <v>663.96770234278074</v>
      </c>
      <c r="Y2532" s="13">
        <f t="shared" si="1220"/>
        <v>0.37969567755441713</v>
      </c>
      <c r="Z2532" s="24">
        <f t="shared" si="1221"/>
        <v>2573.3041750644729</v>
      </c>
      <c r="AA2532" s="24">
        <f t="shared" si="1222"/>
        <v>20064.015524415983</v>
      </c>
      <c r="AB2532" s="24">
        <f t="shared" si="1235"/>
        <v>818.36821102592717</v>
      </c>
      <c r="AC2532" s="24">
        <f t="shared" si="1236"/>
        <v>699.45641832129525</v>
      </c>
      <c r="AE2532" s="14">
        <f t="shared" si="1237"/>
        <v>209.5</v>
      </c>
      <c r="AF2532" s="24">
        <f t="shared" si="1210"/>
        <v>500</v>
      </c>
      <c r="AG2532" s="3">
        <f t="shared" si="1238"/>
        <v>-1</v>
      </c>
      <c r="AH2532" s="3">
        <f>IF(AC2532&lt;=450,AthetaR30_0,IF(AC2532&gt;=650,AthetaR30_2,(IF(AC2532&lt;=550,AthetaR30_0+(AthetaR30_1-AthetaR30_0)/100*(AC2532-450),AthetaR30_1+(AthetaR30_2-AthetaR30_1)/100*(AC2532-450)))))</f>
        <v>0</v>
      </c>
      <c r="AI2532" s="3">
        <f>IF(AD2532&lt;=450,AthetaR60_0,IF(AD2532&gt;=650,AthetaR60_2,(IF(AD2532&lt;=550,AthetaR60_0+(AthetaR60_1-AthetaR60_0)/100*(AD2532-450),AthetaR60_1+(AthetaR60_2-AthetaR60_1)/100*(AD2532-450)))))</f>
        <v>0.5</v>
      </c>
      <c r="AJ2532" s="3">
        <f>IF(AE2532&lt;=450,AthetaR90_0,IF(AE2532&gt;=650,AthetaR90_2,(IF(AE2532&lt;=550,AthetaR90_0+(AthetaR90_1-AthetaR90_0)/100*(AE2532-450),AthetaR90_1+(AthetaR90_2-AthetaR90_1)/100*(AE2532-450)))))</f>
        <v>1.3</v>
      </c>
      <c r="AK2532" s="3">
        <f>IF(AF2532&lt;=450,AthetaR120_0,IF(AF2532&gt;=650,AthetaR120_2,(IF(AF2532&lt;=550,AthetaR120_0+(AthetaR120_1-AthetaR120_0)/100*(AF2532-450),AthetaR120_1+(AthetaR120_2-AthetaR120_1)/100*(AF2532-450)))))</f>
        <v>1.54</v>
      </c>
      <c r="AL2532" s="24">
        <f t="shared" si="1239"/>
        <v>818.36821102592717</v>
      </c>
      <c r="AM2532" s="14">
        <f t="shared" si="1240"/>
        <v>672.82191857212717</v>
      </c>
    </row>
    <row r="2533" spans="2:39" x14ac:dyDescent="0.25">
      <c r="B2533" s="3">
        <f t="shared" si="1223"/>
        <v>12575</v>
      </c>
      <c r="C2533" s="14">
        <f t="shared" si="1224"/>
        <v>209.58333333333334</v>
      </c>
      <c r="D2533" s="11">
        <f t="shared" si="1225"/>
        <v>1132.5234581087295</v>
      </c>
      <c r="E2533" s="11">
        <f t="shared" si="1211"/>
        <v>983.93451845495792</v>
      </c>
      <c r="F2533" s="11">
        <f t="shared" si="1226"/>
        <v>534.87368119516509</v>
      </c>
      <c r="G2533" s="11">
        <f t="shared" si="1212"/>
        <v>818.58395703532744</v>
      </c>
      <c r="H2533" s="11">
        <f t="shared" si="1213"/>
        <v>699.59073829621798</v>
      </c>
      <c r="I2533" s="24">
        <f t="shared" si="1227"/>
        <v>534.87368119516509</v>
      </c>
      <c r="J2533" s="12">
        <f t="shared" si="1214"/>
        <v>0.16641628053663152</v>
      </c>
      <c r="K2533" s="24">
        <f t="shared" si="1215"/>
        <v>694.67419394675335</v>
      </c>
      <c r="L2533" s="12">
        <f t="shared" si="1228"/>
        <v>0.14852493873306219</v>
      </c>
      <c r="M2533" s="24">
        <f t="shared" si="1229"/>
        <v>818.58395703532744</v>
      </c>
      <c r="N2533" s="12">
        <f t="shared" si="1216"/>
        <v>0.51485627862232841</v>
      </c>
      <c r="O2533" s="24">
        <f t="shared" si="1217"/>
        <v>748.46191931945032</v>
      </c>
      <c r="P2533" s="12">
        <f t="shared" si="1230"/>
        <v>0.21576159452594509</v>
      </c>
      <c r="Q2533" s="24">
        <f t="shared" si="1231"/>
        <v>699.59073829621798</v>
      </c>
      <c r="R2533" s="12">
        <f t="shared" si="1218"/>
        <v>0.21099066330182642</v>
      </c>
      <c r="S2533" s="24">
        <f t="shared" si="1219"/>
        <v>1004.5121041969869</v>
      </c>
      <c r="T2533" s="12">
        <f t="shared" si="1232"/>
        <v>0.13414982927410168</v>
      </c>
      <c r="W2533" s="24">
        <f t="shared" si="1233"/>
        <v>881.16824878128136</v>
      </c>
      <c r="X2533" s="24">
        <f t="shared" si="1234"/>
        <v>663.66689626216964</v>
      </c>
      <c r="Y2533" s="13">
        <f t="shared" si="1220"/>
        <v>0.37950161094582269</v>
      </c>
      <c r="Z2533" s="24">
        <f t="shared" si="1221"/>
        <v>2569.156741841914</v>
      </c>
      <c r="AA2533" s="24">
        <f t="shared" si="1222"/>
        <v>20046.342333330253</v>
      </c>
      <c r="AB2533" s="24">
        <f t="shared" si="1235"/>
        <v>818.58395703532744</v>
      </c>
      <c r="AC2533" s="24">
        <f t="shared" si="1236"/>
        <v>699.59073829621798</v>
      </c>
      <c r="AE2533" s="14">
        <f t="shared" si="1237"/>
        <v>209.58333333333334</v>
      </c>
      <c r="AF2533" s="24">
        <f t="shared" ref="AF2533:AF2596" si="1241">IF(AC2533&lt;=450,Thetha0_0,IF(AC2533&gt;=650,Thetha0_2,(IF(AC2533&lt;=550,Thetha0_0+(Thetha0_1-Thetha0_0)/100*(AC2533-450),Thetha0_1+(Thetha0_2-Thetha0_1)/100*(AC2533-450)))))</f>
        <v>500</v>
      </c>
      <c r="AG2533" s="3">
        <f t="shared" si="1238"/>
        <v>-1</v>
      </c>
      <c r="AH2533" s="3">
        <f>IF(AC2533&lt;=450,AthetaR30_0,IF(AC2533&gt;=650,AthetaR30_2,(IF(AC2533&lt;=550,AthetaR30_0+(AthetaR30_1-AthetaR30_0)/100*(AC2533-450),AthetaR30_1+(AthetaR30_2-AthetaR30_1)/100*(AC2533-450)))))</f>
        <v>0</v>
      </c>
      <c r="AI2533" s="3">
        <f>IF(AD2533&lt;=450,AthetaR60_0,IF(AD2533&gt;=650,AthetaR60_2,(IF(AD2533&lt;=550,AthetaR60_0+(AthetaR60_1-AthetaR60_0)/100*(AD2533-450),AthetaR60_1+(AthetaR60_2-AthetaR60_1)/100*(AD2533-450)))))</f>
        <v>0.5</v>
      </c>
      <c r="AJ2533" s="3">
        <f>IF(AE2533&lt;=450,AthetaR90_0,IF(AE2533&gt;=650,AthetaR90_2,(IF(AE2533&lt;=550,AthetaR90_0+(AthetaR90_1-AthetaR90_0)/100*(AE2533-450),AthetaR90_1+(AthetaR90_2-AthetaR90_1)/100*(AE2533-450)))))</f>
        <v>1.3</v>
      </c>
      <c r="AK2533" s="3">
        <f>IF(AF2533&lt;=450,AthetaR120_0,IF(AF2533&gt;=650,AthetaR120_2,(IF(AF2533&lt;=550,AthetaR120_0+(AthetaR120_1-AthetaR120_0)/100*(AF2533-450),AthetaR120_1+(AthetaR120_2-AthetaR120_1)/100*(AF2533-450)))))</f>
        <v>1.54</v>
      </c>
      <c r="AL2533" s="24">
        <f t="shared" si="1239"/>
        <v>818.58395703532744</v>
      </c>
      <c r="AM2533" s="14">
        <f t="shared" si="1240"/>
        <v>672.92456063822067</v>
      </c>
    </row>
    <row r="2534" spans="2:39" x14ac:dyDescent="0.25">
      <c r="B2534" s="3">
        <f t="shared" si="1223"/>
        <v>12580</v>
      </c>
      <c r="C2534" s="14">
        <f t="shared" si="1224"/>
        <v>209.66666666666666</v>
      </c>
      <c r="D2534" s="11">
        <f t="shared" si="1225"/>
        <v>1132.5829859586411</v>
      </c>
      <c r="E2534" s="11">
        <f t="shared" si="1211"/>
        <v>984.14831680360999</v>
      </c>
      <c r="F2534" s="11">
        <f t="shared" si="1226"/>
        <v>535.02220613389818</v>
      </c>
      <c r="G2534" s="11">
        <f t="shared" si="1212"/>
        <v>818.79971862985337</v>
      </c>
      <c r="H2534" s="11">
        <f t="shared" si="1213"/>
        <v>699.72488812549204</v>
      </c>
      <c r="I2534" s="24">
        <f t="shared" si="1227"/>
        <v>535.02220613389818</v>
      </c>
      <c r="J2534" s="12">
        <f t="shared" si="1214"/>
        <v>0.16638530396106127</v>
      </c>
      <c r="K2534" s="24">
        <f t="shared" si="1215"/>
        <v>694.80352404474388</v>
      </c>
      <c r="L2534" s="12">
        <f t="shared" si="1228"/>
        <v>0.14847689146222265</v>
      </c>
      <c r="M2534" s="24">
        <f t="shared" si="1229"/>
        <v>818.79971862985337</v>
      </c>
      <c r="N2534" s="12">
        <f t="shared" si="1216"/>
        <v>0.51520044677272447</v>
      </c>
      <c r="O2534" s="24">
        <f t="shared" si="1217"/>
        <v>747.96192605269812</v>
      </c>
      <c r="P2534" s="12">
        <f t="shared" si="1230"/>
        <v>0.21577657164625902</v>
      </c>
      <c r="Q2534" s="24">
        <f t="shared" si="1231"/>
        <v>699.72488812549204</v>
      </c>
      <c r="R2534" s="12">
        <f t="shared" si="1218"/>
        <v>0.21074175277073279</v>
      </c>
      <c r="S2534" s="24">
        <f t="shared" si="1219"/>
        <v>1005.6985498730733</v>
      </c>
      <c r="T2534" s="12">
        <f t="shared" si="1232"/>
        <v>0.13397925957645687</v>
      </c>
      <c r="W2534" s="24">
        <f t="shared" si="1233"/>
        <v>881.54775039222716</v>
      </c>
      <c r="X2534" s="24">
        <f t="shared" si="1234"/>
        <v>663.36776008657023</v>
      </c>
      <c r="Y2534" s="13">
        <f t="shared" si="1220"/>
        <v>0.37930638146289875</v>
      </c>
      <c r="Z2534" s="24">
        <f t="shared" si="1221"/>
        <v>2565.0141602845706</v>
      </c>
      <c r="AA2534" s="24">
        <f t="shared" si="1222"/>
        <v>20028.662382214607</v>
      </c>
      <c r="AB2534" s="24">
        <f t="shared" si="1235"/>
        <v>818.79971862985337</v>
      </c>
      <c r="AC2534" s="24">
        <f t="shared" si="1236"/>
        <v>699.72488812549204</v>
      </c>
      <c r="AE2534" s="14">
        <f t="shared" si="1237"/>
        <v>209.66666666666666</v>
      </c>
      <c r="AF2534" s="24">
        <f t="shared" si="1241"/>
        <v>500</v>
      </c>
      <c r="AG2534" s="3">
        <f t="shared" si="1238"/>
        <v>-1</v>
      </c>
      <c r="AH2534" s="3">
        <f>IF(AC2534&lt;=450,AthetaR30_0,IF(AC2534&gt;=650,AthetaR30_2,(IF(AC2534&lt;=550,AthetaR30_0+(AthetaR30_1-AthetaR30_0)/100*(AC2534-450),AthetaR30_1+(AthetaR30_2-AthetaR30_1)/100*(AC2534-450)))))</f>
        <v>0</v>
      </c>
      <c r="AI2534" s="3">
        <f>IF(AD2534&lt;=450,AthetaR60_0,IF(AD2534&gt;=650,AthetaR60_2,(IF(AD2534&lt;=550,AthetaR60_0+(AthetaR60_1-AthetaR60_0)/100*(AD2534-450),AthetaR60_1+(AthetaR60_2-AthetaR60_1)/100*(AD2534-450)))))</f>
        <v>0.5</v>
      </c>
      <c r="AJ2534" s="3">
        <f>IF(AE2534&lt;=450,AthetaR90_0,IF(AE2534&gt;=650,AthetaR90_2,(IF(AE2534&lt;=550,AthetaR90_0+(AthetaR90_1-AthetaR90_0)/100*(AE2534-450),AthetaR90_1+(AthetaR90_2-AthetaR90_1)/100*(AE2534-450)))))</f>
        <v>1.3</v>
      </c>
      <c r="AK2534" s="3">
        <f>IF(AF2534&lt;=450,AthetaR120_0,IF(AF2534&gt;=650,AthetaR120_2,(IF(AF2534&lt;=550,AthetaR120_0+(AthetaR120_1-AthetaR120_0)/100*(AF2534-450),AthetaR120_1+(AthetaR120_2-AthetaR120_1)/100*(AF2534-450)))))</f>
        <v>1.54</v>
      </c>
      <c r="AL2534" s="24">
        <f t="shared" si="1239"/>
        <v>818.79971862985337</v>
      </c>
      <c r="AM2534" s="14">
        <f t="shared" si="1240"/>
        <v>673.02704242971856</v>
      </c>
    </row>
    <row r="2535" spans="2:39" x14ac:dyDescent="0.25">
      <c r="B2535" s="3">
        <f t="shared" si="1223"/>
        <v>12585</v>
      </c>
      <c r="C2535" s="14">
        <f t="shared" si="1224"/>
        <v>209.75</v>
      </c>
      <c r="D2535" s="11">
        <f t="shared" si="1225"/>
        <v>1132.6424901676266</v>
      </c>
      <c r="E2535" s="11">
        <f t="shared" si="1211"/>
        <v>984.36211515226205</v>
      </c>
      <c r="F2535" s="11">
        <f t="shared" si="1226"/>
        <v>535.1706830253604</v>
      </c>
      <c r="G2535" s="11">
        <f t="shared" si="1212"/>
        <v>819.01549520149968</v>
      </c>
      <c r="H2535" s="11">
        <f t="shared" si="1213"/>
        <v>699.85886738506849</v>
      </c>
      <c r="I2535" s="24">
        <f t="shared" si="1227"/>
        <v>535.1706830253604</v>
      </c>
      <c r="J2535" s="12">
        <f t="shared" si="1214"/>
        <v>0.16635432915600856</v>
      </c>
      <c r="K2535" s="24">
        <f t="shared" si="1215"/>
        <v>694.93289491123369</v>
      </c>
      <c r="L2535" s="12">
        <f t="shared" si="1228"/>
        <v>0.14842885866436636</v>
      </c>
      <c r="M2535" s="24">
        <f t="shared" si="1229"/>
        <v>819.01549520149968</v>
      </c>
      <c r="N2535" s="12">
        <f t="shared" si="1216"/>
        <v>0.51554340835525225</v>
      </c>
      <c r="O2535" s="24">
        <f t="shared" si="1217"/>
        <v>747.46434970573648</v>
      </c>
      <c r="P2535" s="12">
        <f t="shared" si="1230"/>
        <v>0.21579094402491997</v>
      </c>
      <c r="Q2535" s="24">
        <f t="shared" si="1231"/>
        <v>699.85886738506849</v>
      </c>
      <c r="R2535" s="12">
        <f t="shared" si="1218"/>
        <v>0.21049200279349164</v>
      </c>
      <c r="S2535" s="24">
        <f t="shared" si="1219"/>
        <v>1006.891817012009</v>
      </c>
      <c r="T2535" s="12">
        <f t="shared" si="1232"/>
        <v>0.13380826415710401</v>
      </c>
      <c r="W2535" s="24">
        <f t="shared" si="1233"/>
        <v>881.92705677369008</v>
      </c>
      <c r="X2535" s="24">
        <f t="shared" si="1234"/>
        <v>663.07028097500415</v>
      </c>
      <c r="Y2535" s="13">
        <f t="shared" si="1220"/>
        <v>0.37911000126029026</v>
      </c>
      <c r="Z2535" s="24">
        <f t="shared" si="1221"/>
        <v>2560.8764594642989</v>
      </c>
      <c r="AA2535" s="24">
        <f t="shared" si="1222"/>
        <v>20010.975934432274</v>
      </c>
      <c r="AB2535" s="24">
        <f t="shared" si="1235"/>
        <v>819.01549520149968</v>
      </c>
      <c r="AC2535" s="24">
        <f t="shared" si="1236"/>
        <v>699.85886738506849</v>
      </c>
      <c r="AE2535" s="14">
        <f t="shared" si="1237"/>
        <v>209.75</v>
      </c>
      <c r="AF2535" s="24">
        <f t="shared" si="1241"/>
        <v>500</v>
      </c>
      <c r="AG2535" s="3">
        <f t="shared" si="1238"/>
        <v>-1</v>
      </c>
      <c r="AH2535" s="3">
        <f>IF(AC2535&lt;=450,AthetaR30_0,IF(AC2535&gt;=650,AthetaR30_2,(IF(AC2535&lt;=550,AthetaR30_0+(AthetaR30_1-AthetaR30_0)/100*(AC2535-450),AthetaR30_1+(AthetaR30_2-AthetaR30_1)/100*(AC2535-450)))))</f>
        <v>0</v>
      </c>
      <c r="AI2535" s="3">
        <f>IF(AD2535&lt;=450,AthetaR60_0,IF(AD2535&gt;=650,AthetaR60_2,(IF(AD2535&lt;=550,AthetaR60_0+(AthetaR60_1-AthetaR60_0)/100*(AD2535-450),AthetaR60_1+(AthetaR60_2-AthetaR60_1)/100*(AD2535-450)))))</f>
        <v>0.5</v>
      </c>
      <c r="AJ2535" s="3">
        <f>IF(AE2535&lt;=450,AthetaR90_0,IF(AE2535&gt;=650,AthetaR90_2,(IF(AE2535&lt;=550,AthetaR90_0+(AthetaR90_1-AthetaR90_0)/100*(AE2535-450),AthetaR90_1+(AthetaR90_2-AthetaR90_1)/100*(AE2535-450)))))</f>
        <v>1.3</v>
      </c>
      <c r="AK2535" s="3">
        <f>IF(AF2535&lt;=450,AthetaR120_0,IF(AF2535&gt;=650,AthetaR120_2,(IF(AF2535&lt;=550,AthetaR120_0+(AthetaR120_1-AthetaR120_0)/100*(AF2535-450),AthetaR120_1+(AthetaR120_2-AthetaR120_1)/100*(AF2535-450)))))</f>
        <v>1.54</v>
      </c>
      <c r="AL2535" s="24">
        <f t="shared" si="1239"/>
        <v>819.01549520149968</v>
      </c>
      <c r="AM2535" s="14">
        <f t="shared" si="1240"/>
        <v>673.12936364733378</v>
      </c>
    </row>
    <row r="2536" spans="2:39" x14ac:dyDescent="0.25">
      <c r="B2536" s="3">
        <f t="shared" si="1223"/>
        <v>12590</v>
      </c>
      <c r="C2536" s="14">
        <f t="shared" si="1224"/>
        <v>209.83333333333334</v>
      </c>
      <c r="D2536" s="11">
        <f t="shared" si="1225"/>
        <v>1132.7019707544566</v>
      </c>
      <c r="E2536" s="11">
        <f t="shared" si="1211"/>
        <v>984.57591350091411</v>
      </c>
      <c r="F2536" s="11">
        <f t="shared" si="1226"/>
        <v>535.31911188402478</v>
      </c>
      <c r="G2536" s="11">
        <f t="shared" si="1212"/>
        <v>819.23128614552456</v>
      </c>
      <c r="H2536" s="11">
        <f t="shared" si="1213"/>
        <v>699.99267564922559</v>
      </c>
      <c r="I2536" s="24">
        <f t="shared" si="1227"/>
        <v>535.31911188402478</v>
      </c>
      <c r="J2536" s="12">
        <f t="shared" si="1214"/>
        <v>0.16632335613167359</v>
      </c>
      <c r="K2536" s="24">
        <f t="shared" si="1215"/>
        <v>695.06230652224167</v>
      </c>
      <c r="L2536" s="12">
        <f t="shared" si="1228"/>
        <v>0.14838084034614718</v>
      </c>
      <c r="M2536" s="24">
        <f t="shared" si="1229"/>
        <v>819.23128614552456</v>
      </c>
      <c r="N2536" s="12">
        <f t="shared" si="1216"/>
        <v>0.51588516874517887</v>
      </c>
      <c r="O2536" s="24">
        <f t="shared" si="1217"/>
        <v>746.96917418395697</v>
      </c>
      <c r="P2536" s="12">
        <f t="shared" si="1230"/>
        <v>0.21580471490857353</v>
      </c>
      <c r="Q2536" s="24">
        <f t="shared" si="1231"/>
        <v>699.99267564922559</v>
      </c>
      <c r="R2536" s="12">
        <f t="shared" si="1218"/>
        <v>0.21024141052581002</v>
      </c>
      <c r="S2536" s="24">
        <f t="shared" si="1219"/>
        <v>1008.0919578553569</v>
      </c>
      <c r="T2536" s="12">
        <f t="shared" si="1232"/>
        <v>0.13363684134085504</v>
      </c>
      <c r="W2536" s="24">
        <f t="shared" si="1233"/>
        <v>882.30616677495038</v>
      </c>
      <c r="X2536" s="24">
        <f t="shared" si="1234"/>
        <v>662.77444620948654</v>
      </c>
      <c r="Y2536" s="13">
        <f t="shared" si="1220"/>
        <v>0.37891248242049141</v>
      </c>
      <c r="Z2536" s="24">
        <f t="shared" si="1221"/>
        <v>2556.7436681490931</v>
      </c>
      <c r="AA2536" s="24">
        <f t="shared" si="1222"/>
        <v>19993.283252114601</v>
      </c>
      <c r="AB2536" s="24">
        <f t="shared" si="1235"/>
        <v>819.23128614552456</v>
      </c>
      <c r="AC2536" s="24">
        <f t="shared" si="1236"/>
        <v>699.99267564922559</v>
      </c>
      <c r="AE2536" s="14">
        <f t="shared" si="1237"/>
        <v>209.83333333333334</v>
      </c>
      <c r="AF2536" s="24">
        <f t="shared" si="1241"/>
        <v>500</v>
      </c>
      <c r="AG2536" s="3">
        <f t="shared" si="1238"/>
        <v>-1</v>
      </c>
      <c r="AH2536" s="3">
        <f>IF(AC2536&lt;=450,AthetaR30_0,IF(AC2536&gt;=650,AthetaR30_2,(IF(AC2536&lt;=550,AthetaR30_0+(AthetaR30_1-AthetaR30_0)/100*(AC2536-450),AthetaR30_1+(AthetaR30_2-AthetaR30_1)/100*(AC2536-450)))))</f>
        <v>0</v>
      </c>
      <c r="AI2536" s="3">
        <f>IF(AD2536&lt;=450,AthetaR60_0,IF(AD2536&gt;=650,AthetaR60_2,(IF(AD2536&lt;=550,AthetaR60_0+(AthetaR60_1-AthetaR60_0)/100*(AD2536-450),AthetaR60_1+(AthetaR60_2-AthetaR60_1)/100*(AD2536-450)))))</f>
        <v>0.5</v>
      </c>
      <c r="AJ2536" s="3">
        <f>IF(AE2536&lt;=450,AthetaR90_0,IF(AE2536&gt;=650,AthetaR90_2,(IF(AE2536&lt;=550,AthetaR90_0+(AthetaR90_1-AthetaR90_0)/100*(AE2536-450),AthetaR90_1+(AthetaR90_2-AthetaR90_1)/100*(AE2536-450)))))</f>
        <v>1.3</v>
      </c>
      <c r="AK2536" s="3">
        <f>IF(AF2536&lt;=450,AthetaR120_0,IF(AF2536&gt;=650,AthetaR120_2,(IF(AF2536&lt;=550,AthetaR120_0+(AthetaR120_1-AthetaR120_0)/100*(AF2536-450),AthetaR120_1+(AthetaR120_2-AthetaR120_1)/100*(AF2536-450)))))</f>
        <v>1.54</v>
      </c>
      <c r="AL2536" s="24">
        <f t="shared" si="1239"/>
        <v>819.23128614552456</v>
      </c>
      <c r="AM2536" s="14">
        <f t="shared" si="1240"/>
        <v>673.23152398942591</v>
      </c>
    </row>
    <row r="2537" spans="2:39" x14ac:dyDescent="0.25">
      <c r="B2537" s="3">
        <f t="shared" si="1223"/>
        <v>12595</v>
      </c>
      <c r="C2537" s="14">
        <f t="shared" si="1224"/>
        <v>209.91666666666666</v>
      </c>
      <c r="D2537" s="11">
        <f t="shared" si="1225"/>
        <v>1132.7614277378784</v>
      </c>
      <c r="E2537" s="11">
        <f t="shared" si="1211"/>
        <v>984.78971184956617</v>
      </c>
      <c r="F2537" s="11">
        <f t="shared" si="1226"/>
        <v>535.46749272437091</v>
      </c>
      <c r="G2537" s="11">
        <f t="shared" si="1212"/>
        <v>819.44709086043315</v>
      </c>
      <c r="H2537" s="11">
        <f t="shared" si="1213"/>
        <v>700.12631249056642</v>
      </c>
      <c r="I2537" s="24">
        <f t="shared" si="1227"/>
        <v>535.46749272437091</v>
      </c>
      <c r="J2537" s="12">
        <f t="shared" si="1214"/>
        <v>0.16629238489824893</v>
      </c>
      <c r="K2537" s="24">
        <f t="shared" si="1215"/>
        <v>695.19175885376694</v>
      </c>
      <c r="L2537" s="12">
        <f t="shared" si="1228"/>
        <v>0.14833283651421506</v>
      </c>
      <c r="M2537" s="24">
        <f t="shared" si="1229"/>
        <v>819.44709086043315</v>
      </c>
      <c r="N2537" s="12">
        <f t="shared" si="1216"/>
        <v>0.51622573329227972</v>
      </c>
      <c r="O2537" s="24">
        <f t="shared" si="1217"/>
        <v>746.47638352650199</v>
      </c>
      <c r="P2537" s="12">
        <f t="shared" si="1230"/>
        <v>0.21581788752697989</v>
      </c>
      <c r="Q2537" s="24">
        <f t="shared" si="1231"/>
        <v>700.12631249056642</v>
      </c>
      <c r="R2537" s="12">
        <f t="shared" si="1218"/>
        <v>0.20998997312249201</v>
      </c>
      <c r="S2537" s="24">
        <f t="shared" si="1219"/>
        <v>1009.2990251282361</v>
      </c>
      <c r="T2537" s="12">
        <f t="shared" si="1232"/>
        <v>0.13346498945017013</v>
      </c>
      <c r="W2537" s="24">
        <f t="shared" si="1233"/>
        <v>882.68507925737083</v>
      </c>
      <c r="X2537" s="24">
        <f t="shared" si="1234"/>
        <v>662.48024319362366</v>
      </c>
      <c r="Y2537" s="13">
        <f t="shared" si="1220"/>
        <v>0.37871383695421001</v>
      </c>
      <c r="Z2537" s="24">
        <f t="shared" si="1221"/>
        <v>2552.6158148048835</v>
      </c>
      <c r="AA2537" s="24">
        <f t="shared" si="1222"/>
        <v>19975.58459616304</v>
      </c>
      <c r="AB2537" s="24">
        <f t="shared" si="1235"/>
        <v>819.44709086043315</v>
      </c>
      <c r="AC2537" s="24">
        <f t="shared" si="1236"/>
        <v>700.12631249056642</v>
      </c>
      <c r="AE2537" s="14">
        <f t="shared" si="1237"/>
        <v>209.91666666666666</v>
      </c>
      <c r="AF2537" s="24">
        <f t="shared" si="1241"/>
        <v>500</v>
      </c>
      <c r="AG2537" s="3">
        <f t="shared" si="1238"/>
        <v>-1</v>
      </c>
      <c r="AH2537" s="3">
        <f>IF(AC2537&lt;=450,AthetaR30_0,IF(AC2537&gt;=650,AthetaR30_2,(IF(AC2537&lt;=550,AthetaR30_0+(AthetaR30_1-AthetaR30_0)/100*(AC2537-450),AthetaR30_1+(AthetaR30_2-AthetaR30_1)/100*(AC2537-450)))))</f>
        <v>0</v>
      </c>
      <c r="AI2537" s="3">
        <f>IF(AD2537&lt;=450,AthetaR60_0,IF(AD2537&gt;=650,AthetaR60_2,(IF(AD2537&lt;=550,AthetaR60_0+(AthetaR60_1-AthetaR60_0)/100*(AD2537-450),AthetaR60_1+(AthetaR60_2-AthetaR60_1)/100*(AD2537-450)))))</f>
        <v>0.5</v>
      </c>
      <c r="AJ2537" s="3">
        <f>IF(AE2537&lt;=450,AthetaR90_0,IF(AE2537&gt;=650,AthetaR90_2,(IF(AE2537&lt;=550,AthetaR90_0+(AthetaR90_1-AthetaR90_0)/100*(AE2537-450),AthetaR90_1+(AthetaR90_2-AthetaR90_1)/100*(AE2537-450)))))</f>
        <v>1.3</v>
      </c>
      <c r="AK2537" s="3">
        <f>IF(AF2537&lt;=450,AthetaR120_0,IF(AF2537&gt;=650,AthetaR120_2,(IF(AF2537&lt;=550,AthetaR120_0+(AthetaR120_1-AthetaR120_0)/100*(AF2537-450),AthetaR120_1+(AthetaR120_2-AthetaR120_1)/100*(AF2537-450)))))</f>
        <v>1.54</v>
      </c>
      <c r="AL2537" s="24">
        <f t="shared" si="1239"/>
        <v>819.44709086043315</v>
      </c>
      <c r="AM2537" s="14">
        <f t="shared" si="1240"/>
        <v>673.33352315200409</v>
      </c>
    </row>
    <row r="2538" spans="2:39" x14ac:dyDescent="0.25">
      <c r="B2538" s="3">
        <f t="shared" si="1223"/>
        <v>12600</v>
      </c>
      <c r="C2538" s="14">
        <f t="shared" si="1224"/>
        <v>210</v>
      </c>
      <c r="D2538" s="11">
        <f t="shared" si="1225"/>
        <v>1132.8208611366174</v>
      </c>
      <c r="E2538" s="11">
        <f t="shared" si="1211"/>
        <v>985.00351019821824</v>
      </c>
      <c r="F2538" s="11">
        <f t="shared" si="1226"/>
        <v>535.61582556088513</v>
      </c>
      <c r="G2538" s="11">
        <f t="shared" si="1212"/>
        <v>819.66290874796016</v>
      </c>
      <c r="H2538" s="11">
        <f t="shared" si="1213"/>
        <v>700.25977748001662</v>
      </c>
      <c r="I2538" s="24">
        <f t="shared" si="1227"/>
        <v>535.61582556088513</v>
      </c>
      <c r="J2538" s="12">
        <f t="shared" si="1214"/>
        <v>0.16626141546591963</v>
      </c>
      <c r="K2538" s="24">
        <f t="shared" si="1215"/>
        <v>695.32125188178782</v>
      </c>
      <c r="L2538" s="12">
        <f t="shared" si="1228"/>
        <v>0.14828484717518584</v>
      </c>
      <c r="M2538" s="24">
        <f t="shared" si="1229"/>
        <v>819.66290874796016</v>
      </c>
      <c r="N2538" s="12">
        <f t="shared" si="1216"/>
        <v>0.51656510732092642</v>
      </c>
      <c r="O2538" s="24">
        <f t="shared" si="1217"/>
        <v>745.98596190495482</v>
      </c>
      <c r="P2538" s="12">
        <f t="shared" si="1230"/>
        <v>0.21583046509299686</v>
      </c>
      <c r="Q2538" s="24">
        <f t="shared" si="1231"/>
        <v>700.25977748001662</v>
      </c>
      <c r="R2538" s="12">
        <f t="shared" si="1218"/>
        <v>0.20973768773761711</v>
      </c>
      <c r="S2538" s="24">
        <f t="shared" si="1219"/>
        <v>1010.5130720444339</v>
      </c>
      <c r="T2538" s="12">
        <f t="shared" si="1232"/>
        <v>0.1332927068052018</v>
      </c>
      <c r="W2538" s="24">
        <f t="shared" si="1233"/>
        <v>883.06379309432509</v>
      </c>
      <c r="X2538" s="24">
        <f t="shared" si="1234"/>
        <v>662.18765945122959</v>
      </c>
      <c r="Y2538" s="13">
        <f t="shared" si="1220"/>
        <v>0.37851407680074134</v>
      </c>
      <c r="Z2538" s="24">
        <f t="shared" si="1221"/>
        <v>2548.4929275973286</v>
      </c>
      <c r="AA2538" s="24">
        <f t="shared" si="1222"/>
        <v>19957.880226251753</v>
      </c>
      <c r="AB2538" s="24">
        <f t="shared" si="1235"/>
        <v>819.66290874796016</v>
      </c>
      <c r="AC2538" s="24">
        <f t="shared" si="1236"/>
        <v>700.25977748001662</v>
      </c>
      <c r="AE2538" s="14">
        <f t="shared" si="1237"/>
        <v>210</v>
      </c>
      <c r="AF2538" s="24">
        <f t="shared" si="1241"/>
        <v>500</v>
      </c>
      <c r="AG2538" s="3">
        <f t="shared" si="1238"/>
        <v>-1</v>
      </c>
      <c r="AH2538" s="3">
        <f>IF(AC2538&lt;=450,AthetaR30_0,IF(AC2538&gt;=650,AthetaR30_2,(IF(AC2538&lt;=550,AthetaR30_0+(AthetaR30_1-AthetaR30_0)/100*(AC2538-450),AthetaR30_1+(AthetaR30_2-AthetaR30_1)/100*(AC2538-450)))))</f>
        <v>0</v>
      </c>
      <c r="AI2538" s="3">
        <f>IF(AD2538&lt;=450,AthetaR60_0,IF(AD2538&gt;=650,AthetaR60_2,(IF(AD2538&lt;=550,AthetaR60_0+(AthetaR60_1-AthetaR60_0)/100*(AD2538-450),AthetaR60_1+(AthetaR60_2-AthetaR60_1)/100*(AD2538-450)))))</f>
        <v>0.5</v>
      </c>
      <c r="AJ2538" s="3">
        <f>IF(AE2538&lt;=450,AthetaR90_0,IF(AE2538&gt;=650,AthetaR90_2,(IF(AE2538&lt;=550,AthetaR90_0+(AthetaR90_1-AthetaR90_0)/100*(AE2538-450),AthetaR90_1+(AthetaR90_2-AthetaR90_1)/100*(AE2538-450)))))</f>
        <v>1.3</v>
      </c>
      <c r="AK2538" s="3">
        <f>IF(AF2538&lt;=450,AthetaR120_0,IF(AF2538&gt;=650,AthetaR120_2,(IF(AF2538&lt;=550,AthetaR120_0+(AthetaR120_1-AthetaR120_0)/100*(AF2538-450),AthetaR120_1+(AthetaR120_2-AthetaR120_1)/100*(AF2538-450)))))</f>
        <v>1.54</v>
      </c>
      <c r="AL2538" s="24">
        <f t="shared" si="1239"/>
        <v>819.66290874796016</v>
      </c>
      <c r="AM2538" s="14">
        <f t="shared" si="1240"/>
        <v>673.43536082872834</v>
      </c>
    </row>
    <row r="2539" spans="2:39" x14ac:dyDescent="0.25">
      <c r="B2539" s="3">
        <f t="shared" si="1223"/>
        <v>12605</v>
      </c>
      <c r="C2539" s="14">
        <f t="shared" si="1224"/>
        <v>210.08333333333334</v>
      </c>
      <c r="D2539" s="11">
        <f t="shared" si="1225"/>
        <v>1132.8802709693771</v>
      </c>
      <c r="E2539" s="11">
        <f t="shared" si="1211"/>
        <v>985.2173085468703</v>
      </c>
      <c r="F2539" s="11">
        <f t="shared" si="1226"/>
        <v>535.76411040806033</v>
      </c>
      <c r="G2539" s="11">
        <f t="shared" si="1212"/>
        <v>819.87873921305311</v>
      </c>
      <c r="H2539" s="11">
        <f t="shared" si="1213"/>
        <v>700.39307018682177</v>
      </c>
      <c r="I2539" s="24">
        <f t="shared" si="1227"/>
        <v>535.76411040806033</v>
      </c>
      <c r="J2539" s="12">
        <f t="shared" si="1214"/>
        <v>0.16623044784486304</v>
      </c>
      <c r="K2539" s="24">
        <f t="shared" si="1215"/>
        <v>695.45078558226214</v>
      </c>
      <c r="L2539" s="12">
        <f t="shared" si="1228"/>
        <v>0.14823687233565291</v>
      </c>
      <c r="M2539" s="24">
        <f t="shared" si="1229"/>
        <v>819.87873921305311</v>
      </c>
      <c r="N2539" s="12">
        <f t="shared" si="1216"/>
        <v>0.51690329613017649</v>
      </c>
      <c r="O2539" s="24">
        <f t="shared" si="1217"/>
        <v>745.49789362204274</v>
      </c>
      <c r="P2539" s="12">
        <f t="shared" si="1230"/>
        <v>0.21584245080269523</v>
      </c>
      <c r="Q2539" s="24">
        <f t="shared" si="1231"/>
        <v>700.39307018682177</v>
      </c>
      <c r="R2539" s="12">
        <f t="shared" si="1218"/>
        <v>0.20948455152472298</v>
      </c>
      <c r="S2539" s="24">
        <f t="shared" si="1219"/>
        <v>1011.7341523115731</v>
      </c>
      <c r="T2539" s="12">
        <f t="shared" si="1232"/>
        <v>0.13311999172389488</v>
      </c>
      <c r="W2539" s="24">
        <f t="shared" si="1233"/>
        <v>883.44230717112589</v>
      </c>
      <c r="X2539" s="24">
        <f t="shared" si="1234"/>
        <v>661.8966826249615</v>
      </c>
      <c r="Y2539" s="13">
        <f t="shared" si="1220"/>
        <v>0.378313213828328</v>
      </c>
      <c r="Z2539" s="24">
        <f t="shared" si="1221"/>
        <v>2544.3750343936103</v>
      </c>
      <c r="AA2539" s="24">
        <f t="shared" si="1222"/>
        <v>19940.170400829582</v>
      </c>
      <c r="AB2539" s="24">
        <f t="shared" si="1235"/>
        <v>819.87873921305311</v>
      </c>
      <c r="AC2539" s="24">
        <f t="shared" si="1236"/>
        <v>700.39307018682177</v>
      </c>
      <c r="AE2539" s="14">
        <f t="shared" si="1237"/>
        <v>210.08333333333334</v>
      </c>
      <c r="AF2539" s="24">
        <f t="shared" si="1241"/>
        <v>500</v>
      </c>
      <c r="AG2539" s="3">
        <f t="shared" si="1238"/>
        <v>-1</v>
      </c>
      <c r="AH2539" s="3">
        <f>IF(AC2539&lt;=450,AthetaR30_0,IF(AC2539&gt;=650,AthetaR30_2,(IF(AC2539&lt;=550,AthetaR30_0+(AthetaR30_1-AthetaR30_0)/100*(AC2539-450),AthetaR30_1+(AthetaR30_2-AthetaR30_1)/100*(AC2539-450)))))</f>
        <v>0</v>
      </c>
      <c r="AI2539" s="3">
        <f>IF(AD2539&lt;=450,AthetaR60_0,IF(AD2539&gt;=650,AthetaR60_2,(IF(AD2539&lt;=550,AthetaR60_0+(AthetaR60_1-AthetaR60_0)/100*(AD2539-450),AthetaR60_1+(AthetaR60_2-AthetaR60_1)/100*(AD2539-450)))))</f>
        <v>0.5</v>
      </c>
      <c r="AJ2539" s="3">
        <f>IF(AE2539&lt;=450,AthetaR90_0,IF(AE2539&gt;=650,AthetaR90_2,(IF(AE2539&lt;=550,AthetaR90_0+(AthetaR90_1-AthetaR90_0)/100*(AE2539-450),AthetaR90_1+(AthetaR90_2-AthetaR90_1)/100*(AE2539-450)))))</f>
        <v>1.3</v>
      </c>
      <c r="AK2539" s="3">
        <f>IF(AF2539&lt;=450,AthetaR120_0,IF(AF2539&gt;=650,AthetaR120_2,(IF(AF2539&lt;=550,AthetaR120_0+(AthetaR120_1-AthetaR120_0)/100*(AF2539-450),AthetaR120_1+(AthetaR120_2-AthetaR120_1)/100*(AF2539-450)))))</f>
        <v>1.54</v>
      </c>
      <c r="AL2539" s="24">
        <f t="shared" si="1239"/>
        <v>819.87873921305311</v>
      </c>
      <c r="AM2539" s="14">
        <f t="shared" si="1240"/>
        <v>673.53703671091148</v>
      </c>
    </row>
    <row r="2540" spans="2:39" x14ac:dyDescent="0.25">
      <c r="B2540" s="3">
        <f t="shared" si="1223"/>
        <v>12610</v>
      </c>
      <c r="C2540" s="14">
        <f t="shared" si="1224"/>
        <v>210.16666666666666</v>
      </c>
      <c r="D2540" s="11">
        <f t="shared" si="1225"/>
        <v>1132.939657254838</v>
      </c>
      <c r="E2540" s="11">
        <f t="shared" si="1211"/>
        <v>985.43110689552236</v>
      </c>
      <c r="F2540" s="11">
        <f t="shared" si="1226"/>
        <v>535.91234728039603</v>
      </c>
      <c r="G2540" s="11">
        <f t="shared" si="1212"/>
        <v>820.09458166385582</v>
      </c>
      <c r="H2540" s="11">
        <f t="shared" si="1213"/>
        <v>700.52619017854568</v>
      </c>
      <c r="I2540" s="24">
        <f t="shared" si="1227"/>
        <v>535.91234728039603</v>
      </c>
      <c r="J2540" s="12">
        <f t="shared" si="1214"/>
        <v>0.16619948204524909</v>
      </c>
      <c r="K2540" s="24">
        <f t="shared" si="1215"/>
        <v>695.5803599311273</v>
      </c>
      <c r="L2540" s="12">
        <f t="shared" si="1228"/>
        <v>0.14818891200220952</v>
      </c>
      <c r="M2540" s="24">
        <f t="shared" si="1229"/>
        <v>820.09458166385582</v>
      </c>
      <c r="N2540" s="12">
        <f t="shared" si="1216"/>
        <v>0.51724030499386275</v>
      </c>
      <c r="O2540" s="24">
        <f t="shared" si="1217"/>
        <v>745.01216311035523</v>
      </c>
      <c r="P2540" s="12">
        <f t="shared" si="1230"/>
        <v>0.21585384783550898</v>
      </c>
      <c r="Q2540" s="24">
        <f t="shared" si="1231"/>
        <v>700.52619017854568</v>
      </c>
      <c r="R2540" s="12">
        <f t="shared" si="1218"/>
        <v>0.20923056163698947</v>
      </c>
      <c r="S2540" s="24">
        <f t="shared" si="1219"/>
        <v>1012.9623201363465</v>
      </c>
      <c r="T2540" s="12">
        <f t="shared" si="1232"/>
        <v>0.13294684252210093</v>
      </c>
      <c r="W2540" s="24">
        <f t="shared" si="1233"/>
        <v>883.82062038495417</v>
      </c>
      <c r="X2540" s="24">
        <f t="shared" si="1234"/>
        <v>661.60730047497213</v>
      </c>
      <c r="Y2540" s="13">
        <f t="shared" si="1220"/>
        <v>0.37811125983452926</v>
      </c>
      <c r="Z2540" s="24">
        <f t="shared" si="1221"/>
        <v>2540.2621627642047</v>
      </c>
      <c r="AA2540" s="24">
        <f t="shared" si="1222"/>
        <v>19922.455377122616</v>
      </c>
      <c r="AB2540" s="24">
        <f t="shared" si="1235"/>
        <v>820.09458166385582</v>
      </c>
      <c r="AC2540" s="24">
        <f t="shared" si="1236"/>
        <v>700.52619017854568</v>
      </c>
      <c r="AE2540" s="14">
        <f t="shared" si="1237"/>
        <v>210.16666666666666</v>
      </c>
      <c r="AF2540" s="24">
        <f t="shared" si="1241"/>
        <v>500</v>
      </c>
      <c r="AG2540" s="3">
        <f t="shared" si="1238"/>
        <v>-1</v>
      </c>
      <c r="AH2540" s="3">
        <f>IF(AC2540&lt;=450,AthetaR30_0,IF(AC2540&gt;=650,AthetaR30_2,(IF(AC2540&lt;=550,AthetaR30_0+(AthetaR30_1-AthetaR30_0)/100*(AC2540-450),AthetaR30_1+(AthetaR30_2-AthetaR30_1)/100*(AC2540-450)))))</f>
        <v>0</v>
      </c>
      <c r="AI2540" s="3">
        <f>IF(AD2540&lt;=450,AthetaR60_0,IF(AD2540&gt;=650,AthetaR60_2,(IF(AD2540&lt;=550,AthetaR60_0+(AthetaR60_1-AthetaR60_0)/100*(AD2540-450),AthetaR60_1+(AthetaR60_2-AthetaR60_1)/100*(AD2540-450)))))</f>
        <v>0.5</v>
      </c>
      <c r="AJ2540" s="3">
        <f>IF(AE2540&lt;=450,AthetaR90_0,IF(AE2540&gt;=650,AthetaR90_2,(IF(AE2540&lt;=550,AthetaR90_0+(AthetaR90_1-AthetaR90_0)/100*(AE2540-450),AthetaR90_1+(AthetaR90_2-AthetaR90_1)/100*(AE2540-450)))))</f>
        <v>1.3</v>
      </c>
      <c r="AK2540" s="3">
        <f>IF(AF2540&lt;=450,AthetaR120_0,IF(AF2540&gt;=650,AthetaR120_2,(IF(AF2540&lt;=550,AthetaR120_0+(AthetaR120_1-AthetaR120_0)/100*(AF2540-450),AthetaR120_1+(AthetaR120_2-AthetaR120_1)/100*(AF2540-450)))))</f>
        <v>1.54</v>
      </c>
      <c r="AL2540" s="24">
        <f t="shared" si="1239"/>
        <v>820.09458166385582</v>
      </c>
      <c r="AM2540" s="14">
        <f t="shared" si="1240"/>
        <v>673.63855048752191</v>
      </c>
    </row>
    <row r="2541" spans="2:39" x14ac:dyDescent="0.25">
      <c r="B2541" s="3">
        <f t="shared" si="1223"/>
        <v>12615</v>
      </c>
      <c r="C2541" s="14">
        <f t="shared" si="1224"/>
        <v>210.25</v>
      </c>
      <c r="D2541" s="11">
        <f t="shared" si="1225"/>
        <v>1132.999020011659</v>
      </c>
      <c r="E2541" s="11">
        <f t="shared" si="1211"/>
        <v>985.64490524417442</v>
      </c>
      <c r="F2541" s="11">
        <f t="shared" si="1226"/>
        <v>536.06053619239822</v>
      </c>
      <c r="G2541" s="11">
        <f t="shared" si="1212"/>
        <v>820.31043551169137</v>
      </c>
      <c r="H2541" s="11">
        <f t="shared" si="1213"/>
        <v>700.65913702106775</v>
      </c>
      <c r="I2541" s="24">
        <f t="shared" si="1227"/>
        <v>536.06053619239822</v>
      </c>
      <c r="J2541" s="12">
        <f t="shared" si="1214"/>
        <v>0.16616851807723976</v>
      </c>
      <c r="K2541" s="24">
        <f t="shared" si="1215"/>
        <v>695.70997490430045</v>
      </c>
      <c r="L2541" s="12">
        <f t="shared" si="1228"/>
        <v>0.14814096618141126</v>
      </c>
      <c r="M2541" s="24">
        <f t="shared" si="1229"/>
        <v>820.31043551169137</v>
      </c>
      <c r="N2541" s="12">
        <f t="shared" si="1216"/>
        <v>0.51757613916068368</v>
      </c>
      <c r="O2541" s="24">
        <f t="shared" si="1217"/>
        <v>744.52875493107672</v>
      </c>
      <c r="P2541" s="12">
        <f t="shared" si="1230"/>
        <v>0.21586465935419405</v>
      </c>
      <c r="Q2541" s="24">
        <f t="shared" si="1231"/>
        <v>700.65913702106775</v>
      </c>
      <c r="R2541" s="12">
        <f t="shared" si="1218"/>
        <v>0.20897571522742797</v>
      </c>
      <c r="S2541" s="24">
        <f t="shared" si="1219"/>
        <v>1014.1976302298033</v>
      </c>
      <c r="T2541" s="12">
        <f t="shared" si="1232"/>
        <v>0.13277325751361913</v>
      </c>
      <c r="W2541" s="24">
        <f t="shared" si="1233"/>
        <v>884.19873164478872</v>
      </c>
      <c r="X2541" s="24">
        <f t="shared" si="1234"/>
        <v>661.319500877579</v>
      </c>
      <c r="Y2541" s="13">
        <f t="shared" si="1220"/>
        <v>0.37790822654658124</v>
      </c>
      <c r="Z2541" s="24">
        <f t="shared" si="1221"/>
        <v>2536.1543399846423</v>
      </c>
      <c r="AA2541" s="24">
        <f t="shared" si="1222"/>
        <v>19904.735411136331</v>
      </c>
      <c r="AB2541" s="24">
        <f t="shared" si="1235"/>
        <v>820.31043551169137</v>
      </c>
      <c r="AC2541" s="24">
        <f t="shared" si="1236"/>
        <v>700.65913702106775</v>
      </c>
      <c r="AE2541" s="14">
        <f t="shared" si="1237"/>
        <v>210.25</v>
      </c>
      <c r="AF2541" s="24">
        <f t="shared" si="1241"/>
        <v>500</v>
      </c>
      <c r="AG2541" s="3">
        <f t="shared" si="1238"/>
        <v>-1</v>
      </c>
      <c r="AH2541" s="3">
        <f>IF(AC2541&lt;=450,AthetaR30_0,IF(AC2541&gt;=650,AthetaR30_2,(IF(AC2541&lt;=550,AthetaR30_0+(AthetaR30_1-AthetaR30_0)/100*(AC2541-450),AthetaR30_1+(AthetaR30_2-AthetaR30_1)/100*(AC2541-450)))))</f>
        <v>0</v>
      </c>
      <c r="AI2541" s="3">
        <f>IF(AD2541&lt;=450,AthetaR60_0,IF(AD2541&gt;=650,AthetaR60_2,(IF(AD2541&lt;=550,AthetaR60_0+(AthetaR60_1-AthetaR60_0)/100*(AD2541-450),AthetaR60_1+(AthetaR60_2-AthetaR60_1)/100*(AD2541-450)))))</f>
        <v>0.5</v>
      </c>
      <c r="AJ2541" s="3">
        <f>IF(AE2541&lt;=450,AthetaR90_0,IF(AE2541&gt;=650,AthetaR90_2,(IF(AE2541&lt;=550,AthetaR90_0+(AthetaR90_1-AthetaR90_0)/100*(AE2541-450),AthetaR90_1+(AthetaR90_2-AthetaR90_1)/100*(AE2541-450)))))</f>
        <v>1.3</v>
      </c>
      <c r="AK2541" s="3">
        <f>IF(AF2541&lt;=450,AthetaR120_0,IF(AF2541&gt;=650,AthetaR120_2,(IF(AF2541&lt;=550,AthetaR120_0+(AthetaR120_1-AthetaR120_0)/100*(AF2541-450),AthetaR120_1+(AthetaR120_2-AthetaR120_1)/100*(AF2541-450)))))</f>
        <v>1.54</v>
      </c>
      <c r="AL2541" s="24">
        <f t="shared" si="1239"/>
        <v>820.31043551169137</v>
      </c>
      <c r="AM2541" s="14">
        <f t="shared" si="1240"/>
        <v>673.73990184518505</v>
      </c>
    </row>
    <row r="2542" spans="2:39" x14ac:dyDescent="0.25">
      <c r="B2542" s="3">
        <f t="shared" si="1223"/>
        <v>12620</v>
      </c>
      <c r="C2542" s="14">
        <f t="shared" si="1224"/>
        <v>210.33333333333334</v>
      </c>
      <c r="D2542" s="11">
        <f t="shared" si="1225"/>
        <v>1133.0583592584769</v>
      </c>
      <c r="E2542" s="11">
        <f t="shared" si="1211"/>
        <v>985.85870359282649</v>
      </c>
      <c r="F2542" s="11">
        <f t="shared" si="1226"/>
        <v>536.20867715857958</v>
      </c>
      <c r="G2542" s="11">
        <f t="shared" si="1212"/>
        <v>820.52630017104559</v>
      </c>
      <c r="H2542" s="11">
        <f t="shared" si="1213"/>
        <v>700.79191027858133</v>
      </c>
      <c r="I2542" s="24">
        <f t="shared" si="1227"/>
        <v>536.20867715857958</v>
      </c>
      <c r="J2542" s="12">
        <f t="shared" si="1214"/>
        <v>0.16613755595098958</v>
      </c>
      <c r="K2542" s="24">
        <f t="shared" si="1215"/>
        <v>695.83963047767861</v>
      </c>
      <c r="L2542" s="12">
        <f t="shared" si="1228"/>
        <v>0.14809303487979483</v>
      </c>
      <c r="M2542" s="24">
        <f t="shared" si="1229"/>
        <v>820.52630017104559</v>
      </c>
      <c r="N2542" s="12">
        <f t="shared" si="1216"/>
        <v>0.51791080385429433</v>
      </c>
      <c r="O2542" s="24">
        <f t="shared" si="1217"/>
        <v>744.04765377273247</v>
      </c>
      <c r="P2542" s="12">
        <f t="shared" si="1230"/>
        <v>0.21587488850496758</v>
      </c>
      <c r="Q2542" s="24">
        <f t="shared" si="1231"/>
        <v>700.79191027858133</v>
      </c>
      <c r="R2542" s="12">
        <f t="shared" si="1218"/>
        <v>0.2087200094490731</v>
      </c>
      <c r="S2542" s="24">
        <f t="shared" si="1219"/>
        <v>1015.4401378127041</v>
      </c>
      <c r="T2542" s="12">
        <f t="shared" si="1232"/>
        <v>0.13259923501031051</v>
      </c>
      <c r="W2542" s="24">
        <f t="shared" si="1233"/>
        <v>884.57663987133526</v>
      </c>
      <c r="X2542" s="24">
        <f t="shared" si="1234"/>
        <v>661.0332718239531</v>
      </c>
      <c r="Y2542" s="13">
        <f t="shared" si="1220"/>
        <v>0.3777041256217587</v>
      </c>
      <c r="Z2542" s="24">
        <f t="shared" si="1221"/>
        <v>2532.0515930372808</v>
      </c>
      <c r="AA2542" s="24">
        <f t="shared" si="1222"/>
        <v>19887.010757657932</v>
      </c>
      <c r="AB2542" s="24">
        <f t="shared" si="1235"/>
        <v>820.52630017104559</v>
      </c>
      <c r="AC2542" s="24">
        <f t="shared" si="1236"/>
        <v>700.79191027858133</v>
      </c>
      <c r="AE2542" s="14">
        <f t="shared" si="1237"/>
        <v>210.33333333333334</v>
      </c>
      <c r="AF2542" s="24">
        <f t="shared" si="1241"/>
        <v>500</v>
      </c>
      <c r="AG2542" s="3">
        <f t="shared" si="1238"/>
        <v>-1</v>
      </c>
      <c r="AH2542" s="3">
        <f>IF(AC2542&lt;=450,AthetaR30_0,IF(AC2542&gt;=650,AthetaR30_2,(IF(AC2542&lt;=550,AthetaR30_0+(AthetaR30_1-AthetaR30_0)/100*(AC2542-450),AthetaR30_1+(AthetaR30_2-AthetaR30_1)/100*(AC2542-450)))))</f>
        <v>0</v>
      </c>
      <c r="AI2542" s="3">
        <f>IF(AD2542&lt;=450,AthetaR60_0,IF(AD2542&gt;=650,AthetaR60_2,(IF(AD2542&lt;=550,AthetaR60_0+(AthetaR60_1-AthetaR60_0)/100*(AD2542-450),AthetaR60_1+(AthetaR60_2-AthetaR60_1)/100*(AD2542-450)))))</f>
        <v>0.5</v>
      </c>
      <c r="AJ2542" s="3">
        <f>IF(AE2542&lt;=450,AthetaR90_0,IF(AE2542&gt;=650,AthetaR90_2,(IF(AE2542&lt;=550,AthetaR90_0+(AthetaR90_1-AthetaR90_0)/100*(AE2542-450),AthetaR90_1+(AthetaR90_2-AthetaR90_1)/100*(AE2542-450)))))</f>
        <v>1.3</v>
      </c>
      <c r="AK2542" s="3">
        <f>IF(AF2542&lt;=450,AthetaR120_0,IF(AF2542&gt;=650,AthetaR120_2,(IF(AF2542&lt;=550,AthetaR120_0+(AthetaR120_1-AthetaR120_0)/100*(AF2542-450),AthetaR120_1+(AthetaR120_2-AthetaR120_1)/100*(AF2542-450)))))</f>
        <v>1.54</v>
      </c>
      <c r="AL2542" s="24">
        <f t="shared" si="1239"/>
        <v>820.52630017104559</v>
      </c>
      <c r="AM2542" s="14">
        <f t="shared" si="1240"/>
        <v>673.84109046818617</v>
      </c>
    </row>
    <row r="2543" spans="2:39" x14ac:dyDescent="0.25">
      <c r="B2543" s="3">
        <f t="shared" si="1223"/>
        <v>12625</v>
      </c>
      <c r="C2543" s="14">
        <f t="shared" si="1224"/>
        <v>210.41666666666666</v>
      </c>
      <c r="D2543" s="11">
        <f t="shared" si="1225"/>
        <v>1133.1176750139059</v>
      </c>
      <c r="E2543" s="11">
        <f t="shared" si="1211"/>
        <v>986.07250194147855</v>
      </c>
      <c r="F2543" s="11">
        <f t="shared" si="1226"/>
        <v>536.3567701934594</v>
      </c>
      <c r="G2543" s="11">
        <f t="shared" si="1212"/>
        <v>820.7421750595505</v>
      </c>
      <c r="H2543" s="11">
        <f t="shared" si="1213"/>
        <v>700.9245095135916</v>
      </c>
      <c r="I2543" s="24">
        <f t="shared" si="1227"/>
        <v>536.3567701934594</v>
      </c>
      <c r="J2543" s="12">
        <f t="shared" si="1214"/>
        <v>0.16610659567664529</v>
      </c>
      <c r="K2543" s="24">
        <f t="shared" si="1215"/>
        <v>695.96932662713903</v>
      </c>
      <c r="L2543" s="12">
        <f t="shared" si="1228"/>
        <v>0.14804511810389318</v>
      </c>
      <c r="M2543" s="24">
        <f t="shared" si="1229"/>
        <v>820.7421750595505</v>
      </c>
      <c r="N2543" s="12">
        <f t="shared" si="1216"/>
        <v>0.51824430427339685</v>
      </c>
      <c r="O2543" s="24">
        <f t="shared" si="1217"/>
        <v>743.56884444994921</v>
      </c>
      <c r="P2543" s="12">
        <f t="shared" si="1230"/>
        <v>0.21588453841763375</v>
      </c>
      <c r="Q2543" s="24">
        <f t="shared" si="1231"/>
        <v>700.9245095135916</v>
      </c>
      <c r="R2543" s="12">
        <f t="shared" si="1218"/>
        <v>0.20846344145517753</v>
      </c>
      <c r="S2543" s="24">
        <f t="shared" si="1219"/>
        <v>1016.689898620935</v>
      </c>
      <c r="T2543" s="12">
        <f t="shared" si="1232"/>
        <v>0.13242477332220878</v>
      </c>
      <c r="W2543" s="24">
        <f t="shared" si="1233"/>
        <v>884.95434399695705</v>
      </c>
      <c r="X2543" s="24">
        <f t="shared" si="1234"/>
        <v>660.74860141882209</v>
      </c>
      <c r="Y2543" s="13">
        <f t="shared" si="1220"/>
        <v>0.3774989686477348</v>
      </c>
      <c r="Z2543" s="24">
        <f t="shared" si="1221"/>
        <v>2527.9539486130375</v>
      </c>
      <c r="AA2543" s="24">
        <f t="shared" si="1222"/>
        <v>19869.281670258704</v>
      </c>
      <c r="AB2543" s="24">
        <f t="shared" si="1235"/>
        <v>820.7421750595505</v>
      </c>
      <c r="AC2543" s="24">
        <f t="shared" si="1236"/>
        <v>700.9245095135916</v>
      </c>
      <c r="AE2543" s="14">
        <f t="shared" si="1237"/>
        <v>210.41666666666666</v>
      </c>
      <c r="AF2543" s="24">
        <f t="shared" si="1241"/>
        <v>500</v>
      </c>
      <c r="AG2543" s="3">
        <f t="shared" si="1238"/>
        <v>-1</v>
      </c>
      <c r="AH2543" s="3">
        <f>IF(AC2543&lt;=450,AthetaR30_0,IF(AC2543&gt;=650,AthetaR30_2,(IF(AC2543&lt;=550,AthetaR30_0+(AthetaR30_1-AthetaR30_0)/100*(AC2543-450),AthetaR30_1+(AthetaR30_2-AthetaR30_1)/100*(AC2543-450)))))</f>
        <v>0</v>
      </c>
      <c r="AI2543" s="3">
        <f>IF(AD2543&lt;=450,AthetaR60_0,IF(AD2543&gt;=650,AthetaR60_2,(IF(AD2543&lt;=550,AthetaR60_0+(AthetaR60_1-AthetaR60_0)/100*(AD2543-450),AthetaR60_1+(AthetaR60_2-AthetaR60_1)/100*(AD2543-450)))))</f>
        <v>0.5</v>
      </c>
      <c r="AJ2543" s="3">
        <f>IF(AE2543&lt;=450,AthetaR90_0,IF(AE2543&gt;=650,AthetaR90_2,(IF(AE2543&lt;=550,AthetaR90_0+(AthetaR90_1-AthetaR90_0)/100*(AE2543-450),AthetaR90_1+(AthetaR90_2-AthetaR90_1)/100*(AE2543-450)))))</f>
        <v>1.3</v>
      </c>
      <c r="AK2543" s="3">
        <f>IF(AF2543&lt;=450,AthetaR120_0,IF(AF2543&gt;=650,AthetaR120_2,(IF(AF2543&lt;=550,AthetaR120_0+(AthetaR120_1-AthetaR120_0)/100*(AF2543-450),AthetaR120_1+(AthetaR120_2-AthetaR120_1)/100*(AF2543-450)))))</f>
        <v>1.54</v>
      </c>
      <c r="AL2543" s="24">
        <f t="shared" si="1239"/>
        <v>820.7421750595505</v>
      </c>
      <c r="AM2543" s="14">
        <f t="shared" si="1240"/>
        <v>673.94211603847225</v>
      </c>
    </row>
    <row r="2544" spans="2:39" x14ac:dyDescent="0.25">
      <c r="B2544" s="3">
        <f t="shared" si="1223"/>
        <v>12630</v>
      </c>
      <c r="C2544" s="14">
        <f t="shared" si="1224"/>
        <v>210.5</v>
      </c>
      <c r="D2544" s="11">
        <f t="shared" si="1225"/>
        <v>1133.1769672965384</v>
      </c>
      <c r="E2544" s="11">
        <f t="shared" si="1211"/>
        <v>986.28630029013073</v>
      </c>
      <c r="F2544" s="11">
        <f t="shared" si="1226"/>
        <v>536.50481531156333</v>
      </c>
      <c r="G2544" s="11">
        <f t="shared" si="1212"/>
        <v>820.95805959796814</v>
      </c>
      <c r="H2544" s="11">
        <f t="shared" si="1213"/>
        <v>701.05693428691382</v>
      </c>
      <c r="I2544" s="24">
        <f t="shared" si="1227"/>
        <v>536.50481531156333</v>
      </c>
      <c r="J2544" s="12">
        <f t="shared" si="1214"/>
        <v>0.16607563726434596</v>
      </c>
      <c r="K2544" s="24">
        <f t="shared" si="1215"/>
        <v>696.09906332853802</v>
      </c>
      <c r="L2544" s="12">
        <f t="shared" si="1228"/>
        <v>0.14799721586020531</v>
      </c>
      <c r="M2544" s="24">
        <f t="shared" si="1229"/>
        <v>820.95805959796814</v>
      </c>
      <c r="N2544" s="12">
        <f t="shared" si="1216"/>
        <v>0.51857664559183247</v>
      </c>
      <c r="O2544" s="24">
        <f t="shared" si="1217"/>
        <v>743.09231190222886</v>
      </c>
      <c r="P2544" s="12">
        <f t="shared" si="1230"/>
        <v>0.2158936122055668</v>
      </c>
      <c r="Q2544" s="24">
        <f t="shared" si="1231"/>
        <v>701.05693428691382</v>
      </c>
      <c r="R2544" s="12">
        <f t="shared" si="1218"/>
        <v>0.20820600839941128</v>
      </c>
      <c r="S2544" s="24">
        <f t="shared" si="1219"/>
        <v>1017.9469689109844</v>
      </c>
      <c r="T2544" s="12">
        <f t="shared" si="1232"/>
        <v>0.13224987075757627</v>
      </c>
      <c r="W2544" s="24">
        <f t="shared" si="1233"/>
        <v>885.33184296560478</v>
      </c>
      <c r="X2544" s="24">
        <f t="shared" si="1234"/>
        <v>660.46547787919212</v>
      </c>
      <c r="Y2544" s="13">
        <f t="shared" si="1220"/>
        <v>0.37729276714293702</v>
      </c>
      <c r="Z2544" s="24">
        <f t="shared" si="1221"/>
        <v>2523.8614331131485</v>
      </c>
      <c r="AA2544" s="24">
        <f t="shared" si="1222"/>
        <v>19851.548401296175</v>
      </c>
      <c r="AB2544" s="24">
        <f t="shared" si="1235"/>
        <v>820.95805959796814</v>
      </c>
      <c r="AC2544" s="24">
        <f t="shared" si="1236"/>
        <v>701.05693428691382</v>
      </c>
      <c r="AE2544" s="14">
        <f t="shared" si="1237"/>
        <v>210.5</v>
      </c>
      <c r="AF2544" s="24">
        <f t="shared" si="1241"/>
        <v>500</v>
      </c>
      <c r="AG2544" s="3">
        <f t="shared" si="1238"/>
        <v>-1</v>
      </c>
      <c r="AH2544" s="3">
        <f>IF(AC2544&lt;=450,AthetaR30_0,IF(AC2544&gt;=650,AthetaR30_2,(IF(AC2544&lt;=550,AthetaR30_0+(AthetaR30_1-AthetaR30_0)/100*(AC2544-450),AthetaR30_1+(AthetaR30_2-AthetaR30_1)/100*(AC2544-450)))))</f>
        <v>0</v>
      </c>
      <c r="AI2544" s="3">
        <f>IF(AD2544&lt;=450,AthetaR60_0,IF(AD2544&gt;=650,AthetaR60_2,(IF(AD2544&lt;=550,AthetaR60_0+(AthetaR60_1-AthetaR60_0)/100*(AD2544-450),AthetaR60_1+(AthetaR60_2-AthetaR60_1)/100*(AD2544-450)))))</f>
        <v>0.5</v>
      </c>
      <c r="AJ2544" s="3">
        <f>IF(AE2544&lt;=450,AthetaR90_0,IF(AE2544&gt;=650,AthetaR90_2,(IF(AE2544&lt;=550,AthetaR90_0+(AthetaR90_1-AthetaR90_0)/100*(AE2544-450),AthetaR90_1+(AthetaR90_2-AthetaR90_1)/100*(AE2544-450)))))</f>
        <v>1.3</v>
      </c>
      <c r="AK2544" s="3">
        <f>IF(AF2544&lt;=450,AthetaR120_0,IF(AF2544&gt;=650,AthetaR120_2,(IF(AF2544&lt;=550,AthetaR120_0+(AthetaR120_1-AthetaR120_0)/100*(AF2544-450),AthetaR120_1+(AthetaR120_2-AthetaR120_1)/100*(AF2544-450)))))</f>
        <v>1.54</v>
      </c>
      <c r="AL2544" s="24">
        <f t="shared" si="1239"/>
        <v>820.95805959796814</v>
      </c>
      <c r="AM2544" s="14">
        <f t="shared" si="1240"/>
        <v>674.04297823565446</v>
      </c>
    </row>
    <row r="2545" spans="2:39" x14ac:dyDescent="0.25">
      <c r="B2545" s="3">
        <f t="shared" si="1223"/>
        <v>12635</v>
      </c>
      <c r="C2545" s="14">
        <f t="shared" si="1224"/>
        <v>210.58333333333334</v>
      </c>
      <c r="D2545" s="11">
        <f t="shared" si="1225"/>
        <v>1133.2362361249441</v>
      </c>
      <c r="E2545" s="11">
        <f t="shared" si="1211"/>
        <v>986.50009863878279</v>
      </c>
      <c r="F2545" s="11">
        <f t="shared" si="1226"/>
        <v>536.65281252742352</v>
      </c>
      <c r="G2545" s="11">
        <f t="shared" si="1212"/>
        <v>821.17395321017375</v>
      </c>
      <c r="H2545" s="11">
        <f t="shared" si="1213"/>
        <v>701.18918415767143</v>
      </c>
      <c r="I2545" s="24">
        <f t="shared" si="1227"/>
        <v>536.65281252742352</v>
      </c>
      <c r="J2545" s="12">
        <f t="shared" si="1214"/>
        <v>0.16604468072422288</v>
      </c>
      <c r="K2545" s="24">
        <f t="shared" si="1215"/>
        <v>696.2288405577126</v>
      </c>
      <c r="L2545" s="12">
        <f t="shared" si="1228"/>
        <v>0.14794932815522271</v>
      </c>
      <c r="M2545" s="24">
        <f t="shared" si="1229"/>
        <v>821.17395321017375</v>
      </c>
      <c r="N2545" s="12">
        <f t="shared" si="1216"/>
        <v>0.51890783295867327</v>
      </c>
      <c r="O2545" s="24">
        <f t="shared" si="1217"/>
        <v>742.61804119273643</v>
      </c>
      <c r="P2545" s="12">
        <f t="shared" si="1230"/>
        <v>0.215902112965873</v>
      </c>
      <c r="Q2545" s="24">
        <f t="shared" si="1231"/>
        <v>701.18918415767143</v>
      </c>
      <c r="R2545" s="12">
        <f t="shared" si="1218"/>
        <v>0.20794770743606347</v>
      </c>
      <c r="S2545" s="24">
        <f t="shared" si="1219"/>
        <v>1019.2114054654846</v>
      </c>
      <c r="T2545" s="12">
        <f t="shared" si="1232"/>
        <v>0.13207452562303285</v>
      </c>
      <c r="W2545" s="24">
        <f t="shared" si="1233"/>
        <v>885.70913573274777</v>
      </c>
      <c r="X2545" s="24">
        <f t="shared" si="1234"/>
        <v>660.18388953308579</v>
      </c>
      <c r="Y2545" s="13">
        <f t="shared" si="1220"/>
        <v>0.37708553255689897</v>
      </c>
      <c r="Z2545" s="24">
        <f t="shared" si="1221"/>
        <v>2519.7740726508755</v>
      </c>
      <c r="AA2545" s="24">
        <f t="shared" si="1222"/>
        <v>19833.811201916236</v>
      </c>
      <c r="AB2545" s="24">
        <f t="shared" si="1235"/>
        <v>821.17395321017375</v>
      </c>
      <c r="AC2545" s="24">
        <f t="shared" si="1236"/>
        <v>701.18918415767143</v>
      </c>
      <c r="AE2545" s="14">
        <f t="shared" si="1237"/>
        <v>210.58333333333334</v>
      </c>
      <c r="AF2545" s="24">
        <f t="shared" si="1241"/>
        <v>500</v>
      </c>
      <c r="AG2545" s="3">
        <f t="shared" si="1238"/>
        <v>-1</v>
      </c>
      <c r="AH2545" s="3">
        <f>IF(AC2545&lt;=450,AthetaR30_0,IF(AC2545&gt;=650,AthetaR30_2,(IF(AC2545&lt;=550,AthetaR30_0+(AthetaR30_1-AthetaR30_0)/100*(AC2545-450),AthetaR30_1+(AthetaR30_2-AthetaR30_1)/100*(AC2545-450)))))</f>
        <v>0</v>
      </c>
      <c r="AI2545" s="3">
        <f>IF(AD2545&lt;=450,AthetaR60_0,IF(AD2545&gt;=650,AthetaR60_2,(IF(AD2545&lt;=550,AthetaR60_0+(AthetaR60_1-AthetaR60_0)/100*(AD2545-450),AthetaR60_1+(AthetaR60_2-AthetaR60_1)/100*(AD2545-450)))))</f>
        <v>0.5</v>
      </c>
      <c r="AJ2545" s="3">
        <f>IF(AE2545&lt;=450,AthetaR90_0,IF(AE2545&gt;=650,AthetaR90_2,(IF(AE2545&lt;=550,AthetaR90_0+(AthetaR90_1-AthetaR90_0)/100*(AE2545-450),AthetaR90_1+(AthetaR90_2-AthetaR90_1)/100*(AE2545-450)))))</f>
        <v>1.3</v>
      </c>
      <c r="AK2545" s="3">
        <f>IF(AF2545&lt;=450,AthetaR120_0,IF(AF2545&gt;=650,AthetaR120_2,(IF(AF2545&lt;=550,AthetaR120_0+(AthetaR120_1-AthetaR120_0)/100*(AF2545-450),AthetaR120_1+(AthetaR120_2-AthetaR120_1)/100*(AF2545-450)))))</f>
        <v>1.54</v>
      </c>
      <c r="AL2545" s="24">
        <f t="shared" si="1239"/>
        <v>821.17395321017375</v>
      </c>
      <c r="AM2545" s="14">
        <f t="shared" si="1240"/>
        <v>674.14367673701076</v>
      </c>
    </row>
    <row r="2546" spans="2:39" x14ac:dyDescent="0.25">
      <c r="B2546" s="3">
        <f t="shared" si="1223"/>
        <v>12640</v>
      </c>
      <c r="C2546" s="14">
        <f t="shared" si="1224"/>
        <v>210.66666666666666</v>
      </c>
      <c r="D2546" s="11">
        <f t="shared" si="1225"/>
        <v>1133.2954815176722</v>
      </c>
      <c r="E2546" s="11">
        <f t="shared" si="1211"/>
        <v>986.71389698743485</v>
      </c>
      <c r="F2546" s="11">
        <f t="shared" si="1226"/>
        <v>536.8007618555788</v>
      </c>
      <c r="G2546" s="11">
        <f t="shared" si="1212"/>
        <v>821.38985532313961</v>
      </c>
      <c r="H2546" s="11">
        <f t="shared" si="1213"/>
        <v>701.32125868329445</v>
      </c>
      <c r="I2546" s="24">
        <f t="shared" si="1227"/>
        <v>536.8007618555788</v>
      </c>
      <c r="J2546" s="12">
        <f t="shared" si="1214"/>
        <v>0.16601372606639953</v>
      </c>
      <c r="K2546" s="24">
        <f t="shared" si="1215"/>
        <v>696.35865829048009</v>
      </c>
      <c r="L2546" s="12">
        <f t="shared" si="1228"/>
        <v>0.14790145499538782</v>
      </c>
      <c r="M2546" s="24">
        <f t="shared" si="1229"/>
        <v>821.38985532313961</v>
      </c>
      <c r="N2546" s="12">
        <f t="shared" si="1216"/>
        <v>0.51923787149831391</v>
      </c>
      <c r="O2546" s="24">
        <f t="shared" si="1217"/>
        <v>742.14601750710085</v>
      </c>
      <c r="P2546" s="12">
        <f t="shared" si="1230"/>
        <v>0.21591004377933734</v>
      </c>
      <c r="Q2546" s="24">
        <f t="shared" si="1231"/>
        <v>701.32125868329445</v>
      </c>
      <c r="R2546" s="12">
        <f t="shared" si="1218"/>
        <v>0.20768853572024865</v>
      </c>
      <c r="S2546" s="24">
        <f t="shared" si="1219"/>
        <v>1020.4832655988159</v>
      </c>
      <c r="T2546" s="12">
        <f t="shared" si="1232"/>
        <v>0.13189873622360238</v>
      </c>
      <c r="W2546" s="24">
        <f t="shared" si="1233"/>
        <v>886.08622126530463</v>
      </c>
      <c r="X2546" s="24">
        <f t="shared" si="1234"/>
        <v>659.90382481829567</v>
      </c>
      <c r="Y2546" s="13">
        <f t="shared" si="1220"/>
        <v>0.37687727627062512</v>
      </c>
      <c r="Z2546" s="24">
        <f t="shared" si="1221"/>
        <v>2515.6918930532556</v>
      </c>
      <c r="AA2546" s="24">
        <f t="shared" si="1222"/>
        <v>19816.070322056024</v>
      </c>
      <c r="AB2546" s="24">
        <f t="shared" si="1235"/>
        <v>821.38985532313961</v>
      </c>
      <c r="AC2546" s="24">
        <f t="shared" si="1236"/>
        <v>701.32125868329445</v>
      </c>
      <c r="AE2546" s="14">
        <f t="shared" si="1237"/>
        <v>210.66666666666666</v>
      </c>
      <c r="AF2546" s="24">
        <f t="shared" si="1241"/>
        <v>500</v>
      </c>
      <c r="AG2546" s="3">
        <f t="shared" si="1238"/>
        <v>-1</v>
      </c>
      <c r="AH2546" s="3">
        <f>IF(AC2546&lt;=450,AthetaR30_0,IF(AC2546&gt;=650,AthetaR30_2,(IF(AC2546&lt;=550,AthetaR30_0+(AthetaR30_1-AthetaR30_0)/100*(AC2546-450),AthetaR30_1+(AthetaR30_2-AthetaR30_1)/100*(AC2546-450)))))</f>
        <v>0</v>
      </c>
      <c r="AI2546" s="3">
        <f>IF(AD2546&lt;=450,AthetaR60_0,IF(AD2546&gt;=650,AthetaR60_2,(IF(AD2546&lt;=550,AthetaR60_0+(AthetaR60_1-AthetaR60_0)/100*(AD2546-450),AthetaR60_1+(AthetaR60_2-AthetaR60_1)/100*(AD2546-450)))))</f>
        <v>0.5</v>
      </c>
      <c r="AJ2546" s="3">
        <f>IF(AE2546&lt;=450,AthetaR90_0,IF(AE2546&gt;=650,AthetaR90_2,(IF(AE2546&lt;=550,AthetaR90_0+(AthetaR90_1-AthetaR90_0)/100*(AE2546-450),AthetaR90_1+(AthetaR90_2-AthetaR90_1)/100*(AE2546-450)))))</f>
        <v>1.3</v>
      </c>
      <c r="AK2546" s="3">
        <f>IF(AF2546&lt;=450,AthetaR120_0,IF(AF2546&gt;=650,AthetaR120_2,(IF(AF2546&lt;=550,AthetaR120_0+(AthetaR120_1-AthetaR120_0)/100*(AF2546-450),AthetaR120_1+(AthetaR120_2-AthetaR120_1)/100*(AF2546-450)))))</f>
        <v>1.54</v>
      </c>
      <c r="AL2546" s="24">
        <f t="shared" si="1239"/>
        <v>821.38985532313961</v>
      </c>
      <c r="AM2546" s="14">
        <f t="shared" si="1240"/>
        <v>674.24421121748844</v>
      </c>
    </row>
    <row r="2547" spans="2:39" x14ac:dyDescent="0.25">
      <c r="B2547" s="3">
        <f t="shared" si="1223"/>
        <v>12645</v>
      </c>
      <c r="C2547" s="14">
        <f t="shared" si="1224"/>
        <v>210.75</v>
      </c>
      <c r="D2547" s="11">
        <f t="shared" si="1225"/>
        <v>1133.3547034932481</v>
      </c>
      <c r="E2547" s="11">
        <f t="shared" si="1211"/>
        <v>986.92769533608691</v>
      </c>
      <c r="F2547" s="11">
        <f t="shared" si="1226"/>
        <v>536.94866331057415</v>
      </c>
      <c r="G2547" s="11">
        <f t="shared" si="1212"/>
        <v>821.60576536691894</v>
      </c>
      <c r="H2547" s="11">
        <f t="shared" si="1213"/>
        <v>701.45315741951799</v>
      </c>
      <c r="I2547" s="24">
        <f t="shared" si="1227"/>
        <v>536.94866331057415</v>
      </c>
      <c r="J2547" s="12">
        <f t="shared" si="1214"/>
        <v>0.16598277330099168</v>
      </c>
      <c r="K2547" s="24">
        <f t="shared" si="1215"/>
        <v>696.48851650263759</v>
      </c>
      <c r="L2547" s="12">
        <f t="shared" si="1228"/>
        <v>0.14785359638717738</v>
      </c>
      <c r="M2547" s="24">
        <f t="shared" si="1229"/>
        <v>821.60576536691894</v>
      </c>
      <c r="N2547" s="12">
        <f t="shared" si="1216"/>
        <v>0.51956676631056542</v>
      </c>
      <c r="O2547" s="24">
        <f t="shared" si="1217"/>
        <v>741.67622615222956</v>
      </c>
      <c r="P2547" s="12">
        <f t="shared" si="1230"/>
        <v>0.21591740771076584</v>
      </c>
      <c r="Q2547" s="24">
        <f t="shared" si="1231"/>
        <v>701.45315741951799</v>
      </c>
      <c r="R2547" s="12">
        <f t="shared" si="1218"/>
        <v>0.20742849040811526</v>
      </c>
      <c r="S2547" s="24">
        <f t="shared" si="1219"/>
        <v>1021.7626071627806</v>
      </c>
      <c r="T2547" s="12">
        <f t="shared" si="1232"/>
        <v>0.13172250086291565</v>
      </c>
      <c r="W2547" s="24">
        <f t="shared" si="1233"/>
        <v>886.46309854157528</v>
      </c>
      <c r="X2547" s="24">
        <f t="shared" si="1234"/>
        <v>659.62527228115437</v>
      </c>
      <c r="Y2547" s="13">
        <f t="shared" si="1220"/>
        <v>0.37666800959692975</v>
      </c>
      <c r="Z2547" s="24">
        <f t="shared" si="1221"/>
        <v>2511.6149198627909</v>
      </c>
      <c r="AA2547" s="24">
        <f t="shared" si="1222"/>
        <v>19798.326010445478</v>
      </c>
      <c r="AB2547" s="24">
        <f t="shared" si="1235"/>
        <v>821.60576536691894</v>
      </c>
      <c r="AC2547" s="24">
        <f t="shared" si="1236"/>
        <v>701.45315741951799</v>
      </c>
      <c r="AE2547" s="14">
        <f t="shared" si="1237"/>
        <v>210.75</v>
      </c>
      <c r="AF2547" s="24">
        <f t="shared" si="1241"/>
        <v>500</v>
      </c>
      <c r="AG2547" s="3">
        <f t="shared" si="1238"/>
        <v>-1</v>
      </c>
      <c r="AH2547" s="3">
        <f>IF(AC2547&lt;=450,AthetaR30_0,IF(AC2547&gt;=650,AthetaR30_2,(IF(AC2547&lt;=550,AthetaR30_0+(AthetaR30_1-AthetaR30_0)/100*(AC2547-450),AthetaR30_1+(AthetaR30_2-AthetaR30_1)/100*(AC2547-450)))))</f>
        <v>0</v>
      </c>
      <c r="AI2547" s="3">
        <f>IF(AD2547&lt;=450,AthetaR60_0,IF(AD2547&gt;=650,AthetaR60_2,(IF(AD2547&lt;=550,AthetaR60_0+(AthetaR60_1-AthetaR60_0)/100*(AD2547-450),AthetaR60_1+(AthetaR60_2-AthetaR60_1)/100*(AD2547-450)))))</f>
        <v>0.5</v>
      </c>
      <c r="AJ2547" s="3">
        <f>IF(AE2547&lt;=450,AthetaR90_0,IF(AE2547&gt;=650,AthetaR90_2,(IF(AE2547&lt;=550,AthetaR90_0+(AthetaR90_1-AthetaR90_0)/100*(AE2547-450),AthetaR90_1+(AthetaR90_2-AthetaR90_1)/100*(AE2547-450)))))</f>
        <v>1.3</v>
      </c>
      <c r="AK2547" s="3">
        <f>IF(AF2547&lt;=450,AthetaR120_0,IF(AF2547&gt;=650,AthetaR120_2,(IF(AF2547&lt;=550,AthetaR120_0+(AthetaR120_1-AthetaR120_0)/100*(AF2547-450),AthetaR120_1+(AthetaR120_2-AthetaR120_1)/100*(AF2547-450)))))</f>
        <v>1.54</v>
      </c>
      <c r="AL2547" s="24">
        <f t="shared" si="1239"/>
        <v>821.60576536691894</v>
      </c>
      <c r="AM2547" s="14">
        <f t="shared" si="1240"/>
        <v>674.34458134970612</v>
      </c>
    </row>
    <row r="2548" spans="2:39" x14ac:dyDescent="0.25">
      <c r="B2548" s="3">
        <f t="shared" si="1223"/>
        <v>12650</v>
      </c>
      <c r="C2548" s="14">
        <f t="shared" si="1224"/>
        <v>210.83333333333334</v>
      </c>
      <c r="D2548" s="11">
        <f t="shared" si="1225"/>
        <v>1133.4139020701766</v>
      </c>
      <c r="E2548" s="11">
        <f t="shared" si="1211"/>
        <v>987.14149368473909</v>
      </c>
      <c r="F2548" s="11">
        <f t="shared" si="1226"/>
        <v>537.09651690696137</v>
      </c>
      <c r="G2548" s="11">
        <f t="shared" si="1212"/>
        <v>821.82168277462972</v>
      </c>
      <c r="H2548" s="11">
        <f t="shared" si="1213"/>
        <v>701.5848799203809</v>
      </c>
      <c r="I2548" s="24">
        <f t="shared" si="1227"/>
        <v>537.09651690696137</v>
      </c>
      <c r="J2548" s="12">
        <f t="shared" si="1214"/>
        <v>0.16595182243810719</v>
      </c>
      <c r="K2548" s="24">
        <f t="shared" si="1215"/>
        <v>696.61841516996265</v>
      </c>
      <c r="L2548" s="12">
        <f t="shared" si="1228"/>
        <v>0.14780575233698837</v>
      </c>
      <c r="M2548" s="24">
        <f t="shared" si="1229"/>
        <v>821.82168277462972</v>
      </c>
      <c r="N2548" s="12">
        <f t="shared" si="1216"/>
        <v>0.51989452247074674</v>
      </c>
      <c r="O2548" s="24">
        <f t="shared" si="1217"/>
        <v>741.2086525551349</v>
      </c>
      <c r="P2548" s="12">
        <f t="shared" si="1230"/>
        <v>0.21592420780870264</v>
      </c>
      <c r="Q2548" s="24">
        <f t="shared" si="1231"/>
        <v>701.5848799203809</v>
      </c>
      <c r="R2548" s="12">
        <f t="shared" si="1218"/>
        <v>0.2071675686570589</v>
      </c>
      <c r="S2548" s="24">
        <f t="shared" si="1219"/>
        <v>1023.0494885523387</v>
      </c>
      <c r="T2548" s="12">
        <f t="shared" si="1232"/>
        <v>0.13154581784317054</v>
      </c>
      <c r="W2548" s="24">
        <f t="shared" si="1233"/>
        <v>886.83976655117226</v>
      </c>
      <c r="X2548" s="24">
        <f t="shared" si="1234"/>
        <v>659.34822057532119</v>
      </c>
      <c r="Y2548" s="13">
        <f t="shared" si="1220"/>
        <v>0.37645774378079627</v>
      </c>
      <c r="Z2548" s="24">
        <f t="shared" si="1221"/>
        <v>2507.5431783391705</v>
      </c>
      <c r="AA2548" s="24">
        <f t="shared" si="1222"/>
        <v>19780.578514610141</v>
      </c>
      <c r="AB2548" s="24">
        <f t="shared" si="1235"/>
        <v>821.82168277462972</v>
      </c>
      <c r="AC2548" s="24">
        <f t="shared" si="1236"/>
        <v>701.5848799203809</v>
      </c>
      <c r="AE2548" s="14">
        <f t="shared" si="1237"/>
        <v>210.83333333333334</v>
      </c>
      <c r="AF2548" s="24">
        <f t="shared" si="1241"/>
        <v>500</v>
      </c>
      <c r="AG2548" s="3">
        <f t="shared" si="1238"/>
        <v>-1</v>
      </c>
      <c r="AH2548" s="3">
        <f>IF(AC2548&lt;=450,AthetaR30_0,IF(AC2548&gt;=650,AthetaR30_2,(IF(AC2548&lt;=550,AthetaR30_0+(AthetaR30_1-AthetaR30_0)/100*(AC2548-450),AthetaR30_1+(AthetaR30_2-AthetaR30_1)/100*(AC2548-450)))))</f>
        <v>0</v>
      </c>
      <c r="AI2548" s="3">
        <f>IF(AD2548&lt;=450,AthetaR60_0,IF(AD2548&gt;=650,AthetaR60_2,(IF(AD2548&lt;=550,AthetaR60_0+(AthetaR60_1-AthetaR60_0)/100*(AD2548-450),AthetaR60_1+(AthetaR60_2-AthetaR60_1)/100*(AD2548-450)))))</f>
        <v>0.5</v>
      </c>
      <c r="AJ2548" s="3">
        <f>IF(AE2548&lt;=450,AthetaR90_0,IF(AE2548&gt;=650,AthetaR90_2,(IF(AE2548&lt;=550,AthetaR90_0+(AthetaR90_1-AthetaR90_0)/100*(AE2548-450),AthetaR90_1+(AthetaR90_2-AthetaR90_1)/100*(AE2548-450)))))</f>
        <v>1.3</v>
      </c>
      <c r="AK2548" s="3">
        <f>IF(AF2548&lt;=450,AthetaR120_0,IF(AF2548&gt;=650,AthetaR120_2,(IF(AF2548&lt;=550,AthetaR120_0+(AthetaR120_1-AthetaR120_0)/100*(AF2548-450),AthetaR120_1+(AthetaR120_2-AthetaR120_1)/100*(AF2548-450)))))</f>
        <v>1.54</v>
      </c>
      <c r="AL2548" s="24">
        <f t="shared" si="1239"/>
        <v>821.82168277462972</v>
      </c>
      <c r="AM2548" s="14">
        <f t="shared" si="1240"/>
        <v>674.44478680395764</v>
      </c>
    </row>
    <row r="2549" spans="2:39" x14ac:dyDescent="0.25">
      <c r="B2549" s="3">
        <f t="shared" si="1223"/>
        <v>12655</v>
      </c>
      <c r="C2549" s="14">
        <f t="shared" si="1224"/>
        <v>210.91666666666666</v>
      </c>
      <c r="D2549" s="11">
        <f t="shared" si="1225"/>
        <v>1133.4730772669395</v>
      </c>
      <c r="E2549" s="11">
        <f t="shared" si="1211"/>
        <v>987.35529203339104</v>
      </c>
      <c r="F2549" s="11">
        <f t="shared" si="1226"/>
        <v>537.2443226592984</v>
      </c>
      <c r="G2549" s="11">
        <f t="shared" si="1212"/>
        <v>822.03760698243843</v>
      </c>
      <c r="H2549" s="11">
        <f t="shared" si="1213"/>
        <v>701.71642573822407</v>
      </c>
      <c r="I2549" s="24">
        <f t="shared" si="1227"/>
        <v>537.2443226592984</v>
      </c>
      <c r="J2549" s="12">
        <f t="shared" si="1214"/>
        <v>0.1659208734878462</v>
      </c>
      <c r="K2549" s="24">
        <f t="shared" si="1215"/>
        <v>696.74835426821335</v>
      </c>
      <c r="L2549" s="12">
        <f t="shared" si="1228"/>
        <v>0.14775792285125242</v>
      </c>
      <c r="M2549" s="24">
        <f t="shared" si="1229"/>
        <v>822.03760698243843</v>
      </c>
      <c r="N2549" s="12">
        <f t="shared" si="1216"/>
        <v>0.52022114502977912</v>
      </c>
      <c r="O2549" s="24">
        <f t="shared" si="1217"/>
        <v>740.74328226177522</v>
      </c>
      <c r="P2549" s="12">
        <f t="shared" si="1230"/>
        <v>0.21593044710586945</v>
      </c>
      <c r="Q2549" s="24">
        <f t="shared" si="1231"/>
        <v>701.71642573822407</v>
      </c>
      <c r="R2549" s="12">
        <f t="shared" si="1218"/>
        <v>0.20690576762593926</v>
      </c>
      <c r="S2549" s="24">
        <f t="shared" si="1219"/>
        <v>1024.3439687114112</v>
      </c>
      <c r="T2549" s="12">
        <f t="shared" si="1232"/>
        <v>0.13136868546537794</v>
      </c>
      <c r="W2549" s="24">
        <f t="shared" si="1233"/>
        <v>887.21622429495301</v>
      </c>
      <c r="X2549" s="24">
        <f t="shared" si="1234"/>
        <v>659.07265846058294</v>
      </c>
      <c r="Y2549" s="13">
        <f t="shared" si="1220"/>
        <v>0.37624648999971844</v>
      </c>
      <c r="Z2549" s="24">
        <f t="shared" si="1221"/>
        <v>2503.4766934609506</v>
      </c>
      <c r="AA2549" s="24">
        <f t="shared" si="1222"/>
        <v>19762.828080873016</v>
      </c>
      <c r="AB2549" s="24">
        <f t="shared" si="1235"/>
        <v>822.03760698243843</v>
      </c>
      <c r="AC2549" s="24">
        <f t="shared" si="1236"/>
        <v>701.71642573822407</v>
      </c>
      <c r="AE2549" s="14">
        <f t="shared" si="1237"/>
        <v>210.91666666666666</v>
      </c>
      <c r="AF2549" s="24">
        <f t="shared" si="1241"/>
        <v>500</v>
      </c>
      <c r="AG2549" s="3">
        <f t="shared" si="1238"/>
        <v>-1</v>
      </c>
      <c r="AH2549" s="3">
        <f>IF(AC2549&lt;=450,AthetaR30_0,IF(AC2549&gt;=650,AthetaR30_2,(IF(AC2549&lt;=550,AthetaR30_0+(AthetaR30_1-AthetaR30_0)/100*(AC2549-450),AthetaR30_1+(AthetaR30_2-AthetaR30_1)/100*(AC2549-450)))))</f>
        <v>0</v>
      </c>
      <c r="AI2549" s="3">
        <f>IF(AD2549&lt;=450,AthetaR60_0,IF(AD2549&gt;=650,AthetaR60_2,(IF(AD2549&lt;=550,AthetaR60_0+(AthetaR60_1-AthetaR60_0)/100*(AD2549-450),AthetaR60_1+(AthetaR60_2-AthetaR60_1)/100*(AD2549-450)))))</f>
        <v>0.5</v>
      </c>
      <c r="AJ2549" s="3">
        <f>IF(AE2549&lt;=450,AthetaR90_0,IF(AE2549&gt;=650,AthetaR90_2,(IF(AE2549&lt;=550,AthetaR90_0+(AthetaR90_1-AthetaR90_0)/100*(AE2549-450),AthetaR90_1+(AthetaR90_2-AthetaR90_1)/100*(AE2549-450)))))</f>
        <v>1.3</v>
      </c>
      <c r="AK2549" s="3">
        <f>IF(AF2549&lt;=450,AthetaR120_0,IF(AF2549&gt;=650,AthetaR120_2,(IF(AF2549&lt;=550,AthetaR120_0+(AthetaR120_1-AthetaR120_0)/100*(AF2549-450),AthetaR120_1+(AthetaR120_2-AthetaR120_1)/100*(AF2549-450)))))</f>
        <v>1.54</v>
      </c>
      <c r="AL2549" s="24">
        <f t="shared" si="1239"/>
        <v>822.03760698243843</v>
      </c>
      <c r="AM2549" s="14">
        <f t="shared" si="1240"/>
        <v>674.54482724821355</v>
      </c>
    </row>
    <row r="2550" spans="2:39" x14ac:dyDescent="0.25">
      <c r="B2550" s="3">
        <f t="shared" si="1223"/>
        <v>12660</v>
      </c>
      <c r="C2550" s="14">
        <f t="shared" si="1224"/>
        <v>211</v>
      </c>
      <c r="D2550" s="11">
        <f t="shared" si="1225"/>
        <v>1133.5322291019979</v>
      </c>
      <c r="E2550" s="11">
        <f t="shared" si="1211"/>
        <v>987.56909038204321</v>
      </c>
      <c r="F2550" s="11">
        <f t="shared" si="1226"/>
        <v>537.39208058214967</v>
      </c>
      <c r="G2550" s="11">
        <f t="shared" si="1212"/>
        <v>822.25353742954428</v>
      </c>
      <c r="H2550" s="11">
        <f t="shared" si="1213"/>
        <v>701.84779442368949</v>
      </c>
      <c r="I2550" s="24">
        <f t="shared" si="1227"/>
        <v>537.39208058214967</v>
      </c>
      <c r="J2550" s="12">
        <f t="shared" si="1214"/>
        <v>0.16588992646030093</v>
      </c>
      <c r="K2550" s="24">
        <f t="shared" si="1215"/>
        <v>696.87833377312813</v>
      </c>
      <c r="L2550" s="12">
        <f t="shared" si="1228"/>
        <v>0.14771010793633282</v>
      </c>
      <c r="M2550" s="24">
        <f t="shared" si="1229"/>
        <v>822.25353742954428</v>
      </c>
      <c r="N2550" s="12">
        <f t="shared" si="1216"/>
        <v>0.52054663901427878</v>
      </c>
      <c r="O2550" s="24">
        <f t="shared" si="1217"/>
        <v>740.28010093590729</v>
      </c>
      <c r="P2550" s="12">
        <f t="shared" si="1230"/>
        <v>0.21593612861891776</v>
      </c>
      <c r="Q2550" s="24">
        <f t="shared" si="1231"/>
        <v>701.84779442368949</v>
      </c>
      <c r="R2550" s="12">
        <f t="shared" si="1218"/>
        <v>0.20664308447529972</v>
      </c>
      <c r="S2550" s="24">
        <f t="shared" si="1219"/>
        <v>1025.6461071387532</v>
      </c>
      <c r="T2550" s="12">
        <f t="shared" si="1232"/>
        <v>0.13119110202933948</v>
      </c>
      <c r="W2550" s="24">
        <f t="shared" si="1233"/>
        <v>887.59247078495275</v>
      </c>
      <c r="X2550" s="24">
        <f t="shared" si="1234"/>
        <v>658.79857480167152</v>
      </c>
      <c r="Y2550" s="13">
        <f t="shared" si="1220"/>
        <v>0.37603425936405421</v>
      </c>
      <c r="Z2550" s="24">
        <f t="shared" si="1221"/>
        <v>2499.4154899272617</v>
      </c>
      <c r="AA2550" s="24">
        <f t="shared" si="1222"/>
        <v>19745.074954357297</v>
      </c>
      <c r="AB2550" s="24">
        <f t="shared" si="1235"/>
        <v>822.25353742954428</v>
      </c>
      <c r="AC2550" s="24">
        <f t="shared" si="1236"/>
        <v>701.84779442368949</v>
      </c>
      <c r="AE2550" s="14">
        <f t="shared" si="1237"/>
        <v>211</v>
      </c>
      <c r="AF2550" s="24">
        <f t="shared" si="1241"/>
        <v>500</v>
      </c>
      <c r="AG2550" s="3">
        <f t="shared" si="1238"/>
        <v>-1</v>
      </c>
      <c r="AH2550" s="3">
        <f>IF(AC2550&lt;=450,AthetaR30_0,IF(AC2550&gt;=650,AthetaR30_2,(IF(AC2550&lt;=550,AthetaR30_0+(AthetaR30_1-AthetaR30_0)/100*(AC2550-450),AthetaR30_1+(AthetaR30_2-AthetaR30_1)/100*(AC2550-450)))))</f>
        <v>0</v>
      </c>
      <c r="AI2550" s="3">
        <f>IF(AD2550&lt;=450,AthetaR60_0,IF(AD2550&gt;=650,AthetaR60_2,(IF(AD2550&lt;=550,AthetaR60_0+(AthetaR60_1-AthetaR60_0)/100*(AD2550-450),AthetaR60_1+(AthetaR60_2-AthetaR60_1)/100*(AD2550-450)))))</f>
        <v>0.5</v>
      </c>
      <c r="AJ2550" s="3">
        <f>IF(AE2550&lt;=450,AthetaR90_0,IF(AE2550&gt;=650,AthetaR90_2,(IF(AE2550&lt;=550,AthetaR90_0+(AthetaR90_1-AthetaR90_0)/100*(AE2550-450),AthetaR90_1+(AthetaR90_2-AthetaR90_1)/100*(AE2550-450)))))</f>
        <v>1.3</v>
      </c>
      <c r="AK2550" s="3">
        <f>IF(AF2550&lt;=450,AthetaR120_0,IF(AF2550&gt;=650,AthetaR120_2,(IF(AF2550&lt;=550,AthetaR120_0+(AthetaR120_1-AthetaR120_0)/100*(AF2550-450),AthetaR120_1+(AthetaR120_2-AthetaR120_1)/100*(AF2550-450)))))</f>
        <v>1.54</v>
      </c>
      <c r="AL2550" s="24">
        <f t="shared" si="1239"/>
        <v>822.25353742954428</v>
      </c>
      <c r="AM2550" s="14">
        <f t="shared" si="1240"/>
        <v>674.64470234812472</v>
      </c>
    </row>
    <row r="2551" spans="2:39" x14ac:dyDescent="0.25">
      <c r="B2551" s="3">
        <f t="shared" si="1223"/>
        <v>12665</v>
      </c>
      <c r="C2551" s="14">
        <f t="shared" si="1224"/>
        <v>211.08333333333334</v>
      </c>
      <c r="D2551" s="11">
        <f t="shared" si="1225"/>
        <v>1133.59135759379</v>
      </c>
      <c r="E2551" s="11">
        <f t="shared" si="1211"/>
        <v>987.78288873069528</v>
      </c>
      <c r="F2551" s="11">
        <f t="shared" si="1226"/>
        <v>537.53979069008597</v>
      </c>
      <c r="G2551" s="11">
        <f t="shared" si="1212"/>
        <v>822.46947355816314</v>
      </c>
      <c r="H2551" s="11">
        <f t="shared" si="1213"/>
        <v>701.97898552571883</v>
      </c>
      <c r="I2551" s="24">
        <f t="shared" si="1227"/>
        <v>537.53979069008597</v>
      </c>
      <c r="J2551" s="12">
        <f t="shared" si="1214"/>
        <v>0.16585898136555569</v>
      </c>
      <c r="K2551" s="24">
        <f t="shared" si="1215"/>
        <v>697.00835366042611</v>
      </c>
      <c r="L2551" s="12">
        <f t="shared" si="1228"/>
        <v>0.14766230759861587</v>
      </c>
      <c r="M2551" s="24">
        <f t="shared" si="1229"/>
        <v>822.46947355816314</v>
      </c>
      <c r="N2551" s="12">
        <f t="shared" si="1216"/>
        <v>0.52087100942665143</v>
      </c>
      <c r="O2551" s="24">
        <f t="shared" si="1217"/>
        <v>739.81909435795217</v>
      </c>
      <c r="P2551" s="12">
        <f t="shared" si="1230"/>
        <v>0.21594125534879613</v>
      </c>
      <c r="Q2551" s="24">
        <f t="shared" si="1231"/>
        <v>701.97898552571883</v>
      </c>
      <c r="R2551" s="12">
        <f t="shared" si="1218"/>
        <v>0.20637951636759191</v>
      </c>
      <c r="S2551" s="24">
        <f t="shared" si="1219"/>
        <v>1026.9559638938922</v>
      </c>
      <c r="T2551" s="12">
        <f t="shared" si="1232"/>
        <v>0.13101306583386946</v>
      </c>
      <c r="W2551" s="24">
        <f t="shared" si="1233"/>
        <v>887.96850504431677</v>
      </c>
      <c r="X2551" s="24">
        <f t="shared" si="1234"/>
        <v>658.52595856709536</v>
      </c>
      <c r="Y2551" s="13">
        <f t="shared" si="1220"/>
        <v>0.37582106291736095</v>
      </c>
      <c r="Z2551" s="24">
        <f t="shared" si="1221"/>
        <v>2495.3595921594624</v>
      </c>
      <c r="AA2551" s="24">
        <f t="shared" si="1222"/>
        <v>19727.319378988061</v>
      </c>
      <c r="AB2551" s="24">
        <f t="shared" si="1235"/>
        <v>822.46947355816314</v>
      </c>
      <c r="AC2551" s="24">
        <f t="shared" si="1236"/>
        <v>701.97898552571883</v>
      </c>
      <c r="AE2551" s="14">
        <f t="shared" si="1237"/>
        <v>211.08333333333334</v>
      </c>
      <c r="AF2551" s="24">
        <f t="shared" si="1241"/>
        <v>500</v>
      </c>
      <c r="AG2551" s="3">
        <f t="shared" si="1238"/>
        <v>-1</v>
      </c>
      <c r="AH2551" s="3">
        <f>IF(AC2551&lt;=450,AthetaR30_0,IF(AC2551&gt;=650,AthetaR30_2,(IF(AC2551&lt;=550,AthetaR30_0+(AthetaR30_1-AthetaR30_0)/100*(AC2551-450),AthetaR30_1+(AthetaR30_2-AthetaR30_1)/100*(AC2551-450)))))</f>
        <v>0</v>
      </c>
      <c r="AI2551" s="3">
        <f>IF(AD2551&lt;=450,AthetaR60_0,IF(AD2551&gt;=650,AthetaR60_2,(IF(AD2551&lt;=550,AthetaR60_0+(AthetaR60_1-AthetaR60_0)/100*(AD2551-450),AthetaR60_1+(AthetaR60_2-AthetaR60_1)/100*(AD2551-450)))))</f>
        <v>0.5</v>
      </c>
      <c r="AJ2551" s="3">
        <f>IF(AE2551&lt;=450,AthetaR90_0,IF(AE2551&gt;=650,AthetaR90_2,(IF(AE2551&lt;=550,AthetaR90_0+(AthetaR90_1-AthetaR90_0)/100*(AE2551-450),AthetaR90_1+(AthetaR90_2-AthetaR90_1)/100*(AE2551-450)))))</f>
        <v>1.3</v>
      </c>
      <c r="AK2551" s="3">
        <f>IF(AF2551&lt;=450,AthetaR120_0,IF(AF2551&gt;=650,AthetaR120_2,(IF(AF2551&lt;=550,AthetaR120_0+(AthetaR120_1-AthetaR120_0)/100*(AF2551-450),AthetaR120_1+(AthetaR120_2-AthetaR120_1)/100*(AF2551-450)))))</f>
        <v>1.54</v>
      </c>
      <c r="AL2551" s="24">
        <f t="shared" si="1239"/>
        <v>822.46947355816314</v>
      </c>
      <c r="AM2551" s="14">
        <f t="shared" si="1240"/>
        <v>674.74441176702487</v>
      </c>
    </row>
    <row r="2552" spans="2:39" x14ac:dyDescent="0.25">
      <c r="B2552" s="3">
        <f t="shared" si="1223"/>
        <v>12670</v>
      </c>
      <c r="C2552" s="14">
        <f t="shared" si="1224"/>
        <v>211.16666666666666</v>
      </c>
      <c r="D2552" s="11">
        <f t="shared" si="1225"/>
        <v>1133.6504627607326</v>
      </c>
      <c r="E2552" s="11">
        <f t="shared" si="1211"/>
        <v>987.99668707934734</v>
      </c>
      <c r="F2552" s="11">
        <f t="shared" si="1226"/>
        <v>537.68745299768455</v>
      </c>
      <c r="G2552" s="11">
        <f t="shared" si="1212"/>
        <v>822.6854148135119</v>
      </c>
      <c r="H2552" s="11">
        <f t="shared" si="1213"/>
        <v>702.10999859155265</v>
      </c>
      <c r="I2552" s="24">
        <f t="shared" si="1227"/>
        <v>537.68745299768455</v>
      </c>
      <c r="J2552" s="12">
        <f t="shared" si="1214"/>
        <v>0.16582803821368697</v>
      </c>
      <c r="K2552" s="24">
        <f t="shared" si="1215"/>
        <v>697.13841390580683</v>
      </c>
      <c r="L2552" s="12">
        <f t="shared" si="1228"/>
        <v>0.14761452184444265</v>
      </c>
      <c r="M2552" s="24">
        <f t="shared" si="1229"/>
        <v>822.6854148135119</v>
      </c>
      <c r="N2552" s="12">
        <f t="shared" si="1216"/>
        <v>0.52119426124518609</v>
      </c>
      <c r="O2552" s="24">
        <f t="shared" si="1217"/>
        <v>739.3602484238728</v>
      </c>
      <c r="P2552" s="12">
        <f t="shared" si="1230"/>
        <v>0.21594583028061023</v>
      </c>
      <c r="Q2552" s="24">
        <f t="shared" si="1231"/>
        <v>702.10999859155265</v>
      </c>
      <c r="R2552" s="12">
        <f t="shared" si="1218"/>
        <v>0.20611506046740324</v>
      </c>
      <c r="S2552" s="24">
        <f t="shared" si="1219"/>
        <v>1028.2735996031404</v>
      </c>
      <c r="T2552" s="12">
        <f t="shared" si="1232"/>
        <v>0.1308345751768191</v>
      </c>
      <c r="W2552" s="24">
        <f t="shared" si="1233"/>
        <v>888.34432610723411</v>
      </c>
      <c r="X2552" s="24">
        <f t="shared" si="1234"/>
        <v>658.25479882798709</v>
      </c>
      <c r="Y2552" s="13">
        <f t="shared" si="1220"/>
        <v>0.3756069116367482</v>
      </c>
      <c r="Z2552" s="24">
        <f t="shared" si="1221"/>
        <v>2491.3090243028309</v>
      </c>
      <c r="AA2552" s="24">
        <f t="shared" si="1222"/>
        <v>19709.561597495129</v>
      </c>
      <c r="AB2552" s="24">
        <f t="shared" si="1235"/>
        <v>822.6854148135119</v>
      </c>
      <c r="AC2552" s="24">
        <f t="shared" si="1236"/>
        <v>702.10999859155265</v>
      </c>
      <c r="AE2552" s="14">
        <f t="shared" si="1237"/>
        <v>211.16666666666666</v>
      </c>
      <c r="AF2552" s="24">
        <f t="shared" si="1241"/>
        <v>500</v>
      </c>
      <c r="AG2552" s="3">
        <f t="shared" si="1238"/>
        <v>-1</v>
      </c>
      <c r="AH2552" s="3">
        <f>IF(AC2552&lt;=450,AthetaR30_0,IF(AC2552&gt;=650,AthetaR30_2,(IF(AC2552&lt;=550,AthetaR30_0+(AthetaR30_1-AthetaR30_0)/100*(AC2552-450),AthetaR30_1+(AthetaR30_2-AthetaR30_1)/100*(AC2552-450)))))</f>
        <v>0</v>
      </c>
      <c r="AI2552" s="3">
        <f>IF(AD2552&lt;=450,AthetaR60_0,IF(AD2552&gt;=650,AthetaR60_2,(IF(AD2552&lt;=550,AthetaR60_0+(AthetaR60_1-AthetaR60_0)/100*(AD2552-450),AthetaR60_1+(AthetaR60_2-AthetaR60_1)/100*(AD2552-450)))))</f>
        <v>0.5</v>
      </c>
      <c r="AJ2552" s="3">
        <f>IF(AE2552&lt;=450,AthetaR90_0,IF(AE2552&gt;=650,AthetaR90_2,(IF(AE2552&lt;=550,AthetaR90_0+(AthetaR90_1-AthetaR90_0)/100*(AE2552-450),AthetaR90_1+(AthetaR90_2-AthetaR90_1)/100*(AE2552-450)))))</f>
        <v>1.3</v>
      </c>
      <c r="AK2552" s="3">
        <f>IF(AF2552&lt;=450,AthetaR120_0,IF(AF2552&gt;=650,AthetaR120_2,(IF(AF2552&lt;=550,AthetaR120_0+(AthetaR120_1-AthetaR120_0)/100*(AF2552-450),AthetaR120_1+(AthetaR120_2-AthetaR120_1)/100*(AF2552-450)))))</f>
        <v>1.54</v>
      </c>
      <c r="AL2552" s="24">
        <f t="shared" si="1239"/>
        <v>822.6854148135119</v>
      </c>
      <c r="AM2552" s="14">
        <f t="shared" si="1240"/>
        <v>674.84395516593395</v>
      </c>
    </row>
    <row r="2553" spans="2:39" x14ac:dyDescent="0.25">
      <c r="B2553" s="3">
        <f t="shared" si="1223"/>
        <v>12675</v>
      </c>
      <c r="C2553" s="14">
        <f t="shared" si="1224"/>
        <v>211.25</v>
      </c>
      <c r="D2553" s="11">
        <f t="shared" si="1225"/>
        <v>1133.7095446212206</v>
      </c>
      <c r="E2553" s="11">
        <f t="shared" si="1211"/>
        <v>988.2104854279994</v>
      </c>
      <c r="F2553" s="11">
        <f t="shared" si="1226"/>
        <v>537.83506751952893</v>
      </c>
      <c r="G2553" s="11">
        <f t="shared" si="1212"/>
        <v>822.90136064379249</v>
      </c>
      <c r="H2553" s="11">
        <f t="shared" si="1213"/>
        <v>702.24083316672943</v>
      </c>
      <c r="I2553" s="24">
        <f t="shared" si="1227"/>
        <v>537.83506751952893</v>
      </c>
      <c r="J2553" s="12">
        <f t="shared" si="1214"/>
        <v>0.16579709701476342</v>
      </c>
      <c r="K2553" s="24">
        <f t="shared" si="1215"/>
        <v>697.26851448495051</v>
      </c>
      <c r="L2553" s="12">
        <f t="shared" si="1228"/>
        <v>0.14756675068014305</v>
      </c>
      <c r="M2553" s="24">
        <f t="shared" si="1229"/>
        <v>822.90136064379249</v>
      </c>
      <c r="N2553" s="12">
        <f t="shared" si="1216"/>
        <v>0.52151639942414951</v>
      </c>
      <c r="O2553" s="24">
        <f t="shared" si="1217"/>
        <v>738.90354914406441</v>
      </c>
      <c r="P2553" s="12">
        <f t="shared" si="1230"/>
        <v>0.21594985638380929</v>
      </c>
      <c r="Q2553" s="24">
        <f t="shared" si="1231"/>
        <v>702.24083316672943</v>
      </c>
      <c r="R2553" s="12">
        <f t="shared" si="1218"/>
        <v>0.20584971394168808</v>
      </c>
      <c r="S2553" s="24">
        <f t="shared" si="1219"/>
        <v>1029.5990754656748</v>
      </c>
      <c r="T2553" s="12">
        <f t="shared" si="1232"/>
        <v>0.13065562835523142</v>
      </c>
      <c r="W2553" s="24">
        <f t="shared" si="1233"/>
        <v>888.71993301887085</v>
      </c>
      <c r="X2553" s="24">
        <f t="shared" si="1234"/>
        <v>657.98508475696519</v>
      </c>
      <c r="Y2553" s="13">
        <f t="shared" si="1220"/>
        <v>0.37539181643321046</v>
      </c>
      <c r="Z2553" s="24">
        <f t="shared" si="1221"/>
        <v>2487.263810228214</v>
      </c>
      <c r="AA2553" s="24">
        <f t="shared" si="1222"/>
        <v>19691.801851414864</v>
      </c>
      <c r="AB2553" s="24">
        <f t="shared" si="1235"/>
        <v>822.90136064379249</v>
      </c>
      <c r="AC2553" s="24">
        <f t="shared" si="1236"/>
        <v>702.24083316672943</v>
      </c>
      <c r="AE2553" s="14">
        <f t="shared" si="1237"/>
        <v>211.25</v>
      </c>
      <c r="AF2553" s="24">
        <f t="shared" si="1241"/>
        <v>500</v>
      </c>
      <c r="AG2553" s="3">
        <f t="shared" si="1238"/>
        <v>-1</v>
      </c>
      <c r="AH2553" s="3">
        <f>IF(AC2553&lt;=450,AthetaR30_0,IF(AC2553&gt;=650,AthetaR30_2,(IF(AC2553&lt;=550,AthetaR30_0+(AthetaR30_1-AthetaR30_0)/100*(AC2553-450),AthetaR30_1+(AthetaR30_2-AthetaR30_1)/100*(AC2553-450)))))</f>
        <v>0</v>
      </c>
      <c r="AI2553" s="3">
        <f>IF(AD2553&lt;=450,AthetaR60_0,IF(AD2553&gt;=650,AthetaR60_2,(IF(AD2553&lt;=550,AthetaR60_0+(AthetaR60_1-AthetaR60_0)/100*(AD2553-450),AthetaR60_1+(AthetaR60_2-AthetaR60_1)/100*(AD2553-450)))))</f>
        <v>0.5</v>
      </c>
      <c r="AJ2553" s="3">
        <f>IF(AE2553&lt;=450,AthetaR90_0,IF(AE2553&gt;=650,AthetaR90_2,(IF(AE2553&lt;=550,AthetaR90_0+(AthetaR90_1-AthetaR90_0)/100*(AE2553-450),AthetaR90_1+(AthetaR90_2-AthetaR90_1)/100*(AE2553-450)))))</f>
        <v>1.3</v>
      </c>
      <c r="AK2553" s="3">
        <f>IF(AF2553&lt;=450,AthetaR120_0,IF(AF2553&gt;=650,AthetaR120_2,(IF(AF2553&lt;=550,AthetaR120_0+(AthetaR120_1-AthetaR120_0)/100*(AF2553-450),AthetaR120_1+(AthetaR120_2-AthetaR120_1)/100*(AF2553-450)))))</f>
        <v>1.54</v>
      </c>
      <c r="AL2553" s="24">
        <f t="shared" si="1239"/>
        <v>822.90136064379249</v>
      </c>
      <c r="AM2553" s="14">
        <f t="shared" si="1240"/>
        <v>674.94333220356077</v>
      </c>
    </row>
    <row r="2554" spans="2:39" x14ac:dyDescent="0.25">
      <c r="B2554" s="3">
        <f t="shared" si="1223"/>
        <v>12680</v>
      </c>
      <c r="C2554" s="14">
        <f t="shared" si="1224"/>
        <v>211.33333333333334</v>
      </c>
      <c r="D2554" s="11">
        <f t="shared" si="1225"/>
        <v>1133.7686031936278</v>
      </c>
      <c r="E2554" s="11">
        <f t="shared" si="1211"/>
        <v>988.42428377665146</v>
      </c>
      <c r="F2554" s="11">
        <f t="shared" si="1226"/>
        <v>537.98263427020913</v>
      </c>
      <c r="G2554" s="11">
        <f t="shared" si="1212"/>
        <v>823.11731050017625</v>
      </c>
      <c r="H2554" s="11">
        <f t="shared" si="1213"/>
        <v>702.3714887950847</v>
      </c>
      <c r="I2554" s="24">
        <f t="shared" si="1227"/>
        <v>537.98263427020913</v>
      </c>
      <c r="J2554" s="12">
        <f t="shared" si="1214"/>
        <v>0.16576615777884518</v>
      </c>
      <c r="K2554" s="24">
        <f t="shared" si="1215"/>
        <v>697.3986553735192</v>
      </c>
      <c r="L2554" s="12">
        <f t="shared" si="1228"/>
        <v>0.14751899411202035</v>
      </c>
      <c r="M2554" s="24">
        <f t="shared" si="1229"/>
        <v>823.11731050017625</v>
      </c>
      <c r="N2554" s="12">
        <f t="shared" si="1216"/>
        <v>0.52183742889388107</v>
      </c>
      <c r="O2554" s="24">
        <f t="shared" si="1217"/>
        <v>738.44898264225708</v>
      </c>
      <c r="P2554" s="12">
        <f t="shared" si="1230"/>
        <v>0.21595333661221494</v>
      </c>
      <c r="Q2554" s="24">
        <f t="shared" si="1231"/>
        <v>702.3714887950847</v>
      </c>
      <c r="R2554" s="12">
        <f t="shared" si="1218"/>
        <v>0.20558347396000368</v>
      </c>
      <c r="S2554" s="24">
        <f t="shared" si="1219"/>
        <v>1030.9324532596875</v>
      </c>
      <c r="T2554" s="12">
        <f t="shared" si="1232"/>
        <v>0.13047622366543674</v>
      </c>
      <c r="W2554" s="24">
        <f t="shared" si="1233"/>
        <v>889.09532483530404</v>
      </c>
      <c r="X2554" s="24">
        <f t="shared" si="1234"/>
        <v>657.71680562701022</v>
      </c>
      <c r="Y2554" s="13">
        <f t="shared" si="1220"/>
        <v>0.37517578815197283</v>
      </c>
      <c r="Z2554" s="24">
        <f t="shared" si="1221"/>
        <v>2483.2239735336857</v>
      </c>
      <c r="AA2554" s="24">
        <f t="shared" si="1222"/>
        <v>19674.040381092793</v>
      </c>
      <c r="AB2554" s="24">
        <f t="shared" si="1235"/>
        <v>823.11731050017625</v>
      </c>
      <c r="AC2554" s="24">
        <f t="shared" si="1236"/>
        <v>702.3714887950847</v>
      </c>
      <c r="AE2554" s="14">
        <f t="shared" si="1237"/>
        <v>211.33333333333334</v>
      </c>
      <c r="AF2554" s="24">
        <f t="shared" si="1241"/>
        <v>500</v>
      </c>
      <c r="AG2554" s="3">
        <f t="shared" si="1238"/>
        <v>-1</v>
      </c>
      <c r="AH2554" s="3">
        <f>IF(AC2554&lt;=450,AthetaR30_0,IF(AC2554&gt;=650,AthetaR30_2,(IF(AC2554&lt;=550,AthetaR30_0+(AthetaR30_1-AthetaR30_0)/100*(AC2554-450),AthetaR30_1+(AthetaR30_2-AthetaR30_1)/100*(AC2554-450)))))</f>
        <v>0</v>
      </c>
      <c r="AI2554" s="3">
        <f>IF(AD2554&lt;=450,AthetaR60_0,IF(AD2554&gt;=650,AthetaR60_2,(IF(AD2554&lt;=550,AthetaR60_0+(AthetaR60_1-AthetaR60_0)/100*(AD2554-450),AthetaR60_1+(AthetaR60_2-AthetaR60_1)/100*(AD2554-450)))))</f>
        <v>0.5</v>
      </c>
      <c r="AJ2554" s="3">
        <f>IF(AE2554&lt;=450,AthetaR90_0,IF(AE2554&gt;=650,AthetaR90_2,(IF(AE2554&lt;=550,AthetaR90_0+(AthetaR90_1-AthetaR90_0)/100*(AE2554-450),AthetaR90_1+(AthetaR90_2-AthetaR90_1)/100*(AE2554-450)))))</f>
        <v>1.3</v>
      </c>
      <c r="AK2554" s="3">
        <f>IF(AF2554&lt;=450,AthetaR120_0,IF(AF2554&gt;=650,AthetaR120_2,(IF(AF2554&lt;=550,AthetaR120_0+(AthetaR120_1-AthetaR120_0)/100*(AF2554-450),AthetaR120_1+(AthetaR120_2-AthetaR120_1)/100*(AF2554-450)))))</f>
        <v>1.54</v>
      </c>
      <c r="AL2554" s="24">
        <f t="shared" si="1239"/>
        <v>823.11731050017625</v>
      </c>
      <c r="AM2554" s="14">
        <f t="shared" si="1240"/>
        <v>675.04254253630666</v>
      </c>
    </row>
    <row r="2555" spans="2:39" x14ac:dyDescent="0.25">
      <c r="B2555" s="3">
        <f t="shared" si="1223"/>
        <v>12685</v>
      </c>
      <c r="C2555" s="14">
        <f t="shared" si="1224"/>
        <v>211.41666666666666</v>
      </c>
      <c r="D2555" s="11">
        <f t="shared" si="1225"/>
        <v>1133.8276384963051</v>
      </c>
      <c r="E2555" s="11">
        <f t="shared" si="1211"/>
        <v>988.63808212530353</v>
      </c>
      <c r="F2555" s="11">
        <f t="shared" si="1226"/>
        <v>538.13015326432117</v>
      </c>
      <c r="G2555" s="11">
        <f t="shared" si="1212"/>
        <v>823.33326383678843</v>
      </c>
      <c r="H2555" s="11">
        <f t="shared" si="1213"/>
        <v>702.50196501875018</v>
      </c>
      <c r="I2555" s="24">
        <f t="shared" si="1227"/>
        <v>538.13015326432117</v>
      </c>
      <c r="J2555" s="12">
        <f t="shared" si="1214"/>
        <v>0.16573522051598533</v>
      </c>
      <c r="K2555" s="24">
        <f t="shared" si="1215"/>
        <v>697.52883654715424</v>
      </c>
      <c r="L2555" s="12">
        <f t="shared" si="1228"/>
        <v>0.14747125214637843</v>
      </c>
      <c r="M2555" s="24">
        <f t="shared" si="1229"/>
        <v>823.33326383678843</v>
      </c>
      <c r="N2555" s="12">
        <f t="shared" si="1216"/>
        <v>0.52215735456088663</v>
      </c>
      <c r="O2555" s="24">
        <f t="shared" si="1217"/>
        <v>737.99653515443003</v>
      </c>
      <c r="P2555" s="12">
        <f t="shared" si="1230"/>
        <v>0.21595627390418251</v>
      </c>
      <c r="Q2555" s="24">
        <f t="shared" si="1231"/>
        <v>702.50196501875018</v>
      </c>
      <c r="R2555" s="12">
        <f t="shared" si="1218"/>
        <v>0.20531633769474975</v>
      </c>
      <c r="S2555" s="24">
        <f t="shared" si="1219"/>
        <v>1032.2737953486073</v>
      </c>
      <c r="T2555" s="12">
        <f t="shared" si="1232"/>
        <v>0.13029635940320222</v>
      </c>
      <c r="W2555" s="24">
        <f t="shared" si="1233"/>
        <v>889.47050062345602</v>
      </c>
      <c r="X2555" s="24">
        <f t="shared" si="1234"/>
        <v>657.44995081035529</v>
      </c>
      <c r="Y2555" s="13">
        <f t="shared" si="1220"/>
        <v>0.37495883757282128</v>
      </c>
      <c r="Z2555" s="24">
        <f t="shared" si="1221"/>
        <v>2479.1895375461877</v>
      </c>
      <c r="AA2555" s="24">
        <f t="shared" si="1222"/>
        <v>19656.277425685446</v>
      </c>
      <c r="AB2555" s="24">
        <f t="shared" si="1235"/>
        <v>823.33326383678843</v>
      </c>
      <c r="AC2555" s="24">
        <f t="shared" si="1236"/>
        <v>702.50196501875018</v>
      </c>
      <c r="AE2555" s="14">
        <f t="shared" si="1237"/>
        <v>211.41666666666666</v>
      </c>
      <c r="AF2555" s="24">
        <f t="shared" si="1241"/>
        <v>500</v>
      </c>
      <c r="AG2555" s="3">
        <f t="shared" si="1238"/>
        <v>-1</v>
      </c>
      <c r="AH2555" s="3">
        <f>IF(AC2555&lt;=450,AthetaR30_0,IF(AC2555&gt;=650,AthetaR30_2,(IF(AC2555&lt;=550,AthetaR30_0+(AthetaR30_1-AthetaR30_0)/100*(AC2555-450),AthetaR30_1+(AthetaR30_2-AthetaR30_1)/100*(AC2555-450)))))</f>
        <v>0</v>
      </c>
      <c r="AI2555" s="3">
        <f>IF(AD2555&lt;=450,AthetaR60_0,IF(AD2555&gt;=650,AthetaR60_2,(IF(AD2555&lt;=550,AthetaR60_0+(AthetaR60_1-AthetaR60_0)/100*(AD2555-450),AthetaR60_1+(AthetaR60_2-AthetaR60_1)/100*(AD2555-450)))))</f>
        <v>0.5</v>
      </c>
      <c r="AJ2555" s="3">
        <f>IF(AE2555&lt;=450,AthetaR90_0,IF(AE2555&gt;=650,AthetaR90_2,(IF(AE2555&lt;=550,AthetaR90_0+(AthetaR90_1-AthetaR90_0)/100*(AE2555-450),AthetaR90_1+(AthetaR90_2-AthetaR90_1)/100*(AE2555-450)))))</f>
        <v>1.3</v>
      </c>
      <c r="AK2555" s="3">
        <f>IF(AF2555&lt;=450,AthetaR120_0,IF(AF2555&gt;=650,AthetaR120_2,(IF(AF2555&lt;=550,AthetaR120_0+(AthetaR120_1-AthetaR120_0)/100*(AF2555-450),AthetaR120_1+(AthetaR120_2-AthetaR120_1)/100*(AF2555-450)))))</f>
        <v>1.54</v>
      </c>
      <c r="AL2555" s="24">
        <f t="shared" si="1239"/>
        <v>823.33326383678843</v>
      </c>
      <c r="AM2555" s="14">
        <f t="shared" si="1240"/>
        <v>675.14158581826882</v>
      </c>
    </row>
    <row r="2556" spans="2:39" x14ac:dyDescent="0.25">
      <c r="B2556" s="3">
        <f t="shared" si="1223"/>
        <v>12690</v>
      </c>
      <c r="C2556" s="14">
        <f t="shared" si="1224"/>
        <v>211.5</v>
      </c>
      <c r="D2556" s="11">
        <f t="shared" si="1225"/>
        <v>1133.8866505475826</v>
      </c>
      <c r="E2556" s="11">
        <f t="shared" si="1211"/>
        <v>988.85188047395559</v>
      </c>
      <c r="F2556" s="11">
        <f t="shared" si="1226"/>
        <v>538.27762451646754</v>
      </c>
      <c r="G2556" s="11">
        <f t="shared" si="1212"/>
        <v>823.54922011069266</v>
      </c>
      <c r="H2556" s="11">
        <f t="shared" si="1213"/>
        <v>702.63226137815343</v>
      </c>
      <c r="I2556" s="24">
        <f t="shared" si="1227"/>
        <v>538.27762451646754</v>
      </c>
      <c r="J2556" s="12">
        <f t="shared" si="1214"/>
        <v>0.16570428523622815</v>
      </c>
      <c r="K2556" s="24">
        <f t="shared" si="1215"/>
        <v>697.65905798147924</v>
      </c>
      <c r="L2556" s="12">
        <f t="shared" si="1228"/>
        <v>0.1474235247894794</v>
      </c>
      <c r="M2556" s="24">
        <f t="shared" si="1229"/>
        <v>823.54922011069266</v>
      </c>
      <c r="N2556" s="12">
        <f t="shared" si="1216"/>
        <v>0.52247618130793527</v>
      </c>
      <c r="O2556" s="24">
        <f t="shared" si="1217"/>
        <v>737.54619302773756</v>
      </c>
      <c r="P2556" s="12">
        <f t="shared" si="1230"/>
        <v>0.21595867118254541</v>
      </c>
      <c r="Q2556" s="24">
        <f t="shared" si="1231"/>
        <v>702.63226137815343</v>
      </c>
      <c r="R2556" s="12">
        <f t="shared" si="1218"/>
        <v>0.20504830232141119</v>
      </c>
      <c r="S2556" s="24">
        <f t="shared" si="1219"/>
        <v>1033.6231646873994</v>
      </c>
      <c r="T2556" s="12">
        <f t="shared" si="1232"/>
        <v>0.1301160338637983</v>
      </c>
      <c r="W2556" s="24">
        <f t="shared" si="1233"/>
        <v>889.8454594610289</v>
      </c>
      <c r="X2556" s="24">
        <f t="shared" si="1234"/>
        <v>657.18450977739121</v>
      </c>
      <c r="Y2556" s="13">
        <f t="shared" si="1220"/>
        <v>0.37474097541044638</v>
      </c>
      <c r="Z2556" s="24">
        <f t="shared" si="1221"/>
        <v>2475.1605253231673</v>
      </c>
      <c r="AA2556" s="24">
        <f t="shared" si="1222"/>
        <v>19638.513223163118</v>
      </c>
      <c r="AB2556" s="24">
        <f t="shared" si="1235"/>
        <v>823.54922011069266</v>
      </c>
      <c r="AC2556" s="24">
        <f t="shared" si="1236"/>
        <v>702.63226137815343</v>
      </c>
      <c r="AE2556" s="14">
        <f t="shared" si="1237"/>
        <v>211.5</v>
      </c>
      <c r="AF2556" s="24">
        <f t="shared" si="1241"/>
        <v>500</v>
      </c>
      <c r="AG2556" s="3">
        <f t="shared" si="1238"/>
        <v>-1</v>
      </c>
      <c r="AH2556" s="3">
        <f>IF(AC2556&lt;=450,AthetaR30_0,IF(AC2556&gt;=650,AthetaR30_2,(IF(AC2556&lt;=550,AthetaR30_0+(AthetaR30_1-AthetaR30_0)/100*(AC2556-450),AthetaR30_1+(AthetaR30_2-AthetaR30_1)/100*(AC2556-450)))))</f>
        <v>0</v>
      </c>
      <c r="AI2556" s="3">
        <f>IF(AD2556&lt;=450,AthetaR60_0,IF(AD2556&gt;=650,AthetaR60_2,(IF(AD2556&lt;=550,AthetaR60_0+(AthetaR60_1-AthetaR60_0)/100*(AD2556-450),AthetaR60_1+(AthetaR60_2-AthetaR60_1)/100*(AD2556-450)))))</f>
        <v>0.5</v>
      </c>
      <c r="AJ2556" s="3">
        <f>IF(AE2556&lt;=450,AthetaR90_0,IF(AE2556&gt;=650,AthetaR90_2,(IF(AE2556&lt;=550,AthetaR90_0+(AthetaR90_1-AthetaR90_0)/100*(AE2556-450),AthetaR90_1+(AthetaR90_2-AthetaR90_1)/100*(AE2556-450)))))</f>
        <v>1.3</v>
      </c>
      <c r="AK2556" s="3">
        <f>IF(AF2556&lt;=450,AthetaR120_0,IF(AF2556&gt;=650,AthetaR120_2,(IF(AF2556&lt;=550,AthetaR120_0+(AthetaR120_1-AthetaR120_0)/100*(AF2556-450),AthetaR120_1+(AthetaR120_2-AthetaR120_1)/100*(AF2556-450)))))</f>
        <v>1.54</v>
      </c>
      <c r="AL2556" s="24">
        <f t="shared" si="1239"/>
        <v>823.54922011069266</v>
      </c>
      <c r="AM2556" s="14">
        <f t="shared" si="1240"/>
        <v>675.24046170124268</v>
      </c>
    </row>
    <row r="2557" spans="2:39" x14ac:dyDescent="0.25">
      <c r="B2557" s="3">
        <f t="shared" si="1223"/>
        <v>12695</v>
      </c>
      <c r="C2557" s="14">
        <f t="shared" si="1224"/>
        <v>211.58333333333334</v>
      </c>
      <c r="D2557" s="11">
        <f t="shared" si="1225"/>
        <v>1133.9456393657686</v>
      </c>
      <c r="E2557" s="11">
        <f t="shared" si="1211"/>
        <v>989.06567882260765</v>
      </c>
      <c r="F2557" s="11">
        <f t="shared" si="1226"/>
        <v>538.42504804125701</v>
      </c>
      <c r="G2557" s="11">
        <f t="shared" si="1212"/>
        <v>823.76517878187519</v>
      </c>
      <c r="H2557" s="11">
        <f t="shared" si="1213"/>
        <v>702.76237741201726</v>
      </c>
      <c r="I2557" s="24">
        <f t="shared" si="1227"/>
        <v>538.42504804125701</v>
      </c>
      <c r="J2557" s="12">
        <f t="shared" si="1214"/>
        <v>0.16567335194961041</v>
      </c>
      <c r="K2557" s="24">
        <f t="shared" si="1215"/>
        <v>697.78931965209813</v>
      </c>
      <c r="L2557" s="12">
        <f t="shared" si="1228"/>
        <v>0.14737581204757438</v>
      </c>
      <c r="M2557" s="24">
        <f t="shared" si="1229"/>
        <v>823.76517878187519</v>
      </c>
      <c r="N2557" s="12">
        <f t="shared" si="1216"/>
        <v>0.52279391399415232</v>
      </c>
      <c r="O2557" s="24">
        <f t="shared" si="1217"/>
        <v>737.09794271944781</v>
      </c>
      <c r="P2557" s="12">
        <f t="shared" si="1230"/>
        <v>0.21596053135478835</v>
      </c>
      <c r="Q2557" s="24">
        <f t="shared" si="1231"/>
        <v>702.76237741201726</v>
      </c>
      <c r="R2557" s="12">
        <f t="shared" si="1218"/>
        <v>0.2047793650188057</v>
      </c>
      <c r="S2557" s="24">
        <f t="shared" si="1219"/>
        <v>1034.9806248289331</v>
      </c>
      <c r="T2557" s="12">
        <f t="shared" si="1232"/>
        <v>0.1299352453421577</v>
      </c>
      <c r="W2557" s="24">
        <f t="shared" si="1233"/>
        <v>890.22020043643931</v>
      </c>
      <c r="X2557" s="24">
        <f t="shared" si="1234"/>
        <v>656.9204720955853</v>
      </c>
      <c r="Y2557" s="13">
        <f t="shared" si="1220"/>
        <v>0.3745222123147699</v>
      </c>
      <c r="Z2557" s="24">
        <f t="shared" si="1221"/>
        <v>2471.1369596542086</v>
      </c>
      <c r="AA2557" s="24">
        <f t="shared" si="1222"/>
        <v>19620.748010311705</v>
      </c>
      <c r="AB2557" s="24">
        <f t="shared" si="1235"/>
        <v>823.76517878187519</v>
      </c>
      <c r="AC2557" s="24">
        <f t="shared" si="1236"/>
        <v>702.76237741201726</v>
      </c>
      <c r="AE2557" s="14">
        <f t="shared" si="1237"/>
        <v>211.58333333333334</v>
      </c>
      <c r="AF2557" s="24">
        <f t="shared" si="1241"/>
        <v>500</v>
      </c>
      <c r="AG2557" s="3">
        <f t="shared" si="1238"/>
        <v>-1</v>
      </c>
      <c r="AH2557" s="3">
        <f>IF(AC2557&lt;=450,AthetaR30_0,IF(AC2557&gt;=650,AthetaR30_2,(IF(AC2557&lt;=550,AthetaR30_0+(AthetaR30_1-AthetaR30_0)/100*(AC2557-450),AthetaR30_1+(AthetaR30_2-AthetaR30_1)/100*(AC2557-450)))))</f>
        <v>0</v>
      </c>
      <c r="AI2557" s="3">
        <f>IF(AD2557&lt;=450,AthetaR60_0,IF(AD2557&gt;=650,AthetaR60_2,(IF(AD2557&lt;=550,AthetaR60_0+(AthetaR60_1-AthetaR60_0)/100*(AD2557-450),AthetaR60_1+(AthetaR60_2-AthetaR60_1)/100*(AD2557-450)))))</f>
        <v>0.5</v>
      </c>
      <c r="AJ2557" s="3">
        <f>IF(AE2557&lt;=450,AthetaR90_0,IF(AE2557&gt;=650,AthetaR90_2,(IF(AE2557&lt;=550,AthetaR90_0+(AthetaR90_1-AthetaR90_0)/100*(AE2557-450),AthetaR90_1+(AthetaR90_2-AthetaR90_1)/100*(AE2557-450)))))</f>
        <v>1.3</v>
      </c>
      <c r="AK2557" s="3">
        <f>IF(AF2557&lt;=450,AthetaR120_0,IF(AF2557&gt;=650,AthetaR120_2,(IF(AF2557&lt;=550,AthetaR120_0+(AthetaR120_1-AthetaR120_0)/100*(AF2557-450),AthetaR120_1+(AthetaR120_2-AthetaR120_1)/100*(AF2557-450)))))</f>
        <v>1.54</v>
      </c>
      <c r="AL2557" s="24">
        <f t="shared" si="1239"/>
        <v>823.76517878187519</v>
      </c>
      <c r="AM2557" s="14">
        <f t="shared" si="1240"/>
        <v>675.33916983472659</v>
      </c>
    </row>
    <row r="2558" spans="2:39" x14ac:dyDescent="0.25">
      <c r="B2558" s="3">
        <f t="shared" si="1223"/>
        <v>12700</v>
      </c>
      <c r="C2558" s="14">
        <f t="shared" si="1224"/>
        <v>211.66666666666666</v>
      </c>
      <c r="D2558" s="11">
        <f t="shared" si="1225"/>
        <v>1134.0046049691491</v>
      </c>
      <c r="E2558" s="11">
        <f t="shared" si="1211"/>
        <v>989.27947717125971</v>
      </c>
      <c r="F2558" s="11">
        <f t="shared" si="1226"/>
        <v>538.5724238533046</v>
      </c>
      <c r="G2558" s="11">
        <f t="shared" si="1212"/>
        <v>823.98113931322996</v>
      </c>
      <c r="H2558" s="11">
        <f t="shared" si="1213"/>
        <v>702.89231265735941</v>
      </c>
      <c r="I2558" s="24">
        <f t="shared" si="1227"/>
        <v>538.5724238533046</v>
      </c>
      <c r="J2558" s="12">
        <f t="shared" si="1214"/>
        <v>0.16564242066616067</v>
      </c>
      <c r="K2558" s="24">
        <f t="shared" si="1215"/>
        <v>697.91962153459656</v>
      </c>
      <c r="L2558" s="12">
        <f t="shared" si="1228"/>
        <v>0.14732811392690706</v>
      </c>
      <c r="M2558" s="24">
        <f t="shared" si="1229"/>
        <v>823.98113931322996</v>
      </c>
      <c r="N2558" s="12">
        <f t="shared" si="1216"/>
        <v>0.52311055745511659</v>
      </c>
      <c r="O2558" s="24">
        <f t="shared" si="1217"/>
        <v>736.65177079589148</v>
      </c>
      <c r="P2558" s="12">
        <f t="shared" si="1230"/>
        <v>0.21596185731313647</v>
      </c>
      <c r="Q2558" s="24">
        <f t="shared" si="1231"/>
        <v>702.89231265735941</v>
      </c>
      <c r="R2558" s="12">
        <f t="shared" si="1218"/>
        <v>0.20450952296933494</v>
      </c>
      <c r="S2558" s="24">
        <f t="shared" si="1219"/>
        <v>1036.3462399304274</v>
      </c>
      <c r="T2558" s="12">
        <f t="shared" si="1232"/>
        <v>0.12975399213300265</v>
      </c>
      <c r="W2558" s="24">
        <f t="shared" si="1233"/>
        <v>890.5947226487541</v>
      </c>
      <c r="X2558" s="24">
        <f t="shared" si="1234"/>
        <v>656.65782742841293</v>
      </c>
      <c r="Y2558" s="13">
        <f t="shared" si="1220"/>
        <v>0.37430255887128228</v>
      </c>
      <c r="Z2558" s="24">
        <f t="shared" si="1221"/>
        <v>2467.1188630626402</v>
      </c>
      <c r="AA2558" s="24">
        <f t="shared" si="1222"/>
        <v>19602.982022735247</v>
      </c>
      <c r="AB2558" s="24">
        <f t="shared" si="1235"/>
        <v>823.98113931322996</v>
      </c>
      <c r="AC2558" s="24">
        <f t="shared" si="1236"/>
        <v>702.89231265735941</v>
      </c>
      <c r="AE2558" s="14">
        <f t="shared" si="1237"/>
        <v>211.66666666666666</v>
      </c>
      <c r="AF2558" s="24">
        <f t="shared" si="1241"/>
        <v>500</v>
      </c>
      <c r="AG2558" s="3">
        <f t="shared" si="1238"/>
        <v>-1</v>
      </c>
      <c r="AH2558" s="3">
        <f>IF(AC2558&lt;=450,AthetaR30_0,IF(AC2558&gt;=650,AthetaR30_2,(IF(AC2558&lt;=550,AthetaR30_0+(AthetaR30_1-AthetaR30_0)/100*(AC2558-450),AthetaR30_1+(AthetaR30_2-AthetaR30_1)/100*(AC2558-450)))))</f>
        <v>0</v>
      </c>
      <c r="AI2558" s="3">
        <f>IF(AD2558&lt;=450,AthetaR60_0,IF(AD2558&gt;=650,AthetaR60_2,(IF(AD2558&lt;=550,AthetaR60_0+(AthetaR60_1-AthetaR60_0)/100*(AD2558-450),AthetaR60_1+(AthetaR60_2-AthetaR60_1)/100*(AD2558-450)))))</f>
        <v>0.5</v>
      </c>
      <c r="AJ2558" s="3">
        <f>IF(AE2558&lt;=450,AthetaR90_0,IF(AE2558&gt;=650,AthetaR90_2,(IF(AE2558&lt;=550,AthetaR90_0+(AthetaR90_1-AthetaR90_0)/100*(AE2558-450),AthetaR90_1+(AthetaR90_2-AthetaR90_1)/100*(AE2558-450)))))</f>
        <v>1.3</v>
      </c>
      <c r="AK2558" s="3">
        <f>IF(AF2558&lt;=450,AthetaR120_0,IF(AF2558&gt;=650,AthetaR120_2,(IF(AF2558&lt;=550,AthetaR120_0+(AthetaR120_1-AthetaR120_0)/100*(AF2558-450),AthetaR120_1+(AthetaR120_2-AthetaR120_1)/100*(AF2558-450)))))</f>
        <v>1.54</v>
      </c>
      <c r="AL2558" s="24">
        <f t="shared" si="1239"/>
        <v>823.98113931322996</v>
      </c>
      <c r="AM2558" s="14">
        <f t="shared" si="1240"/>
        <v>675.43770986592517</v>
      </c>
    </row>
    <row r="2559" spans="2:39" x14ac:dyDescent="0.25">
      <c r="B2559" s="3">
        <f t="shared" si="1223"/>
        <v>12705</v>
      </c>
      <c r="C2559" s="14">
        <f t="shared" si="1224"/>
        <v>211.75</v>
      </c>
      <c r="D2559" s="11">
        <f t="shared" si="1225"/>
        <v>1134.0635473759896</v>
      </c>
      <c r="E2559" s="11">
        <f t="shared" si="1211"/>
        <v>989.49327551991178</v>
      </c>
      <c r="F2559" s="11">
        <f t="shared" si="1226"/>
        <v>538.71975196723156</v>
      </c>
      <c r="G2559" s="11">
        <f t="shared" si="1212"/>
        <v>824.19710117054308</v>
      </c>
      <c r="H2559" s="11">
        <f t="shared" si="1213"/>
        <v>703.02206664949244</v>
      </c>
      <c r="I2559" s="24">
        <f t="shared" si="1227"/>
        <v>538.71975196723156</v>
      </c>
      <c r="J2559" s="12">
        <f t="shared" si="1214"/>
        <v>0.16561149139589937</v>
      </c>
      <c r="K2559" s="24">
        <f t="shared" si="1215"/>
        <v>698.04996360454084</v>
      </c>
      <c r="L2559" s="12">
        <f t="shared" si="1228"/>
        <v>0.14728043043367595</v>
      </c>
      <c r="M2559" s="24">
        <f t="shared" si="1229"/>
        <v>824.19710117054308</v>
      </c>
      <c r="N2559" s="12">
        <f t="shared" si="1216"/>
        <v>0.52342611650295556</v>
      </c>
      <c r="O2559" s="24">
        <f t="shared" si="1217"/>
        <v>736.20766393142264</v>
      </c>
      <c r="P2559" s="12">
        <f t="shared" si="1230"/>
        <v>0.21596265193450992</v>
      </c>
      <c r="Q2559" s="24">
        <f t="shared" si="1231"/>
        <v>703.02206664949244</v>
      </c>
      <c r="R2559" s="12">
        <f t="shared" si="1218"/>
        <v>0.20423877335924009</v>
      </c>
      <c r="S2559" s="24">
        <f t="shared" si="1219"/>
        <v>1037.7200747599722</v>
      </c>
      <c r="T2559" s="12">
        <f t="shared" si="1232"/>
        <v>0.12957227253092402</v>
      </c>
      <c r="W2559" s="24">
        <f t="shared" si="1233"/>
        <v>890.96902520762535</v>
      </c>
      <c r="X2559" s="24">
        <f t="shared" si="1234"/>
        <v>656.39656553430427</v>
      </c>
      <c r="Y2559" s="13">
        <f t="shared" si="1220"/>
        <v>0.37408202560136838</v>
      </c>
      <c r="Z2559" s="24">
        <f t="shared" si="1221"/>
        <v>2463.1062578071605</v>
      </c>
      <c r="AA2559" s="24">
        <f t="shared" si="1222"/>
        <v>19585.215494857974</v>
      </c>
      <c r="AB2559" s="24">
        <f t="shared" si="1235"/>
        <v>824.19710117054308</v>
      </c>
      <c r="AC2559" s="24">
        <f t="shared" si="1236"/>
        <v>703.02206664949244</v>
      </c>
      <c r="AE2559" s="14">
        <f t="shared" si="1237"/>
        <v>211.75</v>
      </c>
      <c r="AF2559" s="24">
        <f t="shared" si="1241"/>
        <v>500</v>
      </c>
      <c r="AG2559" s="3">
        <f t="shared" si="1238"/>
        <v>-1</v>
      </c>
      <c r="AH2559" s="3">
        <f>IF(AC2559&lt;=450,AthetaR30_0,IF(AC2559&gt;=650,AthetaR30_2,(IF(AC2559&lt;=550,AthetaR30_0+(AthetaR30_1-AthetaR30_0)/100*(AC2559-450),AthetaR30_1+(AthetaR30_2-AthetaR30_1)/100*(AC2559-450)))))</f>
        <v>0</v>
      </c>
      <c r="AI2559" s="3">
        <f>IF(AD2559&lt;=450,AthetaR60_0,IF(AD2559&gt;=650,AthetaR60_2,(IF(AD2559&lt;=550,AthetaR60_0+(AthetaR60_1-AthetaR60_0)/100*(AD2559-450),AthetaR60_1+(AthetaR60_2-AthetaR60_1)/100*(AD2559-450)))))</f>
        <v>0.5</v>
      </c>
      <c r="AJ2559" s="3">
        <f>IF(AE2559&lt;=450,AthetaR90_0,IF(AE2559&gt;=650,AthetaR90_2,(IF(AE2559&lt;=550,AthetaR90_0+(AthetaR90_1-AthetaR90_0)/100*(AE2559-450),AthetaR90_1+(AthetaR90_2-AthetaR90_1)/100*(AE2559-450)))))</f>
        <v>1.3</v>
      </c>
      <c r="AK2559" s="3">
        <f>IF(AF2559&lt;=450,AthetaR120_0,IF(AF2559&gt;=650,AthetaR120_2,(IF(AF2559&lt;=550,AthetaR120_0+(AthetaR120_1-AthetaR120_0)/100*(AF2559-450),AthetaR120_1+(AthetaR120_2-AthetaR120_1)/100*(AF2559-450)))))</f>
        <v>1.54</v>
      </c>
      <c r="AL2559" s="24">
        <f t="shared" si="1239"/>
        <v>824.19710117054308</v>
      </c>
      <c r="AM2559" s="14">
        <f t="shared" si="1240"/>
        <v>675.53608143975214</v>
      </c>
    </row>
    <row r="2560" spans="2:39" x14ac:dyDescent="0.25">
      <c r="B2560" s="3">
        <f t="shared" si="1223"/>
        <v>12710</v>
      </c>
      <c r="C2560" s="14">
        <f t="shared" si="1224"/>
        <v>211.83333333333334</v>
      </c>
      <c r="D2560" s="11">
        <f t="shared" si="1225"/>
        <v>1134.1224666045337</v>
      </c>
      <c r="E2560" s="11">
        <f t="shared" si="1211"/>
        <v>989.70707386856395</v>
      </c>
      <c r="F2560" s="11">
        <f t="shared" si="1226"/>
        <v>538.86703239766518</v>
      </c>
      <c r="G2560" s="11">
        <f t="shared" si="1212"/>
        <v>824.41306382247762</v>
      </c>
      <c r="H2560" s="11">
        <f t="shared" si="1213"/>
        <v>703.15163892202338</v>
      </c>
      <c r="I2560" s="24">
        <f t="shared" si="1227"/>
        <v>538.86703239766518</v>
      </c>
      <c r="J2560" s="12">
        <f t="shared" si="1214"/>
        <v>0.16558056414883895</v>
      </c>
      <c r="K2560" s="24">
        <f t="shared" si="1215"/>
        <v>698.18034583747908</v>
      </c>
      <c r="L2560" s="12">
        <f t="shared" si="1228"/>
        <v>0.14723276157407975</v>
      </c>
      <c r="M2560" s="24">
        <f t="shared" si="1229"/>
        <v>824.41306382247762</v>
      </c>
      <c r="N2560" s="12">
        <f t="shared" si="1216"/>
        <v>0.52374059592644018</v>
      </c>
      <c r="O2560" s="24">
        <f t="shared" si="1217"/>
        <v>735.76560890739188</v>
      </c>
      <c r="P2560" s="12">
        <f t="shared" si="1230"/>
        <v>0.21596291808074639</v>
      </c>
      <c r="Q2560" s="24">
        <f t="shared" si="1231"/>
        <v>703.15163892202338</v>
      </c>
      <c r="R2560" s="12">
        <f t="shared" si="1218"/>
        <v>0.20396711337886125</v>
      </c>
      <c r="S2560" s="24">
        <f t="shared" si="1219"/>
        <v>1039.102194703124</v>
      </c>
      <c r="T2560" s="12">
        <f t="shared" si="1232"/>
        <v>0.12939008483056511</v>
      </c>
      <c r="W2560" s="24">
        <f t="shared" si="1233"/>
        <v>891.34310723322676</v>
      </c>
      <c r="X2560" s="24">
        <f t="shared" si="1234"/>
        <v>656.13667626560311</v>
      </c>
      <c r="Y2560" s="13">
        <f t="shared" si="1220"/>
        <v>0.37386062296263706</v>
      </c>
      <c r="Z2560" s="24">
        <f t="shared" si="1221"/>
        <v>2459.09916588343</v>
      </c>
      <c r="AA2560" s="24">
        <f t="shared" si="1222"/>
        <v>19567.448659926573</v>
      </c>
      <c r="AB2560" s="24">
        <f t="shared" si="1235"/>
        <v>824.41306382247762</v>
      </c>
      <c r="AC2560" s="24">
        <f t="shared" si="1236"/>
        <v>703.15163892202338</v>
      </c>
      <c r="AE2560" s="14">
        <f t="shared" si="1237"/>
        <v>211.83333333333334</v>
      </c>
      <c r="AF2560" s="24">
        <f t="shared" si="1241"/>
        <v>500</v>
      </c>
      <c r="AG2560" s="3">
        <f t="shared" si="1238"/>
        <v>-1</v>
      </c>
      <c r="AH2560" s="3">
        <f>IF(AC2560&lt;=450,AthetaR30_0,IF(AC2560&gt;=650,AthetaR30_2,(IF(AC2560&lt;=550,AthetaR30_0+(AthetaR30_1-AthetaR30_0)/100*(AC2560-450),AthetaR30_1+(AthetaR30_2-AthetaR30_1)/100*(AC2560-450)))))</f>
        <v>0</v>
      </c>
      <c r="AI2560" s="3">
        <f>IF(AD2560&lt;=450,AthetaR60_0,IF(AD2560&gt;=650,AthetaR60_2,(IF(AD2560&lt;=550,AthetaR60_0+(AthetaR60_1-AthetaR60_0)/100*(AD2560-450),AthetaR60_1+(AthetaR60_2-AthetaR60_1)/100*(AD2560-450)))))</f>
        <v>0.5</v>
      </c>
      <c r="AJ2560" s="3">
        <f>IF(AE2560&lt;=450,AthetaR90_0,IF(AE2560&gt;=650,AthetaR90_2,(IF(AE2560&lt;=550,AthetaR90_0+(AthetaR90_1-AthetaR90_0)/100*(AE2560-450),AthetaR90_1+(AthetaR90_2-AthetaR90_1)/100*(AE2560-450)))))</f>
        <v>1.3</v>
      </c>
      <c r="AK2560" s="3">
        <f>IF(AF2560&lt;=450,AthetaR120_0,IF(AF2560&gt;=650,AthetaR120_2,(IF(AF2560&lt;=550,AthetaR120_0+(AthetaR120_1-AthetaR120_0)/100*(AF2560-450),AthetaR120_1+(AthetaR120_2-AthetaR120_1)/100*(AF2560-450)))))</f>
        <v>1.54</v>
      </c>
      <c r="AL2560" s="24">
        <f t="shared" si="1239"/>
        <v>824.41306382247762</v>
      </c>
      <c r="AM2560" s="14">
        <f t="shared" si="1240"/>
        <v>675.6342841988353</v>
      </c>
    </row>
    <row r="2561" spans="2:39" x14ac:dyDescent="0.25">
      <c r="B2561" s="3">
        <f t="shared" si="1223"/>
        <v>12715</v>
      </c>
      <c r="C2561" s="14">
        <f t="shared" si="1224"/>
        <v>211.91666666666666</v>
      </c>
      <c r="D2561" s="11">
        <f t="shared" si="1225"/>
        <v>1134.1813626730029</v>
      </c>
      <c r="E2561" s="11">
        <f t="shared" si="1211"/>
        <v>989.9208722172159</v>
      </c>
      <c r="F2561" s="11">
        <f t="shared" si="1226"/>
        <v>539.01426515923924</v>
      </c>
      <c r="G2561" s="11">
        <f t="shared" si="1212"/>
        <v>824.6290267405584</v>
      </c>
      <c r="H2561" s="11">
        <f t="shared" si="1213"/>
        <v>703.28102900685394</v>
      </c>
      <c r="I2561" s="24">
        <f t="shared" si="1227"/>
        <v>539.01426515923924</v>
      </c>
      <c r="J2561" s="12">
        <f t="shared" si="1214"/>
        <v>0.16554963893498381</v>
      </c>
      <c r="K2561" s="24">
        <f t="shared" si="1215"/>
        <v>698.31076820894054</v>
      </c>
      <c r="L2561" s="12">
        <f t="shared" si="1228"/>
        <v>0.14718510735429857</v>
      </c>
      <c r="M2561" s="24">
        <f t="shared" si="1229"/>
        <v>824.6290267405584</v>
      </c>
      <c r="N2561" s="12">
        <f t="shared" si="1216"/>
        <v>0.52405400049108197</v>
      </c>
      <c r="O2561" s="24">
        <f t="shared" si="1217"/>
        <v>735.32559261112874</v>
      </c>
      <c r="P2561" s="12">
        <f t="shared" si="1230"/>
        <v>0.21596265859861585</v>
      </c>
      <c r="Q2561" s="24">
        <f t="shared" si="1231"/>
        <v>703.28102900685394</v>
      </c>
      <c r="R2561" s="12">
        <f t="shared" si="1218"/>
        <v>0.2036945402229014</v>
      </c>
      <c r="S2561" s="24">
        <f t="shared" si="1219"/>
        <v>1040.4926657695803</v>
      </c>
      <c r="T2561" s="12">
        <f t="shared" si="1232"/>
        <v>0.1292074273267283</v>
      </c>
      <c r="W2561" s="24">
        <f t="shared" si="1233"/>
        <v>891.7169678561894</v>
      </c>
      <c r="X2561" s="24">
        <f t="shared" si="1234"/>
        <v>655.87814956753948</v>
      </c>
      <c r="Y2561" s="13">
        <f t="shared" si="1220"/>
        <v>0.37363836134925194</v>
      </c>
      <c r="Z2561" s="24">
        <f t="shared" si="1221"/>
        <v>2455.0976090256627</v>
      </c>
      <c r="AA2561" s="24">
        <f t="shared" si="1222"/>
        <v>19549.681750012754</v>
      </c>
      <c r="AB2561" s="24">
        <f t="shared" si="1235"/>
        <v>824.6290267405584</v>
      </c>
      <c r="AC2561" s="24">
        <f t="shared" si="1236"/>
        <v>703.28102900685394</v>
      </c>
      <c r="AE2561" s="14">
        <f t="shared" si="1237"/>
        <v>211.91666666666666</v>
      </c>
      <c r="AF2561" s="24">
        <f t="shared" si="1241"/>
        <v>500</v>
      </c>
      <c r="AG2561" s="3">
        <f t="shared" si="1238"/>
        <v>-1</v>
      </c>
      <c r="AH2561" s="3">
        <f>IF(AC2561&lt;=450,AthetaR30_0,IF(AC2561&gt;=650,AthetaR30_2,(IF(AC2561&lt;=550,AthetaR30_0+(AthetaR30_1-AthetaR30_0)/100*(AC2561-450),AthetaR30_1+(AthetaR30_2-AthetaR30_1)/100*(AC2561-450)))))</f>
        <v>0</v>
      </c>
      <c r="AI2561" s="3">
        <f>IF(AD2561&lt;=450,AthetaR60_0,IF(AD2561&gt;=650,AthetaR60_2,(IF(AD2561&lt;=550,AthetaR60_0+(AthetaR60_1-AthetaR60_0)/100*(AD2561-450),AthetaR60_1+(AthetaR60_2-AthetaR60_1)/100*(AD2561-450)))))</f>
        <v>0.5</v>
      </c>
      <c r="AJ2561" s="3">
        <f>IF(AE2561&lt;=450,AthetaR90_0,IF(AE2561&gt;=650,AthetaR90_2,(IF(AE2561&lt;=550,AthetaR90_0+(AthetaR90_1-AthetaR90_0)/100*(AE2561-450),AthetaR90_1+(AthetaR90_2-AthetaR90_1)/100*(AE2561-450)))))</f>
        <v>1.3</v>
      </c>
      <c r="AK2561" s="3">
        <f>IF(AF2561&lt;=450,AthetaR120_0,IF(AF2561&gt;=650,AthetaR120_2,(IF(AF2561&lt;=550,AthetaR120_0+(AthetaR120_1-AthetaR120_0)/100*(AF2561-450),AthetaR120_1+(AthetaR120_2-AthetaR120_1)/100*(AF2561-450)))))</f>
        <v>1.54</v>
      </c>
      <c r="AL2561" s="24">
        <f t="shared" si="1239"/>
        <v>824.6290267405584</v>
      </c>
      <c r="AM2561" s="14">
        <f t="shared" si="1240"/>
        <v>675.73231778351942</v>
      </c>
    </row>
    <row r="2562" spans="2:39" x14ac:dyDescent="0.25">
      <c r="B2562" s="3">
        <f t="shared" si="1223"/>
        <v>12720</v>
      </c>
      <c r="C2562" s="14">
        <f t="shared" si="1224"/>
        <v>212</v>
      </c>
      <c r="D2562" s="11">
        <f t="shared" si="1225"/>
        <v>1134.240235599598</v>
      </c>
      <c r="E2562" s="11">
        <f t="shared" si="1211"/>
        <v>990.13467056586808</v>
      </c>
      <c r="F2562" s="11">
        <f t="shared" si="1226"/>
        <v>539.16145026659353</v>
      </c>
      <c r="G2562" s="11">
        <f t="shared" si="1212"/>
        <v>824.84498939915704</v>
      </c>
      <c r="H2562" s="11">
        <f t="shared" si="1213"/>
        <v>703.41023643418066</v>
      </c>
      <c r="I2562" s="24">
        <f t="shared" si="1227"/>
        <v>539.16145026659353</v>
      </c>
      <c r="J2562" s="12">
        <f t="shared" si="1214"/>
        <v>0.16551871576433014</v>
      </c>
      <c r="K2562" s="24">
        <f t="shared" si="1215"/>
        <v>698.44123069443594</v>
      </c>
      <c r="L2562" s="12">
        <f t="shared" si="1228"/>
        <v>0.14713746778048239</v>
      </c>
      <c r="M2562" s="24">
        <f t="shared" si="1229"/>
        <v>824.84498939915704</v>
      </c>
      <c r="N2562" s="12">
        <f t="shared" si="1216"/>
        <v>0.52436633493922769</v>
      </c>
      <c r="O2562" s="24">
        <f t="shared" si="1217"/>
        <v>734.88760203493689</v>
      </c>
      <c r="P2562" s="12">
        <f t="shared" si="1230"/>
        <v>0.21596187631986025</v>
      </c>
      <c r="Q2562" s="24">
        <f t="shared" si="1231"/>
        <v>703.41023643418066</v>
      </c>
      <c r="R2562" s="12">
        <f t="shared" si="1218"/>
        <v>0.20342105109069383</v>
      </c>
      <c r="S2562" s="24">
        <f t="shared" si="1219"/>
        <v>1041.8915545999344</v>
      </c>
      <c r="T2562" s="12">
        <f t="shared" si="1232"/>
        <v>0.12902429831449333</v>
      </c>
      <c r="W2562" s="24">
        <f t="shared" si="1233"/>
        <v>892.09060621753861</v>
      </c>
      <c r="X2562" s="24">
        <f t="shared" si="1234"/>
        <v>655.62097547721476</v>
      </c>
      <c r="Y2562" s="13">
        <f t="shared" si="1220"/>
        <v>0.3734152510922511</v>
      </c>
      <c r="Z2562" s="24">
        <f t="shared" si="1221"/>
        <v>2451.1016087082367</v>
      </c>
      <c r="AA2562" s="24">
        <f t="shared" si="1222"/>
        <v>19531.914996015126</v>
      </c>
      <c r="AB2562" s="24">
        <f t="shared" si="1235"/>
        <v>824.84498939915704</v>
      </c>
      <c r="AC2562" s="24">
        <f t="shared" si="1236"/>
        <v>703.41023643418066</v>
      </c>
      <c r="AE2562" s="14">
        <f t="shared" si="1237"/>
        <v>212</v>
      </c>
      <c r="AF2562" s="24">
        <f t="shared" si="1241"/>
        <v>500</v>
      </c>
      <c r="AG2562" s="3">
        <f t="shared" si="1238"/>
        <v>-1</v>
      </c>
      <c r="AH2562" s="3">
        <f>IF(AC2562&lt;=450,AthetaR30_0,IF(AC2562&gt;=650,AthetaR30_2,(IF(AC2562&lt;=550,AthetaR30_0+(AthetaR30_1-AthetaR30_0)/100*(AC2562-450),AthetaR30_1+(AthetaR30_2-AthetaR30_1)/100*(AC2562-450)))))</f>
        <v>0</v>
      </c>
      <c r="AI2562" s="3">
        <f>IF(AD2562&lt;=450,AthetaR60_0,IF(AD2562&gt;=650,AthetaR60_2,(IF(AD2562&lt;=550,AthetaR60_0+(AthetaR60_1-AthetaR60_0)/100*(AD2562-450),AthetaR60_1+(AthetaR60_2-AthetaR60_1)/100*(AD2562-450)))))</f>
        <v>0.5</v>
      </c>
      <c r="AJ2562" s="3">
        <f>IF(AE2562&lt;=450,AthetaR90_0,IF(AE2562&gt;=650,AthetaR90_2,(IF(AE2562&lt;=550,AthetaR90_0+(AthetaR90_1-AthetaR90_0)/100*(AE2562-450),AthetaR90_1+(AthetaR90_2-AthetaR90_1)/100*(AE2562-450)))))</f>
        <v>1.3</v>
      </c>
      <c r="AK2562" s="3">
        <f>IF(AF2562&lt;=450,AthetaR120_0,IF(AF2562&gt;=650,AthetaR120_2,(IF(AF2562&lt;=550,AthetaR120_0+(AthetaR120_1-AthetaR120_0)/100*(AF2562-450),AthetaR120_1+(AthetaR120_2-AthetaR120_1)/100*(AF2562-450)))))</f>
        <v>1.54</v>
      </c>
      <c r="AL2562" s="24">
        <f t="shared" si="1239"/>
        <v>824.84498939915704</v>
      </c>
      <c r="AM2562" s="14">
        <f t="shared" si="1240"/>
        <v>675.83018183187062</v>
      </c>
    </row>
    <row r="2563" spans="2:39" x14ac:dyDescent="0.25">
      <c r="B2563" s="3">
        <f t="shared" si="1223"/>
        <v>12725</v>
      </c>
      <c r="C2563" s="14">
        <f t="shared" si="1224"/>
        <v>212.08333333333334</v>
      </c>
      <c r="D2563" s="11">
        <f t="shared" si="1225"/>
        <v>1134.2990854024977</v>
      </c>
      <c r="E2563" s="11">
        <f t="shared" si="1211"/>
        <v>990.34846891452025</v>
      </c>
      <c r="F2563" s="11">
        <f t="shared" si="1226"/>
        <v>539.30858773437399</v>
      </c>
      <c r="G2563" s="11">
        <f t="shared" si="1212"/>
        <v>825.0609512754769</v>
      </c>
      <c r="H2563" s="11">
        <f t="shared" si="1213"/>
        <v>703.53926073249511</v>
      </c>
      <c r="I2563" s="24">
        <f t="shared" si="1227"/>
        <v>539.30858773437399</v>
      </c>
      <c r="J2563" s="12">
        <f t="shared" si="1214"/>
        <v>0.16548779464686597</v>
      </c>
      <c r="K2563" s="24">
        <f t="shared" si="1215"/>
        <v>698.57173326945781</v>
      </c>
      <c r="L2563" s="12">
        <f t="shared" si="1228"/>
        <v>0.14708984285877383</v>
      </c>
      <c r="M2563" s="24">
        <f t="shared" si="1229"/>
        <v>825.0609512754769</v>
      </c>
      <c r="N2563" s="12">
        <f t="shared" si="1216"/>
        <v>0.52467760399015684</v>
      </c>
      <c r="O2563" s="24">
        <f t="shared" si="1217"/>
        <v>734.45162427509854</v>
      </c>
      <c r="P2563" s="12">
        <f t="shared" si="1230"/>
        <v>0.215960574061342</v>
      </c>
      <c r="Q2563" s="24">
        <f t="shared" si="1231"/>
        <v>703.53926073249511</v>
      </c>
      <c r="R2563" s="12">
        <f t="shared" si="1218"/>
        <v>0.20314664318647482</v>
      </c>
      <c r="S2563" s="24">
        <f t="shared" si="1219"/>
        <v>1043.2989284725058</v>
      </c>
      <c r="T2563" s="12">
        <f t="shared" si="1232"/>
        <v>0.12884069608938048</v>
      </c>
      <c r="W2563" s="24">
        <f t="shared" si="1233"/>
        <v>892.4640214686309</v>
      </c>
      <c r="X2563" s="24">
        <f t="shared" si="1234"/>
        <v>655.36514412259976</v>
      </c>
      <c r="Y2563" s="13">
        <f t="shared" si="1220"/>
        <v>0.37319130245987114</v>
      </c>
      <c r="Z2563" s="24">
        <f t="shared" si="1221"/>
        <v>2447.1111861472336</v>
      </c>
      <c r="AA2563" s="24">
        <f t="shared" si="1222"/>
        <v>19514.148627661558</v>
      </c>
      <c r="AB2563" s="24">
        <f t="shared" si="1235"/>
        <v>825.0609512754769</v>
      </c>
      <c r="AC2563" s="24">
        <f t="shared" si="1236"/>
        <v>703.53926073249511</v>
      </c>
      <c r="AE2563" s="14">
        <f t="shared" si="1237"/>
        <v>212.08333333333334</v>
      </c>
      <c r="AF2563" s="24">
        <f t="shared" si="1241"/>
        <v>500</v>
      </c>
      <c r="AG2563" s="3">
        <f t="shared" si="1238"/>
        <v>-1</v>
      </c>
      <c r="AH2563" s="3">
        <f>IF(AC2563&lt;=450,AthetaR30_0,IF(AC2563&gt;=650,AthetaR30_2,(IF(AC2563&lt;=550,AthetaR30_0+(AthetaR30_1-AthetaR30_0)/100*(AC2563-450),AthetaR30_1+(AthetaR30_2-AthetaR30_1)/100*(AC2563-450)))))</f>
        <v>0</v>
      </c>
      <c r="AI2563" s="3">
        <f>IF(AD2563&lt;=450,AthetaR60_0,IF(AD2563&gt;=650,AthetaR60_2,(IF(AD2563&lt;=550,AthetaR60_0+(AthetaR60_1-AthetaR60_0)/100*(AD2563-450),AthetaR60_1+(AthetaR60_2-AthetaR60_1)/100*(AD2563-450)))))</f>
        <v>0.5</v>
      </c>
      <c r="AJ2563" s="3">
        <f>IF(AE2563&lt;=450,AthetaR90_0,IF(AE2563&gt;=650,AthetaR90_2,(IF(AE2563&lt;=550,AthetaR90_0+(AthetaR90_1-AthetaR90_0)/100*(AE2563-450),AthetaR90_1+(AthetaR90_2-AthetaR90_1)/100*(AE2563-450)))))</f>
        <v>1.3</v>
      </c>
      <c r="AK2563" s="3">
        <f>IF(AF2563&lt;=450,AthetaR120_0,IF(AF2563&gt;=650,AthetaR120_2,(IF(AF2563&lt;=550,AthetaR120_0+(AthetaR120_1-AthetaR120_0)/100*(AF2563-450),AthetaR120_1+(AthetaR120_2-AthetaR120_1)/100*(AF2563-450)))))</f>
        <v>1.54</v>
      </c>
      <c r="AL2563" s="24">
        <f t="shared" si="1239"/>
        <v>825.0609512754769</v>
      </c>
      <c r="AM2563" s="14">
        <f t="shared" si="1240"/>
        <v>675.92787597968083</v>
      </c>
    </row>
    <row r="2564" spans="2:39" x14ac:dyDescent="0.25">
      <c r="B2564" s="3">
        <f t="shared" si="1223"/>
        <v>12730</v>
      </c>
      <c r="C2564" s="14">
        <f t="shared" si="1224"/>
        <v>212.16666666666666</v>
      </c>
      <c r="D2564" s="11">
        <f t="shared" si="1225"/>
        <v>1134.35791209986</v>
      </c>
      <c r="E2564" s="11">
        <f t="shared" si="1211"/>
        <v>990.5622672631722</v>
      </c>
      <c r="F2564" s="11">
        <f t="shared" si="1226"/>
        <v>539.45567757723279</v>
      </c>
      <c r="G2564" s="11">
        <f t="shared" si="1212"/>
        <v>825.27691184953824</v>
      </c>
      <c r="H2564" s="11">
        <f t="shared" si="1213"/>
        <v>703.66810142858446</v>
      </c>
      <c r="I2564" s="24">
        <f t="shared" si="1227"/>
        <v>539.45567757723279</v>
      </c>
      <c r="J2564" s="12">
        <f t="shared" si="1214"/>
        <v>0.16545687559257125</v>
      </c>
      <c r="K2564" s="24">
        <f t="shared" si="1215"/>
        <v>698.70227590948036</v>
      </c>
      <c r="L2564" s="12">
        <f t="shared" si="1228"/>
        <v>0.14704223259527804</v>
      </c>
      <c r="M2564" s="24">
        <f t="shared" si="1229"/>
        <v>825.27691184953824</v>
      </c>
      <c r="N2564" s="12">
        <f t="shared" si="1216"/>
        <v>0.52498781234017655</v>
      </c>
      <c r="O2564" s="24">
        <f t="shared" si="1217"/>
        <v>734.01764653089117</v>
      </c>
      <c r="P2564" s="12">
        <f t="shared" si="1230"/>
        <v>0.21595875462502212</v>
      </c>
      <c r="Q2564" s="24">
        <f t="shared" si="1231"/>
        <v>703.66810142858446</v>
      </c>
      <c r="R2564" s="12">
        <f t="shared" si="1218"/>
        <v>0.20287131371965963</v>
      </c>
      <c r="S2564" s="24">
        <f t="shared" si="1219"/>
        <v>1044.7148553102554</v>
      </c>
      <c r="T2564" s="12">
        <f t="shared" si="1232"/>
        <v>0.12865661894745056</v>
      </c>
      <c r="W2564" s="24">
        <f t="shared" si="1233"/>
        <v>892.83721277109078</v>
      </c>
      <c r="X2564" s="24">
        <f t="shared" si="1234"/>
        <v>655.11064572154578</v>
      </c>
      <c r="Y2564" s="13">
        <f t="shared" si="1220"/>
        <v>0.37296652565786947</v>
      </c>
      <c r="Z2564" s="24">
        <f t="shared" si="1221"/>
        <v>2443.1263623020359</v>
      </c>
      <c r="AA2564" s="24">
        <f t="shared" si="1222"/>
        <v>19496.382873511477</v>
      </c>
      <c r="AB2564" s="24">
        <f t="shared" si="1235"/>
        <v>825.27691184953824</v>
      </c>
      <c r="AC2564" s="24">
        <f t="shared" si="1236"/>
        <v>703.66810142858446</v>
      </c>
      <c r="AE2564" s="14">
        <f t="shared" si="1237"/>
        <v>212.16666666666666</v>
      </c>
      <c r="AF2564" s="24">
        <f t="shared" si="1241"/>
        <v>500</v>
      </c>
      <c r="AG2564" s="3">
        <f t="shared" si="1238"/>
        <v>-1</v>
      </c>
      <c r="AH2564" s="3">
        <f>IF(AC2564&lt;=450,AthetaR30_0,IF(AC2564&gt;=650,AthetaR30_2,(IF(AC2564&lt;=550,AthetaR30_0+(AthetaR30_1-AthetaR30_0)/100*(AC2564-450),AthetaR30_1+(AthetaR30_2-AthetaR30_1)/100*(AC2564-450)))))</f>
        <v>0</v>
      </c>
      <c r="AI2564" s="3">
        <f>IF(AD2564&lt;=450,AthetaR60_0,IF(AD2564&gt;=650,AthetaR60_2,(IF(AD2564&lt;=550,AthetaR60_0+(AthetaR60_1-AthetaR60_0)/100*(AD2564-450),AthetaR60_1+(AthetaR60_2-AthetaR60_1)/100*(AD2564-450)))))</f>
        <v>0.5</v>
      </c>
      <c r="AJ2564" s="3">
        <f>IF(AE2564&lt;=450,AthetaR90_0,IF(AE2564&gt;=650,AthetaR90_2,(IF(AE2564&lt;=550,AthetaR90_0+(AthetaR90_1-AthetaR90_0)/100*(AE2564-450),AthetaR90_1+(AthetaR90_2-AthetaR90_1)/100*(AE2564-450)))))</f>
        <v>1.3</v>
      </c>
      <c r="AK2564" s="3">
        <f>IF(AF2564&lt;=450,AthetaR120_0,IF(AF2564&gt;=650,AthetaR120_2,(IF(AF2564&lt;=550,AthetaR120_0+(AthetaR120_1-AthetaR120_0)/100*(AF2564-450),AthetaR120_1+(AthetaR120_2-AthetaR120_1)/100*(AF2564-450)))))</f>
        <v>1.54</v>
      </c>
      <c r="AL2564" s="24">
        <f t="shared" si="1239"/>
        <v>825.27691184953824</v>
      </c>
      <c r="AM2564" s="14">
        <f t="shared" si="1240"/>
        <v>676.02539986047145</v>
      </c>
    </row>
    <row r="2565" spans="2:39" x14ac:dyDescent="0.25">
      <c r="B2565" s="3">
        <f t="shared" si="1223"/>
        <v>12735</v>
      </c>
      <c r="C2565" s="14">
        <f t="shared" si="1224"/>
        <v>212.25</v>
      </c>
      <c r="D2565" s="11">
        <f t="shared" si="1225"/>
        <v>1134.4167157098207</v>
      </c>
      <c r="E2565" s="11">
        <f t="shared" si="1211"/>
        <v>990.77606561182438</v>
      </c>
      <c r="F2565" s="11">
        <f t="shared" si="1226"/>
        <v>539.60271980982805</v>
      </c>
      <c r="G2565" s="11">
        <f t="shared" si="1212"/>
        <v>825.49287060416327</v>
      </c>
      <c r="H2565" s="11">
        <f t="shared" si="1213"/>
        <v>703.79675804753197</v>
      </c>
      <c r="I2565" s="24">
        <f t="shared" si="1227"/>
        <v>539.60271980982805</v>
      </c>
      <c r="J2565" s="12">
        <f t="shared" si="1214"/>
        <v>0.16542595861141773</v>
      </c>
      <c r="K2565" s="24">
        <f t="shared" si="1215"/>
        <v>698.83285858995896</v>
      </c>
      <c r="L2565" s="12">
        <f t="shared" si="1228"/>
        <v>0.14699463699610801</v>
      </c>
      <c r="M2565" s="24">
        <f t="shared" si="1229"/>
        <v>825.49287060416327</v>
      </c>
      <c r="N2565" s="12">
        <f t="shared" si="1216"/>
        <v>0.52529696466271902</v>
      </c>
      <c r="O2565" s="24">
        <f t="shared" si="1217"/>
        <v>733.5856561036137</v>
      </c>
      <c r="P2565" s="12">
        <f t="shared" si="1230"/>
        <v>0.21595642079818175</v>
      </c>
      <c r="Q2565" s="24">
        <f t="shared" si="1231"/>
        <v>703.79675804753197</v>
      </c>
      <c r="R2565" s="12">
        <f t="shared" si="1218"/>
        <v>0.20259505990512361</v>
      </c>
      <c r="S2565" s="24">
        <f t="shared" si="1219"/>
        <v>1046.1394036877782</v>
      </c>
      <c r="T2565" s="12">
        <f t="shared" si="1232"/>
        <v>0.12847206518550025</v>
      </c>
      <c r="W2565" s="24">
        <f t="shared" si="1233"/>
        <v>893.21017929674861</v>
      </c>
      <c r="X2565" s="24">
        <f t="shared" si="1234"/>
        <v>654.8574705808071</v>
      </c>
      <c r="Y2565" s="13">
        <f t="shared" si="1220"/>
        <v>0.37274093082984844</v>
      </c>
      <c r="Z2565" s="24">
        <f t="shared" si="1221"/>
        <v>2439.1471578768942</v>
      </c>
      <c r="AA2565" s="24">
        <f t="shared" si="1222"/>
        <v>19478.617960958363</v>
      </c>
      <c r="AB2565" s="24">
        <f t="shared" si="1235"/>
        <v>825.49287060416327</v>
      </c>
      <c r="AC2565" s="24">
        <f t="shared" si="1236"/>
        <v>703.79675804753197</v>
      </c>
      <c r="AE2565" s="14">
        <f t="shared" si="1237"/>
        <v>212.25</v>
      </c>
      <c r="AF2565" s="24">
        <f t="shared" si="1241"/>
        <v>500</v>
      </c>
      <c r="AG2565" s="3">
        <f t="shared" si="1238"/>
        <v>-1</v>
      </c>
      <c r="AH2565" s="3">
        <f>IF(AC2565&lt;=450,AthetaR30_0,IF(AC2565&gt;=650,AthetaR30_2,(IF(AC2565&lt;=550,AthetaR30_0+(AthetaR30_1-AthetaR30_0)/100*(AC2565-450),AthetaR30_1+(AthetaR30_2-AthetaR30_1)/100*(AC2565-450)))))</f>
        <v>0</v>
      </c>
      <c r="AI2565" s="3">
        <f>IF(AD2565&lt;=450,AthetaR60_0,IF(AD2565&gt;=650,AthetaR60_2,(IF(AD2565&lt;=550,AthetaR60_0+(AthetaR60_1-AthetaR60_0)/100*(AD2565-450),AthetaR60_1+(AthetaR60_2-AthetaR60_1)/100*(AD2565-450)))))</f>
        <v>0.5</v>
      </c>
      <c r="AJ2565" s="3">
        <f>IF(AE2565&lt;=450,AthetaR90_0,IF(AE2565&gt;=650,AthetaR90_2,(IF(AE2565&lt;=550,AthetaR90_0+(AthetaR90_1-AthetaR90_0)/100*(AE2565-450),AthetaR90_1+(AthetaR90_2-AthetaR90_1)/100*(AE2565-450)))))</f>
        <v>1.3</v>
      </c>
      <c r="AK2565" s="3">
        <f>IF(AF2565&lt;=450,AthetaR120_0,IF(AF2565&gt;=650,AthetaR120_2,(IF(AF2565&lt;=550,AthetaR120_0+(AthetaR120_1-AthetaR120_0)/100*(AF2565-450),AthetaR120_1+(AthetaR120_2-AthetaR120_1)/100*(AF2565-450)))))</f>
        <v>1.54</v>
      </c>
      <c r="AL2565" s="24">
        <f t="shared" si="1239"/>
        <v>825.49287060416327</v>
      </c>
      <c r="AM2565" s="14">
        <f t="shared" si="1240"/>
        <v>676.12275310549785</v>
      </c>
    </row>
    <row r="2566" spans="2:39" x14ac:dyDescent="0.25">
      <c r="B2566" s="3">
        <f t="shared" si="1223"/>
        <v>12740</v>
      </c>
      <c r="C2566" s="14">
        <f t="shared" si="1224"/>
        <v>212.33333333333334</v>
      </c>
      <c r="D2566" s="11">
        <f t="shared" si="1225"/>
        <v>1134.4754962504946</v>
      </c>
      <c r="E2566" s="11">
        <f t="shared" si="1211"/>
        <v>990.98986396047644</v>
      </c>
      <c r="F2566" s="11">
        <f t="shared" si="1226"/>
        <v>539.7497144468241</v>
      </c>
      <c r="G2566" s="11">
        <f t="shared" si="1212"/>
        <v>825.70882702496147</v>
      </c>
      <c r="H2566" s="11">
        <f t="shared" si="1213"/>
        <v>703.92523011271749</v>
      </c>
      <c r="I2566" s="24">
        <f t="shared" si="1227"/>
        <v>539.7497144468241</v>
      </c>
      <c r="J2566" s="12">
        <f t="shared" si="1214"/>
        <v>0.16539504371336883</v>
      </c>
      <c r="K2566" s="24">
        <f t="shared" si="1215"/>
        <v>698.96348128633156</v>
      </c>
      <c r="L2566" s="12">
        <f t="shared" si="1228"/>
        <v>0.1469470560673351</v>
      </c>
      <c r="M2566" s="24">
        <f t="shared" si="1229"/>
        <v>825.70882702496147</v>
      </c>
      <c r="N2566" s="12">
        <f t="shared" si="1216"/>
        <v>0.52560506560843701</v>
      </c>
      <c r="O2566" s="24">
        <f t="shared" si="1217"/>
        <v>733.155640395624</v>
      </c>
      <c r="P2566" s="12">
        <f t="shared" si="1230"/>
        <v>0.21595357535333864</v>
      </c>
      <c r="Q2566" s="24">
        <f t="shared" si="1231"/>
        <v>703.92523011271749</v>
      </c>
      <c r="R2566" s="12">
        <f t="shared" si="1218"/>
        <v>0.20231787896348727</v>
      </c>
      <c r="S2566" s="24">
        <f t="shared" si="1219"/>
        <v>1047.5726428383789</v>
      </c>
      <c r="T2566" s="12">
        <f t="shared" si="1232"/>
        <v>0.12828703310114437</v>
      </c>
      <c r="W2566" s="24">
        <f t="shared" si="1233"/>
        <v>893.58292022757848</v>
      </c>
      <c r="X2566" s="24">
        <f t="shared" si="1234"/>
        <v>654.60560909507672</v>
      </c>
      <c r="Y2566" s="13">
        <f t="shared" si="1220"/>
        <v>0.37251452805756136</v>
      </c>
      <c r="Z2566" s="24">
        <f t="shared" si="1221"/>
        <v>2435.1735933224491</v>
      </c>
      <c r="AA2566" s="24">
        <f t="shared" si="1222"/>
        <v>19460.854116231349</v>
      </c>
      <c r="AB2566" s="24">
        <f t="shared" si="1235"/>
        <v>825.70882702496147</v>
      </c>
      <c r="AC2566" s="24">
        <f t="shared" si="1236"/>
        <v>703.92523011271749</v>
      </c>
      <c r="AE2566" s="14">
        <f t="shared" si="1237"/>
        <v>212.33333333333334</v>
      </c>
      <c r="AF2566" s="24">
        <f t="shared" si="1241"/>
        <v>500</v>
      </c>
      <c r="AG2566" s="3">
        <f t="shared" si="1238"/>
        <v>-1</v>
      </c>
      <c r="AH2566" s="3">
        <f>IF(AC2566&lt;=450,AthetaR30_0,IF(AC2566&gt;=650,AthetaR30_2,(IF(AC2566&lt;=550,AthetaR30_0+(AthetaR30_1-AthetaR30_0)/100*(AC2566-450),AthetaR30_1+(AthetaR30_2-AthetaR30_1)/100*(AC2566-450)))))</f>
        <v>0</v>
      </c>
      <c r="AI2566" s="3">
        <f>IF(AD2566&lt;=450,AthetaR60_0,IF(AD2566&gt;=650,AthetaR60_2,(IF(AD2566&lt;=550,AthetaR60_0+(AthetaR60_1-AthetaR60_0)/100*(AD2566-450),AthetaR60_1+(AthetaR60_2-AthetaR60_1)/100*(AD2566-450)))))</f>
        <v>0.5</v>
      </c>
      <c r="AJ2566" s="3">
        <f>IF(AE2566&lt;=450,AthetaR90_0,IF(AE2566&gt;=650,AthetaR90_2,(IF(AE2566&lt;=550,AthetaR90_0+(AthetaR90_1-AthetaR90_0)/100*(AE2566-450),AthetaR90_1+(AthetaR90_2-AthetaR90_1)/100*(AE2566-450)))))</f>
        <v>1.3</v>
      </c>
      <c r="AK2566" s="3">
        <f>IF(AF2566&lt;=450,AthetaR120_0,IF(AF2566&gt;=650,AthetaR120_2,(IF(AF2566&lt;=550,AthetaR120_0+(AthetaR120_1-AthetaR120_0)/100*(AF2566-450),AthetaR120_1+(AthetaR120_2-AthetaR120_1)/100*(AF2566-450)))))</f>
        <v>1.54</v>
      </c>
      <c r="AL2566" s="24">
        <f t="shared" si="1239"/>
        <v>825.70882702496147</v>
      </c>
      <c r="AM2566" s="14">
        <f t="shared" si="1240"/>
        <v>676.21993534375417</v>
      </c>
    </row>
    <row r="2567" spans="2:39" x14ac:dyDescent="0.25">
      <c r="B2567" s="3">
        <f t="shared" si="1223"/>
        <v>12745</v>
      </c>
      <c r="C2567" s="14">
        <f t="shared" si="1224"/>
        <v>212.41666666666666</v>
      </c>
      <c r="D2567" s="11">
        <f t="shared" si="1225"/>
        <v>1134.5342537399758</v>
      </c>
      <c r="E2567" s="11">
        <f t="shared" si="1211"/>
        <v>991.2036623091285</v>
      </c>
      <c r="F2567" s="11">
        <f t="shared" si="1226"/>
        <v>539.89666150289145</v>
      </c>
      <c r="G2567" s="11">
        <f t="shared" si="1212"/>
        <v>825.92478060031476</v>
      </c>
      <c r="H2567" s="11">
        <f t="shared" si="1213"/>
        <v>704.05351714581866</v>
      </c>
      <c r="I2567" s="24">
        <f t="shared" si="1227"/>
        <v>539.89666150289145</v>
      </c>
      <c r="J2567" s="12">
        <f t="shared" si="1214"/>
        <v>0.16536413090838006</v>
      </c>
      <c r="K2567" s="24">
        <f t="shared" si="1215"/>
        <v>699.09414397401724</v>
      </c>
      <c r="L2567" s="12">
        <f t="shared" si="1228"/>
        <v>0.14689948981501247</v>
      </c>
      <c r="M2567" s="24">
        <f t="shared" si="1229"/>
        <v>825.92478060031476</v>
      </c>
      <c r="N2567" s="12">
        <f t="shared" si="1216"/>
        <v>0.52591211980530017</v>
      </c>
      <c r="O2567" s="24">
        <f t="shared" si="1217"/>
        <v>732.7275869093861</v>
      </c>
      <c r="P2567" s="12">
        <f t="shared" si="1230"/>
        <v>0.21595022104839512</v>
      </c>
      <c r="Q2567" s="24">
        <f t="shared" si="1231"/>
        <v>704.05351714581866</v>
      </c>
      <c r="R2567" s="12">
        <f t="shared" si="1218"/>
        <v>0.2020397681214062</v>
      </c>
      <c r="S2567" s="24">
        <f t="shared" si="1219"/>
        <v>1049.0146426612348</v>
      </c>
      <c r="T2567" s="12">
        <f t="shared" si="1232"/>
        <v>0.12810152099298838</v>
      </c>
      <c r="W2567" s="24">
        <f t="shared" si="1233"/>
        <v>893.95543475563602</v>
      </c>
      <c r="X2567" s="24">
        <f t="shared" si="1234"/>
        <v>654.35505174603372</v>
      </c>
      <c r="Y2567" s="13">
        <f t="shared" si="1220"/>
        <v>0.37228732736124198</v>
      </c>
      <c r="Z2567" s="24">
        <f t="shared" si="1221"/>
        <v>2431.2056888373122</v>
      </c>
      <c r="AA2567" s="24">
        <f t="shared" si="1222"/>
        <v>19443.091564398226</v>
      </c>
      <c r="AB2567" s="24">
        <f t="shared" si="1235"/>
        <v>825.92478060031476</v>
      </c>
      <c r="AC2567" s="24">
        <f t="shared" si="1236"/>
        <v>704.05351714581866</v>
      </c>
      <c r="AE2567" s="14">
        <f t="shared" si="1237"/>
        <v>212.41666666666666</v>
      </c>
      <c r="AF2567" s="24">
        <f t="shared" si="1241"/>
        <v>500</v>
      </c>
      <c r="AG2567" s="3">
        <f t="shared" si="1238"/>
        <v>-1</v>
      </c>
      <c r="AH2567" s="3">
        <f>IF(AC2567&lt;=450,AthetaR30_0,IF(AC2567&gt;=650,AthetaR30_2,(IF(AC2567&lt;=550,AthetaR30_0+(AthetaR30_1-AthetaR30_0)/100*(AC2567-450),AthetaR30_1+(AthetaR30_2-AthetaR30_1)/100*(AC2567-450)))))</f>
        <v>0</v>
      </c>
      <c r="AI2567" s="3">
        <f>IF(AD2567&lt;=450,AthetaR60_0,IF(AD2567&gt;=650,AthetaR60_2,(IF(AD2567&lt;=550,AthetaR60_0+(AthetaR60_1-AthetaR60_0)/100*(AD2567-450),AthetaR60_1+(AthetaR60_2-AthetaR60_1)/100*(AD2567-450)))))</f>
        <v>0.5</v>
      </c>
      <c r="AJ2567" s="3">
        <f>IF(AE2567&lt;=450,AthetaR90_0,IF(AE2567&gt;=650,AthetaR90_2,(IF(AE2567&lt;=550,AthetaR90_0+(AthetaR90_1-AthetaR90_0)/100*(AE2567-450),AthetaR90_1+(AthetaR90_2-AthetaR90_1)/100*(AE2567-450)))))</f>
        <v>1.3</v>
      </c>
      <c r="AK2567" s="3">
        <f>IF(AF2567&lt;=450,AthetaR120_0,IF(AF2567&gt;=650,AthetaR120_2,(IF(AF2567&lt;=550,AthetaR120_0+(AthetaR120_1-AthetaR120_0)/100*(AF2567-450),AthetaR120_1+(AthetaR120_2-AthetaR120_1)/100*(AF2567-450)))))</f>
        <v>1.54</v>
      </c>
      <c r="AL2567" s="24">
        <f t="shared" si="1239"/>
        <v>825.92478060031476</v>
      </c>
      <c r="AM2567" s="14">
        <f t="shared" si="1240"/>
        <v>676.31694620197709</v>
      </c>
    </row>
    <row r="2568" spans="2:39" x14ac:dyDescent="0.25">
      <c r="B2568" s="3">
        <f t="shared" si="1223"/>
        <v>12750</v>
      </c>
      <c r="C2568" s="14">
        <f t="shared" si="1224"/>
        <v>212.5</v>
      </c>
      <c r="D2568" s="11">
        <f t="shared" si="1225"/>
        <v>1134.5929881963361</v>
      </c>
      <c r="E2568" s="11">
        <f t="shared" si="1211"/>
        <v>991.41746065778057</v>
      </c>
      <c r="F2568" s="11">
        <f t="shared" si="1226"/>
        <v>540.04356099270649</v>
      </c>
      <c r="G2568" s="11">
        <f t="shared" si="1212"/>
        <v>826.14073082136315</v>
      </c>
      <c r="H2568" s="11">
        <f t="shared" si="1213"/>
        <v>704.18161866681169</v>
      </c>
      <c r="I2568" s="24">
        <f t="shared" si="1227"/>
        <v>540.04356099270649</v>
      </c>
      <c r="J2568" s="12">
        <f t="shared" si="1214"/>
        <v>0.16533322020639826</v>
      </c>
      <c r="K2568" s="24">
        <f t="shared" si="1215"/>
        <v>699.22484662841794</v>
      </c>
      <c r="L2568" s="12">
        <f t="shared" si="1228"/>
        <v>0.14685193824519321</v>
      </c>
      <c r="M2568" s="24">
        <f t="shared" si="1229"/>
        <v>826.14073082136315</v>
      </c>
      <c r="N2568" s="12">
        <f t="shared" si="1216"/>
        <v>0.52621813185869226</v>
      </c>
      <c r="O2568" s="24">
        <f t="shared" si="1217"/>
        <v>732.30148324652828</v>
      </c>
      <c r="P2568" s="12">
        <f t="shared" si="1230"/>
        <v>0.21594636062677383</v>
      </c>
      <c r="Q2568" s="24">
        <f t="shared" si="1231"/>
        <v>704.18161866681169</v>
      </c>
      <c r="R2568" s="12">
        <f t="shared" si="1218"/>
        <v>0.20176072461186451</v>
      </c>
      <c r="S2568" s="24">
        <f t="shared" si="1219"/>
        <v>1050.4654737286387</v>
      </c>
      <c r="T2568" s="12">
        <f t="shared" si="1232"/>
        <v>0.12791552716079865</v>
      </c>
      <c r="W2568" s="24">
        <f t="shared" si="1233"/>
        <v>894.3277220829973</v>
      </c>
      <c r="X2568" s="24">
        <f t="shared" si="1234"/>
        <v>654.10578910140259</v>
      </c>
      <c r="Y2568" s="13">
        <f t="shared" si="1220"/>
        <v>0.37205933869990848</v>
      </c>
      <c r="Z2568" s="24">
        <f t="shared" si="1221"/>
        <v>2427.2434643695815</v>
      </c>
      <c r="AA2568" s="24">
        <f t="shared" si="1222"/>
        <v>19425.330529367107</v>
      </c>
      <c r="AB2568" s="24">
        <f t="shared" si="1235"/>
        <v>826.14073082136315</v>
      </c>
      <c r="AC2568" s="24">
        <f t="shared" si="1236"/>
        <v>704.18161866681169</v>
      </c>
      <c r="AE2568" s="14">
        <f t="shared" si="1237"/>
        <v>212.5</v>
      </c>
      <c r="AF2568" s="24">
        <f t="shared" si="1241"/>
        <v>500</v>
      </c>
      <c r="AG2568" s="3">
        <f t="shared" si="1238"/>
        <v>-1</v>
      </c>
      <c r="AH2568" s="3">
        <f>IF(AC2568&lt;=450,AthetaR30_0,IF(AC2568&gt;=650,AthetaR30_2,(IF(AC2568&lt;=550,AthetaR30_0+(AthetaR30_1-AthetaR30_0)/100*(AC2568-450),AthetaR30_1+(AthetaR30_2-AthetaR30_1)/100*(AC2568-450)))))</f>
        <v>0</v>
      </c>
      <c r="AI2568" s="3">
        <f>IF(AD2568&lt;=450,AthetaR60_0,IF(AD2568&gt;=650,AthetaR60_2,(IF(AD2568&lt;=550,AthetaR60_0+(AthetaR60_1-AthetaR60_0)/100*(AD2568-450),AthetaR60_1+(AthetaR60_2-AthetaR60_1)/100*(AD2568-450)))))</f>
        <v>0.5</v>
      </c>
      <c r="AJ2568" s="3">
        <f>IF(AE2568&lt;=450,AthetaR90_0,IF(AE2568&gt;=650,AthetaR90_2,(IF(AE2568&lt;=550,AthetaR90_0+(AthetaR90_1-AthetaR90_0)/100*(AE2568-450),AthetaR90_1+(AthetaR90_2-AthetaR90_1)/100*(AE2568-450)))))</f>
        <v>1.3</v>
      </c>
      <c r="AK2568" s="3">
        <f>IF(AF2568&lt;=450,AthetaR120_0,IF(AF2568&gt;=650,AthetaR120_2,(IF(AF2568&lt;=550,AthetaR120_0+(AthetaR120_1-AthetaR120_0)/100*(AF2568-450),AthetaR120_1+(AthetaR120_2-AthetaR120_1)/100*(AF2568-450)))))</f>
        <v>1.54</v>
      </c>
      <c r="AL2568" s="24">
        <f t="shared" si="1239"/>
        <v>826.14073082136315</v>
      </c>
      <c r="AM2568" s="14">
        <f t="shared" si="1240"/>
        <v>676.41378530465147</v>
      </c>
    </row>
    <row r="2569" spans="2:39" x14ac:dyDescent="0.25">
      <c r="B2569" s="3">
        <f t="shared" si="1223"/>
        <v>12755</v>
      </c>
      <c r="C2569" s="14">
        <f t="shared" si="1224"/>
        <v>212.58333333333334</v>
      </c>
      <c r="D2569" s="11">
        <f t="shared" si="1225"/>
        <v>1134.651699637627</v>
      </c>
      <c r="E2569" s="11">
        <f t="shared" si="1211"/>
        <v>991.63125900643263</v>
      </c>
      <c r="F2569" s="11">
        <f t="shared" si="1226"/>
        <v>540.19041293095165</v>
      </c>
      <c r="G2569" s="11">
        <f t="shared" si="1212"/>
        <v>826.35667718198988</v>
      </c>
      <c r="H2569" s="11">
        <f t="shared" si="1213"/>
        <v>704.30953419397247</v>
      </c>
      <c r="I2569" s="24">
        <f t="shared" si="1227"/>
        <v>540.19041293095165</v>
      </c>
      <c r="J2569" s="12">
        <f t="shared" si="1214"/>
        <v>0.16530231161736236</v>
      </c>
      <c r="K2569" s="24">
        <f t="shared" si="1215"/>
        <v>699.35558922491691</v>
      </c>
      <c r="L2569" s="12">
        <f t="shared" si="1228"/>
        <v>0.14680440136388556</v>
      </c>
      <c r="M2569" s="24">
        <f t="shared" si="1229"/>
        <v>826.35667718198988</v>
      </c>
      <c r="N2569" s="12">
        <f t="shared" si="1216"/>
        <v>0.52652310635150734</v>
      </c>
      <c r="O2569" s="24">
        <f t="shared" si="1217"/>
        <v>731.87731710691025</v>
      </c>
      <c r="P2569" s="12">
        <f t="shared" si="1230"/>
        <v>0.21594199681734583</v>
      </c>
      <c r="Q2569" s="24">
        <f t="shared" si="1231"/>
        <v>704.30953419397247</v>
      </c>
      <c r="R2569" s="12">
        <f t="shared" si="1218"/>
        <v>0.20148074567447405</v>
      </c>
      <c r="S2569" s="24">
        <f t="shared" si="1219"/>
        <v>1051.9252072933293</v>
      </c>
      <c r="T2569" s="12">
        <f t="shared" si="1232"/>
        <v>0.1277290499055973</v>
      </c>
      <c r="W2569" s="24">
        <f t="shared" si="1233"/>
        <v>894.69978142169725</v>
      </c>
      <c r="X2569" s="24">
        <f t="shared" si="1234"/>
        <v>653.8578118140241</v>
      </c>
      <c r="Y2569" s="13">
        <f t="shared" si="1220"/>
        <v>0.37183057197168451</v>
      </c>
      <c r="Z2569" s="24">
        <f t="shared" si="1221"/>
        <v>2423.2869396183842</v>
      </c>
      <c r="AA2569" s="24">
        <f t="shared" si="1222"/>
        <v>19407.571233889154</v>
      </c>
      <c r="AB2569" s="24">
        <f t="shared" si="1235"/>
        <v>826.35667718198988</v>
      </c>
      <c r="AC2569" s="24">
        <f t="shared" si="1236"/>
        <v>704.30953419397247</v>
      </c>
      <c r="AE2569" s="14">
        <f t="shared" si="1237"/>
        <v>212.58333333333334</v>
      </c>
      <c r="AF2569" s="24">
        <f t="shared" si="1241"/>
        <v>500</v>
      </c>
      <c r="AG2569" s="3">
        <f t="shared" si="1238"/>
        <v>-1</v>
      </c>
      <c r="AH2569" s="3">
        <f>IF(AC2569&lt;=450,AthetaR30_0,IF(AC2569&gt;=650,AthetaR30_2,(IF(AC2569&lt;=550,AthetaR30_0+(AthetaR30_1-AthetaR30_0)/100*(AC2569-450),AthetaR30_1+(AthetaR30_2-AthetaR30_1)/100*(AC2569-450)))))</f>
        <v>0</v>
      </c>
      <c r="AI2569" s="3">
        <f>IF(AD2569&lt;=450,AthetaR60_0,IF(AD2569&gt;=650,AthetaR60_2,(IF(AD2569&lt;=550,AthetaR60_0+(AthetaR60_1-AthetaR60_0)/100*(AD2569-450),AthetaR60_1+(AthetaR60_2-AthetaR60_1)/100*(AD2569-450)))))</f>
        <v>0.5</v>
      </c>
      <c r="AJ2569" s="3">
        <f>IF(AE2569&lt;=450,AthetaR90_0,IF(AE2569&gt;=650,AthetaR90_2,(IF(AE2569&lt;=550,AthetaR90_0+(AthetaR90_1-AthetaR90_0)/100*(AE2569-450),AthetaR90_1+(AthetaR90_2-AthetaR90_1)/100*(AE2569-450)))))</f>
        <v>1.3</v>
      </c>
      <c r="AK2569" s="3">
        <f>IF(AF2569&lt;=450,AthetaR120_0,IF(AF2569&gt;=650,AthetaR120_2,(IF(AF2569&lt;=550,AthetaR120_0+(AthetaR120_1-AthetaR120_0)/100*(AF2569-450),AthetaR120_1+(AthetaR120_2-AthetaR120_1)/100*(AF2569-450)))))</f>
        <v>1.54</v>
      </c>
      <c r="AL2569" s="24">
        <f t="shared" si="1239"/>
        <v>826.35667718198988</v>
      </c>
      <c r="AM2569" s="14">
        <f t="shared" si="1240"/>
        <v>676.51045227401471</v>
      </c>
    </row>
    <row r="2570" spans="2:39" x14ac:dyDescent="0.25">
      <c r="B2570" s="3">
        <f t="shared" si="1223"/>
        <v>12760</v>
      </c>
      <c r="C2570" s="14">
        <f t="shared" si="1224"/>
        <v>212.66666666666666</v>
      </c>
      <c r="D2570" s="11">
        <f t="shared" si="1225"/>
        <v>1134.7103880818777</v>
      </c>
      <c r="E2570" s="11">
        <f t="shared" si="1211"/>
        <v>991.84505735508469</v>
      </c>
      <c r="F2570" s="11">
        <f t="shared" si="1226"/>
        <v>540.3372173323155</v>
      </c>
      <c r="G2570" s="11">
        <f t="shared" si="1212"/>
        <v>826.57261917880726</v>
      </c>
      <c r="H2570" s="11">
        <f t="shared" si="1213"/>
        <v>704.43726324387808</v>
      </c>
      <c r="I2570" s="24">
        <f t="shared" si="1227"/>
        <v>540.3372173323155</v>
      </c>
      <c r="J2570" s="12">
        <f t="shared" si="1214"/>
        <v>0.16527140515120281</v>
      </c>
      <c r="K2570" s="24">
        <f t="shared" si="1215"/>
        <v>699.48637173887982</v>
      </c>
      <c r="L2570" s="12">
        <f t="shared" si="1228"/>
        <v>0.14675687917710553</v>
      </c>
      <c r="M2570" s="24">
        <f t="shared" si="1229"/>
        <v>826.57261917880726</v>
      </c>
      <c r="N2570" s="12">
        <f t="shared" si="1216"/>
        <v>0.52682704784424583</v>
      </c>
      <c r="O2570" s="24">
        <f t="shared" si="1217"/>
        <v>731.45507628770201</v>
      </c>
      <c r="P2570" s="12">
        <f t="shared" si="1230"/>
        <v>0.21593713233467512</v>
      </c>
      <c r="Q2570" s="24">
        <f t="shared" si="1231"/>
        <v>704.43726324387808</v>
      </c>
      <c r="R2570" s="12">
        <f t="shared" si="1218"/>
        <v>0.201199828555777</v>
      </c>
      <c r="S2570" s="24">
        <f t="shared" si="1219"/>
        <v>1053.3939152959094</v>
      </c>
      <c r="T2570" s="12">
        <f t="shared" si="1232"/>
        <v>0.12754208752987875</v>
      </c>
      <c r="W2570" s="24">
        <f t="shared" si="1233"/>
        <v>895.07161199366897</v>
      </c>
      <c r="X2570" s="24">
        <f t="shared" si="1234"/>
        <v>653.61111062093801</v>
      </c>
      <c r="Y2570" s="13">
        <f t="shared" si="1220"/>
        <v>0.37160103701410313</v>
      </c>
      <c r="Z2570" s="24">
        <f t="shared" si="1221"/>
        <v>2419.3361340353931</v>
      </c>
      <c r="AA2570" s="24">
        <f t="shared" si="1222"/>
        <v>19389.813899560453</v>
      </c>
      <c r="AB2570" s="24">
        <f t="shared" si="1235"/>
        <v>826.57261917880726</v>
      </c>
      <c r="AC2570" s="24">
        <f t="shared" si="1236"/>
        <v>704.43726324387808</v>
      </c>
      <c r="AE2570" s="14">
        <f t="shared" si="1237"/>
        <v>212.66666666666666</v>
      </c>
      <c r="AF2570" s="24">
        <f t="shared" si="1241"/>
        <v>500</v>
      </c>
      <c r="AG2570" s="3">
        <f t="shared" si="1238"/>
        <v>-1</v>
      </c>
      <c r="AH2570" s="3">
        <f>IF(AC2570&lt;=450,AthetaR30_0,IF(AC2570&gt;=650,AthetaR30_2,(IF(AC2570&lt;=550,AthetaR30_0+(AthetaR30_1-AthetaR30_0)/100*(AC2570-450),AthetaR30_1+(AthetaR30_2-AthetaR30_1)/100*(AC2570-450)))))</f>
        <v>0</v>
      </c>
      <c r="AI2570" s="3">
        <f>IF(AD2570&lt;=450,AthetaR60_0,IF(AD2570&gt;=650,AthetaR60_2,(IF(AD2570&lt;=550,AthetaR60_0+(AthetaR60_1-AthetaR60_0)/100*(AD2570-450),AthetaR60_1+(AthetaR60_2-AthetaR60_1)/100*(AD2570-450)))))</f>
        <v>0.5</v>
      </c>
      <c r="AJ2570" s="3">
        <f>IF(AE2570&lt;=450,AthetaR90_0,IF(AE2570&gt;=650,AthetaR90_2,(IF(AE2570&lt;=550,AthetaR90_0+(AthetaR90_1-AthetaR90_0)/100*(AE2570-450),AthetaR90_1+(AthetaR90_2-AthetaR90_1)/100*(AE2570-450)))))</f>
        <v>1.3</v>
      </c>
      <c r="AK2570" s="3">
        <f>IF(AF2570&lt;=450,AthetaR120_0,IF(AF2570&gt;=650,AthetaR120_2,(IF(AF2570&lt;=550,AthetaR120_0+(AthetaR120_1-AthetaR120_0)/100*(AF2570-450),AthetaR120_1+(AthetaR120_2-AthetaR120_1)/100*(AF2570-450)))))</f>
        <v>1.54</v>
      </c>
      <c r="AL2570" s="24">
        <f t="shared" si="1239"/>
        <v>826.57261917880726</v>
      </c>
      <c r="AM2570" s="14">
        <f t="shared" si="1240"/>
        <v>676.60694673006128</v>
      </c>
    </row>
    <row r="2571" spans="2:39" x14ac:dyDescent="0.25">
      <c r="B2571" s="3">
        <f t="shared" si="1223"/>
        <v>12765</v>
      </c>
      <c r="C2571" s="14">
        <f t="shared" si="1224"/>
        <v>212.75</v>
      </c>
      <c r="D2571" s="11">
        <f t="shared" si="1225"/>
        <v>1134.7690535470974</v>
      </c>
      <c r="E2571" s="11">
        <f t="shared" si="1211"/>
        <v>992.05885570373675</v>
      </c>
      <c r="F2571" s="11">
        <f t="shared" si="1226"/>
        <v>540.48397421149264</v>
      </c>
      <c r="G2571" s="11">
        <f t="shared" si="1212"/>
        <v>826.78855631114197</v>
      </c>
      <c r="H2571" s="11">
        <f t="shared" si="1213"/>
        <v>704.56480533140791</v>
      </c>
      <c r="I2571" s="24">
        <f t="shared" si="1227"/>
        <v>540.48397421149264</v>
      </c>
      <c r="J2571" s="12">
        <f t="shared" si="1214"/>
        <v>0.16524050081784175</v>
      </c>
      <c r="K2571" s="24">
        <f t="shared" si="1215"/>
        <v>699.61719414565505</v>
      </c>
      <c r="L2571" s="12">
        <f t="shared" si="1228"/>
        <v>0.14670937169082016</v>
      </c>
      <c r="M2571" s="24">
        <f t="shared" si="1229"/>
        <v>826.78855631114197</v>
      </c>
      <c r="N2571" s="12">
        <f t="shared" si="1216"/>
        <v>0.52712996087511133</v>
      </c>
      <c r="O2571" s="24">
        <f t="shared" si="1217"/>
        <v>731.03474868247076</v>
      </c>
      <c r="P2571" s="12">
        <f t="shared" si="1230"/>
        <v>0.21593176987891019</v>
      </c>
      <c r="Q2571" s="24">
        <f t="shared" si="1231"/>
        <v>704.56480533140791</v>
      </c>
      <c r="R2571" s="12">
        <f t="shared" si="1218"/>
        <v>0.20091797050955446</v>
      </c>
      <c r="S2571" s="24">
        <f t="shared" si="1219"/>
        <v>1054.8716703723471</v>
      </c>
      <c r="T2571" s="12">
        <f t="shared" si="1232"/>
        <v>0.12735463833769659</v>
      </c>
      <c r="W2571" s="24">
        <f t="shared" si="1233"/>
        <v>895.44321303068307</v>
      </c>
      <c r="X2571" s="24">
        <f t="shared" si="1234"/>
        <v>653.36567634247706</v>
      </c>
      <c r="Y2571" s="13">
        <f t="shared" si="1220"/>
        <v>0.37137074360441957</v>
      </c>
      <c r="Z2571" s="24">
        <f t="shared" si="1221"/>
        <v>2415.391066826342</v>
      </c>
      <c r="AA2571" s="24">
        <f t="shared" si="1222"/>
        <v>19372.05874682447</v>
      </c>
      <c r="AB2571" s="24">
        <f t="shared" si="1235"/>
        <v>826.78855631114197</v>
      </c>
      <c r="AC2571" s="24">
        <f t="shared" si="1236"/>
        <v>704.56480533140791</v>
      </c>
      <c r="AE2571" s="14">
        <f t="shared" si="1237"/>
        <v>212.75</v>
      </c>
      <c r="AF2571" s="24">
        <f t="shared" si="1241"/>
        <v>500</v>
      </c>
      <c r="AG2571" s="3">
        <f t="shared" si="1238"/>
        <v>-1</v>
      </c>
      <c r="AH2571" s="3">
        <f>IF(AC2571&lt;=450,AthetaR30_0,IF(AC2571&gt;=650,AthetaR30_2,(IF(AC2571&lt;=550,AthetaR30_0+(AthetaR30_1-AthetaR30_0)/100*(AC2571-450),AthetaR30_1+(AthetaR30_2-AthetaR30_1)/100*(AC2571-450)))))</f>
        <v>0</v>
      </c>
      <c r="AI2571" s="3">
        <f>IF(AD2571&lt;=450,AthetaR60_0,IF(AD2571&gt;=650,AthetaR60_2,(IF(AD2571&lt;=550,AthetaR60_0+(AthetaR60_1-AthetaR60_0)/100*(AD2571-450),AthetaR60_1+(AthetaR60_2-AthetaR60_1)/100*(AD2571-450)))))</f>
        <v>0.5</v>
      </c>
      <c r="AJ2571" s="3">
        <f>IF(AE2571&lt;=450,AthetaR90_0,IF(AE2571&gt;=650,AthetaR90_2,(IF(AE2571&lt;=550,AthetaR90_0+(AthetaR90_1-AthetaR90_0)/100*(AE2571-450),AthetaR90_1+(AthetaR90_2-AthetaR90_1)/100*(AE2571-450)))))</f>
        <v>1.3</v>
      </c>
      <c r="AK2571" s="3">
        <f>IF(AF2571&lt;=450,AthetaR120_0,IF(AF2571&gt;=650,AthetaR120_2,(IF(AF2571&lt;=550,AthetaR120_0+(AthetaR120_1-AthetaR120_0)/100*(AF2571-450),AthetaR120_1+(AthetaR120_2-AthetaR120_1)/100*(AF2571-450)))))</f>
        <v>1.54</v>
      </c>
      <c r="AL2571" s="24">
        <f t="shared" si="1239"/>
        <v>826.78855631114197</v>
      </c>
      <c r="AM2571" s="14">
        <f t="shared" si="1240"/>
        <v>676.70326829054898</v>
      </c>
    </row>
    <row r="2572" spans="2:39" x14ac:dyDescent="0.25">
      <c r="B2572" s="3">
        <f t="shared" si="1223"/>
        <v>12770</v>
      </c>
      <c r="C2572" s="14">
        <f t="shared" si="1224"/>
        <v>212.83333333333334</v>
      </c>
      <c r="D2572" s="11">
        <f t="shared" si="1225"/>
        <v>1134.8276960512731</v>
      </c>
      <c r="E2572" s="11">
        <f t="shared" si="1211"/>
        <v>992.27265405238882</v>
      </c>
      <c r="F2572" s="11">
        <f t="shared" si="1226"/>
        <v>540.63068358318344</v>
      </c>
      <c r="G2572" s="11">
        <f t="shared" si="1212"/>
        <v>827.0044880810209</v>
      </c>
      <c r="H2572" s="11">
        <f t="shared" si="1213"/>
        <v>704.6921599697456</v>
      </c>
      <c r="I2572" s="24">
        <f t="shared" si="1227"/>
        <v>540.63068358318344</v>
      </c>
      <c r="J2572" s="12">
        <f t="shared" si="1214"/>
        <v>0.16520959862719323</v>
      </c>
      <c r="K2572" s="24">
        <f t="shared" si="1215"/>
        <v>699.74805642057197</v>
      </c>
      <c r="L2572" s="12">
        <f t="shared" si="1228"/>
        <v>0.14666187891101215</v>
      </c>
      <c r="M2572" s="24">
        <f t="shared" si="1229"/>
        <v>827.0044880810209</v>
      </c>
      <c r="N2572" s="12">
        <f t="shared" si="1216"/>
        <v>0.52743184996010717</v>
      </c>
      <c r="O2572" s="24">
        <f t="shared" si="1217"/>
        <v>730.61632228027929</v>
      </c>
      <c r="P2572" s="12">
        <f t="shared" si="1230"/>
        <v>0.2159259121360648</v>
      </c>
      <c r="Q2572" s="24">
        <f t="shared" si="1231"/>
        <v>704.6921599697456</v>
      </c>
      <c r="R2572" s="12">
        <f t="shared" si="1218"/>
        <v>0.20063516879713772</v>
      </c>
      <c r="S2572" s="24">
        <f t="shared" si="1219"/>
        <v>1056.358545861573</v>
      </c>
      <c r="T2572" s="12">
        <f t="shared" si="1232"/>
        <v>0.12716670063489857</v>
      </c>
      <c r="W2572" s="24">
        <f t="shared" si="1233"/>
        <v>895.81458377428748</v>
      </c>
      <c r="X2572" s="24">
        <f t="shared" si="1234"/>
        <v>653.12149988137196</v>
      </c>
      <c r="Y2572" s="13">
        <f t="shared" si="1220"/>
        <v>0.37113970145991959</v>
      </c>
      <c r="Z2572" s="24">
        <f t="shared" si="1221"/>
        <v>2411.4517569525333</v>
      </c>
      <c r="AA2572" s="24">
        <f t="shared" si="1222"/>
        <v>19354.305994974315</v>
      </c>
      <c r="AB2572" s="24">
        <f t="shared" si="1235"/>
        <v>827.0044880810209</v>
      </c>
      <c r="AC2572" s="24">
        <f t="shared" si="1236"/>
        <v>704.6921599697456</v>
      </c>
      <c r="AE2572" s="14">
        <f t="shared" si="1237"/>
        <v>212.83333333333334</v>
      </c>
      <c r="AF2572" s="24">
        <f t="shared" si="1241"/>
        <v>500</v>
      </c>
      <c r="AG2572" s="3">
        <f t="shared" si="1238"/>
        <v>-1</v>
      </c>
      <c r="AH2572" s="3">
        <f>IF(AC2572&lt;=450,AthetaR30_0,IF(AC2572&gt;=650,AthetaR30_2,(IF(AC2572&lt;=550,AthetaR30_0+(AthetaR30_1-AthetaR30_0)/100*(AC2572-450),AthetaR30_1+(AthetaR30_2-AthetaR30_1)/100*(AC2572-450)))))</f>
        <v>0</v>
      </c>
      <c r="AI2572" s="3">
        <f>IF(AD2572&lt;=450,AthetaR60_0,IF(AD2572&gt;=650,AthetaR60_2,(IF(AD2572&lt;=550,AthetaR60_0+(AthetaR60_1-AthetaR60_0)/100*(AD2572-450),AthetaR60_1+(AthetaR60_2-AthetaR60_1)/100*(AD2572-450)))))</f>
        <v>0.5</v>
      </c>
      <c r="AJ2572" s="3">
        <f>IF(AE2572&lt;=450,AthetaR90_0,IF(AE2572&gt;=650,AthetaR90_2,(IF(AE2572&lt;=550,AthetaR90_0+(AthetaR90_1-AthetaR90_0)/100*(AE2572-450),AthetaR90_1+(AthetaR90_2-AthetaR90_1)/100*(AE2572-450)))))</f>
        <v>1.3</v>
      </c>
      <c r="AK2572" s="3">
        <f>IF(AF2572&lt;=450,AthetaR120_0,IF(AF2572&gt;=650,AthetaR120_2,(IF(AF2572&lt;=550,AthetaR120_0+(AthetaR120_1-AthetaR120_0)/100*(AF2572-450),AthetaR120_1+(AthetaR120_2-AthetaR120_1)/100*(AF2572-450)))))</f>
        <v>1.54</v>
      </c>
      <c r="AL2572" s="24">
        <f t="shared" si="1239"/>
        <v>827.0044880810209</v>
      </c>
      <c r="AM2572" s="14">
        <f t="shared" si="1240"/>
        <v>676.79941657100278</v>
      </c>
    </row>
    <row r="2573" spans="2:39" x14ac:dyDescent="0.25">
      <c r="B2573" s="3">
        <f t="shared" si="1223"/>
        <v>12775</v>
      </c>
      <c r="C2573" s="14">
        <f t="shared" si="1224"/>
        <v>212.91666666666666</v>
      </c>
      <c r="D2573" s="11">
        <f t="shared" si="1225"/>
        <v>1134.8863156123716</v>
      </c>
      <c r="E2573" s="11">
        <f t="shared" si="1211"/>
        <v>992.48645240104088</v>
      </c>
      <c r="F2573" s="11">
        <f t="shared" si="1226"/>
        <v>540.77734546209444</v>
      </c>
      <c r="G2573" s="11">
        <f t="shared" si="1212"/>
        <v>827.22041399315697</v>
      </c>
      <c r="H2573" s="11">
        <f t="shared" si="1213"/>
        <v>704.81932667038052</v>
      </c>
      <c r="I2573" s="24">
        <f t="shared" si="1227"/>
        <v>540.77734546209444</v>
      </c>
      <c r="J2573" s="12">
        <f t="shared" si="1214"/>
        <v>0.16517869858916265</v>
      </c>
      <c r="K2573" s="24">
        <f t="shared" si="1215"/>
        <v>699.87895853894395</v>
      </c>
      <c r="L2573" s="12">
        <f t="shared" si="1228"/>
        <v>0.14661440084360391</v>
      </c>
      <c r="M2573" s="24">
        <f t="shared" si="1229"/>
        <v>827.22041399315697</v>
      </c>
      <c r="N2573" s="12">
        <f t="shared" si="1216"/>
        <v>0.52773271959313373</v>
      </c>
      <c r="O2573" s="24">
        <f t="shared" si="1217"/>
        <v>730.19978516479182</v>
      </c>
      <c r="P2573" s="12">
        <f t="shared" si="1230"/>
        <v>0.21591956177784741</v>
      </c>
      <c r="Q2573" s="24">
        <f t="shared" si="1231"/>
        <v>704.81932667038052</v>
      </c>
      <c r="R2573" s="12">
        <f t="shared" si="1218"/>
        <v>0.20035142068772646</v>
      </c>
      <c r="S2573" s="24">
        <f t="shared" si="1219"/>
        <v>1057.8546158131599</v>
      </c>
      <c r="T2573" s="12">
        <f t="shared" si="1232"/>
        <v>0.12697827272919635</v>
      </c>
      <c r="W2573" s="24">
        <f t="shared" si="1233"/>
        <v>896.18572347574741</v>
      </c>
      <c r="X2573" s="24">
        <f t="shared" si="1234"/>
        <v>652.87857222186835</v>
      </c>
      <c r="Y2573" s="13">
        <f t="shared" si="1220"/>
        <v>0.37090792023822161</v>
      </c>
      <c r="Z2573" s="24">
        <f t="shared" si="1221"/>
        <v>2407.518223132337</v>
      </c>
      <c r="AA2573" s="24">
        <f t="shared" si="1222"/>
        <v>19336.555862154848</v>
      </c>
      <c r="AB2573" s="24">
        <f t="shared" si="1235"/>
        <v>827.22041399315697</v>
      </c>
      <c r="AC2573" s="24">
        <f t="shared" si="1236"/>
        <v>704.81932667038052</v>
      </c>
      <c r="AE2573" s="14">
        <f t="shared" si="1237"/>
        <v>212.91666666666666</v>
      </c>
      <c r="AF2573" s="24">
        <f t="shared" si="1241"/>
        <v>500</v>
      </c>
      <c r="AG2573" s="3">
        <f t="shared" si="1238"/>
        <v>-1</v>
      </c>
      <c r="AH2573" s="3">
        <f>IF(AC2573&lt;=450,AthetaR30_0,IF(AC2573&gt;=650,AthetaR30_2,(IF(AC2573&lt;=550,AthetaR30_0+(AthetaR30_1-AthetaR30_0)/100*(AC2573-450),AthetaR30_1+(AthetaR30_2-AthetaR30_1)/100*(AC2573-450)))))</f>
        <v>0</v>
      </c>
      <c r="AI2573" s="3">
        <f>IF(AD2573&lt;=450,AthetaR60_0,IF(AD2573&gt;=650,AthetaR60_2,(IF(AD2573&lt;=550,AthetaR60_0+(AthetaR60_1-AthetaR60_0)/100*(AD2573-450),AthetaR60_1+(AthetaR60_2-AthetaR60_1)/100*(AD2573-450)))))</f>
        <v>0.5</v>
      </c>
      <c r="AJ2573" s="3">
        <f>IF(AE2573&lt;=450,AthetaR90_0,IF(AE2573&gt;=650,AthetaR90_2,(IF(AE2573&lt;=550,AthetaR90_0+(AthetaR90_1-AthetaR90_0)/100*(AE2573-450),AthetaR90_1+(AthetaR90_2-AthetaR90_1)/100*(AE2573-450)))))</f>
        <v>1.3</v>
      </c>
      <c r="AK2573" s="3">
        <f>IF(AF2573&lt;=450,AthetaR120_0,IF(AF2573&gt;=650,AthetaR120_2,(IF(AF2573&lt;=550,AthetaR120_0+(AthetaR120_1-AthetaR120_0)/100*(AF2573-450),AthetaR120_1+(AthetaR120_2-AthetaR120_1)/100*(AF2573-450)))))</f>
        <v>1.54</v>
      </c>
      <c r="AL2573" s="24">
        <f t="shared" si="1239"/>
        <v>827.22041399315697</v>
      </c>
      <c r="AM2573" s="14">
        <f t="shared" si="1240"/>
        <v>676.89539118472112</v>
      </c>
    </row>
    <row r="2574" spans="2:39" x14ac:dyDescent="0.25">
      <c r="B2574" s="3">
        <f t="shared" si="1223"/>
        <v>12780</v>
      </c>
      <c r="C2574" s="14">
        <f t="shared" si="1224"/>
        <v>213</v>
      </c>
      <c r="D2574" s="11">
        <f t="shared" si="1225"/>
        <v>1134.9449122483381</v>
      </c>
      <c r="E2574" s="11">
        <f t="shared" si="1211"/>
        <v>992.70025074969294</v>
      </c>
      <c r="F2574" s="11">
        <f t="shared" si="1226"/>
        <v>540.92395986293809</v>
      </c>
      <c r="G2574" s="11">
        <f t="shared" si="1212"/>
        <v>827.43633355493478</v>
      </c>
      <c r="H2574" s="11">
        <f t="shared" si="1213"/>
        <v>704.94630494310968</v>
      </c>
      <c r="I2574" s="24">
        <f t="shared" si="1227"/>
        <v>540.92395986293809</v>
      </c>
      <c r="J2574" s="12">
        <f t="shared" si="1214"/>
        <v>0.16514780071364715</v>
      </c>
      <c r="K2574" s="24">
        <f t="shared" si="1215"/>
        <v>700.0099004760657</v>
      </c>
      <c r="L2574" s="12">
        <f t="shared" si="1228"/>
        <v>0.14656693749453709</v>
      </c>
      <c r="M2574" s="24">
        <f t="shared" si="1229"/>
        <v>827.43633355493478</v>
      </c>
      <c r="N2574" s="12">
        <f t="shared" si="1216"/>
        <v>0.52803257424608341</v>
      </c>
      <c r="O2574" s="24">
        <f t="shared" si="1217"/>
        <v>729.78512551339236</v>
      </c>
      <c r="P2574" s="12">
        <f t="shared" si="1230"/>
        <v>0.21591272146199125</v>
      </c>
      <c r="Q2574" s="24">
        <f t="shared" si="1231"/>
        <v>704.94630494310968</v>
      </c>
      <c r="R2574" s="12">
        <f t="shared" si="1218"/>
        <v>0.20006672345871032</v>
      </c>
      <c r="S2574" s="24">
        <f t="shared" si="1219"/>
        <v>1059.3599549950959</v>
      </c>
      <c r="T2574" s="12">
        <f t="shared" si="1232"/>
        <v>0.12678935293042459</v>
      </c>
      <c r="W2574" s="24">
        <f t="shared" si="1233"/>
        <v>896.55663139598562</v>
      </c>
      <c r="X2574" s="24">
        <f t="shared" si="1234"/>
        <v>652.63688442885348</v>
      </c>
      <c r="Y2574" s="13">
        <f t="shared" si="1220"/>
        <v>0.3706754095375836</v>
      </c>
      <c r="Z2574" s="24">
        <f t="shared" si="1221"/>
        <v>2403.5904838426832</v>
      </c>
      <c r="AA2574" s="24">
        <f t="shared" si="1222"/>
        <v>19318.808565365071</v>
      </c>
      <c r="AB2574" s="24">
        <f t="shared" si="1235"/>
        <v>827.43633355493478</v>
      </c>
      <c r="AC2574" s="24">
        <f t="shared" si="1236"/>
        <v>704.94630494310968</v>
      </c>
      <c r="AE2574" s="14">
        <f t="shared" si="1237"/>
        <v>213</v>
      </c>
      <c r="AF2574" s="24">
        <f t="shared" si="1241"/>
        <v>500</v>
      </c>
      <c r="AG2574" s="3">
        <f t="shared" si="1238"/>
        <v>-1</v>
      </c>
      <c r="AH2574" s="3">
        <f>IF(AC2574&lt;=450,AthetaR30_0,IF(AC2574&gt;=650,AthetaR30_2,(IF(AC2574&lt;=550,AthetaR30_0+(AthetaR30_1-AthetaR30_0)/100*(AC2574-450),AthetaR30_1+(AthetaR30_2-AthetaR30_1)/100*(AC2574-450)))))</f>
        <v>0</v>
      </c>
      <c r="AI2574" s="3">
        <f>IF(AD2574&lt;=450,AthetaR60_0,IF(AD2574&gt;=650,AthetaR60_2,(IF(AD2574&lt;=550,AthetaR60_0+(AthetaR60_1-AthetaR60_0)/100*(AD2574-450),AthetaR60_1+(AthetaR60_2-AthetaR60_1)/100*(AD2574-450)))))</f>
        <v>0.5</v>
      </c>
      <c r="AJ2574" s="3">
        <f>IF(AE2574&lt;=450,AthetaR90_0,IF(AE2574&gt;=650,AthetaR90_2,(IF(AE2574&lt;=550,AthetaR90_0+(AthetaR90_1-AthetaR90_0)/100*(AE2574-450),AthetaR90_1+(AthetaR90_2-AthetaR90_1)/100*(AE2574-450)))))</f>
        <v>1.3</v>
      </c>
      <c r="AK2574" s="3">
        <f>IF(AF2574&lt;=450,AthetaR120_0,IF(AF2574&gt;=650,AthetaR120_2,(IF(AF2574&lt;=550,AthetaR120_0+(AthetaR120_1-AthetaR120_0)/100*(AF2574-450),AthetaR120_1+(AthetaR120_2-AthetaR120_1)/100*(AF2574-450)))))</f>
        <v>1.54</v>
      </c>
      <c r="AL2574" s="24">
        <f t="shared" si="1239"/>
        <v>827.43633355493478</v>
      </c>
      <c r="AM2574" s="14">
        <f t="shared" si="1240"/>
        <v>676.99119174278098</v>
      </c>
    </row>
    <row r="2575" spans="2:39" x14ac:dyDescent="0.25">
      <c r="B2575" s="3">
        <f t="shared" si="1223"/>
        <v>12785</v>
      </c>
      <c r="C2575" s="14">
        <f t="shared" si="1224"/>
        <v>213.08333333333334</v>
      </c>
      <c r="D2575" s="11">
        <f t="shared" si="1225"/>
        <v>1135.0034859770969</v>
      </c>
      <c r="E2575" s="11">
        <f t="shared" si="1211"/>
        <v>992.91404909834512</v>
      </c>
      <c r="F2575" s="11">
        <f t="shared" si="1226"/>
        <v>541.07052680043262</v>
      </c>
      <c r="G2575" s="11">
        <f t="shared" si="1212"/>
        <v>827.6522462763968</v>
      </c>
      <c r="H2575" s="11">
        <f t="shared" si="1213"/>
        <v>705.07309429604015</v>
      </c>
      <c r="I2575" s="24">
        <f t="shared" si="1227"/>
        <v>541.07052680043262</v>
      </c>
      <c r="J2575" s="12">
        <f t="shared" si="1214"/>
        <v>0.16511690501053558</v>
      </c>
      <c r="K2575" s="24">
        <f t="shared" si="1215"/>
        <v>700.14088220721487</v>
      </c>
      <c r="L2575" s="12">
        <f t="shared" si="1228"/>
        <v>0.14651948886971208</v>
      </c>
      <c r="M2575" s="24">
        <f t="shared" si="1229"/>
        <v>827.6522462763968</v>
      </c>
      <c r="N2575" s="12">
        <f t="shared" si="1216"/>
        <v>0.52833141836893793</v>
      </c>
      <c r="O2575" s="24">
        <f t="shared" si="1217"/>
        <v>729.37233159630955</v>
      </c>
      <c r="P2575" s="12">
        <f t="shared" si="1230"/>
        <v>0.21590539383213125</v>
      </c>
      <c r="Q2575" s="24">
        <f t="shared" si="1231"/>
        <v>705.07309429604015</v>
      </c>
      <c r="R2575" s="12">
        <f t="shared" si="1218"/>
        <v>0.19978107439599474</v>
      </c>
      <c r="S2575" s="24">
        <f t="shared" si="1219"/>
        <v>1060.8746389016553</v>
      </c>
      <c r="T2575" s="12">
        <f t="shared" si="1232"/>
        <v>0.12659993955063334</v>
      </c>
      <c r="W2575" s="24">
        <f t="shared" si="1233"/>
        <v>896.92730680552324</v>
      </c>
      <c r="X2575" s="24">
        <f t="shared" si="1234"/>
        <v>652.39642764699431</v>
      </c>
      <c r="Y2575" s="13">
        <f t="shared" si="1220"/>
        <v>0.37044217889720726</v>
      </c>
      <c r="Z2575" s="24">
        <f t="shared" si="1221"/>
        <v>2399.6685573205468</v>
      </c>
      <c r="AA2575" s="24">
        <f t="shared" si="1222"/>
        <v>19301.064320460482</v>
      </c>
      <c r="AB2575" s="24">
        <f t="shared" si="1235"/>
        <v>827.6522462763968</v>
      </c>
      <c r="AC2575" s="24">
        <f t="shared" si="1236"/>
        <v>705.07309429604015</v>
      </c>
      <c r="AE2575" s="14">
        <f t="shared" si="1237"/>
        <v>213.08333333333334</v>
      </c>
      <c r="AF2575" s="24">
        <f t="shared" si="1241"/>
        <v>500</v>
      </c>
      <c r="AG2575" s="3">
        <f t="shared" si="1238"/>
        <v>-1</v>
      </c>
      <c r="AH2575" s="3">
        <f>IF(AC2575&lt;=450,AthetaR30_0,IF(AC2575&gt;=650,AthetaR30_2,(IF(AC2575&lt;=550,AthetaR30_0+(AthetaR30_1-AthetaR30_0)/100*(AC2575-450),AthetaR30_1+(AthetaR30_2-AthetaR30_1)/100*(AC2575-450)))))</f>
        <v>0</v>
      </c>
      <c r="AI2575" s="3">
        <f>IF(AD2575&lt;=450,AthetaR60_0,IF(AD2575&gt;=650,AthetaR60_2,(IF(AD2575&lt;=550,AthetaR60_0+(AthetaR60_1-AthetaR60_0)/100*(AD2575-450),AthetaR60_1+(AthetaR60_2-AthetaR60_1)/100*(AD2575-450)))))</f>
        <v>0.5</v>
      </c>
      <c r="AJ2575" s="3">
        <f>IF(AE2575&lt;=450,AthetaR90_0,IF(AE2575&gt;=650,AthetaR90_2,(IF(AE2575&lt;=550,AthetaR90_0+(AthetaR90_1-AthetaR90_0)/100*(AE2575-450),AthetaR90_1+(AthetaR90_2-AthetaR90_1)/100*(AE2575-450)))))</f>
        <v>1.3</v>
      </c>
      <c r="AK2575" s="3">
        <f>IF(AF2575&lt;=450,AthetaR120_0,IF(AF2575&gt;=650,AthetaR120_2,(IF(AF2575&lt;=550,AthetaR120_0+(AthetaR120_1-AthetaR120_0)/100*(AF2575-450),AthetaR120_1+(AthetaR120_2-AthetaR120_1)/100*(AF2575-450)))))</f>
        <v>1.54</v>
      </c>
      <c r="AL2575" s="24">
        <f t="shared" si="1239"/>
        <v>827.6522462763968</v>
      </c>
      <c r="AM2575" s="14">
        <f t="shared" si="1240"/>
        <v>677.08681785404372</v>
      </c>
    </row>
    <row r="2576" spans="2:39" x14ac:dyDescent="0.25">
      <c r="B2576" s="3">
        <f t="shared" si="1223"/>
        <v>12790</v>
      </c>
      <c r="C2576" s="14">
        <f t="shared" si="1224"/>
        <v>213.16666666666666</v>
      </c>
      <c r="D2576" s="11">
        <f t="shared" si="1225"/>
        <v>1135.062036816551</v>
      </c>
      <c r="E2576" s="11">
        <f t="shared" si="1211"/>
        <v>993.12784744699707</v>
      </c>
      <c r="F2576" s="11">
        <f t="shared" si="1226"/>
        <v>541.21704628930229</v>
      </c>
      <c r="G2576" s="11">
        <f t="shared" si="1212"/>
        <v>827.86815167022894</v>
      </c>
      <c r="H2576" s="11">
        <f t="shared" si="1213"/>
        <v>705.19969423559075</v>
      </c>
      <c r="I2576" s="24">
        <f t="shared" si="1227"/>
        <v>541.21704628930229</v>
      </c>
      <c r="J2576" s="12">
        <f t="shared" si="1214"/>
        <v>0.16508601148970825</v>
      </c>
      <c r="K2576" s="24">
        <f t="shared" si="1215"/>
        <v>700.27190370765175</v>
      </c>
      <c r="L2576" s="12">
        <f t="shared" si="1228"/>
        <v>0.14647205497502219</v>
      </c>
      <c r="M2576" s="24">
        <f t="shared" si="1229"/>
        <v>827.86815167022894</v>
      </c>
      <c r="N2576" s="12">
        <f t="shared" si="1216"/>
        <v>0.52862925638986558</v>
      </c>
      <c r="O2576" s="24">
        <f t="shared" si="1217"/>
        <v>728.96139177575253</v>
      </c>
      <c r="P2576" s="12">
        <f t="shared" si="1230"/>
        <v>0.21589758151798746</v>
      </c>
      <c r="Q2576" s="24">
        <f t="shared" si="1231"/>
        <v>705.19969423559075</v>
      </c>
      <c r="R2576" s="12">
        <f t="shared" si="1218"/>
        <v>0.19949447079433386</v>
      </c>
      <c r="S2576" s="24">
        <f t="shared" si="1219"/>
        <v>1062.3987437613503</v>
      </c>
      <c r="T2576" s="12">
        <f t="shared" si="1232"/>
        <v>0.12641003090429864</v>
      </c>
      <c r="W2576" s="24">
        <f t="shared" si="1233"/>
        <v>897.29774898442042</v>
      </c>
      <c r="X2576" s="24">
        <f t="shared" si="1234"/>
        <v>652.15719309988651</v>
      </c>
      <c r="Y2576" s="13">
        <f t="shared" si="1220"/>
        <v>0.37020823779753198</v>
      </c>
      <c r="Z2576" s="24">
        <f t="shared" si="1221"/>
        <v>2395.7524615644161</v>
      </c>
      <c r="AA2576" s="24">
        <f t="shared" si="1222"/>
        <v>19283.323342154952</v>
      </c>
      <c r="AB2576" s="24">
        <f t="shared" si="1235"/>
        <v>827.86815167022894</v>
      </c>
      <c r="AC2576" s="24">
        <f t="shared" si="1236"/>
        <v>705.19969423559075</v>
      </c>
      <c r="AE2576" s="14">
        <f t="shared" si="1237"/>
        <v>213.16666666666666</v>
      </c>
      <c r="AF2576" s="24">
        <f t="shared" si="1241"/>
        <v>500</v>
      </c>
      <c r="AG2576" s="3">
        <f t="shared" si="1238"/>
        <v>-1</v>
      </c>
      <c r="AH2576" s="3">
        <f>IF(AC2576&lt;=450,AthetaR30_0,IF(AC2576&gt;=650,AthetaR30_2,(IF(AC2576&lt;=550,AthetaR30_0+(AthetaR30_1-AthetaR30_0)/100*(AC2576-450),AthetaR30_1+(AthetaR30_2-AthetaR30_1)/100*(AC2576-450)))))</f>
        <v>0</v>
      </c>
      <c r="AI2576" s="3">
        <f>IF(AD2576&lt;=450,AthetaR60_0,IF(AD2576&gt;=650,AthetaR60_2,(IF(AD2576&lt;=550,AthetaR60_0+(AthetaR60_1-AthetaR60_0)/100*(AD2576-450),AthetaR60_1+(AthetaR60_2-AthetaR60_1)/100*(AD2576-450)))))</f>
        <v>0.5</v>
      </c>
      <c r="AJ2576" s="3">
        <f>IF(AE2576&lt;=450,AthetaR90_0,IF(AE2576&gt;=650,AthetaR90_2,(IF(AE2576&lt;=550,AthetaR90_0+(AthetaR90_1-AthetaR90_0)/100*(AE2576-450),AthetaR90_1+(AthetaR90_2-AthetaR90_1)/100*(AE2576-450)))))</f>
        <v>1.3</v>
      </c>
      <c r="AK2576" s="3">
        <f>IF(AF2576&lt;=450,AthetaR120_0,IF(AF2576&gt;=650,AthetaR120_2,(IF(AF2576&lt;=550,AthetaR120_0+(AthetaR120_1-AthetaR120_0)/100*(AF2576-450),AthetaR120_1+(AthetaR120_2-AthetaR120_1)/100*(AF2576-450)))))</f>
        <v>1.54</v>
      </c>
      <c r="AL2576" s="24">
        <f t="shared" si="1239"/>
        <v>827.86815167022894</v>
      </c>
      <c r="AM2576" s="14">
        <f t="shared" si="1240"/>
        <v>677.18226912516059</v>
      </c>
    </row>
    <row r="2577" spans="2:39" x14ac:dyDescent="0.25">
      <c r="B2577" s="3">
        <f t="shared" si="1223"/>
        <v>12795</v>
      </c>
      <c r="C2577" s="14">
        <f t="shared" si="1224"/>
        <v>213.25</v>
      </c>
      <c r="D2577" s="11">
        <f t="shared" si="1225"/>
        <v>1135.1205647845832</v>
      </c>
      <c r="E2577" s="11">
        <f t="shared" si="1211"/>
        <v>993.34164579564924</v>
      </c>
      <c r="F2577" s="11">
        <f t="shared" si="1226"/>
        <v>541.36351834427728</v>
      </c>
      <c r="G2577" s="11">
        <f t="shared" si="1212"/>
        <v>828.08404925174693</v>
      </c>
      <c r="H2577" s="11">
        <f t="shared" si="1213"/>
        <v>705.32610426649501</v>
      </c>
      <c r="I2577" s="24">
        <f t="shared" si="1227"/>
        <v>541.36351834427728</v>
      </c>
      <c r="J2577" s="12">
        <f t="shared" si="1214"/>
        <v>0.16505512016103713</v>
      </c>
      <c r="K2577" s="24">
        <f t="shared" si="1215"/>
        <v>700.40296495261941</v>
      </c>
      <c r="L2577" s="12">
        <f t="shared" si="1228"/>
        <v>0.14642463581631943</v>
      </c>
      <c r="M2577" s="24">
        <f t="shared" si="1229"/>
        <v>828.08404925174693</v>
      </c>
      <c r="N2577" s="12">
        <f t="shared" si="1216"/>
        <v>0.52892609271531632</v>
      </c>
      <c r="O2577" s="24">
        <f t="shared" si="1217"/>
        <v>728.5522945050559</v>
      </c>
      <c r="P2577" s="12">
        <f t="shared" si="1230"/>
        <v>0.21588928713532696</v>
      </c>
      <c r="Q2577" s="24">
        <f t="shared" si="1231"/>
        <v>705.32610426649501</v>
      </c>
      <c r="R2577" s="12">
        <f t="shared" si="1218"/>
        <v>0.19920690995766549</v>
      </c>
      <c r="S2577" s="24">
        <f t="shared" si="1219"/>
        <v>1063.9323465449907</v>
      </c>
      <c r="T2577" s="12">
        <f t="shared" si="1232"/>
        <v>0.12621962530845296</v>
      </c>
      <c r="W2577" s="24">
        <f t="shared" si="1233"/>
        <v>897.66795722221798</v>
      </c>
      <c r="X2577" s="24">
        <f t="shared" si="1234"/>
        <v>651.91917208921348</v>
      </c>
      <c r="Y2577" s="13">
        <f t="shared" si="1220"/>
        <v>0.36997359566054255</v>
      </c>
      <c r="Z2577" s="24">
        <f t="shared" si="1221"/>
        <v>2391.8422143357816</v>
      </c>
      <c r="AA2577" s="24">
        <f t="shared" si="1222"/>
        <v>19265.585844023481</v>
      </c>
      <c r="AB2577" s="24">
        <f t="shared" si="1235"/>
        <v>828.08404925174693</v>
      </c>
      <c r="AC2577" s="24">
        <f t="shared" si="1236"/>
        <v>705.32610426649501</v>
      </c>
      <c r="AE2577" s="14">
        <f t="shared" si="1237"/>
        <v>213.25</v>
      </c>
      <c r="AF2577" s="24">
        <f t="shared" si="1241"/>
        <v>500</v>
      </c>
      <c r="AG2577" s="3">
        <f t="shared" si="1238"/>
        <v>-1</v>
      </c>
      <c r="AH2577" s="3">
        <f>IF(AC2577&lt;=450,AthetaR30_0,IF(AC2577&gt;=650,AthetaR30_2,(IF(AC2577&lt;=550,AthetaR30_0+(AthetaR30_1-AthetaR30_0)/100*(AC2577-450),AthetaR30_1+(AthetaR30_2-AthetaR30_1)/100*(AC2577-450)))))</f>
        <v>0</v>
      </c>
      <c r="AI2577" s="3">
        <f>IF(AD2577&lt;=450,AthetaR60_0,IF(AD2577&gt;=650,AthetaR60_2,(IF(AD2577&lt;=550,AthetaR60_0+(AthetaR60_1-AthetaR60_0)/100*(AD2577-450),AthetaR60_1+(AthetaR60_2-AthetaR60_1)/100*(AD2577-450)))))</f>
        <v>0.5</v>
      </c>
      <c r="AJ2577" s="3">
        <f>IF(AE2577&lt;=450,AthetaR90_0,IF(AE2577&gt;=650,AthetaR90_2,(IF(AE2577&lt;=550,AthetaR90_0+(AthetaR90_1-AthetaR90_0)/100*(AE2577-450),AthetaR90_1+(AthetaR90_2-AthetaR90_1)/100*(AE2577-450)))))</f>
        <v>1.3</v>
      </c>
      <c r="AK2577" s="3">
        <f>IF(AF2577&lt;=450,AthetaR120_0,IF(AF2577&gt;=650,AthetaR120_2,(IF(AF2577&lt;=550,AthetaR120_0+(AthetaR120_1-AthetaR120_0)/100*(AF2577-450),AthetaR120_1+(AthetaR120_2-AthetaR120_1)/100*(AF2577-450)))))</f>
        <v>1.54</v>
      </c>
      <c r="AL2577" s="24">
        <f t="shared" si="1239"/>
        <v>828.08404925174693</v>
      </c>
      <c r="AM2577" s="14">
        <f t="shared" si="1240"/>
        <v>677.27754516057882</v>
      </c>
    </row>
    <row r="2578" spans="2:39" x14ac:dyDescent="0.25">
      <c r="B2578" s="3">
        <f t="shared" si="1223"/>
        <v>12800</v>
      </c>
      <c r="C2578" s="14">
        <f t="shared" si="1224"/>
        <v>213.33333333333334</v>
      </c>
      <c r="D2578" s="11">
        <f t="shared" si="1225"/>
        <v>1135.179069899054</v>
      </c>
      <c r="E2578" s="11">
        <f t="shared" ref="E2578:E2641" si="1242">IF(B2578&lt;=40*60,20+345*CRed_1*LOG(8*C2578+1,10),ThetaG40+(ThetaG120-ThetaG40)/80*(C2578-40))</f>
        <v>993.5554441443013</v>
      </c>
      <c r="F2578" s="11">
        <f t="shared" si="1226"/>
        <v>541.50994298009357</v>
      </c>
      <c r="G2578" s="11">
        <f t="shared" ref="G2578:G2641" si="1243">M2578</f>
        <v>828.29993853888232</v>
      </c>
      <c r="H2578" s="11">
        <f t="shared" ref="H2578:H2641" si="1244">Q2578</f>
        <v>705.45232389180342</v>
      </c>
      <c r="I2578" s="24">
        <f t="shared" si="1227"/>
        <v>541.50994298009357</v>
      </c>
      <c r="J2578" s="12">
        <f t="shared" ref="J2578:J2641" si="1245">Cp*RhoP/(K2578*RhoA)*dP/1000*MassivSS</f>
        <v>0.16502423103438568</v>
      </c>
      <c r="K2578" s="24">
        <f t="shared" ref="K2578:K2641" si="1246">IF(I2578&lt;600,425+0.773*I2578-1.69/1000*I2578^2+2.22/1000^2*I2578^3,IF(I2578&lt;735,666+13002/(738-I2578),IF(I2578&lt;900,545+17820/(I2578-731),650)))</f>
        <v>700.53406591734358</v>
      </c>
      <c r="L2578" s="12">
        <f t="shared" si="1228"/>
        <v>0.14637723139947867</v>
      </c>
      <c r="M2578" s="24">
        <f t="shared" si="1229"/>
        <v>828.29993853888232</v>
      </c>
      <c r="N2578" s="12">
        <f t="shared" ref="N2578:N2641" si="1247">Cp*RhoP/(O2578*RhoA)*dP/1000*MassivW</f>
        <v>0.52922193173011856</v>
      </c>
      <c r="O2578" s="24">
        <f t="shared" ref="O2578:O2641" si="1248">IF(M2578&lt;600,425+0.773*M2578-1.69/1000*M2578^2+2.22/1000^2*M2578^3,IF(M2578&lt;735,666+13002/(738-M2578),IF(M2578&lt;900,545+17820/(M2578-731),650)))</f>
        <v>728.14502832783285</v>
      </c>
      <c r="P2578" s="12">
        <f t="shared" si="1230"/>
        <v>0.215880513286245</v>
      </c>
      <c r="Q2578" s="24">
        <f t="shared" si="1231"/>
        <v>705.45232389180342</v>
      </c>
      <c r="R2578" s="12">
        <f t="shared" ref="R2578:R2641" si="1249">Cp*RhoP/(S2578*RhoA)*dP/1000*MassivSI</f>
        <v>0.19891838919945293</v>
      </c>
      <c r="S2578" s="24">
        <f t="shared" ref="S2578:S2641" si="1250">IF(Q2578&lt;600,425+0.773*Q2578-1.69/1000*Q2578^2+2.22/1000^2*Q2578^3,IF(Q2578&lt;735,666+13002/(738-Q2578),IF(Q2578&lt;900,545+17820/(Q2578-731),650)))</f>
        <v>1065.4755249738296</v>
      </c>
      <c r="T2578" s="12">
        <f t="shared" si="1232"/>
        <v>0.12602872108293636</v>
      </c>
      <c r="W2578" s="24">
        <f t="shared" si="1233"/>
        <v>898.03793081787853</v>
      </c>
      <c r="X2578" s="24">
        <f t="shared" si="1234"/>
        <v>651.68235599391585</v>
      </c>
      <c r="Y2578" s="13">
        <f t="shared" ref="Y2578:Y2641" si="1251">MAX(MassivSSCO/(X2578*RhoA)*DeltaT*(Z2578+AA2578),L2578)</f>
        <v>0.36973826185005965</v>
      </c>
      <c r="Z2578" s="24">
        <f t="shared" ref="Z2578:Z2641" si="1252">AlphaC*(E2578-W2578)</f>
        <v>2387.9378331605694</v>
      </c>
      <c r="AA2578" s="24">
        <f t="shared" ref="AA2578:AA2641" si="1253">Phi*EpsilonF*0.7*Botzman/10^8*EpsilonA*((E2578+273)^4-(W2578+273)^4)</f>
        <v>19247.852038504094</v>
      </c>
      <c r="AB2578" s="24">
        <f t="shared" si="1235"/>
        <v>828.29993853888232</v>
      </c>
      <c r="AC2578" s="24">
        <f t="shared" si="1236"/>
        <v>705.45232389180342</v>
      </c>
      <c r="AE2578" s="14">
        <f t="shared" si="1237"/>
        <v>213.33333333333334</v>
      </c>
      <c r="AF2578" s="24">
        <f t="shared" si="1241"/>
        <v>500</v>
      </c>
      <c r="AG2578" s="3">
        <f t="shared" si="1238"/>
        <v>-1</v>
      </c>
      <c r="AH2578" s="3">
        <f>IF(AC2578&lt;=450,AthetaR30_0,IF(AC2578&gt;=650,AthetaR30_2,(IF(AC2578&lt;=550,AthetaR30_0+(AthetaR30_1-AthetaR30_0)/100*(AC2578-450),AthetaR30_1+(AthetaR30_2-AthetaR30_1)/100*(AC2578-450)))))</f>
        <v>0</v>
      </c>
      <c r="AI2578" s="3">
        <f>IF(AD2578&lt;=450,AthetaR60_0,IF(AD2578&gt;=650,AthetaR60_2,(IF(AD2578&lt;=550,AthetaR60_0+(AthetaR60_1-AthetaR60_0)/100*(AD2578-450),AthetaR60_1+(AthetaR60_2-AthetaR60_1)/100*(AD2578-450)))))</f>
        <v>0.5</v>
      </c>
      <c r="AJ2578" s="3">
        <f>IF(AE2578&lt;=450,AthetaR90_0,IF(AE2578&gt;=650,AthetaR90_2,(IF(AE2578&lt;=550,AthetaR90_0+(AthetaR90_1-AthetaR90_0)/100*(AE2578-450),AthetaR90_1+(AthetaR90_2-AthetaR90_1)/100*(AE2578-450)))))</f>
        <v>1.3</v>
      </c>
      <c r="AK2578" s="3">
        <f>IF(AF2578&lt;=450,AthetaR120_0,IF(AF2578&gt;=650,AthetaR120_2,(IF(AF2578&lt;=550,AthetaR120_0+(AthetaR120_1-AthetaR120_0)/100*(AF2578-450),AthetaR120_1+(AthetaR120_2-AthetaR120_1)/100*(AF2578-450)))))</f>
        <v>1.54</v>
      </c>
      <c r="AL2578" s="24">
        <f t="shared" si="1239"/>
        <v>828.29993853888232</v>
      </c>
      <c r="AM2578" s="14">
        <f t="shared" si="1240"/>
        <v>677.37264556254775</v>
      </c>
    </row>
    <row r="2579" spans="2:39" x14ac:dyDescent="0.25">
      <c r="B2579" s="3">
        <f t="shared" ref="B2579:B2642" si="1254">B2578+DeltaT</f>
        <v>12805</v>
      </c>
      <c r="C2579" s="14">
        <f t="shared" ref="C2579:C2642" si="1255">B2579/60</f>
        <v>213.41666666666666</v>
      </c>
      <c r="D2579" s="11">
        <f t="shared" ref="D2579:D2642" si="1256">20+345*LOG(8*C2579+1,10)</f>
        <v>1135.2375521778044</v>
      </c>
      <c r="E2579" s="11">
        <f t="shared" si="1242"/>
        <v>993.76924249295337</v>
      </c>
      <c r="F2579" s="11">
        <f t="shared" ref="F2579:F2642" si="1257">I2579</f>
        <v>541.65632021149304</v>
      </c>
      <c r="G2579" s="11">
        <f t="shared" si="1243"/>
        <v>828.51581905216858</v>
      </c>
      <c r="H2579" s="11">
        <f t="shared" si="1244"/>
        <v>705.57835261288631</v>
      </c>
      <c r="I2579" s="24">
        <f t="shared" ref="I2579:I2642" si="1258">I2578+IF(Limit=Oui,MAX(0,L2578),L2578)</f>
        <v>541.65632021149304</v>
      </c>
      <c r="J2579" s="12">
        <f t="shared" si="1245"/>
        <v>0.16499334411960895</v>
      </c>
      <c r="K2579" s="24">
        <f t="shared" si="1246"/>
        <v>700.66520657703279</v>
      </c>
      <c r="L2579" s="12">
        <f t="shared" ref="L2579:L2642" si="1259">LambdaP*MassivSS/(dP/1000)/(K2579*RhoA)/(1+J2579/3)*(D2579-I2579)*DeltaT-(EXP(J2579/10)-1)*(D2579-D2578)</f>
        <v>0.14632984173030364</v>
      </c>
      <c r="M2579" s="24">
        <f t="shared" ref="M2579:M2642" si="1260">M2578+IF(Limit=Oui,MAX(0,P2578),P2578)</f>
        <v>828.51581905216858</v>
      </c>
      <c r="N2579" s="12">
        <f t="shared" si="1247"/>
        <v>0.52951677779757589</v>
      </c>
      <c r="O2579" s="24">
        <f t="shared" si="1248"/>
        <v>727.73958187713868</v>
      </c>
      <c r="P2579" s="12">
        <f t="shared" ref="P2579:P2642" si="1261">LambdaP*MassivW/(dP/1000)/(O2579*RhoA)/(1+N2579/3)*(D2579-M2579)*DeltaT-(EXP(N2579/10)-1)*(D2579-D2578)</f>
        <v>0.21587126255892963</v>
      </c>
      <c r="Q2579" s="24">
        <f t="shared" ref="Q2579:Q2642" si="1262">Q2578+IF(Limit=Oui,MAX(0,T2578),T2578)</f>
        <v>705.57835261288631</v>
      </c>
      <c r="R2579" s="12">
        <f t="shared" si="1249"/>
        <v>0.19862890584303139</v>
      </c>
      <c r="S2579" s="24">
        <f t="shared" si="1250"/>
        <v>1067.0283575278095</v>
      </c>
      <c r="T2579" s="12">
        <f t="shared" ref="T2579:T2642" si="1263">LambdaP*MassivSI/(dP/1000)/(S2579*RhoA)/(1+R2579/3)*(D2579-Q2579)*DeltaT-(EXP(R2579/10)-1)*(D2579-D2578)</f>
        <v>0.12583731655046121</v>
      </c>
      <c r="W2579" s="24">
        <f t="shared" ref="W2579:W2642" si="1264">W2578+IF(Limit=Oui,MAX(0,Y2578),Y2578)</f>
        <v>898.40766907972863</v>
      </c>
      <c r="X2579" s="24">
        <f t="shared" ref="X2579:X2642" si="1265">IF(W2579&lt;600,425+0.773*W2579-1.69/1000*W2579^2+2.22/1000^2*W2579^3,IF(W2579&lt;735,666+13002/(738-W2579),IF(W2579&lt;900,545+17820/(W2579-731),650)))</f>
        <v>651.44673626937094</v>
      </c>
      <c r="Y2579" s="13">
        <f t="shared" si="1251"/>
        <v>0.36950224567203793</v>
      </c>
      <c r="Z2579" s="24">
        <f t="shared" si="1252"/>
        <v>2384.0393353306181</v>
      </c>
      <c r="AA2579" s="24">
        <f t="shared" si="1253"/>
        <v>19230.122136900176</v>
      </c>
      <c r="AB2579" s="24">
        <f t="shared" ref="AB2579:AB2642" si="1266">MAX(M2579,AVERAGE(W2579,AC2579))</f>
        <v>828.51581905216858</v>
      </c>
      <c r="AC2579" s="24">
        <f t="shared" ref="AC2579:AC2642" si="1267">Q2579</f>
        <v>705.57835261288631</v>
      </c>
      <c r="AE2579" s="14">
        <f t="shared" ref="AE2579:AE2642" si="1268">C2579</f>
        <v>213.41666666666666</v>
      </c>
      <c r="AF2579" s="24">
        <f t="shared" si="1241"/>
        <v>500</v>
      </c>
      <c r="AG2579" s="3">
        <f t="shared" ref="AG2579:AG2642" si="1269">IF(C2579&lt;=30,AH2579,IF(C2579&lt;=60,AI2579,IF(C2579&lt;=90,AJ2579,IF(C2579&lt;=120,AK2579,-1))))</f>
        <v>-1</v>
      </c>
      <c r="AH2579" s="3">
        <f>IF(AC2579&lt;=450,AthetaR30_0,IF(AC2579&gt;=650,AthetaR30_2,(IF(AC2579&lt;=550,AthetaR30_0+(AthetaR30_1-AthetaR30_0)/100*(AC2579-450),AthetaR30_1+(AthetaR30_2-AthetaR30_1)/100*(AC2579-450)))))</f>
        <v>0</v>
      </c>
      <c r="AI2579" s="3">
        <f>IF(AD2579&lt;=450,AthetaR60_0,IF(AD2579&gt;=650,AthetaR60_2,(IF(AD2579&lt;=550,AthetaR60_0+(AthetaR60_1-AthetaR60_0)/100*(AD2579-450),AthetaR60_1+(AthetaR60_2-AthetaR60_1)/100*(AD2579-450)))))</f>
        <v>0.5</v>
      </c>
      <c r="AJ2579" s="3">
        <f>IF(AE2579&lt;=450,AthetaR90_0,IF(AE2579&gt;=650,AthetaR90_2,(IF(AE2579&lt;=550,AthetaR90_0+(AthetaR90_1-AthetaR90_0)/100*(AE2579-450),AthetaR90_1+(AthetaR90_2-AthetaR90_1)/100*(AE2579-450)))))</f>
        <v>1.3</v>
      </c>
      <c r="AK2579" s="3">
        <f>IF(AF2579&lt;=450,AthetaR120_0,IF(AF2579&gt;=650,AthetaR120_2,(IF(AF2579&lt;=550,AthetaR120_0+(AthetaR120_1-AthetaR120_0)/100*(AF2579-450),AthetaR120_1+(AthetaR120_2-AthetaR120_1)/100*(AF2579-450)))))</f>
        <v>1.54</v>
      </c>
      <c r="AL2579" s="24">
        <f t="shared" ref="AL2579:AL2642" si="1270">MAX(M2579,AVERAGE(W2579,AM2579))</f>
        <v>828.51581905216858</v>
      </c>
      <c r="AM2579" s="14">
        <f t="shared" ref="AM2579:AM2642" si="1271">IF(W2579&gt;=AF2579,(1+(W2579-AF2579)*AG2579/10000)*AC2579,AC2579)</f>
        <v>677.46756993112479</v>
      </c>
    </row>
    <row r="2580" spans="2:39" x14ac:dyDescent="0.25">
      <c r="B2580" s="3">
        <f t="shared" si="1254"/>
        <v>12810</v>
      </c>
      <c r="C2580" s="14">
        <f t="shared" si="1255"/>
        <v>213.5</v>
      </c>
      <c r="D2580" s="11">
        <f t="shared" si="1256"/>
        <v>1135.2960116386541</v>
      </c>
      <c r="E2580" s="11">
        <f t="shared" si="1242"/>
        <v>993.98304084160543</v>
      </c>
      <c r="F2580" s="11">
        <f t="shared" si="1257"/>
        <v>541.80265005322337</v>
      </c>
      <c r="G2580" s="11">
        <f t="shared" si="1243"/>
        <v>828.73169031472753</v>
      </c>
      <c r="H2580" s="11">
        <f t="shared" si="1244"/>
        <v>705.70418992943678</v>
      </c>
      <c r="I2580" s="24">
        <f t="shared" si="1258"/>
        <v>541.80265005322337</v>
      </c>
      <c r="J2580" s="12">
        <f t="shared" si="1245"/>
        <v>0.16496245942655344</v>
      </c>
      <c r="K2580" s="24">
        <f t="shared" si="1246"/>
        <v>700.79638690687898</v>
      </c>
      <c r="L2580" s="12">
        <f t="shared" si="1259"/>
        <v>0.14628246681461732</v>
      </c>
      <c r="M2580" s="24">
        <f t="shared" si="1260"/>
        <v>828.73169031472753</v>
      </c>
      <c r="N2580" s="12">
        <f t="shared" si="1247"/>
        <v>0.52981063525956307</v>
      </c>
      <c r="O2580" s="24">
        <f t="shared" si="1248"/>
        <v>727.33594387464143</v>
      </c>
      <c r="P2580" s="12">
        <f t="shared" si="1261"/>
        <v>0.21586153752802942</v>
      </c>
      <c r="Q2580" s="24">
        <f t="shared" si="1262"/>
        <v>705.70418992943678</v>
      </c>
      <c r="R2580" s="12">
        <f t="shared" si="1249"/>
        <v>0.19833845722195856</v>
      </c>
      <c r="S2580" s="24">
        <f t="shared" si="1250"/>
        <v>1068.5909234539058</v>
      </c>
      <c r="T2580" s="12">
        <f t="shared" si="1263"/>
        <v>0.12564541003690083</v>
      </c>
      <c r="W2580" s="24">
        <f t="shared" si="1264"/>
        <v>898.77717132540067</v>
      </c>
      <c r="X2580" s="24">
        <f t="shared" si="1265"/>
        <v>651.21230444658318</v>
      </c>
      <c r="Y2580" s="13">
        <f t="shared" si="1251"/>
        <v>0.36926555637486602</v>
      </c>
      <c r="Z2580" s="24">
        <f t="shared" si="1252"/>
        <v>2380.1467379051192</v>
      </c>
      <c r="AA2580" s="24">
        <f t="shared" si="1253"/>
        <v>19212.39634938314</v>
      </c>
      <c r="AB2580" s="24">
        <f t="shared" si="1266"/>
        <v>828.73169031472753</v>
      </c>
      <c r="AC2580" s="24">
        <f t="shared" si="1267"/>
        <v>705.70418992943678</v>
      </c>
      <c r="AE2580" s="14">
        <f t="shared" si="1268"/>
        <v>213.5</v>
      </c>
      <c r="AF2580" s="24">
        <f t="shared" si="1241"/>
        <v>500</v>
      </c>
      <c r="AG2580" s="3">
        <f t="shared" si="1269"/>
        <v>-1</v>
      </c>
      <c r="AH2580" s="3">
        <f>IF(AC2580&lt;=450,AthetaR30_0,IF(AC2580&gt;=650,AthetaR30_2,(IF(AC2580&lt;=550,AthetaR30_0+(AthetaR30_1-AthetaR30_0)/100*(AC2580-450),AthetaR30_1+(AthetaR30_2-AthetaR30_1)/100*(AC2580-450)))))</f>
        <v>0</v>
      </c>
      <c r="AI2580" s="3">
        <f>IF(AD2580&lt;=450,AthetaR60_0,IF(AD2580&gt;=650,AthetaR60_2,(IF(AD2580&lt;=550,AthetaR60_0+(AthetaR60_1-AthetaR60_0)/100*(AD2580-450),AthetaR60_1+(AthetaR60_2-AthetaR60_1)/100*(AD2580-450)))))</f>
        <v>0.5</v>
      </c>
      <c r="AJ2580" s="3">
        <f>IF(AE2580&lt;=450,AthetaR90_0,IF(AE2580&gt;=650,AthetaR90_2,(IF(AE2580&lt;=550,AthetaR90_0+(AthetaR90_1-AthetaR90_0)/100*(AE2580-450),AthetaR90_1+(AthetaR90_2-AthetaR90_1)/100*(AE2580-450)))))</f>
        <v>1.3</v>
      </c>
      <c r="AK2580" s="3">
        <f>IF(AF2580&lt;=450,AthetaR120_0,IF(AF2580&gt;=650,AthetaR120_2,(IF(AF2580&lt;=550,AthetaR120_0+(AthetaR120_1-AthetaR120_0)/100*(AF2580-450),AthetaR120_1+(AthetaR120_2-AthetaR120_1)/100*(AF2580-450)))))</f>
        <v>1.54</v>
      </c>
      <c r="AL2580" s="24">
        <f t="shared" si="1270"/>
        <v>828.73169031472753</v>
      </c>
      <c r="AM2580" s="14">
        <f t="shared" si="1271"/>
        <v>677.56231786418232</v>
      </c>
    </row>
    <row r="2581" spans="2:39" x14ac:dyDescent="0.25">
      <c r="B2581" s="3">
        <f t="shared" si="1254"/>
        <v>12815</v>
      </c>
      <c r="C2581" s="14">
        <f t="shared" si="1255"/>
        <v>213.58333333333334</v>
      </c>
      <c r="D2581" s="11">
        <f t="shared" si="1256"/>
        <v>1135.3544482994014</v>
      </c>
      <c r="E2581" s="11">
        <f t="shared" si="1242"/>
        <v>994.19683919025761</v>
      </c>
      <c r="F2581" s="11">
        <f t="shared" si="1257"/>
        <v>541.94893252003794</v>
      </c>
      <c r="G2581" s="11">
        <f t="shared" si="1243"/>
        <v>828.94755185225551</v>
      </c>
      <c r="H2581" s="11">
        <f t="shared" si="1244"/>
        <v>705.82983533947368</v>
      </c>
      <c r="I2581" s="24">
        <f t="shared" si="1258"/>
        <v>541.94893252003794</v>
      </c>
      <c r="J2581" s="12">
        <f t="shared" si="1245"/>
        <v>0.16493157696505728</v>
      </c>
      <c r="K2581" s="24">
        <f t="shared" si="1246"/>
        <v>700.92760688205635</v>
      </c>
      <c r="L2581" s="12">
        <f t="shared" si="1259"/>
        <v>0.14623510665821643</v>
      </c>
      <c r="M2581" s="24">
        <f t="shared" si="1260"/>
        <v>828.94755185225551</v>
      </c>
      <c r="N2581" s="12">
        <f t="shared" si="1247"/>
        <v>0.53010350843662157</v>
      </c>
      <c r="O2581" s="24">
        <f t="shared" si="1248"/>
        <v>726.93410312980313</v>
      </c>
      <c r="P2581" s="12">
        <f t="shared" si="1261"/>
        <v>0.21585134075457618</v>
      </c>
      <c r="Q2581" s="24">
        <f t="shared" si="1262"/>
        <v>705.82983533947368</v>
      </c>
      <c r="R2581" s="12">
        <f t="shared" si="1249"/>
        <v>0.19804704068037166</v>
      </c>
      <c r="S2581" s="24">
        <f t="shared" si="1250"/>
        <v>1070.1633027745677</v>
      </c>
      <c r="T2581" s="12">
        <f t="shared" si="1263"/>
        <v>0.12545299987141845</v>
      </c>
      <c r="W2581" s="24">
        <f t="shared" si="1264"/>
        <v>899.14643688177557</v>
      </c>
      <c r="X2581" s="24">
        <f t="shared" si="1265"/>
        <v>650.97905213138301</v>
      </c>
      <c r="Y2581" s="13">
        <f t="shared" si="1251"/>
        <v>0.3690282031496443</v>
      </c>
      <c r="Z2581" s="24">
        <f t="shared" si="1252"/>
        <v>2376.2600577120511</v>
      </c>
      <c r="AA2581" s="24">
        <f t="shared" si="1253"/>
        <v>19194.674884993809</v>
      </c>
      <c r="AB2581" s="24">
        <f t="shared" si="1266"/>
        <v>828.94755185225551</v>
      </c>
      <c r="AC2581" s="24">
        <f t="shared" si="1267"/>
        <v>705.82983533947368</v>
      </c>
      <c r="AE2581" s="14">
        <f t="shared" si="1268"/>
        <v>213.58333333333334</v>
      </c>
      <c r="AF2581" s="24">
        <f t="shared" si="1241"/>
        <v>500</v>
      </c>
      <c r="AG2581" s="3">
        <f t="shared" si="1269"/>
        <v>-1</v>
      </c>
      <c r="AH2581" s="3">
        <f>IF(AC2581&lt;=450,AthetaR30_0,IF(AC2581&gt;=650,AthetaR30_2,(IF(AC2581&lt;=550,AthetaR30_0+(AthetaR30_1-AthetaR30_0)/100*(AC2581-450),AthetaR30_1+(AthetaR30_2-AthetaR30_1)/100*(AC2581-450)))))</f>
        <v>0</v>
      </c>
      <c r="AI2581" s="3">
        <f>IF(AD2581&lt;=450,AthetaR60_0,IF(AD2581&gt;=650,AthetaR60_2,(IF(AD2581&lt;=550,AthetaR60_0+(AthetaR60_1-AthetaR60_0)/100*(AD2581-450),AthetaR60_1+(AthetaR60_2-AthetaR60_1)/100*(AD2581-450)))))</f>
        <v>0.5</v>
      </c>
      <c r="AJ2581" s="3">
        <f>IF(AE2581&lt;=450,AthetaR90_0,IF(AE2581&gt;=650,AthetaR90_2,(IF(AE2581&lt;=550,AthetaR90_0+(AthetaR90_1-AthetaR90_0)/100*(AE2581-450),AthetaR90_1+(AthetaR90_2-AthetaR90_1)/100*(AE2581-450)))))</f>
        <v>1.3</v>
      </c>
      <c r="AK2581" s="3">
        <f>IF(AF2581&lt;=450,AthetaR120_0,IF(AF2581&gt;=650,AthetaR120_2,(IF(AF2581&lt;=550,AthetaR120_0+(AthetaR120_1-AthetaR120_0)/100*(AF2581-450),AthetaR120_1+(AthetaR120_2-AthetaR120_1)/100*(AF2581-450)))))</f>
        <v>1.54</v>
      </c>
      <c r="AL2581" s="24">
        <f t="shared" si="1270"/>
        <v>828.94755185225551</v>
      </c>
      <c r="AM2581" s="14">
        <f t="shared" si="1271"/>
        <v>677.65688895741357</v>
      </c>
    </row>
    <row r="2582" spans="2:39" x14ac:dyDescent="0.25">
      <c r="B2582" s="3">
        <f t="shared" si="1254"/>
        <v>12820</v>
      </c>
      <c r="C2582" s="14">
        <f t="shared" si="1255"/>
        <v>213.66666666666666</v>
      </c>
      <c r="D2582" s="11">
        <f t="shared" si="1256"/>
        <v>1135.4128621778241</v>
      </c>
      <c r="E2582" s="11">
        <f t="shared" si="1242"/>
        <v>994.41063753890967</v>
      </c>
      <c r="F2582" s="11">
        <f t="shared" si="1257"/>
        <v>542.09516762669614</v>
      </c>
      <c r="G2582" s="11">
        <f t="shared" si="1243"/>
        <v>829.16340319301014</v>
      </c>
      <c r="H2582" s="11">
        <f t="shared" si="1244"/>
        <v>705.95528833934509</v>
      </c>
      <c r="I2582" s="24">
        <f t="shared" si="1258"/>
        <v>542.09516762669614</v>
      </c>
      <c r="J2582" s="12">
        <f t="shared" si="1245"/>
        <v>0.16490069674494987</v>
      </c>
      <c r="K2582" s="24">
        <f t="shared" si="1246"/>
        <v>701.05886647772286</v>
      </c>
      <c r="L2582" s="12">
        <f t="shared" si="1259"/>
        <v>0.14618776126686811</v>
      </c>
      <c r="M2582" s="24">
        <f t="shared" si="1260"/>
        <v>829.16340319301014</v>
      </c>
      <c r="N2582" s="12">
        <f t="shared" si="1247"/>
        <v>0.53039540162805765</v>
      </c>
      <c r="O2582" s="24">
        <f t="shared" si="1248"/>
        <v>726.53404853906795</v>
      </c>
      <c r="P2582" s="12">
        <f t="shared" si="1261"/>
        <v>0.21584067478604468</v>
      </c>
      <c r="Q2582" s="24">
        <f t="shared" si="1262"/>
        <v>705.95528833934509</v>
      </c>
      <c r="R2582" s="12">
        <f t="shared" si="1249"/>
        <v>0.19775465357334801</v>
      </c>
      <c r="S2582" s="24">
        <f t="shared" si="1250"/>
        <v>1071.7455762962627</v>
      </c>
      <c r="T2582" s="12">
        <f t="shared" si="1263"/>
        <v>0.12526008438664876</v>
      </c>
      <c r="W2582" s="24">
        <f t="shared" si="1264"/>
        <v>899.51546508492527</v>
      </c>
      <c r="X2582" s="24">
        <f t="shared" si="1265"/>
        <v>650.74697100363699</v>
      </c>
      <c r="Y2582" s="13">
        <f t="shared" si="1251"/>
        <v>0.3687901951304916</v>
      </c>
      <c r="Z2582" s="24">
        <f t="shared" si="1252"/>
        <v>2372.3793113496099</v>
      </c>
      <c r="AA2582" s="24">
        <f t="shared" si="1253"/>
        <v>19176.957951645625</v>
      </c>
      <c r="AB2582" s="24">
        <f t="shared" si="1266"/>
        <v>829.16340319301014</v>
      </c>
      <c r="AC2582" s="24">
        <f t="shared" si="1267"/>
        <v>705.95528833934509</v>
      </c>
      <c r="AE2582" s="14">
        <f t="shared" si="1268"/>
        <v>213.66666666666666</v>
      </c>
      <c r="AF2582" s="24">
        <f t="shared" si="1241"/>
        <v>500</v>
      </c>
      <c r="AG2582" s="3">
        <f t="shared" si="1269"/>
        <v>-1</v>
      </c>
      <c r="AH2582" s="3">
        <f>IF(AC2582&lt;=450,AthetaR30_0,IF(AC2582&gt;=650,AthetaR30_2,(IF(AC2582&lt;=550,AthetaR30_0+(AthetaR30_1-AthetaR30_0)/100*(AC2582-450),AthetaR30_1+(AthetaR30_2-AthetaR30_1)/100*(AC2582-450)))))</f>
        <v>0</v>
      </c>
      <c r="AI2582" s="3">
        <f>IF(AD2582&lt;=450,AthetaR60_0,IF(AD2582&gt;=650,AthetaR60_2,(IF(AD2582&lt;=550,AthetaR60_0+(AthetaR60_1-AthetaR60_0)/100*(AD2582-450),AthetaR60_1+(AthetaR60_2-AthetaR60_1)/100*(AD2582-450)))))</f>
        <v>0.5</v>
      </c>
      <c r="AJ2582" s="3">
        <f>IF(AE2582&lt;=450,AthetaR90_0,IF(AE2582&gt;=650,AthetaR90_2,(IF(AE2582&lt;=550,AthetaR90_0+(AthetaR90_1-AthetaR90_0)/100*(AE2582-450),AthetaR90_1+(AthetaR90_2-AthetaR90_1)/100*(AE2582-450)))))</f>
        <v>1.3</v>
      </c>
      <c r="AK2582" s="3">
        <f>IF(AF2582&lt;=450,AthetaR120_0,IF(AF2582&gt;=650,AthetaR120_2,(IF(AF2582&lt;=550,AthetaR120_0+(AthetaR120_1-AthetaR120_0)/100*(AF2582-450),AthetaR120_1+(AthetaR120_2-AthetaR120_1)/100*(AF2582-450)))))</f>
        <v>1.54</v>
      </c>
      <c r="AL2582" s="24">
        <f t="shared" si="1270"/>
        <v>829.16340319301014</v>
      </c>
      <c r="AM2582" s="14">
        <f t="shared" si="1271"/>
        <v>677.75128280433944</v>
      </c>
    </row>
    <row r="2583" spans="2:39" x14ac:dyDescent="0.25">
      <c r="B2583" s="3">
        <f t="shared" si="1254"/>
        <v>12825</v>
      </c>
      <c r="C2583" s="14">
        <f t="shared" si="1255"/>
        <v>213.75</v>
      </c>
      <c r="D2583" s="11">
        <f t="shared" si="1256"/>
        <v>1135.4712532916794</v>
      </c>
      <c r="E2583" s="11">
        <f t="shared" si="1242"/>
        <v>994.62443588756173</v>
      </c>
      <c r="F2583" s="11">
        <f t="shared" si="1257"/>
        <v>542.24135538796304</v>
      </c>
      <c r="G2583" s="11">
        <f t="shared" si="1243"/>
        <v>829.37924386779616</v>
      </c>
      <c r="H2583" s="11">
        <f t="shared" si="1244"/>
        <v>706.08054842373178</v>
      </c>
      <c r="I2583" s="24">
        <f t="shared" si="1258"/>
        <v>542.24135538796304</v>
      </c>
      <c r="J2583" s="12">
        <f t="shared" si="1245"/>
        <v>0.1648698187760522</v>
      </c>
      <c r="K2583" s="24">
        <f t="shared" si="1246"/>
        <v>701.19016566901951</v>
      </c>
      <c r="L2583" s="12">
        <f t="shared" si="1259"/>
        <v>0.14614043064632451</v>
      </c>
      <c r="M2583" s="24">
        <f t="shared" si="1260"/>
        <v>829.37924386779616</v>
      </c>
      <c r="N2583" s="12">
        <f t="shared" si="1247"/>
        <v>0.53068631911203512</v>
      </c>
      <c r="O2583" s="24">
        <f t="shared" si="1248"/>
        <v>726.1357690850607</v>
      </c>
      <c r="P2583" s="12">
        <f t="shared" si="1261"/>
        <v>0.21582954215647307</v>
      </c>
      <c r="Q2583" s="24">
        <f t="shared" si="1262"/>
        <v>706.08054842373178</v>
      </c>
      <c r="R2583" s="12">
        <f t="shared" si="1249"/>
        <v>0.19746129326727188</v>
      </c>
      <c r="S2583" s="24">
        <f t="shared" si="1250"/>
        <v>1073.3378256181209</v>
      </c>
      <c r="T2583" s="12">
        <f t="shared" si="1263"/>
        <v>0.12506666191890511</v>
      </c>
      <c r="W2583" s="24">
        <f t="shared" si="1264"/>
        <v>899.88425528005575</v>
      </c>
      <c r="X2583" s="24">
        <f t="shared" si="1265"/>
        <v>650.51605281646664</v>
      </c>
      <c r="Y2583" s="13">
        <f t="shared" si="1251"/>
        <v>0.36855154139482699</v>
      </c>
      <c r="Z2583" s="24">
        <f t="shared" si="1252"/>
        <v>2368.5045151876493</v>
      </c>
      <c r="AA2583" s="24">
        <f t="shared" si="1253"/>
        <v>19159.245756126496</v>
      </c>
      <c r="AB2583" s="24">
        <f t="shared" si="1266"/>
        <v>829.37924386779616</v>
      </c>
      <c r="AC2583" s="24">
        <f t="shared" si="1267"/>
        <v>706.08054842373178</v>
      </c>
      <c r="AE2583" s="14">
        <f t="shared" si="1268"/>
        <v>213.75</v>
      </c>
      <c r="AF2583" s="24">
        <f t="shared" si="1241"/>
        <v>500</v>
      </c>
      <c r="AG2583" s="3">
        <f t="shared" si="1269"/>
        <v>-1</v>
      </c>
      <c r="AH2583" s="3">
        <f>IF(AC2583&lt;=450,AthetaR30_0,IF(AC2583&gt;=650,AthetaR30_2,(IF(AC2583&lt;=550,AthetaR30_0+(AthetaR30_1-AthetaR30_0)/100*(AC2583-450),AthetaR30_1+(AthetaR30_2-AthetaR30_1)/100*(AC2583-450)))))</f>
        <v>0</v>
      </c>
      <c r="AI2583" s="3">
        <f>IF(AD2583&lt;=450,AthetaR60_0,IF(AD2583&gt;=650,AthetaR60_2,(IF(AD2583&lt;=550,AthetaR60_0+(AthetaR60_1-AthetaR60_0)/100*(AD2583-450),AthetaR60_1+(AthetaR60_2-AthetaR60_1)/100*(AD2583-450)))))</f>
        <v>0.5</v>
      </c>
      <c r="AJ2583" s="3">
        <f>IF(AE2583&lt;=450,AthetaR90_0,IF(AE2583&gt;=650,AthetaR90_2,(IF(AE2583&lt;=550,AthetaR90_0+(AthetaR90_1-AthetaR90_0)/100*(AE2583-450),AthetaR90_1+(AthetaR90_2-AthetaR90_1)/100*(AE2583-450)))))</f>
        <v>1.3</v>
      </c>
      <c r="AK2583" s="3">
        <f>IF(AF2583&lt;=450,AthetaR120_0,IF(AF2583&gt;=650,AthetaR120_2,(IF(AF2583&lt;=550,AthetaR120_0+(AthetaR120_1-AthetaR120_0)/100*(AF2583-450),AthetaR120_1+(AthetaR120_2-AthetaR120_1)/100*(AF2583-450)))))</f>
        <v>1.54</v>
      </c>
      <c r="AL2583" s="24">
        <f t="shared" si="1270"/>
        <v>829.37924386779616</v>
      </c>
      <c r="AM2583" s="14">
        <f t="shared" si="1271"/>
        <v>677.845498996316</v>
      </c>
    </row>
    <row r="2584" spans="2:39" x14ac:dyDescent="0.25">
      <c r="B2584" s="3">
        <f t="shared" si="1254"/>
        <v>12830</v>
      </c>
      <c r="C2584" s="14">
        <f t="shared" si="1255"/>
        <v>213.83333333333334</v>
      </c>
      <c r="D2584" s="11">
        <f t="shared" si="1256"/>
        <v>1135.5296216587039</v>
      </c>
      <c r="E2584" s="11">
        <f t="shared" si="1242"/>
        <v>994.83823423621379</v>
      </c>
      <c r="F2584" s="11">
        <f t="shared" si="1257"/>
        <v>542.38749581860941</v>
      </c>
      <c r="G2584" s="11">
        <f t="shared" si="1243"/>
        <v>829.59507340995265</v>
      </c>
      <c r="H2584" s="11">
        <f t="shared" si="1244"/>
        <v>706.20561508565072</v>
      </c>
      <c r="I2584" s="24">
        <f t="shared" si="1258"/>
        <v>542.38749581860941</v>
      </c>
      <c r="J2584" s="12">
        <f t="shared" si="1245"/>
        <v>0.16483894306817667</v>
      </c>
      <c r="K2584" s="24">
        <f t="shared" si="1246"/>
        <v>701.32150443107071</v>
      </c>
      <c r="L2584" s="12">
        <f t="shared" si="1259"/>
        <v>0.14609311480231962</v>
      </c>
      <c r="M2584" s="24">
        <f t="shared" si="1260"/>
        <v>829.59507340995265</v>
      </c>
      <c r="N2584" s="12">
        <f t="shared" si="1247"/>
        <v>0.53097626514567464</v>
      </c>
      <c r="O2584" s="24">
        <f t="shared" si="1248"/>
        <v>725.73925383579217</v>
      </c>
      <c r="P2584" s="12">
        <f t="shared" si="1261"/>
        <v>0.21581794538652116</v>
      </c>
      <c r="Q2584" s="24">
        <f t="shared" si="1262"/>
        <v>706.20561508565072</v>
      </c>
      <c r="R2584" s="12">
        <f t="shared" si="1249"/>
        <v>0.19716695714020599</v>
      </c>
      <c r="S2584" s="24">
        <f t="shared" si="1250"/>
        <v>1074.9401331406793</v>
      </c>
      <c r="T2584" s="12">
        <f t="shared" si="1263"/>
        <v>0.12487273080836758</v>
      </c>
      <c r="W2584" s="24">
        <f t="shared" si="1264"/>
        <v>900.25280682145058</v>
      </c>
      <c r="X2584" s="24">
        <f t="shared" si="1265"/>
        <v>650</v>
      </c>
      <c r="Y2584" s="13">
        <f t="shared" si="1251"/>
        <v>0.3684744723354621</v>
      </c>
      <c r="Z2584" s="24">
        <f t="shared" si="1252"/>
        <v>2364.6356853690804</v>
      </c>
      <c r="AA2584" s="24">
        <f t="shared" si="1253"/>
        <v>19141.538504100834</v>
      </c>
      <c r="AB2584" s="24">
        <f t="shared" si="1266"/>
        <v>829.59507340995265</v>
      </c>
      <c r="AC2584" s="24">
        <f t="shared" si="1267"/>
        <v>706.20561508565072</v>
      </c>
      <c r="AE2584" s="14">
        <f t="shared" si="1268"/>
        <v>213.83333333333334</v>
      </c>
      <c r="AF2584" s="24">
        <f t="shared" si="1241"/>
        <v>500</v>
      </c>
      <c r="AG2584" s="3">
        <f t="shared" si="1269"/>
        <v>-1</v>
      </c>
      <c r="AH2584" s="3">
        <f>IF(AC2584&lt;=450,AthetaR30_0,IF(AC2584&gt;=650,AthetaR30_2,(IF(AC2584&lt;=550,AthetaR30_0+(AthetaR30_1-AthetaR30_0)/100*(AC2584-450),AthetaR30_1+(AthetaR30_2-AthetaR30_1)/100*(AC2584-450)))))</f>
        <v>0</v>
      </c>
      <c r="AI2584" s="3">
        <f>IF(AD2584&lt;=450,AthetaR60_0,IF(AD2584&gt;=650,AthetaR60_2,(IF(AD2584&lt;=550,AthetaR60_0+(AthetaR60_1-AthetaR60_0)/100*(AD2584-450),AthetaR60_1+(AthetaR60_2-AthetaR60_1)/100*(AD2584-450)))))</f>
        <v>0.5</v>
      </c>
      <c r="AJ2584" s="3">
        <f>IF(AE2584&lt;=450,AthetaR90_0,IF(AE2584&gt;=650,AthetaR90_2,(IF(AE2584&lt;=550,AthetaR90_0+(AthetaR90_1-AthetaR90_0)/100*(AE2584-450),AthetaR90_1+(AthetaR90_2-AthetaR90_1)/100*(AE2584-450)))))</f>
        <v>1.3</v>
      </c>
      <c r="AK2584" s="3">
        <f>IF(AF2584&lt;=450,AthetaR120_0,IF(AF2584&gt;=650,AthetaR120_2,(IF(AF2584&lt;=550,AthetaR120_0+(AthetaR120_1-AthetaR120_0)/100*(AF2584-450),AthetaR120_1+(AthetaR120_2-AthetaR120_1)/100*(AF2584-450)))))</f>
        <v>1.54</v>
      </c>
      <c r="AL2584" s="24">
        <f t="shared" si="1270"/>
        <v>829.59507340995265</v>
      </c>
      <c r="AM2584" s="14">
        <f t="shared" si="1271"/>
        <v>677.93953712254063</v>
      </c>
    </row>
    <row r="2585" spans="2:39" x14ac:dyDescent="0.25">
      <c r="B2585" s="3">
        <f t="shared" si="1254"/>
        <v>12835</v>
      </c>
      <c r="C2585" s="14">
        <f t="shared" si="1255"/>
        <v>213.91666666666666</v>
      </c>
      <c r="D2585" s="11">
        <f t="shared" si="1256"/>
        <v>1135.5879672966128</v>
      </c>
      <c r="E2585" s="11">
        <f t="shared" si="1242"/>
        <v>995.05203258486586</v>
      </c>
      <c r="F2585" s="11">
        <f t="shared" si="1257"/>
        <v>542.53358893341169</v>
      </c>
      <c r="G2585" s="11">
        <f t="shared" si="1243"/>
        <v>829.81089135533921</v>
      </c>
      <c r="H2585" s="11">
        <f t="shared" si="1244"/>
        <v>706.33048781645914</v>
      </c>
      <c r="I2585" s="24">
        <f t="shared" si="1258"/>
        <v>542.53358893341169</v>
      </c>
      <c r="J2585" s="12">
        <f t="shared" si="1245"/>
        <v>0.16480806963112712</v>
      </c>
      <c r="K2585" s="24">
        <f t="shared" si="1246"/>
        <v>701.45288273898359</v>
      </c>
      <c r="L2585" s="12">
        <f t="shared" si="1259"/>
        <v>0.14604581374058015</v>
      </c>
      <c r="M2585" s="24">
        <f t="shared" si="1260"/>
        <v>829.81089135533921</v>
      </c>
      <c r="N2585" s="12">
        <f t="shared" si="1247"/>
        <v>0.53126524396514652</v>
      </c>
      <c r="O2585" s="24">
        <f t="shared" si="1248"/>
        <v>725.34449194387423</v>
      </c>
      <c r="P2585" s="12">
        <f t="shared" si="1261"/>
        <v>0.21580588698357758</v>
      </c>
      <c r="Q2585" s="24">
        <f t="shared" si="1262"/>
        <v>706.33048781645914</v>
      </c>
      <c r="R2585" s="12">
        <f t="shared" si="1249"/>
        <v>0.1968716425822685</v>
      </c>
      <c r="S2585" s="24">
        <f t="shared" si="1250"/>
        <v>1076.5525820747357</v>
      </c>
      <c r="T2585" s="12">
        <f t="shared" si="1263"/>
        <v>0.12467828939929144</v>
      </c>
      <c r="W2585" s="24">
        <f t="shared" si="1264"/>
        <v>900.62128129378607</v>
      </c>
      <c r="X2585" s="24">
        <f t="shared" si="1265"/>
        <v>650</v>
      </c>
      <c r="Y2585" s="13">
        <f t="shared" si="1251"/>
        <v>0.36810442200458249</v>
      </c>
      <c r="Z2585" s="24">
        <f t="shared" si="1252"/>
        <v>2360.7687822769949</v>
      </c>
      <c r="AA2585" s="24">
        <f t="shared" si="1253"/>
        <v>19123.807257328357</v>
      </c>
      <c r="AB2585" s="24">
        <f t="shared" si="1266"/>
        <v>829.81089135533921</v>
      </c>
      <c r="AC2585" s="24">
        <f t="shared" si="1267"/>
        <v>706.33048781645914</v>
      </c>
      <c r="AE2585" s="14">
        <f t="shared" si="1268"/>
        <v>213.91666666666666</v>
      </c>
      <c r="AF2585" s="24">
        <f t="shared" si="1241"/>
        <v>500</v>
      </c>
      <c r="AG2585" s="3">
        <f t="shared" si="1269"/>
        <v>-1</v>
      </c>
      <c r="AH2585" s="3">
        <f>IF(AC2585&lt;=450,AthetaR30_0,IF(AC2585&gt;=650,AthetaR30_2,(IF(AC2585&lt;=550,AthetaR30_0+(AthetaR30_1-AthetaR30_0)/100*(AC2585-450),AthetaR30_1+(AthetaR30_2-AthetaR30_1)/100*(AC2585-450)))))</f>
        <v>0</v>
      </c>
      <c r="AI2585" s="3">
        <f>IF(AD2585&lt;=450,AthetaR60_0,IF(AD2585&gt;=650,AthetaR60_2,(IF(AD2585&lt;=550,AthetaR60_0+(AthetaR60_1-AthetaR60_0)/100*(AD2585-450),AthetaR60_1+(AthetaR60_2-AthetaR60_1)/100*(AD2585-450)))))</f>
        <v>0.5</v>
      </c>
      <c r="AJ2585" s="3">
        <f>IF(AE2585&lt;=450,AthetaR90_0,IF(AE2585&gt;=650,AthetaR90_2,(IF(AE2585&lt;=550,AthetaR90_0+(AthetaR90_1-AthetaR90_0)/100*(AE2585-450),AthetaR90_1+(AthetaR90_2-AthetaR90_1)/100*(AE2585-450)))))</f>
        <v>1.3</v>
      </c>
      <c r="AK2585" s="3">
        <f>IF(AF2585&lt;=450,AthetaR120_0,IF(AF2585&gt;=650,AthetaR120_2,(IF(AF2585&lt;=550,AthetaR120_0+(AthetaR120_1-AthetaR120_0)/100*(AF2585-450),AthetaR120_1+(AthetaR120_2-AthetaR120_1)/100*(AF2585-450)))))</f>
        <v>1.54</v>
      </c>
      <c r="AL2585" s="24">
        <f t="shared" si="1270"/>
        <v>829.81089135533921</v>
      </c>
      <c r="AM2585" s="14">
        <f t="shared" si="1271"/>
        <v>678.03338531186967</v>
      </c>
    </row>
    <row r="2586" spans="2:39" x14ac:dyDescent="0.25">
      <c r="B2586" s="3">
        <f t="shared" si="1254"/>
        <v>12840</v>
      </c>
      <c r="C2586" s="14">
        <f t="shared" si="1255"/>
        <v>214</v>
      </c>
      <c r="D2586" s="11">
        <f t="shared" si="1256"/>
        <v>1135.646290223101</v>
      </c>
      <c r="E2586" s="11">
        <f t="shared" si="1242"/>
        <v>995.26583093351792</v>
      </c>
      <c r="F2586" s="11">
        <f t="shared" si="1257"/>
        <v>542.67963474715225</v>
      </c>
      <c r="G2586" s="11">
        <f t="shared" si="1243"/>
        <v>830.02669724232283</v>
      </c>
      <c r="H2586" s="11">
        <f t="shared" si="1244"/>
        <v>706.45516610585844</v>
      </c>
      <c r="I2586" s="24">
        <f t="shared" si="1258"/>
        <v>542.67963474715225</v>
      </c>
      <c r="J2586" s="12">
        <f t="shared" si="1245"/>
        <v>0.16477719847469882</v>
      </c>
      <c r="K2586" s="24">
        <f t="shared" si="1246"/>
        <v>701.58430056784937</v>
      </c>
      <c r="L2586" s="12">
        <f t="shared" si="1259"/>
        <v>0.14599852746679165</v>
      </c>
      <c r="M2586" s="24">
        <f t="shared" si="1260"/>
        <v>830.02669724232283</v>
      </c>
      <c r="N2586" s="12">
        <f t="shared" si="1247"/>
        <v>0.53155325978576884</v>
      </c>
      <c r="O2586" s="24">
        <f t="shared" si="1248"/>
        <v>724.95147264574166</v>
      </c>
      <c r="P2586" s="12">
        <f t="shared" si="1261"/>
        <v>0.21579336944171959</v>
      </c>
      <c r="Q2586" s="24">
        <f t="shared" si="1262"/>
        <v>706.45516610585844</v>
      </c>
      <c r="R2586" s="12">
        <f t="shared" si="1249"/>
        <v>0.19657534699601498</v>
      </c>
      <c r="S2586" s="24">
        <f t="shared" si="1250"/>
        <v>1078.1752564503026</v>
      </c>
      <c r="T2586" s="12">
        <f t="shared" si="1263"/>
        <v>0.12448333604016489</v>
      </c>
      <c r="W2586" s="24">
        <f t="shared" si="1264"/>
        <v>900.9893857157906</v>
      </c>
      <c r="X2586" s="24">
        <f t="shared" si="1265"/>
        <v>650</v>
      </c>
      <c r="Y2586" s="13">
        <f t="shared" si="1251"/>
        <v>0.36773502185095774</v>
      </c>
      <c r="Z2586" s="24">
        <f t="shared" si="1252"/>
        <v>2356.9111304431826</v>
      </c>
      <c r="AA2586" s="24">
        <f t="shared" si="1253"/>
        <v>19106.104707178249</v>
      </c>
      <c r="AB2586" s="24">
        <f t="shared" si="1266"/>
        <v>830.02669724232283</v>
      </c>
      <c r="AC2586" s="24">
        <f t="shared" si="1267"/>
        <v>706.45516610585844</v>
      </c>
      <c r="AE2586" s="14">
        <f t="shared" si="1268"/>
        <v>214</v>
      </c>
      <c r="AF2586" s="24">
        <f t="shared" si="1241"/>
        <v>500</v>
      </c>
      <c r="AG2586" s="3">
        <f t="shared" si="1269"/>
        <v>-1</v>
      </c>
      <c r="AH2586" s="3">
        <f>IF(AC2586&lt;=450,AthetaR30_0,IF(AC2586&gt;=650,AthetaR30_2,(IF(AC2586&lt;=550,AthetaR30_0+(AthetaR30_1-AthetaR30_0)/100*(AC2586-450),AthetaR30_1+(AthetaR30_2-AthetaR30_1)/100*(AC2586-450)))))</f>
        <v>0</v>
      </c>
      <c r="AI2586" s="3">
        <f>IF(AD2586&lt;=450,AthetaR60_0,IF(AD2586&gt;=650,AthetaR60_2,(IF(AD2586&lt;=550,AthetaR60_0+(AthetaR60_1-AthetaR60_0)/100*(AD2586-450),AthetaR60_1+(AthetaR60_2-AthetaR60_1)/100*(AD2586-450)))))</f>
        <v>0.5</v>
      </c>
      <c r="AJ2586" s="3">
        <f>IF(AE2586&lt;=450,AthetaR90_0,IF(AE2586&gt;=650,AthetaR90_2,(IF(AE2586&lt;=550,AthetaR90_0+(AthetaR90_1-AthetaR90_0)/100*(AE2586-450),AthetaR90_1+(AthetaR90_2-AthetaR90_1)/100*(AE2586-450)))))</f>
        <v>1.3</v>
      </c>
      <c r="AK2586" s="3">
        <f>IF(AF2586&lt;=450,AthetaR120_0,IF(AF2586&gt;=650,AthetaR120_2,(IF(AF2586&lt;=550,AthetaR120_0+(AthetaR120_1-AthetaR120_0)/100*(AF2586-450),AthetaR120_1+(AthetaR120_2-AthetaR120_1)/100*(AF2586-450)))))</f>
        <v>1.54</v>
      </c>
      <c r="AL2586" s="24">
        <f t="shared" si="1270"/>
        <v>830.02669724232283</v>
      </c>
      <c r="AM2586" s="14">
        <f t="shared" si="1271"/>
        <v>678.12706379660494</v>
      </c>
    </row>
    <row r="2587" spans="2:39" x14ac:dyDescent="0.25">
      <c r="B2587" s="3">
        <f t="shared" si="1254"/>
        <v>12845</v>
      </c>
      <c r="C2587" s="14">
        <f t="shared" si="1255"/>
        <v>214.08333333333334</v>
      </c>
      <c r="D2587" s="11">
        <f t="shared" si="1256"/>
        <v>1135.7045904558431</v>
      </c>
      <c r="E2587" s="11">
        <f t="shared" si="1242"/>
        <v>995.47962928216998</v>
      </c>
      <c r="F2587" s="11">
        <f t="shared" si="1257"/>
        <v>542.82563327461901</v>
      </c>
      <c r="G2587" s="11">
        <f t="shared" si="1243"/>
        <v>830.24249061176454</v>
      </c>
      <c r="H2587" s="11">
        <f t="shared" si="1244"/>
        <v>706.5796494418986</v>
      </c>
      <c r="I2587" s="24">
        <f t="shared" si="1258"/>
        <v>542.82563327461901</v>
      </c>
      <c r="J2587" s="12">
        <f t="shared" si="1245"/>
        <v>0.16474632960867827</v>
      </c>
      <c r="K2587" s="24">
        <f t="shared" si="1246"/>
        <v>701.71575789274266</v>
      </c>
      <c r="L2587" s="12">
        <f t="shared" si="1259"/>
        <v>0.14595125598663281</v>
      </c>
      <c r="M2587" s="24">
        <f t="shared" si="1260"/>
        <v>830.24249061176454</v>
      </c>
      <c r="N2587" s="12">
        <f t="shared" si="1247"/>
        <v>0.53184031680210087</v>
      </c>
      <c r="O2587" s="24">
        <f t="shared" si="1248"/>
        <v>724.56018526088417</v>
      </c>
      <c r="P2587" s="12">
        <f t="shared" si="1261"/>
        <v>0.21578039524189399</v>
      </c>
      <c r="Q2587" s="24">
        <f t="shared" si="1262"/>
        <v>706.5796494418986</v>
      </c>
      <c r="R2587" s="12">
        <f t="shared" si="1249"/>
        <v>0.19627806779682544</v>
      </c>
      <c r="S2587" s="24">
        <f t="shared" si="1250"/>
        <v>1079.808241125673</v>
      </c>
      <c r="T2587" s="12">
        <f t="shared" si="1263"/>
        <v>0.12428786908395122</v>
      </c>
      <c r="W2587" s="24">
        <f t="shared" si="1264"/>
        <v>901.35712073764159</v>
      </c>
      <c r="X2587" s="24">
        <f t="shared" si="1265"/>
        <v>650</v>
      </c>
      <c r="Y2587" s="13">
        <f t="shared" si="1251"/>
        <v>0.36736627228004937</v>
      </c>
      <c r="Z2587" s="24">
        <f t="shared" si="1252"/>
        <v>2353.0627136132098</v>
      </c>
      <c r="AA2587" s="24">
        <f t="shared" si="1253"/>
        <v>19088.430893569886</v>
      </c>
      <c r="AB2587" s="24">
        <f t="shared" si="1266"/>
        <v>830.24249061176454</v>
      </c>
      <c r="AC2587" s="24">
        <f t="shared" si="1267"/>
        <v>706.5796494418986</v>
      </c>
      <c r="AE2587" s="14">
        <f t="shared" si="1268"/>
        <v>214.08333333333334</v>
      </c>
      <c r="AF2587" s="24">
        <f t="shared" si="1241"/>
        <v>500</v>
      </c>
      <c r="AG2587" s="3">
        <f t="shared" si="1269"/>
        <v>-1</v>
      </c>
      <c r="AH2587" s="3">
        <f>IF(AC2587&lt;=450,AthetaR30_0,IF(AC2587&gt;=650,AthetaR30_2,(IF(AC2587&lt;=550,AthetaR30_0+(AthetaR30_1-AthetaR30_0)/100*(AC2587-450),AthetaR30_1+(AthetaR30_2-AthetaR30_1)/100*(AC2587-450)))))</f>
        <v>0</v>
      </c>
      <c r="AI2587" s="3">
        <f>IF(AD2587&lt;=450,AthetaR60_0,IF(AD2587&gt;=650,AthetaR60_2,(IF(AD2587&lt;=550,AthetaR60_0+(AthetaR60_1-AthetaR60_0)/100*(AD2587-450),AthetaR60_1+(AthetaR60_2-AthetaR60_1)/100*(AD2587-450)))))</f>
        <v>0.5</v>
      </c>
      <c r="AJ2587" s="3">
        <f>IF(AE2587&lt;=450,AthetaR90_0,IF(AE2587&gt;=650,AthetaR90_2,(IF(AE2587&lt;=550,AthetaR90_0+(AthetaR90_1-AthetaR90_0)/100*(AE2587-450),AthetaR90_1+(AthetaR90_2-AthetaR90_1)/100*(AE2587-450)))))</f>
        <v>1.3</v>
      </c>
      <c r="AK2587" s="3">
        <f>IF(AF2587&lt;=450,AthetaR120_0,IF(AF2587&gt;=650,AthetaR120_2,(IF(AF2587&lt;=550,AthetaR120_0+(AthetaR120_1-AthetaR120_0)/100*(AF2587-450),AthetaR120_1+(AthetaR120_2-AthetaR120_1)/100*(AF2587-450)))))</f>
        <v>1.54</v>
      </c>
      <c r="AL2587" s="24">
        <f t="shared" si="1270"/>
        <v>830.24249061176454</v>
      </c>
      <c r="AM2587" s="14">
        <f t="shared" si="1271"/>
        <v>678.22057207471732</v>
      </c>
    </row>
    <row r="2588" spans="2:39" x14ac:dyDescent="0.25">
      <c r="B2588" s="3">
        <f t="shared" si="1254"/>
        <v>12850</v>
      </c>
      <c r="C2588" s="14">
        <f t="shared" si="1255"/>
        <v>214.16666666666666</v>
      </c>
      <c r="D2588" s="11">
        <f t="shared" si="1256"/>
        <v>1135.7628680124924</v>
      </c>
      <c r="E2588" s="11">
        <f t="shared" si="1242"/>
        <v>995.69342763082204</v>
      </c>
      <c r="F2588" s="11">
        <f t="shared" si="1257"/>
        <v>542.9715845306057</v>
      </c>
      <c r="G2588" s="11">
        <f t="shared" si="1243"/>
        <v>830.45827100700649</v>
      </c>
      <c r="H2588" s="11">
        <f t="shared" si="1244"/>
        <v>706.7039373109825</v>
      </c>
      <c r="I2588" s="24">
        <f t="shared" si="1258"/>
        <v>542.9715845306057</v>
      </c>
      <c r="J2588" s="12">
        <f t="shared" si="1245"/>
        <v>0.16471546304284346</v>
      </c>
      <c r="K2588" s="24">
        <f t="shared" si="1246"/>
        <v>701.8472546887217</v>
      </c>
      <c r="L2588" s="12">
        <f t="shared" si="1259"/>
        <v>0.14590399930577097</v>
      </c>
      <c r="M2588" s="24">
        <f t="shared" si="1260"/>
        <v>830.45827100700649</v>
      </c>
      <c r="N2588" s="12">
        <f t="shared" si="1247"/>
        <v>0.53212641918804038</v>
      </c>
      <c r="O2588" s="24">
        <f t="shared" si="1248"/>
        <v>724.17061919108414</v>
      </c>
      <c r="P2588" s="12">
        <f t="shared" si="1261"/>
        <v>0.21576696685197436</v>
      </c>
      <c r="Q2588" s="24">
        <f t="shared" si="1262"/>
        <v>706.7039373109825</v>
      </c>
      <c r="R2588" s="12">
        <f t="shared" si="1249"/>
        <v>0.19597980241329774</v>
      </c>
      <c r="S2588" s="24">
        <f t="shared" si="1250"/>
        <v>1081.4516217965877</v>
      </c>
      <c r="T2588" s="12">
        <f t="shared" si="1263"/>
        <v>0.12409188688828897</v>
      </c>
      <c r="W2588" s="24">
        <f t="shared" si="1264"/>
        <v>901.72448700992163</v>
      </c>
      <c r="X2588" s="24">
        <f t="shared" si="1265"/>
        <v>650</v>
      </c>
      <c r="Y2588" s="13">
        <f t="shared" si="1251"/>
        <v>0.36699817368897913</v>
      </c>
      <c r="Z2588" s="24">
        <f t="shared" si="1252"/>
        <v>2349.2235155225103</v>
      </c>
      <c r="AA2588" s="24">
        <f t="shared" si="1253"/>
        <v>19070.785855946022</v>
      </c>
      <c r="AB2588" s="24">
        <f t="shared" si="1266"/>
        <v>830.45827100700649</v>
      </c>
      <c r="AC2588" s="24">
        <f t="shared" si="1267"/>
        <v>706.7039373109825</v>
      </c>
      <c r="AE2588" s="14">
        <f t="shared" si="1268"/>
        <v>214.16666666666666</v>
      </c>
      <c r="AF2588" s="24">
        <f t="shared" si="1241"/>
        <v>500</v>
      </c>
      <c r="AG2588" s="3">
        <f t="shared" si="1269"/>
        <v>-1</v>
      </c>
      <c r="AH2588" s="3">
        <f>IF(AC2588&lt;=450,AthetaR30_0,IF(AC2588&gt;=650,AthetaR30_2,(IF(AC2588&lt;=550,AthetaR30_0+(AthetaR30_1-AthetaR30_0)/100*(AC2588-450),AthetaR30_1+(AthetaR30_2-AthetaR30_1)/100*(AC2588-450)))))</f>
        <v>0</v>
      </c>
      <c r="AI2588" s="3">
        <f>IF(AD2588&lt;=450,AthetaR60_0,IF(AD2588&gt;=650,AthetaR60_2,(IF(AD2588&lt;=550,AthetaR60_0+(AthetaR60_1-AthetaR60_0)/100*(AD2588-450),AthetaR60_1+(AthetaR60_2-AthetaR60_1)/100*(AD2588-450)))))</f>
        <v>0.5</v>
      </c>
      <c r="AJ2588" s="3">
        <f>IF(AE2588&lt;=450,AthetaR90_0,IF(AE2588&gt;=650,AthetaR90_2,(IF(AE2588&lt;=550,AthetaR90_0+(AthetaR90_1-AthetaR90_0)/100*(AE2588-450),AthetaR90_1+(AthetaR90_2-AthetaR90_1)/100*(AE2588-450)))))</f>
        <v>1.3</v>
      </c>
      <c r="AK2588" s="3">
        <f>IF(AF2588&lt;=450,AthetaR120_0,IF(AF2588&gt;=650,AthetaR120_2,(IF(AF2588&lt;=550,AthetaR120_0+(AthetaR120_1-AthetaR120_0)/100*(AF2588-450),AthetaR120_1+(AthetaR120_2-AthetaR120_1)/100*(AF2588-450)))))</f>
        <v>1.54</v>
      </c>
      <c r="AL2588" s="24">
        <f t="shared" si="1270"/>
        <v>830.45827100700649</v>
      </c>
      <c r="AM2588" s="14">
        <f t="shared" si="1271"/>
        <v>678.31390964256786</v>
      </c>
    </row>
    <row r="2589" spans="2:39" x14ac:dyDescent="0.25">
      <c r="B2589" s="3">
        <f t="shared" si="1254"/>
        <v>12855</v>
      </c>
      <c r="C2589" s="14">
        <f t="shared" si="1255"/>
        <v>214.25</v>
      </c>
      <c r="D2589" s="11">
        <f t="shared" si="1256"/>
        <v>1135.8211229106823</v>
      </c>
      <c r="E2589" s="11">
        <f t="shared" si="1242"/>
        <v>995.90722597947411</v>
      </c>
      <c r="F2589" s="11">
        <f t="shared" si="1257"/>
        <v>543.1174885299115</v>
      </c>
      <c r="G2589" s="11">
        <f t="shared" si="1243"/>
        <v>830.6740379738585</v>
      </c>
      <c r="H2589" s="11">
        <f t="shared" si="1244"/>
        <v>706.82802919787082</v>
      </c>
      <c r="I2589" s="24">
        <f t="shared" si="1258"/>
        <v>543.1174885299115</v>
      </c>
      <c r="J2589" s="12">
        <f t="shared" si="1245"/>
        <v>0.16468459878696368</v>
      </c>
      <c r="K2589" s="24">
        <f t="shared" si="1246"/>
        <v>701.97879093082804</v>
      </c>
      <c r="L2589" s="12">
        <f t="shared" si="1259"/>
        <v>0.14585675742983298</v>
      </c>
      <c r="M2589" s="24">
        <f t="shared" si="1260"/>
        <v>830.6740379738585</v>
      </c>
      <c r="N2589" s="12">
        <f t="shared" si="1247"/>
        <v>0.53241157109691717</v>
      </c>
      <c r="O2589" s="24">
        <f t="shared" si="1248"/>
        <v>723.78276391966438</v>
      </c>
      <c r="P2589" s="12">
        <f t="shared" si="1261"/>
        <v>0.21575308672673188</v>
      </c>
      <c r="Q2589" s="24">
        <f t="shared" si="1262"/>
        <v>706.82802919787082</v>
      </c>
      <c r="R2589" s="12">
        <f t="shared" si="1249"/>
        <v>0.19568054828764486</v>
      </c>
      <c r="S2589" s="24">
        <f t="shared" si="1250"/>
        <v>1083.10548500552</v>
      </c>
      <c r="T2589" s="12">
        <f t="shared" si="1263"/>
        <v>0.12389538781566357</v>
      </c>
      <c r="W2589" s="24">
        <f t="shared" si="1264"/>
        <v>902.09148518361064</v>
      </c>
      <c r="X2589" s="24">
        <f t="shared" si="1265"/>
        <v>650</v>
      </c>
      <c r="Y2589" s="13">
        <f t="shared" si="1251"/>
        <v>0.3666307264665456</v>
      </c>
      <c r="Z2589" s="24">
        <f t="shared" si="1252"/>
        <v>2345.3935198965864</v>
      </c>
      <c r="AA2589" s="24">
        <f t="shared" si="1253"/>
        <v>19053.169633273548</v>
      </c>
      <c r="AB2589" s="24">
        <f t="shared" si="1266"/>
        <v>830.6740379738585</v>
      </c>
      <c r="AC2589" s="24">
        <f t="shared" si="1267"/>
        <v>706.82802919787082</v>
      </c>
      <c r="AE2589" s="14">
        <f t="shared" si="1268"/>
        <v>214.25</v>
      </c>
      <c r="AF2589" s="24">
        <f t="shared" si="1241"/>
        <v>500</v>
      </c>
      <c r="AG2589" s="3">
        <f t="shared" si="1269"/>
        <v>-1</v>
      </c>
      <c r="AH2589" s="3">
        <f>IF(AC2589&lt;=450,AthetaR30_0,IF(AC2589&gt;=650,AthetaR30_2,(IF(AC2589&lt;=550,AthetaR30_0+(AthetaR30_1-AthetaR30_0)/100*(AC2589-450),AthetaR30_1+(AthetaR30_2-AthetaR30_1)/100*(AC2589-450)))))</f>
        <v>0</v>
      </c>
      <c r="AI2589" s="3">
        <f>IF(AD2589&lt;=450,AthetaR60_0,IF(AD2589&gt;=650,AthetaR60_2,(IF(AD2589&lt;=550,AthetaR60_0+(AthetaR60_1-AthetaR60_0)/100*(AD2589-450),AthetaR60_1+(AthetaR60_2-AthetaR60_1)/100*(AD2589-450)))))</f>
        <v>0.5</v>
      </c>
      <c r="AJ2589" s="3">
        <f>IF(AE2589&lt;=450,AthetaR90_0,IF(AE2589&gt;=650,AthetaR90_2,(IF(AE2589&lt;=550,AthetaR90_0+(AthetaR90_1-AthetaR90_0)/100*(AE2589-450),AthetaR90_1+(AthetaR90_2-AthetaR90_1)/100*(AE2589-450)))))</f>
        <v>1.3</v>
      </c>
      <c r="AK2589" s="3">
        <f>IF(AF2589&lt;=450,AthetaR120_0,IF(AF2589&gt;=650,AthetaR120_2,(IF(AF2589&lt;=550,AthetaR120_0+(AthetaR120_1-AthetaR120_0)/100*(AF2589-450),AthetaR120_1+(AthetaR120_2-AthetaR120_1)/100*(AF2589-450)))))</f>
        <v>1.54</v>
      </c>
      <c r="AL2589" s="24">
        <f t="shared" si="1270"/>
        <v>830.6740379738585</v>
      </c>
      <c r="AM2589" s="14">
        <f t="shared" si="1271"/>
        <v>678.40707599491316</v>
      </c>
    </row>
    <row r="2590" spans="2:39" x14ac:dyDescent="0.25">
      <c r="B2590" s="3">
        <f t="shared" si="1254"/>
        <v>12860</v>
      </c>
      <c r="C2590" s="14">
        <f t="shared" si="1255"/>
        <v>214.33333333333334</v>
      </c>
      <c r="D2590" s="11">
        <f t="shared" si="1256"/>
        <v>1135.8793551680249</v>
      </c>
      <c r="E2590" s="11">
        <f t="shared" si="1242"/>
        <v>996.12102432812617</v>
      </c>
      <c r="F2590" s="11">
        <f t="shared" si="1257"/>
        <v>543.26334528734128</v>
      </c>
      <c r="G2590" s="11">
        <f t="shared" si="1243"/>
        <v>830.88979106058525</v>
      </c>
      <c r="H2590" s="11">
        <f t="shared" si="1244"/>
        <v>706.95192458568647</v>
      </c>
      <c r="I2590" s="24">
        <f t="shared" si="1258"/>
        <v>543.26334528734128</v>
      </c>
      <c r="J2590" s="12">
        <f t="shared" si="1245"/>
        <v>0.16465373685079959</v>
      </c>
      <c r="K2590" s="24">
        <f t="shared" si="1246"/>
        <v>702.11036659408728</v>
      </c>
      <c r="L2590" s="12">
        <f t="shared" si="1259"/>
        <v>0.14580953036445704</v>
      </c>
      <c r="M2590" s="24">
        <f t="shared" si="1260"/>
        <v>830.88979106058525</v>
      </c>
      <c r="N2590" s="12">
        <f t="shared" si="1247"/>
        <v>0.53269577666158929</v>
      </c>
      <c r="O2590" s="24">
        <f t="shared" si="1248"/>
        <v>723.39660901074262</v>
      </c>
      <c r="P2590" s="12">
        <f t="shared" si="1261"/>
        <v>0.21573875730807734</v>
      </c>
      <c r="Q2590" s="24">
        <f t="shared" si="1262"/>
        <v>706.95192458568647</v>
      </c>
      <c r="R2590" s="12">
        <f t="shared" si="1249"/>
        <v>0.1953803028760995</v>
      </c>
      <c r="S2590" s="24">
        <f t="shared" si="1250"/>
        <v>1084.7699181510595</v>
      </c>
      <c r="T2590" s="12">
        <f t="shared" si="1263"/>
        <v>0.12369837023368156</v>
      </c>
      <c r="W2590" s="24">
        <f t="shared" si="1264"/>
        <v>902.45811591007714</v>
      </c>
      <c r="X2590" s="24">
        <f t="shared" si="1265"/>
        <v>650</v>
      </c>
      <c r="Y2590" s="13">
        <f t="shared" si="1251"/>
        <v>0.36626393099325044</v>
      </c>
      <c r="Z2590" s="24">
        <f t="shared" si="1252"/>
        <v>2341.5727104512257</v>
      </c>
      <c r="AA2590" s="24">
        <f t="shared" si="1253"/>
        <v>19035.582264044831</v>
      </c>
      <c r="AB2590" s="24">
        <f t="shared" si="1266"/>
        <v>830.88979106058525</v>
      </c>
      <c r="AC2590" s="24">
        <f t="shared" si="1267"/>
        <v>706.95192458568647</v>
      </c>
      <c r="AE2590" s="14">
        <f t="shared" si="1268"/>
        <v>214.33333333333334</v>
      </c>
      <c r="AF2590" s="24">
        <f t="shared" si="1241"/>
        <v>500</v>
      </c>
      <c r="AG2590" s="3">
        <f t="shared" si="1269"/>
        <v>-1</v>
      </c>
      <c r="AH2590" s="3">
        <f>IF(AC2590&lt;=450,AthetaR30_0,IF(AC2590&gt;=650,AthetaR30_2,(IF(AC2590&lt;=550,AthetaR30_0+(AthetaR30_1-AthetaR30_0)/100*(AC2590-450),AthetaR30_1+(AthetaR30_2-AthetaR30_1)/100*(AC2590-450)))))</f>
        <v>0</v>
      </c>
      <c r="AI2590" s="3">
        <f>IF(AD2590&lt;=450,AthetaR60_0,IF(AD2590&gt;=650,AthetaR60_2,(IF(AD2590&lt;=550,AthetaR60_0+(AthetaR60_1-AthetaR60_0)/100*(AD2590-450),AthetaR60_1+(AthetaR60_2-AthetaR60_1)/100*(AD2590-450)))))</f>
        <v>0.5</v>
      </c>
      <c r="AJ2590" s="3">
        <f>IF(AE2590&lt;=450,AthetaR90_0,IF(AE2590&gt;=650,AthetaR90_2,(IF(AE2590&lt;=550,AthetaR90_0+(AthetaR90_1-AthetaR90_0)/100*(AE2590-450),AthetaR90_1+(AthetaR90_2-AthetaR90_1)/100*(AE2590-450)))))</f>
        <v>1.3</v>
      </c>
      <c r="AK2590" s="3">
        <f>IF(AF2590&lt;=450,AthetaR120_0,IF(AF2590&gt;=650,AthetaR120_2,(IF(AF2590&lt;=550,AthetaR120_0+(AthetaR120_1-AthetaR120_0)/100*(AF2590-450),AthetaR120_1+(AthetaR120_2-AthetaR120_1)/100*(AF2590-450)))))</f>
        <v>1.54</v>
      </c>
      <c r="AL2590" s="24">
        <f t="shared" si="1270"/>
        <v>830.88979106058525</v>
      </c>
      <c r="AM2590" s="14">
        <f t="shared" si="1271"/>
        <v>678.50007062491068</v>
      </c>
    </row>
    <row r="2591" spans="2:39" x14ac:dyDescent="0.25">
      <c r="B2591" s="3">
        <f t="shared" si="1254"/>
        <v>12865</v>
      </c>
      <c r="C2591" s="14">
        <f t="shared" si="1255"/>
        <v>214.41666666666666</v>
      </c>
      <c r="D2591" s="11">
        <f t="shared" si="1256"/>
        <v>1135.9375648021123</v>
      </c>
      <c r="E2591" s="11">
        <f t="shared" si="1242"/>
        <v>996.33482267677823</v>
      </c>
      <c r="F2591" s="11">
        <f t="shared" si="1257"/>
        <v>543.40915481770571</v>
      </c>
      <c r="G2591" s="11">
        <f t="shared" si="1243"/>
        <v>831.10552981789328</v>
      </c>
      <c r="H2591" s="11">
        <f t="shared" si="1244"/>
        <v>707.07562295592015</v>
      </c>
      <c r="I2591" s="24">
        <f t="shared" si="1258"/>
        <v>543.40915481770571</v>
      </c>
      <c r="J2591" s="12">
        <f t="shared" si="1245"/>
        <v>0.16462287724410307</v>
      </c>
      <c r="K2591" s="24">
        <f t="shared" si="1246"/>
        <v>702.2419816535089</v>
      </c>
      <c r="L2591" s="12">
        <f t="shared" si="1259"/>
        <v>0.1457623181152293</v>
      </c>
      <c r="M2591" s="24">
        <f t="shared" si="1260"/>
        <v>831.10552981789328</v>
      </c>
      <c r="N2591" s="12">
        <f t="shared" si="1247"/>
        <v>0.53297903999453755</v>
      </c>
      <c r="O2591" s="24">
        <f t="shared" si="1248"/>
        <v>723.01214410849434</v>
      </c>
      <c r="P2591" s="12">
        <f t="shared" si="1261"/>
        <v>0.21572398102492035</v>
      </c>
      <c r="Q2591" s="24">
        <f t="shared" si="1262"/>
        <v>707.07562295592015</v>
      </c>
      <c r="R2591" s="12">
        <f t="shared" si="1249"/>
        <v>0.19507906364932184</v>
      </c>
      <c r="S2591" s="24">
        <f t="shared" si="1250"/>
        <v>1086.4450094974218</v>
      </c>
      <c r="T2591" s="12">
        <f t="shared" si="1263"/>
        <v>0.12350083251520814</v>
      </c>
      <c r="W2591" s="24">
        <f t="shared" si="1264"/>
        <v>902.82437984107037</v>
      </c>
      <c r="X2591" s="24">
        <f t="shared" si="1265"/>
        <v>650</v>
      </c>
      <c r="Y2591" s="13">
        <f t="shared" si="1251"/>
        <v>0.3658977876413223</v>
      </c>
      <c r="Z2591" s="24">
        <f t="shared" si="1252"/>
        <v>2337.7610708926968</v>
      </c>
      <c r="AA2591" s="24">
        <f t="shared" si="1253"/>
        <v>19018.023786278885</v>
      </c>
      <c r="AB2591" s="24">
        <f t="shared" si="1266"/>
        <v>831.10552981789328</v>
      </c>
      <c r="AC2591" s="24">
        <f t="shared" si="1267"/>
        <v>707.07562295592015</v>
      </c>
      <c r="AE2591" s="14">
        <f t="shared" si="1268"/>
        <v>214.41666666666666</v>
      </c>
      <c r="AF2591" s="24">
        <f t="shared" si="1241"/>
        <v>500</v>
      </c>
      <c r="AG2591" s="3">
        <f t="shared" si="1269"/>
        <v>-1</v>
      </c>
      <c r="AH2591" s="3">
        <f>IF(AC2591&lt;=450,AthetaR30_0,IF(AC2591&gt;=650,AthetaR30_2,(IF(AC2591&lt;=550,AthetaR30_0+(AthetaR30_1-AthetaR30_0)/100*(AC2591-450),AthetaR30_1+(AthetaR30_2-AthetaR30_1)/100*(AC2591-450)))))</f>
        <v>0</v>
      </c>
      <c r="AI2591" s="3">
        <f>IF(AD2591&lt;=450,AthetaR60_0,IF(AD2591&gt;=650,AthetaR60_2,(IF(AD2591&lt;=550,AthetaR60_0+(AthetaR60_1-AthetaR60_0)/100*(AD2591-450),AthetaR60_1+(AthetaR60_2-AthetaR60_1)/100*(AD2591-450)))))</f>
        <v>0.5</v>
      </c>
      <c r="AJ2591" s="3">
        <f>IF(AE2591&lt;=450,AthetaR90_0,IF(AE2591&gt;=650,AthetaR90_2,(IF(AE2591&lt;=550,AthetaR90_0+(AthetaR90_1-AthetaR90_0)/100*(AE2591-450),AthetaR90_1+(AthetaR90_2-AthetaR90_1)/100*(AE2591-450)))))</f>
        <v>1.3</v>
      </c>
      <c r="AK2591" s="3">
        <f>IF(AF2591&lt;=450,AthetaR120_0,IF(AF2591&gt;=650,AthetaR120_2,(IF(AF2591&lt;=550,AthetaR120_0+(AthetaR120_1-AthetaR120_0)/100*(AF2591-450),AthetaR120_1+(AthetaR120_2-AthetaR120_1)/100*(AF2591-450)))))</f>
        <v>1.54</v>
      </c>
      <c r="AL2591" s="24">
        <f t="shared" si="1270"/>
        <v>831.10552981789328</v>
      </c>
      <c r="AM2591" s="14">
        <f t="shared" si="1271"/>
        <v>678.59289302412446</v>
      </c>
    </row>
    <row r="2592" spans="2:39" x14ac:dyDescent="0.25">
      <c r="B2592" s="3">
        <f t="shared" si="1254"/>
        <v>12870</v>
      </c>
      <c r="C2592" s="14">
        <f t="shared" si="1255"/>
        <v>214.5</v>
      </c>
      <c r="D2592" s="11">
        <f t="shared" si="1256"/>
        <v>1135.9957518305162</v>
      </c>
      <c r="E2592" s="11">
        <f t="shared" si="1242"/>
        <v>996.54862102543029</v>
      </c>
      <c r="F2592" s="11">
        <f t="shared" si="1257"/>
        <v>543.55491713582092</v>
      </c>
      <c r="G2592" s="11">
        <f t="shared" si="1243"/>
        <v>831.32125379891818</v>
      </c>
      <c r="H2592" s="11">
        <f t="shared" si="1244"/>
        <v>707.19912378843537</v>
      </c>
      <c r="I2592" s="24">
        <f t="shared" si="1258"/>
        <v>543.55491713582092</v>
      </c>
      <c r="J2592" s="12">
        <f t="shared" si="1245"/>
        <v>0.16459201997661738</v>
      </c>
      <c r="K2592" s="24">
        <f t="shared" si="1246"/>
        <v>702.373636084086</v>
      </c>
      <c r="L2592" s="12">
        <f t="shared" si="1259"/>
        <v>0.14571512068773992</v>
      </c>
      <c r="M2592" s="24">
        <f t="shared" si="1260"/>
        <v>831.32125379891818</v>
      </c>
      <c r="N2592" s="12">
        <f t="shared" si="1247"/>
        <v>0.53326136518796052</v>
      </c>
      <c r="O2592" s="24">
        <f t="shared" si="1248"/>
        <v>722.6293589364227</v>
      </c>
      <c r="P2592" s="12">
        <f t="shared" si="1261"/>
        <v>0.21570876029342281</v>
      </c>
      <c r="Q2592" s="24">
        <f t="shared" si="1262"/>
        <v>707.19912378843537</v>
      </c>
      <c r="R2592" s="12">
        <f t="shared" si="1249"/>
        <v>0.19477682809281507</v>
      </c>
      <c r="S2592" s="24">
        <f t="shared" si="1250"/>
        <v>1088.1308481840597</v>
      </c>
      <c r="T2592" s="12">
        <f t="shared" si="1263"/>
        <v>0.12330277303865257</v>
      </c>
      <c r="W2592" s="24">
        <f t="shared" si="1264"/>
        <v>903.19027762871167</v>
      </c>
      <c r="X2592" s="24">
        <f t="shared" si="1265"/>
        <v>650</v>
      </c>
      <c r="Y2592" s="13">
        <f t="shared" si="1251"/>
        <v>0.36553229677473675</v>
      </c>
      <c r="Z2592" s="24">
        <f t="shared" si="1252"/>
        <v>2333.9585849179657</v>
      </c>
      <c r="AA2592" s="24">
        <f t="shared" si="1253"/>
        <v>19000.494237522336</v>
      </c>
      <c r="AB2592" s="24">
        <f t="shared" si="1266"/>
        <v>831.32125379891818</v>
      </c>
      <c r="AC2592" s="24">
        <f t="shared" si="1267"/>
        <v>707.19912378843537</v>
      </c>
      <c r="AE2592" s="14">
        <f t="shared" si="1268"/>
        <v>214.5</v>
      </c>
      <c r="AF2592" s="24">
        <f t="shared" si="1241"/>
        <v>500</v>
      </c>
      <c r="AG2592" s="3">
        <f t="shared" si="1269"/>
        <v>-1</v>
      </c>
      <c r="AH2592" s="3">
        <f>IF(AC2592&lt;=450,AthetaR30_0,IF(AC2592&gt;=650,AthetaR30_2,(IF(AC2592&lt;=550,AthetaR30_0+(AthetaR30_1-AthetaR30_0)/100*(AC2592-450),AthetaR30_1+(AthetaR30_2-AthetaR30_1)/100*(AC2592-450)))))</f>
        <v>0</v>
      </c>
      <c r="AI2592" s="3">
        <f>IF(AD2592&lt;=450,AthetaR60_0,IF(AD2592&gt;=650,AthetaR60_2,(IF(AD2592&lt;=550,AthetaR60_0+(AthetaR60_1-AthetaR60_0)/100*(AD2592-450),AthetaR60_1+(AthetaR60_2-AthetaR60_1)/100*(AD2592-450)))))</f>
        <v>0.5</v>
      </c>
      <c r="AJ2592" s="3">
        <f>IF(AE2592&lt;=450,AthetaR90_0,IF(AE2592&gt;=650,AthetaR90_2,(IF(AE2592&lt;=550,AthetaR90_0+(AthetaR90_1-AthetaR90_0)/100*(AE2592-450),AthetaR90_1+(AthetaR90_2-AthetaR90_1)/100*(AE2592-450)))))</f>
        <v>1.3</v>
      </c>
      <c r="AK2592" s="3">
        <f>IF(AF2592&lt;=450,AthetaR120_0,IF(AF2592&gt;=650,AthetaR120_2,(IF(AF2592&lt;=550,AthetaR120_0+(AthetaR120_1-AthetaR120_0)/100*(AF2592-450),AthetaR120_1+(AthetaR120_2-AthetaR120_1)/100*(AF2592-450)))))</f>
        <v>1.54</v>
      </c>
      <c r="AL2592" s="24">
        <f t="shared" si="1270"/>
        <v>831.32125379891818</v>
      </c>
      <c r="AM2592" s="14">
        <f t="shared" si="1271"/>
        <v>678.68554268253126</v>
      </c>
    </row>
    <row r="2593" spans="2:39" x14ac:dyDescent="0.25">
      <c r="B2593" s="3">
        <f t="shared" si="1254"/>
        <v>12875</v>
      </c>
      <c r="C2593" s="14">
        <f t="shared" si="1255"/>
        <v>214.58333333333334</v>
      </c>
      <c r="D2593" s="11">
        <f t="shared" si="1256"/>
        <v>1136.0539162707871</v>
      </c>
      <c r="E2593" s="11">
        <f t="shared" si="1242"/>
        <v>996.76241937408247</v>
      </c>
      <c r="F2593" s="11">
        <f t="shared" si="1257"/>
        <v>543.7006322565087</v>
      </c>
      <c r="G2593" s="11">
        <f t="shared" si="1243"/>
        <v>831.53696255921159</v>
      </c>
      <c r="H2593" s="11">
        <f t="shared" si="1244"/>
        <v>707.322426561474</v>
      </c>
      <c r="I2593" s="24">
        <f t="shared" si="1258"/>
        <v>543.7006322565087</v>
      </c>
      <c r="J2593" s="12">
        <f t="shared" si="1245"/>
        <v>0.16456116505807691</v>
      </c>
      <c r="K2593" s="24">
        <f t="shared" si="1246"/>
        <v>702.50532986079634</v>
      </c>
      <c r="L2593" s="12">
        <f t="shared" si="1259"/>
        <v>0.14566793808755693</v>
      </c>
      <c r="M2593" s="24">
        <f t="shared" si="1260"/>
        <v>831.53696255921159</v>
      </c>
      <c r="N2593" s="12">
        <f t="shared" si="1247"/>
        <v>0.53354275631386916</v>
      </c>
      <c r="O2593" s="24">
        <f t="shared" si="1248"/>
        <v>722.24824329663682</v>
      </c>
      <c r="P2593" s="12">
        <f t="shared" si="1261"/>
        <v>0.21569309751698137</v>
      </c>
      <c r="Q2593" s="24">
        <f t="shared" si="1262"/>
        <v>707.322426561474</v>
      </c>
      <c r="R2593" s="12">
        <f t="shared" si="1249"/>
        <v>0.19447359370734474</v>
      </c>
      <c r="S2593" s="24">
        <f t="shared" si="1250"/>
        <v>1089.8275242353955</v>
      </c>
      <c r="T2593" s="12">
        <f t="shared" si="1263"/>
        <v>0.12310419018815695</v>
      </c>
      <c r="W2593" s="24">
        <f t="shared" si="1264"/>
        <v>903.55580992548641</v>
      </c>
      <c r="X2593" s="24">
        <f t="shared" si="1265"/>
        <v>650</v>
      </c>
      <c r="Y2593" s="13">
        <f t="shared" si="1251"/>
        <v>0.36516745874924067</v>
      </c>
      <c r="Z2593" s="24">
        <f t="shared" si="1252"/>
        <v>2330.1652362149016</v>
      </c>
      <c r="AA2593" s="24">
        <f t="shared" si="1253"/>
        <v>18982.993654850645</v>
      </c>
      <c r="AB2593" s="24">
        <f t="shared" si="1266"/>
        <v>831.53696255921159</v>
      </c>
      <c r="AC2593" s="24">
        <f t="shared" si="1267"/>
        <v>707.322426561474</v>
      </c>
      <c r="AE2593" s="14">
        <f t="shared" si="1268"/>
        <v>214.58333333333334</v>
      </c>
      <c r="AF2593" s="24">
        <f t="shared" si="1241"/>
        <v>500</v>
      </c>
      <c r="AG2593" s="3">
        <f t="shared" si="1269"/>
        <v>-1</v>
      </c>
      <c r="AH2593" s="3">
        <f>IF(AC2593&lt;=450,AthetaR30_0,IF(AC2593&gt;=650,AthetaR30_2,(IF(AC2593&lt;=550,AthetaR30_0+(AthetaR30_1-AthetaR30_0)/100*(AC2593-450),AthetaR30_1+(AthetaR30_2-AthetaR30_1)/100*(AC2593-450)))))</f>
        <v>0</v>
      </c>
      <c r="AI2593" s="3">
        <f>IF(AD2593&lt;=450,AthetaR60_0,IF(AD2593&gt;=650,AthetaR60_2,(IF(AD2593&lt;=550,AthetaR60_0+(AthetaR60_1-AthetaR60_0)/100*(AD2593-450),AthetaR60_1+(AthetaR60_2-AthetaR60_1)/100*(AD2593-450)))))</f>
        <v>0.5</v>
      </c>
      <c r="AJ2593" s="3">
        <f>IF(AE2593&lt;=450,AthetaR90_0,IF(AE2593&gt;=650,AthetaR90_2,(IF(AE2593&lt;=550,AthetaR90_0+(AthetaR90_1-AthetaR90_0)/100*(AE2593-450),AthetaR90_1+(AthetaR90_2-AthetaR90_1)/100*(AE2593-450)))))</f>
        <v>1.3</v>
      </c>
      <c r="AK2593" s="3">
        <f>IF(AF2593&lt;=450,AthetaR120_0,IF(AF2593&gt;=650,AthetaR120_2,(IF(AF2593&lt;=550,AthetaR120_0+(AthetaR120_1-AthetaR120_0)/100*(AF2593-450),AthetaR120_1+(AthetaR120_2-AthetaR120_1)/100*(AF2593-450)))))</f>
        <v>1.54</v>
      </c>
      <c r="AL2593" s="24">
        <f t="shared" si="1270"/>
        <v>831.53696255921159</v>
      </c>
      <c r="AM2593" s="14">
        <f t="shared" si="1271"/>
        <v>678.77801908852643</v>
      </c>
    </row>
    <row r="2594" spans="2:39" x14ac:dyDescent="0.25">
      <c r="B2594" s="3">
        <f t="shared" si="1254"/>
        <v>12880</v>
      </c>
      <c r="C2594" s="14">
        <f t="shared" si="1255"/>
        <v>214.66666666666666</v>
      </c>
      <c r="D2594" s="11">
        <f t="shared" si="1256"/>
        <v>1136.1120581404562</v>
      </c>
      <c r="E2594" s="11">
        <f t="shared" si="1242"/>
        <v>996.97621772273442</v>
      </c>
      <c r="F2594" s="11">
        <f t="shared" si="1257"/>
        <v>543.84630019459621</v>
      </c>
      <c r="G2594" s="11">
        <f t="shared" si="1243"/>
        <v>831.75265565672862</v>
      </c>
      <c r="H2594" s="11">
        <f t="shared" si="1244"/>
        <v>707.4455307516622</v>
      </c>
      <c r="I2594" s="24">
        <f t="shared" si="1258"/>
        <v>543.84630019459621</v>
      </c>
      <c r="J2594" s="12">
        <f t="shared" si="1245"/>
        <v>0.16453031249820751</v>
      </c>
      <c r="K2594" s="24">
        <f t="shared" si="1246"/>
        <v>702.63706295860061</v>
      </c>
      <c r="L2594" s="12">
        <f t="shared" si="1259"/>
        <v>0.14562077032021525</v>
      </c>
      <c r="M2594" s="24">
        <f t="shared" si="1260"/>
        <v>831.75265565672862</v>
      </c>
      <c r="N2594" s="12">
        <f t="shared" si="1247"/>
        <v>0.53382321742418104</v>
      </c>
      <c r="O2594" s="24">
        <f t="shared" si="1248"/>
        <v>721.86878706913683</v>
      </c>
      <c r="P2594" s="12">
        <f t="shared" si="1261"/>
        <v>0.21567699508625807</v>
      </c>
      <c r="Q2594" s="24">
        <f t="shared" si="1262"/>
        <v>707.4455307516622</v>
      </c>
      <c r="R2594" s="12">
        <f t="shared" si="1249"/>
        <v>0.19416935800936411</v>
      </c>
      <c r="S2594" s="24">
        <f t="shared" si="1250"/>
        <v>1091.5351285706697</v>
      </c>
      <c r="T2594" s="12">
        <f t="shared" si="1263"/>
        <v>0.12290508235380736</v>
      </c>
      <c r="W2594" s="24">
        <f t="shared" si="1264"/>
        <v>903.9209773842357</v>
      </c>
      <c r="X2594" s="24">
        <f t="shared" si="1265"/>
        <v>650</v>
      </c>
      <c r="Y2594" s="13">
        <f t="shared" si="1251"/>
        <v>0.36480327391237227</v>
      </c>
      <c r="Z2594" s="24">
        <f t="shared" si="1252"/>
        <v>2326.3810084624679</v>
      </c>
      <c r="AA2594" s="24">
        <f t="shared" si="1253"/>
        <v>18965.522074869066</v>
      </c>
      <c r="AB2594" s="24">
        <f t="shared" si="1266"/>
        <v>831.75265565672862</v>
      </c>
      <c r="AC2594" s="24">
        <f t="shared" si="1267"/>
        <v>707.4455307516622</v>
      </c>
      <c r="AE2594" s="14">
        <f t="shared" si="1268"/>
        <v>214.66666666666666</v>
      </c>
      <c r="AF2594" s="24">
        <f t="shared" si="1241"/>
        <v>500</v>
      </c>
      <c r="AG2594" s="3">
        <f t="shared" si="1269"/>
        <v>-1</v>
      </c>
      <c r="AH2594" s="3">
        <f>IF(AC2594&lt;=450,AthetaR30_0,IF(AC2594&gt;=650,AthetaR30_2,(IF(AC2594&lt;=550,AthetaR30_0+(AthetaR30_1-AthetaR30_0)/100*(AC2594-450),AthetaR30_1+(AthetaR30_2-AthetaR30_1)/100*(AC2594-450)))))</f>
        <v>0</v>
      </c>
      <c r="AI2594" s="3">
        <f>IF(AD2594&lt;=450,AthetaR60_0,IF(AD2594&gt;=650,AthetaR60_2,(IF(AD2594&lt;=550,AthetaR60_0+(AthetaR60_1-AthetaR60_0)/100*(AD2594-450),AthetaR60_1+(AthetaR60_2-AthetaR60_1)/100*(AD2594-450)))))</f>
        <v>0.5</v>
      </c>
      <c r="AJ2594" s="3">
        <f>IF(AE2594&lt;=450,AthetaR90_0,IF(AE2594&gt;=650,AthetaR90_2,(IF(AE2594&lt;=550,AthetaR90_0+(AthetaR90_1-AthetaR90_0)/100*(AE2594-450),AthetaR90_1+(AthetaR90_2-AthetaR90_1)/100*(AE2594-450)))))</f>
        <v>1.3</v>
      </c>
      <c r="AK2594" s="3">
        <f>IF(AF2594&lt;=450,AthetaR120_0,IF(AF2594&gt;=650,AthetaR120_2,(IF(AF2594&lt;=550,AthetaR120_0+(AthetaR120_1-AthetaR120_0)/100*(AF2594-450),AthetaR120_1+(AthetaR120_2-AthetaR120_1)/100*(AF2594-450)))))</f>
        <v>1.54</v>
      </c>
      <c r="AL2594" s="24">
        <f t="shared" si="1270"/>
        <v>831.75265565672862</v>
      </c>
      <c r="AM2594" s="14">
        <f t="shared" si="1271"/>
        <v>678.87032172893009</v>
      </c>
    </row>
    <row r="2595" spans="2:39" x14ac:dyDescent="0.25">
      <c r="B2595" s="3">
        <f t="shared" si="1254"/>
        <v>12885</v>
      </c>
      <c r="C2595" s="14">
        <f t="shared" si="1255"/>
        <v>214.75</v>
      </c>
      <c r="D2595" s="11">
        <f t="shared" si="1256"/>
        <v>1136.1701774570329</v>
      </c>
      <c r="E2595" s="11">
        <f t="shared" si="1242"/>
        <v>997.19001607138659</v>
      </c>
      <c r="F2595" s="11">
        <f t="shared" si="1257"/>
        <v>543.9919209649164</v>
      </c>
      <c r="G2595" s="11">
        <f t="shared" si="1243"/>
        <v>831.96833265181488</v>
      </c>
      <c r="H2595" s="11">
        <f t="shared" si="1244"/>
        <v>707.56843583401599</v>
      </c>
      <c r="I2595" s="24">
        <f t="shared" si="1258"/>
        <v>543.9919209649164</v>
      </c>
      <c r="J2595" s="12">
        <f t="shared" si="1245"/>
        <v>0.16449946230672607</v>
      </c>
      <c r="K2595" s="24">
        <f t="shared" si="1246"/>
        <v>702.76883535244485</v>
      </c>
      <c r="L2595" s="12">
        <f t="shared" si="1259"/>
        <v>0.14557361739125732</v>
      </c>
      <c r="M2595" s="24">
        <f t="shared" si="1260"/>
        <v>831.96833265181488</v>
      </c>
      <c r="N2595" s="12">
        <f t="shared" si="1247"/>
        <v>0.53410275255081407</v>
      </c>
      <c r="O2595" s="24">
        <f t="shared" si="1248"/>
        <v>721.49098021110774</v>
      </c>
      <c r="P2595" s="12">
        <f t="shared" si="1261"/>
        <v>0.21566045537938433</v>
      </c>
      <c r="Q2595" s="24">
        <f t="shared" si="1262"/>
        <v>707.56843583401599</v>
      </c>
      <c r="R2595" s="12">
        <f t="shared" si="1249"/>
        <v>0.19386411853144658</v>
      </c>
      <c r="S2595" s="24">
        <f t="shared" si="1250"/>
        <v>1093.2537530139007</v>
      </c>
      <c r="T2595" s="12">
        <f t="shared" si="1263"/>
        <v>0.12270544793191061</v>
      </c>
      <c r="W2595" s="24">
        <f t="shared" si="1264"/>
        <v>904.28578065814804</v>
      </c>
      <c r="X2595" s="24">
        <f t="shared" si="1265"/>
        <v>650</v>
      </c>
      <c r="Y2595" s="13">
        <f t="shared" si="1251"/>
        <v>0.36443974260349654</v>
      </c>
      <c r="Z2595" s="24">
        <f t="shared" si="1252"/>
        <v>2322.6058853309637</v>
      </c>
      <c r="AA2595" s="24">
        <f t="shared" si="1253"/>
        <v>18948.079533714481</v>
      </c>
      <c r="AB2595" s="24">
        <f t="shared" si="1266"/>
        <v>831.96833265181488</v>
      </c>
      <c r="AC2595" s="24">
        <f t="shared" si="1267"/>
        <v>707.56843583401599</v>
      </c>
      <c r="AE2595" s="14">
        <f t="shared" si="1268"/>
        <v>214.75</v>
      </c>
      <c r="AF2595" s="24">
        <f t="shared" si="1241"/>
        <v>500</v>
      </c>
      <c r="AG2595" s="3">
        <f t="shared" si="1269"/>
        <v>-1</v>
      </c>
      <c r="AH2595" s="3">
        <f>IF(AC2595&lt;=450,AthetaR30_0,IF(AC2595&gt;=650,AthetaR30_2,(IF(AC2595&lt;=550,AthetaR30_0+(AthetaR30_1-AthetaR30_0)/100*(AC2595-450),AthetaR30_1+(AthetaR30_2-AthetaR30_1)/100*(AC2595-450)))))</f>
        <v>0</v>
      </c>
      <c r="AI2595" s="3">
        <f>IF(AD2595&lt;=450,AthetaR60_0,IF(AD2595&gt;=650,AthetaR60_2,(IF(AD2595&lt;=550,AthetaR60_0+(AthetaR60_1-AthetaR60_0)/100*(AD2595-450),AthetaR60_1+(AthetaR60_2-AthetaR60_1)/100*(AD2595-450)))))</f>
        <v>0.5</v>
      </c>
      <c r="AJ2595" s="3">
        <f>IF(AE2595&lt;=450,AthetaR90_0,IF(AE2595&gt;=650,AthetaR90_2,(IF(AE2595&lt;=550,AthetaR90_0+(AthetaR90_1-AthetaR90_0)/100*(AE2595-450),AthetaR90_1+(AthetaR90_2-AthetaR90_1)/100*(AE2595-450)))))</f>
        <v>1.3</v>
      </c>
      <c r="AK2595" s="3">
        <f>IF(AF2595&lt;=450,AthetaR120_0,IF(AF2595&gt;=650,AthetaR120_2,(IF(AF2595&lt;=550,AthetaR120_0+(AthetaR120_1-AthetaR120_0)/100*(AF2595-450),AthetaR120_1+(AthetaR120_2-AthetaR120_1)/100*(AF2595-450)))))</f>
        <v>1.54</v>
      </c>
      <c r="AL2595" s="24">
        <f t="shared" si="1270"/>
        <v>831.96833265181488</v>
      </c>
      <c r="AM2595" s="14">
        <f t="shared" si="1271"/>
        <v>678.96245008899405</v>
      </c>
    </row>
    <row r="2596" spans="2:39" x14ac:dyDescent="0.25">
      <c r="B2596" s="3">
        <f t="shared" si="1254"/>
        <v>12890</v>
      </c>
      <c r="C2596" s="14">
        <f t="shared" si="1255"/>
        <v>214.83333333333334</v>
      </c>
      <c r="D2596" s="11">
        <f t="shared" si="1256"/>
        <v>1136.2282742380075</v>
      </c>
      <c r="E2596" s="11">
        <f t="shared" si="1242"/>
        <v>997.40381442003877</v>
      </c>
      <c r="F2596" s="11">
        <f t="shared" si="1257"/>
        <v>544.13749458230768</v>
      </c>
      <c r="G2596" s="11">
        <f t="shared" si="1243"/>
        <v>832.18399310719428</v>
      </c>
      <c r="H2596" s="11">
        <f t="shared" si="1244"/>
        <v>707.69114128194792</v>
      </c>
      <c r="I2596" s="24">
        <f t="shared" si="1258"/>
        <v>544.13749458230768</v>
      </c>
      <c r="J2596" s="12">
        <f t="shared" si="1245"/>
        <v>0.16446861449334074</v>
      </c>
      <c r="K2596" s="24">
        <f t="shared" si="1246"/>
        <v>702.90064701725851</v>
      </c>
      <c r="L2596" s="12">
        <f t="shared" si="1259"/>
        <v>0.14552647930617374</v>
      </c>
      <c r="M2596" s="24">
        <f t="shared" si="1260"/>
        <v>832.18399310719428</v>
      </c>
      <c r="N2596" s="12">
        <f t="shared" si="1247"/>
        <v>0.53438136570578254</v>
      </c>
      <c r="O2596" s="24">
        <f t="shared" si="1248"/>
        <v>721.11481275621827</v>
      </c>
      <c r="P2596" s="12">
        <f t="shared" si="1261"/>
        <v>0.21564348076183068</v>
      </c>
      <c r="Q2596" s="24">
        <f t="shared" si="1262"/>
        <v>707.69114128194792</v>
      </c>
      <c r="R2596" s="12">
        <f t="shared" si="1249"/>
        <v>0.19355787282272102</v>
      </c>
      <c r="S2596" s="24">
        <f t="shared" si="1250"/>
        <v>1094.9834903039737</v>
      </c>
      <c r="T2596" s="12">
        <f t="shared" si="1263"/>
        <v>0.12250528532515349</v>
      </c>
      <c r="W2596" s="24">
        <f t="shared" si="1264"/>
        <v>904.65022040075155</v>
      </c>
      <c r="X2596" s="24">
        <f t="shared" si="1265"/>
        <v>650</v>
      </c>
      <c r="Y2596" s="13">
        <f t="shared" si="1251"/>
        <v>0.36407686515380872</v>
      </c>
      <c r="Z2596" s="24">
        <f t="shared" si="1252"/>
        <v>2318.8398504821807</v>
      </c>
      <c r="AA2596" s="24">
        <f t="shared" si="1253"/>
        <v>18930.666067055456</v>
      </c>
      <c r="AB2596" s="24">
        <f t="shared" si="1266"/>
        <v>832.18399310719428</v>
      </c>
      <c r="AC2596" s="24">
        <f t="shared" si="1267"/>
        <v>707.69114128194792</v>
      </c>
      <c r="AE2596" s="14">
        <f t="shared" si="1268"/>
        <v>214.83333333333334</v>
      </c>
      <c r="AF2596" s="24">
        <f t="shared" si="1241"/>
        <v>500</v>
      </c>
      <c r="AG2596" s="3">
        <f t="shared" si="1269"/>
        <v>-1</v>
      </c>
      <c r="AH2596" s="3">
        <f>IF(AC2596&lt;=450,AthetaR30_0,IF(AC2596&gt;=650,AthetaR30_2,(IF(AC2596&lt;=550,AthetaR30_0+(AthetaR30_1-AthetaR30_0)/100*(AC2596-450),AthetaR30_1+(AthetaR30_2-AthetaR30_1)/100*(AC2596-450)))))</f>
        <v>0</v>
      </c>
      <c r="AI2596" s="3">
        <f>IF(AD2596&lt;=450,AthetaR60_0,IF(AD2596&gt;=650,AthetaR60_2,(IF(AD2596&lt;=550,AthetaR60_0+(AthetaR60_1-AthetaR60_0)/100*(AD2596-450),AthetaR60_1+(AthetaR60_2-AthetaR60_1)/100*(AD2596-450)))))</f>
        <v>0.5</v>
      </c>
      <c r="AJ2596" s="3">
        <f>IF(AE2596&lt;=450,AthetaR90_0,IF(AE2596&gt;=650,AthetaR90_2,(IF(AE2596&lt;=550,AthetaR90_0+(AthetaR90_1-AthetaR90_0)/100*(AE2596-450),AthetaR90_1+(AthetaR90_2-AthetaR90_1)/100*(AE2596-450)))))</f>
        <v>1.3</v>
      </c>
      <c r="AK2596" s="3">
        <f>IF(AF2596&lt;=450,AthetaR120_0,IF(AF2596&gt;=650,AthetaR120_2,(IF(AF2596&lt;=550,AthetaR120_0+(AthetaR120_1-AthetaR120_0)/100*(AF2596-450),AthetaR120_1+(AthetaR120_2-AthetaR120_1)/100*(AF2596-450)))))</f>
        <v>1.54</v>
      </c>
      <c r="AL2596" s="24">
        <f t="shared" si="1270"/>
        <v>832.18399310719428</v>
      </c>
      <c r="AM2596" s="14">
        <f t="shared" si="1271"/>
        <v>679.05440365240793</v>
      </c>
    </row>
    <row r="2597" spans="2:39" x14ac:dyDescent="0.25">
      <c r="B2597" s="3">
        <f t="shared" si="1254"/>
        <v>12895</v>
      </c>
      <c r="C2597" s="14">
        <f t="shared" si="1255"/>
        <v>214.91666666666666</v>
      </c>
      <c r="D2597" s="11">
        <f t="shared" si="1256"/>
        <v>1136.2863485008497</v>
      </c>
      <c r="E2597" s="11">
        <f t="shared" si="1242"/>
        <v>997.61761276869072</v>
      </c>
      <c r="F2597" s="11">
        <f t="shared" si="1257"/>
        <v>544.28302106161391</v>
      </c>
      <c r="G2597" s="11">
        <f t="shared" si="1243"/>
        <v>832.39963658795614</v>
      </c>
      <c r="H2597" s="11">
        <f t="shared" si="1244"/>
        <v>707.81364656727305</v>
      </c>
      <c r="I2597" s="24">
        <f t="shared" si="1258"/>
        <v>544.28302106161391</v>
      </c>
      <c r="J2597" s="12">
        <f t="shared" si="1245"/>
        <v>0.16443776906775098</v>
      </c>
      <c r="K2597" s="24">
        <f t="shared" si="1246"/>
        <v>703.03249792795566</v>
      </c>
      <c r="L2597" s="12">
        <f t="shared" si="1259"/>
        <v>0.14547935607045925</v>
      </c>
      <c r="M2597" s="24">
        <f t="shared" si="1260"/>
        <v>832.39963658795614</v>
      </c>
      <c r="N2597" s="12">
        <f t="shared" si="1247"/>
        <v>0.53465906088128878</v>
      </c>
      <c r="O2597" s="24">
        <f t="shared" si="1248"/>
        <v>720.74027481392955</v>
      </c>
      <c r="P2597" s="12">
        <f t="shared" si="1261"/>
        <v>0.21562607358665964</v>
      </c>
      <c r="Q2597" s="24">
        <f t="shared" si="1262"/>
        <v>707.81364656727305</v>
      </c>
      <c r="R2597" s="12">
        <f t="shared" si="1249"/>
        <v>0.19325061844931538</v>
      </c>
      <c r="S2597" s="24">
        <f t="shared" si="1250"/>
        <v>1096.7244341048397</v>
      </c>
      <c r="T2597" s="12">
        <f t="shared" si="1263"/>
        <v>0.1223045929429044</v>
      </c>
      <c r="W2597" s="24">
        <f t="shared" si="1264"/>
        <v>905.01429726590538</v>
      </c>
      <c r="X2597" s="24">
        <f t="shared" si="1265"/>
        <v>650</v>
      </c>
      <c r="Y2597" s="13">
        <f t="shared" si="1251"/>
        <v>0.36371464188637331</v>
      </c>
      <c r="Z2597" s="24">
        <f t="shared" si="1252"/>
        <v>2315.0828875696334</v>
      </c>
      <c r="AA2597" s="24">
        <f t="shared" si="1253"/>
        <v>18913.281710094285</v>
      </c>
      <c r="AB2597" s="24">
        <f t="shared" si="1266"/>
        <v>832.39963658795614</v>
      </c>
      <c r="AC2597" s="24">
        <f t="shared" si="1267"/>
        <v>707.81364656727305</v>
      </c>
      <c r="AE2597" s="14">
        <f t="shared" si="1268"/>
        <v>214.91666666666666</v>
      </c>
      <c r="AF2597" s="24">
        <f t="shared" ref="AF2597:AF2660" si="1272">IF(AC2597&lt;=450,Thetha0_0,IF(AC2597&gt;=650,Thetha0_2,(IF(AC2597&lt;=550,Thetha0_0+(Thetha0_1-Thetha0_0)/100*(AC2597-450),Thetha0_1+(Thetha0_2-Thetha0_1)/100*(AC2597-450)))))</f>
        <v>500</v>
      </c>
      <c r="AG2597" s="3">
        <f t="shared" si="1269"/>
        <v>-1</v>
      </c>
      <c r="AH2597" s="3">
        <f>IF(AC2597&lt;=450,AthetaR30_0,IF(AC2597&gt;=650,AthetaR30_2,(IF(AC2597&lt;=550,AthetaR30_0+(AthetaR30_1-AthetaR30_0)/100*(AC2597-450),AthetaR30_1+(AthetaR30_2-AthetaR30_1)/100*(AC2597-450)))))</f>
        <v>0</v>
      </c>
      <c r="AI2597" s="3">
        <f>IF(AD2597&lt;=450,AthetaR60_0,IF(AD2597&gt;=650,AthetaR60_2,(IF(AD2597&lt;=550,AthetaR60_0+(AthetaR60_1-AthetaR60_0)/100*(AD2597-450),AthetaR60_1+(AthetaR60_2-AthetaR60_1)/100*(AD2597-450)))))</f>
        <v>0.5</v>
      </c>
      <c r="AJ2597" s="3">
        <f>IF(AE2597&lt;=450,AthetaR90_0,IF(AE2597&gt;=650,AthetaR90_2,(IF(AE2597&lt;=550,AthetaR90_0+(AthetaR90_1-AthetaR90_0)/100*(AE2597-450),AthetaR90_1+(AthetaR90_2-AthetaR90_1)/100*(AE2597-450)))))</f>
        <v>1.3</v>
      </c>
      <c r="AK2597" s="3">
        <f>IF(AF2597&lt;=450,AthetaR120_0,IF(AF2597&gt;=650,AthetaR120_2,(IF(AF2597&lt;=550,AthetaR120_0+(AthetaR120_1-AthetaR120_0)/100*(AF2597-450),AthetaR120_1+(AthetaR120_2-AthetaR120_1)/100*(AF2597-450)))))</f>
        <v>1.54</v>
      </c>
      <c r="AL2597" s="24">
        <f t="shared" si="1270"/>
        <v>832.39963658795614</v>
      </c>
      <c r="AM2597" s="14">
        <f t="shared" si="1271"/>
        <v>679.14618190130682</v>
      </c>
    </row>
    <row r="2598" spans="2:39" x14ac:dyDescent="0.25">
      <c r="B2598" s="3">
        <f t="shared" si="1254"/>
        <v>12900</v>
      </c>
      <c r="C2598" s="14">
        <f t="shared" si="1255"/>
        <v>215</v>
      </c>
      <c r="D2598" s="11">
        <f t="shared" si="1256"/>
        <v>1136.3444002630081</v>
      </c>
      <c r="E2598" s="11">
        <f t="shared" si="1242"/>
        <v>997.8314111173429</v>
      </c>
      <c r="F2598" s="11">
        <f t="shared" si="1257"/>
        <v>544.4285004176844</v>
      </c>
      <c r="G2598" s="11">
        <f t="shared" si="1243"/>
        <v>832.61526266154283</v>
      </c>
      <c r="H2598" s="11">
        <f t="shared" si="1244"/>
        <v>707.93595116021595</v>
      </c>
      <c r="I2598" s="24">
        <f t="shared" si="1258"/>
        <v>544.4285004176844</v>
      </c>
      <c r="J2598" s="12">
        <f t="shared" si="1245"/>
        <v>0.16440692603964721</v>
      </c>
      <c r="K2598" s="24">
        <f t="shared" si="1246"/>
        <v>703.16438805943471</v>
      </c>
      <c r="L2598" s="12">
        <f t="shared" si="1259"/>
        <v>0.14543224768959398</v>
      </c>
      <c r="M2598" s="24">
        <f t="shared" si="1260"/>
        <v>832.61526266154283</v>
      </c>
      <c r="N2598" s="12">
        <f t="shared" si="1247"/>
        <v>0.53493584204981803</v>
      </c>
      <c r="O2598" s="24">
        <f t="shared" si="1248"/>
        <v>720.36735656880933</v>
      </c>
      <c r="P2598" s="12">
        <f t="shared" si="1261"/>
        <v>0.21560823619453054</v>
      </c>
      <c r="Q2598" s="24">
        <f t="shared" si="1262"/>
        <v>707.93595116021595</v>
      </c>
      <c r="R2598" s="12">
        <f t="shared" si="1249"/>
        <v>0.19294235299480425</v>
      </c>
      <c r="S2598" s="24">
        <f t="shared" si="1250"/>
        <v>1098.476679015846</v>
      </c>
      <c r="T2598" s="12">
        <f t="shared" si="1263"/>
        <v>0.12210336920142797</v>
      </c>
      <c r="W2598" s="24">
        <f t="shared" si="1264"/>
        <v>905.3780119077918</v>
      </c>
      <c r="X2598" s="24">
        <f t="shared" si="1265"/>
        <v>650</v>
      </c>
      <c r="Y2598" s="13">
        <f t="shared" si="1251"/>
        <v>0.36335307311614296</v>
      </c>
      <c r="Z2598" s="24">
        <f t="shared" si="1252"/>
        <v>2311.3349802387775</v>
      </c>
      <c r="AA2598" s="24">
        <f t="shared" si="1253"/>
        <v>18895.926497567849</v>
      </c>
      <c r="AB2598" s="24">
        <f t="shared" si="1266"/>
        <v>832.61526266154283</v>
      </c>
      <c r="AC2598" s="24">
        <f t="shared" si="1267"/>
        <v>707.93595116021595</v>
      </c>
      <c r="AE2598" s="14">
        <f t="shared" si="1268"/>
        <v>215</v>
      </c>
      <c r="AF2598" s="24">
        <f t="shared" si="1272"/>
        <v>500</v>
      </c>
      <c r="AG2598" s="3">
        <f t="shared" si="1269"/>
        <v>-1</v>
      </c>
      <c r="AH2598" s="3">
        <f>IF(AC2598&lt;=450,AthetaR30_0,IF(AC2598&gt;=650,AthetaR30_2,(IF(AC2598&lt;=550,AthetaR30_0+(AthetaR30_1-AthetaR30_0)/100*(AC2598-450),AthetaR30_1+(AthetaR30_2-AthetaR30_1)/100*(AC2598-450)))))</f>
        <v>0</v>
      </c>
      <c r="AI2598" s="3">
        <f>IF(AD2598&lt;=450,AthetaR60_0,IF(AD2598&gt;=650,AthetaR60_2,(IF(AD2598&lt;=550,AthetaR60_0+(AthetaR60_1-AthetaR60_0)/100*(AD2598-450),AthetaR60_1+(AthetaR60_2-AthetaR60_1)/100*(AD2598-450)))))</f>
        <v>0.5</v>
      </c>
      <c r="AJ2598" s="3">
        <f>IF(AE2598&lt;=450,AthetaR90_0,IF(AE2598&gt;=650,AthetaR90_2,(IF(AE2598&lt;=550,AthetaR90_0+(AthetaR90_1-AthetaR90_0)/100*(AE2598-450),AthetaR90_1+(AthetaR90_2-AthetaR90_1)/100*(AE2598-450)))))</f>
        <v>1.3</v>
      </c>
      <c r="AK2598" s="3">
        <f>IF(AF2598&lt;=450,AthetaR120_0,IF(AF2598&gt;=650,AthetaR120_2,(IF(AF2598&lt;=550,AthetaR120_0+(AthetaR120_1-AthetaR120_0)/100*(AF2598-450),AthetaR120_1+(AthetaR120_2-AthetaR120_1)/100*(AF2598-450)))))</f>
        <v>1.54</v>
      </c>
      <c r="AL2598" s="24">
        <f t="shared" si="1270"/>
        <v>832.61526266154283</v>
      </c>
      <c r="AM2598" s="14">
        <f t="shared" si="1271"/>
        <v>679.23778431627795</v>
      </c>
    </row>
    <row r="2599" spans="2:39" x14ac:dyDescent="0.25">
      <c r="B2599" s="3">
        <f t="shared" si="1254"/>
        <v>12905</v>
      </c>
      <c r="C2599" s="14">
        <f t="shared" si="1255"/>
        <v>215.08333333333334</v>
      </c>
      <c r="D2599" s="11">
        <f t="shared" si="1256"/>
        <v>1136.4024295419119</v>
      </c>
      <c r="E2599" s="11">
        <f t="shared" si="1242"/>
        <v>998.04520946599496</v>
      </c>
      <c r="F2599" s="11">
        <f t="shared" si="1257"/>
        <v>544.57393266537395</v>
      </c>
      <c r="G2599" s="11">
        <f t="shared" si="1243"/>
        <v>832.83087089773733</v>
      </c>
      <c r="H2599" s="11">
        <f t="shared" si="1244"/>
        <v>708.0580545294174</v>
      </c>
      <c r="I2599" s="24">
        <f t="shared" si="1258"/>
        <v>544.57393266537395</v>
      </c>
      <c r="J2599" s="12">
        <f t="shared" si="1245"/>
        <v>0.16437608541871124</v>
      </c>
      <c r="K2599" s="24">
        <f t="shared" si="1246"/>
        <v>703.29631738657849</v>
      </c>
      <c r="L2599" s="12">
        <f t="shared" si="1259"/>
        <v>0.14538515416901351</v>
      </c>
      <c r="M2599" s="24">
        <f t="shared" si="1260"/>
        <v>832.83087089773733</v>
      </c>
      <c r="N2599" s="12">
        <f t="shared" si="1247"/>
        <v>0.53521171316423199</v>
      </c>
      <c r="O2599" s="24">
        <f t="shared" si="1248"/>
        <v>719.99604827985377</v>
      </c>
      <c r="P2599" s="12">
        <f t="shared" si="1261"/>
        <v>0.21558997091366741</v>
      </c>
      <c r="Q2599" s="24">
        <f t="shared" si="1262"/>
        <v>708.0580545294174</v>
      </c>
      <c r="R2599" s="12">
        <f t="shared" si="1249"/>
        <v>0.19263307406066354</v>
      </c>
      <c r="S2599" s="24">
        <f t="shared" si="1250"/>
        <v>1100.240320582182</v>
      </c>
      <c r="T2599" s="12">
        <f t="shared" si="1263"/>
        <v>0.12190161252409192</v>
      </c>
      <c r="W2599" s="24">
        <f t="shared" si="1264"/>
        <v>905.74136498090797</v>
      </c>
      <c r="X2599" s="24">
        <f t="shared" si="1265"/>
        <v>650</v>
      </c>
      <c r="Y2599" s="13">
        <f t="shared" si="1251"/>
        <v>0.36299215914998073</v>
      </c>
      <c r="Z2599" s="24">
        <f t="shared" si="1252"/>
        <v>2307.5961121271748</v>
      </c>
      <c r="AA2599" s="24">
        <f t="shared" si="1253"/>
        <v>18878.600463748793</v>
      </c>
      <c r="AB2599" s="24">
        <f t="shared" si="1266"/>
        <v>832.83087089773733</v>
      </c>
      <c r="AC2599" s="24">
        <f t="shared" si="1267"/>
        <v>708.0580545294174</v>
      </c>
      <c r="AE2599" s="14">
        <f t="shared" si="1268"/>
        <v>215.08333333333334</v>
      </c>
      <c r="AF2599" s="24">
        <f t="shared" si="1272"/>
        <v>500</v>
      </c>
      <c r="AG2599" s="3">
        <f t="shared" si="1269"/>
        <v>-1</v>
      </c>
      <c r="AH2599" s="3">
        <f>IF(AC2599&lt;=450,AthetaR30_0,IF(AC2599&gt;=650,AthetaR30_2,(IF(AC2599&lt;=550,AthetaR30_0+(AthetaR30_1-AthetaR30_0)/100*(AC2599-450),AthetaR30_1+(AthetaR30_2-AthetaR30_1)/100*(AC2599-450)))))</f>
        <v>0</v>
      </c>
      <c r="AI2599" s="3">
        <f>IF(AD2599&lt;=450,AthetaR60_0,IF(AD2599&gt;=650,AthetaR60_2,(IF(AD2599&lt;=550,AthetaR60_0+(AthetaR60_1-AthetaR60_0)/100*(AD2599-450),AthetaR60_1+(AthetaR60_2-AthetaR60_1)/100*(AD2599-450)))))</f>
        <v>0.5</v>
      </c>
      <c r="AJ2599" s="3">
        <f>IF(AE2599&lt;=450,AthetaR90_0,IF(AE2599&gt;=650,AthetaR90_2,(IF(AE2599&lt;=550,AthetaR90_0+(AthetaR90_1-AthetaR90_0)/100*(AE2599-450),AthetaR90_1+(AthetaR90_2-AthetaR90_1)/100*(AE2599-450)))))</f>
        <v>1.3</v>
      </c>
      <c r="AK2599" s="3">
        <f>IF(AF2599&lt;=450,AthetaR120_0,IF(AF2599&gt;=650,AthetaR120_2,(IF(AF2599&lt;=550,AthetaR120_0+(AthetaR120_1-AthetaR120_0)/100*(AF2599-450),AthetaR120_1+(AthetaR120_2-AthetaR120_1)/100*(AF2599-450)))))</f>
        <v>1.54</v>
      </c>
      <c r="AL2599" s="24">
        <f t="shared" si="1270"/>
        <v>832.83087089773733</v>
      </c>
      <c r="AM2599" s="14">
        <f t="shared" si="1271"/>
        <v>679.32921037636822</v>
      </c>
    </row>
    <row r="2600" spans="2:39" x14ac:dyDescent="0.25">
      <c r="B2600" s="3">
        <f t="shared" si="1254"/>
        <v>12910</v>
      </c>
      <c r="C2600" s="14">
        <f t="shared" si="1255"/>
        <v>215.16666666666666</v>
      </c>
      <c r="D2600" s="11">
        <f t="shared" si="1256"/>
        <v>1136.4604363549697</v>
      </c>
      <c r="E2600" s="11">
        <f t="shared" si="1242"/>
        <v>998.25900781464702</v>
      </c>
      <c r="F2600" s="11">
        <f t="shared" si="1257"/>
        <v>544.71931781954299</v>
      </c>
      <c r="G2600" s="11">
        <f t="shared" si="1243"/>
        <v>833.04646086865102</v>
      </c>
      <c r="H2600" s="11">
        <f t="shared" si="1244"/>
        <v>708.17995614194149</v>
      </c>
      <c r="I2600" s="24">
        <f t="shared" si="1258"/>
        <v>544.71931781954299</v>
      </c>
      <c r="J2600" s="12">
        <f t="shared" si="1245"/>
        <v>0.16434524721461585</v>
      </c>
      <c r="K2600" s="24">
        <f t="shared" si="1246"/>
        <v>703.42828588425448</v>
      </c>
      <c r="L2600" s="12">
        <f t="shared" si="1259"/>
        <v>0.1453380755141612</v>
      </c>
      <c r="M2600" s="24">
        <f t="shared" si="1260"/>
        <v>833.04646086865102</v>
      </c>
      <c r="N2600" s="12">
        <f t="shared" si="1247"/>
        <v>0.53548667815786144</v>
      </c>
      <c r="O2600" s="24">
        <f t="shared" si="1248"/>
        <v>719.62634027981619</v>
      </c>
      <c r="P2600" s="12">
        <f t="shared" si="1261"/>
        <v>0.21557128006009912</v>
      </c>
      <c r="Q2600" s="24">
        <f t="shared" si="1262"/>
        <v>708.17995614194149</v>
      </c>
      <c r="R2600" s="12">
        <f t="shared" si="1249"/>
        <v>0.19232277926672983</v>
      </c>
      <c r="S2600" s="24">
        <f t="shared" si="1250"/>
        <v>1102.0154553054545</v>
      </c>
      <c r="T2600" s="12">
        <f t="shared" si="1263"/>
        <v>0.12169932134167323</v>
      </c>
      <c r="W2600" s="24">
        <f t="shared" si="1264"/>
        <v>906.10435714005791</v>
      </c>
      <c r="X2600" s="24">
        <f t="shared" si="1265"/>
        <v>650</v>
      </c>
      <c r="Y2600" s="13">
        <f t="shared" si="1251"/>
        <v>0.36263190028668413</v>
      </c>
      <c r="Z2600" s="24">
        <f t="shared" si="1252"/>
        <v>2303.8662668647275</v>
      </c>
      <c r="AA2600" s="24">
        <f t="shared" si="1253"/>
        <v>18861.303642446663</v>
      </c>
      <c r="AB2600" s="24">
        <f t="shared" si="1266"/>
        <v>833.04646086865102</v>
      </c>
      <c r="AC2600" s="24">
        <f t="shared" si="1267"/>
        <v>708.17995614194149</v>
      </c>
      <c r="AE2600" s="14">
        <f t="shared" si="1268"/>
        <v>215.16666666666666</v>
      </c>
      <c r="AF2600" s="24">
        <f t="shared" si="1272"/>
        <v>500</v>
      </c>
      <c r="AG2600" s="3">
        <f t="shared" si="1269"/>
        <v>-1</v>
      </c>
      <c r="AH2600" s="3">
        <f>IF(AC2600&lt;=450,AthetaR30_0,IF(AC2600&gt;=650,AthetaR30_2,(IF(AC2600&lt;=550,AthetaR30_0+(AthetaR30_1-AthetaR30_0)/100*(AC2600-450),AthetaR30_1+(AthetaR30_2-AthetaR30_1)/100*(AC2600-450)))))</f>
        <v>0</v>
      </c>
      <c r="AI2600" s="3">
        <f>IF(AD2600&lt;=450,AthetaR60_0,IF(AD2600&gt;=650,AthetaR60_2,(IF(AD2600&lt;=550,AthetaR60_0+(AthetaR60_1-AthetaR60_0)/100*(AD2600-450),AthetaR60_1+(AthetaR60_2-AthetaR60_1)/100*(AD2600-450)))))</f>
        <v>0.5</v>
      </c>
      <c r="AJ2600" s="3">
        <f>IF(AE2600&lt;=450,AthetaR90_0,IF(AE2600&gt;=650,AthetaR90_2,(IF(AE2600&lt;=550,AthetaR90_0+(AthetaR90_1-AthetaR90_0)/100*(AE2600-450),AthetaR90_1+(AthetaR90_2-AthetaR90_1)/100*(AE2600-450)))))</f>
        <v>1.3</v>
      </c>
      <c r="AK2600" s="3">
        <f>IF(AF2600&lt;=450,AthetaR120_0,IF(AF2600&gt;=650,AthetaR120_2,(IF(AF2600&lt;=550,AthetaR120_0+(AthetaR120_1-AthetaR120_0)/100*(AF2600-450),AthetaR120_1+(AthetaR120_2-AthetaR120_1)/100*(AF2600-450)))))</f>
        <v>1.54</v>
      </c>
      <c r="AL2600" s="24">
        <f t="shared" si="1270"/>
        <v>833.04646086865102</v>
      </c>
      <c r="AM2600" s="14">
        <f t="shared" si="1271"/>
        <v>679.42045955909168</v>
      </c>
    </row>
    <row r="2601" spans="2:39" x14ac:dyDescent="0.25">
      <c r="B2601" s="3">
        <f t="shared" si="1254"/>
        <v>12915</v>
      </c>
      <c r="C2601" s="14">
        <f t="shared" si="1255"/>
        <v>215.25</v>
      </c>
      <c r="D2601" s="11">
        <f t="shared" si="1256"/>
        <v>1136.5184207195698</v>
      </c>
      <c r="E2601" s="11">
        <f t="shared" si="1242"/>
        <v>998.47280616329908</v>
      </c>
      <c r="F2601" s="11">
        <f t="shared" si="1257"/>
        <v>544.86465589505713</v>
      </c>
      <c r="G2601" s="11">
        <f t="shared" si="1243"/>
        <v>833.26203214871111</v>
      </c>
      <c r="H2601" s="11">
        <f t="shared" si="1244"/>
        <v>708.30165546328317</v>
      </c>
      <c r="I2601" s="24">
        <f t="shared" si="1258"/>
        <v>544.86465589505713</v>
      </c>
      <c r="J2601" s="12">
        <f t="shared" si="1245"/>
        <v>0.16431441143702508</v>
      </c>
      <c r="K2601" s="24">
        <f t="shared" si="1246"/>
        <v>703.56029352731446</v>
      </c>
      <c r="L2601" s="12">
        <f t="shared" si="1259"/>
        <v>0.14529101173044753</v>
      </c>
      <c r="M2601" s="24">
        <f t="shared" si="1260"/>
        <v>833.26203214871111</v>
      </c>
      <c r="N2601" s="12">
        <f t="shared" si="1247"/>
        <v>0.53576074094459991</v>
      </c>
      <c r="O2601" s="24">
        <f t="shared" si="1248"/>
        <v>719.25822297454317</v>
      </c>
      <c r="P2601" s="12">
        <f t="shared" si="1261"/>
        <v>0.2155521659375888</v>
      </c>
      <c r="Q2601" s="24">
        <f t="shared" si="1262"/>
        <v>708.30165546328317</v>
      </c>
      <c r="R2601" s="12">
        <f t="shared" si="1249"/>
        <v>0.1920114662516661</v>
      </c>
      <c r="S2601" s="24">
        <f t="shared" si="1250"/>
        <v>1103.8021806543893</v>
      </c>
      <c r="T2601" s="12">
        <f t="shared" si="1263"/>
        <v>0.12149649409255779</v>
      </c>
      <c r="W2601" s="24">
        <f t="shared" si="1264"/>
        <v>906.46698904034463</v>
      </c>
      <c r="X2601" s="24">
        <f t="shared" si="1265"/>
        <v>650</v>
      </c>
      <c r="Y2601" s="13">
        <f t="shared" si="1251"/>
        <v>0.36227229681700929</v>
      </c>
      <c r="Z2601" s="24">
        <f t="shared" si="1252"/>
        <v>2300.1454280738612</v>
      </c>
      <c r="AA2601" s="24">
        <f t="shared" si="1253"/>
        <v>18844.036067009136</v>
      </c>
      <c r="AB2601" s="24">
        <f t="shared" si="1266"/>
        <v>833.26203214871111</v>
      </c>
      <c r="AC2601" s="24">
        <f t="shared" si="1267"/>
        <v>708.30165546328317</v>
      </c>
      <c r="AE2601" s="14">
        <f t="shared" si="1268"/>
        <v>215.25</v>
      </c>
      <c r="AF2601" s="24">
        <f t="shared" si="1272"/>
        <v>500</v>
      </c>
      <c r="AG2601" s="3">
        <f t="shared" si="1269"/>
        <v>-1</v>
      </c>
      <c r="AH2601" s="3">
        <f>IF(AC2601&lt;=450,AthetaR30_0,IF(AC2601&gt;=650,AthetaR30_2,(IF(AC2601&lt;=550,AthetaR30_0+(AthetaR30_1-AthetaR30_0)/100*(AC2601-450),AthetaR30_1+(AthetaR30_2-AthetaR30_1)/100*(AC2601-450)))))</f>
        <v>0</v>
      </c>
      <c r="AI2601" s="3">
        <f>IF(AD2601&lt;=450,AthetaR60_0,IF(AD2601&gt;=650,AthetaR60_2,(IF(AD2601&lt;=550,AthetaR60_0+(AthetaR60_1-AthetaR60_0)/100*(AD2601-450),AthetaR60_1+(AthetaR60_2-AthetaR60_1)/100*(AD2601-450)))))</f>
        <v>0.5</v>
      </c>
      <c r="AJ2601" s="3">
        <f>IF(AE2601&lt;=450,AthetaR90_0,IF(AE2601&gt;=650,AthetaR90_2,(IF(AE2601&lt;=550,AthetaR90_0+(AthetaR90_1-AthetaR90_0)/100*(AE2601-450),AthetaR90_1+(AthetaR90_2-AthetaR90_1)/100*(AE2601-450)))))</f>
        <v>1.3</v>
      </c>
      <c r="AK2601" s="3">
        <f>IF(AF2601&lt;=450,AthetaR120_0,IF(AF2601&gt;=650,AthetaR120_2,(IF(AF2601&lt;=550,AthetaR120_0+(AthetaR120_1-AthetaR120_0)/100*(AF2601-450),AthetaR120_1+(AthetaR120_2-AthetaR120_1)/100*(AF2601-450)))))</f>
        <v>1.54</v>
      </c>
      <c r="AL2601" s="24">
        <f t="shared" si="1270"/>
        <v>833.26203214871111</v>
      </c>
      <c r="AM2601" s="14">
        <f t="shared" si="1271"/>
        <v>679.51153134043795</v>
      </c>
    </row>
    <row r="2602" spans="2:39" x14ac:dyDescent="0.25">
      <c r="B2602" s="3">
        <f t="shared" si="1254"/>
        <v>12920</v>
      </c>
      <c r="C2602" s="14">
        <f t="shared" si="1255"/>
        <v>215.33333333333334</v>
      </c>
      <c r="D2602" s="11">
        <f t="shared" si="1256"/>
        <v>1136.5763826530804</v>
      </c>
      <c r="E2602" s="11">
        <f t="shared" si="1242"/>
        <v>998.68660451195115</v>
      </c>
      <c r="F2602" s="11">
        <f t="shared" si="1257"/>
        <v>545.0099469067876</v>
      </c>
      <c r="G2602" s="11">
        <f t="shared" si="1243"/>
        <v>833.47758431464865</v>
      </c>
      <c r="H2602" s="11">
        <f t="shared" si="1244"/>
        <v>708.42315195737569</v>
      </c>
      <c r="I2602" s="24">
        <f t="shared" si="1258"/>
        <v>545.0099469067876</v>
      </c>
      <c r="J2602" s="12">
        <f t="shared" si="1245"/>
        <v>0.16428357809559394</v>
      </c>
      <c r="K2602" s="24">
        <f t="shared" si="1246"/>
        <v>703.69234029059544</v>
      </c>
      <c r="L2602" s="12">
        <f t="shared" si="1259"/>
        <v>0.14524396282326796</v>
      </c>
      <c r="M2602" s="24">
        <f t="shared" si="1260"/>
        <v>833.47758431464865</v>
      </c>
      <c r="N2602" s="12">
        <f t="shared" si="1247"/>
        <v>0.53603390541899687</v>
      </c>
      <c r="O2602" s="24">
        <f t="shared" si="1248"/>
        <v>718.89168684231686</v>
      </c>
      <c r="P2602" s="12">
        <f t="shared" si="1261"/>
        <v>0.21553263083776161</v>
      </c>
      <c r="Q2602" s="24">
        <f t="shared" si="1262"/>
        <v>708.42315195737569</v>
      </c>
      <c r="R2602" s="12">
        <f t="shared" si="1249"/>
        <v>0.19169913267343336</v>
      </c>
      <c r="S2602" s="24">
        <f t="shared" si="1250"/>
        <v>1105.6005950756594</v>
      </c>
      <c r="T2602" s="12">
        <f t="shared" si="1263"/>
        <v>0.12129312922301463</v>
      </c>
      <c r="W2602" s="24">
        <f t="shared" si="1264"/>
        <v>906.8292613371616</v>
      </c>
      <c r="X2602" s="24">
        <f t="shared" si="1265"/>
        <v>650</v>
      </c>
      <c r="Y2602" s="13">
        <f t="shared" si="1251"/>
        <v>0.36191334902369682</v>
      </c>
      <c r="Z2602" s="24">
        <f t="shared" si="1252"/>
        <v>2296.4335793697387</v>
      </c>
      <c r="AA2602" s="24">
        <f t="shared" si="1253"/>
        <v>18826.797770323334</v>
      </c>
      <c r="AB2602" s="24">
        <f t="shared" si="1266"/>
        <v>833.47758431464865</v>
      </c>
      <c r="AC2602" s="24">
        <f t="shared" si="1267"/>
        <v>708.42315195737569</v>
      </c>
      <c r="AE2602" s="14">
        <f t="shared" si="1268"/>
        <v>215.33333333333334</v>
      </c>
      <c r="AF2602" s="24">
        <f t="shared" si="1272"/>
        <v>500</v>
      </c>
      <c r="AG2602" s="3">
        <f t="shared" si="1269"/>
        <v>-1</v>
      </c>
      <c r="AH2602" s="3">
        <f>IF(AC2602&lt;=450,AthetaR30_0,IF(AC2602&gt;=650,AthetaR30_2,(IF(AC2602&lt;=550,AthetaR30_0+(AthetaR30_1-AthetaR30_0)/100*(AC2602-450),AthetaR30_1+(AthetaR30_2-AthetaR30_1)/100*(AC2602-450)))))</f>
        <v>0</v>
      </c>
      <c r="AI2602" s="3">
        <f>IF(AD2602&lt;=450,AthetaR60_0,IF(AD2602&gt;=650,AthetaR60_2,(IF(AD2602&lt;=550,AthetaR60_0+(AthetaR60_1-AthetaR60_0)/100*(AD2602-450),AthetaR60_1+(AthetaR60_2-AthetaR60_1)/100*(AD2602-450)))))</f>
        <v>0.5</v>
      </c>
      <c r="AJ2602" s="3">
        <f>IF(AE2602&lt;=450,AthetaR90_0,IF(AE2602&gt;=650,AthetaR90_2,(IF(AE2602&lt;=550,AthetaR90_0+(AthetaR90_1-AthetaR90_0)/100*(AE2602-450),AthetaR90_1+(AthetaR90_2-AthetaR90_1)/100*(AE2602-450)))))</f>
        <v>1.3</v>
      </c>
      <c r="AK2602" s="3">
        <f>IF(AF2602&lt;=450,AthetaR120_0,IF(AF2602&gt;=650,AthetaR120_2,(IF(AF2602&lt;=550,AthetaR120_0+(AthetaR120_1-AthetaR120_0)/100*(AF2602-450),AthetaR120_1+(AthetaR120_2-AthetaR120_1)/100*(AF2602-450)))))</f>
        <v>1.54</v>
      </c>
      <c r="AL2602" s="24">
        <f t="shared" si="1270"/>
        <v>833.47758431464865</v>
      </c>
      <c r="AM2602" s="14">
        <f t="shared" si="1271"/>
        <v>679.6024251948794</v>
      </c>
    </row>
    <row r="2603" spans="2:39" x14ac:dyDescent="0.25">
      <c r="B2603" s="3">
        <f t="shared" si="1254"/>
        <v>12925</v>
      </c>
      <c r="C2603" s="14">
        <f t="shared" si="1255"/>
        <v>215.41666666666666</v>
      </c>
      <c r="D2603" s="11">
        <f t="shared" si="1256"/>
        <v>1136.6343221728498</v>
      </c>
      <c r="E2603" s="11">
        <f t="shared" si="1242"/>
        <v>998.90040286060321</v>
      </c>
      <c r="F2603" s="11">
        <f t="shared" si="1257"/>
        <v>545.15519086961092</v>
      </c>
      <c r="G2603" s="11">
        <f t="shared" si="1243"/>
        <v>833.69311694548639</v>
      </c>
      <c r="H2603" s="11">
        <f t="shared" si="1244"/>
        <v>708.54444508659867</v>
      </c>
      <c r="I2603" s="24">
        <f t="shared" si="1258"/>
        <v>545.15519086961092</v>
      </c>
      <c r="J2603" s="12">
        <f t="shared" si="1245"/>
        <v>0.16425274719996855</v>
      </c>
      <c r="K2603" s="24">
        <f t="shared" si="1246"/>
        <v>703.82442614891863</v>
      </c>
      <c r="L2603" s="12">
        <f t="shared" si="1259"/>
        <v>0.14519692879799262</v>
      </c>
      <c r="M2603" s="24">
        <f t="shared" si="1260"/>
        <v>833.69311694548639</v>
      </c>
      <c r="N2603" s="12">
        <f t="shared" si="1247"/>
        <v>0.53630617545634929</v>
      </c>
      <c r="O2603" s="24">
        <f t="shared" si="1248"/>
        <v>718.52672243320421</v>
      </c>
      <c r="P2603" s="12">
        <f t="shared" si="1261"/>
        <v>0.21551267704013374</v>
      </c>
      <c r="Q2603" s="24">
        <f t="shared" si="1262"/>
        <v>708.54444508659867</v>
      </c>
      <c r="R2603" s="12">
        <f t="shared" si="1249"/>
        <v>0.1913857762097679</v>
      </c>
      <c r="S2603" s="24">
        <f t="shared" si="1250"/>
        <v>1107.4107980048445</v>
      </c>
      <c r="T2603" s="12">
        <f t="shared" si="1263"/>
        <v>0.12108922518743793</v>
      </c>
      <c r="W2603" s="24">
        <f t="shared" si="1264"/>
        <v>907.19117468618526</v>
      </c>
      <c r="X2603" s="24">
        <f t="shared" si="1265"/>
        <v>650</v>
      </c>
      <c r="Y2603" s="13">
        <f t="shared" si="1251"/>
        <v>0.361555057181492</v>
      </c>
      <c r="Z2603" s="24">
        <f t="shared" si="1252"/>
        <v>2292.7307043604487</v>
      </c>
      <c r="AA2603" s="24">
        <f t="shared" si="1253"/>
        <v>18809.588784816795</v>
      </c>
      <c r="AB2603" s="24">
        <f t="shared" si="1266"/>
        <v>833.69311694548639</v>
      </c>
      <c r="AC2603" s="24">
        <f t="shared" si="1267"/>
        <v>708.54444508659867</v>
      </c>
      <c r="AE2603" s="14">
        <f t="shared" si="1268"/>
        <v>215.41666666666666</v>
      </c>
      <c r="AF2603" s="24">
        <f t="shared" si="1272"/>
        <v>500</v>
      </c>
      <c r="AG2603" s="3">
        <f t="shared" si="1269"/>
        <v>-1</v>
      </c>
      <c r="AH2603" s="3">
        <f>IF(AC2603&lt;=450,AthetaR30_0,IF(AC2603&gt;=650,AthetaR30_2,(IF(AC2603&lt;=550,AthetaR30_0+(AthetaR30_1-AthetaR30_0)/100*(AC2603-450),AthetaR30_1+(AthetaR30_2-AthetaR30_1)/100*(AC2603-450)))))</f>
        <v>0</v>
      </c>
      <c r="AI2603" s="3">
        <f>IF(AD2603&lt;=450,AthetaR60_0,IF(AD2603&gt;=650,AthetaR60_2,(IF(AD2603&lt;=550,AthetaR60_0+(AthetaR60_1-AthetaR60_0)/100*(AD2603-450),AthetaR60_1+(AthetaR60_2-AthetaR60_1)/100*(AD2603-450)))))</f>
        <v>0.5</v>
      </c>
      <c r="AJ2603" s="3">
        <f>IF(AE2603&lt;=450,AthetaR90_0,IF(AE2603&gt;=650,AthetaR90_2,(IF(AE2603&lt;=550,AthetaR90_0+(AthetaR90_1-AthetaR90_0)/100*(AE2603-450),AthetaR90_1+(AthetaR90_2-AthetaR90_1)/100*(AE2603-450)))))</f>
        <v>1.3</v>
      </c>
      <c r="AK2603" s="3">
        <f>IF(AF2603&lt;=450,AthetaR120_0,IF(AF2603&gt;=650,AthetaR120_2,(IF(AF2603&lt;=550,AthetaR120_0+(AthetaR120_1-AthetaR120_0)/100*(AF2603-450),AthetaR120_1+(AthetaR120_2-AthetaR120_1)/100*(AF2603-450)))))</f>
        <v>1.54</v>
      </c>
      <c r="AL2603" s="24">
        <f t="shared" si="1270"/>
        <v>833.69311694548639</v>
      </c>
      <c r="AM2603" s="14">
        <f t="shared" si="1271"/>
        <v>679.69314059538033</v>
      </c>
    </row>
    <row r="2604" spans="2:39" x14ac:dyDescent="0.25">
      <c r="B2604" s="3">
        <f t="shared" si="1254"/>
        <v>12930</v>
      </c>
      <c r="C2604" s="14">
        <f t="shared" si="1255"/>
        <v>215.5</v>
      </c>
      <c r="D2604" s="11">
        <f t="shared" si="1256"/>
        <v>1136.6922392962058</v>
      </c>
      <c r="E2604" s="11">
        <f t="shared" si="1242"/>
        <v>999.11420120925527</v>
      </c>
      <c r="F2604" s="11">
        <f t="shared" si="1257"/>
        <v>545.30038779840891</v>
      </c>
      <c r="G2604" s="11">
        <f t="shared" si="1243"/>
        <v>833.90862962252652</v>
      </c>
      <c r="H2604" s="11">
        <f t="shared" si="1244"/>
        <v>708.66553431178613</v>
      </c>
      <c r="I2604" s="24">
        <f t="shared" si="1258"/>
        <v>545.30038779840891</v>
      </c>
      <c r="J2604" s="12">
        <f t="shared" si="1245"/>
        <v>0.16422191875978628</v>
      </c>
      <c r="K2604" s="24">
        <f t="shared" si="1246"/>
        <v>703.95655107709035</v>
      </c>
      <c r="L2604" s="12">
        <f t="shared" si="1259"/>
        <v>0.14514990965998817</v>
      </c>
      <c r="M2604" s="24">
        <f t="shared" si="1260"/>
        <v>833.90862962252652</v>
      </c>
      <c r="N2604" s="12">
        <f t="shared" si="1247"/>
        <v>0.5365775549127948</v>
      </c>
      <c r="O2604" s="24">
        <f t="shared" si="1248"/>
        <v>718.16332036841379</v>
      </c>
      <c r="P2604" s="12">
        <f t="shared" si="1261"/>
        <v>0.21549230681225159</v>
      </c>
      <c r="Q2604" s="24">
        <f t="shared" si="1262"/>
        <v>708.66553431178613</v>
      </c>
      <c r="R2604" s="12">
        <f t="shared" si="1249"/>
        <v>0.19107139455866479</v>
      </c>
      <c r="S2604" s="24">
        <f t="shared" si="1250"/>
        <v>1109.2328898775204</v>
      </c>
      <c r="T2604" s="12">
        <f t="shared" si="1263"/>
        <v>0.12088478044863239</v>
      </c>
      <c r="W2604" s="24">
        <f t="shared" si="1264"/>
        <v>907.55272974336674</v>
      </c>
      <c r="X2604" s="24">
        <f t="shared" si="1265"/>
        <v>650</v>
      </c>
      <c r="Y2604" s="13">
        <f t="shared" si="1251"/>
        <v>0.36119742155716966</v>
      </c>
      <c r="Z2604" s="24">
        <f t="shared" si="1252"/>
        <v>2289.0367866472134</v>
      </c>
      <c r="AA2604" s="24">
        <f t="shared" si="1253"/>
        <v>18792.409142458724</v>
      </c>
      <c r="AB2604" s="24">
        <f t="shared" si="1266"/>
        <v>833.90862962252652</v>
      </c>
      <c r="AC2604" s="24">
        <f t="shared" si="1267"/>
        <v>708.66553431178613</v>
      </c>
      <c r="AE2604" s="14">
        <f t="shared" si="1268"/>
        <v>215.5</v>
      </c>
      <c r="AF2604" s="24">
        <f t="shared" si="1272"/>
        <v>500</v>
      </c>
      <c r="AG2604" s="3">
        <f t="shared" si="1269"/>
        <v>-1</v>
      </c>
      <c r="AH2604" s="3">
        <f>IF(AC2604&lt;=450,AthetaR30_0,IF(AC2604&gt;=650,AthetaR30_2,(IF(AC2604&lt;=550,AthetaR30_0+(AthetaR30_1-AthetaR30_0)/100*(AC2604-450),AthetaR30_1+(AthetaR30_2-AthetaR30_1)/100*(AC2604-450)))))</f>
        <v>0</v>
      </c>
      <c r="AI2604" s="3">
        <f>IF(AD2604&lt;=450,AthetaR60_0,IF(AD2604&gt;=650,AthetaR60_2,(IF(AD2604&lt;=550,AthetaR60_0+(AthetaR60_1-AthetaR60_0)/100*(AD2604-450),AthetaR60_1+(AthetaR60_2-AthetaR60_1)/100*(AD2604-450)))))</f>
        <v>0.5</v>
      </c>
      <c r="AJ2604" s="3">
        <f>IF(AE2604&lt;=450,AthetaR90_0,IF(AE2604&gt;=650,AthetaR90_2,(IF(AE2604&lt;=550,AthetaR90_0+(AthetaR90_1-AthetaR90_0)/100*(AE2604-450),AthetaR90_1+(AthetaR90_2-AthetaR90_1)/100*(AE2604-450)))))</f>
        <v>1.3</v>
      </c>
      <c r="AK2604" s="3">
        <f>IF(AF2604&lt;=450,AthetaR120_0,IF(AF2604&gt;=650,AthetaR120_2,(IF(AF2604&lt;=550,AthetaR120_0+(AthetaR120_1-AthetaR120_0)/100*(AF2604-450),AthetaR120_1+(AthetaR120_2-AthetaR120_1)/100*(AF2604-450)))))</f>
        <v>1.54</v>
      </c>
      <c r="AL2604" s="24">
        <f t="shared" si="1270"/>
        <v>833.90862962252652</v>
      </c>
      <c r="AM2604" s="14">
        <f t="shared" si="1271"/>
        <v>679.78367701340517</v>
      </c>
    </row>
    <row r="2605" spans="2:39" x14ac:dyDescent="0.25">
      <c r="B2605" s="3">
        <f t="shared" si="1254"/>
        <v>12935</v>
      </c>
      <c r="C2605" s="14">
        <f t="shared" si="1255"/>
        <v>215.58333333333334</v>
      </c>
      <c r="D2605" s="11">
        <f t="shared" si="1256"/>
        <v>1136.7501340404567</v>
      </c>
      <c r="E2605" s="11">
        <f t="shared" si="1242"/>
        <v>999.32799955790733</v>
      </c>
      <c r="F2605" s="11">
        <f t="shared" si="1257"/>
        <v>545.44553770806885</v>
      </c>
      <c r="G2605" s="11">
        <f t="shared" si="1243"/>
        <v>834.1241219293388</v>
      </c>
      <c r="H2605" s="11">
        <f t="shared" si="1244"/>
        <v>708.78641909223472</v>
      </c>
      <c r="I2605" s="24">
        <f t="shared" si="1258"/>
        <v>545.44553770806885</v>
      </c>
      <c r="J2605" s="12">
        <f t="shared" si="1245"/>
        <v>0.16419109278467536</v>
      </c>
      <c r="K2605" s="24">
        <f t="shared" si="1246"/>
        <v>704.08871504990179</v>
      </c>
      <c r="L2605" s="12">
        <f t="shared" si="1259"/>
        <v>0.1451029054145806</v>
      </c>
      <c r="M2605" s="24">
        <f t="shared" si="1260"/>
        <v>834.1241219293388</v>
      </c>
      <c r="N2605" s="12">
        <f t="shared" si="1247"/>
        <v>0.53684804762540406</v>
      </c>
      <c r="O2605" s="24">
        <f t="shared" si="1248"/>
        <v>717.80147133965761</v>
      </c>
      <c r="P2605" s="12">
        <f t="shared" si="1261"/>
        <v>0.21547152240963297</v>
      </c>
      <c r="Q2605" s="24">
        <f t="shared" si="1262"/>
        <v>708.78641909223472</v>
      </c>
      <c r="R2605" s="12">
        <f t="shared" si="1249"/>
        <v>0.19075598543886738</v>
      </c>
      <c r="S2605" s="24">
        <f t="shared" si="1250"/>
        <v>1111.066972140479</v>
      </c>
      <c r="T2605" s="12">
        <f t="shared" si="1263"/>
        <v>0.1206797934780327</v>
      </c>
      <c r="W2605" s="24">
        <f t="shared" si="1264"/>
        <v>907.91392716492396</v>
      </c>
      <c r="X2605" s="24">
        <f t="shared" si="1265"/>
        <v>650</v>
      </c>
      <c r="Y2605" s="13">
        <f t="shared" si="1251"/>
        <v>0.36084044240956298</v>
      </c>
      <c r="Z2605" s="24">
        <f t="shared" si="1252"/>
        <v>2285.3518098245841</v>
      </c>
      <c r="AA2605" s="24">
        <f t="shared" si="1253"/>
        <v>18775.25887476149</v>
      </c>
      <c r="AB2605" s="24">
        <f t="shared" si="1266"/>
        <v>834.1241219293388</v>
      </c>
      <c r="AC2605" s="24">
        <f t="shared" si="1267"/>
        <v>708.78641909223472</v>
      </c>
      <c r="AE2605" s="14">
        <f t="shared" si="1268"/>
        <v>215.58333333333334</v>
      </c>
      <c r="AF2605" s="24">
        <f t="shared" si="1272"/>
        <v>500</v>
      </c>
      <c r="AG2605" s="3">
        <f t="shared" si="1269"/>
        <v>-1</v>
      </c>
      <c r="AH2605" s="3">
        <f>IF(AC2605&lt;=450,AthetaR30_0,IF(AC2605&gt;=650,AthetaR30_2,(IF(AC2605&lt;=550,AthetaR30_0+(AthetaR30_1-AthetaR30_0)/100*(AC2605-450),AthetaR30_1+(AthetaR30_2-AthetaR30_1)/100*(AC2605-450)))))</f>
        <v>0</v>
      </c>
      <c r="AI2605" s="3">
        <f>IF(AD2605&lt;=450,AthetaR60_0,IF(AD2605&gt;=650,AthetaR60_2,(IF(AD2605&lt;=550,AthetaR60_0+(AthetaR60_1-AthetaR60_0)/100*(AD2605-450),AthetaR60_1+(AthetaR60_2-AthetaR60_1)/100*(AD2605-450)))))</f>
        <v>0.5</v>
      </c>
      <c r="AJ2605" s="3">
        <f>IF(AE2605&lt;=450,AthetaR90_0,IF(AE2605&gt;=650,AthetaR90_2,(IF(AE2605&lt;=550,AthetaR90_0+(AthetaR90_1-AthetaR90_0)/100*(AE2605-450),AthetaR90_1+(AthetaR90_2-AthetaR90_1)/100*(AE2605-450)))))</f>
        <v>1.3</v>
      </c>
      <c r="AK2605" s="3">
        <f>IF(AF2605&lt;=450,AthetaR120_0,IF(AF2605&gt;=650,AthetaR120_2,(IF(AF2605&lt;=550,AthetaR120_0+(AthetaR120_1-AthetaR120_0)/100*(AF2605-450),AthetaR120_1+(AthetaR120_2-AthetaR120_1)/100*(AF2605-450)))))</f>
        <v>1.54</v>
      </c>
      <c r="AL2605" s="24">
        <f t="shared" si="1270"/>
        <v>834.1241219293388</v>
      </c>
      <c r="AM2605" s="14">
        <f t="shared" si="1271"/>
        <v>679.87403391892701</v>
      </c>
    </row>
    <row r="2606" spans="2:39" x14ac:dyDescent="0.25">
      <c r="B2606" s="3">
        <f t="shared" si="1254"/>
        <v>12940</v>
      </c>
      <c r="C2606" s="14">
        <f t="shared" si="1255"/>
        <v>215.66666666666666</v>
      </c>
      <c r="D2606" s="11">
        <f t="shared" si="1256"/>
        <v>1136.8080064228898</v>
      </c>
      <c r="E2606" s="11">
        <f t="shared" si="1242"/>
        <v>999.5417979065594</v>
      </c>
      <c r="F2606" s="11">
        <f t="shared" si="1257"/>
        <v>545.5906406134834</v>
      </c>
      <c r="G2606" s="11">
        <f t="shared" si="1243"/>
        <v>834.33959345174844</v>
      </c>
      <c r="H2606" s="11">
        <f t="shared" si="1244"/>
        <v>708.9070988857128</v>
      </c>
      <c r="I2606" s="24">
        <f t="shared" si="1258"/>
        <v>545.5906406134834</v>
      </c>
      <c r="J2606" s="12">
        <f t="shared" si="1245"/>
        <v>0.16416026928425506</v>
      </c>
      <c r="K2606" s="24">
        <f t="shared" si="1246"/>
        <v>704.22091804212937</v>
      </c>
      <c r="L2606" s="12">
        <f t="shared" si="1259"/>
        <v>0.14505591606710752</v>
      </c>
      <c r="M2606" s="24">
        <f t="shared" si="1260"/>
        <v>834.33959345174844</v>
      </c>
      <c r="N2606" s="12">
        <f t="shared" si="1247"/>
        <v>0.53711765741227191</v>
      </c>
      <c r="O2606" s="24">
        <f t="shared" si="1248"/>
        <v>717.4411661085212</v>
      </c>
      <c r="P2606" s="12">
        <f t="shared" si="1261"/>
        <v>0.21545032607600562</v>
      </c>
      <c r="Q2606" s="24">
        <f t="shared" si="1262"/>
        <v>708.9070988857128</v>
      </c>
      <c r="R2606" s="12">
        <f t="shared" si="1249"/>
        <v>0.19043954659036177</v>
      </c>
      <c r="S2606" s="24">
        <f t="shared" si="1250"/>
        <v>1112.9131472630916</v>
      </c>
      <c r="T2606" s="12">
        <f t="shared" si="1263"/>
        <v>0.12047426275603004</v>
      </c>
      <c r="W2606" s="24">
        <f t="shared" si="1264"/>
        <v>908.2747676073335</v>
      </c>
      <c r="X2606" s="24">
        <f t="shared" si="1265"/>
        <v>650</v>
      </c>
      <c r="Y2606" s="13">
        <f t="shared" si="1251"/>
        <v>0.36048411998958058</v>
      </c>
      <c r="Z2606" s="24">
        <f t="shared" si="1252"/>
        <v>2281.6757574806475</v>
      </c>
      <c r="AA2606" s="24">
        <f t="shared" si="1253"/>
        <v>18758.138012781394</v>
      </c>
      <c r="AB2606" s="24">
        <f t="shared" si="1266"/>
        <v>834.33959345174844</v>
      </c>
      <c r="AC2606" s="24">
        <f t="shared" si="1267"/>
        <v>708.9070988857128</v>
      </c>
      <c r="AE2606" s="14">
        <f t="shared" si="1268"/>
        <v>215.66666666666666</v>
      </c>
      <c r="AF2606" s="24">
        <f t="shared" si="1272"/>
        <v>500</v>
      </c>
      <c r="AG2606" s="3">
        <f t="shared" si="1269"/>
        <v>-1</v>
      </c>
      <c r="AH2606" s="3">
        <f>IF(AC2606&lt;=450,AthetaR30_0,IF(AC2606&gt;=650,AthetaR30_2,(IF(AC2606&lt;=550,AthetaR30_0+(AthetaR30_1-AthetaR30_0)/100*(AC2606-450),AthetaR30_1+(AthetaR30_2-AthetaR30_1)/100*(AC2606-450)))))</f>
        <v>0</v>
      </c>
      <c r="AI2606" s="3">
        <f>IF(AD2606&lt;=450,AthetaR60_0,IF(AD2606&gt;=650,AthetaR60_2,(IF(AD2606&lt;=550,AthetaR60_0+(AthetaR60_1-AthetaR60_0)/100*(AD2606-450),AthetaR60_1+(AthetaR60_2-AthetaR60_1)/100*(AD2606-450)))))</f>
        <v>0.5</v>
      </c>
      <c r="AJ2606" s="3">
        <f>IF(AE2606&lt;=450,AthetaR90_0,IF(AE2606&gt;=650,AthetaR90_2,(IF(AE2606&lt;=550,AthetaR90_0+(AthetaR90_1-AthetaR90_0)/100*(AE2606-450),AthetaR90_1+(AthetaR90_2-AthetaR90_1)/100*(AE2606-450)))))</f>
        <v>1.3</v>
      </c>
      <c r="AK2606" s="3">
        <f>IF(AF2606&lt;=450,AthetaR120_0,IF(AF2606&gt;=650,AthetaR120_2,(IF(AF2606&lt;=550,AthetaR120_0+(AthetaR120_1-AthetaR120_0)/100*(AF2606-450),AthetaR120_1+(AthetaR120_2-AthetaR120_1)/100*(AF2606-450)))))</f>
        <v>1.54</v>
      </c>
      <c r="AL2606" s="24">
        <f t="shared" si="1270"/>
        <v>834.33959345174844</v>
      </c>
      <c r="AM2606" s="14">
        <f t="shared" si="1271"/>
        <v>679.96421078043738</v>
      </c>
    </row>
    <row r="2607" spans="2:39" x14ac:dyDescent="0.25">
      <c r="B2607" s="3">
        <f t="shared" si="1254"/>
        <v>12945</v>
      </c>
      <c r="C2607" s="14">
        <f t="shared" si="1255"/>
        <v>215.75</v>
      </c>
      <c r="D2607" s="11">
        <f t="shared" si="1256"/>
        <v>1136.8658564607731</v>
      </c>
      <c r="E2607" s="11">
        <f t="shared" si="1242"/>
        <v>999.75559625521146</v>
      </c>
      <c r="F2607" s="11">
        <f t="shared" si="1257"/>
        <v>545.73569652955052</v>
      </c>
      <c r="G2607" s="11">
        <f t="shared" si="1243"/>
        <v>834.55504377782449</v>
      </c>
      <c r="H2607" s="11">
        <f t="shared" si="1244"/>
        <v>709.02757314846883</v>
      </c>
      <c r="I2607" s="24">
        <f t="shared" si="1258"/>
        <v>545.73569652955052</v>
      </c>
      <c r="J2607" s="12">
        <f t="shared" si="1245"/>
        <v>0.16412944826813577</v>
      </c>
      <c r="K2607" s="24">
        <f t="shared" si="1246"/>
        <v>704.35316002853415</v>
      </c>
      <c r="L2607" s="12">
        <f t="shared" si="1259"/>
        <v>0.14500894162285469</v>
      </c>
      <c r="M2607" s="24">
        <f t="shared" si="1260"/>
        <v>834.55504377782449</v>
      </c>
      <c r="N2607" s="12">
        <f t="shared" si="1247"/>
        <v>0.53738638807261041</v>
      </c>
      <c r="O2607" s="24">
        <f t="shared" si="1248"/>
        <v>717.08239550583835</v>
      </c>
      <c r="P2607" s="12">
        <f t="shared" si="1261"/>
        <v>0.21542872004316019</v>
      </c>
      <c r="Q2607" s="24">
        <f t="shared" si="1262"/>
        <v>709.02757314846883</v>
      </c>
      <c r="R2607" s="12">
        <f t="shared" si="1249"/>
        <v>0.19012207577487933</v>
      </c>
      <c r="S2607" s="24">
        <f t="shared" si="1250"/>
        <v>1114.7715187487947</v>
      </c>
      <c r="T2607" s="12">
        <f t="shared" si="1263"/>
        <v>0.12026818677216916</v>
      </c>
      <c r="W2607" s="24">
        <f t="shared" si="1264"/>
        <v>908.63525172732307</v>
      </c>
      <c r="X2607" s="24">
        <f t="shared" si="1265"/>
        <v>650</v>
      </c>
      <c r="Y2607" s="13">
        <f t="shared" si="1251"/>
        <v>0.36012845454023634</v>
      </c>
      <c r="Z2607" s="24">
        <f t="shared" si="1252"/>
        <v>2278.0086131972098</v>
      </c>
      <c r="AA2607" s="24">
        <f t="shared" si="1253"/>
        <v>18741.046587120236</v>
      </c>
      <c r="AB2607" s="24">
        <f t="shared" si="1266"/>
        <v>834.55504377782449</v>
      </c>
      <c r="AC2607" s="24">
        <f t="shared" si="1267"/>
        <v>709.02757314846883</v>
      </c>
      <c r="AE2607" s="14">
        <f t="shared" si="1268"/>
        <v>215.75</v>
      </c>
      <c r="AF2607" s="24">
        <f t="shared" si="1272"/>
        <v>500</v>
      </c>
      <c r="AG2607" s="3">
        <f t="shared" si="1269"/>
        <v>-1</v>
      </c>
      <c r="AH2607" s="3">
        <f>IF(AC2607&lt;=450,AthetaR30_0,IF(AC2607&gt;=650,AthetaR30_2,(IF(AC2607&lt;=550,AthetaR30_0+(AthetaR30_1-AthetaR30_0)/100*(AC2607-450),AthetaR30_1+(AthetaR30_2-AthetaR30_1)/100*(AC2607-450)))))</f>
        <v>0</v>
      </c>
      <c r="AI2607" s="3">
        <f>IF(AD2607&lt;=450,AthetaR60_0,IF(AD2607&gt;=650,AthetaR60_2,(IF(AD2607&lt;=550,AthetaR60_0+(AthetaR60_1-AthetaR60_0)/100*(AD2607-450),AthetaR60_1+(AthetaR60_2-AthetaR60_1)/100*(AD2607-450)))))</f>
        <v>0.5</v>
      </c>
      <c r="AJ2607" s="3">
        <f>IF(AE2607&lt;=450,AthetaR90_0,IF(AE2607&gt;=650,AthetaR90_2,(IF(AE2607&lt;=550,AthetaR90_0+(AthetaR90_1-AthetaR90_0)/100*(AE2607-450),AthetaR90_1+(AthetaR90_2-AthetaR90_1)/100*(AE2607-450)))))</f>
        <v>1.3</v>
      </c>
      <c r="AK2607" s="3">
        <f>IF(AF2607&lt;=450,AthetaR120_0,IF(AF2607&gt;=650,AthetaR120_2,(IF(AF2607&lt;=550,AthetaR120_0+(AthetaR120_1-AthetaR120_0)/100*(AF2607-450),AthetaR120_1+(AthetaR120_2-AthetaR120_1)/100*(AF2607-450)))))</f>
        <v>1.54</v>
      </c>
      <c r="AL2607" s="24">
        <f t="shared" si="1270"/>
        <v>834.55504377782449</v>
      </c>
      <c r="AM2607" s="14">
        <f t="shared" si="1271"/>
        <v>680.05420706495511</v>
      </c>
    </row>
    <row r="2608" spans="2:39" x14ac:dyDescent="0.25">
      <c r="B2608" s="3">
        <f t="shared" si="1254"/>
        <v>12950</v>
      </c>
      <c r="C2608" s="14">
        <f t="shared" si="1255"/>
        <v>215.83333333333334</v>
      </c>
      <c r="D2608" s="11">
        <f t="shared" si="1256"/>
        <v>1136.9236841713548</v>
      </c>
      <c r="E2608" s="11">
        <f t="shared" si="1242"/>
        <v>999.96939460386363</v>
      </c>
      <c r="F2608" s="11">
        <f t="shared" si="1257"/>
        <v>545.88070547117343</v>
      </c>
      <c r="G2608" s="11">
        <f t="shared" si="1243"/>
        <v>834.77047249786767</v>
      </c>
      <c r="H2608" s="11">
        <f t="shared" si="1244"/>
        <v>709.14784133524097</v>
      </c>
      <c r="I2608" s="24">
        <f t="shared" si="1258"/>
        <v>545.88070547117343</v>
      </c>
      <c r="J2608" s="12">
        <f t="shared" si="1245"/>
        <v>0.16409862974591882</v>
      </c>
      <c r="K2608" s="24">
        <f t="shared" si="1246"/>
        <v>704.48544098386287</v>
      </c>
      <c r="L2608" s="12">
        <f t="shared" si="1259"/>
        <v>0.1449619820871047</v>
      </c>
      <c r="M2608" s="24">
        <f t="shared" si="1260"/>
        <v>834.77047249786767</v>
      </c>
      <c r="N2608" s="12">
        <f t="shared" si="1247"/>
        <v>0.53765424338683876</v>
      </c>
      <c r="O2608" s="24">
        <f t="shared" si="1248"/>
        <v>716.72515043107444</v>
      </c>
      <c r="P2608" s="12">
        <f t="shared" si="1261"/>
        <v>0.21540670653117655</v>
      </c>
      <c r="Q2608" s="24">
        <f t="shared" si="1262"/>
        <v>709.14784133524097</v>
      </c>
      <c r="R2608" s="12">
        <f t="shared" si="1249"/>
        <v>0.18980357077640334</v>
      </c>
      <c r="S2608" s="24">
        <f t="shared" si="1250"/>
        <v>1116.6421911467257</v>
      </c>
      <c r="T2608" s="12">
        <f t="shared" si="1263"/>
        <v>0.12006156402547832</v>
      </c>
      <c r="W2608" s="24">
        <f t="shared" si="1264"/>
        <v>908.99538018186331</v>
      </c>
      <c r="X2608" s="24">
        <f t="shared" si="1265"/>
        <v>650</v>
      </c>
      <c r="Y2608" s="13">
        <f t="shared" si="1251"/>
        <v>0.35977344629667041</v>
      </c>
      <c r="Z2608" s="24">
        <f t="shared" si="1252"/>
        <v>2274.3503605500082</v>
      </c>
      <c r="AA2608" s="24">
        <f t="shared" si="1253"/>
        <v>18723.98462792634</v>
      </c>
      <c r="AB2608" s="24">
        <f t="shared" si="1266"/>
        <v>834.77047249786767</v>
      </c>
      <c r="AC2608" s="24">
        <f t="shared" si="1267"/>
        <v>709.14784133524097</v>
      </c>
      <c r="AE2608" s="14">
        <f t="shared" si="1268"/>
        <v>215.83333333333334</v>
      </c>
      <c r="AF2608" s="24">
        <f t="shared" si="1272"/>
        <v>500</v>
      </c>
      <c r="AG2608" s="3">
        <f t="shared" si="1269"/>
        <v>-1</v>
      </c>
      <c r="AH2608" s="3">
        <f>IF(AC2608&lt;=450,AthetaR30_0,IF(AC2608&gt;=650,AthetaR30_2,(IF(AC2608&lt;=550,AthetaR30_0+(AthetaR30_1-AthetaR30_0)/100*(AC2608-450),AthetaR30_1+(AthetaR30_2-AthetaR30_1)/100*(AC2608-450)))))</f>
        <v>0</v>
      </c>
      <c r="AI2608" s="3">
        <f>IF(AD2608&lt;=450,AthetaR60_0,IF(AD2608&gt;=650,AthetaR60_2,(IF(AD2608&lt;=550,AthetaR60_0+(AthetaR60_1-AthetaR60_0)/100*(AD2608-450),AthetaR60_1+(AthetaR60_2-AthetaR60_1)/100*(AD2608-450)))))</f>
        <v>0.5</v>
      </c>
      <c r="AJ2608" s="3">
        <f>IF(AE2608&lt;=450,AthetaR90_0,IF(AE2608&gt;=650,AthetaR90_2,(IF(AE2608&lt;=550,AthetaR90_0+(AthetaR90_1-AthetaR90_0)/100*(AE2608-450),AthetaR90_1+(AthetaR90_2-AthetaR90_1)/100*(AE2608-450)))))</f>
        <v>1.3</v>
      </c>
      <c r="AK2608" s="3">
        <f>IF(AF2608&lt;=450,AthetaR120_0,IF(AF2608&gt;=650,AthetaR120_2,(IF(AF2608&lt;=550,AthetaR120_0+(AthetaR120_1-AthetaR120_0)/100*(AF2608-450),AthetaR120_1+(AthetaR120_2-AthetaR120_1)/100*(AF2608-450)))))</f>
        <v>1.54</v>
      </c>
      <c r="AL2608" s="24">
        <f t="shared" si="1270"/>
        <v>834.77047249786767</v>
      </c>
      <c r="AM2608" s="14">
        <f t="shared" si="1271"/>
        <v>680.14402223803552</v>
      </c>
    </row>
    <row r="2609" spans="2:39" x14ac:dyDescent="0.25">
      <c r="B2609" s="3">
        <f t="shared" si="1254"/>
        <v>12955</v>
      </c>
      <c r="C2609" s="14">
        <f t="shared" si="1255"/>
        <v>215.91666666666666</v>
      </c>
      <c r="D2609" s="11">
        <f t="shared" si="1256"/>
        <v>1136.9814895718619</v>
      </c>
      <c r="E2609" s="11">
        <f t="shared" si="1242"/>
        <v>1000.1831929525156</v>
      </c>
      <c r="F2609" s="11">
        <f t="shared" si="1257"/>
        <v>546.02566745326055</v>
      </c>
      <c r="G2609" s="11">
        <f t="shared" si="1243"/>
        <v>834.98587920439888</v>
      </c>
      <c r="H2609" s="11">
        <f t="shared" si="1244"/>
        <v>709.26790289926646</v>
      </c>
      <c r="I2609" s="24">
        <f t="shared" si="1258"/>
        <v>546.02566745326055</v>
      </c>
      <c r="J2609" s="12">
        <f t="shared" si="1245"/>
        <v>0.16406781372719662</v>
      </c>
      <c r="K2609" s="24">
        <f t="shared" si="1246"/>
        <v>704.61776088284682</v>
      </c>
      <c r="L2609" s="12">
        <f t="shared" si="1259"/>
        <v>0.14491503746514067</v>
      </c>
      <c r="M2609" s="24">
        <f t="shared" si="1260"/>
        <v>834.98587920439888</v>
      </c>
      <c r="N2609" s="12">
        <f t="shared" si="1247"/>
        <v>0.53792122711667589</v>
      </c>
      <c r="O2609" s="24">
        <f t="shared" si="1248"/>
        <v>716.36942185171392</v>
      </c>
      <c r="P2609" s="12">
        <f t="shared" si="1261"/>
        <v>0.21538428774849974</v>
      </c>
      <c r="Q2609" s="24">
        <f t="shared" si="1262"/>
        <v>709.26790289926646</v>
      </c>
      <c r="R2609" s="12">
        <f t="shared" si="1249"/>
        <v>0.18948402940168213</v>
      </c>
      <c r="S2609" s="24">
        <f t="shared" si="1250"/>
        <v>1118.5252700634946</v>
      </c>
      <c r="T2609" s="12">
        <f t="shared" si="1263"/>
        <v>0.1198543930247507</v>
      </c>
      <c r="W2609" s="24">
        <f t="shared" si="1264"/>
        <v>909.35515362816</v>
      </c>
      <c r="X2609" s="24">
        <f t="shared" si="1265"/>
        <v>650</v>
      </c>
      <c r="Y2609" s="13">
        <f t="shared" si="1251"/>
        <v>0.35941909548617229</v>
      </c>
      <c r="Z2609" s="24">
        <f t="shared" si="1252"/>
        <v>2270.7009831088899</v>
      </c>
      <c r="AA2609" s="24">
        <f t="shared" si="1253"/>
        <v>18706.952164895712</v>
      </c>
      <c r="AB2609" s="24">
        <f t="shared" si="1266"/>
        <v>834.98587920439888</v>
      </c>
      <c r="AC2609" s="24">
        <f t="shared" si="1267"/>
        <v>709.26790289926646</v>
      </c>
      <c r="AE2609" s="14">
        <f t="shared" si="1268"/>
        <v>215.91666666666666</v>
      </c>
      <c r="AF2609" s="24">
        <f t="shared" si="1272"/>
        <v>500</v>
      </c>
      <c r="AG2609" s="3">
        <f t="shared" si="1269"/>
        <v>-1</v>
      </c>
      <c r="AH2609" s="3">
        <f>IF(AC2609&lt;=450,AthetaR30_0,IF(AC2609&gt;=650,AthetaR30_2,(IF(AC2609&lt;=550,AthetaR30_0+(AthetaR30_1-AthetaR30_0)/100*(AC2609-450),AthetaR30_1+(AthetaR30_2-AthetaR30_1)/100*(AC2609-450)))))</f>
        <v>0</v>
      </c>
      <c r="AI2609" s="3">
        <f>IF(AD2609&lt;=450,AthetaR60_0,IF(AD2609&gt;=650,AthetaR60_2,(IF(AD2609&lt;=550,AthetaR60_0+(AthetaR60_1-AthetaR60_0)/100*(AD2609-450),AthetaR60_1+(AthetaR60_2-AthetaR60_1)/100*(AD2609-450)))))</f>
        <v>0.5</v>
      </c>
      <c r="AJ2609" s="3">
        <f>IF(AE2609&lt;=450,AthetaR90_0,IF(AE2609&gt;=650,AthetaR90_2,(IF(AE2609&lt;=550,AthetaR90_0+(AthetaR90_1-AthetaR90_0)/100*(AE2609-450),AthetaR90_1+(AthetaR90_2-AthetaR90_1)/100*(AE2609-450)))))</f>
        <v>1.3</v>
      </c>
      <c r="AK2609" s="3">
        <f>IF(AF2609&lt;=450,AthetaR120_0,IF(AF2609&gt;=650,AthetaR120_2,(IF(AF2609&lt;=550,AthetaR120_0+(AthetaR120_1-AthetaR120_0)/100*(AF2609-450),AthetaR120_1+(AthetaR120_2-AthetaR120_1)/100*(AF2609-450)))))</f>
        <v>1.54</v>
      </c>
      <c r="AL2609" s="24">
        <f t="shared" si="1270"/>
        <v>834.98587920439888</v>
      </c>
      <c r="AM2609" s="14">
        <f t="shared" si="1271"/>
        <v>680.23365576378126</v>
      </c>
    </row>
    <row r="2610" spans="2:39" x14ac:dyDescent="0.25">
      <c r="B2610" s="3">
        <f t="shared" si="1254"/>
        <v>12960</v>
      </c>
      <c r="C2610" s="14">
        <f t="shared" si="1255"/>
        <v>216</v>
      </c>
      <c r="D2610" s="11">
        <f t="shared" si="1256"/>
        <v>1137.0392726795033</v>
      </c>
      <c r="E2610" s="11">
        <f t="shared" si="1242"/>
        <v>1000.3969913011678</v>
      </c>
      <c r="F2610" s="11">
        <f t="shared" si="1257"/>
        <v>546.17058249072568</v>
      </c>
      <c r="G2610" s="11">
        <f t="shared" si="1243"/>
        <v>835.2012634921474</v>
      </c>
      <c r="H2610" s="11">
        <f t="shared" si="1244"/>
        <v>709.38775729229121</v>
      </c>
      <c r="I2610" s="24">
        <f t="shared" si="1258"/>
        <v>546.17058249072568</v>
      </c>
      <c r="J2610" s="12">
        <f t="shared" si="1245"/>
        <v>0.16403700022155229</v>
      </c>
      <c r="K2610" s="24">
        <f t="shared" si="1246"/>
        <v>704.7501197002033</v>
      </c>
      <c r="L2610" s="12">
        <f t="shared" si="1259"/>
        <v>0.14486810776217499</v>
      </c>
      <c r="M2610" s="24">
        <f t="shared" si="1260"/>
        <v>835.2012634921474</v>
      </c>
      <c r="N2610" s="12">
        <f t="shared" si="1247"/>
        <v>0.5381873430052303</v>
      </c>
      <c r="O2610" s="24">
        <f t="shared" si="1248"/>
        <v>716.0152008026555</v>
      </c>
      <c r="P2610" s="12">
        <f t="shared" si="1261"/>
        <v>0.21536146589176683</v>
      </c>
      <c r="Q2610" s="24">
        <f t="shared" si="1262"/>
        <v>709.38775729229121</v>
      </c>
      <c r="R2610" s="12">
        <f t="shared" si="1249"/>
        <v>0.18916344948074948</v>
      </c>
      <c r="S2610" s="24">
        <f t="shared" si="1250"/>
        <v>1120.4208621750913</v>
      </c>
      <c r="T2610" s="12">
        <f t="shared" si="1263"/>
        <v>0.11964667228874432</v>
      </c>
      <c r="W2610" s="24">
        <f t="shared" si="1264"/>
        <v>909.71457272364614</v>
      </c>
      <c r="X2610" s="24">
        <f t="shared" si="1265"/>
        <v>650</v>
      </c>
      <c r="Y2610" s="13">
        <f t="shared" si="1251"/>
        <v>0.3590654023282156</v>
      </c>
      <c r="Z2610" s="24">
        <f t="shared" si="1252"/>
        <v>2267.0604644380405</v>
      </c>
      <c r="AA2610" s="24">
        <f t="shared" si="1253"/>
        <v>18689.949227273843</v>
      </c>
      <c r="AB2610" s="24">
        <f t="shared" si="1266"/>
        <v>835.2012634921474</v>
      </c>
      <c r="AC2610" s="24">
        <f t="shared" si="1267"/>
        <v>709.38775729229121</v>
      </c>
      <c r="AE2610" s="14">
        <f t="shared" si="1268"/>
        <v>216</v>
      </c>
      <c r="AF2610" s="24">
        <f t="shared" si="1272"/>
        <v>500</v>
      </c>
      <c r="AG2610" s="3">
        <f t="shared" si="1269"/>
        <v>-1</v>
      </c>
      <c r="AH2610" s="3">
        <f>IF(AC2610&lt;=450,AthetaR30_0,IF(AC2610&gt;=650,AthetaR30_2,(IF(AC2610&lt;=550,AthetaR30_0+(AthetaR30_1-AthetaR30_0)/100*(AC2610-450),AthetaR30_1+(AthetaR30_2-AthetaR30_1)/100*(AC2610-450)))))</f>
        <v>0</v>
      </c>
      <c r="AI2610" s="3">
        <f>IF(AD2610&lt;=450,AthetaR60_0,IF(AD2610&gt;=650,AthetaR60_2,(IF(AD2610&lt;=550,AthetaR60_0+(AthetaR60_1-AthetaR60_0)/100*(AD2610-450),AthetaR60_1+(AthetaR60_2-AthetaR60_1)/100*(AD2610-450)))))</f>
        <v>0.5</v>
      </c>
      <c r="AJ2610" s="3">
        <f>IF(AE2610&lt;=450,AthetaR90_0,IF(AE2610&gt;=650,AthetaR90_2,(IF(AE2610&lt;=550,AthetaR90_0+(AthetaR90_1-AthetaR90_0)/100*(AE2610-450),AthetaR90_1+(AthetaR90_2-AthetaR90_1)/100*(AE2610-450)))))</f>
        <v>1.3</v>
      </c>
      <c r="AK2610" s="3">
        <f>IF(AF2610&lt;=450,AthetaR120_0,IF(AF2610&gt;=650,AthetaR120_2,(IF(AF2610&lt;=550,AthetaR120_0+(AthetaR120_1-AthetaR120_0)/100*(AF2610-450),AthetaR120_1+(AthetaR120_2-AthetaR120_1)/100*(AF2610-450)))))</f>
        <v>1.54</v>
      </c>
      <c r="AL2610" s="24">
        <f t="shared" si="1270"/>
        <v>835.2012634921474</v>
      </c>
      <c r="AM2610" s="14">
        <f t="shared" si="1271"/>
        <v>680.32310710485149</v>
      </c>
    </row>
    <row r="2611" spans="2:39" x14ac:dyDescent="0.25">
      <c r="B2611" s="3">
        <f t="shared" si="1254"/>
        <v>12965</v>
      </c>
      <c r="C2611" s="14">
        <f t="shared" si="1255"/>
        <v>216.08333333333334</v>
      </c>
      <c r="D2611" s="11">
        <f t="shared" si="1256"/>
        <v>1137.0970335114664</v>
      </c>
      <c r="E2611" s="11">
        <f t="shared" si="1242"/>
        <v>1000.6107896498199</v>
      </c>
      <c r="F2611" s="11">
        <f t="shared" si="1257"/>
        <v>546.31545059848781</v>
      </c>
      <c r="G2611" s="11">
        <f t="shared" si="1243"/>
        <v>835.41662495803916</v>
      </c>
      <c r="H2611" s="11">
        <f t="shared" si="1244"/>
        <v>709.50740396457991</v>
      </c>
      <c r="I2611" s="24">
        <f t="shared" si="1258"/>
        <v>546.31545059848781</v>
      </c>
      <c r="J2611" s="12">
        <f t="shared" si="1245"/>
        <v>0.16400618923856031</v>
      </c>
      <c r="K2611" s="24">
        <f t="shared" si="1246"/>
        <v>704.88251741063436</v>
      </c>
      <c r="L2611" s="12">
        <f t="shared" si="1259"/>
        <v>0.14482119298346197</v>
      </c>
      <c r="M2611" s="24">
        <f t="shared" si="1260"/>
        <v>835.41662495803916</v>
      </c>
      <c r="N2611" s="12">
        <f t="shared" si="1247"/>
        <v>0.53845259477709184</v>
      </c>
      <c r="O2611" s="24">
        <f t="shared" si="1248"/>
        <v>715.66247838561276</v>
      </c>
      <c r="P2611" s="12">
        <f t="shared" si="1261"/>
        <v>0.21533824314624492</v>
      </c>
      <c r="Q2611" s="24">
        <f t="shared" si="1262"/>
        <v>709.50740396457991</v>
      </c>
      <c r="R2611" s="12">
        <f t="shared" si="1249"/>
        <v>0.18884182886744993</v>
      </c>
      <c r="S2611" s="24">
        <f t="shared" si="1250"/>
        <v>1122.3290752389421</v>
      </c>
      <c r="T2611" s="12">
        <f t="shared" si="1263"/>
        <v>0.1194384003465964</v>
      </c>
      <c r="W2611" s="24">
        <f t="shared" si="1264"/>
        <v>910.07363812597441</v>
      </c>
      <c r="X2611" s="24">
        <f t="shared" si="1265"/>
        <v>650</v>
      </c>
      <c r="Y2611" s="13">
        <f t="shared" si="1251"/>
        <v>0.3587123670344663</v>
      </c>
      <c r="Z2611" s="24">
        <f t="shared" si="1252"/>
        <v>2263.4287880961383</v>
      </c>
      <c r="AA2611" s="24">
        <f t="shared" si="1253"/>
        <v>18672.975843856027</v>
      </c>
      <c r="AB2611" s="24">
        <f t="shared" si="1266"/>
        <v>835.41662495803916</v>
      </c>
      <c r="AC2611" s="24">
        <f t="shared" si="1267"/>
        <v>709.50740396457991</v>
      </c>
      <c r="AE2611" s="14">
        <f t="shared" si="1268"/>
        <v>216.08333333333334</v>
      </c>
      <c r="AF2611" s="24">
        <f t="shared" si="1272"/>
        <v>500</v>
      </c>
      <c r="AG2611" s="3">
        <f t="shared" si="1269"/>
        <v>-1</v>
      </c>
      <c r="AH2611" s="3">
        <f>IF(AC2611&lt;=450,AthetaR30_0,IF(AC2611&gt;=650,AthetaR30_2,(IF(AC2611&lt;=550,AthetaR30_0+(AthetaR30_1-AthetaR30_0)/100*(AC2611-450),AthetaR30_1+(AthetaR30_2-AthetaR30_1)/100*(AC2611-450)))))</f>
        <v>0</v>
      </c>
      <c r="AI2611" s="3">
        <f>IF(AD2611&lt;=450,AthetaR60_0,IF(AD2611&gt;=650,AthetaR60_2,(IF(AD2611&lt;=550,AthetaR60_0+(AthetaR60_1-AthetaR60_0)/100*(AD2611-450),AthetaR60_1+(AthetaR60_2-AthetaR60_1)/100*(AD2611-450)))))</f>
        <v>0.5</v>
      </c>
      <c r="AJ2611" s="3">
        <f>IF(AE2611&lt;=450,AthetaR90_0,IF(AE2611&gt;=650,AthetaR90_2,(IF(AE2611&lt;=550,AthetaR90_0+(AthetaR90_1-AthetaR90_0)/100*(AE2611-450),AthetaR90_1+(AthetaR90_2-AthetaR90_1)/100*(AE2611-450)))))</f>
        <v>1.3</v>
      </c>
      <c r="AK2611" s="3">
        <f>IF(AF2611&lt;=450,AthetaR120_0,IF(AF2611&gt;=650,AthetaR120_2,(IF(AF2611&lt;=550,AthetaR120_0+(AthetaR120_1-AthetaR120_0)/100*(AF2611-450),AthetaR120_1+(AthetaR120_2-AthetaR120_1)/100*(AF2611-450)))))</f>
        <v>1.54</v>
      </c>
      <c r="AL2611" s="24">
        <f t="shared" si="1270"/>
        <v>835.41662495803916</v>
      </c>
      <c r="AM2611" s="14">
        <f t="shared" si="1271"/>
        <v>680.41237572247292</v>
      </c>
    </row>
    <row r="2612" spans="2:39" x14ac:dyDescent="0.25">
      <c r="B2612" s="3">
        <f t="shared" si="1254"/>
        <v>12970</v>
      </c>
      <c r="C2612" s="14">
        <f t="shared" si="1255"/>
        <v>216.16666666666666</v>
      </c>
      <c r="D2612" s="11">
        <f t="shared" si="1256"/>
        <v>1137.1547720849194</v>
      </c>
      <c r="E2612" s="11">
        <f t="shared" si="1242"/>
        <v>1000.8245879984719</v>
      </c>
      <c r="F2612" s="11">
        <f t="shared" si="1257"/>
        <v>546.46027179147131</v>
      </c>
      <c r="G2612" s="11">
        <f t="shared" si="1243"/>
        <v>835.63196320118539</v>
      </c>
      <c r="H2612" s="11">
        <f t="shared" si="1244"/>
        <v>709.62684236492646</v>
      </c>
      <c r="I2612" s="24">
        <f t="shared" si="1258"/>
        <v>546.46027179147131</v>
      </c>
      <c r="J2612" s="12">
        <f t="shared" si="1245"/>
        <v>0.16397538078778562</v>
      </c>
      <c r="K2612" s="24">
        <f t="shared" si="1246"/>
        <v>705.01495398882821</v>
      </c>
      <c r="L2612" s="12">
        <f t="shared" si="1259"/>
        <v>0.14477429313419998</v>
      </c>
      <c r="M2612" s="24">
        <f t="shared" si="1260"/>
        <v>835.63196320118539</v>
      </c>
      <c r="N2612" s="12">
        <f t="shared" si="1247"/>
        <v>0.53871698613842134</v>
      </c>
      <c r="O2612" s="24">
        <f t="shared" si="1248"/>
        <v>715.31124576852164</v>
      </c>
      <c r="P2612" s="12">
        <f t="shared" si="1261"/>
        <v>0.2153146216855685</v>
      </c>
      <c r="Q2612" s="24">
        <f t="shared" si="1262"/>
        <v>709.62684236492646</v>
      </c>
      <c r="R2612" s="12">
        <f t="shared" si="1249"/>
        <v>0.18851916543997033</v>
      </c>
      <c r="S2612" s="24">
        <f t="shared" si="1250"/>
        <v>1124.2500181061114</v>
      </c>
      <c r="T2612" s="12">
        <f t="shared" si="1263"/>
        <v>0.119229575738</v>
      </c>
      <c r="W2612" s="24">
        <f t="shared" si="1264"/>
        <v>910.43235049300893</v>
      </c>
      <c r="X2612" s="24">
        <f t="shared" si="1265"/>
        <v>650</v>
      </c>
      <c r="Y2612" s="13">
        <f t="shared" si="1251"/>
        <v>0.35835998980882106</v>
      </c>
      <c r="Z2612" s="24">
        <f t="shared" si="1252"/>
        <v>2259.8059376365741</v>
      </c>
      <c r="AA2612" s="24">
        <f t="shared" si="1253"/>
        <v>18656.032042989391</v>
      </c>
      <c r="AB2612" s="24">
        <f t="shared" si="1266"/>
        <v>835.63196320118539</v>
      </c>
      <c r="AC2612" s="24">
        <f t="shared" si="1267"/>
        <v>709.62684236492646</v>
      </c>
      <c r="AE2612" s="14">
        <f t="shared" si="1268"/>
        <v>216.16666666666666</v>
      </c>
      <c r="AF2612" s="24">
        <f t="shared" si="1272"/>
        <v>500</v>
      </c>
      <c r="AG2612" s="3">
        <f t="shared" si="1269"/>
        <v>-1</v>
      </c>
      <c r="AH2612" s="3">
        <f>IF(AC2612&lt;=450,AthetaR30_0,IF(AC2612&gt;=650,AthetaR30_2,(IF(AC2612&lt;=550,AthetaR30_0+(AthetaR30_1-AthetaR30_0)/100*(AC2612-450),AthetaR30_1+(AthetaR30_2-AthetaR30_1)/100*(AC2612-450)))))</f>
        <v>0</v>
      </c>
      <c r="AI2612" s="3">
        <f>IF(AD2612&lt;=450,AthetaR60_0,IF(AD2612&gt;=650,AthetaR60_2,(IF(AD2612&lt;=550,AthetaR60_0+(AthetaR60_1-AthetaR60_0)/100*(AD2612-450),AthetaR60_1+(AthetaR60_2-AthetaR60_1)/100*(AD2612-450)))))</f>
        <v>0.5</v>
      </c>
      <c r="AJ2612" s="3">
        <f>IF(AE2612&lt;=450,AthetaR90_0,IF(AE2612&gt;=650,AthetaR90_2,(IF(AE2612&lt;=550,AthetaR90_0+(AthetaR90_1-AthetaR90_0)/100*(AE2612-450),AthetaR90_1+(AthetaR90_2-AthetaR90_1)/100*(AE2612-450)))))</f>
        <v>1.3</v>
      </c>
      <c r="AK2612" s="3">
        <f>IF(AF2612&lt;=450,AthetaR120_0,IF(AF2612&gt;=650,AthetaR120_2,(IF(AF2612&lt;=550,AthetaR120_0+(AthetaR120_1-AthetaR120_0)/100*(AF2612-450),AthetaR120_1+(AthetaR120_2-AthetaR120_1)/100*(AF2612-450)))))</f>
        <v>1.54</v>
      </c>
      <c r="AL2612" s="24">
        <f t="shared" si="1270"/>
        <v>835.63196320118539</v>
      </c>
      <c r="AM2612" s="14">
        <f t="shared" si="1271"/>
        <v>680.50146107644957</v>
      </c>
    </row>
    <row r="2613" spans="2:39" x14ac:dyDescent="0.25">
      <c r="B2613" s="3">
        <f t="shared" si="1254"/>
        <v>12975</v>
      </c>
      <c r="C2613" s="14">
        <f t="shared" si="1255"/>
        <v>216.25</v>
      </c>
      <c r="D2613" s="11">
        <f t="shared" si="1256"/>
        <v>1137.2124884170107</v>
      </c>
      <c r="E2613" s="11">
        <f t="shared" si="1242"/>
        <v>1001.0383863471241</v>
      </c>
      <c r="F2613" s="11">
        <f t="shared" si="1257"/>
        <v>546.60504608460553</v>
      </c>
      <c r="G2613" s="11">
        <f t="shared" si="1243"/>
        <v>835.84727782287098</v>
      </c>
      <c r="H2613" s="11">
        <f t="shared" si="1244"/>
        <v>709.74607194066448</v>
      </c>
      <c r="I2613" s="24">
        <f t="shared" si="1258"/>
        <v>546.60504608460553</v>
      </c>
      <c r="J2613" s="12">
        <f t="shared" si="1245"/>
        <v>0.16394457487878455</v>
      </c>
      <c r="K2613" s="24">
        <f t="shared" si="1246"/>
        <v>705.14742940945769</v>
      </c>
      <c r="L2613" s="12">
        <f t="shared" si="1259"/>
        <v>0.14472740821957342</v>
      </c>
      <c r="M2613" s="24">
        <f t="shared" si="1260"/>
        <v>835.84727782287098</v>
      </c>
      <c r="N2613" s="12">
        <f t="shared" si="1247"/>
        <v>0.53898052077704151</v>
      </c>
      <c r="O2613" s="24">
        <f t="shared" si="1248"/>
        <v>714.9614941849527</v>
      </c>
      <c r="P2613" s="12">
        <f t="shared" si="1261"/>
        <v>0.21529060367194061</v>
      </c>
      <c r="Q2613" s="24">
        <f t="shared" si="1262"/>
        <v>709.74607194066448</v>
      </c>
      <c r="R2613" s="12">
        <f t="shared" si="1249"/>
        <v>0.18819545710137808</v>
      </c>
      <c r="S2613" s="24">
        <f t="shared" si="1250"/>
        <v>1126.1838007336451</v>
      </c>
      <c r="T2613" s="12">
        <f t="shared" si="1263"/>
        <v>0.1190201970135444</v>
      </c>
      <c r="W2613" s="24">
        <f t="shared" si="1264"/>
        <v>910.79071048281776</v>
      </c>
      <c r="X2613" s="24">
        <f t="shared" si="1265"/>
        <v>650</v>
      </c>
      <c r="Y2613" s="13">
        <f t="shared" si="1251"/>
        <v>0.35800827084742565</v>
      </c>
      <c r="Z2613" s="24">
        <f t="shared" si="1252"/>
        <v>2256.1918966076573</v>
      </c>
      <c r="AA2613" s="24">
        <f t="shared" si="1253"/>
        <v>18639.11785257376</v>
      </c>
      <c r="AB2613" s="24">
        <f t="shared" si="1266"/>
        <v>835.84727782287098</v>
      </c>
      <c r="AC2613" s="24">
        <f t="shared" si="1267"/>
        <v>709.74607194066448</v>
      </c>
      <c r="AE2613" s="14">
        <f t="shared" si="1268"/>
        <v>216.25</v>
      </c>
      <c r="AF2613" s="24">
        <f t="shared" si="1272"/>
        <v>500</v>
      </c>
      <c r="AG2613" s="3">
        <f t="shared" si="1269"/>
        <v>-1</v>
      </c>
      <c r="AH2613" s="3">
        <f>IF(AC2613&lt;=450,AthetaR30_0,IF(AC2613&gt;=650,AthetaR30_2,(IF(AC2613&lt;=550,AthetaR30_0+(AthetaR30_1-AthetaR30_0)/100*(AC2613-450),AthetaR30_1+(AthetaR30_2-AthetaR30_1)/100*(AC2613-450)))))</f>
        <v>0</v>
      </c>
      <c r="AI2613" s="3">
        <f>IF(AD2613&lt;=450,AthetaR60_0,IF(AD2613&gt;=650,AthetaR60_2,(IF(AD2613&lt;=550,AthetaR60_0+(AthetaR60_1-AthetaR60_0)/100*(AD2613-450),AthetaR60_1+(AthetaR60_2-AthetaR60_1)/100*(AD2613-450)))))</f>
        <v>0.5</v>
      </c>
      <c r="AJ2613" s="3">
        <f>IF(AE2613&lt;=450,AthetaR90_0,IF(AE2613&gt;=650,AthetaR90_2,(IF(AE2613&lt;=550,AthetaR90_0+(AthetaR90_1-AthetaR90_0)/100*(AE2613-450),AthetaR90_1+(AthetaR90_2-AthetaR90_1)/100*(AE2613-450)))))</f>
        <v>1.3</v>
      </c>
      <c r="AK2613" s="3">
        <f>IF(AF2613&lt;=450,AthetaR120_0,IF(AF2613&gt;=650,AthetaR120_2,(IF(AF2613&lt;=550,AthetaR120_0+(AthetaR120_1-AthetaR120_0)/100*(AF2613-450),AthetaR120_1+(AthetaR120_2-AthetaR120_1)/100*(AF2613-450)))))</f>
        <v>1.54</v>
      </c>
      <c r="AL2613" s="24">
        <f t="shared" si="1270"/>
        <v>835.84727782287098</v>
      </c>
      <c r="AM2613" s="14">
        <f t="shared" si="1271"/>
        <v>680.59036262517498</v>
      </c>
    </row>
    <row r="2614" spans="2:39" x14ac:dyDescent="0.25">
      <c r="B2614" s="3">
        <f t="shared" si="1254"/>
        <v>12980</v>
      </c>
      <c r="C2614" s="14">
        <f t="shared" si="1255"/>
        <v>216.33333333333334</v>
      </c>
      <c r="D2614" s="11">
        <f t="shared" si="1256"/>
        <v>1137.2701825248689</v>
      </c>
      <c r="E2614" s="11">
        <f t="shared" si="1242"/>
        <v>1001.2521846957761</v>
      </c>
      <c r="F2614" s="11">
        <f t="shared" si="1257"/>
        <v>546.74977349282506</v>
      </c>
      <c r="G2614" s="11">
        <f t="shared" si="1243"/>
        <v>836.06256842654295</v>
      </c>
      <c r="H2614" s="11">
        <f t="shared" si="1244"/>
        <v>709.86509213767806</v>
      </c>
      <c r="I2614" s="24">
        <f t="shared" si="1258"/>
        <v>546.74977349282506</v>
      </c>
      <c r="J2614" s="12">
        <f t="shared" si="1245"/>
        <v>0.16391377152110395</v>
      </c>
      <c r="K2614" s="24">
        <f t="shared" si="1246"/>
        <v>705.27994364718211</v>
      </c>
      <c r="L2614" s="12">
        <f t="shared" si="1259"/>
        <v>0.14468053824475577</v>
      </c>
      <c r="M2614" s="24">
        <f t="shared" si="1260"/>
        <v>836.06256842654295</v>
      </c>
      <c r="N2614" s="12">
        <f t="shared" si="1247"/>
        <v>0.53924320236252665</v>
      </c>
      <c r="O2614" s="24">
        <f t="shared" si="1248"/>
        <v>714.61321493353057</v>
      </c>
      <c r="P2614" s="12">
        <f t="shared" si="1261"/>
        <v>0.21526619125620772</v>
      </c>
      <c r="Q2614" s="24">
        <f t="shared" si="1262"/>
        <v>709.86509213767806</v>
      </c>
      <c r="R2614" s="12">
        <f t="shared" si="1249"/>
        <v>0.18787070178016582</v>
      </c>
      <c r="S2614" s="24">
        <f t="shared" si="1250"/>
        <v>1128.1305341970635</v>
      </c>
      <c r="T2614" s="12">
        <f t="shared" si="1263"/>
        <v>0.11881026273501637</v>
      </c>
      <c r="W2614" s="24">
        <f t="shared" si="1264"/>
        <v>911.14871875366521</v>
      </c>
      <c r="X2614" s="24">
        <f t="shared" si="1265"/>
        <v>650</v>
      </c>
      <c r="Y2614" s="13">
        <f t="shared" si="1251"/>
        <v>0.35765721033870146</v>
      </c>
      <c r="Z2614" s="24">
        <f t="shared" si="1252"/>
        <v>2252.5866485527731</v>
      </c>
      <c r="AA2614" s="24">
        <f t="shared" si="1253"/>
        <v>18622.233300063053</v>
      </c>
      <c r="AB2614" s="24">
        <f t="shared" si="1266"/>
        <v>836.06256842654295</v>
      </c>
      <c r="AC2614" s="24">
        <f t="shared" si="1267"/>
        <v>709.86509213767806</v>
      </c>
      <c r="AE2614" s="14">
        <f t="shared" si="1268"/>
        <v>216.33333333333334</v>
      </c>
      <c r="AF2614" s="24">
        <f t="shared" si="1272"/>
        <v>500</v>
      </c>
      <c r="AG2614" s="3">
        <f t="shared" si="1269"/>
        <v>-1</v>
      </c>
      <c r="AH2614" s="3">
        <f>IF(AC2614&lt;=450,AthetaR30_0,IF(AC2614&gt;=650,AthetaR30_2,(IF(AC2614&lt;=550,AthetaR30_0+(AthetaR30_1-AthetaR30_0)/100*(AC2614-450),AthetaR30_1+(AthetaR30_2-AthetaR30_1)/100*(AC2614-450)))))</f>
        <v>0</v>
      </c>
      <c r="AI2614" s="3">
        <f>IF(AD2614&lt;=450,AthetaR60_0,IF(AD2614&gt;=650,AthetaR60_2,(IF(AD2614&lt;=550,AthetaR60_0+(AthetaR60_1-AthetaR60_0)/100*(AD2614-450),AthetaR60_1+(AthetaR60_2-AthetaR60_1)/100*(AD2614-450)))))</f>
        <v>0.5</v>
      </c>
      <c r="AJ2614" s="3">
        <f>IF(AE2614&lt;=450,AthetaR90_0,IF(AE2614&gt;=650,AthetaR90_2,(IF(AE2614&lt;=550,AthetaR90_0+(AthetaR90_1-AthetaR90_0)/100*(AE2614-450),AthetaR90_1+(AthetaR90_2-AthetaR90_1)/100*(AE2614-450)))))</f>
        <v>1.3</v>
      </c>
      <c r="AK2614" s="3">
        <f>IF(AF2614&lt;=450,AthetaR120_0,IF(AF2614&gt;=650,AthetaR120_2,(IF(AF2614&lt;=550,AthetaR120_0+(AthetaR120_1-AthetaR120_0)/100*(AF2614-450),AthetaR120_1+(AthetaR120_2-AthetaR120_1)/100*(AF2614-450)))))</f>
        <v>1.54</v>
      </c>
      <c r="AL2614" s="24">
        <f t="shared" si="1270"/>
        <v>836.06256842654295</v>
      </c>
      <c r="AM2614" s="14">
        <f t="shared" si="1271"/>
        <v>680.67907982564213</v>
      </c>
    </row>
    <row r="2615" spans="2:39" x14ac:dyDescent="0.25">
      <c r="B2615" s="3">
        <f t="shared" si="1254"/>
        <v>12985</v>
      </c>
      <c r="C2615" s="14">
        <f t="shared" si="1255"/>
        <v>216.41666666666666</v>
      </c>
      <c r="D2615" s="11">
        <f t="shared" si="1256"/>
        <v>1137.3278544256029</v>
      </c>
      <c r="E2615" s="11">
        <f t="shared" si="1242"/>
        <v>1001.4659830444282</v>
      </c>
      <c r="F2615" s="11">
        <f t="shared" si="1257"/>
        <v>546.89445403106981</v>
      </c>
      <c r="G2615" s="11">
        <f t="shared" si="1243"/>
        <v>836.27783461779916</v>
      </c>
      <c r="H2615" s="11">
        <f t="shared" si="1244"/>
        <v>709.98390240041306</v>
      </c>
      <c r="I2615" s="24">
        <f t="shared" si="1258"/>
        <v>546.89445403106981</v>
      </c>
      <c r="J2615" s="12">
        <f t="shared" si="1245"/>
        <v>0.16388297072428179</v>
      </c>
      <c r="K2615" s="24">
        <f t="shared" si="1246"/>
        <v>705.4124966766459</v>
      </c>
      <c r="L2615" s="12">
        <f t="shared" si="1259"/>
        <v>0.144633683214895</v>
      </c>
      <c r="M2615" s="24">
        <f t="shared" si="1260"/>
        <v>836.27783461779916</v>
      </c>
      <c r="N2615" s="12">
        <f t="shared" si="1247"/>
        <v>0.53950503454629151</v>
      </c>
      <c r="O2615" s="24">
        <f t="shared" si="1248"/>
        <v>714.26639937735956</v>
      </c>
      <c r="P2615" s="12">
        <f t="shared" si="1261"/>
        <v>0.21524138657787109</v>
      </c>
      <c r="Q2615" s="24">
        <f t="shared" si="1262"/>
        <v>709.98390240041306</v>
      </c>
      <c r="R2615" s="12">
        <f t="shared" si="1249"/>
        <v>0.18754489743080133</v>
      </c>
      <c r="S2615" s="24">
        <f t="shared" si="1250"/>
        <v>1130.0903307030062</v>
      </c>
      <c r="T2615" s="12">
        <f t="shared" si="1263"/>
        <v>0.11859977147568342</v>
      </c>
      <c r="W2615" s="24">
        <f t="shared" si="1264"/>
        <v>911.50637596400395</v>
      </c>
      <c r="X2615" s="24">
        <f t="shared" si="1265"/>
        <v>650</v>
      </c>
      <c r="Y2615" s="13">
        <f t="shared" si="1251"/>
        <v>0.3573068084633701</v>
      </c>
      <c r="Z2615" s="24">
        <f t="shared" si="1252"/>
        <v>2248.9901770106057</v>
      </c>
      <c r="AA2615" s="24">
        <f t="shared" si="1253"/>
        <v>18605.378412466474</v>
      </c>
      <c r="AB2615" s="24">
        <f t="shared" si="1266"/>
        <v>836.27783461779916</v>
      </c>
      <c r="AC2615" s="24">
        <f t="shared" si="1267"/>
        <v>709.98390240041306</v>
      </c>
      <c r="AE2615" s="14">
        <f t="shared" si="1268"/>
        <v>216.41666666666666</v>
      </c>
      <c r="AF2615" s="24">
        <f t="shared" si="1272"/>
        <v>500</v>
      </c>
      <c r="AG2615" s="3">
        <f t="shared" si="1269"/>
        <v>-1</v>
      </c>
      <c r="AH2615" s="3">
        <f>IF(AC2615&lt;=450,AthetaR30_0,IF(AC2615&gt;=650,AthetaR30_2,(IF(AC2615&lt;=550,AthetaR30_0+(AthetaR30_1-AthetaR30_0)/100*(AC2615-450),AthetaR30_1+(AthetaR30_2-AthetaR30_1)/100*(AC2615-450)))))</f>
        <v>0</v>
      </c>
      <c r="AI2615" s="3">
        <f>IF(AD2615&lt;=450,AthetaR60_0,IF(AD2615&gt;=650,AthetaR60_2,(IF(AD2615&lt;=550,AthetaR60_0+(AthetaR60_1-AthetaR60_0)/100*(AD2615-450),AthetaR60_1+(AthetaR60_2-AthetaR60_1)/100*(AD2615-450)))))</f>
        <v>0.5</v>
      </c>
      <c r="AJ2615" s="3">
        <f>IF(AE2615&lt;=450,AthetaR90_0,IF(AE2615&gt;=650,AthetaR90_2,(IF(AE2615&lt;=550,AthetaR90_0+(AthetaR90_1-AthetaR90_0)/100*(AE2615-450),AthetaR90_1+(AthetaR90_2-AthetaR90_1)/100*(AE2615-450)))))</f>
        <v>1.3</v>
      </c>
      <c r="AK2615" s="3">
        <f>IF(AF2615&lt;=450,AthetaR120_0,IF(AF2615&gt;=650,AthetaR120_2,(IF(AF2615&lt;=550,AthetaR120_0+(AthetaR120_1-AthetaR120_0)/100*(AF2615-450),AthetaR120_1+(AthetaR120_2-AthetaR120_1)/100*(AF2615-450)))))</f>
        <v>1.54</v>
      </c>
      <c r="AL2615" s="24">
        <f t="shared" si="1270"/>
        <v>836.27783461779916</v>
      </c>
      <c r="AM2615" s="14">
        <f t="shared" si="1271"/>
        <v>680.7676121334556</v>
      </c>
    </row>
    <row r="2616" spans="2:39" x14ac:dyDescent="0.25">
      <c r="B2616" s="3">
        <f t="shared" si="1254"/>
        <v>12990</v>
      </c>
      <c r="C2616" s="14">
        <f t="shared" si="1255"/>
        <v>216.5</v>
      </c>
      <c r="D2616" s="11">
        <f t="shared" si="1256"/>
        <v>1137.3855041363011</v>
      </c>
      <c r="E2616" s="11">
        <f t="shared" si="1242"/>
        <v>1001.6797813930802</v>
      </c>
      <c r="F2616" s="11">
        <f t="shared" si="1257"/>
        <v>547.03908771428473</v>
      </c>
      <c r="G2616" s="11">
        <f t="shared" si="1243"/>
        <v>836.49307600437703</v>
      </c>
      <c r="H2616" s="11">
        <f t="shared" si="1244"/>
        <v>710.10250217188877</v>
      </c>
      <c r="I2616" s="24">
        <f t="shared" si="1258"/>
        <v>547.03908771428473</v>
      </c>
      <c r="J2616" s="12">
        <f t="shared" si="1245"/>
        <v>0.16385217249784681</v>
      </c>
      <c r="K2616" s="24">
        <f t="shared" si="1246"/>
        <v>705.54508847247939</v>
      </c>
      <c r="L2616" s="12">
        <f t="shared" si="1259"/>
        <v>0.14458684313513956</v>
      </c>
      <c r="M2616" s="24">
        <f t="shared" si="1260"/>
        <v>836.49307600437703</v>
      </c>
      <c r="N2616" s="12">
        <f t="shared" si="1247"/>
        <v>0.53976602096168202</v>
      </c>
      <c r="O2616" s="24">
        <f t="shared" si="1248"/>
        <v>713.9210389434528</v>
      </c>
      <c r="P2616" s="12">
        <f t="shared" si="1261"/>
        <v>0.21521619176523704</v>
      </c>
      <c r="Q2616" s="24">
        <f t="shared" si="1262"/>
        <v>710.10250217188877</v>
      </c>
      <c r="R2616" s="12">
        <f t="shared" si="1249"/>
        <v>0.18721804203428422</v>
      </c>
      <c r="S2616" s="24">
        <f t="shared" si="1250"/>
        <v>1132.0633036020308</v>
      </c>
      <c r="T2616" s="12">
        <f t="shared" si="1263"/>
        <v>0.11838872182062778</v>
      </c>
      <c r="W2616" s="24">
        <f t="shared" si="1264"/>
        <v>911.86368277246731</v>
      </c>
      <c r="X2616" s="24">
        <f t="shared" si="1265"/>
        <v>650</v>
      </c>
      <c r="Y2616" s="13">
        <f t="shared" si="1251"/>
        <v>0.35695706539447636</v>
      </c>
      <c r="Z2616" s="24">
        <f t="shared" si="1252"/>
        <v>2245.4024655153235</v>
      </c>
      <c r="AA2616" s="24">
        <f t="shared" si="1253"/>
        <v>18588.55321634969</v>
      </c>
      <c r="AB2616" s="24">
        <f t="shared" si="1266"/>
        <v>836.49307600437703</v>
      </c>
      <c r="AC2616" s="24">
        <f t="shared" si="1267"/>
        <v>710.10250217188877</v>
      </c>
      <c r="AE2616" s="14">
        <f t="shared" si="1268"/>
        <v>216.5</v>
      </c>
      <c r="AF2616" s="24">
        <f t="shared" si="1272"/>
        <v>500</v>
      </c>
      <c r="AG2616" s="3">
        <f t="shared" si="1269"/>
        <v>-1</v>
      </c>
      <c r="AH2616" s="3">
        <f>IF(AC2616&lt;=450,AthetaR30_0,IF(AC2616&gt;=650,AthetaR30_2,(IF(AC2616&lt;=550,AthetaR30_0+(AthetaR30_1-AthetaR30_0)/100*(AC2616-450),AthetaR30_1+(AthetaR30_2-AthetaR30_1)/100*(AC2616-450)))))</f>
        <v>0</v>
      </c>
      <c r="AI2616" s="3">
        <f>IF(AD2616&lt;=450,AthetaR60_0,IF(AD2616&gt;=650,AthetaR60_2,(IF(AD2616&lt;=550,AthetaR60_0+(AthetaR60_1-AthetaR60_0)/100*(AD2616-450),AthetaR60_1+(AthetaR60_2-AthetaR60_1)/100*(AD2616-450)))))</f>
        <v>0.5</v>
      </c>
      <c r="AJ2616" s="3">
        <f>IF(AE2616&lt;=450,AthetaR90_0,IF(AE2616&gt;=650,AthetaR90_2,(IF(AE2616&lt;=550,AthetaR90_0+(AthetaR90_1-AthetaR90_0)/100*(AE2616-450),AthetaR90_1+(AthetaR90_2-AthetaR90_1)/100*(AE2616-450)))))</f>
        <v>1.3</v>
      </c>
      <c r="AK2616" s="3">
        <f>IF(AF2616&lt;=450,AthetaR120_0,IF(AF2616&gt;=650,AthetaR120_2,(IF(AF2616&lt;=550,AthetaR120_0+(AthetaR120_1-AthetaR120_0)/100*(AF2616-450),AthetaR120_1+(AthetaR120_2-AthetaR120_1)/100*(AF2616-450)))))</f>
        <v>1.54</v>
      </c>
      <c r="AL2616" s="24">
        <f t="shared" si="1270"/>
        <v>836.49307600437703</v>
      </c>
      <c r="AM2616" s="14">
        <f t="shared" si="1271"/>
        <v>680.85595900284295</v>
      </c>
    </row>
    <row r="2617" spans="2:39" x14ac:dyDescent="0.25">
      <c r="B2617" s="3">
        <f t="shared" si="1254"/>
        <v>12995</v>
      </c>
      <c r="C2617" s="14">
        <f t="shared" si="1255"/>
        <v>216.58333333333334</v>
      </c>
      <c r="D2617" s="11">
        <f t="shared" si="1256"/>
        <v>1137.4431316740333</v>
      </c>
      <c r="E2617" s="11">
        <f t="shared" si="1242"/>
        <v>1001.8935797417323</v>
      </c>
      <c r="F2617" s="11">
        <f t="shared" si="1257"/>
        <v>547.18367455741986</v>
      </c>
      <c r="G2617" s="11">
        <f t="shared" si="1243"/>
        <v>836.70829219614222</v>
      </c>
      <c r="H2617" s="11">
        <f t="shared" si="1244"/>
        <v>710.22089089370945</v>
      </c>
      <c r="I2617" s="24">
        <f t="shared" si="1258"/>
        <v>547.18367455741986</v>
      </c>
      <c r="J2617" s="12">
        <f t="shared" si="1245"/>
        <v>0.16382137685131851</v>
      </c>
      <c r="K2617" s="24">
        <f t="shared" si="1246"/>
        <v>705.67771900929927</v>
      </c>
      <c r="L2617" s="12">
        <f t="shared" si="1259"/>
        <v>0.14454001801057875</v>
      </c>
      <c r="M2617" s="24">
        <f t="shared" si="1260"/>
        <v>836.70829219614222</v>
      </c>
      <c r="N2617" s="12">
        <f t="shared" si="1247"/>
        <v>0.54002616522406388</v>
      </c>
      <c r="O2617" s="24">
        <f t="shared" si="1248"/>
        <v>713.57712512217017</v>
      </c>
      <c r="P2617" s="12">
        <f t="shared" si="1261"/>
        <v>0.21519060893527753</v>
      </c>
      <c r="Q2617" s="24">
        <f t="shared" si="1262"/>
        <v>710.22089089370945</v>
      </c>
      <c r="R2617" s="12">
        <f t="shared" si="1249"/>
        <v>0.18689013359870915</v>
      </c>
      <c r="S2617" s="24">
        <f t="shared" si="1250"/>
        <v>1134.049567401559</v>
      </c>
      <c r="T2617" s="12">
        <f t="shared" si="1263"/>
        <v>0.11817711236698702</v>
      </c>
      <c r="W2617" s="24">
        <f t="shared" si="1264"/>
        <v>912.22063983786177</v>
      </c>
      <c r="X2617" s="24">
        <f t="shared" si="1265"/>
        <v>650</v>
      </c>
      <c r="Y2617" s="13">
        <f t="shared" si="1251"/>
        <v>0.35660798129741877</v>
      </c>
      <c r="Z2617" s="24">
        <f t="shared" si="1252"/>
        <v>2241.8234975967634</v>
      </c>
      <c r="AA2617" s="24">
        <f t="shared" si="1253"/>
        <v>18571.757737836422</v>
      </c>
      <c r="AB2617" s="24">
        <f t="shared" si="1266"/>
        <v>836.70829219614222</v>
      </c>
      <c r="AC2617" s="24">
        <f t="shared" si="1267"/>
        <v>710.22089089370945</v>
      </c>
      <c r="AE2617" s="14">
        <f t="shared" si="1268"/>
        <v>216.58333333333334</v>
      </c>
      <c r="AF2617" s="24">
        <f t="shared" si="1272"/>
        <v>500</v>
      </c>
      <c r="AG2617" s="3">
        <f t="shared" si="1269"/>
        <v>-1</v>
      </c>
      <c r="AH2617" s="3">
        <f>IF(AC2617&lt;=450,AthetaR30_0,IF(AC2617&gt;=650,AthetaR30_2,(IF(AC2617&lt;=550,AthetaR30_0+(AthetaR30_1-AthetaR30_0)/100*(AC2617-450),AthetaR30_1+(AthetaR30_2-AthetaR30_1)/100*(AC2617-450)))))</f>
        <v>0</v>
      </c>
      <c r="AI2617" s="3">
        <f>IF(AD2617&lt;=450,AthetaR60_0,IF(AD2617&gt;=650,AthetaR60_2,(IF(AD2617&lt;=550,AthetaR60_0+(AthetaR60_1-AthetaR60_0)/100*(AD2617-450),AthetaR60_1+(AthetaR60_2-AthetaR60_1)/100*(AD2617-450)))))</f>
        <v>0.5</v>
      </c>
      <c r="AJ2617" s="3">
        <f>IF(AE2617&lt;=450,AthetaR90_0,IF(AE2617&gt;=650,AthetaR90_2,(IF(AE2617&lt;=550,AthetaR90_0+(AthetaR90_1-AthetaR90_0)/100*(AE2617-450),AthetaR90_1+(AthetaR90_2-AthetaR90_1)/100*(AE2617-450)))))</f>
        <v>1.3</v>
      </c>
      <c r="AK2617" s="3">
        <f>IF(AF2617&lt;=450,AthetaR120_0,IF(AF2617&gt;=650,AthetaR120_2,(IF(AF2617&lt;=550,AthetaR120_0+(AthetaR120_1-AthetaR120_0)/100*(AF2617-450),AthetaR120_1+(AthetaR120_2-AthetaR120_1)/100*(AF2617-450)))))</f>
        <v>1.54</v>
      </c>
      <c r="AL2617" s="24">
        <f t="shared" si="1270"/>
        <v>836.70829219614222</v>
      </c>
      <c r="AM2617" s="14">
        <f t="shared" si="1271"/>
        <v>680.94411988666741</v>
      </c>
    </row>
    <row r="2618" spans="2:39" x14ac:dyDescent="0.25">
      <c r="B2618" s="3">
        <f t="shared" si="1254"/>
        <v>13000</v>
      </c>
      <c r="C2618" s="14">
        <f t="shared" si="1255"/>
        <v>216.66666666666666</v>
      </c>
      <c r="D2618" s="11">
        <f t="shared" si="1256"/>
        <v>1137.500737055849</v>
      </c>
      <c r="E2618" s="11">
        <f t="shared" si="1242"/>
        <v>1002.1073780903844</v>
      </c>
      <c r="F2618" s="11">
        <f t="shared" si="1257"/>
        <v>547.32821457543048</v>
      </c>
      <c r="G2618" s="11">
        <f t="shared" si="1243"/>
        <v>836.92348280507747</v>
      </c>
      <c r="H2618" s="11">
        <f t="shared" si="1244"/>
        <v>710.33906800607645</v>
      </c>
      <c r="I2618" s="24">
        <f t="shared" si="1258"/>
        <v>547.32821457543048</v>
      </c>
      <c r="J2618" s="12">
        <f t="shared" si="1245"/>
        <v>0.16379058379420752</v>
      </c>
      <c r="K2618" s="24">
        <f t="shared" si="1246"/>
        <v>705.81038826170709</v>
      </c>
      <c r="L2618" s="12">
        <f t="shared" si="1259"/>
        <v>0.14449320784632866</v>
      </c>
      <c r="M2618" s="24">
        <f t="shared" si="1260"/>
        <v>836.92348280507747</v>
      </c>
      <c r="N2618" s="12">
        <f t="shared" si="1247"/>
        <v>0.54028547093091106</v>
      </c>
      <c r="O2618" s="24">
        <f t="shared" si="1248"/>
        <v>713.23464946666002</v>
      </c>
      <c r="P2618" s="12">
        <f t="shared" si="1261"/>
        <v>0.21516464019398016</v>
      </c>
      <c r="Q2618" s="24">
        <f t="shared" si="1262"/>
        <v>710.33906800607645</v>
      </c>
      <c r="R2618" s="12">
        <f t="shared" si="1249"/>
        <v>0.18656117015983534</v>
      </c>
      <c r="S2618" s="24">
        <f t="shared" si="1250"/>
        <v>1136.049237778981</v>
      </c>
      <c r="T2618" s="12">
        <f t="shared" si="1263"/>
        <v>0.11796494172436506</v>
      </c>
      <c r="W2618" s="24">
        <f t="shared" si="1264"/>
        <v>912.5772478191592</v>
      </c>
      <c r="X2618" s="24">
        <f t="shared" si="1265"/>
        <v>650</v>
      </c>
      <c r="Y2618" s="13">
        <f t="shared" si="1251"/>
        <v>0.35625955632996725</v>
      </c>
      <c r="Z2618" s="24">
        <f t="shared" si="1252"/>
        <v>2238.2532567806293</v>
      </c>
      <c r="AA2618" s="24">
        <f t="shared" si="1253"/>
        <v>18554.99200260928</v>
      </c>
      <c r="AB2618" s="24">
        <f t="shared" si="1266"/>
        <v>836.92348280507747</v>
      </c>
      <c r="AC2618" s="24">
        <f t="shared" si="1267"/>
        <v>710.33906800607645</v>
      </c>
      <c r="AE2618" s="14">
        <f t="shared" si="1268"/>
        <v>216.66666666666666</v>
      </c>
      <c r="AF2618" s="24">
        <f t="shared" si="1272"/>
        <v>500</v>
      </c>
      <c r="AG2618" s="3">
        <f t="shared" si="1269"/>
        <v>-1</v>
      </c>
      <c r="AH2618" s="3">
        <f>IF(AC2618&lt;=450,AthetaR30_0,IF(AC2618&gt;=650,AthetaR30_2,(IF(AC2618&lt;=550,AthetaR30_0+(AthetaR30_1-AthetaR30_0)/100*(AC2618-450),AthetaR30_1+(AthetaR30_2-AthetaR30_1)/100*(AC2618-450)))))</f>
        <v>0</v>
      </c>
      <c r="AI2618" s="3">
        <f>IF(AD2618&lt;=450,AthetaR60_0,IF(AD2618&gt;=650,AthetaR60_2,(IF(AD2618&lt;=550,AthetaR60_0+(AthetaR60_1-AthetaR60_0)/100*(AD2618-450),AthetaR60_1+(AthetaR60_2-AthetaR60_1)/100*(AD2618-450)))))</f>
        <v>0.5</v>
      </c>
      <c r="AJ2618" s="3">
        <f>IF(AE2618&lt;=450,AthetaR90_0,IF(AE2618&gt;=650,AthetaR90_2,(IF(AE2618&lt;=550,AthetaR90_0+(AthetaR90_1-AthetaR90_0)/100*(AE2618-450),AthetaR90_1+(AthetaR90_2-AthetaR90_1)/100*(AE2618-450)))))</f>
        <v>1.3</v>
      </c>
      <c r="AK2618" s="3">
        <f>IF(AF2618&lt;=450,AthetaR120_0,IF(AF2618&gt;=650,AthetaR120_2,(IF(AF2618&lt;=550,AthetaR120_0+(AthetaR120_1-AthetaR120_0)/100*(AF2618-450),AthetaR120_1+(AthetaR120_2-AthetaR120_1)/100*(AF2618-450)))))</f>
        <v>1.54</v>
      </c>
      <c r="AL2618" s="24">
        <f t="shared" si="1270"/>
        <v>836.92348280507747</v>
      </c>
      <c r="AM2618" s="14">
        <f t="shared" si="1271"/>
        <v>681.03209423643909</v>
      </c>
    </row>
    <row r="2619" spans="2:39" x14ac:dyDescent="0.25">
      <c r="B2619" s="3">
        <f t="shared" si="1254"/>
        <v>13005</v>
      </c>
      <c r="C2619" s="14">
        <f t="shared" si="1255"/>
        <v>216.75</v>
      </c>
      <c r="D2619" s="11">
        <f t="shared" si="1256"/>
        <v>1137.5583202987777</v>
      </c>
      <c r="E2619" s="11">
        <f t="shared" si="1242"/>
        <v>1002.3211764390364</v>
      </c>
      <c r="F2619" s="11">
        <f t="shared" si="1257"/>
        <v>547.47270778327686</v>
      </c>
      <c r="G2619" s="11">
        <f t="shared" si="1243"/>
        <v>837.13864744527143</v>
      </c>
      <c r="H2619" s="11">
        <f t="shared" si="1244"/>
        <v>710.45703294780083</v>
      </c>
      <c r="I2619" s="24">
        <f t="shared" si="1258"/>
        <v>547.47270778327686</v>
      </c>
      <c r="J2619" s="12">
        <f t="shared" si="1245"/>
        <v>0.16375979333601495</v>
      </c>
      <c r="K2619" s="24">
        <f t="shared" si="1246"/>
        <v>705.94309620429135</v>
      </c>
      <c r="L2619" s="12">
        <f t="shared" si="1259"/>
        <v>0.14444641264746103</v>
      </c>
      <c r="M2619" s="24">
        <f t="shared" si="1260"/>
        <v>837.13864744527143</v>
      </c>
      <c r="N2619" s="12">
        <f t="shared" si="1247"/>
        <v>0.54054394166189457</v>
      </c>
      <c r="O2619" s="24">
        <f t="shared" si="1248"/>
        <v>712.8936035923067</v>
      </c>
      <c r="P2619" s="12">
        <f t="shared" si="1261"/>
        <v>0.21513828763617063</v>
      </c>
      <c r="Q2619" s="24">
        <f t="shared" si="1262"/>
        <v>710.45703294780083</v>
      </c>
      <c r="R2619" s="12">
        <f t="shared" si="1249"/>
        <v>0.18623114978166116</v>
      </c>
      <c r="S2619" s="24">
        <f t="shared" si="1250"/>
        <v>1138.0624315949233</v>
      </c>
      <c r="T2619" s="12">
        <f t="shared" si="1263"/>
        <v>0.11775220851506626</v>
      </c>
      <c r="W2619" s="24">
        <f t="shared" si="1264"/>
        <v>912.93350737548917</v>
      </c>
      <c r="X2619" s="24">
        <f t="shared" si="1265"/>
        <v>650</v>
      </c>
      <c r="Y2619" s="13">
        <f t="shared" si="1251"/>
        <v>0.35591179064229594</v>
      </c>
      <c r="Z2619" s="24">
        <f t="shared" si="1252"/>
        <v>2234.6917265886814</v>
      </c>
      <c r="AA2619" s="24">
        <f t="shared" si="1253"/>
        <v>18538.256035911483</v>
      </c>
      <c r="AB2619" s="24">
        <f t="shared" si="1266"/>
        <v>837.13864744527143</v>
      </c>
      <c r="AC2619" s="24">
        <f t="shared" si="1267"/>
        <v>710.45703294780083</v>
      </c>
      <c r="AE2619" s="14">
        <f t="shared" si="1268"/>
        <v>216.75</v>
      </c>
      <c r="AF2619" s="24">
        <f t="shared" si="1272"/>
        <v>500</v>
      </c>
      <c r="AG2619" s="3">
        <f t="shared" si="1269"/>
        <v>-1</v>
      </c>
      <c r="AH2619" s="3">
        <f>IF(AC2619&lt;=450,AthetaR30_0,IF(AC2619&gt;=650,AthetaR30_2,(IF(AC2619&lt;=550,AthetaR30_0+(AthetaR30_1-AthetaR30_0)/100*(AC2619-450),AthetaR30_1+(AthetaR30_2-AthetaR30_1)/100*(AC2619-450)))))</f>
        <v>0</v>
      </c>
      <c r="AI2619" s="3">
        <f>IF(AD2619&lt;=450,AthetaR60_0,IF(AD2619&gt;=650,AthetaR60_2,(IF(AD2619&lt;=550,AthetaR60_0+(AthetaR60_1-AthetaR60_0)/100*(AD2619-450),AthetaR60_1+(AthetaR60_2-AthetaR60_1)/100*(AD2619-450)))))</f>
        <v>0.5</v>
      </c>
      <c r="AJ2619" s="3">
        <f>IF(AE2619&lt;=450,AthetaR90_0,IF(AE2619&gt;=650,AthetaR90_2,(IF(AE2619&lt;=550,AthetaR90_0+(AthetaR90_1-AthetaR90_0)/100*(AE2619-450),AthetaR90_1+(AthetaR90_2-AthetaR90_1)/100*(AE2619-450)))))</f>
        <v>1.3</v>
      </c>
      <c r="AK2619" s="3">
        <f>IF(AF2619&lt;=450,AthetaR120_0,IF(AF2619&gt;=650,AthetaR120_2,(IF(AF2619&lt;=550,AthetaR120_0+(AthetaR120_1-AthetaR120_0)/100*(AF2619-450),AthetaR120_1+(AthetaR120_2-AthetaR120_1)/100*(AF2619-450)))))</f>
        <v>1.54</v>
      </c>
      <c r="AL2619" s="24">
        <f t="shared" si="1270"/>
        <v>837.13864744527143</v>
      </c>
      <c r="AM2619" s="14">
        <f t="shared" si="1271"/>
        <v>681.11988150232889</v>
      </c>
    </row>
    <row r="2620" spans="2:39" x14ac:dyDescent="0.25">
      <c r="B2620" s="3">
        <f t="shared" si="1254"/>
        <v>13010</v>
      </c>
      <c r="C2620" s="14">
        <f t="shared" si="1255"/>
        <v>216.83333333333334</v>
      </c>
      <c r="D2620" s="11">
        <f t="shared" si="1256"/>
        <v>1137.6158814198302</v>
      </c>
      <c r="E2620" s="11">
        <f t="shared" si="1242"/>
        <v>1002.5349747876885</v>
      </c>
      <c r="F2620" s="11">
        <f t="shared" si="1257"/>
        <v>547.61715419592429</v>
      </c>
      <c r="G2620" s="11">
        <f t="shared" si="1243"/>
        <v>837.35378573290757</v>
      </c>
      <c r="H2620" s="11">
        <f t="shared" si="1244"/>
        <v>710.5747851563159</v>
      </c>
      <c r="I2620" s="24">
        <f t="shared" si="1258"/>
        <v>547.61715419592429</v>
      </c>
      <c r="J2620" s="12">
        <f t="shared" si="1245"/>
        <v>0.16372900548623301</v>
      </c>
      <c r="K2620" s="24">
        <f t="shared" si="1246"/>
        <v>706.07584281162576</v>
      </c>
      <c r="L2620" s="12">
        <f t="shared" si="1259"/>
        <v>0.14439963241902978</v>
      </c>
      <c r="M2620" s="24">
        <f t="shared" si="1260"/>
        <v>837.35378573290757</v>
      </c>
      <c r="N2620" s="12">
        <f t="shared" si="1247"/>
        <v>0.54080158097897113</v>
      </c>
      <c r="O2620" s="24">
        <f t="shared" si="1248"/>
        <v>712.55397917618461</v>
      </c>
      <c r="P2620" s="12">
        <f t="shared" si="1261"/>
        <v>0.21511155334566134</v>
      </c>
      <c r="Q2620" s="24">
        <f t="shared" si="1262"/>
        <v>710.5747851563159</v>
      </c>
      <c r="R2620" s="12">
        <f t="shared" si="1249"/>
        <v>0.18590007055700711</v>
      </c>
      <c r="S2620" s="24">
        <f t="shared" si="1250"/>
        <v>1140.0892669066657</v>
      </c>
      <c r="T2620" s="12">
        <f t="shared" si="1263"/>
        <v>0.11753891137444691</v>
      </c>
      <c r="W2620" s="24">
        <f t="shared" si="1264"/>
        <v>913.28941916613144</v>
      </c>
      <c r="X2620" s="24">
        <f t="shared" si="1265"/>
        <v>650</v>
      </c>
      <c r="Y2620" s="13">
        <f t="shared" si="1251"/>
        <v>0.35556468437700217</v>
      </c>
      <c r="Z2620" s="24">
        <f t="shared" si="1252"/>
        <v>2231.1388905389267</v>
      </c>
      <c r="AA2620" s="24">
        <f t="shared" si="1253"/>
        <v>18521.549862547774</v>
      </c>
      <c r="AB2620" s="24">
        <f t="shared" si="1266"/>
        <v>837.35378573290757</v>
      </c>
      <c r="AC2620" s="24">
        <f t="shared" si="1267"/>
        <v>710.5747851563159</v>
      </c>
      <c r="AE2620" s="14">
        <f t="shared" si="1268"/>
        <v>216.83333333333334</v>
      </c>
      <c r="AF2620" s="24">
        <f t="shared" si="1272"/>
        <v>500</v>
      </c>
      <c r="AG2620" s="3">
        <f t="shared" si="1269"/>
        <v>-1</v>
      </c>
      <c r="AH2620" s="3">
        <f>IF(AC2620&lt;=450,AthetaR30_0,IF(AC2620&gt;=650,AthetaR30_2,(IF(AC2620&lt;=550,AthetaR30_0+(AthetaR30_1-AthetaR30_0)/100*(AC2620-450),AthetaR30_1+(AthetaR30_2-AthetaR30_1)/100*(AC2620-450)))))</f>
        <v>0</v>
      </c>
      <c r="AI2620" s="3">
        <f>IF(AD2620&lt;=450,AthetaR60_0,IF(AD2620&gt;=650,AthetaR60_2,(IF(AD2620&lt;=550,AthetaR60_0+(AthetaR60_1-AthetaR60_0)/100*(AD2620-450),AthetaR60_1+(AthetaR60_2-AthetaR60_1)/100*(AD2620-450)))))</f>
        <v>0.5</v>
      </c>
      <c r="AJ2620" s="3">
        <f>IF(AE2620&lt;=450,AthetaR90_0,IF(AE2620&gt;=650,AthetaR90_2,(IF(AE2620&lt;=550,AthetaR90_0+(AthetaR90_1-AthetaR90_0)/100*(AE2620-450),AthetaR90_1+(AthetaR90_2-AthetaR90_1)/100*(AE2620-450)))))</f>
        <v>1.3</v>
      </c>
      <c r="AK2620" s="3">
        <f>IF(AF2620&lt;=450,AthetaR120_0,IF(AF2620&gt;=650,AthetaR120_2,(IF(AF2620&lt;=550,AthetaR120_0+(AthetaR120_1-AthetaR120_0)/100*(AF2620-450),AthetaR120_1+(AthetaR120_2-AthetaR120_1)/100*(AF2620-450)))))</f>
        <v>1.54</v>
      </c>
      <c r="AL2620" s="24">
        <f t="shared" si="1270"/>
        <v>837.35378573290757</v>
      </c>
      <c r="AM2620" s="14">
        <f t="shared" si="1271"/>
        <v>681.20748113318064</v>
      </c>
    </row>
    <row r="2621" spans="2:39" x14ac:dyDescent="0.25">
      <c r="B2621" s="3">
        <f t="shared" si="1254"/>
        <v>13015</v>
      </c>
      <c r="C2621" s="14">
        <f t="shared" si="1255"/>
        <v>216.91666666666666</v>
      </c>
      <c r="D2621" s="11">
        <f t="shared" si="1256"/>
        <v>1137.6734204359968</v>
      </c>
      <c r="E2621" s="11">
        <f t="shared" si="1242"/>
        <v>1002.7487731363406</v>
      </c>
      <c r="F2621" s="11">
        <f t="shared" si="1257"/>
        <v>547.76155382834327</v>
      </c>
      <c r="G2621" s="11">
        <f t="shared" si="1243"/>
        <v>837.56889728625322</v>
      </c>
      <c r="H2621" s="11">
        <f t="shared" si="1244"/>
        <v>710.69232406769038</v>
      </c>
      <c r="I2621" s="24">
        <f t="shared" si="1258"/>
        <v>547.76155382834327</v>
      </c>
      <c r="J2621" s="12">
        <f t="shared" si="1245"/>
        <v>0.16369822025434447</v>
      </c>
      <c r="K2621" s="24">
        <f t="shared" si="1246"/>
        <v>706.20862805827096</v>
      </c>
      <c r="L2621" s="12">
        <f t="shared" si="1259"/>
        <v>0.14435286716608162</v>
      </c>
      <c r="M2621" s="24">
        <f t="shared" si="1260"/>
        <v>837.56889728625322</v>
      </c>
      <c r="N2621" s="12">
        <f t="shared" si="1247"/>
        <v>0.54105839242647114</v>
      </c>
      <c r="O2621" s="24">
        <f t="shared" si="1248"/>
        <v>712.21576795651686</v>
      </c>
      <c r="P2621" s="12">
        <f t="shared" si="1261"/>
        <v>0.21508443939534935</v>
      </c>
      <c r="Q2621" s="24">
        <f t="shared" si="1262"/>
        <v>710.69232406769038</v>
      </c>
      <c r="R2621" s="12">
        <f t="shared" si="1249"/>
        <v>0.18556793060810325</v>
      </c>
      <c r="S2621" s="24">
        <f t="shared" si="1250"/>
        <v>1142.1298629817275</v>
      </c>
      <c r="T2621" s="12">
        <f t="shared" si="1263"/>
        <v>0.11732504895125169</v>
      </c>
      <c r="W2621" s="24">
        <f t="shared" si="1264"/>
        <v>913.64498385050842</v>
      </c>
      <c r="X2621" s="24">
        <f t="shared" si="1265"/>
        <v>650</v>
      </c>
      <c r="Y2621" s="13">
        <f t="shared" si="1251"/>
        <v>0.35521823766913418</v>
      </c>
      <c r="Z2621" s="24">
        <f t="shared" si="1252"/>
        <v>2227.5947321458034</v>
      </c>
      <c r="AA2621" s="24">
        <f t="shared" si="1253"/>
        <v>18504.873506885873</v>
      </c>
      <c r="AB2621" s="24">
        <f t="shared" si="1266"/>
        <v>837.56889728625322</v>
      </c>
      <c r="AC2621" s="24">
        <f t="shared" si="1267"/>
        <v>710.69232406769038</v>
      </c>
      <c r="AE2621" s="14">
        <f t="shared" si="1268"/>
        <v>216.91666666666666</v>
      </c>
      <c r="AF2621" s="24">
        <f t="shared" si="1272"/>
        <v>500</v>
      </c>
      <c r="AG2621" s="3">
        <f t="shared" si="1269"/>
        <v>-1</v>
      </c>
      <c r="AH2621" s="3">
        <f>IF(AC2621&lt;=450,AthetaR30_0,IF(AC2621&gt;=650,AthetaR30_2,(IF(AC2621&lt;=550,AthetaR30_0+(AthetaR30_1-AthetaR30_0)/100*(AC2621-450),AthetaR30_1+(AthetaR30_2-AthetaR30_1)/100*(AC2621-450)))))</f>
        <v>0</v>
      </c>
      <c r="AI2621" s="3">
        <f>IF(AD2621&lt;=450,AthetaR60_0,IF(AD2621&gt;=650,AthetaR60_2,(IF(AD2621&lt;=550,AthetaR60_0+(AthetaR60_1-AthetaR60_0)/100*(AD2621-450),AthetaR60_1+(AthetaR60_2-AthetaR60_1)/100*(AD2621-450)))))</f>
        <v>0.5</v>
      </c>
      <c r="AJ2621" s="3">
        <f>IF(AE2621&lt;=450,AthetaR90_0,IF(AE2621&gt;=650,AthetaR90_2,(IF(AE2621&lt;=550,AthetaR90_0+(AthetaR90_1-AthetaR90_0)/100*(AE2621-450),AthetaR90_1+(AthetaR90_2-AthetaR90_1)/100*(AE2621-450)))))</f>
        <v>1.3</v>
      </c>
      <c r="AK2621" s="3">
        <f>IF(AF2621&lt;=450,AthetaR120_0,IF(AF2621&gt;=650,AthetaR120_2,(IF(AF2621&lt;=550,AthetaR120_0+(AthetaR120_1-AthetaR120_0)/100*(AF2621-450),AthetaR120_1+(AthetaR120_2-AthetaR120_1)/100*(AF2621-450)))))</f>
        <v>1.54</v>
      </c>
      <c r="AL2621" s="24">
        <f t="shared" si="1270"/>
        <v>837.56889728625322</v>
      </c>
      <c r="AM2621" s="14">
        <f t="shared" si="1271"/>
        <v>681.29489257652438</v>
      </c>
    </row>
    <row r="2622" spans="2:39" x14ac:dyDescent="0.25">
      <c r="B2622" s="3">
        <f t="shared" si="1254"/>
        <v>13020</v>
      </c>
      <c r="C2622" s="14">
        <f t="shared" si="1255"/>
        <v>217</v>
      </c>
      <c r="D2622" s="11">
        <f t="shared" si="1256"/>
        <v>1137.7309373642488</v>
      </c>
      <c r="E2622" s="11">
        <f t="shared" si="1242"/>
        <v>1002.9625714849926</v>
      </c>
      <c r="F2622" s="11">
        <f t="shared" si="1257"/>
        <v>547.90590669550932</v>
      </c>
      <c r="G2622" s="11">
        <f t="shared" si="1243"/>
        <v>837.78398172564857</v>
      </c>
      <c r="H2622" s="11">
        <f t="shared" si="1244"/>
        <v>710.80964911664159</v>
      </c>
      <c r="I2622" s="24">
        <f t="shared" si="1258"/>
        <v>547.90590669550932</v>
      </c>
      <c r="J2622" s="12">
        <f t="shared" si="1245"/>
        <v>0.16366743764982292</v>
      </c>
      <c r="K2622" s="24">
        <f t="shared" si="1246"/>
        <v>706.3414519187736</v>
      </c>
      <c r="L2622" s="12">
        <f t="shared" si="1259"/>
        <v>0.14430611689363429</v>
      </c>
      <c r="M2622" s="24">
        <f t="shared" si="1260"/>
        <v>837.78398172564857</v>
      </c>
      <c r="N2622" s="12">
        <f t="shared" si="1247"/>
        <v>0.54131437953118533</v>
      </c>
      <c r="O2622" s="24">
        <f t="shared" si="1248"/>
        <v>711.8789617321396</v>
      </c>
      <c r="P2622" s="12">
        <f t="shared" si="1261"/>
        <v>0.21505694784720145</v>
      </c>
      <c r="Q2622" s="24">
        <f t="shared" si="1262"/>
        <v>710.80964911664159</v>
      </c>
      <c r="R2622" s="12">
        <f t="shared" si="1249"/>
        <v>0.18523472808718414</v>
      </c>
      <c r="S2622" s="24">
        <f t="shared" si="1250"/>
        <v>1144.1843403116122</v>
      </c>
      <c r="T2622" s="12">
        <f t="shared" si="1263"/>
        <v>0.11711061990791714</v>
      </c>
      <c r="W2622" s="24">
        <f t="shared" si="1264"/>
        <v>914.0002020881775</v>
      </c>
      <c r="X2622" s="24">
        <f t="shared" si="1265"/>
        <v>650</v>
      </c>
      <c r="Y2622" s="13">
        <f t="shared" si="1251"/>
        <v>0.35487245064621886</v>
      </c>
      <c r="Z2622" s="24">
        <f t="shared" si="1252"/>
        <v>2224.059234920378</v>
      </c>
      <c r="AA2622" s="24">
        <f t="shared" si="1253"/>
        <v>18488.226992857872</v>
      </c>
      <c r="AB2622" s="24">
        <f t="shared" si="1266"/>
        <v>837.78398172564857</v>
      </c>
      <c r="AC2622" s="24">
        <f t="shared" si="1267"/>
        <v>710.80964911664159</v>
      </c>
      <c r="AE2622" s="14">
        <f t="shared" si="1268"/>
        <v>217</v>
      </c>
      <c r="AF2622" s="24">
        <f t="shared" si="1272"/>
        <v>500</v>
      </c>
      <c r="AG2622" s="3">
        <f t="shared" si="1269"/>
        <v>-1</v>
      </c>
      <c r="AH2622" s="3">
        <f>IF(AC2622&lt;=450,AthetaR30_0,IF(AC2622&gt;=650,AthetaR30_2,(IF(AC2622&lt;=550,AthetaR30_0+(AthetaR30_1-AthetaR30_0)/100*(AC2622-450),AthetaR30_1+(AthetaR30_2-AthetaR30_1)/100*(AC2622-450)))))</f>
        <v>0</v>
      </c>
      <c r="AI2622" s="3">
        <f>IF(AD2622&lt;=450,AthetaR60_0,IF(AD2622&gt;=650,AthetaR60_2,(IF(AD2622&lt;=550,AthetaR60_0+(AthetaR60_1-AthetaR60_0)/100*(AD2622-450),AthetaR60_1+(AthetaR60_2-AthetaR60_1)/100*(AD2622-450)))))</f>
        <v>0.5</v>
      </c>
      <c r="AJ2622" s="3">
        <f>IF(AE2622&lt;=450,AthetaR90_0,IF(AE2622&gt;=650,AthetaR90_2,(IF(AE2622&lt;=550,AthetaR90_0+(AthetaR90_1-AthetaR90_0)/100*(AE2622-450),AthetaR90_1+(AthetaR90_2-AthetaR90_1)/100*(AE2622-450)))))</f>
        <v>1.3</v>
      </c>
      <c r="AK2622" s="3">
        <f>IF(AF2622&lt;=450,AthetaR120_0,IF(AF2622&gt;=650,AthetaR120_2,(IF(AF2622&lt;=550,AthetaR120_0+(AthetaR120_1-AthetaR120_0)/100*(AF2622-450),AthetaR120_1+(AthetaR120_2-AthetaR120_1)/100*(AF2622-450)))))</f>
        <v>1.54</v>
      </c>
      <c r="AL2622" s="24">
        <f t="shared" si="1270"/>
        <v>837.78398172564857</v>
      </c>
      <c r="AM2622" s="14">
        <f t="shared" si="1271"/>
        <v>681.38211527859005</v>
      </c>
    </row>
    <row r="2623" spans="2:39" x14ac:dyDescent="0.25">
      <c r="B2623" s="3">
        <f t="shared" si="1254"/>
        <v>13025</v>
      </c>
      <c r="C2623" s="14">
        <f t="shared" si="1255"/>
        <v>217.08333333333334</v>
      </c>
      <c r="D2623" s="11">
        <f t="shared" si="1256"/>
        <v>1137.788432221538</v>
      </c>
      <c r="E2623" s="11">
        <f t="shared" si="1242"/>
        <v>1003.1763698336448</v>
      </c>
      <c r="F2623" s="11">
        <f t="shared" si="1257"/>
        <v>548.05021281240295</v>
      </c>
      <c r="G2623" s="11">
        <f t="shared" si="1243"/>
        <v>837.99903867349576</v>
      </c>
      <c r="H2623" s="11">
        <f t="shared" si="1244"/>
        <v>710.92675973654946</v>
      </c>
      <c r="I2623" s="24">
        <f t="shared" si="1258"/>
        <v>548.05021281240295</v>
      </c>
      <c r="J2623" s="12">
        <f t="shared" si="1245"/>
        <v>0.16363665768213281</v>
      </c>
      <c r="K2623" s="24">
        <f t="shared" si="1246"/>
        <v>706.47431436766612</v>
      </c>
      <c r="L2623" s="12">
        <f t="shared" si="1259"/>
        <v>0.14425938160668741</v>
      </c>
      <c r="M2623" s="24">
        <f t="shared" si="1260"/>
        <v>837.99903867349576</v>
      </c>
      <c r="N2623" s="12">
        <f t="shared" si="1247"/>
        <v>0.54156954580245364</v>
      </c>
      <c r="O2623" s="24">
        <f t="shared" si="1248"/>
        <v>711.54355236197193</v>
      </c>
      <c r="P2623" s="12">
        <f t="shared" si="1261"/>
        <v>0.21502908075235158</v>
      </c>
      <c r="Q2623" s="24">
        <f t="shared" si="1262"/>
        <v>710.92675973654946</v>
      </c>
      <c r="R2623" s="12">
        <f t="shared" si="1249"/>
        <v>0.18490046117708941</v>
      </c>
      <c r="S2623" s="24">
        <f t="shared" si="1250"/>
        <v>1146.2528206257225</v>
      </c>
      <c r="T2623" s="12">
        <f t="shared" si="1263"/>
        <v>0.11689562292091656</v>
      </c>
      <c r="W2623" s="24">
        <f t="shared" si="1264"/>
        <v>914.35507453882371</v>
      </c>
      <c r="X2623" s="24">
        <f t="shared" si="1265"/>
        <v>650</v>
      </c>
      <c r="Y2623" s="13">
        <f t="shared" si="1251"/>
        <v>0.35452732342828291</v>
      </c>
      <c r="Z2623" s="24">
        <f t="shared" si="1252"/>
        <v>2220.5323823705271</v>
      </c>
      <c r="AA2623" s="24">
        <f t="shared" si="1253"/>
        <v>18471.610343961303</v>
      </c>
      <c r="AB2623" s="24">
        <f t="shared" si="1266"/>
        <v>837.99903867349576</v>
      </c>
      <c r="AC2623" s="24">
        <f t="shared" si="1267"/>
        <v>710.92675973654946</v>
      </c>
      <c r="AE2623" s="14">
        <f t="shared" si="1268"/>
        <v>217.08333333333334</v>
      </c>
      <c r="AF2623" s="24">
        <f t="shared" si="1272"/>
        <v>500</v>
      </c>
      <c r="AG2623" s="3">
        <f t="shared" si="1269"/>
        <v>-1</v>
      </c>
      <c r="AH2623" s="3">
        <f>IF(AC2623&lt;=450,AthetaR30_0,IF(AC2623&gt;=650,AthetaR30_2,(IF(AC2623&lt;=550,AthetaR30_0+(AthetaR30_1-AthetaR30_0)/100*(AC2623-450),AthetaR30_1+(AthetaR30_2-AthetaR30_1)/100*(AC2623-450)))))</f>
        <v>0</v>
      </c>
      <c r="AI2623" s="3">
        <f>IF(AD2623&lt;=450,AthetaR60_0,IF(AD2623&gt;=650,AthetaR60_2,(IF(AD2623&lt;=550,AthetaR60_0+(AthetaR60_1-AthetaR60_0)/100*(AD2623-450),AthetaR60_1+(AthetaR60_2-AthetaR60_1)/100*(AD2623-450)))))</f>
        <v>0.5</v>
      </c>
      <c r="AJ2623" s="3">
        <f>IF(AE2623&lt;=450,AthetaR90_0,IF(AE2623&gt;=650,AthetaR90_2,(IF(AE2623&lt;=550,AthetaR90_0+(AthetaR90_1-AthetaR90_0)/100*(AE2623-450),AthetaR90_1+(AthetaR90_2-AthetaR90_1)/100*(AE2623-450)))))</f>
        <v>1.3</v>
      </c>
      <c r="AK2623" s="3">
        <f>IF(AF2623&lt;=450,AthetaR120_0,IF(AF2623&gt;=650,AthetaR120_2,(IF(AF2623&lt;=550,AthetaR120_0+(AthetaR120_1-AthetaR120_0)/100*(AF2623-450),AthetaR120_1+(AthetaR120_2-AthetaR120_1)/100*(AF2623-450)))))</f>
        <v>1.54</v>
      </c>
      <c r="AL2623" s="24">
        <f t="shared" si="1270"/>
        <v>837.99903867349576</v>
      </c>
      <c r="AM2623" s="14">
        <f t="shared" si="1271"/>
        <v>681.46914868432123</v>
      </c>
    </row>
    <row r="2624" spans="2:39" x14ac:dyDescent="0.25">
      <c r="B2624" s="3">
        <f t="shared" si="1254"/>
        <v>13030</v>
      </c>
      <c r="C2624" s="14">
        <f t="shared" si="1255"/>
        <v>217.16666666666666</v>
      </c>
      <c r="D2624" s="11">
        <f t="shared" si="1256"/>
        <v>1137.8459050247961</v>
      </c>
      <c r="E2624" s="11">
        <f t="shared" si="1242"/>
        <v>1003.3901681822967</v>
      </c>
      <c r="F2624" s="11">
        <f t="shared" si="1257"/>
        <v>548.19447219400968</v>
      </c>
      <c r="G2624" s="11">
        <f t="shared" si="1243"/>
        <v>838.21406775424816</v>
      </c>
      <c r="H2624" s="11">
        <f t="shared" si="1244"/>
        <v>711.04365535947034</v>
      </c>
      <c r="I2624" s="24">
        <f t="shared" si="1258"/>
        <v>548.19447219400968</v>
      </c>
      <c r="J2624" s="12">
        <f t="shared" si="1245"/>
        <v>0.16360588036072921</v>
      </c>
      <c r="K2624" s="24">
        <f t="shared" si="1246"/>
        <v>706.60721537946802</v>
      </c>
      <c r="L2624" s="12">
        <f t="shared" si="1259"/>
        <v>0.14421266131023378</v>
      </c>
      <c r="M2624" s="24">
        <f t="shared" si="1260"/>
        <v>838.21406775424816</v>
      </c>
      <c r="N2624" s="12">
        <f t="shared" si="1247"/>
        <v>0.54182389473225168</v>
      </c>
      <c r="O2624" s="24">
        <f t="shared" si="1248"/>
        <v>711.20953176449098</v>
      </c>
      <c r="P2624" s="12">
        <f t="shared" si="1261"/>
        <v>0.21500084015119772</v>
      </c>
      <c r="Q2624" s="24">
        <f t="shared" si="1262"/>
        <v>711.04365535947034</v>
      </c>
      <c r="R2624" s="12">
        <f t="shared" si="1249"/>
        <v>0.18456512809187106</v>
      </c>
      <c r="S2624" s="24">
        <f t="shared" si="1250"/>
        <v>1148.3354269054385</v>
      </c>
      <c r="T2624" s="12">
        <f t="shared" si="1263"/>
        <v>0.11668005668110931</v>
      </c>
      <c r="W2624" s="24">
        <f t="shared" si="1264"/>
        <v>914.70960186225204</v>
      </c>
      <c r="X2624" s="24">
        <f t="shared" si="1265"/>
        <v>650</v>
      </c>
      <c r="Y2624" s="13">
        <f t="shared" si="1251"/>
        <v>0.3541828561278797</v>
      </c>
      <c r="Z2624" s="24">
        <f t="shared" si="1252"/>
        <v>2217.0141580011177</v>
      </c>
      <c r="AA2624" s="24">
        <f t="shared" si="1253"/>
        <v>18455.023583260529</v>
      </c>
      <c r="AB2624" s="24">
        <f t="shared" si="1266"/>
        <v>838.21406775424816</v>
      </c>
      <c r="AC2624" s="24">
        <f t="shared" si="1267"/>
        <v>711.04365535947034</v>
      </c>
      <c r="AE2624" s="14">
        <f t="shared" si="1268"/>
        <v>217.16666666666666</v>
      </c>
      <c r="AF2624" s="24">
        <f t="shared" si="1272"/>
        <v>500</v>
      </c>
      <c r="AG2624" s="3">
        <f t="shared" si="1269"/>
        <v>-1</v>
      </c>
      <c r="AH2624" s="3">
        <f>IF(AC2624&lt;=450,AthetaR30_0,IF(AC2624&gt;=650,AthetaR30_2,(IF(AC2624&lt;=550,AthetaR30_0+(AthetaR30_1-AthetaR30_0)/100*(AC2624-450),AthetaR30_1+(AthetaR30_2-AthetaR30_1)/100*(AC2624-450)))))</f>
        <v>0</v>
      </c>
      <c r="AI2624" s="3">
        <f>IF(AD2624&lt;=450,AthetaR60_0,IF(AD2624&gt;=650,AthetaR60_2,(IF(AD2624&lt;=550,AthetaR60_0+(AthetaR60_1-AthetaR60_0)/100*(AD2624-450),AthetaR60_1+(AthetaR60_2-AthetaR60_1)/100*(AD2624-450)))))</f>
        <v>0.5</v>
      </c>
      <c r="AJ2624" s="3">
        <f>IF(AE2624&lt;=450,AthetaR90_0,IF(AE2624&gt;=650,AthetaR90_2,(IF(AE2624&lt;=550,AthetaR90_0+(AthetaR90_1-AthetaR90_0)/100*(AE2624-450),AthetaR90_1+(AthetaR90_2-AthetaR90_1)/100*(AE2624-450)))))</f>
        <v>1.3</v>
      </c>
      <c r="AK2624" s="3">
        <f>IF(AF2624&lt;=450,AthetaR120_0,IF(AF2624&gt;=650,AthetaR120_2,(IF(AF2624&lt;=550,AthetaR120_0+(AthetaR120_1-AthetaR120_0)/100*(AF2624-450),AthetaR120_1+(AthetaR120_2-AthetaR120_1)/100*(AF2624-450)))))</f>
        <v>1.54</v>
      </c>
      <c r="AL2624" s="24">
        <f t="shared" si="1270"/>
        <v>838.21406775424816</v>
      </c>
      <c r="AM2624" s="14">
        <f t="shared" si="1271"/>
        <v>681.55599223738966</v>
      </c>
    </row>
    <row r="2625" spans="2:39" x14ac:dyDescent="0.25">
      <c r="B2625" s="3">
        <f t="shared" si="1254"/>
        <v>13035</v>
      </c>
      <c r="C2625" s="14">
        <f t="shared" si="1255"/>
        <v>217.25</v>
      </c>
      <c r="D2625" s="11">
        <f t="shared" si="1256"/>
        <v>1137.9033557909356</v>
      </c>
      <c r="E2625" s="11">
        <f t="shared" si="1242"/>
        <v>1003.6039665309489</v>
      </c>
      <c r="F2625" s="11">
        <f t="shared" si="1257"/>
        <v>548.33868485531991</v>
      </c>
      <c r="G2625" s="11">
        <f t="shared" si="1243"/>
        <v>838.42906859439938</v>
      </c>
      <c r="H2625" s="11">
        <f t="shared" si="1244"/>
        <v>711.1603354161515</v>
      </c>
      <c r="I2625" s="24">
        <f t="shared" si="1258"/>
        <v>548.33868485531991</v>
      </c>
      <c r="J2625" s="12">
        <f t="shared" si="1245"/>
        <v>0.16357510569505809</v>
      </c>
      <c r="K2625" s="24">
        <f t="shared" si="1246"/>
        <v>706.74015492868443</v>
      </c>
      <c r="L2625" s="12">
        <f t="shared" si="1259"/>
        <v>0.1441659560092407</v>
      </c>
      <c r="M2625" s="24">
        <f t="shared" si="1260"/>
        <v>838.42906859439938</v>
      </c>
      <c r="N2625" s="12">
        <f t="shared" si="1247"/>
        <v>0.54207742979527707</v>
      </c>
      <c r="O2625" s="24">
        <f t="shared" si="1248"/>
        <v>710.87689191721256</v>
      </c>
      <c r="P2625" s="12">
        <f t="shared" si="1261"/>
        <v>0.21497222807339847</v>
      </c>
      <c r="Q2625" s="24">
        <f t="shared" si="1262"/>
        <v>711.1603354161515</v>
      </c>
      <c r="R2625" s="12">
        <f t="shared" si="1249"/>
        <v>0.1842287270774069</v>
      </c>
      <c r="S2625" s="24">
        <f t="shared" si="1250"/>
        <v>1150.4322833983665</v>
      </c>
      <c r="T2625" s="12">
        <f t="shared" si="1263"/>
        <v>0.11646391989406051</v>
      </c>
      <c r="W2625" s="24">
        <f t="shared" si="1264"/>
        <v>915.06378471837991</v>
      </c>
      <c r="X2625" s="24">
        <f t="shared" si="1265"/>
        <v>650</v>
      </c>
      <c r="Y2625" s="13">
        <f t="shared" si="1251"/>
        <v>0.35383904885011963</v>
      </c>
      <c r="Z2625" s="24">
        <f t="shared" si="1252"/>
        <v>2213.5045453142257</v>
      </c>
      <c r="AA2625" s="24">
        <f t="shared" si="1253"/>
        <v>18438.46673338829</v>
      </c>
      <c r="AB2625" s="24">
        <f t="shared" si="1266"/>
        <v>838.42906859439938</v>
      </c>
      <c r="AC2625" s="24">
        <f t="shared" si="1267"/>
        <v>711.1603354161515</v>
      </c>
      <c r="AE2625" s="14">
        <f t="shared" si="1268"/>
        <v>217.25</v>
      </c>
      <c r="AF2625" s="24">
        <f t="shared" si="1272"/>
        <v>500</v>
      </c>
      <c r="AG2625" s="3">
        <f t="shared" si="1269"/>
        <v>-1</v>
      </c>
      <c r="AH2625" s="3">
        <f>IF(AC2625&lt;=450,AthetaR30_0,IF(AC2625&gt;=650,AthetaR30_2,(IF(AC2625&lt;=550,AthetaR30_0+(AthetaR30_1-AthetaR30_0)/100*(AC2625-450),AthetaR30_1+(AthetaR30_2-AthetaR30_1)/100*(AC2625-450)))))</f>
        <v>0</v>
      </c>
      <c r="AI2625" s="3">
        <f>IF(AD2625&lt;=450,AthetaR60_0,IF(AD2625&gt;=650,AthetaR60_2,(IF(AD2625&lt;=550,AthetaR60_0+(AthetaR60_1-AthetaR60_0)/100*(AD2625-450),AthetaR60_1+(AthetaR60_2-AthetaR60_1)/100*(AD2625-450)))))</f>
        <v>0.5</v>
      </c>
      <c r="AJ2625" s="3">
        <f>IF(AE2625&lt;=450,AthetaR90_0,IF(AE2625&gt;=650,AthetaR90_2,(IF(AE2625&lt;=550,AthetaR90_0+(AthetaR90_1-AthetaR90_0)/100*(AE2625-450),AthetaR90_1+(AthetaR90_2-AthetaR90_1)/100*(AE2625-450)))))</f>
        <v>1.3</v>
      </c>
      <c r="AK2625" s="3">
        <f>IF(AF2625&lt;=450,AthetaR120_0,IF(AF2625&gt;=650,AthetaR120_2,(IF(AF2625&lt;=550,AthetaR120_0+(AthetaR120_1-AthetaR120_0)/100*(AF2625-450),AthetaR120_1+(AthetaR120_2-AthetaR120_1)/100*(AF2625-450)))))</f>
        <v>1.54</v>
      </c>
      <c r="AL2625" s="24">
        <f t="shared" si="1270"/>
        <v>838.42906859439938</v>
      </c>
      <c r="AM2625" s="14">
        <f t="shared" si="1271"/>
        <v>681.64264538020939</v>
      </c>
    </row>
    <row r="2626" spans="2:39" x14ac:dyDescent="0.25">
      <c r="B2626" s="3">
        <f t="shared" si="1254"/>
        <v>13040</v>
      </c>
      <c r="C2626" s="14">
        <f t="shared" si="1255"/>
        <v>217.33333333333334</v>
      </c>
      <c r="D2626" s="11">
        <f t="shared" si="1256"/>
        <v>1137.9607845368503</v>
      </c>
      <c r="E2626" s="11">
        <f t="shared" si="1242"/>
        <v>1003.817764879601</v>
      </c>
      <c r="F2626" s="11">
        <f t="shared" si="1257"/>
        <v>548.48285081132917</v>
      </c>
      <c r="G2626" s="11">
        <f t="shared" si="1243"/>
        <v>838.64404082247279</v>
      </c>
      <c r="H2626" s="11">
        <f t="shared" si="1244"/>
        <v>711.27679933604554</v>
      </c>
      <c r="I2626" s="24">
        <f t="shared" si="1258"/>
        <v>548.48285081132917</v>
      </c>
      <c r="J2626" s="12">
        <f t="shared" si="1245"/>
        <v>0.16354433369455587</v>
      </c>
      <c r="K2626" s="24">
        <f t="shared" si="1246"/>
        <v>706.87313298980769</v>
      </c>
      <c r="L2626" s="12">
        <f t="shared" si="1259"/>
        <v>0.14411926570863887</v>
      </c>
      <c r="M2626" s="24">
        <f t="shared" si="1260"/>
        <v>838.64404082247279</v>
      </c>
      <c r="N2626" s="12">
        <f t="shared" si="1247"/>
        <v>0.54233015444903698</v>
      </c>
      <c r="O2626" s="24">
        <f t="shared" si="1248"/>
        <v>710.54562485617623</v>
      </c>
      <c r="P2626" s="12">
        <f t="shared" si="1261"/>
        <v>0.21494324653789479</v>
      </c>
      <c r="Q2626" s="24">
        <f t="shared" si="1262"/>
        <v>711.27679933604554</v>
      </c>
      <c r="R2626" s="12">
        <f t="shared" si="1249"/>
        <v>0.18389125641202136</v>
      </c>
      <c r="S2626" s="24">
        <f t="shared" si="1250"/>
        <v>1152.543515632756</v>
      </c>
      <c r="T2626" s="12">
        <f t="shared" si="1263"/>
        <v>0.11624721128037374</v>
      </c>
      <c r="W2626" s="24">
        <f t="shared" si="1264"/>
        <v>915.41762376723</v>
      </c>
      <c r="X2626" s="24">
        <f t="shared" si="1265"/>
        <v>650</v>
      </c>
      <c r="Y2626" s="13">
        <f t="shared" si="1251"/>
        <v>0.35349590169268469</v>
      </c>
      <c r="Z2626" s="24">
        <f t="shared" si="1252"/>
        <v>2210.0035278092746</v>
      </c>
      <c r="AA2626" s="24">
        <f t="shared" si="1253"/>
        <v>18421.939816546412</v>
      </c>
      <c r="AB2626" s="24">
        <f t="shared" si="1266"/>
        <v>838.64404082247279</v>
      </c>
      <c r="AC2626" s="24">
        <f t="shared" si="1267"/>
        <v>711.27679933604554</v>
      </c>
      <c r="AE2626" s="14">
        <f t="shared" si="1268"/>
        <v>217.33333333333334</v>
      </c>
      <c r="AF2626" s="24">
        <f t="shared" si="1272"/>
        <v>500</v>
      </c>
      <c r="AG2626" s="3">
        <f t="shared" si="1269"/>
        <v>-1</v>
      </c>
      <c r="AH2626" s="3">
        <f>IF(AC2626&lt;=450,AthetaR30_0,IF(AC2626&gt;=650,AthetaR30_2,(IF(AC2626&lt;=550,AthetaR30_0+(AthetaR30_1-AthetaR30_0)/100*(AC2626-450),AthetaR30_1+(AthetaR30_2-AthetaR30_1)/100*(AC2626-450)))))</f>
        <v>0</v>
      </c>
      <c r="AI2626" s="3">
        <f>IF(AD2626&lt;=450,AthetaR60_0,IF(AD2626&gt;=650,AthetaR60_2,(IF(AD2626&lt;=550,AthetaR60_0+(AthetaR60_1-AthetaR60_0)/100*(AD2626-450),AthetaR60_1+(AthetaR60_2-AthetaR60_1)/100*(AD2626-450)))))</f>
        <v>0.5</v>
      </c>
      <c r="AJ2626" s="3">
        <f>IF(AE2626&lt;=450,AthetaR90_0,IF(AE2626&gt;=650,AthetaR90_2,(IF(AE2626&lt;=550,AthetaR90_0+(AthetaR90_1-AthetaR90_0)/100*(AE2626-450),AthetaR90_1+(AthetaR90_2-AthetaR90_1)/100*(AE2626-450)))))</f>
        <v>1.3</v>
      </c>
      <c r="AK2626" s="3">
        <f>IF(AF2626&lt;=450,AthetaR120_0,IF(AF2626&gt;=650,AthetaR120_2,(IF(AF2626&lt;=550,AthetaR120_0+(AthetaR120_1-AthetaR120_0)/100*(AF2626-450),AthetaR120_1+(AthetaR120_2-AthetaR120_1)/100*(AF2626-450)))))</f>
        <v>1.54</v>
      </c>
      <c r="AL2626" s="24">
        <f t="shared" si="1270"/>
        <v>838.64404082247279</v>
      </c>
      <c r="AM2626" s="14">
        <f t="shared" si="1271"/>
        <v>681.72910755395139</v>
      </c>
    </row>
    <row r="2627" spans="2:39" x14ac:dyDescent="0.25">
      <c r="B2627" s="3">
        <f t="shared" si="1254"/>
        <v>13045</v>
      </c>
      <c r="C2627" s="14">
        <f t="shared" si="1255"/>
        <v>217.41666666666666</v>
      </c>
      <c r="D2627" s="11">
        <f t="shared" si="1256"/>
        <v>1138.0181912794133</v>
      </c>
      <c r="E2627" s="11">
        <f t="shared" si="1242"/>
        <v>1004.031563228253</v>
      </c>
      <c r="F2627" s="11">
        <f t="shared" si="1257"/>
        <v>548.62697007703775</v>
      </c>
      <c r="G2627" s="11">
        <f t="shared" si="1243"/>
        <v>838.85898406901072</v>
      </c>
      <c r="H2627" s="11">
        <f t="shared" si="1244"/>
        <v>711.39304654732587</v>
      </c>
      <c r="I2627" s="24">
        <f t="shared" si="1258"/>
        <v>548.62697007703775</v>
      </c>
      <c r="J2627" s="12">
        <f t="shared" si="1245"/>
        <v>0.16351356436864989</v>
      </c>
      <c r="K2627" s="24">
        <f t="shared" si="1246"/>
        <v>707.00614953731633</v>
      </c>
      <c r="L2627" s="12">
        <f t="shared" si="1259"/>
        <v>0.14407259041337839</v>
      </c>
      <c r="M2627" s="24">
        <f t="shared" si="1260"/>
        <v>838.85898406901072</v>
      </c>
      <c r="N2627" s="12">
        <f t="shared" si="1247"/>
        <v>0.54258207213393372</v>
      </c>
      <c r="O2627" s="24">
        <f t="shared" si="1248"/>
        <v>710.2157226754365</v>
      </c>
      <c r="P2627" s="12">
        <f t="shared" si="1261"/>
        <v>0.21491389755315687</v>
      </c>
      <c r="Q2627" s="24">
        <f t="shared" si="1262"/>
        <v>711.39304654732587</v>
      </c>
      <c r="R2627" s="12">
        <f t="shared" si="1249"/>
        <v>0.18355271440711082</v>
      </c>
      <c r="S2627" s="24">
        <f t="shared" si="1250"/>
        <v>1154.6692504320984</v>
      </c>
      <c r="T2627" s="12">
        <f t="shared" si="1263"/>
        <v>0.11602992957610234</v>
      </c>
      <c r="W2627" s="24">
        <f t="shared" si="1264"/>
        <v>915.77111966892267</v>
      </c>
      <c r="X2627" s="24">
        <f t="shared" si="1265"/>
        <v>650</v>
      </c>
      <c r="Y2627" s="13">
        <f t="shared" si="1251"/>
        <v>0.35315341474586998</v>
      </c>
      <c r="Z2627" s="24">
        <f t="shared" si="1252"/>
        <v>2206.5110889832595</v>
      </c>
      <c r="AA2627" s="24">
        <f t="shared" si="1253"/>
        <v>18405.442854508012</v>
      </c>
      <c r="AB2627" s="24">
        <f t="shared" si="1266"/>
        <v>838.85898406901072</v>
      </c>
      <c r="AC2627" s="24">
        <f t="shared" si="1267"/>
        <v>711.39304654732587</v>
      </c>
      <c r="AE2627" s="14">
        <f t="shared" si="1268"/>
        <v>217.41666666666666</v>
      </c>
      <c r="AF2627" s="24">
        <f t="shared" si="1272"/>
        <v>500</v>
      </c>
      <c r="AG2627" s="3">
        <f t="shared" si="1269"/>
        <v>-1</v>
      </c>
      <c r="AH2627" s="3">
        <f>IF(AC2627&lt;=450,AthetaR30_0,IF(AC2627&gt;=650,AthetaR30_2,(IF(AC2627&lt;=550,AthetaR30_0+(AthetaR30_1-AthetaR30_0)/100*(AC2627-450),AthetaR30_1+(AthetaR30_2-AthetaR30_1)/100*(AC2627-450)))))</f>
        <v>0</v>
      </c>
      <c r="AI2627" s="3">
        <f>IF(AD2627&lt;=450,AthetaR60_0,IF(AD2627&gt;=650,AthetaR60_2,(IF(AD2627&lt;=550,AthetaR60_0+(AthetaR60_1-AthetaR60_0)/100*(AD2627-450),AthetaR60_1+(AthetaR60_2-AthetaR60_1)/100*(AD2627-450)))))</f>
        <v>0.5</v>
      </c>
      <c r="AJ2627" s="3">
        <f>IF(AE2627&lt;=450,AthetaR90_0,IF(AE2627&gt;=650,AthetaR90_2,(IF(AE2627&lt;=550,AthetaR90_0+(AthetaR90_1-AthetaR90_0)/100*(AE2627-450),AthetaR90_1+(AthetaR90_2-AthetaR90_1)/100*(AE2627-450)))))</f>
        <v>1.3</v>
      </c>
      <c r="AK2627" s="3">
        <f>IF(AF2627&lt;=450,AthetaR120_0,IF(AF2627&gt;=650,AthetaR120_2,(IF(AF2627&lt;=550,AthetaR120_0+(AthetaR120_1-AthetaR120_0)/100*(AF2627-450),AthetaR120_1+(AthetaR120_2-AthetaR120_1)/100*(AF2627-450)))))</f>
        <v>1.54</v>
      </c>
      <c r="AL2627" s="24">
        <f t="shared" si="1270"/>
        <v>838.85898406901072</v>
      </c>
      <c r="AM2627" s="14">
        <f t="shared" si="1271"/>
        <v>681.81537819855907</v>
      </c>
    </row>
    <row r="2628" spans="2:39" x14ac:dyDescent="0.25">
      <c r="B2628" s="3">
        <f t="shared" si="1254"/>
        <v>13050</v>
      </c>
      <c r="C2628" s="14">
        <f t="shared" si="1255"/>
        <v>217.5</v>
      </c>
      <c r="D2628" s="11">
        <f t="shared" si="1256"/>
        <v>1138.0755760354791</v>
      </c>
      <c r="E2628" s="11">
        <f t="shared" si="1242"/>
        <v>1004.2453615769051</v>
      </c>
      <c r="F2628" s="11">
        <f t="shared" si="1257"/>
        <v>548.77104266745118</v>
      </c>
      <c r="G2628" s="11">
        <f t="shared" si="1243"/>
        <v>839.07389796656389</v>
      </c>
      <c r="H2628" s="11">
        <f t="shared" si="1244"/>
        <v>711.50907647690201</v>
      </c>
      <c r="I2628" s="24">
        <f t="shared" si="1258"/>
        <v>548.77104266745118</v>
      </c>
      <c r="J2628" s="12">
        <f t="shared" si="1245"/>
        <v>0.163482797726758</v>
      </c>
      <c r="K2628" s="24">
        <f t="shared" si="1246"/>
        <v>707.13920454567585</v>
      </c>
      <c r="L2628" s="12">
        <f t="shared" si="1259"/>
        <v>0.14402593012835757</v>
      </c>
      <c r="M2628" s="24">
        <f t="shared" si="1260"/>
        <v>839.07389796656389</v>
      </c>
      <c r="N2628" s="12">
        <f t="shared" si="1247"/>
        <v>0.54283318627335064</v>
      </c>
      <c r="O2628" s="24">
        <f t="shared" si="1248"/>
        <v>709.88717752655862</v>
      </c>
      <c r="P2628" s="12">
        <f t="shared" si="1261"/>
        <v>0.21488418311700316</v>
      </c>
      <c r="Q2628" s="24">
        <f t="shared" si="1262"/>
        <v>711.50907647690201</v>
      </c>
      <c r="R2628" s="12">
        <f t="shared" si="1249"/>
        <v>0.18321309940777625</v>
      </c>
      <c r="S2628" s="24">
        <f t="shared" si="1250"/>
        <v>1156.8096159298971</v>
      </c>
      <c r="T2628" s="12">
        <f t="shared" si="1263"/>
        <v>0.11581207353302266</v>
      </c>
      <c r="W2628" s="24">
        <f t="shared" si="1264"/>
        <v>916.12427308366853</v>
      </c>
      <c r="X2628" s="24">
        <f t="shared" si="1265"/>
        <v>650</v>
      </c>
      <c r="Y2628" s="13">
        <f t="shared" si="1251"/>
        <v>0.35281158809259278</v>
      </c>
      <c r="Z2628" s="24">
        <f t="shared" si="1252"/>
        <v>2203.0272123309146</v>
      </c>
      <c r="AA2628" s="24">
        <f t="shared" si="1253"/>
        <v>18388.975868617861</v>
      </c>
      <c r="AB2628" s="24">
        <f t="shared" si="1266"/>
        <v>839.07389796656389</v>
      </c>
      <c r="AC2628" s="24">
        <f t="shared" si="1267"/>
        <v>711.50907647690201</v>
      </c>
      <c r="AE2628" s="14">
        <f t="shared" si="1268"/>
        <v>217.5</v>
      </c>
      <c r="AF2628" s="24">
        <f t="shared" si="1272"/>
        <v>500</v>
      </c>
      <c r="AG2628" s="3">
        <f t="shared" si="1269"/>
        <v>-1</v>
      </c>
      <c r="AH2628" s="3">
        <f>IF(AC2628&lt;=450,AthetaR30_0,IF(AC2628&gt;=650,AthetaR30_2,(IF(AC2628&lt;=550,AthetaR30_0+(AthetaR30_1-AthetaR30_0)/100*(AC2628-450),AthetaR30_1+(AthetaR30_2-AthetaR30_1)/100*(AC2628-450)))))</f>
        <v>0</v>
      </c>
      <c r="AI2628" s="3">
        <f>IF(AD2628&lt;=450,AthetaR60_0,IF(AD2628&gt;=650,AthetaR60_2,(IF(AD2628&lt;=550,AthetaR60_0+(AthetaR60_1-AthetaR60_0)/100*(AD2628-450),AthetaR60_1+(AthetaR60_2-AthetaR60_1)/100*(AD2628-450)))))</f>
        <v>0.5</v>
      </c>
      <c r="AJ2628" s="3">
        <f>IF(AE2628&lt;=450,AthetaR90_0,IF(AE2628&gt;=650,AthetaR90_2,(IF(AE2628&lt;=550,AthetaR90_0+(AthetaR90_1-AthetaR90_0)/100*(AE2628-450),AthetaR90_1+(AthetaR90_2-AthetaR90_1)/100*(AE2628-450)))))</f>
        <v>1.3</v>
      </c>
      <c r="AK2628" s="3">
        <f>IF(AF2628&lt;=450,AthetaR120_0,IF(AF2628&gt;=650,AthetaR120_2,(IF(AF2628&lt;=550,AthetaR120_0+(AthetaR120_1-AthetaR120_0)/100*(AF2628-450),AthetaR120_1+(AthetaR120_2-AthetaR120_1)/100*(AF2628-450)))))</f>
        <v>1.54</v>
      </c>
      <c r="AL2628" s="24">
        <f t="shared" si="1270"/>
        <v>839.07389796656389</v>
      </c>
      <c r="AM2628" s="14">
        <f t="shared" si="1271"/>
        <v>681.90145675276369</v>
      </c>
    </row>
    <row r="2629" spans="2:39" x14ac:dyDescent="0.25">
      <c r="B2629" s="3">
        <f t="shared" si="1254"/>
        <v>13055</v>
      </c>
      <c r="C2629" s="14">
        <f t="shared" si="1255"/>
        <v>217.58333333333334</v>
      </c>
      <c r="D2629" s="11">
        <f t="shared" si="1256"/>
        <v>1138.1329388218828</v>
      </c>
      <c r="E2629" s="11">
        <f t="shared" si="1242"/>
        <v>1004.4591599255573</v>
      </c>
      <c r="F2629" s="11">
        <f t="shared" si="1257"/>
        <v>548.91506859757953</v>
      </c>
      <c r="G2629" s="11">
        <f t="shared" si="1243"/>
        <v>839.28878214968086</v>
      </c>
      <c r="H2629" s="11">
        <f t="shared" si="1244"/>
        <v>711.624888550435</v>
      </c>
      <c r="I2629" s="24">
        <f t="shared" si="1258"/>
        <v>548.91506859757953</v>
      </c>
      <c r="J2629" s="12">
        <f t="shared" si="1245"/>
        <v>0.16345203377828885</v>
      </c>
      <c r="K2629" s="24">
        <f t="shared" si="1246"/>
        <v>707.27229798933809</v>
      </c>
      <c r="L2629" s="12">
        <f t="shared" si="1259"/>
        <v>0.14397928485847197</v>
      </c>
      <c r="M2629" s="24">
        <f t="shared" si="1260"/>
        <v>839.28878214968086</v>
      </c>
      <c r="N2629" s="12">
        <f t="shared" si="1247"/>
        <v>0.54308350027373831</v>
      </c>
      <c r="O2629" s="24">
        <f t="shared" si="1248"/>
        <v>709.5599816181192</v>
      </c>
      <c r="P2629" s="12">
        <f t="shared" si="1261"/>
        <v>0.21485410521682288</v>
      </c>
      <c r="Q2629" s="24">
        <f t="shared" si="1262"/>
        <v>711.624888550435</v>
      </c>
      <c r="R2629" s="12">
        <f t="shared" si="1249"/>
        <v>0.1828724097934635</v>
      </c>
      <c r="S2629" s="24">
        <f t="shared" si="1250"/>
        <v>1158.9647415846064</v>
      </c>
      <c r="T2629" s="12">
        <f t="shared" si="1263"/>
        <v>0.11559364191904681</v>
      </c>
      <c r="W2629" s="24">
        <f t="shared" si="1264"/>
        <v>916.47708467176108</v>
      </c>
      <c r="X2629" s="24">
        <f t="shared" si="1265"/>
        <v>650</v>
      </c>
      <c r="Y2629" s="13">
        <f t="shared" si="1251"/>
        <v>0.35247042180843191</v>
      </c>
      <c r="Z2629" s="24">
        <f t="shared" si="1252"/>
        <v>2199.5518813449053</v>
      </c>
      <c r="AA2629" s="24">
        <f t="shared" si="1253"/>
        <v>18372.538879794487</v>
      </c>
      <c r="AB2629" s="24">
        <f t="shared" si="1266"/>
        <v>839.28878214968086</v>
      </c>
      <c r="AC2629" s="24">
        <f t="shared" si="1267"/>
        <v>711.624888550435</v>
      </c>
      <c r="AE2629" s="14">
        <f t="shared" si="1268"/>
        <v>217.58333333333334</v>
      </c>
      <c r="AF2629" s="24">
        <f t="shared" si="1272"/>
        <v>500</v>
      </c>
      <c r="AG2629" s="3">
        <f t="shared" si="1269"/>
        <v>-1</v>
      </c>
      <c r="AH2629" s="3">
        <f>IF(AC2629&lt;=450,AthetaR30_0,IF(AC2629&gt;=650,AthetaR30_2,(IF(AC2629&lt;=550,AthetaR30_0+(AthetaR30_1-AthetaR30_0)/100*(AC2629-450),AthetaR30_1+(AthetaR30_2-AthetaR30_1)/100*(AC2629-450)))))</f>
        <v>0</v>
      </c>
      <c r="AI2629" s="3">
        <f>IF(AD2629&lt;=450,AthetaR60_0,IF(AD2629&gt;=650,AthetaR60_2,(IF(AD2629&lt;=550,AthetaR60_0+(AthetaR60_1-AthetaR60_0)/100*(AD2629-450),AthetaR60_1+(AthetaR60_2-AthetaR60_1)/100*(AD2629-450)))))</f>
        <v>0.5</v>
      </c>
      <c r="AJ2629" s="3">
        <f>IF(AE2629&lt;=450,AthetaR90_0,IF(AE2629&gt;=650,AthetaR90_2,(IF(AE2629&lt;=550,AthetaR90_0+(AthetaR90_1-AthetaR90_0)/100*(AE2629-450),AthetaR90_1+(AthetaR90_2-AthetaR90_1)/100*(AE2629-450)))))</f>
        <v>1.3</v>
      </c>
      <c r="AK2629" s="3">
        <f>IF(AF2629&lt;=450,AthetaR120_0,IF(AF2629&gt;=650,AthetaR120_2,(IF(AF2629&lt;=550,AthetaR120_0+(AthetaR120_1-AthetaR120_0)/100*(AF2629-450),AthetaR120_1+(AthetaR120_2-AthetaR120_1)/100*(AF2629-450)))))</f>
        <v>1.54</v>
      </c>
      <c r="AL2629" s="24">
        <f t="shared" si="1270"/>
        <v>839.28878214968086</v>
      </c>
      <c r="AM2629" s="14">
        <f t="shared" si="1271"/>
        <v>681.98734265409973</v>
      </c>
    </row>
    <row r="2630" spans="2:39" x14ac:dyDescent="0.25">
      <c r="B2630" s="3">
        <f t="shared" si="1254"/>
        <v>13060</v>
      </c>
      <c r="C2630" s="14">
        <f t="shared" si="1255"/>
        <v>217.66666666666666</v>
      </c>
      <c r="D2630" s="11">
        <f t="shared" si="1256"/>
        <v>1138.1902796554402</v>
      </c>
      <c r="E2630" s="11">
        <f t="shared" si="1242"/>
        <v>1004.6729582742092</v>
      </c>
      <c r="F2630" s="11">
        <f t="shared" si="1257"/>
        <v>549.05904788243799</v>
      </c>
      <c r="G2630" s="11">
        <f t="shared" si="1243"/>
        <v>839.50363625489763</v>
      </c>
      <c r="H2630" s="11">
        <f t="shared" si="1244"/>
        <v>711.74048219235408</v>
      </c>
      <c r="I2630" s="24">
        <f t="shared" si="1258"/>
        <v>549.05904788243799</v>
      </c>
      <c r="J2630" s="12">
        <f t="shared" si="1245"/>
        <v>0.16342127253264163</v>
      </c>
      <c r="K2630" s="24">
        <f t="shared" si="1246"/>
        <v>707.40542984274214</v>
      </c>
      <c r="L2630" s="12">
        <f t="shared" si="1259"/>
        <v>0.14393265460859161</v>
      </c>
      <c r="M2630" s="24">
        <f t="shared" si="1260"/>
        <v>839.50363625489763</v>
      </c>
      <c r="N2630" s="12">
        <f t="shared" si="1247"/>
        <v>0.54333301752469887</v>
      </c>
      <c r="O2630" s="24">
        <f t="shared" si="1248"/>
        <v>709.23412721521254</v>
      </c>
      <c r="P2630" s="12">
        <f t="shared" si="1261"/>
        <v>0.21482366582955761</v>
      </c>
      <c r="Q2630" s="24">
        <f t="shared" si="1262"/>
        <v>711.74048219235408</v>
      </c>
      <c r="R2630" s="12">
        <f t="shared" si="1249"/>
        <v>0.18253064397860727</v>
      </c>
      <c r="S2630" s="24">
        <f t="shared" si="1250"/>
        <v>1161.1347581947693</v>
      </c>
      <c r="T2630" s="12">
        <f t="shared" si="1263"/>
        <v>0.11537463351855783</v>
      </c>
      <c r="W2630" s="24">
        <f t="shared" si="1264"/>
        <v>916.82955509356952</v>
      </c>
      <c r="X2630" s="24">
        <f t="shared" si="1265"/>
        <v>650</v>
      </c>
      <c r="Y2630" s="13">
        <f t="shared" si="1251"/>
        <v>0.35212991596164217</v>
      </c>
      <c r="Z2630" s="24">
        <f t="shared" si="1252"/>
        <v>2196.0850795159927</v>
      </c>
      <c r="AA2630" s="24">
        <f t="shared" si="1253"/>
        <v>18356.131908530846</v>
      </c>
      <c r="AB2630" s="24">
        <f t="shared" si="1266"/>
        <v>839.50363625489763</v>
      </c>
      <c r="AC2630" s="24">
        <f t="shared" si="1267"/>
        <v>711.74048219235408</v>
      </c>
      <c r="AE2630" s="14">
        <f t="shared" si="1268"/>
        <v>217.66666666666666</v>
      </c>
      <c r="AF2630" s="24">
        <f t="shared" si="1272"/>
        <v>500</v>
      </c>
      <c r="AG2630" s="3">
        <f t="shared" si="1269"/>
        <v>-1</v>
      </c>
      <c r="AH2630" s="3">
        <f>IF(AC2630&lt;=450,AthetaR30_0,IF(AC2630&gt;=650,AthetaR30_2,(IF(AC2630&lt;=550,AthetaR30_0+(AthetaR30_1-AthetaR30_0)/100*(AC2630-450),AthetaR30_1+(AthetaR30_2-AthetaR30_1)/100*(AC2630-450)))))</f>
        <v>0</v>
      </c>
      <c r="AI2630" s="3">
        <f>IF(AD2630&lt;=450,AthetaR60_0,IF(AD2630&gt;=650,AthetaR60_2,(IF(AD2630&lt;=550,AthetaR60_0+(AthetaR60_1-AthetaR60_0)/100*(AD2630-450),AthetaR60_1+(AthetaR60_2-AthetaR60_1)/100*(AD2630-450)))))</f>
        <v>0.5</v>
      </c>
      <c r="AJ2630" s="3">
        <f>IF(AE2630&lt;=450,AthetaR90_0,IF(AE2630&gt;=650,AthetaR90_2,(IF(AE2630&lt;=550,AthetaR90_0+(AthetaR90_1-AthetaR90_0)/100*(AE2630-450),AthetaR90_1+(AthetaR90_2-AthetaR90_1)/100*(AE2630-450)))))</f>
        <v>1.3</v>
      </c>
      <c r="AK2630" s="3">
        <f>IF(AF2630&lt;=450,AthetaR120_0,IF(AF2630&gt;=650,AthetaR120_2,(IF(AF2630&lt;=550,AthetaR120_0+(AthetaR120_1-AthetaR120_0)/100*(AF2630-450),AthetaR120_1+(AthetaR120_2-AthetaR120_1)/100*(AF2630-450)))))</f>
        <v>1.54</v>
      </c>
      <c r="AL2630" s="24">
        <f t="shared" si="1270"/>
        <v>839.50363625489763</v>
      </c>
      <c r="AM2630" s="14">
        <f t="shared" si="1271"/>
        <v>682.07303533892195</v>
      </c>
    </row>
    <row r="2631" spans="2:39" x14ac:dyDescent="0.25">
      <c r="B2631" s="3">
        <f t="shared" si="1254"/>
        <v>13065</v>
      </c>
      <c r="C2631" s="14">
        <f t="shared" si="1255"/>
        <v>217.75</v>
      </c>
      <c r="D2631" s="11">
        <f t="shared" si="1256"/>
        <v>1138.2475985529475</v>
      </c>
      <c r="E2631" s="11">
        <f t="shared" si="1242"/>
        <v>1004.8867566228614</v>
      </c>
      <c r="F2631" s="11">
        <f t="shared" si="1257"/>
        <v>549.20298053704664</v>
      </c>
      <c r="G2631" s="11">
        <f t="shared" si="1243"/>
        <v>839.71845992072724</v>
      </c>
      <c r="H2631" s="11">
        <f t="shared" si="1244"/>
        <v>711.85585682587259</v>
      </c>
      <c r="I2631" s="24">
        <f t="shared" si="1258"/>
        <v>549.20298053704664</v>
      </c>
      <c r="J2631" s="12">
        <f t="shared" si="1245"/>
        <v>0.16339051399920632</v>
      </c>
      <c r="K2631" s="24">
        <f t="shared" si="1246"/>
        <v>707.53860008031336</v>
      </c>
      <c r="L2631" s="12">
        <f t="shared" si="1259"/>
        <v>0.14388603938357972</v>
      </c>
      <c r="M2631" s="24">
        <f t="shared" si="1260"/>
        <v>839.71845992072724</v>
      </c>
      <c r="N2631" s="12">
        <f t="shared" si="1247"/>
        <v>0.54358174139907245</v>
      </c>
      <c r="O2631" s="24">
        <f t="shared" si="1248"/>
        <v>708.90960663896055</v>
      </c>
      <c r="P2631" s="12">
        <f t="shared" si="1261"/>
        <v>0.21479286692182234</v>
      </c>
      <c r="Q2631" s="24">
        <f t="shared" si="1262"/>
        <v>711.85585682587259</v>
      </c>
      <c r="R2631" s="12">
        <f t="shared" si="1249"/>
        <v>0.18218780041328425</v>
      </c>
      <c r="S2631" s="24">
        <f t="shared" si="1250"/>
        <v>1163.3197979143165</v>
      </c>
      <c r="T2631" s="12">
        <f t="shared" si="1263"/>
        <v>0.11515504713279705</v>
      </c>
      <c r="W2631" s="24">
        <f t="shared" si="1264"/>
        <v>917.18168500953118</v>
      </c>
      <c r="X2631" s="24">
        <f t="shared" si="1265"/>
        <v>650</v>
      </c>
      <c r="Y2631" s="13">
        <f t="shared" si="1251"/>
        <v>0.35179007061319362</v>
      </c>
      <c r="Z2631" s="24">
        <f t="shared" si="1252"/>
        <v>2192.6267903332559</v>
      </c>
      <c r="AA2631" s="24">
        <f t="shared" si="1253"/>
        <v>18339.754974896408</v>
      </c>
      <c r="AB2631" s="24">
        <f t="shared" si="1266"/>
        <v>839.71845992072724</v>
      </c>
      <c r="AC2631" s="24">
        <f t="shared" si="1267"/>
        <v>711.85585682587259</v>
      </c>
      <c r="AE2631" s="14">
        <f t="shared" si="1268"/>
        <v>217.75</v>
      </c>
      <c r="AF2631" s="24">
        <f t="shared" si="1272"/>
        <v>500</v>
      </c>
      <c r="AG2631" s="3">
        <f t="shared" si="1269"/>
        <v>-1</v>
      </c>
      <c r="AH2631" s="3">
        <f>IF(AC2631&lt;=450,AthetaR30_0,IF(AC2631&gt;=650,AthetaR30_2,(IF(AC2631&lt;=550,AthetaR30_0+(AthetaR30_1-AthetaR30_0)/100*(AC2631-450),AthetaR30_1+(AthetaR30_2-AthetaR30_1)/100*(AC2631-450)))))</f>
        <v>0</v>
      </c>
      <c r="AI2631" s="3">
        <f>IF(AD2631&lt;=450,AthetaR60_0,IF(AD2631&gt;=650,AthetaR60_2,(IF(AD2631&lt;=550,AthetaR60_0+(AthetaR60_1-AthetaR60_0)/100*(AD2631-450),AthetaR60_1+(AthetaR60_2-AthetaR60_1)/100*(AD2631-450)))))</f>
        <v>0.5</v>
      </c>
      <c r="AJ2631" s="3">
        <f>IF(AE2631&lt;=450,AthetaR90_0,IF(AE2631&gt;=650,AthetaR90_2,(IF(AE2631&lt;=550,AthetaR90_0+(AthetaR90_1-AthetaR90_0)/100*(AE2631-450),AthetaR90_1+(AthetaR90_2-AthetaR90_1)/100*(AE2631-450)))))</f>
        <v>1.3</v>
      </c>
      <c r="AK2631" s="3">
        <f>IF(AF2631&lt;=450,AthetaR120_0,IF(AF2631&gt;=650,AthetaR120_2,(IF(AF2631&lt;=550,AthetaR120_0+(AthetaR120_1-AthetaR120_0)/100*(AF2631-450),AthetaR120_1+(AthetaR120_2-AthetaR120_1)/100*(AF2631-450)))))</f>
        <v>1.54</v>
      </c>
      <c r="AL2631" s="24">
        <f t="shared" si="1270"/>
        <v>839.71845992072724</v>
      </c>
      <c r="AM2631" s="14">
        <f t="shared" si="1271"/>
        <v>682.1585342424205</v>
      </c>
    </row>
    <row r="2632" spans="2:39" x14ac:dyDescent="0.25">
      <c r="B2632" s="3">
        <f t="shared" si="1254"/>
        <v>13070</v>
      </c>
      <c r="C2632" s="14">
        <f t="shared" si="1255"/>
        <v>217.83333333333334</v>
      </c>
      <c r="D2632" s="11">
        <f t="shared" si="1256"/>
        <v>1138.304895531182</v>
      </c>
      <c r="E2632" s="11">
        <f t="shared" si="1242"/>
        <v>1005.1005549715135</v>
      </c>
      <c r="F2632" s="11">
        <f t="shared" si="1257"/>
        <v>549.34686657643022</v>
      </c>
      <c r="G2632" s="11">
        <f t="shared" si="1243"/>
        <v>839.93325278764905</v>
      </c>
      <c r="H2632" s="11">
        <f t="shared" si="1244"/>
        <v>711.97101187300541</v>
      </c>
      <c r="I2632" s="24">
        <f t="shared" si="1258"/>
        <v>549.34686657643022</v>
      </c>
      <c r="J2632" s="12">
        <f t="shared" si="1245"/>
        <v>0.16335975818736329</v>
      </c>
      <c r="K2632" s="24">
        <f t="shared" si="1246"/>
        <v>707.67180867646471</v>
      </c>
      <c r="L2632" s="12">
        <f t="shared" si="1259"/>
        <v>0.14383943918826311</v>
      </c>
      <c r="M2632" s="24">
        <f t="shared" si="1260"/>
        <v>839.93325278764905</v>
      </c>
      <c r="N2632" s="12">
        <f t="shared" si="1247"/>
        <v>0.54382967525302006</v>
      </c>
      <c r="O2632" s="24">
        <f t="shared" si="1248"/>
        <v>708.58641226602981</v>
      </c>
      <c r="P2632" s="12">
        <f t="shared" si="1261"/>
        <v>0.21476171044986139</v>
      </c>
      <c r="Q2632" s="24">
        <f t="shared" si="1262"/>
        <v>711.97101187300541</v>
      </c>
      <c r="R2632" s="12">
        <f t="shared" si="1249"/>
        <v>0.18184387758386991</v>
      </c>
      <c r="S2632" s="24">
        <f t="shared" si="1250"/>
        <v>1165.5199942680699</v>
      </c>
      <c r="T2632" s="12">
        <f t="shared" si="1263"/>
        <v>0.11493488158019968</v>
      </c>
      <c r="W2632" s="24">
        <f t="shared" si="1264"/>
        <v>917.5334750801444</v>
      </c>
      <c r="X2632" s="24">
        <f t="shared" si="1265"/>
        <v>650</v>
      </c>
      <c r="Y2632" s="13">
        <f t="shared" si="1251"/>
        <v>0.35145088581678186</v>
      </c>
      <c r="Z2632" s="24">
        <f t="shared" si="1252"/>
        <v>2189.1769972842267</v>
      </c>
      <c r="AA2632" s="24">
        <f t="shared" si="1253"/>
        <v>18323.408098537602</v>
      </c>
      <c r="AB2632" s="24">
        <f t="shared" si="1266"/>
        <v>839.93325278764905</v>
      </c>
      <c r="AC2632" s="24">
        <f t="shared" si="1267"/>
        <v>711.97101187300541</v>
      </c>
      <c r="AE2632" s="14">
        <f t="shared" si="1268"/>
        <v>217.83333333333334</v>
      </c>
      <c r="AF2632" s="24">
        <f t="shared" si="1272"/>
        <v>500</v>
      </c>
      <c r="AG2632" s="3">
        <f t="shared" si="1269"/>
        <v>-1</v>
      </c>
      <c r="AH2632" s="3">
        <f>IF(AC2632&lt;=450,AthetaR30_0,IF(AC2632&gt;=650,AthetaR30_2,(IF(AC2632&lt;=550,AthetaR30_0+(AthetaR30_1-AthetaR30_0)/100*(AC2632-450),AthetaR30_1+(AthetaR30_2-AthetaR30_1)/100*(AC2632-450)))))</f>
        <v>0</v>
      </c>
      <c r="AI2632" s="3">
        <f>IF(AD2632&lt;=450,AthetaR60_0,IF(AD2632&gt;=650,AthetaR60_2,(IF(AD2632&lt;=550,AthetaR60_0+(AthetaR60_1-AthetaR60_0)/100*(AD2632-450),AthetaR60_1+(AthetaR60_2-AthetaR60_1)/100*(AD2632-450)))))</f>
        <v>0.5</v>
      </c>
      <c r="AJ2632" s="3">
        <f>IF(AE2632&lt;=450,AthetaR90_0,IF(AE2632&gt;=650,AthetaR90_2,(IF(AE2632&lt;=550,AthetaR90_0+(AthetaR90_1-AthetaR90_0)/100*(AE2632-450),AthetaR90_1+(AthetaR90_2-AthetaR90_1)/100*(AE2632-450)))))</f>
        <v>1.3</v>
      </c>
      <c r="AK2632" s="3">
        <f>IF(AF2632&lt;=450,AthetaR120_0,IF(AF2632&gt;=650,AthetaR120_2,(IF(AF2632&lt;=550,AthetaR120_0+(AthetaR120_1-AthetaR120_0)/100*(AF2632-450),AthetaR120_1+(AthetaR120_2-AthetaR120_1)/100*(AF2632-450)))))</f>
        <v>1.54</v>
      </c>
      <c r="AL2632" s="24">
        <f t="shared" si="1270"/>
        <v>839.93325278764905</v>
      </c>
      <c r="AM2632" s="14">
        <f t="shared" si="1271"/>
        <v>682.24383879863922</v>
      </c>
    </row>
    <row r="2633" spans="2:39" x14ac:dyDescent="0.25">
      <c r="B2633" s="3">
        <f t="shared" si="1254"/>
        <v>13075</v>
      </c>
      <c r="C2633" s="14">
        <f t="shared" si="1255"/>
        <v>217.91666666666666</v>
      </c>
      <c r="D2633" s="11">
        <f t="shared" si="1256"/>
        <v>1138.3621706069009</v>
      </c>
      <c r="E2633" s="11">
        <f t="shared" si="1242"/>
        <v>1005.3143533201655</v>
      </c>
      <c r="F2633" s="11">
        <f t="shared" si="1257"/>
        <v>549.49070601561846</v>
      </c>
      <c r="G2633" s="11">
        <f t="shared" si="1243"/>
        <v>840.14801449809886</v>
      </c>
      <c r="H2633" s="11">
        <f t="shared" si="1244"/>
        <v>712.08594675458562</v>
      </c>
      <c r="I2633" s="24">
        <f t="shared" si="1258"/>
        <v>549.49070601561846</v>
      </c>
      <c r="J2633" s="12">
        <f t="shared" si="1245"/>
        <v>0.16332900510648368</v>
      </c>
      <c r="K2633" s="24">
        <f t="shared" si="1246"/>
        <v>707.80505560559561</v>
      </c>
      <c r="L2633" s="12">
        <f t="shared" si="1259"/>
        <v>0.14379285402747663</v>
      </c>
      <c r="M2633" s="24">
        <f t="shared" si="1260"/>
        <v>840.14801449809886</v>
      </c>
      <c r="N2633" s="12">
        <f t="shared" si="1247"/>
        <v>0.54407682242610966</v>
      </c>
      <c r="O2633" s="24">
        <f t="shared" si="1248"/>
        <v>708.26453652815087</v>
      </c>
      <c r="P2633" s="12">
        <f t="shared" si="1261"/>
        <v>0.21473019835975687</v>
      </c>
      <c r="Q2633" s="24">
        <f t="shared" si="1262"/>
        <v>712.08594675458562</v>
      </c>
      <c r="R2633" s="12">
        <f t="shared" si="1249"/>
        <v>0.18149887401370443</v>
      </c>
      <c r="S2633" s="24">
        <f t="shared" si="1250"/>
        <v>1167.735482167413</v>
      </c>
      <c r="T2633" s="12">
        <f t="shared" si="1263"/>
        <v>0.11471413569681951</v>
      </c>
      <c r="W2633" s="24">
        <f t="shared" si="1264"/>
        <v>917.8849259659612</v>
      </c>
      <c r="X2633" s="24">
        <f t="shared" si="1265"/>
        <v>650</v>
      </c>
      <c r="Y2633" s="13">
        <f t="shared" si="1251"/>
        <v>0.35111236161886744</v>
      </c>
      <c r="Z2633" s="24">
        <f t="shared" si="1252"/>
        <v>2185.7356838551086</v>
      </c>
      <c r="AA2633" s="24">
        <f t="shared" si="1253"/>
        <v>18307.091298679919</v>
      </c>
      <c r="AB2633" s="24">
        <f t="shared" si="1266"/>
        <v>840.14801449809886</v>
      </c>
      <c r="AC2633" s="24">
        <f t="shared" si="1267"/>
        <v>712.08594675458562</v>
      </c>
      <c r="AE2633" s="14">
        <f t="shared" si="1268"/>
        <v>217.91666666666666</v>
      </c>
      <c r="AF2633" s="24">
        <f t="shared" si="1272"/>
        <v>500</v>
      </c>
      <c r="AG2633" s="3">
        <f t="shared" si="1269"/>
        <v>-1</v>
      </c>
      <c r="AH2633" s="3">
        <f>IF(AC2633&lt;=450,AthetaR30_0,IF(AC2633&gt;=650,AthetaR30_2,(IF(AC2633&lt;=550,AthetaR30_0+(AthetaR30_1-AthetaR30_0)/100*(AC2633-450),AthetaR30_1+(AthetaR30_2-AthetaR30_1)/100*(AC2633-450)))))</f>
        <v>0</v>
      </c>
      <c r="AI2633" s="3">
        <f>IF(AD2633&lt;=450,AthetaR60_0,IF(AD2633&gt;=650,AthetaR60_2,(IF(AD2633&lt;=550,AthetaR60_0+(AthetaR60_1-AthetaR60_0)/100*(AD2633-450),AthetaR60_1+(AthetaR60_2-AthetaR60_1)/100*(AD2633-450)))))</f>
        <v>0.5</v>
      </c>
      <c r="AJ2633" s="3">
        <f>IF(AE2633&lt;=450,AthetaR90_0,IF(AE2633&gt;=650,AthetaR90_2,(IF(AE2633&lt;=550,AthetaR90_0+(AthetaR90_1-AthetaR90_0)/100*(AE2633-450),AthetaR90_1+(AthetaR90_2-AthetaR90_1)/100*(AE2633-450)))))</f>
        <v>1.3</v>
      </c>
      <c r="AK2633" s="3">
        <f>IF(AF2633&lt;=450,AthetaR120_0,IF(AF2633&gt;=650,AthetaR120_2,(IF(AF2633&lt;=550,AthetaR120_0+(AthetaR120_1-AthetaR120_0)/100*(AF2633-450),AthetaR120_1+(AthetaR120_2-AthetaR120_1)/100*(AF2633-450)))))</f>
        <v>1.54</v>
      </c>
      <c r="AL2633" s="24">
        <f t="shared" si="1270"/>
        <v>840.14801449809886</v>
      </c>
      <c r="AM2633" s="14">
        <f t="shared" si="1271"/>
        <v>682.32894844049144</v>
      </c>
    </row>
    <row r="2634" spans="2:39" x14ac:dyDescent="0.25">
      <c r="B2634" s="3">
        <f t="shared" si="1254"/>
        <v>13080</v>
      </c>
      <c r="C2634" s="14">
        <f t="shared" si="1255"/>
        <v>218</v>
      </c>
      <c r="D2634" s="11">
        <f t="shared" si="1256"/>
        <v>1138.4194237968434</v>
      </c>
      <c r="E2634" s="11">
        <f t="shared" si="1242"/>
        <v>1005.5281516688176</v>
      </c>
      <c r="F2634" s="11">
        <f t="shared" si="1257"/>
        <v>549.63449886964588</v>
      </c>
      <c r="G2634" s="11">
        <f t="shared" si="1243"/>
        <v>840.36274469645866</v>
      </c>
      <c r="H2634" s="11">
        <f t="shared" si="1244"/>
        <v>712.20066089028239</v>
      </c>
      <c r="I2634" s="24">
        <f t="shared" si="1258"/>
        <v>549.63449886964588</v>
      </c>
      <c r="J2634" s="12">
        <f t="shared" si="1245"/>
        <v>0.16329825476592916</v>
      </c>
      <c r="K2634" s="24">
        <f t="shared" si="1246"/>
        <v>707.93834084209277</v>
      </c>
      <c r="L2634" s="12">
        <f t="shared" si="1259"/>
        <v>0.14374628390600377</v>
      </c>
      <c r="M2634" s="24">
        <f t="shared" si="1260"/>
        <v>840.36274469645866</v>
      </c>
      <c r="N2634" s="12">
        <f t="shared" si="1247"/>
        <v>0.54432318624139941</v>
      </c>
      <c r="O2634" s="24">
        <f t="shared" si="1248"/>
        <v>707.94397191164353</v>
      </c>
      <c r="P2634" s="12">
        <f t="shared" si="1261"/>
        <v>0.21469833258728355</v>
      </c>
      <c r="Q2634" s="24">
        <f t="shared" si="1262"/>
        <v>712.20066089028239</v>
      </c>
      <c r="R2634" s="12">
        <f t="shared" si="1249"/>
        <v>0.18115278826376272</v>
      </c>
      <c r="S2634" s="24">
        <f t="shared" si="1250"/>
        <v>1169.9663979261645</v>
      </c>
      <c r="T2634" s="12">
        <f t="shared" si="1263"/>
        <v>0.11449280833664019</v>
      </c>
      <c r="W2634" s="24">
        <f t="shared" si="1264"/>
        <v>918.2360383275801</v>
      </c>
      <c r="X2634" s="24">
        <f t="shared" si="1265"/>
        <v>650</v>
      </c>
      <c r="Y2634" s="13">
        <f t="shared" si="1251"/>
        <v>0.35077449805869576</v>
      </c>
      <c r="Z2634" s="24">
        <f t="shared" si="1252"/>
        <v>2182.3028335309373</v>
      </c>
      <c r="AA2634" s="24">
        <f t="shared" si="1253"/>
        <v>18290.804594128898</v>
      </c>
      <c r="AB2634" s="24">
        <f t="shared" si="1266"/>
        <v>840.36274469645866</v>
      </c>
      <c r="AC2634" s="24">
        <f t="shared" si="1267"/>
        <v>712.20066089028239</v>
      </c>
      <c r="AE2634" s="14">
        <f t="shared" si="1268"/>
        <v>218</v>
      </c>
      <c r="AF2634" s="24">
        <f t="shared" si="1272"/>
        <v>500</v>
      </c>
      <c r="AG2634" s="3">
        <f t="shared" si="1269"/>
        <v>-1</v>
      </c>
      <c r="AH2634" s="3">
        <f>IF(AC2634&lt;=450,AthetaR30_0,IF(AC2634&gt;=650,AthetaR30_2,(IF(AC2634&lt;=550,AthetaR30_0+(AthetaR30_1-AthetaR30_0)/100*(AC2634-450),AthetaR30_1+(AthetaR30_2-AthetaR30_1)/100*(AC2634-450)))))</f>
        <v>0</v>
      </c>
      <c r="AI2634" s="3">
        <f>IF(AD2634&lt;=450,AthetaR60_0,IF(AD2634&gt;=650,AthetaR60_2,(IF(AD2634&lt;=550,AthetaR60_0+(AthetaR60_1-AthetaR60_0)/100*(AD2634-450),AthetaR60_1+(AthetaR60_2-AthetaR60_1)/100*(AD2634-450)))))</f>
        <v>0.5</v>
      </c>
      <c r="AJ2634" s="3">
        <f>IF(AE2634&lt;=450,AthetaR90_0,IF(AE2634&gt;=650,AthetaR90_2,(IF(AE2634&lt;=550,AthetaR90_0+(AthetaR90_1-AthetaR90_0)/100*(AE2634-450),AthetaR90_1+(AthetaR90_2-AthetaR90_1)/100*(AE2634-450)))))</f>
        <v>1.3</v>
      </c>
      <c r="AK2634" s="3">
        <f>IF(AF2634&lt;=450,AthetaR120_0,IF(AF2634&gt;=650,AthetaR120_2,(IF(AF2634&lt;=550,AthetaR120_0+(AthetaR120_1-AthetaR120_0)/100*(AF2634-450),AthetaR120_1+(AthetaR120_2-AthetaR120_1)/100*(AF2634-450)))))</f>
        <v>1.54</v>
      </c>
      <c r="AL2634" s="24">
        <f t="shared" si="1270"/>
        <v>840.36274469645866</v>
      </c>
      <c r="AM2634" s="14">
        <f t="shared" si="1271"/>
        <v>682.41386259977878</v>
      </c>
    </row>
    <row r="2635" spans="2:39" x14ac:dyDescent="0.25">
      <c r="B2635" s="3">
        <f t="shared" si="1254"/>
        <v>13085</v>
      </c>
      <c r="C2635" s="14">
        <f t="shared" si="1255"/>
        <v>218.08333333333334</v>
      </c>
      <c r="D2635" s="11">
        <f t="shared" si="1256"/>
        <v>1138.476655117729</v>
      </c>
      <c r="E2635" s="11">
        <f t="shared" si="1242"/>
        <v>1005.7419500174697</v>
      </c>
      <c r="F2635" s="11">
        <f t="shared" si="1257"/>
        <v>549.77824515355189</v>
      </c>
      <c r="G2635" s="11">
        <f t="shared" si="1243"/>
        <v>840.57744302904598</v>
      </c>
      <c r="H2635" s="11">
        <f t="shared" si="1244"/>
        <v>712.31515369861904</v>
      </c>
      <c r="I2635" s="24">
        <f t="shared" si="1258"/>
        <v>549.77824515355189</v>
      </c>
      <c r="J2635" s="12">
        <f t="shared" si="1245"/>
        <v>0.16326750717505201</v>
      </c>
      <c r="K2635" s="24">
        <f t="shared" si="1246"/>
        <v>708.07166436033049</v>
      </c>
      <c r="L2635" s="12">
        <f t="shared" si="1259"/>
        <v>0.14369972882862872</v>
      </c>
      <c r="M2635" s="24">
        <f t="shared" si="1260"/>
        <v>840.57744302904598</v>
      </c>
      <c r="N2635" s="12">
        <f t="shared" si="1247"/>
        <v>0.54456877000552151</v>
      </c>
      <c r="O2635" s="24">
        <f t="shared" si="1248"/>
        <v>707.62471095694764</v>
      </c>
      <c r="P2635" s="12">
        <f t="shared" si="1261"/>
        <v>0.21466611505814209</v>
      </c>
      <c r="Q2635" s="24">
        <f t="shared" si="1262"/>
        <v>712.31515369861904</v>
      </c>
      <c r="R2635" s="12">
        <f t="shared" si="1249"/>
        <v>0.18080561893333172</v>
      </c>
      <c r="S2635" s="24">
        <f t="shared" si="1250"/>
        <v>1172.2128792766396</v>
      </c>
      <c r="T2635" s="12">
        <f t="shared" si="1263"/>
        <v>0.11427089837201584</v>
      </c>
      <c r="W2635" s="24">
        <f t="shared" si="1264"/>
        <v>918.58681282563884</v>
      </c>
      <c r="X2635" s="24">
        <f t="shared" si="1265"/>
        <v>650</v>
      </c>
      <c r="Y2635" s="13">
        <f t="shared" si="1251"/>
        <v>0.3504372951683225</v>
      </c>
      <c r="Z2635" s="24">
        <f t="shared" si="1252"/>
        <v>2178.8784297957704</v>
      </c>
      <c r="AA2635" s="24">
        <f t="shared" si="1253"/>
        <v>18274.548003271426</v>
      </c>
      <c r="AB2635" s="24">
        <f t="shared" si="1266"/>
        <v>840.57744302904598</v>
      </c>
      <c r="AC2635" s="24">
        <f t="shared" si="1267"/>
        <v>712.31515369861904</v>
      </c>
      <c r="AE2635" s="14">
        <f t="shared" si="1268"/>
        <v>218.08333333333334</v>
      </c>
      <c r="AF2635" s="24">
        <f t="shared" si="1272"/>
        <v>500</v>
      </c>
      <c r="AG2635" s="3">
        <f t="shared" si="1269"/>
        <v>-1</v>
      </c>
      <c r="AH2635" s="3">
        <f>IF(AC2635&lt;=450,AthetaR30_0,IF(AC2635&gt;=650,AthetaR30_2,(IF(AC2635&lt;=550,AthetaR30_0+(AthetaR30_1-AthetaR30_0)/100*(AC2635-450),AthetaR30_1+(AthetaR30_2-AthetaR30_1)/100*(AC2635-450)))))</f>
        <v>0</v>
      </c>
      <c r="AI2635" s="3">
        <f>IF(AD2635&lt;=450,AthetaR60_0,IF(AD2635&gt;=650,AthetaR60_2,(IF(AD2635&lt;=550,AthetaR60_0+(AthetaR60_1-AthetaR60_0)/100*(AD2635-450),AthetaR60_1+(AthetaR60_2-AthetaR60_1)/100*(AD2635-450)))))</f>
        <v>0.5</v>
      </c>
      <c r="AJ2635" s="3">
        <f>IF(AE2635&lt;=450,AthetaR90_0,IF(AE2635&gt;=650,AthetaR90_2,(IF(AE2635&lt;=550,AthetaR90_0+(AthetaR90_1-AthetaR90_0)/100*(AE2635-450),AthetaR90_1+(AthetaR90_2-AthetaR90_1)/100*(AE2635-450)))))</f>
        <v>1.3</v>
      </c>
      <c r="AK2635" s="3">
        <f>IF(AF2635&lt;=450,AthetaR120_0,IF(AF2635&gt;=650,AthetaR120_2,(IF(AF2635&lt;=550,AthetaR120_0+(AthetaR120_1-AthetaR120_0)/100*(AF2635-450),AthetaR120_1+(AthetaR120_2-AthetaR120_1)/100*(AF2635-450)))))</f>
        <v>1.54</v>
      </c>
      <c r="AL2635" s="24">
        <f t="shared" si="1270"/>
        <v>840.57744302904598</v>
      </c>
      <c r="AM2635" s="14">
        <f t="shared" si="1271"/>
        <v>682.49858070720802</v>
      </c>
    </row>
    <row r="2636" spans="2:39" x14ac:dyDescent="0.25">
      <c r="B2636" s="3">
        <f t="shared" si="1254"/>
        <v>13090</v>
      </c>
      <c r="C2636" s="14">
        <f t="shared" si="1255"/>
        <v>218.16666666666666</v>
      </c>
      <c r="D2636" s="11">
        <f t="shared" si="1256"/>
        <v>1138.5338645862578</v>
      </c>
      <c r="E2636" s="11">
        <f t="shared" si="1242"/>
        <v>1005.9557483661217</v>
      </c>
      <c r="F2636" s="11">
        <f t="shared" si="1257"/>
        <v>549.92194488238056</v>
      </c>
      <c r="G2636" s="11">
        <f t="shared" si="1243"/>
        <v>840.79210914410407</v>
      </c>
      <c r="H2636" s="11">
        <f t="shared" si="1244"/>
        <v>712.42942459699111</v>
      </c>
      <c r="I2636" s="24">
        <f t="shared" si="1258"/>
        <v>549.92194488238056</v>
      </c>
      <c r="J2636" s="12">
        <f t="shared" si="1245"/>
        <v>0.16323676234319501</v>
      </c>
      <c r="K2636" s="24">
        <f t="shared" si="1246"/>
        <v>708.20502613466954</v>
      </c>
      <c r="L2636" s="12">
        <f t="shared" si="1259"/>
        <v>0.14365318880012543</v>
      </c>
      <c r="M2636" s="24">
        <f t="shared" si="1260"/>
        <v>840.79210914410407</v>
      </c>
      <c r="N2636" s="12">
        <f t="shared" si="1247"/>
        <v>0.54481357700876509</v>
      </c>
      <c r="O2636" s="24">
        <f t="shared" si="1248"/>
        <v>707.3067462581572</v>
      </c>
      <c r="P2636" s="12">
        <f t="shared" si="1261"/>
        <v>0.21463354768797699</v>
      </c>
      <c r="Q2636" s="24">
        <f t="shared" si="1262"/>
        <v>712.42942459699111</v>
      </c>
      <c r="R2636" s="12">
        <f t="shared" si="1249"/>
        <v>0.18045736466069415</v>
      </c>
      <c r="S2636" s="24">
        <f t="shared" si="1250"/>
        <v>1174.4750653858987</v>
      </c>
      <c r="T2636" s="12">
        <f t="shared" si="1263"/>
        <v>0.11404840469404526</v>
      </c>
      <c r="W2636" s="24">
        <f t="shared" si="1264"/>
        <v>918.93725012080722</v>
      </c>
      <c r="X2636" s="24">
        <f t="shared" si="1265"/>
        <v>650</v>
      </c>
      <c r="Y2636" s="13">
        <f t="shared" si="1251"/>
        <v>0.35010075297264287</v>
      </c>
      <c r="Z2636" s="24">
        <f t="shared" si="1252"/>
        <v>2175.4624561328628</v>
      </c>
      <c r="AA2636" s="24">
        <f t="shared" si="1253"/>
        <v>18258.321544077266</v>
      </c>
      <c r="AB2636" s="24">
        <f t="shared" si="1266"/>
        <v>840.79210914410407</v>
      </c>
      <c r="AC2636" s="24">
        <f t="shared" si="1267"/>
        <v>712.42942459699111</v>
      </c>
      <c r="AE2636" s="14">
        <f t="shared" si="1268"/>
        <v>218.16666666666666</v>
      </c>
      <c r="AF2636" s="24">
        <f t="shared" si="1272"/>
        <v>500</v>
      </c>
      <c r="AG2636" s="3">
        <f t="shared" si="1269"/>
        <v>-1</v>
      </c>
      <c r="AH2636" s="3">
        <f>IF(AC2636&lt;=450,AthetaR30_0,IF(AC2636&gt;=650,AthetaR30_2,(IF(AC2636&lt;=550,AthetaR30_0+(AthetaR30_1-AthetaR30_0)/100*(AC2636-450),AthetaR30_1+(AthetaR30_2-AthetaR30_1)/100*(AC2636-450)))))</f>
        <v>0</v>
      </c>
      <c r="AI2636" s="3">
        <f>IF(AD2636&lt;=450,AthetaR60_0,IF(AD2636&gt;=650,AthetaR60_2,(IF(AD2636&lt;=550,AthetaR60_0+(AthetaR60_1-AthetaR60_0)/100*(AD2636-450),AthetaR60_1+(AthetaR60_2-AthetaR60_1)/100*(AD2636-450)))))</f>
        <v>0.5</v>
      </c>
      <c r="AJ2636" s="3">
        <f>IF(AE2636&lt;=450,AthetaR90_0,IF(AE2636&gt;=650,AthetaR90_2,(IF(AE2636&lt;=550,AthetaR90_0+(AthetaR90_1-AthetaR90_0)/100*(AE2636-450),AthetaR90_1+(AthetaR90_2-AthetaR90_1)/100*(AE2636-450)))))</f>
        <v>1.3</v>
      </c>
      <c r="AK2636" s="3">
        <f>IF(AF2636&lt;=450,AthetaR120_0,IF(AF2636&gt;=650,AthetaR120_2,(IF(AF2636&lt;=550,AthetaR120_0+(AthetaR120_1-AthetaR120_0)/100*(AF2636-450),AthetaR120_1+(AthetaR120_2-AthetaR120_1)/100*(AF2636-450)))))</f>
        <v>1.54</v>
      </c>
      <c r="AL2636" s="24">
        <f t="shared" si="1270"/>
        <v>840.79210914410407</v>
      </c>
      <c r="AM2636" s="14">
        <f t="shared" si="1271"/>
        <v>682.5831021924098</v>
      </c>
    </row>
    <row r="2637" spans="2:39" x14ac:dyDescent="0.25">
      <c r="B2637" s="3">
        <f t="shared" si="1254"/>
        <v>13095</v>
      </c>
      <c r="C2637" s="14">
        <f t="shared" si="1255"/>
        <v>218.25</v>
      </c>
      <c r="D2637" s="11">
        <f t="shared" si="1256"/>
        <v>1138.5910522191109</v>
      </c>
      <c r="E2637" s="11">
        <f t="shared" si="1242"/>
        <v>1006.1695467147738</v>
      </c>
      <c r="F2637" s="11">
        <f t="shared" si="1257"/>
        <v>550.06559807118072</v>
      </c>
      <c r="G2637" s="11">
        <f t="shared" si="1243"/>
        <v>841.00674269179206</v>
      </c>
      <c r="H2637" s="11">
        <f t="shared" si="1244"/>
        <v>712.54347300168513</v>
      </c>
      <c r="I2637" s="24">
        <f t="shared" si="1258"/>
        <v>550.06559807118072</v>
      </c>
      <c r="J2637" s="12">
        <f t="shared" si="1245"/>
        <v>0.1632060202796915</v>
      </c>
      <c r="K2637" s="24">
        <f t="shared" si="1246"/>
        <v>708.33842613945876</v>
      </c>
      <c r="L2637" s="12">
        <f t="shared" si="1259"/>
        <v>0.14360666382523105</v>
      </c>
      <c r="M2637" s="24">
        <f t="shared" si="1260"/>
        <v>841.00674269179206</v>
      </c>
      <c r="N2637" s="12">
        <f t="shared" si="1247"/>
        <v>0.54505761052516088</v>
      </c>
      <c r="O2637" s="24">
        <f t="shared" si="1248"/>
        <v>706.99007046255906</v>
      </c>
      <c r="P2637" s="12">
        <f t="shared" si="1261"/>
        <v>0.21460063238234384</v>
      </c>
      <c r="Q2637" s="24">
        <f t="shared" si="1262"/>
        <v>712.54347300168513</v>
      </c>
      <c r="R2637" s="12">
        <f t="shared" si="1249"/>
        <v>0.18010802412381846</v>
      </c>
      <c r="S2637" s="24">
        <f t="shared" si="1250"/>
        <v>1176.7530968721965</v>
      </c>
      <c r="T2637" s="12">
        <f t="shared" si="1263"/>
        <v>0.11382532621293397</v>
      </c>
      <c r="W2637" s="24">
        <f t="shared" si="1264"/>
        <v>919.28735087377981</v>
      </c>
      <c r="X2637" s="24">
        <f t="shared" si="1265"/>
        <v>650</v>
      </c>
      <c r="Y2637" s="13">
        <f t="shared" si="1251"/>
        <v>0.34976487148941698</v>
      </c>
      <c r="Z2637" s="24">
        <f t="shared" si="1252"/>
        <v>2172.0548960248493</v>
      </c>
      <c r="AA2637" s="24">
        <f t="shared" si="1253"/>
        <v>18242.12523410036</v>
      </c>
      <c r="AB2637" s="24">
        <f t="shared" si="1266"/>
        <v>841.00674269179206</v>
      </c>
      <c r="AC2637" s="24">
        <f t="shared" si="1267"/>
        <v>712.54347300168513</v>
      </c>
      <c r="AE2637" s="14">
        <f t="shared" si="1268"/>
        <v>218.25</v>
      </c>
      <c r="AF2637" s="24">
        <f t="shared" si="1272"/>
        <v>500</v>
      </c>
      <c r="AG2637" s="3">
        <f t="shared" si="1269"/>
        <v>-1</v>
      </c>
      <c r="AH2637" s="3">
        <f>IF(AC2637&lt;=450,AthetaR30_0,IF(AC2637&gt;=650,AthetaR30_2,(IF(AC2637&lt;=550,AthetaR30_0+(AthetaR30_1-AthetaR30_0)/100*(AC2637-450),AthetaR30_1+(AthetaR30_2-AthetaR30_1)/100*(AC2637-450)))))</f>
        <v>0</v>
      </c>
      <c r="AI2637" s="3">
        <f>IF(AD2637&lt;=450,AthetaR60_0,IF(AD2637&gt;=650,AthetaR60_2,(IF(AD2637&lt;=550,AthetaR60_0+(AthetaR60_1-AthetaR60_0)/100*(AD2637-450),AthetaR60_1+(AthetaR60_2-AthetaR60_1)/100*(AD2637-450)))))</f>
        <v>0.5</v>
      </c>
      <c r="AJ2637" s="3">
        <f>IF(AE2637&lt;=450,AthetaR90_0,IF(AE2637&gt;=650,AthetaR90_2,(IF(AE2637&lt;=550,AthetaR90_0+(AthetaR90_1-AthetaR90_0)/100*(AE2637-450),AthetaR90_1+(AthetaR90_2-AthetaR90_1)/100*(AE2637-450)))))</f>
        <v>1.3</v>
      </c>
      <c r="AK2637" s="3">
        <f>IF(AF2637&lt;=450,AthetaR120_0,IF(AF2637&gt;=650,AthetaR120_2,(IF(AF2637&lt;=550,AthetaR120_0+(AthetaR120_1-AthetaR120_0)/100*(AF2637-450),AthetaR120_1+(AthetaR120_2-AthetaR120_1)/100*(AF2637-450)))))</f>
        <v>1.54</v>
      </c>
      <c r="AL2637" s="24">
        <f t="shared" si="1270"/>
        <v>841.00674269179206</v>
      </c>
      <c r="AM2637" s="14">
        <f t="shared" si="1271"/>
        <v>682.66742648395723</v>
      </c>
    </row>
    <row r="2638" spans="2:39" x14ac:dyDescent="0.25">
      <c r="B2638" s="3">
        <f t="shared" si="1254"/>
        <v>13100</v>
      </c>
      <c r="C2638" s="14">
        <f t="shared" si="1255"/>
        <v>218.33333333333334</v>
      </c>
      <c r="D2638" s="11">
        <f t="shared" si="1256"/>
        <v>1138.648218032951</v>
      </c>
      <c r="E2638" s="11">
        <f t="shared" si="1242"/>
        <v>1006.3833450634258</v>
      </c>
      <c r="F2638" s="11">
        <f t="shared" si="1257"/>
        <v>550.20920473500598</v>
      </c>
      <c r="G2638" s="11">
        <f t="shared" si="1243"/>
        <v>841.22134332417443</v>
      </c>
      <c r="H2638" s="11">
        <f t="shared" si="1244"/>
        <v>712.65729832789805</v>
      </c>
      <c r="I2638" s="24">
        <f t="shared" si="1258"/>
        <v>550.20920473500598</v>
      </c>
      <c r="J2638" s="12">
        <f t="shared" si="1245"/>
        <v>0.16317528099386541</v>
      </c>
      <c r="K2638" s="24">
        <f t="shared" si="1246"/>
        <v>708.47186434903369</v>
      </c>
      <c r="L2638" s="12">
        <f t="shared" si="1259"/>
        <v>0.14356015390866525</v>
      </c>
      <c r="M2638" s="24">
        <f t="shared" si="1260"/>
        <v>841.22134332417443</v>
      </c>
      <c r="N2638" s="12">
        <f t="shared" si="1247"/>
        <v>0.54530087381256254</v>
      </c>
      <c r="O2638" s="24">
        <f t="shared" si="1248"/>
        <v>706.67467627017754</v>
      </c>
      <c r="P2638" s="12">
        <f t="shared" si="1261"/>
        <v>0.21456737103682871</v>
      </c>
      <c r="Q2638" s="24">
        <f t="shared" si="1262"/>
        <v>712.65729832789805</v>
      </c>
      <c r="R2638" s="12">
        <f t="shared" si="1249"/>
        <v>0.17975759604105454</v>
      </c>
      <c r="S2638" s="24">
        <f t="shared" si="1250"/>
        <v>1179.0471158216337</v>
      </c>
      <c r="T2638" s="12">
        <f t="shared" si="1263"/>
        <v>0.11360166185840964</v>
      </c>
      <c r="W2638" s="24">
        <f t="shared" si="1264"/>
        <v>919.63711574526928</v>
      </c>
      <c r="X2638" s="24">
        <f t="shared" si="1265"/>
        <v>650</v>
      </c>
      <c r="Y2638" s="13">
        <f t="shared" si="1251"/>
        <v>0.34942965072929361</v>
      </c>
      <c r="Z2638" s="24">
        <f t="shared" si="1252"/>
        <v>2168.6557329539141</v>
      </c>
      <c r="AA2638" s="24">
        <f t="shared" si="1253"/>
        <v>18225.959090480046</v>
      </c>
      <c r="AB2638" s="24">
        <f t="shared" si="1266"/>
        <v>841.22134332417443</v>
      </c>
      <c r="AC2638" s="24">
        <f t="shared" si="1267"/>
        <v>712.65729832789805</v>
      </c>
      <c r="AE2638" s="14">
        <f t="shared" si="1268"/>
        <v>218.33333333333334</v>
      </c>
      <c r="AF2638" s="24">
        <f t="shared" si="1272"/>
        <v>500</v>
      </c>
      <c r="AG2638" s="3">
        <f t="shared" si="1269"/>
        <v>-1</v>
      </c>
      <c r="AH2638" s="3">
        <f>IF(AC2638&lt;=450,AthetaR30_0,IF(AC2638&gt;=650,AthetaR30_2,(IF(AC2638&lt;=550,AthetaR30_0+(AthetaR30_1-AthetaR30_0)/100*(AC2638-450),AthetaR30_1+(AthetaR30_2-AthetaR30_1)/100*(AC2638-450)))))</f>
        <v>0</v>
      </c>
      <c r="AI2638" s="3">
        <f>IF(AD2638&lt;=450,AthetaR60_0,IF(AD2638&gt;=650,AthetaR60_2,(IF(AD2638&lt;=550,AthetaR60_0+(AthetaR60_1-AthetaR60_0)/100*(AD2638-450),AthetaR60_1+(AthetaR60_2-AthetaR60_1)/100*(AD2638-450)))))</f>
        <v>0.5</v>
      </c>
      <c r="AJ2638" s="3">
        <f>IF(AE2638&lt;=450,AthetaR90_0,IF(AE2638&gt;=650,AthetaR90_2,(IF(AE2638&lt;=550,AthetaR90_0+(AthetaR90_1-AthetaR90_0)/100*(AE2638-450),AthetaR90_1+(AthetaR90_2-AthetaR90_1)/100*(AE2638-450)))))</f>
        <v>1.3</v>
      </c>
      <c r="AK2638" s="3">
        <f>IF(AF2638&lt;=450,AthetaR120_0,IF(AF2638&gt;=650,AthetaR120_2,(IF(AF2638&lt;=550,AthetaR120_0+(AthetaR120_1-AthetaR120_0)/100*(AF2638-450),AthetaR120_1+(AthetaR120_2-AthetaR120_1)/100*(AF2638-450)))))</f>
        <v>1.54</v>
      </c>
      <c r="AL2638" s="24">
        <f t="shared" si="1270"/>
        <v>841.22134332417443</v>
      </c>
      <c r="AM2638" s="14">
        <f t="shared" si="1271"/>
        <v>682.75155300938457</v>
      </c>
    </row>
    <row r="2639" spans="2:39" x14ac:dyDescent="0.25">
      <c r="B2639" s="3">
        <f t="shared" si="1254"/>
        <v>13105</v>
      </c>
      <c r="C2639" s="14">
        <f t="shared" si="1255"/>
        <v>218.41666666666666</v>
      </c>
      <c r="D2639" s="11">
        <f t="shared" si="1256"/>
        <v>1138.7053620444203</v>
      </c>
      <c r="E2639" s="11">
        <f t="shared" si="1242"/>
        <v>1006.5971434120779</v>
      </c>
      <c r="F2639" s="11">
        <f t="shared" si="1257"/>
        <v>550.35276488891463</v>
      </c>
      <c r="G2639" s="11">
        <f t="shared" si="1243"/>
        <v>841.43591069521131</v>
      </c>
      <c r="H2639" s="11">
        <f t="shared" si="1244"/>
        <v>712.77089998975646</v>
      </c>
      <c r="I2639" s="24">
        <f t="shared" si="1258"/>
        <v>550.35276488891463</v>
      </c>
      <c r="J2639" s="12">
        <f t="shared" si="1245"/>
        <v>0.16314454449503116</v>
      </c>
      <c r="K2639" s="24">
        <f t="shared" si="1246"/>
        <v>708.6053407377176</v>
      </c>
      <c r="L2639" s="12">
        <f t="shared" si="1259"/>
        <v>0.14351365905515942</v>
      </c>
      <c r="M2639" s="24">
        <f t="shared" si="1260"/>
        <v>841.43591069521131</v>
      </c>
      <c r="N2639" s="12">
        <f t="shared" si="1247"/>
        <v>0.54554337011272946</v>
      </c>
      <c r="O2639" s="24">
        <f t="shared" si="1248"/>
        <v>706.36055643332247</v>
      </c>
      <c r="P2639" s="12">
        <f t="shared" si="1261"/>
        <v>0.21453376553720355</v>
      </c>
      <c r="Q2639" s="24">
        <f t="shared" si="1262"/>
        <v>712.77089998975646</v>
      </c>
      <c r="R2639" s="12">
        <f t="shared" si="1249"/>
        <v>0.17940607917183612</v>
      </c>
      <c r="S2639" s="24">
        <f t="shared" si="1250"/>
        <v>1181.3572658049998</v>
      </c>
      <c r="T2639" s="12">
        <f t="shared" si="1263"/>
        <v>0.11337741058015441</v>
      </c>
      <c r="W2639" s="24">
        <f t="shared" si="1264"/>
        <v>919.98654539599863</v>
      </c>
      <c r="X2639" s="24">
        <f t="shared" si="1265"/>
        <v>650</v>
      </c>
      <c r="Y2639" s="13">
        <f t="shared" si="1251"/>
        <v>0.34909509069583966</v>
      </c>
      <c r="Z2639" s="24">
        <f t="shared" si="1252"/>
        <v>2165.2649504019819</v>
      </c>
      <c r="AA2639" s="24">
        <f t="shared" si="1253"/>
        <v>18209.823129942582</v>
      </c>
      <c r="AB2639" s="24">
        <f t="shared" si="1266"/>
        <v>841.43591069521131</v>
      </c>
      <c r="AC2639" s="24">
        <f t="shared" si="1267"/>
        <v>712.77089998975646</v>
      </c>
      <c r="AE2639" s="14">
        <f t="shared" si="1268"/>
        <v>218.41666666666666</v>
      </c>
      <c r="AF2639" s="24">
        <f t="shared" si="1272"/>
        <v>500</v>
      </c>
      <c r="AG2639" s="3">
        <f t="shared" si="1269"/>
        <v>-1</v>
      </c>
      <c r="AH2639" s="3">
        <f>IF(AC2639&lt;=450,AthetaR30_0,IF(AC2639&gt;=650,AthetaR30_2,(IF(AC2639&lt;=550,AthetaR30_0+(AthetaR30_1-AthetaR30_0)/100*(AC2639-450),AthetaR30_1+(AthetaR30_2-AthetaR30_1)/100*(AC2639-450)))))</f>
        <v>0</v>
      </c>
      <c r="AI2639" s="3">
        <f>IF(AD2639&lt;=450,AthetaR60_0,IF(AD2639&gt;=650,AthetaR60_2,(IF(AD2639&lt;=550,AthetaR60_0+(AthetaR60_1-AthetaR60_0)/100*(AD2639-450),AthetaR60_1+(AthetaR60_2-AthetaR60_1)/100*(AD2639-450)))))</f>
        <v>0.5</v>
      </c>
      <c r="AJ2639" s="3">
        <f>IF(AE2639&lt;=450,AthetaR90_0,IF(AE2639&gt;=650,AthetaR90_2,(IF(AE2639&lt;=550,AthetaR90_0+(AthetaR90_1-AthetaR90_0)/100*(AE2639-450),AthetaR90_1+(AthetaR90_2-AthetaR90_1)/100*(AE2639-450)))))</f>
        <v>1.3</v>
      </c>
      <c r="AK2639" s="3">
        <f>IF(AF2639&lt;=450,AthetaR120_0,IF(AF2639&gt;=650,AthetaR120_2,(IF(AF2639&lt;=550,AthetaR120_0+(AthetaR120_1-AthetaR120_0)/100*(AF2639-450),AthetaR120_1+(AthetaR120_2-AthetaR120_1)/100*(AF2639-450)))))</f>
        <v>1.54</v>
      </c>
      <c r="AL2639" s="24">
        <f t="shared" si="1270"/>
        <v>841.43591069521131</v>
      </c>
      <c r="AM2639" s="14">
        <f t="shared" si="1271"/>
        <v>682.83548119520697</v>
      </c>
    </row>
    <row r="2640" spans="2:39" x14ac:dyDescent="0.25">
      <c r="B2640" s="3">
        <f t="shared" si="1254"/>
        <v>13110</v>
      </c>
      <c r="C2640" s="14">
        <f t="shared" si="1255"/>
        <v>218.5</v>
      </c>
      <c r="D2640" s="11">
        <f t="shared" si="1256"/>
        <v>1138.7624842701432</v>
      </c>
      <c r="E2640" s="11">
        <f t="shared" si="1242"/>
        <v>1006.81094176073</v>
      </c>
      <c r="F2640" s="11">
        <f t="shared" si="1257"/>
        <v>550.49627854796984</v>
      </c>
      <c r="G2640" s="11">
        <f t="shared" si="1243"/>
        <v>841.65044446074853</v>
      </c>
      <c r="H2640" s="11">
        <f t="shared" si="1244"/>
        <v>712.8842774003366</v>
      </c>
      <c r="I2640" s="24">
        <f t="shared" si="1258"/>
        <v>550.49627854796984</v>
      </c>
      <c r="J2640" s="12">
        <f t="shared" si="1245"/>
        <v>0.16311381079249351</v>
      </c>
      <c r="K2640" s="24">
        <f t="shared" si="1246"/>
        <v>708.73885527982168</v>
      </c>
      <c r="L2640" s="12">
        <f t="shared" si="1259"/>
        <v>0.14346717926938243</v>
      </c>
      <c r="M2640" s="24">
        <f t="shared" si="1260"/>
        <v>841.65044446074853</v>
      </c>
      <c r="N2640" s="12">
        <f t="shared" si="1247"/>
        <v>0.54578510265140956</v>
      </c>
      <c r="O2640" s="24">
        <f t="shared" si="1248"/>
        <v>706.04770375614135</v>
      </c>
      <c r="P2640" s="12">
        <f t="shared" si="1261"/>
        <v>0.21449981775922899</v>
      </c>
      <c r="Q2640" s="24">
        <f t="shared" si="1262"/>
        <v>712.8842774003366</v>
      </c>
      <c r="R2640" s="12">
        <f t="shared" si="1249"/>
        <v>0.17905347231738988</v>
      </c>
      <c r="S2640" s="24">
        <f t="shared" si="1250"/>
        <v>1183.6836918948234</v>
      </c>
      <c r="T2640" s="12">
        <f t="shared" si="1263"/>
        <v>0.11315257134812641</v>
      </c>
      <c r="W2640" s="24">
        <f t="shared" si="1264"/>
        <v>920.3356404866945</v>
      </c>
      <c r="X2640" s="24">
        <f t="shared" si="1265"/>
        <v>650</v>
      </c>
      <c r="Y2640" s="13">
        <f t="shared" si="1251"/>
        <v>0.34876119138556649</v>
      </c>
      <c r="Z2640" s="24">
        <f t="shared" si="1252"/>
        <v>2161.8825318508871</v>
      </c>
      <c r="AA2640" s="24">
        <f t="shared" si="1253"/>
        <v>18193.717368802518</v>
      </c>
      <c r="AB2640" s="24">
        <f t="shared" si="1266"/>
        <v>841.65044446074853</v>
      </c>
      <c r="AC2640" s="24">
        <f t="shared" si="1267"/>
        <v>712.8842774003366</v>
      </c>
      <c r="AE2640" s="14">
        <f t="shared" si="1268"/>
        <v>218.5</v>
      </c>
      <c r="AF2640" s="24">
        <f t="shared" si="1272"/>
        <v>500</v>
      </c>
      <c r="AG2640" s="3">
        <f t="shared" si="1269"/>
        <v>-1</v>
      </c>
      <c r="AH2640" s="3">
        <f>IF(AC2640&lt;=450,AthetaR30_0,IF(AC2640&gt;=650,AthetaR30_2,(IF(AC2640&lt;=550,AthetaR30_0+(AthetaR30_1-AthetaR30_0)/100*(AC2640-450),AthetaR30_1+(AthetaR30_2-AthetaR30_1)/100*(AC2640-450)))))</f>
        <v>0</v>
      </c>
      <c r="AI2640" s="3">
        <f>IF(AD2640&lt;=450,AthetaR60_0,IF(AD2640&gt;=650,AthetaR60_2,(IF(AD2640&lt;=550,AthetaR60_0+(AthetaR60_1-AthetaR60_0)/100*(AD2640-450),AthetaR60_1+(AthetaR60_2-AthetaR60_1)/100*(AD2640-450)))))</f>
        <v>0.5</v>
      </c>
      <c r="AJ2640" s="3">
        <f>IF(AE2640&lt;=450,AthetaR90_0,IF(AE2640&gt;=650,AthetaR90_2,(IF(AE2640&lt;=550,AthetaR90_0+(AthetaR90_1-AthetaR90_0)/100*(AE2640-450),AthetaR90_1+(AthetaR90_2-AthetaR90_1)/100*(AE2640-450)))))</f>
        <v>1.3</v>
      </c>
      <c r="AK2640" s="3">
        <f>IF(AF2640&lt;=450,AthetaR120_0,IF(AF2640&gt;=650,AthetaR120_2,(IF(AF2640&lt;=550,AthetaR120_0+(AthetaR120_1-AthetaR120_0)/100*(AF2640-450),AthetaR120_1+(AthetaR120_2-AthetaR120_1)/100*(AF2640-450)))))</f>
        <v>1.54</v>
      </c>
      <c r="AL2640" s="24">
        <f t="shared" si="1270"/>
        <v>841.65044446074853</v>
      </c>
      <c r="AM2640" s="14">
        <f t="shared" si="1271"/>
        <v>682.91921046694017</v>
      </c>
    </row>
    <row r="2641" spans="2:39" x14ac:dyDescent="0.25">
      <c r="B2641" s="3">
        <f t="shared" si="1254"/>
        <v>13115</v>
      </c>
      <c r="C2641" s="14">
        <f t="shared" si="1255"/>
        <v>218.58333333333334</v>
      </c>
      <c r="D2641" s="11">
        <f t="shared" si="1256"/>
        <v>1138.8195847267248</v>
      </c>
      <c r="E2641" s="11">
        <f t="shared" si="1242"/>
        <v>1007.0247401093822</v>
      </c>
      <c r="F2641" s="11">
        <f t="shared" si="1257"/>
        <v>550.63974572723919</v>
      </c>
      <c r="G2641" s="11">
        <f t="shared" si="1243"/>
        <v>841.86494427850778</v>
      </c>
      <c r="H2641" s="11">
        <f t="shared" si="1244"/>
        <v>712.99742997168471</v>
      </c>
      <c r="I2641" s="24">
        <f t="shared" si="1258"/>
        <v>550.63974572723919</v>
      </c>
      <c r="J2641" s="12">
        <f t="shared" si="1245"/>
        <v>0.16308307989554791</v>
      </c>
      <c r="K2641" s="24">
        <f t="shared" si="1246"/>
        <v>708.87240794964418</v>
      </c>
      <c r="L2641" s="12">
        <f t="shared" si="1259"/>
        <v>0.1434207145560116</v>
      </c>
      <c r="M2641" s="24">
        <f t="shared" si="1260"/>
        <v>841.86494427850778</v>
      </c>
      <c r="N2641" s="12">
        <f t="shared" si="1247"/>
        <v>0.54602607463842012</v>
      </c>
      <c r="O2641" s="24">
        <f t="shared" si="1248"/>
        <v>705.73611109417732</v>
      </c>
      <c r="P2641" s="12">
        <f t="shared" si="1261"/>
        <v>0.21446552956894921</v>
      </c>
      <c r="Q2641" s="24">
        <f t="shared" si="1262"/>
        <v>712.99742997168471</v>
      </c>
      <c r="R2641" s="12">
        <f t="shared" si="1249"/>
        <v>0.17869977432144973</v>
      </c>
      <c r="S2641" s="24">
        <f t="shared" si="1250"/>
        <v>1186.0265406826297</v>
      </c>
      <c r="T2641" s="12">
        <f t="shared" si="1263"/>
        <v>0.11292714315304557</v>
      </c>
      <c r="W2641" s="24">
        <f t="shared" si="1264"/>
        <v>920.68440167808012</v>
      </c>
      <c r="X2641" s="24">
        <f t="shared" si="1265"/>
        <v>650</v>
      </c>
      <c r="Y2641" s="13">
        <f t="shared" si="1251"/>
        <v>0.34842795278795402</v>
      </c>
      <c r="Z2641" s="24">
        <f t="shared" si="1252"/>
        <v>2158.5084607825506</v>
      </c>
      <c r="AA2641" s="24">
        <f t="shared" si="1253"/>
        <v>18177.64182296392</v>
      </c>
      <c r="AB2641" s="24">
        <f t="shared" si="1266"/>
        <v>841.86494427850778</v>
      </c>
      <c r="AC2641" s="24">
        <f t="shared" si="1267"/>
        <v>712.99742997168471</v>
      </c>
      <c r="AE2641" s="14">
        <f t="shared" si="1268"/>
        <v>218.58333333333334</v>
      </c>
      <c r="AF2641" s="24">
        <f t="shared" si="1272"/>
        <v>500</v>
      </c>
      <c r="AG2641" s="3">
        <f t="shared" si="1269"/>
        <v>-1</v>
      </c>
      <c r="AH2641" s="3">
        <f>IF(AC2641&lt;=450,AthetaR30_0,IF(AC2641&gt;=650,AthetaR30_2,(IF(AC2641&lt;=550,AthetaR30_0+(AthetaR30_1-AthetaR30_0)/100*(AC2641-450),AthetaR30_1+(AthetaR30_2-AthetaR30_1)/100*(AC2641-450)))))</f>
        <v>0</v>
      </c>
      <c r="AI2641" s="3">
        <f>IF(AD2641&lt;=450,AthetaR60_0,IF(AD2641&gt;=650,AthetaR60_2,(IF(AD2641&lt;=550,AthetaR60_0+(AthetaR60_1-AthetaR60_0)/100*(AD2641-450),AthetaR60_1+(AthetaR60_2-AthetaR60_1)/100*(AD2641-450)))))</f>
        <v>0.5</v>
      </c>
      <c r="AJ2641" s="3">
        <f>IF(AE2641&lt;=450,AthetaR90_0,IF(AE2641&gt;=650,AthetaR90_2,(IF(AE2641&lt;=550,AthetaR90_0+(AthetaR90_1-AthetaR90_0)/100*(AE2641-450),AthetaR90_1+(AthetaR90_2-AthetaR90_1)/100*(AE2641-450)))))</f>
        <v>1.3</v>
      </c>
      <c r="AK2641" s="3">
        <f>IF(AF2641&lt;=450,AthetaR120_0,IF(AF2641&gt;=650,AthetaR120_2,(IF(AF2641&lt;=550,AthetaR120_0+(AthetaR120_1-AthetaR120_0)/100*(AF2641-450),AthetaR120_1+(AthetaR120_2-AthetaR120_1)/100*(AF2641-450)))))</f>
        <v>1.54</v>
      </c>
      <c r="AL2641" s="24">
        <f t="shared" si="1270"/>
        <v>841.86494427850778</v>
      </c>
      <c r="AM2641" s="14">
        <f t="shared" si="1271"/>
        <v>683.00274024912005</v>
      </c>
    </row>
    <row r="2642" spans="2:39" x14ac:dyDescent="0.25">
      <c r="B2642" s="3">
        <f t="shared" si="1254"/>
        <v>13120</v>
      </c>
      <c r="C2642" s="14">
        <f t="shared" si="1255"/>
        <v>218.66666666666666</v>
      </c>
      <c r="D2642" s="11">
        <f t="shared" si="1256"/>
        <v>1138.876663430751</v>
      </c>
      <c r="E2642" s="11">
        <f t="shared" ref="E2642:E2705" si="1273">IF(B2642&lt;=40*60,20+345*CRed_1*LOG(8*C2642+1,10),ThetaG40+(ThetaG120-ThetaG40)/80*(C2642-40))</f>
        <v>1007.2385384580341</v>
      </c>
      <c r="F2642" s="11">
        <f t="shared" si="1257"/>
        <v>550.78316644179517</v>
      </c>
      <c r="G2642" s="11">
        <f t="shared" ref="G2642:G2705" si="1274">M2642</f>
        <v>842.07940980807678</v>
      </c>
      <c r="H2642" s="11">
        <f t="shared" ref="H2642:H2705" si="1275">Q2642</f>
        <v>713.11035711483771</v>
      </c>
      <c r="I2642" s="24">
        <f t="shared" si="1258"/>
        <v>550.78316644179517</v>
      </c>
      <c r="J2642" s="12">
        <f t="shared" ref="J2642:J2705" si="1276">Cp*RhoP/(K2642*RhoA)*dP/1000*MassivSS</f>
        <v>0.16305235181348038</v>
      </c>
      <c r="K2642" s="24">
        <f t="shared" ref="K2642:K2705" si="1277">IF(I2642&lt;600,425+0.773*I2642-1.69/1000*I2642^2+2.22/1000^2*I2642^3,IF(I2642&lt;735,666+13002/(738-I2642),IF(I2642&lt;900,545+17820/(I2642-731),650)))</f>
        <v>709.00599872147086</v>
      </c>
      <c r="L2642" s="12">
        <f t="shared" si="1259"/>
        <v>0.14337426491970268</v>
      </c>
      <c r="M2642" s="24">
        <f t="shared" si="1260"/>
        <v>842.07940980807678</v>
      </c>
      <c r="N2642" s="12">
        <f t="shared" ref="N2642:N2705" si="1278">Cp*RhoP/(O2642*RhoA)*dP/1000*MassivW</f>
        <v>0.54626628926773024</v>
      </c>
      <c r="O2642" s="24">
        <f t="shared" ref="O2642:O2705" si="1279">IF(M2642&lt;600,425+0.773*M2642-1.69/1000*M2642^2+2.22/1000^2*M2642^3,IF(M2642&lt;735,666+13002/(738-M2642),IF(M2642&lt;900,545+17820/(M2642-731),650)))</f>
        <v>705.4257713539298</v>
      </c>
      <c r="P2642" s="12">
        <f t="shared" si="1261"/>
        <v>0.21443090282264496</v>
      </c>
      <c r="Q2642" s="24">
        <f t="shared" si="1262"/>
        <v>713.11035711483771</v>
      </c>
      <c r="R2642" s="12">
        <f t="shared" ref="R2642:R2705" si="1280">Cp*RhoP/(S2642*RhoA)*dP/1000*MassivSI</f>
        <v>0.17834498407097801</v>
      </c>
      <c r="S2642" s="24">
        <f t="shared" ref="S2642:S2705" si="1281">IF(Q2642&lt;600,425+0.773*Q2642-1.69/1000*Q2642^2+2.22/1000^2*Q2642^3,IF(Q2642&lt;735,666+13002/(738-Q2642),IF(Q2642&lt;900,545+17820/(Q2642-731),650)))</f>
        <v>1188.3859602964017</v>
      </c>
      <c r="T2642" s="12">
        <f t="shared" si="1263"/>
        <v>0.11270112500677258</v>
      </c>
      <c r="W2642" s="24">
        <f t="shared" si="1264"/>
        <v>921.03282963086804</v>
      </c>
      <c r="X2642" s="24">
        <f t="shared" si="1265"/>
        <v>650</v>
      </c>
      <c r="Y2642" s="13">
        <f t="shared" ref="Y2642:Y2705" si="1282">MAX(MassivSSCO/(X2642*RhoA)*DeltaT*(Z2642+AA2642),L2642)</f>
        <v>0.34809537488547754</v>
      </c>
      <c r="Z2642" s="24">
        <f t="shared" ref="Z2642:Z2705" si="1283">AlphaC*(E2642-W2642)</f>
        <v>2155.1427206791514</v>
      </c>
      <c r="AA2642" s="24">
        <f t="shared" ref="AA2642:AA2705" si="1284">Phi*EpsilonF*0.7*Botzman/10^8*EpsilonA*((E2642+273)^4-(W2642+273)^4)</f>
        <v>18161.596507921779</v>
      </c>
      <c r="AB2642" s="24">
        <f t="shared" si="1266"/>
        <v>842.07940980807678</v>
      </c>
      <c r="AC2642" s="24">
        <f t="shared" si="1267"/>
        <v>713.11035711483771</v>
      </c>
      <c r="AE2642" s="14">
        <f t="shared" si="1268"/>
        <v>218.66666666666666</v>
      </c>
      <c r="AF2642" s="24">
        <f t="shared" si="1272"/>
        <v>500</v>
      </c>
      <c r="AG2642" s="3">
        <f t="shared" si="1269"/>
        <v>-1</v>
      </c>
      <c r="AH2642" s="3">
        <f>IF(AC2642&lt;=450,AthetaR30_0,IF(AC2642&gt;=650,AthetaR30_2,(IF(AC2642&lt;=550,AthetaR30_0+(AthetaR30_1-AthetaR30_0)/100*(AC2642-450),AthetaR30_1+(AthetaR30_2-AthetaR30_1)/100*(AC2642-450)))))</f>
        <v>0</v>
      </c>
      <c r="AI2642" s="3">
        <f>IF(AD2642&lt;=450,AthetaR60_0,IF(AD2642&gt;=650,AthetaR60_2,(IF(AD2642&lt;=550,AthetaR60_0+(AthetaR60_1-AthetaR60_0)/100*(AD2642-450),AthetaR60_1+(AthetaR60_2-AthetaR60_1)/100*(AD2642-450)))))</f>
        <v>0.5</v>
      </c>
      <c r="AJ2642" s="3">
        <f>IF(AE2642&lt;=450,AthetaR90_0,IF(AE2642&gt;=650,AthetaR90_2,(IF(AE2642&lt;=550,AthetaR90_0+(AthetaR90_1-AthetaR90_0)/100*(AE2642-450),AthetaR90_1+(AthetaR90_2-AthetaR90_1)/100*(AE2642-450)))))</f>
        <v>1.3</v>
      </c>
      <c r="AK2642" s="3">
        <f>IF(AF2642&lt;=450,AthetaR120_0,IF(AF2642&gt;=650,AthetaR120_2,(IF(AF2642&lt;=550,AthetaR120_0+(AthetaR120_1-AthetaR120_0)/100*(AF2642-450),AthetaR120_1+(AthetaR120_2-AthetaR120_1)/100*(AF2642-450)))))</f>
        <v>1.54</v>
      </c>
      <c r="AL2642" s="24">
        <f t="shared" si="1270"/>
        <v>842.07940980807678</v>
      </c>
      <c r="AM2642" s="14">
        <f t="shared" si="1271"/>
        <v>683.08606996532376</v>
      </c>
    </row>
    <row r="2643" spans="2:39" x14ac:dyDescent="0.25">
      <c r="B2643" s="3">
        <f t="shared" ref="B2643:B2706" si="1285">B2642+DeltaT</f>
        <v>13125</v>
      </c>
      <c r="C2643" s="14">
        <f t="shared" ref="C2643:C2706" si="1286">B2643/60</f>
        <v>218.75</v>
      </c>
      <c r="D2643" s="11">
        <f t="shared" ref="D2643:D2706" si="1287">20+345*LOG(8*C2643+1,10)</f>
        <v>1138.9337203987889</v>
      </c>
      <c r="E2643" s="11">
        <f t="shared" si="1273"/>
        <v>1007.4523368066863</v>
      </c>
      <c r="F2643" s="11">
        <f t="shared" ref="F2643:F2706" si="1288">I2643</f>
        <v>550.92654070671483</v>
      </c>
      <c r="G2643" s="11">
        <f t="shared" si="1274"/>
        <v>842.29384071089942</v>
      </c>
      <c r="H2643" s="11">
        <f t="shared" si="1275"/>
        <v>713.22305823984448</v>
      </c>
      <c r="I2643" s="24">
        <f t="shared" ref="I2643:I2706" si="1289">I2642+IF(Limit=Oui,MAX(0,L2642),L2642)</f>
        <v>550.92654070671483</v>
      </c>
      <c r="J2643" s="12">
        <f t="shared" si="1276"/>
        <v>0.16302162655556696</v>
      </c>
      <c r="K2643" s="24">
        <f t="shared" si="1277"/>
        <v>709.13962756957608</v>
      </c>
      <c r="L2643" s="12">
        <f t="shared" ref="L2643:L2706" si="1290">LambdaP*MassivSS/(dP/1000)/(K2643*RhoA)/(1+J2643/3)*(D2643-I2643)*DeltaT-(EXP(J2643/10)-1)*(D2643-D2642)</f>
        <v>0.14332783036509347</v>
      </c>
      <c r="M2643" s="24">
        <f t="shared" ref="M2643:M2706" si="1291">M2642+IF(Limit=Oui,MAX(0,P2642),P2642)</f>
        <v>842.29384071089942</v>
      </c>
      <c r="N2643" s="12">
        <f t="shared" si="1278"/>
        <v>0.5465057497175414</v>
      </c>
      <c r="O2643" s="24">
        <f t="shared" si="1279"/>
        <v>705.11667749242133</v>
      </c>
      <c r="P2643" s="12">
        <f t="shared" ref="P2643:P2706" si="1292">LambdaP*MassivW/(dP/1000)/(O2643*RhoA)/(1+N2643/3)*(D2643-M2643)*DeltaT-(EXP(N2643/10)-1)*(D2643-D2642)</f>
        <v>0.21439593936690018</v>
      </c>
      <c r="Q2643" s="24">
        <f t="shared" ref="Q2643:Q2706" si="1293">Q2642+IF(Limit=Oui,MAX(0,T2642),T2642)</f>
        <v>713.22305823984448</v>
      </c>
      <c r="R2643" s="12">
        <f t="shared" si="1280"/>
        <v>0.17798910049689246</v>
      </c>
      <c r="S2643" s="24">
        <f t="shared" si="1281"/>
        <v>1190.7621004182556</v>
      </c>
      <c r="T2643" s="12">
        <f t="shared" ref="T2643:T2706" si="1294">LambdaP*MassivSI/(dP/1000)/(S2643*RhoA)/(1+R2643/3)*(D2643-Q2643)*DeltaT-(EXP(R2643/10)-1)*(D2643-D2642)</f>
        <v>0.11247451594272925</v>
      </c>
      <c r="W2643" s="24">
        <f t="shared" ref="W2643:W2706" si="1295">W2642+IF(Limit=Oui,MAX(0,Y2642),Y2642)</f>
        <v>921.38092500575351</v>
      </c>
      <c r="X2643" s="24">
        <f t="shared" ref="X2643:X2706" si="1296">IF(W2643&lt;600,425+0.773*W2643-1.69/1000*W2643^2+2.22/1000^2*W2643^3,IF(W2643&lt;735,666+13002/(738-W2643),IF(W2643&lt;900,545+17820/(W2643-731),650)))</f>
        <v>650</v>
      </c>
      <c r="Y2643" s="13">
        <f t="shared" si="1282"/>
        <v>0.34776345765363775</v>
      </c>
      <c r="Z2643" s="24">
        <f t="shared" si="1283"/>
        <v>2151.7852950233191</v>
      </c>
      <c r="AA2643" s="24">
        <f t="shared" si="1284"/>
        <v>18145.581438763547</v>
      </c>
      <c r="AB2643" s="24">
        <f t="shared" ref="AB2643:AB2706" si="1297">MAX(M2643,AVERAGE(W2643,AC2643))</f>
        <v>842.29384071089942</v>
      </c>
      <c r="AC2643" s="24">
        <f t="shared" ref="AC2643:AC2706" si="1298">Q2643</f>
        <v>713.22305823984448</v>
      </c>
      <c r="AE2643" s="14">
        <f t="shared" ref="AE2643:AE2706" si="1299">C2643</f>
        <v>218.75</v>
      </c>
      <c r="AF2643" s="24">
        <f t="shared" si="1272"/>
        <v>500</v>
      </c>
      <c r="AG2643" s="3">
        <f t="shared" ref="AG2643:AG2706" si="1300">IF(C2643&lt;=30,AH2643,IF(C2643&lt;=60,AI2643,IF(C2643&lt;=90,AJ2643,IF(C2643&lt;=120,AK2643,-1))))</f>
        <v>-1</v>
      </c>
      <c r="AH2643" s="3">
        <f>IF(AC2643&lt;=450,AthetaR30_0,IF(AC2643&gt;=650,AthetaR30_2,(IF(AC2643&lt;=550,AthetaR30_0+(AthetaR30_1-AthetaR30_0)/100*(AC2643-450),AthetaR30_1+(AthetaR30_2-AthetaR30_1)/100*(AC2643-450)))))</f>
        <v>0</v>
      </c>
      <c r="AI2643" s="3">
        <f>IF(AD2643&lt;=450,AthetaR60_0,IF(AD2643&gt;=650,AthetaR60_2,(IF(AD2643&lt;=550,AthetaR60_0+(AthetaR60_1-AthetaR60_0)/100*(AD2643-450),AthetaR60_1+(AthetaR60_2-AthetaR60_1)/100*(AD2643-450)))))</f>
        <v>0.5</v>
      </c>
      <c r="AJ2643" s="3">
        <f>IF(AE2643&lt;=450,AthetaR90_0,IF(AE2643&gt;=650,AthetaR90_2,(IF(AE2643&lt;=550,AthetaR90_0+(AthetaR90_1-AthetaR90_0)/100*(AE2643-450),AthetaR90_1+(AthetaR90_2-AthetaR90_1)/100*(AE2643-450)))))</f>
        <v>1.3</v>
      </c>
      <c r="AK2643" s="3">
        <f>IF(AF2643&lt;=450,AthetaR120_0,IF(AF2643&gt;=650,AthetaR120_2,(IF(AF2643&lt;=550,AthetaR120_0+(AthetaR120_1-AthetaR120_0)/100*(AF2643-450),AthetaR120_1+(AthetaR120_2-AthetaR120_1)/100*(AF2643-450)))))</f>
        <v>1.54</v>
      </c>
      <c r="AL2643" s="24">
        <f t="shared" ref="AL2643:AL2706" si="1301">MAX(M2643,AVERAGE(W2643,AM2643))</f>
        <v>842.29384071089942</v>
      </c>
      <c r="AM2643" s="14">
        <f t="shared" ref="AM2643:AM2706" si="1302">IF(W2643&gt;=AF2643,(1+(W2643-AF2643)*AG2643/10000)*AC2643,AC2643)</f>
        <v>683.16919903819064</v>
      </c>
    </row>
    <row r="2644" spans="2:39" x14ac:dyDescent="0.25">
      <c r="B2644" s="3">
        <f t="shared" si="1285"/>
        <v>13130</v>
      </c>
      <c r="C2644" s="14">
        <f t="shared" si="1286"/>
        <v>218.83333333333334</v>
      </c>
      <c r="D2644" s="11">
        <f t="shared" si="1287"/>
        <v>1138.9907556473863</v>
      </c>
      <c r="E2644" s="11">
        <f t="shared" si="1273"/>
        <v>1007.6661351553385</v>
      </c>
      <c r="F2644" s="11">
        <f t="shared" si="1288"/>
        <v>551.06986853707997</v>
      </c>
      <c r="G2644" s="11">
        <f t="shared" si="1274"/>
        <v>842.50823665026633</v>
      </c>
      <c r="H2644" s="11">
        <f t="shared" si="1275"/>
        <v>713.3355327557872</v>
      </c>
      <c r="I2644" s="24">
        <f t="shared" si="1289"/>
        <v>551.06986853707997</v>
      </c>
      <c r="J2644" s="12">
        <f t="shared" si="1276"/>
        <v>0.16299090413107459</v>
      </c>
      <c r="K2644" s="24">
        <f t="shared" si="1277"/>
        <v>709.27329446822137</v>
      </c>
      <c r="L2644" s="12">
        <f t="shared" si="1290"/>
        <v>0.14328141089680044</v>
      </c>
      <c r="M2644" s="24">
        <f t="shared" si="1291"/>
        <v>842.50823665026633</v>
      </c>
      <c r="N2644" s="12">
        <f t="shared" si="1278"/>
        <v>0.54674445915036851</v>
      </c>
      <c r="O2644" s="24">
        <f t="shared" si="1279"/>
        <v>704.80882251676644</v>
      </c>
      <c r="P2644" s="12">
        <f t="shared" si="1292"/>
        <v>0.21436064103864358</v>
      </c>
      <c r="Q2644" s="24">
        <f t="shared" si="1293"/>
        <v>713.3355327557872</v>
      </c>
      <c r="R2644" s="12">
        <f t="shared" si="1280"/>
        <v>0.17763212257479991</v>
      </c>
      <c r="S2644" s="24">
        <f t="shared" si="1281"/>
        <v>1193.1551123023244</v>
      </c>
      <c r="T2644" s="12">
        <f t="shared" si="1294"/>
        <v>0.11224731501631513</v>
      </c>
      <c r="W2644" s="24">
        <f t="shared" si="1295"/>
        <v>921.72868846340714</v>
      </c>
      <c r="X2644" s="24">
        <f t="shared" si="1296"/>
        <v>650</v>
      </c>
      <c r="Y2644" s="13">
        <f t="shared" si="1282"/>
        <v>0.34743220106098255</v>
      </c>
      <c r="Z2644" s="24">
        <f t="shared" si="1283"/>
        <v>2148.4361672982827</v>
      </c>
      <c r="AA2644" s="24">
        <f t="shared" si="1284"/>
        <v>18129.596630170287</v>
      </c>
      <c r="AB2644" s="24">
        <f t="shared" si="1297"/>
        <v>842.50823665026633</v>
      </c>
      <c r="AC2644" s="24">
        <f t="shared" si="1298"/>
        <v>713.3355327557872</v>
      </c>
      <c r="AE2644" s="14">
        <f t="shared" si="1299"/>
        <v>218.83333333333334</v>
      </c>
      <c r="AF2644" s="24">
        <f t="shared" si="1272"/>
        <v>500</v>
      </c>
      <c r="AG2644" s="3">
        <f t="shared" si="1300"/>
        <v>-1</v>
      </c>
      <c r="AH2644" s="3">
        <f>IF(AC2644&lt;=450,AthetaR30_0,IF(AC2644&gt;=650,AthetaR30_2,(IF(AC2644&lt;=550,AthetaR30_0+(AthetaR30_1-AthetaR30_0)/100*(AC2644-450),AthetaR30_1+(AthetaR30_2-AthetaR30_1)/100*(AC2644-450)))))</f>
        <v>0</v>
      </c>
      <c r="AI2644" s="3">
        <f>IF(AD2644&lt;=450,AthetaR60_0,IF(AD2644&gt;=650,AthetaR60_2,(IF(AD2644&lt;=550,AthetaR60_0+(AthetaR60_1-AthetaR60_0)/100*(AD2644-450),AthetaR60_1+(AthetaR60_2-AthetaR60_1)/100*(AD2644-450)))))</f>
        <v>0.5</v>
      </c>
      <c r="AJ2644" s="3">
        <f>IF(AE2644&lt;=450,AthetaR90_0,IF(AE2644&gt;=650,AthetaR90_2,(IF(AE2644&lt;=550,AthetaR90_0+(AthetaR90_1-AthetaR90_0)/100*(AE2644-450),AthetaR90_1+(AthetaR90_2-AthetaR90_1)/100*(AE2644-450)))))</f>
        <v>1.3</v>
      </c>
      <c r="AK2644" s="3">
        <f>IF(AF2644&lt;=450,AthetaR120_0,IF(AF2644&gt;=650,AthetaR120_2,(IF(AF2644&lt;=550,AthetaR120_0+(AthetaR120_1-AthetaR120_0)/100*(AF2644-450),AthetaR120_1+(AthetaR120_2-AthetaR120_1)/100*(AF2644-450)))))</f>
        <v>1.54</v>
      </c>
      <c r="AL2644" s="24">
        <f t="shared" si="1301"/>
        <v>842.50823665026633</v>
      </c>
      <c r="AM2644" s="14">
        <f t="shared" si="1302"/>
        <v>683.25212688944282</v>
      </c>
    </row>
    <row r="2645" spans="2:39" x14ac:dyDescent="0.25">
      <c r="B2645" s="3">
        <f t="shared" si="1285"/>
        <v>13135</v>
      </c>
      <c r="C2645" s="14">
        <f t="shared" si="1286"/>
        <v>218.91666666666666</v>
      </c>
      <c r="D2645" s="11">
        <f t="shared" si="1287"/>
        <v>1139.047769193073</v>
      </c>
      <c r="E2645" s="11">
        <f t="shared" si="1273"/>
        <v>1007.8799335039904</v>
      </c>
      <c r="F2645" s="11">
        <f t="shared" si="1288"/>
        <v>551.21314994797672</v>
      </c>
      <c r="G2645" s="11">
        <f t="shared" si="1274"/>
        <v>842.72259729130496</v>
      </c>
      <c r="H2645" s="11">
        <f t="shared" si="1275"/>
        <v>713.44778007080356</v>
      </c>
      <c r="I2645" s="24">
        <f t="shared" si="1289"/>
        <v>551.21314994797672</v>
      </c>
      <c r="J2645" s="12">
        <f t="shared" si="1276"/>
        <v>0.16296018454926031</v>
      </c>
      <c r="K2645" s="24">
        <f t="shared" si="1277"/>
        <v>709.40699939165609</v>
      </c>
      <c r="L2645" s="12">
        <f t="shared" si="1290"/>
        <v>0.14323500651941493</v>
      </c>
      <c r="M2645" s="24">
        <f t="shared" si="1291"/>
        <v>842.72259729130496</v>
      </c>
      <c r="N2645" s="12">
        <f t="shared" si="1278"/>
        <v>0.54698242071312075</v>
      </c>
      <c r="O2645" s="24">
        <f t="shared" si="1279"/>
        <v>704.50219948374649</v>
      </c>
      <c r="P2645" s="12">
        <f t="shared" si="1292"/>
        <v>0.21432500966518919</v>
      </c>
      <c r="Q2645" s="24">
        <f t="shared" si="1293"/>
        <v>713.44778007080356</v>
      </c>
      <c r="R2645" s="12">
        <f t="shared" si="1280"/>
        <v>0.17727404932573501</v>
      </c>
      <c r="S2645" s="24">
        <f t="shared" si="1281"/>
        <v>1195.5651487928626</v>
      </c>
      <c r="T2645" s="12">
        <f t="shared" si="1294"/>
        <v>0.11201952130532798</v>
      </c>
      <c r="W2645" s="24">
        <f t="shared" si="1295"/>
        <v>922.07612066446814</v>
      </c>
      <c r="X2645" s="24">
        <f t="shared" si="1296"/>
        <v>650</v>
      </c>
      <c r="Y2645" s="13">
        <f t="shared" si="1282"/>
        <v>0.34710160506913562</v>
      </c>
      <c r="Z2645" s="24">
        <f t="shared" si="1283"/>
        <v>2145.0953209880568</v>
      </c>
      <c r="AA2645" s="24">
        <f t="shared" si="1284"/>
        <v>18113.642096418123</v>
      </c>
      <c r="AB2645" s="24">
        <f t="shared" si="1297"/>
        <v>842.72259729130496</v>
      </c>
      <c r="AC2645" s="24">
        <f t="shared" si="1298"/>
        <v>713.44778007080356</v>
      </c>
      <c r="AE2645" s="14">
        <f t="shared" si="1299"/>
        <v>218.91666666666666</v>
      </c>
      <c r="AF2645" s="24">
        <f t="shared" si="1272"/>
        <v>500</v>
      </c>
      <c r="AG2645" s="3">
        <f t="shared" si="1300"/>
        <v>-1</v>
      </c>
      <c r="AH2645" s="3">
        <f>IF(AC2645&lt;=450,AthetaR30_0,IF(AC2645&gt;=650,AthetaR30_2,(IF(AC2645&lt;=550,AthetaR30_0+(AthetaR30_1-AthetaR30_0)/100*(AC2645-450),AthetaR30_1+(AthetaR30_2-AthetaR30_1)/100*(AC2645-450)))))</f>
        <v>0</v>
      </c>
      <c r="AI2645" s="3">
        <f>IF(AD2645&lt;=450,AthetaR60_0,IF(AD2645&gt;=650,AthetaR60_2,(IF(AD2645&lt;=550,AthetaR60_0+(AthetaR60_1-AthetaR60_0)/100*(AD2645-450),AthetaR60_1+(AthetaR60_2-AthetaR60_1)/100*(AD2645-450)))))</f>
        <v>0.5</v>
      </c>
      <c r="AJ2645" s="3">
        <f>IF(AE2645&lt;=450,AthetaR90_0,IF(AE2645&gt;=650,AthetaR90_2,(IF(AE2645&lt;=550,AthetaR90_0+(AthetaR90_1-AthetaR90_0)/100*(AE2645-450),AthetaR90_1+(AthetaR90_2-AthetaR90_1)/100*(AE2645-450)))))</f>
        <v>1.3</v>
      </c>
      <c r="AK2645" s="3">
        <f>IF(AF2645&lt;=450,AthetaR120_0,IF(AF2645&gt;=650,AthetaR120_2,(IF(AF2645&lt;=550,AthetaR120_0+(AthetaR120_1-AthetaR120_0)/100*(AF2645-450),AthetaR120_1+(AthetaR120_2-AthetaR120_1)/100*(AF2645-450)))))</f>
        <v>1.54</v>
      </c>
      <c r="AL2645" s="24">
        <f t="shared" si="1301"/>
        <v>842.72259729130496</v>
      </c>
      <c r="AM2645" s="14">
        <f t="shared" si="1302"/>
        <v>683.33485293990736</v>
      </c>
    </row>
    <row r="2646" spans="2:39" x14ac:dyDescent="0.25">
      <c r="B2646" s="3">
        <f t="shared" si="1285"/>
        <v>13140</v>
      </c>
      <c r="C2646" s="14">
        <f t="shared" si="1286"/>
        <v>219</v>
      </c>
      <c r="D2646" s="11">
        <f t="shared" si="1287"/>
        <v>1139.104761052359</v>
      </c>
      <c r="E2646" s="11">
        <f t="shared" si="1273"/>
        <v>1008.0937318526426</v>
      </c>
      <c r="F2646" s="11">
        <f t="shared" si="1288"/>
        <v>551.35638495449609</v>
      </c>
      <c r="G2646" s="11">
        <f t="shared" si="1274"/>
        <v>842.9369223009702</v>
      </c>
      <c r="H2646" s="11">
        <f t="shared" si="1275"/>
        <v>713.5597995921089</v>
      </c>
      <c r="I2646" s="24">
        <f t="shared" si="1289"/>
        <v>551.35638495449609</v>
      </c>
      <c r="J2646" s="12">
        <f t="shared" si="1276"/>
        <v>0.16292946781937184</v>
      </c>
      <c r="K2646" s="24">
        <f t="shared" si="1277"/>
        <v>709.54074231411789</v>
      </c>
      <c r="L2646" s="12">
        <f t="shared" si="1290"/>
        <v>0.1431886172375289</v>
      </c>
      <c r="M2646" s="24">
        <f t="shared" si="1291"/>
        <v>842.9369223009702</v>
      </c>
      <c r="N2646" s="12">
        <f t="shared" si="1278"/>
        <v>0.54721963753718117</v>
      </c>
      <c r="O2646" s="24">
        <f t="shared" si="1279"/>
        <v>704.19680149938824</v>
      </c>
      <c r="P2646" s="12">
        <f t="shared" si="1292"/>
        <v>0.21428904706437862</v>
      </c>
      <c r="Q2646" s="24">
        <f t="shared" si="1293"/>
        <v>713.5597995921089</v>
      </c>
      <c r="R2646" s="12">
        <f t="shared" si="1280"/>
        <v>0.17691487981690637</v>
      </c>
      <c r="S2646" s="24">
        <f t="shared" si="1281"/>
        <v>1197.9923643425607</v>
      </c>
      <c r="T2646" s="12">
        <f t="shared" si="1294"/>
        <v>0.11179113391042134</v>
      </c>
      <c r="W2646" s="24">
        <f t="shared" si="1295"/>
        <v>922.42322226953729</v>
      </c>
      <c r="X2646" s="24">
        <f t="shared" si="1296"/>
        <v>650</v>
      </c>
      <c r="Y2646" s="13">
        <f t="shared" si="1282"/>
        <v>0.34677166963282685</v>
      </c>
      <c r="Z2646" s="24">
        <f t="shared" si="1283"/>
        <v>2141.7627395776321</v>
      </c>
      <c r="AA2646" s="24">
        <f t="shared" si="1284"/>
        <v>18097.717851379864</v>
      </c>
      <c r="AB2646" s="24">
        <f t="shared" si="1297"/>
        <v>842.9369223009702</v>
      </c>
      <c r="AC2646" s="24">
        <f t="shared" si="1298"/>
        <v>713.5597995921089</v>
      </c>
      <c r="AE2646" s="14">
        <f t="shared" si="1299"/>
        <v>219</v>
      </c>
      <c r="AF2646" s="24">
        <f t="shared" si="1272"/>
        <v>500</v>
      </c>
      <c r="AG2646" s="3">
        <f t="shared" si="1300"/>
        <v>-1</v>
      </c>
      <c r="AH2646" s="3">
        <f>IF(AC2646&lt;=450,AthetaR30_0,IF(AC2646&gt;=650,AthetaR30_2,(IF(AC2646&lt;=550,AthetaR30_0+(AthetaR30_1-AthetaR30_0)/100*(AC2646-450),AthetaR30_1+(AthetaR30_2-AthetaR30_1)/100*(AC2646-450)))))</f>
        <v>0</v>
      </c>
      <c r="AI2646" s="3">
        <f>IF(AD2646&lt;=450,AthetaR60_0,IF(AD2646&gt;=650,AthetaR60_2,(IF(AD2646&lt;=550,AthetaR60_0+(AthetaR60_1-AthetaR60_0)/100*(AD2646-450),AthetaR60_1+(AthetaR60_2-AthetaR60_1)/100*(AD2646-450)))))</f>
        <v>0.5</v>
      </c>
      <c r="AJ2646" s="3">
        <f>IF(AE2646&lt;=450,AthetaR90_0,IF(AE2646&gt;=650,AthetaR90_2,(IF(AE2646&lt;=550,AthetaR90_0+(AthetaR90_1-AthetaR90_0)/100*(AE2646-450),AthetaR90_1+(AthetaR90_2-AthetaR90_1)/100*(AE2646-450)))))</f>
        <v>1.3</v>
      </c>
      <c r="AK2646" s="3">
        <f>IF(AF2646&lt;=450,AthetaR120_0,IF(AF2646&gt;=650,AthetaR120_2,(IF(AF2646&lt;=550,AthetaR120_0+(AthetaR120_1-AthetaR120_0)/100*(AF2646-450),AthetaR120_1+(AthetaR120_2-AthetaR120_1)/100*(AF2646-450)))))</f>
        <v>1.54</v>
      </c>
      <c r="AL2646" s="24">
        <f t="shared" si="1301"/>
        <v>842.9369223009702</v>
      </c>
      <c r="AM2646" s="14">
        <f t="shared" si="1302"/>
        <v>683.41737660953856</v>
      </c>
    </row>
    <row r="2647" spans="2:39" x14ac:dyDescent="0.25">
      <c r="B2647" s="3">
        <f t="shared" si="1285"/>
        <v>13145</v>
      </c>
      <c r="C2647" s="14">
        <f t="shared" si="1286"/>
        <v>219.08333333333334</v>
      </c>
      <c r="D2647" s="11">
        <f t="shared" si="1287"/>
        <v>1139.1617312417361</v>
      </c>
      <c r="E2647" s="11">
        <f t="shared" si="1273"/>
        <v>1008.3075302012946</v>
      </c>
      <c r="F2647" s="11">
        <f t="shared" si="1288"/>
        <v>551.49957357173366</v>
      </c>
      <c r="G2647" s="11">
        <f t="shared" si="1274"/>
        <v>843.15121134803462</v>
      </c>
      <c r="H2647" s="11">
        <f t="shared" si="1275"/>
        <v>713.6715907260193</v>
      </c>
      <c r="I2647" s="24">
        <f t="shared" si="1289"/>
        <v>551.49957357173366</v>
      </c>
      <c r="J2647" s="12">
        <f t="shared" si="1276"/>
        <v>0.16289875395064715</v>
      </c>
      <c r="K2647" s="24">
        <f t="shared" si="1277"/>
        <v>709.67452320983216</v>
      </c>
      <c r="L2647" s="12">
        <f t="shared" si="1290"/>
        <v>0.14314224305569459</v>
      </c>
      <c r="M2647" s="24">
        <f t="shared" si="1291"/>
        <v>843.15121134803462</v>
      </c>
      <c r="N2647" s="12">
        <f t="shared" si="1278"/>
        <v>0.54745611273848693</v>
      </c>
      <c r="O2647" s="24">
        <f t="shared" si="1279"/>
        <v>703.89262171854625</v>
      </c>
      <c r="P2647" s="12">
        <f t="shared" si="1292"/>
        <v>0.21425275504449429</v>
      </c>
      <c r="Q2647" s="24">
        <f t="shared" si="1293"/>
        <v>713.6715907260193</v>
      </c>
      <c r="R2647" s="12">
        <f t="shared" si="1280"/>
        <v>0.17655461316244725</v>
      </c>
      <c r="S2647" s="24">
        <f t="shared" si="1281"/>
        <v>1200.4369150310899</v>
      </c>
      <c r="T2647" s="12">
        <f t="shared" si="1294"/>
        <v>0.11156215195549278</v>
      </c>
      <c r="W2647" s="24">
        <f t="shared" si="1295"/>
        <v>922.76999393917015</v>
      </c>
      <c r="X2647" s="24">
        <f t="shared" si="1296"/>
        <v>650</v>
      </c>
      <c r="Y2647" s="13">
        <f t="shared" si="1282"/>
        <v>0.346442394699911</v>
      </c>
      <c r="Z2647" s="24">
        <f t="shared" si="1283"/>
        <v>2138.4384065531121</v>
      </c>
      <c r="AA2647" s="24">
        <f t="shared" si="1284"/>
        <v>18081.823908525919</v>
      </c>
      <c r="AB2647" s="24">
        <f t="shared" si="1297"/>
        <v>843.15121134803462</v>
      </c>
      <c r="AC2647" s="24">
        <f t="shared" si="1298"/>
        <v>713.6715907260193</v>
      </c>
      <c r="AE2647" s="14">
        <f t="shared" si="1299"/>
        <v>219.08333333333334</v>
      </c>
      <c r="AF2647" s="24">
        <f t="shared" si="1272"/>
        <v>500</v>
      </c>
      <c r="AG2647" s="3">
        <f t="shared" si="1300"/>
        <v>-1</v>
      </c>
      <c r="AH2647" s="3">
        <f>IF(AC2647&lt;=450,AthetaR30_0,IF(AC2647&gt;=650,AthetaR30_2,(IF(AC2647&lt;=550,AthetaR30_0+(AthetaR30_1-AthetaR30_0)/100*(AC2647-450),AthetaR30_1+(AthetaR30_2-AthetaR30_1)/100*(AC2647-450)))))</f>
        <v>0</v>
      </c>
      <c r="AI2647" s="3">
        <f>IF(AD2647&lt;=450,AthetaR60_0,IF(AD2647&gt;=650,AthetaR60_2,(IF(AD2647&lt;=550,AthetaR60_0+(AthetaR60_1-AthetaR60_0)/100*(AD2647-450),AthetaR60_1+(AthetaR60_2-AthetaR60_1)/100*(AD2647-450)))))</f>
        <v>0.5</v>
      </c>
      <c r="AJ2647" s="3">
        <f>IF(AE2647&lt;=450,AthetaR90_0,IF(AE2647&gt;=650,AthetaR90_2,(IF(AE2647&lt;=550,AthetaR90_0+(AthetaR90_1-AthetaR90_0)/100*(AE2647-450),AthetaR90_1+(AthetaR90_2-AthetaR90_1)/100*(AE2647-450)))))</f>
        <v>1.3</v>
      </c>
      <c r="AK2647" s="3">
        <f>IF(AF2647&lt;=450,AthetaR120_0,IF(AF2647&gt;=650,AthetaR120_2,(IF(AF2647&lt;=550,AthetaR120_0+(AthetaR120_1-AthetaR120_0)/100*(AF2647-450),AthetaR120_1+(AthetaR120_2-AthetaR120_1)/100*(AF2647-450)))))</f>
        <v>1.54</v>
      </c>
      <c r="AL2647" s="24">
        <f t="shared" si="1301"/>
        <v>843.15121134803462</v>
      </c>
      <c r="AM2647" s="14">
        <f t="shared" si="1302"/>
        <v>683.49969731743954</v>
      </c>
    </row>
    <row r="2648" spans="2:39" x14ac:dyDescent="0.25">
      <c r="B2648" s="3">
        <f t="shared" si="1285"/>
        <v>13150</v>
      </c>
      <c r="C2648" s="14">
        <f t="shared" si="1286"/>
        <v>219.16666666666666</v>
      </c>
      <c r="D2648" s="11">
        <f t="shared" si="1287"/>
        <v>1139.2186797776769</v>
      </c>
      <c r="E2648" s="11">
        <f t="shared" si="1273"/>
        <v>1008.5213285499467</v>
      </c>
      <c r="F2648" s="11">
        <f t="shared" si="1288"/>
        <v>551.64271581478931</v>
      </c>
      <c r="G2648" s="11">
        <f t="shared" si="1274"/>
        <v>843.36546410307915</v>
      </c>
      <c r="H2648" s="11">
        <f t="shared" si="1275"/>
        <v>713.78315287797477</v>
      </c>
      <c r="I2648" s="24">
        <f t="shared" si="1289"/>
        <v>551.64271581478931</v>
      </c>
      <c r="J2648" s="12">
        <f t="shared" si="1276"/>
        <v>0.16286804295231458</v>
      </c>
      <c r="K2648" s="24">
        <f t="shared" si="1277"/>
        <v>709.80834205301267</v>
      </c>
      <c r="L2648" s="12">
        <f t="shared" si="1290"/>
        <v>0.14309588397846484</v>
      </c>
      <c r="M2648" s="24">
        <f t="shared" si="1291"/>
        <v>843.36546410307915</v>
      </c>
      <c r="N2648" s="12">
        <f t="shared" si="1278"/>
        <v>0.54769184941760862</v>
      </c>
      <c r="O2648" s="24">
        <f t="shared" si="1279"/>
        <v>703.58965334448953</v>
      </c>
      <c r="P2648" s="12">
        <f t="shared" si="1292"/>
        <v>0.21421613540445178</v>
      </c>
      <c r="Q2648" s="24">
        <f t="shared" si="1293"/>
        <v>713.78315287797477</v>
      </c>
      <c r="R2648" s="12">
        <f t="shared" si="1280"/>
        <v>0.17619324852417295</v>
      </c>
      <c r="S2648" s="24">
        <f t="shared" si="1281"/>
        <v>1202.8989585838644</v>
      </c>
      <c r="T2648" s="12">
        <f t="shared" si="1294"/>
        <v>0.11133257458816574</v>
      </c>
      <c r="W2648" s="24">
        <f t="shared" si="1295"/>
        <v>923.11643633387007</v>
      </c>
      <c r="X2648" s="24">
        <f t="shared" si="1296"/>
        <v>650</v>
      </c>
      <c r="Y2648" s="13">
        <f t="shared" si="1282"/>
        <v>0.3461137802114001</v>
      </c>
      <c r="Z2648" s="24">
        <f t="shared" si="1283"/>
        <v>2135.1223054019156</v>
      </c>
      <c r="AA2648" s="24">
        <f t="shared" si="1284"/>
        <v>18065.960280926014</v>
      </c>
      <c r="AB2648" s="24">
        <f t="shared" si="1297"/>
        <v>843.36546410307915</v>
      </c>
      <c r="AC2648" s="24">
        <f t="shared" si="1298"/>
        <v>713.78315287797477</v>
      </c>
      <c r="AE2648" s="14">
        <f t="shared" si="1299"/>
        <v>219.16666666666666</v>
      </c>
      <c r="AF2648" s="24">
        <f t="shared" si="1272"/>
        <v>500</v>
      </c>
      <c r="AG2648" s="3">
        <f t="shared" si="1300"/>
        <v>-1</v>
      </c>
      <c r="AH2648" s="3">
        <f>IF(AC2648&lt;=450,AthetaR30_0,IF(AC2648&gt;=650,AthetaR30_2,(IF(AC2648&lt;=550,AthetaR30_0+(AthetaR30_1-AthetaR30_0)/100*(AC2648-450),AthetaR30_1+(AthetaR30_2-AthetaR30_1)/100*(AC2648-450)))))</f>
        <v>0</v>
      </c>
      <c r="AI2648" s="3">
        <f>IF(AD2648&lt;=450,AthetaR60_0,IF(AD2648&gt;=650,AthetaR60_2,(IF(AD2648&lt;=550,AthetaR60_0+(AthetaR60_1-AthetaR60_0)/100*(AD2648-450),AthetaR60_1+(AthetaR60_2-AthetaR60_1)/100*(AD2648-450)))))</f>
        <v>0.5</v>
      </c>
      <c r="AJ2648" s="3">
        <f>IF(AE2648&lt;=450,AthetaR90_0,IF(AE2648&gt;=650,AthetaR90_2,(IF(AE2648&lt;=550,AthetaR90_0+(AthetaR90_1-AthetaR90_0)/100*(AE2648-450),AthetaR90_1+(AthetaR90_2-AthetaR90_1)/100*(AE2648-450)))))</f>
        <v>1.3</v>
      </c>
      <c r="AK2648" s="3">
        <f>IF(AF2648&lt;=450,AthetaR120_0,IF(AF2648&gt;=650,AthetaR120_2,(IF(AF2648&lt;=550,AthetaR120_0+(AthetaR120_1-AthetaR120_0)/100*(AF2648-450),AthetaR120_1+(AthetaR120_2-AthetaR120_1)/100*(AF2648-450)))))</f>
        <v>1.54</v>
      </c>
      <c r="AL2648" s="24">
        <f t="shared" si="1301"/>
        <v>843.36546410307915</v>
      </c>
      <c r="AM2648" s="14">
        <f t="shared" si="1302"/>
        <v>683.58181448188645</v>
      </c>
    </row>
    <row r="2649" spans="2:39" x14ac:dyDescent="0.25">
      <c r="B2649" s="3">
        <f t="shared" si="1285"/>
        <v>13155</v>
      </c>
      <c r="C2649" s="14">
        <f t="shared" si="1286"/>
        <v>219.25</v>
      </c>
      <c r="D2649" s="11">
        <f t="shared" si="1287"/>
        <v>1139.2756066766358</v>
      </c>
      <c r="E2649" s="11">
        <f t="shared" si="1273"/>
        <v>1008.7351268985988</v>
      </c>
      <c r="F2649" s="11">
        <f t="shared" si="1288"/>
        <v>551.78581169876782</v>
      </c>
      <c r="G2649" s="11">
        <f t="shared" si="1274"/>
        <v>843.57968023848355</v>
      </c>
      <c r="H2649" s="11">
        <f t="shared" si="1275"/>
        <v>713.89448545256289</v>
      </c>
      <c r="I2649" s="24">
        <f t="shared" si="1289"/>
        <v>551.78581169876782</v>
      </c>
      <c r="J2649" s="12">
        <f t="shared" si="1276"/>
        <v>0.16283733483359289</v>
      </c>
      <c r="K2649" s="24">
        <f t="shared" si="1277"/>
        <v>709.94219881786148</v>
      </c>
      <c r="L2649" s="12">
        <f t="shared" si="1290"/>
        <v>0.14304954001035636</v>
      </c>
      <c r="M2649" s="24">
        <f t="shared" si="1291"/>
        <v>843.57968023848355</v>
      </c>
      <c r="N2649" s="12">
        <f t="shared" si="1278"/>
        <v>0.54792685065982982</v>
      </c>
      <c r="O2649" s="24">
        <f t="shared" si="1279"/>
        <v>703.28788962849194</v>
      </c>
      <c r="P2649" s="12">
        <f t="shared" si="1292"/>
        <v>0.21417918993372562</v>
      </c>
      <c r="Q2649" s="24">
        <f t="shared" si="1293"/>
        <v>713.89448545256289</v>
      </c>
      <c r="R2649" s="12">
        <f t="shared" si="1280"/>
        <v>0.17583078511234426</v>
      </c>
      <c r="S2649" s="24">
        <f t="shared" si="1281"/>
        <v>1205.3786543910289</v>
      </c>
      <c r="T2649" s="12">
        <f t="shared" si="1294"/>
        <v>0.11110240098019072</v>
      </c>
      <c r="W2649" s="24">
        <f t="shared" si="1295"/>
        <v>923.46255011408152</v>
      </c>
      <c r="X2649" s="24">
        <f t="shared" si="1296"/>
        <v>650</v>
      </c>
      <c r="Y2649" s="13">
        <f t="shared" si="1282"/>
        <v>0.34578582610149167</v>
      </c>
      <c r="Z2649" s="24">
        <f t="shared" si="1283"/>
        <v>2131.814419612931</v>
      </c>
      <c r="AA2649" s="24">
        <f t="shared" si="1284"/>
        <v>18050.126981250673</v>
      </c>
      <c r="AB2649" s="24">
        <f t="shared" si="1297"/>
        <v>843.57968023848355</v>
      </c>
      <c r="AC2649" s="24">
        <f t="shared" si="1298"/>
        <v>713.89448545256289</v>
      </c>
      <c r="AE2649" s="14">
        <f t="shared" si="1299"/>
        <v>219.25</v>
      </c>
      <c r="AF2649" s="24">
        <f t="shared" si="1272"/>
        <v>500</v>
      </c>
      <c r="AG2649" s="3">
        <f t="shared" si="1300"/>
        <v>-1</v>
      </c>
      <c r="AH2649" s="3">
        <f>IF(AC2649&lt;=450,AthetaR30_0,IF(AC2649&gt;=650,AthetaR30_2,(IF(AC2649&lt;=550,AthetaR30_0+(AthetaR30_1-AthetaR30_0)/100*(AC2649-450),AthetaR30_1+(AthetaR30_2-AthetaR30_1)/100*(AC2649-450)))))</f>
        <v>0</v>
      </c>
      <c r="AI2649" s="3">
        <f>IF(AD2649&lt;=450,AthetaR60_0,IF(AD2649&gt;=650,AthetaR60_2,(IF(AD2649&lt;=550,AthetaR60_0+(AthetaR60_1-AthetaR60_0)/100*(AD2649-450),AthetaR60_1+(AthetaR60_2-AthetaR60_1)/100*(AD2649-450)))))</f>
        <v>0.5</v>
      </c>
      <c r="AJ2649" s="3">
        <f>IF(AE2649&lt;=450,AthetaR90_0,IF(AE2649&gt;=650,AthetaR90_2,(IF(AE2649&lt;=550,AthetaR90_0+(AthetaR90_1-AthetaR90_0)/100*(AE2649-450),AthetaR90_1+(AthetaR90_2-AthetaR90_1)/100*(AE2649-450)))))</f>
        <v>1.3</v>
      </c>
      <c r="AK2649" s="3">
        <f>IF(AF2649&lt;=450,AthetaR120_0,IF(AF2649&gt;=650,AthetaR120_2,(IF(AF2649&lt;=550,AthetaR120_0+(AthetaR120_1-AthetaR120_0)/100*(AF2649-450),AthetaR120_1+(AthetaR120_2-AthetaR120_1)/100*(AF2649-450)))))</f>
        <v>1.54</v>
      </c>
      <c r="AL2649" s="24">
        <f t="shared" si="1301"/>
        <v>843.57968023848355</v>
      </c>
      <c r="AM2649" s="14">
        <f t="shared" si="1302"/>
        <v>683.66372752035056</v>
      </c>
    </row>
    <row r="2650" spans="2:39" x14ac:dyDescent="0.25">
      <c r="B2650" s="3">
        <f t="shared" si="1285"/>
        <v>13160</v>
      </c>
      <c r="C2650" s="14">
        <f t="shared" si="1286"/>
        <v>219.33333333333334</v>
      </c>
      <c r="D2650" s="11">
        <f t="shared" si="1287"/>
        <v>1139.3325119550473</v>
      </c>
      <c r="E2650" s="11">
        <f t="shared" si="1273"/>
        <v>1008.9489252472508</v>
      </c>
      <c r="F2650" s="11">
        <f t="shared" si="1288"/>
        <v>551.92886123877815</v>
      </c>
      <c r="G2650" s="11">
        <f t="shared" si="1274"/>
        <v>843.79385942841725</v>
      </c>
      <c r="H2650" s="11">
        <f t="shared" si="1275"/>
        <v>714.00558785354303</v>
      </c>
      <c r="I2650" s="24">
        <f t="shared" si="1289"/>
        <v>551.92886123877815</v>
      </c>
      <c r="J2650" s="12">
        <f t="shared" si="1276"/>
        <v>0.16280662960369124</v>
      </c>
      <c r="K2650" s="24">
        <f t="shared" si="1277"/>
        <v>710.07609347856817</v>
      </c>
      <c r="L2650" s="12">
        <f t="shared" si="1290"/>
        <v>0.14300321115589409</v>
      </c>
      <c r="M2650" s="24">
        <f t="shared" si="1291"/>
        <v>843.79385942841725</v>
      </c>
      <c r="N2650" s="12">
        <f t="shared" si="1278"/>
        <v>0.54816111953522573</v>
      </c>
      <c r="O2650" s="24">
        <f t="shared" si="1279"/>
        <v>702.9873238694272</v>
      </c>
      <c r="P2650" s="12">
        <f t="shared" si="1292"/>
        <v>0.21414192041255334</v>
      </c>
      <c r="Q2650" s="24">
        <f t="shared" si="1293"/>
        <v>714.00558785354303</v>
      </c>
      <c r="R2650" s="12">
        <f t="shared" si="1280"/>
        <v>0.17546722218643632</v>
      </c>
      <c r="S2650" s="24">
        <f t="shared" si="1281"/>
        <v>1207.8761635266769</v>
      </c>
      <c r="T2650" s="12">
        <f t="shared" si="1294"/>
        <v>0.11087163032793917</v>
      </c>
      <c r="W2650" s="24">
        <f t="shared" si="1295"/>
        <v>923.80833594018304</v>
      </c>
      <c r="X2650" s="24">
        <f t="shared" si="1296"/>
        <v>650</v>
      </c>
      <c r="Y2650" s="13">
        <f t="shared" si="1282"/>
        <v>0.34545853229759022</v>
      </c>
      <c r="Z2650" s="24">
        <f t="shared" si="1283"/>
        <v>2128.5147326766946</v>
      </c>
      <c r="AA2650" s="24">
        <f t="shared" si="1284"/>
        <v>18034.324021772289</v>
      </c>
      <c r="AB2650" s="24">
        <f t="shared" si="1297"/>
        <v>843.79385942841725</v>
      </c>
      <c r="AC2650" s="24">
        <f t="shared" si="1298"/>
        <v>714.00558785354303</v>
      </c>
      <c r="AE2650" s="14">
        <f t="shared" si="1299"/>
        <v>219.33333333333334</v>
      </c>
      <c r="AF2650" s="24">
        <f t="shared" si="1272"/>
        <v>500</v>
      </c>
      <c r="AG2650" s="3">
        <f t="shared" si="1300"/>
        <v>-1</v>
      </c>
      <c r="AH2650" s="3">
        <f>IF(AC2650&lt;=450,AthetaR30_0,IF(AC2650&gt;=650,AthetaR30_2,(IF(AC2650&lt;=550,AthetaR30_0+(AthetaR30_1-AthetaR30_0)/100*(AC2650-450),AthetaR30_1+(AthetaR30_2-AthetaR30_1)/100*(AC2650-450)))))</f>
        <v>0</v>
      </c>
      <c r="AI2650" s="3">
        <f>IF(AD2650&lt;=450,AthetaR60_0,IF(AD2650&gt;=650,AthetaR60_2,(IF(AD2650&lt;=550,AthetaR60_0+(AthetaR60_1-AthetaR60_0)/100*(AD2650-450),AthetaR60_1+(AthetaR60_2-AthetaR60_1)/100*(AD2650-450)))))</f>
        <v>0.5</v>
      </c>
      <c r="AJ2650" s="3">
        <f>IF(AE2650&lt;=450,AthetaR90_0,IF(AE2650&gt;=650,AthetaR90_2,(IF(AE2650&lt;=550,AthetaR90_0+(AthetaR90_1-AthetaR90_0)/100*(AE2650-450),AthetaR90_1+(AthetaR90_2-AthetaR90_1)/100*(AE2650-450)))))</f>
        <v>1.3</v>
      </c>
      <c r="AK2650" s="3">
        <f>IF(AF2650&lt;=450,AthetaR120_0,IF(AF2650&gt;=650,AthetaR120_2,(IF(AF2650&lt;=550,AthetaR120_0+(AthetaR120_1-AthetaR120_0)/100*(AF2650-450),AthetaR120_1+(AthetaR120_2-AthetaR120_1)/100*(AF2650-450)))))</f>
        <v>1.54</v>
      </c>
      <c r="AL2650" s="24">
        <f t="shared" si="1301"/>
        <v>843.79385942841725</v>
      </c>
      <c r="AM2650" s="14">
        <f t="shared" si="1302"/>
        <v>683.74543584952278</v>
      </c>
    </row>
    <row r="2651" spans="2:39" x14ac:dyDescent="0.25">
      <c r="B2651" s="3">
        <f t="shared" si="1285"/>
        <v>13165</v>
      </c>
      <c r="C2651" s="14">
        <f t="shared" si="1286"/>
        <v>219.41666666666666</v>
      </c>
      <c r="D2651" s="11">
        <f t="shared" si="1287"/>
        <v>1139.3893956293284</v>
      </c>
      <c r="E2651" s="11">
        <f t="shared" si="1273"/>
        <v>1009.1627235959029</v>
      </c>
      <c r="F2651" s="11">
        <f t="shared" si="1288"/>
        <v>552.07186444993408</v>
      </c>
      <c r="G2651" s="11">
        <f t="shared" si="1274"/>
        <v>844.00800134882979</v>
      </c>
      <c r="H2651" s="11">
        <f t="shared" si="1275"/>
        <v>714.11645948387093</v>
      </c>
      <c r="I2651" s="24">
        <f t="shared" si="1289"/>
        <v>552.07186444993408</v>
      </c>
      <c r="J2651" s="12">
        <f t="shared" si="1276"/>
        <v>0.16277592727180909</v>
      </c>
      <c r="K2651" s="24">
        <f t="shared" si="1277"/>
        <v>710.21002600931115</v>
      </c>
      <c r="L2651" s="12">
        <f t="shared" si="1290"/>
        <v>0.14295689741954828</v>
      </c>
      <c r="M2651" s="24">
        <f t="shared" si="1291"/>
        <v>844.00800134882979</v>
      </c>
      <c r="N2651" s="12">
        <f t="shared" si="1278"/>
        <v>0.54839465909874208</v>
      </c>
      <c r="O2651" s="24">
        <f t="shared" si="1279"/>
        <v>702.68794941336716</v>
      </c>
      <c r="P2651" s="12">
        <f t="shared" si="1292"/>
        <v>0.21410432861177162</v>
      </c>
      <c r="Q2651" s="24">
        <f t="shared" si="1293"/>
        <v>714.11645948387093</v>
      </c>
      <c r="R2651" s="12">
        <f t="shared" si="1280"/>
        <v>0.17510255905591343</v>
      </c>
      <c r="S2651" s="24">
        <f t="shared" si="1281"/>
        <v>1210.3916487683</v>
      </c>
      <c r="T2651" s="12">
        <f t="shared" si="1294"/>
        <v>0.11064026185278522</v>
      </c>
      <c r="W2651" s="24">
        <f t="shared" si="1295"/>
        <v>924.15379447248063</v>
      </c>
      <c r="X2651" s="24">
        <f t="shared" si="1296"/>
        <v>650</v>
      </c>
      <c r="Y2651" s="13">
        <f t="shared" si="1282"/>
        <v>0.34513189872033823</v>
      </c>
      <c r="Z2651" s="24">
        <f t="shared" si="1283"/>
        <v>2125.2232280855565</v>
      </c>
      <c r="AA2651" s="24">
        <f t="shared" si="1284"/>
        <v>18018.551414366771</v>
      </c>
      <c r="AB2651" s="24">
        <f t="shared" si="1297"/>
        <v>844.00800134882979</v>
      </c>
      <c r="AC2651" s="24">
        <f t="shared" si="1298"/>
        <v>714.11645948387093</v>
      </c>
      <c r="AE2651" s="14">
        <f t="shared" si="1299"/>
        <v>219.41666666666666</v>
      </c>
      <c r="AF2651" s="24">
        <f t="shared" si="1272"/>
        <v>500</v>
      </c>
      <c r="AG2651" s="3">
        <f t="shared" si="1300"/>
        <v>-1</v>
      </c>
      <c r="AH2651" s="3">
        <f>IF(AC2651&lt;=450,AthetaR30_0,IF(AC2651&gt;=650,AthetaR30_2,(IF(AC2651&lt;=550,AthetaR30_0+(AthetaR30_1-AthetaR30_0)/100*(AC2651-450),AthetaR30_1+(AthetaR30_2-AthetaR30_1)/100*(AC2651-450)))))</f>
        <v>0</v>
      </c>
      <c r="AI2651" s="3">
        <f>IF(AD2651&lt;=450,AthetaR60_0,IF(AD2651&gt;=650,AthetaR60_2,(IF(AD2651&lt;=550,AthetaR60_0+(AthetaR60_1-AthetaR60_0)/100*(AD2651-450),AthetaR60_1+(AthetaR60_2-AthetaR60_1)/100*(AD2651-450)))))</f>
        <v>0.5</v>
      </c>
      <c r="AJ2651" s="3">
        <f>IF(AE2651&lt;=450,AthetaR90_0,IF(AE2651&gt;=650,AthetaR90_2,(IF(AE2651&lt;=550,AthetaR90_0+(AthetaR90_1-AthetaR90_0)/100*(AE2651-450),AthetaR90_1+(AthetaR90_2-AthetaR90_1)/100*(AE2651-450)))))</f>
        <v>1.3</v>
      </c>
      <c r="AK2651" s="3">
        <f>IF(AF2651&lt;=450,AthetaR120_0,IF(AF2651&gt;=650,AthetaR120_2,(IF(AF2651&lt;=550,AthetaR120_0+(AthetaR120_1-AthetaR120_0)/100*(AF2651-450),AthetaR120_1+(AthetaR120_2-AthetaR120_1)/100*(AF2651-450)))))</f>
        <v>1.54</v>
      </c>
      <c r="AL2651" s="24">
        <f t="shared" si="1301"/>
        <v>844.00800134882979</v>
      </c>
      <c r="AM2651" s="14">
        <f t="shared" si="1302"/>
        <v>683.8269388853372</v>
      </c>
    </row>
    <row r="2652" spans="2:39" x14ac:dyDescent="0.25">
      <c r="B2652" s="3">
        <f t="shared" si="1285"/>
        <v>13170</v>
      </c>
      <c r="C2652" s="14">
        <f t="shared" si="1286"/>
        <v>219.5</v>
      </c>
      <c r="D2652" s="11">
        <f t="shared" si="1287"/>
        <v>1139.4462577158765</v>
      </c>
      <c r="E2652" s="11">
        <f t="shared" si="1273"/>
        <v>1009.376521944555</v>
      </c>
      <c r="F2652" s="11">
        <f t="shared" si="1288"/>
        <v>552.21482134735368</v>
      </c>
      <c r="G2652" s="11">
        <f t="shared" si="1274"/>
        <v>844.22210567744162</v>
      </c>
      <c r="H2652" s="11">
        <f t="shared" si="1275"/>
        <v>714.22709974572376</v>
      </c>
      <c r="I2652" s="24">
        <f t="shared" si="1289"/>
        <v>552.21482134735368</v>
      </c>
      <c r="J2652" s="12">
        <f t="shared" si="1276"/>
        <v>0.16274522784713624</v>
      </c>
      <c r="K2652" s="24">
        <f t="shared" si="1277"/>
        <v>710.34399638425737</v>
      </c>
      <c r="L2652" s="12">
        <f t="shared" si="1290"/>
        <v>0.14291059880580856</v>
      </c>
      <c r="M2652" s="24">
        <f t="shared" si="1291"/>
        <v>844.22210567744162</v>
      </c>
      <c r="N2652" s="12">
        <f t="shared" si="1278"/>
        <v>0.54862747239027243</v>
      </c>
      <c r="O2652" s="24">
        <f t="shared" si="1279"/>
        <v>702.38975965318457</v>
      </c>
      <c r="P2652" s="12">
        <f t="shared" si="1292"/>
        <v>0.21406641629312223</v>
      </c>
      <c r="Q2652" s="24">
        <f t="shared" si="1293"/>
        <v>714.22709974572376</v>
      </c>
      <c r="R2652" s="12">
        <f t="shared" si="1280"/>
        <v>0.17473679508100973</v>
      </c>
      <c r="S2652" s="24">
        <f t="shared" si="1281"/>
        <v>1212.9252746164707</v>
      </c>
      <c r="T2652" s="12">
        <f t="shared" si="1294"/>
        <v>0.11040829480163943</v>
      </c>
      <c r="W2652" s="24">
        <f t="shared" si="1295"/>
        <v>924.49892637120092</v>
      </c>
      <c r="X2652" s="24">
        <f t="shared" si="1296"/>
        <v>650</v>
      </c>
      <c r="Y2652" s="13">
        <f t="shared" si="1282"/>
        <v>0.3448059252836394</v>
      </c>
      <c r="Z2652" s="24">
        <f t="shared" si="1283"/>
        <v>2121.9398893338507</v>
      </c>
      <c r="AA2652" s="24">
        <f t="shared" si="1284"/>
        <v>18002.809170514745</v>
      </c>
      <c r="AB2652" s="24">
        <f t="shared" si="1297"/>
        <v>844.22210567744162</v>
      </c>
      <c r="AC2652" s="24">
        <f t="shared" si="1298"/>
        <v>714.22709974572376</v>
      </c>
      <c r="AE2652" s="14">
        <f t="shared" si="1299"/>
        <v>219.5</v>
      </c>
      <c r="AF2652" s="24">
        <f t="shared" si="1272"/>
        <v>500</v>
      </c>
      <c r="AG2652" s="3">
        <f t="shared" si="1300"/>
        <v>-1</v>
      </c>
      <c r="AH2652" s="3">
        <f>IF(AC2652&lt;=450,AthetaR30_0,IF(AC2652&gt;=650,AthetaR30_2,(IF(AC2652&lt;=550,AthetaR30_0+(AthetaR30_1-AthetaR30_0)/100*(AC2652-450),AthetaR30_1+(AthetaR30_2-AthetaR30_1)/100*(AC2652-450)))))</f>
        <v>0</v>
      </c>
      <c r="AI2652" s="3">
        <f>IF(AD2652&lt;=450,AthetaR60_0,IF(AD2652&gt;=650,AthetaR60_2,(IF(AD2652&lt;=550,AthetaR60_0+(AthetaR60_1-AthetaR60_0)/100*(AD2652-450),AthetaR60_1+(AthetaR60_2-AthetaR60_1)/100*(AD2652-450)))))</f>
        <v>0.5</v>
      </c>
      <c r="AJ2652" s="3">
        <f>IF(AE2652&lt;=450,AthetaR90_0,IF(AE2652&gt;=650,AthetaR90_2,(IF(AE2652&lt;=550,AthetaR90_0+(AthetaR90_1-AthetaR90_0)/100*(AE2652-450),AthetaR90_1+(AthetaR90_2-AthetaR90_1)/100*(AE2652-450)))))</f>
        <v>1.3</v>
      </c>
      <c r="AK2652" s="3">
        <f>IF(AF2652&lt;=450,AthetaR120_0,IF(AF2652&gt;=650,AthetaR120_2,(IF(AF2652&lt;=550,AthetaR120_0+(AthetaR120_1-AthetaR120_0)/100*(AF2652-450),AthetaR120_1+(AthetaR120_2-AthetaR120_1)/100*(AF2652-450)))))</f>
        <v>1.54</v>
      </c>
      <c r="AL2652" s="24">
        <f t="shared" si="1301"/>
        <v>844.22210567744162</v>
      </c>
      <c r="AM2652" s="14">
        <f t="shared" si="1302"/>
        <v>683.90823604299612</v>
      </c>
    </row>
    <row r="2653" spans="2:39" x14ac:dyDescent="0.25">
      <c r="B2653" s="3">
        <f t="shared" si="1285"/>
        <v>13175</v>
      </c>
      <c r="C2653" s="14">
        <f t="shared" si="1286"/>
        <v>219.58333333333334</v>
      </c>
      <c r="D2653" s="11">
        <f t="shared" si="1287"/>
        <v>1139.5030982310714</v>
      </c>
      <c r="E2653" s="11">
        <f t="shared" si="1273"/>
        <v>1009.590320293207</v>
      </c>
      <c r="F2653" s="11">
        <f t="shared" si="1288"/>
        <v>552.35773194615945</v>
      </c>
      <c r="G2653" s="11">
        <f t="shared" si="1274"/>
        <v>844.43617209373474</v>
      </c>
      <c r="H2653" s="11">
        <f t="shared" si="1275"/>
        <v>714.33750804052545</v>
      </c>
      <c r="I2653" s="24">
        <f t="shared" si="1289"/>
        <v>552.35773194615945</v>
      </c>
      <c r="J2653" s="12">
        <f t="shared" si="1276"/>
        <v>0.16271453133885275</v>
      </c>
      <c r="K2653" s="24">
        <f t="shared" si="1277"/>
        <v>710.47800457756193</v>
      </c>
      <c r="L2653" s="12">
        <f t="shared" si="1290"/>
        <v>0.14286431531910976</v>
      </c>
      <c r="M2653" s="24">
        <f t="shared" si="1291"/>
        <v>844.43617209373474</v>
      </c>
      <c r="N2653" s="12">
        <f t="shared" si="1278"/>
        <v>0.54885956243473699</v>
      </c>
      <c r="O2653" s="24">
        <f t="shared" si="1279"/>
        <v>702.09274802815935</v>
      </c>
      <c r="P2653" s="12">
        <f t="shared" si="1292"/>
        <v>0.21402818520904893</v>
      </c>
      <c r="Q2653" s="24">
        <f t="shared" si="1293"/>
        <v>714.33750804052545</v>
      </c>
      <c r="R2653" s="12">
        <f t="shared" si="1280"/>
        <v>0.17436992967351569</v>
      </c>
      <c r="S2653" s="24">
        <f t="shared" si="1281"/>
        <v>1215.4772073147583</v>
      </c>
      <c r="T2653" s="12">
        <f t="shared" si="1294"/>
        <v>0.11017572844732756</v>
      </c>
      <c r="W2653" s="24">
        <f t="shared" si="1295"/>
        <v>924.84373229648452</v>
      </c>
      <c r="X2653" s="24">
        <f t="shared" si="1296"/>
        <v>650</v>
      </c>
      <c r="Y2653" s="13">
        <f t="shared" si="1282"/>
        <v>0.34448061189469026</v>
      </c>
      <c r="Z2653" s="24">
        <f t="shared" si="1283"/>
        <v>2118.6646999180625</v>
      </c>
      <c r="AA2653" s="24">
        <f t="shared" si="1284"/>
        <v>17987.097301303205</v>
      </c>
      <c r="AB2653" s="24">
        <f t="shared" si="1297"/>
        <v>844.43617209373474</v>
      </c>
      <c r="AC2653" s="24">
        <f t="shared" si="1298"/>
        <v>714.33750804052545</v>
      </c>
      <c r="AE2653" s="14">
        <f t="shared" si="1299"/>
        <v>219.58333333333334</v>
      </c>
      <c r="AF2653" s="24">
        <f t="shared" si="1272"/>
        <v>500</v>
      </c>
      <c r="AG2653" s="3">
        <f t="shared" si="1300"/>
        <v>-1</v>
      </c>
      <c r="AH2653" s="3">
        <f>IF(AC2653&lt;=450,AthetaR30_0,IF(AC2653&gt;=650,AthetaR30_2,(IF(AC2653&lt;=550,AthetaR30_0+(AthetaR30_1-AthetaR30_0)/100*(AC2653-450),AthetaR30_1+(AthetaR30_2-AthetaR30_1)/100*(AC2653-450)))))</f>
        <v>0</v>
      </c>
      <c r="AI2653" s="3">
        <f>IF(AD2653&lt;=450,AthetaR60_0,IF(AD2653&gt;=650,AthetaR60_2,(IF(AD2653&lt;=550,AthetaR60_0+(AthetaR60_1-AthetaR60_0)/100*(AD2653-450),AthetaR60_1+(AthetaR60_2-AthetaR60_1)/100*(AD2653-450)))))</f>
        <v>0.5</v>
      </c>
      <c r="AJ2653" s="3">
        <f>IF(AE2653&lt;=450,AthetaR90_0,IF(AE2653&gt;=650,AthetaR90_2,(IF(AE2653&lt;=550,AthetaR90_0+(AthetaR90_1-AthetaR90_0)/100*(AE2653-450),AthetaR90_1+(AthetaR90_2-AthetaR90_1)/100*(AE2653-450)))))</f>
        <v>1.3</v>
      </c>
      <c r="AK2653" s="3">
        <f>IF(AF2653&lt;=450,AthetaR120_0,IF(AF2653&gt;=650,AthetaR120_2,(IF(AF2653&lt;=550,AthetaR120_0+(AthetaR120_1-AthetaR120_0)/100*(AF2653-450),AthetaR120_1+(AthetaR120_2-AthetaR120_1)/100*(AF2653-450)))))</f>
        <v>1.54</v>
      </c>
      <c r="AL2653" s="24">
        <f t="shared" si="1301"/>
        <v>844.43617209373474</v>
      </c>
      <c r="AM2653" s="14">
        <f t="shared" si="1302"/>
        <v>683.98932673699471</v>
      </c>
    </row>
    <row r="2654" spans="2:39" x14ac:dyDescent="0.25">
      <c r="B2654" s="3">
        <f t="shared" si="1285"/>
        <v>13180</v>
      </c>
      <c r="C2654" s="14">
        <f t="shared" si="1286"/>
        <v>219.66666666666666</v>
      </c>
      <c r="D2654" s="11">
        <f t="shared" si="1287"/>
        <v>1139.5599171912734</v>
      </c>
      <c r="E2654" s="11">
        <f t="shared" si="1273"/>
        <v>1009.8041186418591</v>
      </c>
      <c r="F2654" s="11">
        <f t="shared" si="1288"/>
        <v>552.50059626147856</v>
      </c>
      <c r="G2654" s="11">
        <f t="shared" si="1274"/>
        <v>844.65020027894377</v>
      </c>
      <c r="H2654" s="11">
        <f t="shared" si="1275"/>
        <v>714.44768376897275</v>
      </c>
      <c r="I2654" s="24">
        <f t="shared" si="1289"/>
        <v>552.50059626147856</v>
      </c>
      <c r="J2654" s="12">
        <f t="shared" si="1276"/>
        <v>0.16268383775612916</v>
      </c>
      <c r="K2654" s="24">
        <f t="shared" si="1277"/>
        <v>710.61205056336837</v>
      </c>
      <c r="L2654" s="12">
        <f t="shared" si="1290"/>
        <v>0.14281804696389902</v>
      </c>
      <c r="M2654" s="24">
        <f t="shared" si="1291"/>
        <v>844.65020027894377</v>
      </c>
      <c r="N2654" s="12">
        <f t="shared" si="1278"/>
        <v>0.54909093224215966</v>
      </c>
      <c r="O2654" s="24">
        <f t="shared" si="1279"/>
        <v>701.79690802358891</v>
      </c>
      <c r="P2654" s="12">
        <f t="shared" si="1292"/>
        <v>0.2139896371029778</v>
      </c>
      <c r="Q2654" s="24">
        <f t="shared" si="1293"/>
        <v>714.44768376897275</v>
      </c>
      <c r="R2654" s="12">
        <f t="shared" si="1280"/>
        <v>0.17400196229756995</v>
      </c>
      <c r="S2654" s="24">
        <f t="shared" si="1281"/>
        <v>1218.0476148698904</v>
      </c>
      <c r="T2654" s="12">
        <f t="shared" si="1294"/>
        <v>0.10994256208912431</v>
      </c>
      <c r="W2654" s="24">
        <f t="shared" si="1295"/>
        <v>925.18821290837923</v>
      </c>
      <c r="X2654" s="24">
        <f t="shared" si="1296"/>
        <v>650</v>
      </c>
      <c r="Y2654" s="13">
        <f t="shared" si="1282"/>
        <v>0.34415595845400404</v>
      </c>
      <c r="Z2654" s="24">
        <f t="shared" si="1283"/>
        <v>2115.3976433369962</v>
      </c>
      <c r="AA2654" s="24">
        <f t="shared" si="1284"/>
        <v>17971.415817426761</v>
      </c>
      <c r="AB2654" s="24">
        <f t="shared" si="1297"/>
        <v>844.65020027894377</v>
      </c>
      <c r="AC2654" s="24">
        <f t="shared" si="1298"/>
        <v>714.44768376897275</v>
      </c>
      <c r="AE2654" s="14">
        <f t="shared" si="1299"/>
        <v>219.66666666666666</v>
      </c>
      <c r="AF2654" s="24">
        <f t="shared" si="1272"/>
        <v>500</v>
      </c>
      <c r="AG2654" s="3">
        <f t="shared" si="1300"/>
        <v>-1</v>
      </c>
      <c r="AH2654" s="3">
        <f>IF(AC2654&lt;=450,AthetaR30_0,IF(AC2654&gt;=650,AthetaR30_2,(IF(AC2654&lt;=550,AthetaR30_0+(AthetaR30_1-AthetaR30_0)/100*(AC2654-450),AthetaR30_1+(AthetaR30_2-AthetaR30_1)/100*(AC2654-450)))))</f>
        <v>0</v>
      </c>
      <c r="AI2654" s="3">
        <f>IF(AD2654&lt;=450,AthetaR60_0,IF(AD2654&gt;=650,AthetaR60_2,(IF(AD2654&lt;=550,AthetaR60_0+(AthetaR60_1-AthetaR60_0)/100*(AD2654-450),AthetaR60_1+(AthetaR60_2-AthetaR60_1)/100*(AD2654-450)))))</f>
        <v>0.5</v>
      </c>
      <c r="AJ2654" s="3">
        <f>IF(AE2654&lt;=450,AthetaR90_0,IF(AE2654&gt;=650,AthetaR90_2,(IF(AE2654&lt;=550,AthetaR90_0+(AthetaR90_1-AthetaR90_0)/100*(AE2654-450),AthetaR90_1+(AthetaR90_2-AthetaR90_1)/100*(AE2654-450)))))</f>
        <v>1.3</v>
      </c>
      <c r="AK2654" s="3">
        <f>IF(AF2654&lt;=450,AthetaR120_0,IF(AF2654&gt;=650,AthetaR120_2,(IF(AF2654&lt;=550,AthetaR120_0+(AthetaR120_1-AthetaR120_0)/100*(AF2654-450),AthetaR120_1+(AthetaR120_2-AthetaR120_1)/100*(AF2654-450)))))</f>
        <v>1.54</v>
      </c>
      <c r="AL2654" s="24">
        <f t="shared" si="1301"/>
        <v>844.65020027894377</v>
      </c>
      <c r="AM2654" s="14">
        <f t="shared" si="1302"/>
        <v>684.07021038114669</v>
      </c>
    </row>
    <row r="2655" spans="2:39" x14ac:dyDescent="0.25">
      <c r="B2655" s="3">
        <f t="shared" si="1285"/>
        <v>13185</v>
      </c>
      <c r="C2655" s="14">
        <f t="shared" si="1286"/>
        <v>219.75</v>
      </c>
      <c r="D2655" s="11">
        <f t="shared" si="1287"/>
        <v>1139.6167146128239</v>
      </c>
      <c r="E2655" s="11">
        <f t="shared" si="1273"/>
        <v>1010.0179169905111</v>
      </c>
      <c r="F2655" s="11">
        <f t="shared" si="1288"/>
        <v>552.64341430844252</v>
      </c>
      <c r="G2655" s="11">
        <f t="shared" si="1274"/>
        <v>844.86418991604671</v>
      </c>
      <c r="H2655" s="11">
        <f t="shared" si="1275"/>
        <v>714.5576263310619</v>
      </c>
      <c r="I2655" s="24">
        <f t="shared" si="1289"/>
        <v>552.64341430844252</v>
      </c>
      <c r="J2655" s="12">
        <f t="shared" si="1276"/>
        <v>0.16265314710812609</v>
      </c>
      <c r="K2655" s="24">
        <f t="shared" si="1277"/>
        <v>710.74613431580929</v>
      </c>
      <c r="L2655" s="12">
        <f t="shared" si="1290"/>
        <v>0.14277179374460161</v>
      </c>
      <c r="M2655" s="24">
        <f t="shared" si="1291"/>
        <v>844.86418991604671</v>
      </c>
      <c r="N2655" s="12">
        <f t="shared" si="1278"/>
        <v>0.54932158480774562</v>
      </c>
      <c r="O2655" s="24">
        <f t="shared" si="1279"/>
        <v>701.50223317040127</v>
      </c>
      <c r="P2655" s="12">
        <f t="shared" si="1292"/>
        <v>0.21395077370925258</v>
      </c>
      <c r="Q2655" s="24">
        <f t="shared" si="1293"/>
        <v>714.5576263310619</v>
      </c>
      <c r="R2655" s="12">
        <f t="shared" si="1280"/>
        <v>0.17363289247045555</v>
      </c>
      <c r="S2655" s="24">
        <f t="shared" si="1281"/>
        <v>1220.6366670721604</v>
      </c>
      <c r="T2655" s="12">
        <f t="shared" si="1294"/>
        <v>0.10970879505318275</v>
      </c>
      <c r="W2655" s="24">
        <f t="shared" si="1295"/>
        <v>925.53236886683328</v>
      </c>
      <c r="X2655" s="24">
        <f t="shared" si="1296"/>
        <v>650</v>
      </c>
      <c r="Y2655" s="13">
        <f t="shared" si="1282"/>
        <v>0.34383196485543666</v>
      </c>
      <c r="Z2655" s="24">
        <f t="shared" si="1283"/>
        <v>2112.1387030919464</v>
      </c>
      <c r="AA2655" s="24">
        <f t="shared" si="1284"/>
        <v>17955.76472918897</v>
      </c>
      <c r="AB2655" s="24">
        <f t="shared" si="1297"/>
        <v>844.86418991604671</v>
      </c>
      <c r="AC2655" s="24">
        <f t="shared" si="1298"/>
        <v>714.5576263310619</v>
      </c>
      <c r="AE2655" s="14">
        <f t="shared" si="1299"/>
        <v>219.75</v>
      </c>
      <c r="AF2655" s="24">
        <f t="shared" si="1272"/>
        <v>500</v>
      </c>
      <c r="AG2655" s="3">
        <f t="shared" si="1300"/>
        <v>-1</v>
      </c>
      <c r="AH2655" s="3">
        <f>IF(AC2655&lt;=450,AthetaR30_0,IF(AC2655&gt;=650,AthetaR30_2,(IF(AC2655&lt;=550,AthetaR30_0+(AthetaR30_1-AthetaR30_0)/100*(AC2655-450),AthetaR30_1+(AthetaR30_2-AthetaR30_1)/100*(AC2655-450)))))</f>
        <v>0</v>
      </c>
      <c r="AI2655" s="3">
        <f>IF(AD2655&lt;=450,AthetaR60_0,IF(AD2655&gt;=650,AthetaR60_2,(IF(AD2655&lt;=550,AthetaR60_0+(AthetaR60_1-AthetaR60_0)/100*(AD2655-450),AthetaR60_1+(AthetaR60_2-AthetaR60_1)/100*(AD2655-450)))))</f>
        <v>0.5</v>
      </c>
      <c r="AJ2655" s="3">
        <f>IF(AE2655&lt;=450,AthetaR90_0,IF(AE2655&gt;=650,AthetaR90_2,(IF(AE2655&lt;=550,AthetaR90_0+(AthetaR90_1-AthetaR90_0)/100*(AE2655-450),AthetaR90_1+(AthetaR90_2-AthetaR90_1)/100*(AE2655-450)))))</f>
        <v>1.3</v>
      </c>
      <c r="AK2655" s="3">
        <f>IF(AF2655&lt;=450,AthetaR120_0,IF(AF2655&gt;=650,AthetaR120_2,(IF(AF2655&lt;=550,AthetaR120_0+(AthetaR120_1-AthetaR120_0)/100*(AF2655-450),AthetaR120_1+(AthetaR120_2-AthetaR120_1)/100*(AF2655-450)))))</f>
        <v>1.54</v>
      </c>
      <c r="AL2655" s="24">
        <f t="shared" si="1301"/>
        <v>844.86418991604671</v>
      </c>
      <c r="AM2655" s="14">
        <f t="shared" si="1302"/>
        <v>684.15088638861005</v>
      </c>
    </row>
    <row r="2656" spans="2:39" x14ac:dyDescent="0.25">
      <c r="B2656" s="3">
        <f t="shared" si="1285"/>
        <v>13190</v>
      </c>
      <c r="C2656" s="14">
        <f t="shared" si="1286"/>
        <v>219.83333333333334</v>
      </c>
      <c r="D2656" s="11">
        <f t="shared" si="1287"/>
        <v>1139.673490512047</v>
      </c>
      <c r="E2656" s="11">
        <f t="shared" si="1273"/>
        <v>1010.2317153391633</v>
      </c>
      <c r="F2656" s="11">
        <f t="shared" si="1288"/>
        <v>552.78618610218712</v>
      </c>
      <c r="G2656" s="11">
        <f t="shared" si="1274"/>
        <v>845.07814068975597</v>
      </c>
      <c r="H2656" s="11">
        <f t="shared" si="1275"/>
        <v>714.66733512611506</v>
      </c>
      <c r="I2656" s="24">
        <f t="shared" si="1289"/>
        <v>552.78618610218712</v>
      </c>
      <c r="J2656" s="12">
        <f t="shared" si="1276"/>
        <v>0.16262245940399456</v>
      </c>
      <c r="K2656" s="24">
        <f t="shared" si="1277"/>
        <v>710.88025580900558</v>
      </c>
      <c r="L2656" s="12">
        <f t="shared" si="1290"/>
        <v>0.14272555566559617</v>
      </c>
      <c r="M2656" s="24">
        <f t="shared" si="1291"/>
        <v>845.07814068975597</v>
      </c>
      <c r="N2656" s="12">
        <f t="shared" si="1278"/>
        <v>0.5495515231119581</v>
      </c>
      <c r="O2656" s="24">
        <f t="shared" si="1279"/>
        <v>701.20871704477395</v>
      </c>
      <c r="P2656" s="12">
        <f t="shared" si="1292"/>
        <v>0.21391159675309701</v>
      </c>
      <c r="Q2656" s="24">
        <f t="shared" si="1293"/>
        <v>714.66733512611506</v>
      </c>
      <c r="R2656" s="12">
        <f t="shared" si="1280"/>
        <v>0.1732627197634044</v>
      </c>
      <c r="S2656" s="24">
        <f t="shared" si="1281"/>
        <v>1223.2445355160644</v>
      </c>
      <c r="T2656" s="12">
        <f t="shared" si="1294"/>
        <v>0.10947442669297838</v>
      </c>
      <c r="W2656" s="24">
        <f t="shared" si="1295"/>
        <v>925.87620083168872</v>
      </c>
      <c r="X2656" s="24">
        <f t="shared" si="1296"/>
        <v>650</v>
      </c>
      <c r="Y2656" s="13">
        <f t="shared" si="1282"/>
        <v>0.34350863098621631</v>
      </c>
      <c r="Z2656" s="24">
        <f t="shared" si="1283"/>
        <v>2108.887862686865</v>
      </c>
      <c r="AA2656" s="24">
        <f t="shared" si="1284"/>
        <v>17940.144046503905</v>
      </c>
      <c r="AB2656" s="24">
        <f t="shared" si="1297"/>
        <v>845.07814068975597</v>
      </c>
      <c r="AC2656" s="24">
        <f t="shared" si="1298"/>
        <v>714.66733512611506</v>
      </c>
      <c r="AE2656" s="14">
        <f t="shared" si="1299"/>
        <v>219.83333333333334</v>
      </c>
      <c r="AF2656" s="24">
        <f t="shared" si="1272"/>
        <v>500</v>
      </c>
      <c r="AG2656" s="3">
        <f t="shared" si="1300"/>
        <v>-1</v>
      </c>
      <c r="AH2656" s="3">
        <f>IF(AC2656&lt;=450,AthetaR30_0,IF(AC2656&gt;=650,AthetaR30_2,(IF(AC2656&lt;=550,AthetaR30_0+(AthetaR30_1-AthetaR30_0)/100*(AC2656-450),AthetaR30_1+(AthetaR30_2-AthetaR30_1)/100*(AC2656-450)))))</f>
        <v>0</v>
      </c>
      <c r="AI2656" s="3">
        <f>IF(AD2656&lt;=450,AthetaR60_0,IF(AD2656&gt;=650,AthetaR60_2,(IF(AD2656&lt;=550,AthetaR60_0+(AthetaR60_1-AthetaR60_0)/100*(AD2656-450),AthetaR60_1+(AthetaR60_2-AthetaR60_1)/100*(AD2656-450)))))</f>
        <v>0.5</v>
      </c>
      <c r="AJ2656" s="3">
        <f>IF(AE2656&lt;=450,AthetaR90_0,IF(AE2656&gt;=650,AthetaR90_2,(IF(AE2656&lt;=550,AthetaR90_0+(AthetaR90_1-AthetaR90_0)/100*(AE2656-450),AthetaR90_1+(AthetaR90_2-AthetaR90_1)/100*(AE2656-450)))))</f>
        <v>1.3</v>
      </c>
      <c r="AK2656" s="3">
        <f>IF(AF2656&lt;=450,AthetaR120_0,IF(AF2656&gt;=650,AthetaR120_2,(IF(AF2656&lt;=550,AthetaR120_0+(AthetaR120_1-AthetaR120_0)/100*(AF2656-450),AthetaR120_1+(AthetaR120_2-AthetaR120_1)/100*(AF2656-450)))))</f>
        <v>1.54</v>
      </c>
      <c r="AL2656" s="24">
        <f t="shared" si="1301"/>
        <v>845.07814068975597</v>
      </c>
      <c r="AM2656" s="14">
        <f t="shared" si="1302"/>
        <v>684.23135417191338</v>
      </c>
    </row>
    <row r="2657" spans="2:39" x14ac:dyDescent="0.25">
      <c r="B2657" s="3">
        <f t="shared" si="1285"/>
        <v>13195</v>
      </c>
      <c r="C2657" s="14">
        <f t="shared" si="1286"/>
        <v>219.91666666666666</v>
      </c>
      <c r="D2657" s="11">
        <f t="shared" si="1287"/>
        <v>1139.730244905247</v>
      </c>
      <c r="E2657" s="11">
        <f t="shared" si="1273"/>
        <v>1010.4455136878153</v>
      </c>
      <c r="F2657" s="11">
        <f t="shared" si="1288"/>
        <v>552.92891165785272</v>
      </c>
      <c r="G2657" s="11">
        <f t="shared" si="1274"/>
        <v>845.29205228650903</v>
      </c>
      <c r="H2657" s="11">
        <f t="shared" si="1275"/>
        <v>714.776809552808</v>
      </c>
      <c r="I2657" s="24">
        <f t="shared" si="1289"/>
        <v>552.92891165785272</v>
      </c>
      <c r="J2657" s="12">
        <f t="shared" si="1276"/>
        <v>0.16259177465287586</v>
      </c>
      <c r="K2657" s="24">
        <f t="shared" si="1277"/>
        <v>711.01441501706677</v>
      </c>
      <c r="L2657" s="12">
        <f t="shared" si="1290"/>
        <v>0.14267933273128414</v>
      </c>
      <c r="M2657" s="24">
        <f t="shared" si="1291"/>
        <v>845.29205228650903</v>
      </c>
      <c r="N2657" s="12">
        <f t="shared" si="1278"/>
        <v>0.54978075012059446</v>
      </c>
      <c r="O2657" s="24">
        <f t="shared" si="1279"/>
        <v>700.9163532677544</v>
      </c>
      <c r="P2657" s="12">
        <f t="shared" si="1292"/>
        <v>0.213872107950907</v>
      </c>
      <c r="Q2657" s="24">
        <f t="shared" si="1293"/>
        <v>714.776809552808</v>
      </c>
      <c r="R2657" s="12">
        <f t="shared" si="1280"/>
        <v>0.17289144380240459</v>
      </c>
      <c r="S2657" s="24">
        <f t="shared" si="1281"/>
        <v>1225.8713936212034</v>
      </c>
      <c r="T2657" s="12">
        <f t="shared" si="1294"/>
        <v>0.1092394563898578</v>
      </c>
      <c r="W2657" s="24">
        <f t="shared" si="1295"/>
        <v>926.21970946267493</v>
      </c>
      <c r="X2657" s="24">
        <f t="shared" si="1296"/>
        <v>650</v>
      </c>
      <c r="Y2657" s="13">
        <f t="shared" si="1282"/>
        <v>0.34318595672697</v>
      </c>
      <c r="Z2657" s="24">
        <f t="shared" si="1283"/>
        <v>2105.6451056285086</v>
      </c>
      <c r="AA2657" s="24">
        <f t="shared" si="1284"/>
        <v>17924.553778897553</v>
      </c>
      <c r="AB2657" s="24">
        <f t="shared" si="1297"/>
        <v>845.29205228650903</v>
      </c>
      <c r="AC2657" s="24">
        <f t="shared" si="1298"/>
        <v>714.776809552808</v>
      </c>
      <c r="AE2657" s="14">
        <f t="shared" si="1299"/>
        <v>219.91666666666666</v>
      </c>
      <c r="AF2657" s="24">
        <f t="shared" si="1272"/>
        <v>500</v>
      </c>
      <c r="AG2657" s="3">
        <f t="shared" si="1300"/>
        <v>-1</v>
      </c>
      <c r="AH2657" s="3">
        <f>IF(AC2657&lt;=450,AthetaR30_0,IF(AC2657&gt;=650,AthetaR30_2,(IF(AC2657&lt;=550,AthetaR30_0+(AthetaR30_1-AthetaR30_0)/100*(AC2657-450),AthetaR30_1+(AthetaR30_2-AthetaR30_1)/100*(AC2657-450)))))</f>
        <v>0</v>
      </c>
      <c r="AI2657" s="3">
        <f>IF(AD2657&lt;=450,AthetaR60_0,IF(AD2657&gt;=650,AthetaR60_2,(IF(AD2657&lt;=550,AthetaR60_0+(AthetaR60_1-AthetaR60_0)/100*(AD2657-450),AthetaR60_1+(AthetaR60_2-AthetaR60_1)/100*(AD2657-450)))))</f>
        <v>0.5</v>
      </c>
      <c r="AJ2657" s="3">
        <f>IF(AE2657&lt;=450,AthetaR90_0,IF(AE2657&gt;=650,AthetaR90_2,(IF(AE2657&lt;=550,AthetaR90_0+(AthetaR90_1-AthetaR90_0)/100*(AE2657-450),AthetaR90_1+(AthetaR90_2-AthetaR90_1)/100*(AE2657-450)))))</f>
        <v>1.3</v>
      </c>
      <c r="AK2657" s="3">
        <f>IF(AF2657&lt;=450,AthetaR120_0,IF(AF2657&gt;=650,AthetaR120_2,(IF(AF2657&lt;=550,AthetaR120_0+(AthetaR120_1-AthetaR120_0)/100*(AF2657-450),AthetaR120_1+(AthetaR120_2-AthetaR120_1)/100*(AF2657-450)))))</f>
        <v>1.54</v>
      </c>
      <c r="AL2657" s="24">
        <f t="shared" si="1301"/>
        <v>845.29205228650903</v>
      </c>
      <c r="AM2657" s="14">
        <f t="shared" si="1302"/>
        <v>684.31161314298242</v>
      </c>
    </row>
    <row r="2658" spans="2:39" x14ac:dyDescent="0.25">
      <c r="B2658" s="3">
        <f t="shared" si="1285"/>
        <v>13200</v>
      </c>
      <c r="C2658" s="14">
        <f t="shared" si="1286"/>
        <v>220</v>
      </c>
      <c r="D2658" s="11">
        <f t="shared" si="1287"/>
        <v>1139.7869778087104</v>
      </c>
      <c r="E2658" s="11">
        <f t="shared" si="1273"/>
        <v>1010.6593120364674</v>
      </c>
      <c r="F2658" s="11">
        <f t="shared" si="1288"/>
        <v>553.07159099058401</v>
      </c>
      <c r="G2658" s="11">
        <f t="shared" si="1274"/>
        <v>845.50592439445995</v>
      </c>
      <c r="H2658" s="11">
        <f t="shared" si="1275"/>
        <v>714.8860490091979</v>
      </c>
      <c r="I2658" s="24">
        <f t="shared" si="1289"/>
        <v>553.07159099058401</v>
      </c>
      <c r="J2658" s="12">
        <f t="shared" si="1276"/>
        <v>0.1625610928639015</v>
      </c>
      <c r="K2658" s="24">
        <f t="shared" si="1277"/>
        <v>711.14861191409148</v>
      </c>
      <c r="L2658" s="12">
        <f t="shared" si="1290"/>
        <v>0.14263312494601613</v>
      </c>
      <c r="M2658" s="24">
        <f t="shared" si="1291"/>
        <v>845.50592439445995</v>
      </c>
      <c r="N2658" s="12">
        <f t="shared" si="1278"/>
        <v>0.55000926878486289</v>
      </c>
      <c r="O2658" s="24">
        <f t="shared" si="1279"/>
        <v>700.62513550488552</v>
      </c>
      <c r="P2658" s="12">
        <f t="shared" si="1292"/>
        <v>0.21383230901004507</v>
      </c>
      <c r="Q2658" s="24">
        <f t="shared" si="1293"/>
        <v>714.8860490091979</v>
      </c>
      <c r="R2658" s="12">
        <f t="shared" si="1280"/>
        <v>0.17251906426901348</v>
      </c>
      <c r="S2658" s="24">
        <f t="shared" si="1281"/>
        <v>1228.5174166534307</v>
      </c>
      <c r="T2658" s="12">
        <f t="shared" si="1294"/>
        <v>0.10900388355343785</v>
      </c>
      <c r="W2658" s="24">
        <f t="shared" si="1295"/>
        <v>926.56289541940191</v>
      </c>
      <c r="X2658" s="24">
        <f t="shared" si="1296"/>
        <v>650</v>
      </c>
      <c r="Y2658" s="13">
        <f t="shared" si="1282"/>
        <v>0.34286394195174869</v>
      </c>
      <c r="Z2658" s="24">
        <f t="shared" si="1283"/>
        <v>2102.4104154266383</v>
      </c>
      <c r="AA2658" s="24">
        <f t="shared" si="1284"/>
        <v>17908.993935509079</v>
      </c>
      <c r="AB2658" s="24">
        <f t="shared" si="1297"/>
        <v>845.50592439445995</v>
      </c>
      <c r="AC2658" s="24">
        <f t="shared" si="1298"/>
        <v>714.8860490091979</v>
      </c>
      <c r="AE2658" s="14">
        <f t="shared" si="1299"/>
        <v>220</v>
      </c>
      <c r="AF2658" s="24">
        <f t="shared" si="1272"/>
        <v>500</v>
      </c>
      <c r="AG2658" s="3">
        <f t="shared" si="1300"/>
        <v>-1</v>
      </c>
      <c r="AH2658" s="3">
        <f>IF(AC2658&lt;=450,AthetaR30_0,IF(AC2658&gt;=650,AthetaR30_2,(IF(AC2658&lt;=550,AthetaR30_0+(AthetaR30_1-AthetaR30_0)/100*(AC2658-450),AthetaR30_1+(AthetaR30_2-AthetaR30_1)/100*(AC2658-450)))))</f>
        <v>0</v>
      </c>
      <c r="AI2658" s="3">
        <f>IF(AD2658&lt;=450,AthetaR60_0,IF(AD2658&gt;=650,AthetaR60_2,(IF(AD2658&lt;=550,AthetaR60_0+(AthetaR60_1-AthetaR60_0)/100*(AD2658-450),AthetaR60_1+(AthetaR60_2-AthetaR60_1)/100*(AD2658-450)))))</f>
        <v>0.5</v>
      </c>
      <c r="AJ2658" s="3">
        <f>IF(AE2658&lt;=450,AthetaR90_0,IF(AE2658&gt;=650,AthetaR90_2,(IF(AE2658&lt;=550,AthetaR90_0+(AthetaR90_1-AthetaR90_0)/100*(AE2658-450),AthetaR90_1+(AthetaR90_2-AthetaR90_1)/100*(AE2658-450)))))</f>
        <v>1.3</v>
      </c>
      <c r="AK2658" s="3">
        <f>IF(AF2658&lt;=450,AthetaR120_0,IF(AF2658&gt;=650,AthetaR120_2,(IF(AF2658&lt;=550,AthetaR120_0+(AthetaR120_1-AthetaR120_0)/100*(AF2658-450),AthetaR120_1+(AthetaR120_2-AthetaR120_1)/100*(AF2658-450)))))</f>
        <v>1.54</v>
      </c>
      <c r="AL2658" s="24">
        <f t="shared" si="1301"/>
        <v>845.50592439445995</v>
      </c>
      <c r="AM2658" s="14">
        <f t="shared" si="1302"/>
        <v>684.39166271316788</v>
      </c>
    </row>
    <row r="2659" spans="2:39" x14ac:dyDescent="0.25">
      <c r="B2659" s="3">
        <f t="shared" si="1285"/>
        <v>13205</v>
      </c>
      <c r="C2659" s="14">
        <f t="shared" si="1286"/>
        <v>220.08333333333334</v>
      </c>
      <c r="D2659" s="11">
        <f t="shared" si="1287"/>
        <v>1139.8436892387049</v>
      </c>
      <c r="E2659" s="11">
        <f t="shared" si="1273"/>
        <v>1010.8731103851195</v>
      </c>
      <c r="F2659" s="11">
        <f t="shared" si="1288"/>
        <v>553.21422411552999</v>
      </c>
      <c r="G2659" s="11">
        <f t="shared" si="1274"/>
        <v>845.71975670347001</v>
      </c>
      <c r="H2659" s="11">
        <f t="shared" si="1275"/>
        <v>714.99505289275135</v>
      </c>
      <c r="I2659" s="24">
        <f t="shared" si="1289"/>
        <v>553.21422411552999</v>
      </c>
      <c r="J2659" s="12">
        <f t="shared" si="1276"/>
        <v>0.16253041404619331</v>
      </c>
      <c r="K2659" s="24">
        <f t="shared" si="1277"/>
        <v>711.28284647416694</v>
      </c>
      <c r="L2659" s="12">
        <f t="shared" si="1290"/>
        <v>0.14258693231414371</v>
      </c>
      <c r="M2659" s="24">
        <f t="shared" si="1291"/>
        <v>845.71975670347001</v>
      </c>
      <c r="N2659" s="12">
        <f t="shared" si="1278"/>
        <v>0.55023708204145849</v>
      </c>
      <c r="O2659" s="24">
        <f t="shared" si="1279"/>
        <v>700.33505746583387</v>
      </c>
      <c r="P2659" s="12">
        <f t="shared" si="1292"/>
        <v>0.21379220162906926</v>
      </c>
      <c r="Q2659" s="24">
        <f t="shared" si="1293"/>
        <v>714.99505289275135</v>
      </c>
      <c r="R2659" s="12">
        <f t="shared" si="1280"/>
        <v>0.17214558090117818</v>
      </c>
      <c r="S2659" s="24">
        <f t="shared" si="1281"/>
        <v>1231.182781746244</v>
      </c>
      <c r="T2659" s="12">
        <f t="shared" si="1294"/>
        <v>0.1087677076221442</v>
      </c>
      <c r="W2659" s="24">
        <f t="shared" si="1295"/>
        <v>926.90575936135372</v>
      </c>
      <c r="X2659" s="24">
        <f t="shared" si="1296"/>
        <v>650</v>
      </c>
      <c r="Y2659" s="13">
        <f t="shared" si="1282"/>
        <v>0.34254258652805697</v>
      </c>
      <c r="Z2659" s="24">
        <f t="shared" si="1283"/>
        <v>2099.1837755941447</v>
      </c>
      <c r="AA2659" s="24">
        <f t="shared" si="1284"/>
        <v>17893.464525092444</v>
      </c>
      <c r="AB2659" s="24">
        <f t="shared" si="1297"/>
        <v>845.71975670347001</v>
      </c>
      <c r="AC2659" s="24">
        <f t="shared" si="1298"/>
        <v>714.99505289275135</v>
      </c>
      <c r="AE2659" s="14">
        <f t="shared" si="1299"/>
        <v>220.08333333333334</v>
      </c>
      <c r="AF2659" s="24">
        <f t="shared" si="1272"/>
        <v>500</v>
      </c>
      <c r="AG2659" s="3">
        <f t="shared" si="1300"/>
        <v>-1</v>
      </c>
      <c r="AH2659" s="3">
        <f>IF(AC2659&lt;=450,AthetaR30_0,IF(AC2659&gt;=650,AthetaR30_2,(IF(AC2659&lt;=550,AthetaR30_0+(AthetaR30_1-AthetaR30_0)/100*(AC2659-450),AthetaR30_1+(AthetaR30_2-AthetaR30_1)/100*(AC2659-450)))))</f>
        <v>0</v>
      </c>
      <c r="AI2659" s="3">
        <f>IF(AD2659&lt;=450,AthetaR60_0,IF(AD2659&gt;=650,AthetaR60_2,(IF(AD2659&lt;=550,AthetaR60_0+(AthetaR60_1-AthetaR60_0)/100*(AD2659-450),AthetaR60_1+(AthetaR60_2-AthetaR60_1)/100*(AD2659-450)))))</f>
        <v>0.5</v>
      </c>
      <c r="AJ2659" s="3">
        <f>IF(AE2659&lt;=450,AthetaR90_0,IF(AE2659&gt;=650,AthetaR90_2,(IF(AE2659&lt;=550,AthetaR90_0+(AthetaR90_1-AthetaR90_0)/100*(AE2659-450),AthetaR90_1+(AthetaR90_2-AthetaR90_1)/100*(AE2659-450)))))</f>
        <v>1.3</v>
      </c>
      <c r="AK2659" s="3">
        <f>IF(AF2659&lt;=450,AthetaR120_0,IF(AF2659&gt;=650,AthetaR120_2,(IF(AF2659&lt;=550,AthetaR120_0+(AthetaR120_1-AthetaR120_0)/100*(AF2659-450),AthetaR120_1+(AthetaR120_2-AthetaR120_1)/100*(AF2659-450)))))</f>
        <v>1.54</v>
      </c>
      <c r="AL2659" s="24">
        <f t="shared" si="1301"/>
        <v>845.71975670347001</v>
      </c>
      <c r="AM2659" s="14">
        <f t="shared" si="1302"/>
        <v>684.47150229327224</v>
      </c>
    </row>
    <row r="2660" spans="2:39" x14ac:dyDescent="0.25">
      <c r="B2660" s="3">
        <f t="shared" si="1285"/>
        <v>13210</v>
      </c>
      <c r="C2660" s="14">
        <f t="shared" si="1286"/>
        <v>220.16666666666666</v>
      </c>
      <c r="D2660" s="11">
        <f t="shared" si="1287"/>
        <v>1139.9003792114797</v>
      </c>
      <c r="E2660" s="11">
        <f t="shared" si="1273"/>
        <v>1011.0869087337716</v>
      </c>
      <c r="F2660" s="11">
        <f t="shared" si="1288"/>
        <v>553.35681104784408</v>
      </c>
      <c r="G2660" s="11">
        <f t="shared" si="1274"/>
        <v>845.93354890509909</v>
      </c>
      <c r="H2660" s="11">
        <f t="shared" si="1275"/>
        <v>715.10382060037352</v>
      </c>
      <c r="I2660" s="24">
        <f t="shared" si="1289"/>
        <v>553.35681104784408</v>
      </c>
      <c r="J2660" s="12">
        <f t="shared" si="1276"/>
        <v>0.1624997382088631</v>
      </c>
      <c r="K2660" s="24">
        <f t="shared" si="1277"/>
        <v>711.41711867136985</v>
      </c>
      <c r="L2660" s="12">
        <f t="shared" si="1290"/>
        <v>0.14254075483999343</v>
      </c>
      <c r="M2660" s="24">
        <f t="shared" si="1291"/>
        <v>845.93354890509909</v>
      </c>
      <c r="N2660" s="12">
        <f t="shared" si="1278"/>
        <v>0.55046419281263792</v>
      </c>
      <c r="O2660" s="24">
        <f t="shared" si="1279"/>
        <v>700.04611290402261</v>
      </c>
      <c r="P2660" s="12">
        <f t="shared" si="1292"/>
        <v>0.21375178749769272</v>
      </c>
      <c r="Q2660" s="24">
        <f t="shared" si="1293"/>
        <v>715.10382060037352</v>
      </c>
      <c r="R2660" s="12">
        <f t="shared" si="1280"/>
        <v>0.17177099349405756</v>
      </c>
      <c r="S2660" s="24">
        <f t="shared" si="1281"/>
        <v>1233.8676679224532</v>
      </c>
      <c r="T2660" s="12">
        <f t="shared" si="1294"/>
        <v>0.10853092806366869</v>
      </c>
      <c r="W2660" s="24">
        <f t="shared" si="1295"/>
        <v>927.24830194788183</v>
      </c>
      <c r="X2660" s="24">
        <f t="shared" si="1296"/>
        <v>650</v>
      </c>
      <c r="Y2660" s="13">
        <f t="shared" si="1282"/>
        <v>0.34222189031687789</v>
      </c>
      <c r="Z2660" s="24">
        <f t="shared" si="1283"/>
        <v>2095.9651696472433</v>
      </c>
      <c r="AA2660" s="24">
        <f t="shared" si="1284"/>
        <v>17877.965556017647</v>
      </c>
      <c r="AB2660" s="24">
        <f t="shared" si="1297"/>
        <v>845.93354890509909</v>
      </c>
      <c r="AC2660" s="24">
        <f t="shared" si="1298"/>
        <v>715.10382060037352</v>
      </c>
      <c r="AE2660" s="14">
        <f t="shared" si="1299"/>
        <v>220.16666666666666</v>
      </c>
      <c r="AF2660" s="24">
        <f t="shared" si="1272"/>
        <v>500</v>
      </c>
      <c r="AG2660" s="3">
        <f t="shared" si="1300"/>
        <v>-1</v>
      </c>
      <c r="AH2660" s="3">
        <f>IF(AC2660&lt;=450,AthetaR30_0,IF(AC2660&gt;=650,AthetaR30_2,(IF(AC2660&lt;=550,AthetaR30_0+(AthetaR30_1-AthetaR30_0)/100*(AC2660-450),AthetaR30_1+(AthetaR30_2-AthetaR30_1)/100*(AC2660-450)))))</f>
        <v>0</v>
      </c>
      <c r="AI2660" s="3">
        <f>IF(AD2660&lt;=450,AthetaR60_0,IF(AD2660&gt;=650,AthetaR60_2,(IF(AD2660&lt;=550,AthetaR60_0+(AthetaR60_1-AthetaR60_0)/100*(AD2660-450),AthetaR60_1+(AthetaR60_2-AthetaR60_1)/100*(AD2660-450)))))</f>
        <v>0.5</v>
      </c>
      <c r="AJ2660" s="3">
        <f>IF(AE2660&lt;=450,AthetaR90_0,IF(AE2660&gt;=650,AthetaR90_2,(IF(AE2660&lt;=550,AthetaR90_0+(AthetaR90_1-AthetaR90_0)/100*(AE2660-450),AthetaR90_1+(AthetaR90_2-AthetaR90_1)/100*(AE2660-450)))))</f>
        <v>1.3</v>
      </c>
      <c r="AK2660" s="3">
        <f>IF(AF2660&lt;=450,AthetaR120_0,IF(AF2660&gt;=650,AthetaR120_2,(IF(AF2660&lt;=550,AthetaR120_0+(AthetaR120_1-AthetaR120_0)/100*(AF2660-450),AthetaR120_1+(AthetaR120_2-AthetaR120_1)/100*(AF2660-450)))))</f>
        <v>1.54</v>
      </c>
      <c r="AL2660" s="24">
        <f t="shared" si="1301"/>
        <v>845.93354890509909</v>
      </c>
      <c r="AM2660" s="14">
        <f t="shared" si="1302"/>
        <v>684.55113129357824</v>
      </c>
    </row>
    <row r="2661" spans="2:39" x14ac:dyDescent="0.25">
      <c r="B2661" s="3">
        <f t="shared" si="1285"/>
        <v>13215</v>
      </c>
      <c r="C2661" s="14">
        <f t="shared" si="1286"/>
        <v>220.25</v>
      </c>
      <c r="D2661" s="11">
        <f t="shared" si="1287"/>
        <v>1139.957047743266</v>
      </c>
      <c r="E2661" s="11">
        <f t="shared" si="1273"/>
        <v>1011.3007070824237</v>
      </c>
      <c r="F2661" s="11">
        <f t="shared" si="1288"/>
        <v>553.49935180268403</v>
      </c>
      <c r="G2661" s="11">
        <f t="shared" si="1274"/>
        <v>846.14730069259679</v>
      </c>
      <c r="H2661" s="11">
        <f t="shared" si="1275"/>
        <v>715.21235152843724</v>
      </c>
      <c r="I2661" s="24">
        <f t="shared" si="1289"/>
        <v>553.49935180268403</v>
      </c>
      <c r="J2661" s="12">
        <f t="shared" si="1276"/>
        <v>0.16246906536101322</v>
      </c>
      <c r="K2661" s="24">
        <f t="shared" si="1277"/>
        <v>711.55142847976504</v>
      </c>
      <c r="L2661" s="12">
        <f t="shared" si="1290"/>
        <v>0.14249459252787078</v>
      </c>
      <c r="M2661" s="24">
        <f t="shared" si="1291"/>
        <v>846.14730069259679</v>
      </c>
      <c r="N2661" s="12">
        <f t="shared" si="1278"/>
        <v>0.55069060400629544</v>
      </c>
      <c r="O2661" s="24">
        <f t="shared" si="1279"/>
        <v>699.75829561626631</v>
      </c>
      <c r="P2661" s="12">
        <f t="shared" si="1292"/>
        <v>0.21371106829684641</v>
      </c>
      <c r="Q2661" s="24">
        <f t="shared" si="1293"/>
        <v>715.21235152843724</v>
      </c>
      <c r="R2661" s="12">
        <f t="shared" si="1280"/>
        <v>0.1713953019008522</v>
      </c>
      <c r="S2661" s="24">
        <f t="shared" si="1281"/>
        <v>1236.5722561160928</v>
      </c>
      <c r="T2661" s="12">
        <f t="shared" si="1294"/>
        <v>0.1082935443754644</v>
      </c>
      <c r="W2661" s="24">
        <f t="shared" si="1295"/>
        <v>927.59052383819869</v>
      </c>
      <c r="X2661" s="24">
        <f t="shared" si="1296"/>
        <v>650</v>
      </c>
      <c r="Y2661" s="13">
        <f t="shared" si="1282"/>
        <v>0.34190185317270322</v>
      </c>
      <c r="Z2661" s="24">
        <f t="shared" si="1283"/>
        <v>2092.7545811056261</v>
      </c>
      <c r="AA2661" s="24">
        <f t="shared" si="1284"/>
        <v>17862.49703627234</v>
      </c>
      <c r="AB2661" s="24">
        <f t="shared" si="1297"/>
        <v>846.14730069259679</v>
      </c>
      <c r="AC2661" s="24">
        <f t="shared" si="1298"/>
        <v>715.21235152843724</v>
      </c>
      <c r="AE2661" s="14">
        <f t="shared" si="1299"/>
        <v>220.25</v>
      </c>
      <c r="AF2661" s="24">
        <f t="shared" ref="AF2661:AF2724" si="1303">IF(AC2661&lt;=450,Thetha0_0,IF(AC2661&gt;=650,Thetha0_2,(IF(AC2661&lt;=550,Thetha0_0+(Thetha0_1-Thetha0_0)/100*(AC2661-450),Thetha0_1+(Thetha0_2-Thetha0_1)/100*(AC2661-450)))))</f>
        <v>500</v>
      </c>
      <c r="AG2661" s="3">
        <f t="shared" si="1300"/>
        <v>-1</v>
      </c>
      <c r="AH2661" s="3">
        <f>IF(AC2661&lt;=450,AthetaR30_0,IF(AC2661&gt;=650,AthetaR30_2,(IF(AC2661&lt;=550,AthetaR30_0+(AthetaR30_1-AthetaR30_0)/100*(AC2661-450),AthetaR30_1+(AthetaR30_2-AthetaR30_1)/100*(AC2661-450)))))</f>
        <v>0</v>
      </c>
      <c r="AI2661" s="3">
        <f>IF(AD2661&lt;=450,AthetaR60_0,IF(AD2661&gt;=650,AthetaR60_2,(IF(AD2661&lt;=550,AthetaR60_0+(AthetaR60_1-AthetaR60_0)/100*(AD2661-450),AthetaR60_1+(AthetaR60_2-AthetaR60_1)/100*(AD2661-450)))))</f>
        <v>0.5</v>
      </c>
      <c r="AJ2661" s="3">
        <f>IF(AE2661&lt;=450,AthetaR90_0,IF(AE2661&gt;=650,AthetaR90_2,(IF(AE2661&lt;=550,AthetaR90_0+(AthetaR90_1-AthetaR90_0)/100*(AE2661-450),AthetaR90_1+(AthetaR90_2-AthetaR90_1)/100*(AE2661-450)))))</f>
        <v>1.3</v>
      </c>
      <c r="AK2661" s="3">
        <f>IF(AF2661&lt;=450,AthetaR120_0,IF(AF2661&gt;=650,AthetaR120_2,(IF(AF2661&lt;=550,AthetaR120_0+(AthetaR120_1-AthetaR120_0)/100*(AF2661-450),AthetaR120_1+(AthetaR120_2-AthetaR120_1)/100*(AF2661-450)))))</f>
        <v>1.54</v>
      </c>
      <c r="AL2661" s="24">
        <f t="shared" si="1301"/>
        <v>846.14730069259679</v>
      </c>
      <c r="AM2661" s="14">
        <f t="shared" si="1302"/>
        <v>684.63054912387781</v>
      </c>
    </row>
    <row r="2662" spans="2:39" x14ac:dyDescent="0.25">
      <c r="B2662" s="3">
        <f t="shared" si="1285"/>
        <v>13220</v>
      </c>
      <c r="C2662" s="14">
        <f t="shared" si="1286"/>
        <v>220.33333333333334</v>
      </c>
      <c r="D2662" s="11">
        <f t="shared" si="1287"/>
        <v>1140.0136948502759</v>
      </c>
      <c r="E2662" s="11">
        <f t="shared" si="1273"/>
        <v>1011.5145054310758</v>
      </c>
      <c r="F2662" s="11">
        <f t="shared" si="1288"/>
        <v>553.64184639521193</v>
      </c>
      <c r="G2662" s="11">
        <f t="shared" si="1274"/>
        <v>846.36101176089369</v>
      </c>
      <c r="H2662" s="11">
        <f t="shared" si="1275"/>
        <v>715.32064507281268</v>
      </c>
      <c r="I2662" s="24">
        <f t="shared" si="1289"/>
        <v>553.64184639521193</v>
      </c>
      <c r="J2662" s="12">
        <f t="shared" si="1276"/>
        <v>0.16243839551173606</v>
      </c>
      <c r="K2662" s="24">
        <f t="shared" si="1277"/>
        <v>711.68577587340724</v>
      </c>
      <c r="L2662" s="12">
        <f t="shared" si="1290"/>
        <v>0.14244844538207446</v>
      </c>
      <c r="M2662" s="24">
        <f t="shared" si="1291"/>
        <v>846.36101176089369</v>
      </c>
      <c r="N2662" s="12">
        <f t="shared" si="1278"/>
        <v>0.55091631851603784</v>
      </c>
      <c r="O2662" s="24">
        <f t="shared" si="1279"/>
        <v>699.47159944241071</v>
      </c>
      <c r="P2662" s="12">
        <f t="shared" si="1292"/>
        <v>0.21367004569877807</v>
      </c>
      <c r="Q2662" s="24">
        <f t="shared" si="1293"/>
        <v>715.32064507281268</v>
      </c>
      <c r="R2662" s="12">
        <f t="shared" si="1280"/>
        <v>0.17101850603363847</v>
      </c>
      <c r="S2662" s="24">
        <f t="shared" si="1281"/>
        <v>1239.2967291946034</v>
      </c>
      <c r="T2662" s="12">
        <f t="shared" si="1294"/>
        <v>0.10805555608525495</v>
      </c>
      <c r="W2662" s="24">
        <f t="shared" si="1295"/>
        <v>927.93242569137135</v>
      </c>
      <c r="X2662" s="24">
        <f t="shared" si="1296"/>
        <v>650</v>
      </c>
      <c r="Y2662" s="13">
        <f t="shared" si="1282"/>
        <v>0.34158247494355615</v>
      </c>
      <c r="Z2662" s="24">
        <f t="shared" si="1283"/>
        <v>2089.5519934926115</v>
      </c>
      <c r="AA2662" s="24">
        <f t="shared" si="1284"/>
        <v>17847.058973463016</v>
      </c>
      <c r="AB2662" s="24">
        <f t="shared" si="1297"/>
        <v>846.36101176089369</v>
      </c>
      <c r="AC2662" s="24">
        <f t="shared" si="1298"/>
        <v>715.32064507281268</v>
      </c>
      <c r="AE2662" s="14">
        <f t="shared" si="1299"/>
        <v>220.33333333333334</v>
      </c>
      <c r="AF2662" s="24">
        <f t="shared" si="1303"/>
        <v>500</v>
      </c>
      <c r="AG2662" s="3">
        <f t="shared" si="1300"/>
        <v>-1</v>
      </c>
      <c r="AH2662" s="3">
        <f>IF(AC2662&lt;=450,AthetaR30_0,IF(AC2662&gt;=650,AthetaR30_2,(IF(AC2662&lt;=550,AthetaR30_0+(AthetaR30_1-AthetaR30_0)/100*(AC2662-450),AthetaR30_1+(AthetaR30_2-AthetaR30_1)/100*(AC2662-450)))))</f>
        <v>0</v>
      </c>
      <c r="AI2662" s="3">
        <f>IF(AD2662&lt;=450,AthetaR60_0,IF(AD2662&gt;=650,AthetaR60_2,(IF(AD2662&lt;=550,AthetaR60_0+(AthetaR60_1-AthetaR60_0)/100*(AD2662-450),AthetaR60_1+(AthetaR60_2-AthetaR60_1)/100*(AD2662-450)))))</f>
        <v>0.5</v>
      </c>
      <c r="AJ2662" s="3">
        <f>IF(AE2662&lt;=450,AthetaR90_0,IF(AE2662&gt;=650,AthetaR90_2,(IF(AE2662&lt;=550,AthetaR90_0+(AthetaR90_1-AthetaR90_0)/100*(AE2662-450),AthetaR90_1+(AthetaR90_2-AthetaR90_1)/100*(AE2662-450)))))</f>
        <v>1.3</v>
      </c>
      <c r="AK2662" s="3">
        <f>IF(AF2662&lt;=450,AthetaR120_0,IF(AF2662&gt;=650,AthetaR120_2,(IF(AF2662&lt;=550,AthetaR120_0+(AthetaR120_1-AthetaR120_0)/100*(AF2662-450),AthetaR120_1+(AthetaR120_2-AthetaR120_1)/100*(AF2662-450)))))</f>
        <v>1.54</v>
      </c>
      <c r="AL2662" s="24">
        <f t="shared" si="1301"/>
        <v>846.36101176089369</v>
      </c>
      <c r="AM2662" s="14">
        <f t="shared" si="1302"/>
        <v>684.7097551935002</v>
      </c>
    </row>
    <row r="2663" spans="2:39" x14ac:dyDescent="0.25">
      <c r="B2663" s="3">
        <f t="shared" si="1285"/>
        <v>13225</v>
      </c>
      <c r="C2663" s="14">
        <f t="shared" si="1286"/>
        <v>220.41666666666666</v>
      </c>
      <c r="D2663" s="11">
        <f t="shared" si="1287"/>
        <v>1140.0703205487039</v>
      </c>
      <c r="E2663" s="11">
        <f t="shared" si="1273"/>
        <v>1011.7283037797279</v>
      </c>
      <c r="F2663" s="11">
        <f t="shared" si="1288"/>
        <v>553.78429484059404</v>
      </c>
      <c r="G2663" s="11">
        <f t="shared" si="1274"/>
        <v>846.57468180659248</v>
      </c>
      <c r="H2663" s="11">
        <f t="shared" si="1275"/>
        <v>715.4287006288979</v>
      </c>
      <c r="I2663" s="24">
        <f t="shared" si="1289"/>
        <v>553.78429484059404</v>
      </c>
      <c r="J2663" s="12">
        <f t="shared" si="1276"/>
        <v>0.16240772867011413</v>
      </c>
      <c r="K2663" s="24">
        <f t="shared" si="1277"/>
        <v>711.82016082634027</v>
      </c>
      <c r="L2663" s="12">
        <f t="shared" si="1290"/>
        <v>0.14240231340686765</v>
      </c>
      <c r="M2663" s="24">
        <f t="shared" si="1291"/>
        <v>846.57468180659248</v>
      </c>
      <c r="N2663" s="12">
        <f t="shared" si="1278"/>
        <v>0.55114133922125796</v>
      </c>
      <c r="O2663" s="24">
        <f t="shared" si="1279"/>
        <v>699.18601826497547</v>
      </c>
      <c r="P2663" s="12">
        <f t="shared" si="1292"/>
        <v>0.21362872136699945</v>
      </c>
      <c r="Q2663" s="24">
        <f t="shared" si="1293"/>
        <v>715.4287006288979</v>
      </c>
      <c r="R2663" s="12">
        <f t="shared" si="1280"/>
        <v>0.17064060586420632</v>
      </c>
      <c r="S2663" s="24">
        <f t="shared" si="1281"/>
        <v>1242.0412719812834</v>
      </c>
      <c r="T2663" s="12">
        <f t="shared" si="1294"/>
        <v>0.10781696275150096</v>
      </c>
      <c r="W2663" s="24">
        <f t="shared" si="1295"/>
        <v>928.27400816631496</v>
      </c>
      <c r="X2663" s="24">
        <f t="shared" si="1296"/>
        <v>650</v>
      </c>
      <c r="Y2663" s="13">
        <f t="shared" si="1282"/>
        <v>0.34126375547102111</v>
      </c>
      <c r="Z2663" s="24">
        <f t="shared" si="1283"/>
        <v>2086.3573903353226</v>
      </c>
      <c r="AA2663" s="24">
        <f t="shared" si="1284"/>
        <v>17831.651374816556</v>
      </c>
      <c r="AB2663" s="24">
        <f t="shared" si="1297"/>
        <v>846.57468180659248</v>
      </c>
      <c r="AC2663" s="24">
        <f t="shared" si="1298"/>
        <v>715.4287006288979</v>
      </c>
      <c r="AE2663" s="14">
        <f t="shared" si="1299"/>
        <v>220.41666666666666</v>
      </c>
      <c r="AF2663" s="24">
        <f t="shared" si="1303"/>
        <v>500</v>
      </c>
      <c r="AG2663" s="3">
        <f t="shared" si="1300"/>
        <v>-1</v>
      </c>
      <c r="AH2663" s="3">
        <f>IF(AC2663&lt;=450,AthetaR30_0,IF(AC2663&gt;=650,AthetaR30_2,(IF(AC2663&lt;=550,AthetaR30_0+(AthetaR30_1-AthetaR30_0)/100*(AC2663-450),AthetaR30_1+(AthetaR30_2-AthetaR30_1)/100*(AC2663-450)))))</f>
        <v>0</v>
      </c>
      <c r="AI2663" s="3">
        <f>IF(AD2663&lt;=450,AthetaR60_0,IF(AD2663&gt;=650,AthetaR60_2,(IF(AD2663&lt;=550,AthetaR60_0+(AthetaR60_1-AthetaR60_0)/100*(AD2663-450),AthetaR60_1+(AthetaR60_2-AthetaR60_1)/100*(AD2663-450)))))</f>
        <v>0.5</v>
      </c>
      <c r="AJ2663" s="3">
        <f>IF(AE2663&lt;=450,AthetaR90_0,IF(AE2663&gt;=650,AthetaR90_2,(IF(AE2663&lt;=550,AthetaR90_0+(AthetaR90_1-AthetaR90_0)/100*(AE2663-450),AthetaR90_1+(AthetaR90_2-AthetaR90_1)/100*(AE2663-450)))))</f>
        <v>1.3</v>
      </c>
      <c r="AK2663" s="3">
        <f>IF(AF2663&lt;=450,AthetaR120_0,IF(AF2663&gt;=650,AthetaR120_2,(IF(AF2663&lt;=550,AthetaR120_0+(AthetaR120_1-AthetaR120_0)/100*(AF2663-450),AthetaR120_1+(AthetaR120_2-AthetaR120_1)/100*(AF2663-450)))))</f>
        <v>1.54</v>
      </c>
      <c r="AL2663" s="24">
        <f t="shared" si="1301"/>
        <v>846.57468180659248</v>
      </c>
      <c r="AM2663" s="14">
        <f t="shared" si="1302"/>
        <v>684.78874891134228</v>
      </c>
    </row>
    <row r="2664" spans="2:39" x14ac:dyDescent="0.25">
      <c r="B2664" s="3">
        <f t="shared" si="1285"/>
        <v>13230</v>
      </c>
      <c r="C2664" s="14">
        <f t="shared" si="1286"/>
        <v>220.5</v>
      </c>
      <c r="D2664" s="11">
        <f t="shared" si="1287"/>
        <v>1140.1269248547251</v>
      </c>
      <c r="E2664" s="11">
        <f t="shared" si="1273"/>
        <v>1011.9421021283799</v>
      </c>
      <c r="F2664" s="11">
        <f t="shared" si="1288"/>
        <v>553.92669715400086</v>
      </c>
      <c r="G2664" s="11">
        <f t="shared" si="1274"/>
        <v>846.78831052795942</v>
      </c>
      <c r="H2664" s="11">
        <f t="shared" si="1275"/>
        <v>715.53651759164939</v>
      </c>
      <c r="I2664" s="24">
        <f t="shared" si="1289"/>
        <v>553.92669715400086</v>
      </c>
      <c r="J2664" s="12">
        <f t="shared" si="1276"/>
        <v>0.16237706484522041</v>
      </c>
      <c r="K2664" s="24">
        <f t="shared" si="1277"/>
        <v>711.95458331259613</v>
      </c>
      <c r="L2664" s="12">
        <f t="shared" si="1290"/>
        <v>0.14235619660652166</v>
      </c>
      <c r="M2664" s="24">
        <f t="shared" si="1291"/>
        <v>846.78831052795942</v>
      </c>
      <c r="N2664" s="12">
        <f t="shared" si="1278"/>
        <v>0.55136566898721007</v>
      </c>
      <c r="O2664" s="24">
        <f t="shared" si="1279"/>
        <v>698.90154600880032</v>
      </c>
      <c r="P2664" s="12">
        <f t="shared" si="1292"/>
        <v>0.21358709695648756</v>
      </c>
      <c r="Q2664" s="24">
        <f t="shared" si="1293"/>
        <v>715.53651759164939</v>
      </c>
      <c r="R2664" s="12">
        <f t="shared" si="1280"/>
        <v>0.17026160142490346</v>
      </c>
      <c r="S2664" s="24">
        <f t="shared" si="1281"/>
        <v>1244.8060712780052</v>
      </c>
      <c r="T2664" s="12">
        <f t="shared" si="1294"/>
        <v>0.10757776396394832</v>
      </c>
      <c r="W2664" s="24">
        <f t="shared" si="1295"/>
        <v>928.61527192178596</v>
      </c>
      <c r="X2664" s="24">
        <f t="shared" si="1296"/>
        <v>650</v>
      </c>
      <c r="Y2664" s="13">
        <f t="shared" si="1282"/>
        <v>0.34094569459027285</v>
      </c>
      <c r="Z2664" s="24">
        <f t="shared" si="1283"/>
        <v>2083.1707551648492</v>
      </c>
      <c r="AA2664" s="24">
        <f t="shared" si="1284"/>
        <v>17816.274247181769</v>
      </c>
      <c r="AB2664" s="24">
        <f t="shared" si="1297"/>
        <v>846.78831052795942</v>
      </c>
      <c r="AC2664" s="24">
        <f t="shared" si="1298"/>
        <v>715.53651759164939</v>
      </c>
      <c r="AE2664" s="14">
        <f t="shared" si="1299"/>
        <v>220.5</v>
      </c>
      <c r="AF2664" s="24">
        <f t="shared" si="1303"/>
        <v>500</v>
      </c>
      <c r="AG2664" s="3">
        <f t="shared" si="1300"/>
        <v>-1</v>
      </c>
      <c r="AH2664" s="3">
        <f>IF(AC2664&lt;=450,AthetaR30_0,IF(AC2664&gt;=650,AthetaR30_2,(IF(AC2664&lt;=550,AthetaR30_0+(AthetaR30_1-AthetaR30_0)/100*(AC2664-450),AthetaR30_1+(AthetaR30_2-AthetaR30_1)/100*(AC2664-450)))))</f>
        <v>0</v>
      </c>
      <c r="AI2664" s="3">
        <f>IF(AD2664&lt;=450,AthetaR60_0,IF(AD2664&gt;=650,AthetaR60_2,(IF(AD2664&lt;=550,AthetaR60_0+(AthetaR60_1-AthetaR60_0)/100*(AD2664-450),AthetaR60_1+(AthetaR60_2-AthetaR60_1)/100*(AD2664-450)))))</f>
        <v>0.5</v>
      </c>
      <c r="AJ2664" s="3">
        <f>IF(AE2664&lt;=450,AthetaR90_0,IF(AE2664&gt;=650,AthetaR90_2,(IF(AE2664&lt;=550,AthetaR90_0+(AthetaR90_1-AthetaR90_0)/100*(AE2664-450),AthetaR90_1+(AthetaR90_2-AthetaR90_1)/100*(AE2664-450)))))</f>
        <v>1.3</v>
      </c>
      <c r="AK2664" s="3">
        <f>IF(AF2664&lt;=450,AthetaR120_0,IF(AF2664&gt;=650,AthetaR120_2,(IF(AF2664&lt;=550,AthetaR120_0+(AthetaR120_1-AthetaR120_0)/100*(AF2664-450),AthetaR120_1+(AthetaR120_2-AthetaR120_1)/100*(AF2664-450)))))</f>
        <v>1.54</v>
      </c>
      <c r="AL2664" s="24">
        <f t="shared" si="1301"/>
        <v>846.78831052795942</v>
      </c>
      <c r="AM2664" s="14">
        <f t="shared" si="1302"/>
        <v>684.86752968589815</v>
      </c>
    </row>
    <row r="2665" spans="2:39" x14ac:dyDescent="0.25">
      <c r="B2665" s="3">
        <f t="shared" si="1285"/>
        <v>13235</v>
      </c>
      <c r="C2665" s="14">
        <f t="shared" si="1286"/>
        <v>220.58333333333334</v>
      </c>
      <c r="D2665" s="11">
        <f t="shared" si="1287"/>
        <v>1140.1835077844976</v>
      </c>
      <c r="E2665" s="11">
        <f t="shared" si="1273"/>
        <v>1012.155900477032</v>
      </c>
      <c r="F2665" s="11">
        <f t="shared" si="1288"/>
        <v>554.06905335060742</v>
      </c>
      <c r="G2665" s="11">
        <f t="shared" si="1274"/>
        <v>847.00189762491596</v>
      </c>
      <c r="H2665" s="11">
        <f t="shared" si="1275"/>
        <v>715.64409535561333</v>
      </c>
      <c r="I2665" s="24">
        <f t="shared" si="1289"/>
        <v>554.06905335060742</v>
      </c>
      <c r="J2665" s="12">
        <f t="shared" si="1276"/>
        <v>0.16234640404611761</v>
      </c>
      <c r="K2665" s="24">
        <f t="shared" si="1277"/>
        <v>712.08904330619748</v>
      </c>
      <c r="L2665" s="12">
        <f t="shared" si="1290"/>
        <v>0.14231009498525321</v>
      </c>
      <c r="M2665" s="24">
        <f t="shared" si="1291"/>
        <v>847.00189762491596</v>
      </c>
      <c r="N2665" s="12">
        <f t="shared" si="1278"/>
        <v>0.55158931066508332</v>
      </c>
      <c r="O2665" s="24">
        <f t="shared" si="1279"/>
        <v>698.6181766406936</v>
      </c>
      <c r="P2665" s="12">
        <f t="shared" si="1292"/>
        <v>0.21354517411351578</v>
      </c>
      <c r="Q2665" s="24">
        <f t="shared" si="1293"/>
        <v>715.64409535561333</v>
      </c>
      <c r="R2665" s="12">
        <f t="shared" si="1280"/>
        <v>0.16988149280948356</v>
      </c>
      <c r="S2665" s="24">
        <f t="shared" si="1281"/>
        <v>1247.5913158882017</v>
      </c>
      <c r="T2665" s="12">
        <f t="shared" si="1294"/>
        <v>0.10733795934406802</v>
      </c>
      <c r="W2665" s="24">
        <f t="shared" si="1295"/>
        <v>928.95621761637619</v>
      </c>
      <c r="X2665" s="24">
        <f t="shared" si="1296"/>
        <v>650</v>
      </c>
      <c r="Y2665" s="13">
        <f t="shared" si="1282"/>
        <v>0.34062829213009943</v>
      </c>
      <c r="Z2665" s="24">
        <f t="shared" si="1283"/>
        <v>2079.9920715163948</v>
      </c>
      <c r="AA2665" s="24">
        <f t="shared" si="1284"/>
        <v>17800.927597030601</v>
      </c>
      <c r="AB2665" s="24">
        <f t="shared" si="1297"/>
        <v>847.00189762491596</v>
      </c>
      <c r="AC2665" s="24">
        <f t="shared" si="1298"/>
        <v>715.64409535561333</v>
      </c>
      <c r="AE2665" s="14">
        <f t="shared" si="1299"/>
        <v>220.58333333333334</v>
      </c>
      <c r="AF2665" s="24">
        <f t="shared" si="1303"/>
        <v>500</v>
      </c>
      <c r="AG2665" s="3">
        <f t="shared" si="1300"/>
        <v>-1</v>
      </c>
      <c r="AH2665" s="3">
        <f>IF(AC2665&lt;=450,AthetaR30_0,IF(AC2665&gt;=650,AthetaR30_2,(IF(AC2665&lt;=550,AthetaR30_0+(AthetaR30_1-AthetaR30_0)/100*(AC2665-450),AthetaR30_1+(AthetaR30_2-AthetaR30_1)/100*(AC2665-450)))))</f>
        <v>0</v>
      </c>
      <c r="AI2665" s="3">
        <f>IF(AD2665&lt;=450,AthetaR60_0,IF(AD2665&gt;=650,AthetaR60_2,(IF(AD2665&lt;=550,AthetaR60_0+(AthetaR60_1-AthetaR60_0)/100*(AD2665-450),AthetaR60_1+(AthetaR60_2-AthetaR60_1)/100*(AD2665-450)))))</f>
        <v>0.5</v>
      </c>
      <c r="AJ2665" s="3">
        <f>IF(AE2665&lt;=450,AthetaR90_0,IF(AE2665&gt;=650,AthetaR90_2,(IF(AE2665&lt;=550,AthetaR90_0+(AthetaR90_1-AthetaR90_0)/100*(AE2665-450),AthetaR90_1+(AthetaR90_2-AthetaR90_1)/100*(AE2665-450)))))</f>
        <v>1.3</v>
      </c>
      <c r="AK2665" s="3">
        <f>IF(AF2665&lt;=450,AthetaR120_0,IF(AF2665&gt;=650,AthetaR120_2,(IF(AF2665&lt;=550,AthetaR120_0+(AthetaR120_1-AthetaR120_0)/100*(AF2665-450),AthetaR120_1+(AthetaR120_2-AthetaR120_1)/100*(AF2665-450)))))</f>
        <v>1.54</v>
      </c>
      <c r="AL2665" s="24">
        <f t="shared" si="1301"/>
        <v>847.00189762491596</v>
      </c>
      <c r="AM2665" s="14">
        <f t="shared" si="1302"/>
        <v>684.94609692528957</v>
      </c>
    </row>
    <row r="2666" spans="2:39" x14ac:dyDescent="0.25">
      <c r="B2666" s="3">
        <f t="shared" si="1285"/>
        <v>13240</v>
      </c>
      <c r="C2666" s="14">
        <f t="shared" si="1286"/>
        <v>220.66666666666666</v>
      </c>
      <c r="D2666" s="11">
        <f t="shared" si="1287"/>
        <v>1140.2400693541599</v>
      </c>
      <c r="E2666" s="11">
        <f t="shared" si="1273"/>
        <v>1012.3696988256841</v>
      </c>
      <c r="F2666" s="11">
        <f t="shared" si="1288"/>
        <v>554.21136344559272</v>
      </c>
      <c r="G2666" s="11">
        <f t="shared" si="1274"/>
        <v>847.21544279902946</v>
      </c>
      <c r="H2666" s="11">
        <f t="shared" si="1275"/>
        <v>715.75143331495735</v>
      </c>
      <c r="I2666" s="24">
        <f t="shared" si="1289"/>
        <v>554.21136344559272</v>
      </c>
      <c r="J2666" s="12">
        <f t="shared" si="1276"/>
        <v>0.16231574628185894</v>
      </c>
      <c r="K2666" s="24">
        <f t="shared" si="1277"/>
        <v>712.22354078115575</v>
      </c>
      <c r="L2666" s="12">
        <f t="shared" si="1290"/>
        <v>0.14226400854730245</v>
      </c>
      <c r="M2666" s="24">
        <f t="shared" si="1291"/>
        <v>847.21544279902946</v>
      </c>
      <c r="N2666" s="12">
        <f t="shared" si="1278"/>
        <v>0.55181226709207443</v>
      </c>
      <c r="O2666" s="24">
        <f t="shared" si="1279"/>
        <v>698.33590416908703</v>
      </c>
      <c r="P2666" s="12">
        <f t="shared" si="1292"/>
        <v>0.2135029544759702</v>
      </c>
      <c r="Q2666" s="24">
        <f t="shared" si="1293"/>
        <v>715.75143331495735</v>
      </c>
      <c r="R2666" s="12">
        <f t="shared" si="1280"/>
        <v>0.16950028017395907</v>
      </c>
      <c r="S2666" s="24">
        <f t="shared" si="1281"/>
        <v>1250.3971966401339</v>
      </c>
      <c r="T2666" s="12">
        <f t="shared" si="1294"/>
        <v>0.10709754854564657</v>
      </c>
      <c r="W2666" s="24">
        <f t="shared" si="1295"/>
        <v>929.29684590850627</v>
      </c>
      <c r="X2666" s="24">
        <f t="shared" si="1296"/>
        <v>650</v>
      </c>
      <c r="Y2666" s="13">
        <f t="shared" si="1282"/>
        <v>0.34031154791293383</v>
      </c>
      <c r="Z2666" s="24">
        <f t="shared" si="1283"/>
        <v>2076.8213229294447</v>
      </c>
      <c r="AA2666" s="24">
        <f t="shared" si="1284"/>
        <v>17785.611430459776</v>
      </c>
      <c r="AB2666" s="24">
        <f t="shared" si="1297"/>
        <v>847.21544279902946</v>
      </c>
      <c r="AC2666" s="24">
        <f t="shared" si="1298"/>
        <v>715.75143331495735</v>
      </c>
      <c r="AE2666" s="14">
        <f t="shared" si="1299"/>
        <v>220.66666666666666</v>
      </c>
      <c r="AF2666" s="24">
        <f t="shared" si="1303"/>
        <v>500</v>
      </c>
      <c r="AG2666" s="3">
        <f t="shared" si="1300"/>
        <v>-1</v>
      </c>
      <c r="AH2666" s="3">
        <f>IF(AC2666&lt;=450,AthetaR30_0,IF(AC2666&gt;=650,AthetaR30_2,(IF(AC2666&lt;=550,AthetaR30_0+(AthetaR30_1-AthetaR30_0)/100*(AC2666-450),AthetaR30_1+(AthetaR30_2-AthetaR30_1)/100*(AC2666-450)))))</f>
        <v>0</v>
      </c>
      <c r="AI2666" s="3">
        <f>IF(AD2666&lt;=450,AthetaR60_0,IF(AD2666&gt;=650,AthetaR60_2,(IF(AD2666&lt;=550,AthetaR60_0+(AthetaR60_1-AthetaR60_0)/100*(AD2666-450),AthetaR60_1+(AthetaR60_2-AthetaR60_1)/100*(AD2666-450)))))</f>
        <v>0.5</v>
      </c>
      <c r="AJ2666" s="3">
        <f>IF(AE2666&lt;=450,AthetaR90_0,IF(AE2666&gt;=650,AthetaR90_2,(IF(AE2666&lt;=550,AthetaR90_0+(AthetaR90_1-AthetaR90_0)/100*(AE2666-450),AthetaR90_1+(AthetaR90_2-AthetaR90_1)/100*(AE2666-450)))))</f>
        <v>1.3</v>
      </c>
      <c r="AK2666" s="3">
        <f>IF(AF2666&lt;=450,AthetaR120_0,IF(AF2666&gt;=650,AthetaR120_2,(IF(AF2666&lt;=550,AthetaR120_0+(AthetaR120_1-AthetaR120_0)/100*(AF2666-450),AthetaR120_1+(AthetaR120_2-AthetaR120_1)/100*(AF2666-450)))))</f>
        <v>1.54</v>
      </c>
      <c r="AL2666" s="24">
        <f t="shared" si="1301"/>
        <v>847.21544279902946</v>
      </c>
      <c r="AM2666" s="14">
        <f t="shared" si="1302"/>
        <v>685.0244500372969</v>
      </c>
    </row>
    <row r="2667" spans="2:39" x14ac:dyDescent="0.25">
      <c r="B2667" s="3">
        <f t="shared" si="1285"/>
        <v>13245</v>
      </c>
      <c r="C2667" s="14">
        <f t="shared" si="1286"/>
        <v>220.75</v>
      </c>
      <c r="D2667" s="11">
        <f t="shared" si="1287"/>
        <v>1140.2966095798336</v>
      </c>
      <c r="E2667" s="11">
        <f t="shared" si="1273"/>
        <v>1012.5834971743361</v>
      </c>
      <c r="F2667" s="11">
        <f t="shared" si="1288"/>
        <v>554.35362745414</v>
      </c>
      <c r="G2667" s="11">
        <f t="shared" si="1274"/>
        <v>847.42894575350545</v>
      </c>
      <c r="H2667" s="11">
        <f t="shared" si="1275"/>
        <v>715.85853086350301</v>
      </c>
      <c r="I2667" s="24">
        <f t="shared" si="1289"/>
        <v>554.35362745414</v>
      </c>
      <c r="J2667" s="12">
        <f t="shared" si="1276"/>
        <v>0.1622850915614876</v>
      </c>
      <c r="K2667" s="24">
        <f t="shared" si="1277"/>
        <v>712.35807571147143</v>
      </c>
      <c r="L2667" s="12">
        <f t="shared" si="1290"/>
        <v>0.14221793729685153</v>
      </c>
      <c r="M2667" s="24">
        <f t="shared" si="1291"/>
        <v>847.42894575350545</v>
      </c>
      <c r="N2667" s="12">
        <f t="shared" si="1278"/>
        <v>0.55203454109146255</v>
      </c>
      <c r="O2667" s="24">
        <f t="shared" si="1279"/>
        <v>698.05472264368996</v>
      </c>
      <c r="P2667" s="12">
        <f t="shared" si="1292"/>
        <v>0.21346043967311545</v>
      </c>
      <c r="Q2667" s="24">
        <f t="shared" si="1293"/>
        <v>715.85853086350301</v>
      </c>
      <c r="R2667" s="12">
        <f t="shared" si="1280"/>
        <v>0.16911796373745727</v>
      </c>
      <c r="S2667" s="24">
        <f t="shared" si="1281"/>
        <v>1253.2239064104419</v>
      </c>
      <c r="T2667" s="12">
        <f t="shared" si="1294"/>
        <v>0.10685653125521263</v>
      </c>
      <c r="W2667" s="24">
        <f t="shared" si="1295"/>
        <v>929.63715745641923</v>
      </c>
      <c r="X2667" s="24">
        <f t="shared" si="1296"/>
        <v>650</v>
      </c>
      <c r="Y2667" s="13">
        <f t="shared" si="1282"/>
        <v>0.33999546175487699</v>
      </c>
      <c r="Z2667" s="24">
        <f t="shared" si="1283"/>
        <v>2073.6584929479222</v>
      </c>
      <c r="AA2667" s="24">
        <f t="shared" si="1284"/>
        <v>17770.325753192032</v>
      </c>
      <c r="AB2667" s="24">
        <f t="shared" si="1297"/>
        <v>847.42894575350545</v>
      </c>
      <c r="AC2667" s="24">
        <f t="shared" si="1298"/>
        <v>715.85853086350301</v>
      </c>
      <c r="AE2667" s="14">
        <f t="shared" si="1299"/>
        <v>220.75</v>
      </c>
      <c r="AF2667" s="24">
        <f t="shared" si="1303"/>
        <v>500</v>
      </c>
      <c r="AG2667" s="3">
        <f t="shared" si="1300"/>
        <v>-1</v>
      </c>
      <c r="AH2667" s="3">
        <f>IF(AC2667&lt;=450,AthetaR30_0,IF(AC2667&gt;=650,AthetaR30_2,(IF(AC2667&lt;=550,AthetaR30_0+(AthetaR30_1-AthetaR30_0)/100*(AC2667-450),AthetaR30_1+(AthetaR30_2-AthetaR30_1)/100*(AC2667-450)))))</f>
        <v>0</v>
      </c>
      <c r="AI2667" s="3">
        <f>IF(AD2667&lt;=450,AthetaR60_0,IF(AD2667&gt;=650,AthetaR60_2,(IF(AD2667&lt;=550,AthetaR60_0+(AthetaR60_1-AthetaR60_0)/100*(AD2667-450),AthetaR60_1+(AthetaR60_2-AthetaR60_1)/100*(AD2667-450)))))</f>
        <v>0.5</v>
      </c>
      <c r="AJ2667" s="3">
        <f>IF(AE2667&lt;=450,AthetaR90_0,IF(AE2667&gt;=650,AthetaR90_2,(IF(AE2667&lt;=550,AthetaR90_0+(AthetaR90_1-AthetaR90_0)/100*(AE2667-450),AthetaR90_1+(AthetaR90_2-AthetaR90_1)/100*(AE2667-450)))))</f>
        <v>1.3</v>
      </c>
      <c r="AK2667" s="3">
        <f>IF(AF2667&lt;=450,AthetaR120_0,IF(AF2667&gt;=650,AthetaR120_2,(IF(AF2667&lt;=550,AthetaR120_0+(AthetaR120_1-AthetaR120_0)/100*(AF2667-450),AthetaR120_1+(AthetaR120_2-AthetaR120_1)/100*(AF2667-450)))))</f>
        <v>1.54</v>
      </c>
      <c r="AL2667" s="24">
        <f t="shared" si="1301"/>
        <v>847.42894575350545</v>
      </c>
      <c r="AM2667" s="14">
        <f t="shared" si="1302"/>
        <v>685.10258842939061</v>
      </c>
    </row>
    <row r="2668" spans="2:39" x14ac:dyDescent="0.25">
      <c r="B2668" s="3">
        <f t="shared" si="1285"/>
        <v>13250</v>
      </c>
      <c r="C2668" s="14">
        <f t="shared" si="1286"/>
        <v>220.83333333333334</v>
      </c>
      <c r="D2668" s="11">
        <f t="shared" si="1287"/>
        <v>1140.3531284776204</v>
      </c>
      <c r="E2668" s="11">
        <f t="shared" si="1273"/>
        <v>1012.7972955229882</v>
      </c>
      <c r="F2668" s="11">
        <f t="shared" si="1288"/>
        <v>554.49584539143689</v>
      </c>
      <c r="G2668" s="11">
        <f t="shared" si="1274"/>
        <v>847.64240619317854</v>
      </c>
      <c r="H2668" s="11">
        <f t="shared" si="1275"/>
        <v>715.96538739475818</v>
      </c>
      <c r="I2668" s="24">
        <f t="shared" si="1289"/>
        <v>554.49584539143689</v>
      </c>
      <c r="J2668" s="12">
        <f t="shared" si="1276"/>
        <v>0.16225443989403704</v>
      </c>
      <c r="K2668" s="24">
        <f t="shared" si="1277"/>
        <v>712.49264807113514</v>
      </c>
      <c r="L2668" s="12">
        <f t="shared" si="1290"/>
        <v>0.1421718812381054</v>
      </c>
      <c r="M2668" s="24">
        <f t="shared" si="1291"/>
        <v>847.64240619317854</v>
      </c>
      <c r="N2668" s="12">
        <f t="shared" si="1278"/>
        <v>0.55225613547268071</v>
      </c>
      <c r="O2668" s="24">
        <f t="shared" si="1279"/>
        <v>697.77462615514992</v>
      </c>
      <c r="P2668" s="12">
        <f t="shared" si="1292"/>
        <v>0.21341763132592417</v>
      </c>
      <c r="Q2668" s="24">
        <f t="shared" si="1293"/>
        <v>715.96538739475818</v>
      </c>
      <c r="R2668" s="12">
        <f t="shared" si="1280"/>
        <v>0.16873454378308339</v>
      </c>
      <c r="S2668" s="24">
        <f t="shared" si="1281"/>
        <v>1256.0716401479622</v>
      </c>
      <c r="T2668" s="12">
        <f t="shared" si="1294"/>
        <v>0.10661490719263969</v>
      </c>
      <c r="W2668" s="24">
        <f t="shared" si="1295"/>
        <v>929.97715291817406</v>
      </c>
      <c r="X2668" s="24">
        <f t="shared" si="1296"/>
        <v>650</v>
      </c>
      <c r="Y2668" s="13">
        <f t="shared" si="1282"/>
        <v>0.33968003346572856</v>
      </c>
      <c r="Z2668" s="24">
        <f t="shared" si="1283"/>
        <v>2070.503565120353</v>
      </c>
      <c r="AA2668" s="24">
        <f t="shared" si="1284"/>
        <v>17755.070570577711</v>
      </c>
      <c r="AB2668" s="24">
        <f t="shared" si="1297"/>
        <v>847.64240619317854</v>
      </c>
      <c r="AC2668" s="24">
        <f t="shared" si="1298"/>
        <v>715.96538739475818</v>
      </c>
      <c r="AE2668" s="14">
        <f t="shared" si="1299"/>
        <v>220.83333333333334</v>
      </c>
      <c r="AF2668" s="24">
        <f t="shared" si="1303"/>
        <v>500</v>
      </c>
      <c r="AG2668" s="3">
        <f t="shared" si="1300"/>
        <v>-1</v>
      </c>
      <c r="AH2668" s="3">
        <f>IF(AC2668&lt;=450,AthetaR30_0,IF(AC2668&gt;=650,AthetaR30_2,(IF(AC2668&lt;=550,AthetaR30_0+(AthetaR30_1-AthetaR30_0)/100*(AC2668-450),AthetaR30_1+(AthetaR30_2-AthetaR30_1)/100*(AC2668-450)))))</f>
        <v>0</v>
      </c>
      <c r="AI2668" s="3">
        <f>IF(AD2668&lt;=450,AthetaR60_0,IF(AD2668&gt;=650,AthetaR60_2,(IF(AD2668&lt;=550,AthetaR60_0+(AthetaR60_1-AthetaR60_0)/100*(AD2668-450),AthetaR60_1+(AthetaR60_2-AthetaR60_1)/100*(AD2668-450)))))</f>
        <v>0.5</v>
      </c>
      <c r="AJ2668" s="3">
        <f>IF(AE2668&lt;=450,AthetaR90_0,IF(AE2668&gt;=650,AthetaR90_2,(IF(AE2668&lt;=550,AthetaR90_0+(AthetaR90_1-AthetaR90_0)/100*(AE2668-450),AthetaR90_1+(AthetaR90_2-AthetaR90_1)/100*(AE2668-450)))))</f>
        <v>1.3</v>
      </c>
      <c r="AK2668" s="3">
        <f>IF(AF2668&lt;=450,AthetaR120_0,IF(AF2668&gt;=650,AthetaR120_2,(IF(AF2668&lt;=550,AthetaR120_0+(AthetaR120_1-AthetaR120_0)/100*(AF2668-450),AthetaR120_1+(AthetaR120_2-AthetaR120_1)/100*(AF2668-450)))))</f>
        <v>1.54</v>
      </c>
      <c r="AL2668" s="24">
        <f t="shared" si="1301"/>
        <v>847.64240619317854</v>
      </c>
      <c r="AM2668" s="14">
        <f t="shared" si="1302"/>
        <v>685.18051150876261</v>
      </c>
    </row>
    <row r="2669" spans="2:39" x14ac:dyDescent="0.25">
      <c r="B2669" s="3">
        <f t="shared" si="1285"/>
        <v>13255</v>
      </c>
      <c r="C2669" s="14">
        <f t="shared" si="1286"/>
        <v>220.91666666666666</v>
      </c>
      <c r="D2669" s="11">
        <f t="shared" si="1287"/>
        <v>1140.4096260636054</v>
      </c>
      <c r="E2669" s="11">
        <f t="shared" si="1273"/>
        <v>1013.0110938716402</v>
      </c>
      <c r="F2669" s="11">
        <f t="shared" si="1288"/>
        <v>554.63801727267503</v>
      </c>
      <c r="G2669" s="11">
        <f t="shared" si="1274"/>
        <v>847.85582382450445</v>
      </c>
      <c r="H2669" s="11">
        <f t="shared" si="1275"/>
        <v>716.07200230195087</v>
      </c>
      <c r="I2669" s="24">
        <f t="shared" si="1289"/>
        <v>554.63801727267503</v>
      </c>
      <c r="J2669" s="12">
        <f t="shared" si="1276"/>
        <v>0.16222379128853065</v>
      </c>
      <c r="K2669" s="24">
        <f t="shared" si="1277"/>
        <v>712.62725783412657</v>
      </c>
      <c r="L2669" s="12">
        <f t="shared" si="1290"/>
        <v>0.14212584037521125</v>
      </c>
      <c r="M2669" s="24">
        <f t="shared" si="1291"/>
        <v>847.85582382450445</v>
      </c>
      <c r="N2669" s="12">
        <f t="shared" si="1278"/>
        <v>0.55247705303138872</v>
      </c>
      <c r="O2669" s="24">
        <f t="shared" si="1279"/>
        <v>697.49560883471497</v>
      </c>
      <c r="P2669" s="12">
        <f t="shared" si="1292"/>
        <v>0.21337453104684154</v>
      </c>
      <c r="Q2669" s="24">
        <f t="shared" si="1293"/>
        <v>716.07200230195087</v>
      </c>
      <c r="R2669" s="12">
        <f t="shared" si="1280"/>
        <v>0.16835002065878424</v>
      </c>
      <c r="S2669" s="24">
        <f t="shared" si="1281"/>
        <v>1258.9405948978529</v>
      </c>
      <c r="T2669" s="12">
        <f t="shared" si="1294"/>
        <v>0.10637267611157968</v>
      </c>
      <c r="W2669" s="24">
        <f t="shared" si="1295"/>
        <v>930.31683295163975</v>
      </c>
      <c r="X2669" s="24">
        <f t="shared" si="1296"/>
        <v>650</v>
      </c>
      <c r="Y2669" s="13">
        <f t="shared" si="1282"/>
        <v>0.33936526284901142</v>
      </c>
      <c r="Z2669" s="24">
        <f t="shared" si="1283"/>
        <v>2067.3565230000122</v>
      </c>
      <c r="AA2669" s="24">
        <f t="shared" si="1284"/>
        <v>17739.845887596068</v>
      </c>
      <c r="AB2669" s="24">
        <f t="shared" si="1297"/>
        <v>847.85582382450445</v>
      </c>
      <c r="AC2669" s="24">
        <f t="shared" si="1298"/>
        <v>716.07200230195087</v>
      </c>
      <c r="AE2669" s="14">
        <f t="shared" si="1299"/>
        <v>220.91666666666666</v>
      </c>
      <c r="AF2669" s="24">
        <f t="shared" si="1303"/>
        <v>500</v>
      </c>
      <c r="AG2669" s="3">
        <f t="shared" si="1300"/>
        <v>-1</v>
      </c>
      <c r="AH2669" s="3">
        <f>IF(AC2669&lt;=450,AthetaR30_0,IF(AC2669&gt;=650,AthetaR30_2,(IF(AC2669&lt;=550,AthetaR30_0+(AthetaR30_1-AthetaR30_0)/100*(AC2669-450),AthetaR30_1+(AthetaR30_2-AthetaR30_1)/100*(AC2669-450)))))</f>
        <v>0</v>
      </c>
      <c r="AI2669" s="3">
        <f>IF(AD2669&lt;=450,AthetaR60_0,IF(AD2669&gt;=650,AthetaR60_2,(IF(AD2669&lt;=550,AthetaR60_0+(AthetaR60_1-AthetaR60_0)/100*(AD2669-450),AthetaR60_1+(AthetaR60_2-AthetaR60_1)/100*(AD2669-450)))))</f>
        <v>0.5</v>
      </c>
      <c r="AJ2669" s="3">
        <f>IF(AE2669&lt;=450,AthetaR90_0,IF(AE2669&gt;=650,AthetaR90_2,(IF(AE2669&lt;=550,AthetaR90_0+(AthetaR90_1-AthetaR90_0)/100*(AE2669-450),AthetaR90_1+(AthetaR90_2-AthetaR90_1)/100*(AE2669-450)))))</f>
        <v>1.3</v>
      </c>
      <c r="AK2669" s="3">
        <f>IF(AF2669&lt;=450,AthetaR120_0,IF(AF2669&gt;=650,AthetaR120_2,(IF(AF2669&lt;=550,AthetaR120_0+(AthetaR120_1-AthetaR120_0)/100*(AF2669-450),AthetaR120_1+(AthetaR120_2-AthetaR120_1)/100*(AF2669-450)))))</f>
        <v>1.54</v>
      </c>
      <c r="AL2669" s="24">
        <f t="shared" si="1301"/>
        <v>847.85582382450445</v>
      </c>
      <c r="AM2669" s="14">
        <f t="shared" si="1302"/>
        <v>685.25821868235937</v>
      </c>
    </row>
    <row r="2670" spans="2:39" x14ac:dyDescent="0.25">
      <c r="B2670" s="3">
        <f t="shared" si="1285"/>
        <v>13260</v>
      </c>
      <c r="C2670" s="14">
        <f t="shared" si="1286"/>
        <v>221</v>
      </c>
      <c r="D2670" s="11">
        <f t="shared" si="1287"/>
        <v>1140.4661023538545</v>
      </c>
      <c r="E2670" s="11">
        <f t="shared" si="1273"/>
        <v>1013.2248922202923</v>
      </c>
      <c r="F2670" s="11">
        <f t="shared" si="1288"/>
        <v>554.78014311305026</v>
      </c>
      <c r="G2670" s="11">
        <f t="shared" si="1274"/>
        <v>848.06919835555129</v>
      </c>
      <c r="H2670" s="11">
        <f t="shared" si="1275"/>
        <v>716.17837497806249</v>
      </c>
      <c r="I2670" s="24">
        <f t="shared" si="1289"/>
        <v>554.78014311305026</v>
      </c>
      <c r="J2670" s="12">
        <f t="shared" si="1276"/>
        <v>0.16219314575398205</v>
      </c>
      <c r="K2670" s="24">
        <f t="shared" si="1277"/>
        <v>712.76190497441553</v>
      </c>
      <c r="L2670" s="12">
        <f t="shared" si="1290"/>
        <v>0.14207981471232833</v>
      </c>
      <c r="M2670" s="24">
        <f t="shared" si="1291"/>
        <v>848.06919835555129</v>
      </c>
      <c r="N2670" s="12">
        <f t="shared" si="1278"/>
        <v>0.5526972965495458</v>
      </c>
      <c r="O2670" s="24">
        <f t="shared" si="1279"/>
        <v>697.21766485389958</v>
      </c>
      <c r="P2670" s="12">
        <f t="shared" si="1292"/>
        <v>0.21333114044007628</v>
      </c>
      <c r="Q2670" s="24">
        <f t="shared" si="1293"/>
        <v>716.17837497806249</v>
      </c>
      <c r="R2670" s="12">
        <f t="shared" si="1280"/>
        <v>0.16796439477821981</v>
      </c>
      <c r="S2670" s="24">
        <f t="shared" si="1281"/>
        <v>1261.8309698259848</v>
      </c>
      <c r="T2670" s="12">
        <f t="shared" si="1294"/>
        <v>0.10612983780006091</v>
      </c>
      <c r="W2670" s="24">
        <f t="shared" si="1295"/>
        <v>930.65619821448877</v>
      </c>
      <c r="X2670" s="24">
        <f t="shared" si="1296"/>
        <v>650</v>
      </c>
      <c r="Y2670" s="13">
        <f t="shared" si="1282"/>
        <v>0.33905114970200345</v>
      </c>
      <c r="Z2670" s="24">
        <f t="shared" si="1283"/>
        <v>2064.2173501450884</v>
      </c>
      <c r="AA2670" s="24">
        <f t="shared" si="1284"/>
        <v>17724.651708856945</v>
      </c>
      <c r="AB2670" s="24">
        <f t="shared" si="1297"/>
        <v>848.06919835555129</v>
      </c>
      <c r="AC2670" s="24">
        <f t="shared" si="1298"/>
        <v>716.17837497806249</v>
      </c>
      <c r="AE2670" s="14">
        <f t="shared" si="1299"/>
        <v>221</v>
      </c>
      <c r="AF2670" s="24">
        <f t="shared" si="1303"/>
        <v>500</v>
      </c>
      <c r="AG2670" s="3">
        <f t="shared" si="1300"/>
        <v>-1</v>
      </c>
      <c r="AH2670" s="3">
        <f>IF(AC2670&lt;=450,AthetaR30_0,IF(AC2670&gt;=650,AthetaR30_2,(IF(AC2670&lt;=550,AthetaR30_0+(AthetaR30_1-AthetaR30_0)/100*(AC2670-450),AthetaR30_1+(AthetaR30_2-AthetaR30_1)/100*(AC2670-450)))))</f>
        <v>0</v>
      </c>
      <c r="AI2670" s="3">
        <f>IF(AD2670&lt;=450,AthetaR60_0,IF(AD2670&gt;=650,AthetaR60_2,(IF(AD2670&lt;=550,AthetaR60_0+(AthetaR60_1-AthetaR60_0)/100*(AD2670-450),AthetaR60_1+(AthetaR60_2-AthetaR60_1)/100*(AD2670-450)))))</f>
        <v>0.5</v>
      </c>
      <c r="AJ2670" s="3">
        <f>IF(AE2670&lt;=450,AthetaR90_0,IF(AE2670&gt;=650,AthetaR90_2,(IF(AE2670&lt;=550,AthetaR90_0+(AthetaR90_1-AthetaR90_0)/100*(AE2670-450),AthetaR90_1+(AthetaR90_2-AthetaR90_1)/100*(AE2670-450)))))</f>
        <v>1.3</v>
      </c>
      <c r="AK2670" s="3">
        <f>IF(AF2670&lt;=450,AthetaR120_0,IF(AF2670&gt;=650,AthetaR120_2,(IF(AF2670&lt;=550,AthetaR120_0+(AthetaR120_1-AthetaR120_0)/100*(AF2670-450),AthetaR120_1+(AthetaR120_2-AthetaR120_1)/100*(AF2670-450)))))</f>
        <v>1.54</v>
      </c>
      <c r="AL2670" s="24">
        <f t="shared" si="1301"/>
        <v>848.06919835555129</v>
      </c>
      <c r="AM2670" s="14">
        <f t="shared" si="1302"/>
        <v>685.33570935691421</v>
      </c>
    </row>
    <row r="2671" spans="2:39" x14ac:dyDescent="0.25">
      <c r="B2671" s="3">
        <f t="shared" si="1285"/>
        <v>13265</v>
      </c>
      <c r="C2671" s="14">
        <f t="shared" si="1286"/>
        <v>221.08333333333334</v>
      </c>
      <c r="D2671" s="11">
        <f t="shared" si="1287"/>
        <v>1140.5225573644154</v>
      </c>
      <c r="E2671" s="11">
        <f t="shared" si="1273"/>
        <v>1013.4386905689444</v>
      </c>
      <c r="F2671" s="11">
        <f t="shared" si="1288"/>
        <v>554.92222292776262</v>
      </c>
      <c r="G2671" s="11">
        <f t="shared" si="1274"/>
        <v>848.28252949599141</v>
      </c>
      <c r="H2671" s="11">
        <f t="shared" si="1275"/>
        <v>716.28450481586253</v>
      </c>
      <c r="I2671" s="24">
        <f t="shared" si="1289"/>
        <v>554.92222292776262</v>
      </c>
      <c r="J2671" s="12">
        <f t="shared" si="1276"/>
        <v>0.16216250329939491</v>
      </c>
      <c r="K2671" s="24">
        <f t="shared" si="1277"/>
        <v>712.89658946596091</v>
      </c>
      <c r="L2671" s="12">
        <f t="shared" si="1290"/>
        <v>0.14203380425358739</v>
      </c>
      <c r="M2671" s="24">
        <f t="shared" si="1291"/>
        <v>848.28252949599141</v>
      </c>
      <c r="N2671" s="12">
        <f t="shared" si="1278"/>
        <v>0.55291686879548196</v>
      </c>
      <c r="O2671" s="24">
        <f t="shared" si="1279"/>
        <v>696.94078842415377</v>
      </c>
      <c r="P2671" s="12">
        <f t="shared" si="1292"/>
        <v>0.21328746110150582</v>
      </c>
      <c r="Q2671" s="24">
        <f t="shared" si="1293"/>
        <v>716.28450481586253</v>
      </c>
      <c r="R2671" s="12">
        <f t="shared" si="1280"/>
        <v>0.16757766662163562</v>
      </c>
      <c r="S2671" s="24">
        <f t="shared" si="1281"/>
        <v>1264.7429662436425</v>
      </c>
      <c r="T2671" s="12">
        <f t="shared" si="1294"/>
        <v>0.10588639208097152</v>
      </c>
      <c r="W2671" s="24">
        <f t="shared" si="1295"/>
        <v>930.99524936419073</v>
      </c>
      <c r="X2671" s="24">
        <f t="shared" si="1296"/>
        <v>650</v>
      </c>
      <c r="Y2671" s="13">
        <f t="shared" si="1282"/>
        <v>0.3387376938157588</v>
      </c>
      <c r="Z2671" s="24">
        <f t="shared" si="1283"/>
        <v>2061.0860301188409</v>
      </c>
      <c r="AA2671" s="24">
        <f t="shared" si="1284"/>
        <v>17709.488038601874</v>
      </c>
      <c r="AB2671" s="24">
        <f t="shared" si="1297"/>
        <v>848.28252949599141</v>
      </c>
      <c r="AC2671" s="24">
        <f t="shared" si="1298"/>
        <v>716.28450481586253</v>
      </c>
      <c r="AE2671" s="14">
        <f t="shared" si="1299"/>
        <v>221.08333333333334</v>
      </c>
      <c r="AF2671" s="24">
        <f t="shared" si="1303"/>
        <v>500</v>
      </c>
      <c r="AG2671" s="3">
        <f t="shared" si="1300"/>
        <v>-1</v>
      </c>
      <c r="AH2671" s="3">
        <f>IF(AC2671&lt;=450,AthetaR30_0,IF(AC2671&gt;=650,AthetaR30_2,(IF(AC2671&lt;=550,AthetaR30_0+(AthetaR30_1-AthetaR30_0)/100*(AC2671-450),AthetaR30_1+(AthetaR30_2-AthetaR30_1)/100*(AC2671-450)))))</f>
        <v>0</v>
      </c>
      <c r="AI2671" s="3">
        <f>IF(AD2671&lt;=450,AthetaR60_0,IF(AD2671&gt;=650,AthetaR60_2,(IF(AD2671&lt;=550,AthetaR60_0+(AthetaR60_1-AthetaR60_0)/100*(AD2671-450),AthetaR60_1+(AthetaR60_2-AthetaR60_1)/100*(AD2671-450)))))</f>
        <v>0.5</v>
      </c>
      <c r="AJ2671" s="3">
        <f>IF(AE2671&lt;=450,AthetaR90_0,IF(AE2671&gt;=650,AthetaR90_2,(IF(AE2671&lt;=550,AthetaR90_0+(AthetaR90_1-AthetaR90_0)/100*(AE2671-450),AthetaR90_1+(AthetaR90_2-AthetaR90_1)/100*(AE2671-450)))))</f>
        <v>1.3</v>
      </c>
      <c r="AK2671" s="3">
        <f>IF(AF2671&lt;=450,AthetaR120_0,IF(AF2671&gt;=650,AthetaR120_2,(IF(AF2671&lt;=550,AthetaR120_0+(AthetaR120_1-AthetaR120_0)/100*(AF2671-450),AthetaR120_1+(AthetaR120_2-AthetaR120_1)/100*(AF2671-450)))))</f>
        <v>1.54</v>
      </c>
      <c r="AL2671" s="24">
        <f t="shared" si="1301"/>
        <v>848.28252949599141</v>
      </c>
      <c r="AM2671" s="14">
        <f t="shared" si="1302"/>
        <v>685.41298293898069</v>
      </c>
    </row>
    <row r="2672" spans="2:39" x14ac:dyDescent="0.25">
      <c r="B2672" s="3">
        <f t="shared" si="1285"/>
        <v>13270</v>
      </c>
      <c r="C2672" s="14">
        <f t="shared" si="1286"/>
        <v>221.16666666666666</v>
      </c>
      <c r="D2672" s="11">
        <f t="shared" si="1287"/>
        <v>1140.5789911113186</v>
      </c>
      <c r="E2672" s="11">
        <f t="shared" si="1273"/>
        <v>1013.6524889175964</v>
      </c>
      <c r="F2672" s="11">
        <f t="shared" si="1288"/>
        <v>555.06425673201625</v>
      </c>
      <c r="G2672" s="11">
        <f t="shared" si="1274"/>
        <v>848.49581695709287</v>
      </c>
      <c r="H2672" s="11">
        <f t="shared" si="1275"/>
        <v>716.39039120794348</v>
      </c>
      <c r="I2672" s="24">
        <f t="shared" si="1289"/>
        <v>555.06425673201625</v>
      </c>
      <c r="J2672" s="12">
        <f t="shared" si="1276"/>
        <v>0.162131863933763</v>
      </c>
      <c r="K2672" s="24">
        <f t="shared" si="1277"/>
        <v>713.03131128271195</v>
      </c>
      <c r="L2672" s="12">
        <f t="shared" si="1290"/>
        <v>0.14198780900309074</v>
      </c>
      <c r="M2672" s="24">
        <f t="shared" si="1291"/>
        <v>848.49581695709287</v>
      </c>
      <c r="N2672" s="12">
        <f t="shared" si="1278"/>
        <v>0.5531357725239695</v>
      </c>
      <c r="O2672" s="24">
        <f t="shared" si="1279"/>
        <v>696.66497379653538</v>
      </c>
      <c r="P2672" s="12">
        <f t="shared" si="1292"/>
        <v>0.21324349461872261</v>
      </c>
      <c r="Q2672" s="24">
        <f t="shared" si="1293"/>
        <v>716.39039120794348</v>
      </c>
      <c r="R2672" s="12">
        <f t="shared" si="1280"/>
        <v>0.16718983673673984</v>
      </c>
      <c r="S2672" s="24">
        <f t="shared" si="1281"/>
        <v>1267.6767876325189</v>
      </c>
      <c r="T2672" s="12">
        <f t="shared" si="1294"/>
        <v>0.10564233881258969</v>
      </c>
      <c r="W2672" s="24">
        <f t="shared" si="1295"/>
        <v>931.33398705800653</v>
      </c>
      <c r="X2672" s="24">
        <f t="shared" si="1296"/>
        <v>650</v>
      </c>
      <c r="Y2672" s="13">
        <f t="shared" si="1282"/>
        <v>0.33842489497513956</v>
      </c>
      <c r="Z2672" s="24">
        <f t="shared" si="1283"/>
        <v>2057.9625464897476</v>
      </c>
      <c r="AA2672" s="24">
        <f t="shared" si="1284"/>
        <v>17694.354880705752</v>
      </c>
      <c r="AB2672" s="24">
        <f t="shared" si="1297"/>
        <v>848.49581695709287</v>
      </c>
      <c r="AC2672" s="24">
        <f t="shared" si="1298"/>
        <v>716.39039120794348</v>
      </c>
      <c r="AE2672" s="14">
        <f t="shared" si="1299"/>
        <v>221.16666666666666</v>
      </c>
      <c r="AF2672" s="24">
        <f t="shared" si="1303"/>
        <v>500</v>
      </c>
      <c r="AG2672" s="3">
        <f t="shared" si="1300"/>
        <v>-1</v>
      </c>
      <c r="AH2672" s="3">
        <f>IF(AC2672&lt;=450,AthetaR30_0,IF(AC2672&gt;=650,AthetaR30_2,(IF(AC2672&lt;=550,AthetaR30_0+(AthetaR30_1-AthetaR30_0)/100*(AC2672-450),AthetaR30_1+(AthetaR30_2-AthetaR30_1)/100*(AC2672-450)))))</f>
        <v>0</v>
      </c>
      <c r="AI2672" s="3">
        <f>IF(AD2672&lt;=450,AthetaR60_0,IF(AD2672&gt;=650,AthetaR60_2,(IF(AD2672&lt;=550,AthetaR60_0+(AthetaR60_1-AthetaR60_0)/100*(AD2672-450),AthetaR60_1+(AthetaR60_2-AthetaR60_1)/100*(AD2672-450)))))</f>
        <v>0.5</v>
      </c>
      <c r="AJ2672" s="3">
        <f>IF(AE2672&lt;=450,AthetaR90_0,IF(AE2672&gt;=650,AthetaR90_2,(IF(AE2672&lt;=550,AthetaR90_0+(AthetaR90_1-AthetaR90_0)/100*(AE2672-450),AthetaR90_1+(AthetaR90_2-AthetaR90_1)/100*(AE2672-450)))))</f>
        <v>1.3</v>
      </c>
      <c r="AK2672" s="3">
        <f>IF(AF2672&lt;=450,AthetaR120_0,IF(AF2672&gt;=650,AthetaR120_2,(IF(AF2672&lt;=550,AthetaR120_0+(AthetaR120_1-AthetaR120_0)/100*(AF2672-450),AthetaR120_1+(AthetaR120_2-AthetaR120_1)/100*(AF2672-450)))))</f>
        <v>1.54</v>
      </c>
      <c r="AL2672" s="24">
        <f t="shared" si="1301"/>
        <v>848.49581695709287</v>
      </c>
      <c r="AM2672" s="14">
        <f t="shared" si="1302"/>
        <v>685.49003883496675</v>
      </c>
    </row>
    <row r="2673" spans="2:39" x14ac:dyDescent="0.25">
      <c r="B2673" s="3">
        <f t="shared" si="1285"/>
        <v>13275</v>
      </c>
      <c r="C2673" s="14">
        <f t="shared" si="1286"/>
        <v>221.25</v>
      </c>
      <c r="D2673" s="11">
        <f t="shared" si="1287"/>
        <v>1140.6354036105756</v>
      </c>
      <c r="E2673" s="11">
        <f t="shared" si="1273"/>
        <v>1013.8662872662486</v>
      </c>
      <c r="F2673" s="11">
        <f t="shared" si="1288"/>
        <v>555.20624454101937</v>
      </c>
      <c r="G2673" s="11">
        <f t="shared" si="1274"/>
        <v>848.70906045171159</v>
      </c>
      <c r="H2673" s="11">
        <f t="shared" si="1275"/>
        <v>716.49603354675605</v>
      </c>
      <c r="I2673" s="24">
        <f t="shared" si="1289"/>
        <v>555.20624454101937</v>
      </c>
      <c r="J2673" s="12">
        <f t="shared" si="1276"/>
        <v>0.16210122766607016</v>
      </c>
      <c r="K2673" s="24">
        <f t="shared" si="1277"/>
        <v>713.16607039860742</v>
      </c>
      <c r="L2673" s="12">
        <f t="shared" si="1290"/>
        <v>0.14194182896494187</v>
      </c>
      <c r="M2673" s="24">
        <f t="shared" si="1291"/>
        <v>848.70906045171159</v>
      </c>
      <c r="N2673" s="12">
        <f t="shared" si="1278"/>
        <v>0.55335401047629473</v>
      </c>
      <c r="O2673" s="24">
        <f t="shared" si="1279"/>
        <v>696.39021526138504</v>
      </c>
      <c r="P2673" s="12">
        <f t="shared" si="1292"/>
        <v>0.21319924257118289</v>
      </c>
      <c r="Q2673" s="24">
        <f t="shared" si="1293"/>
        <v>716.49603354675605</v>
      </c>
      <c r="R2673" s="12">
        <f t="shared" si="1280"/>
        <v>0.16680090573958506</v>
      </c>
      <c r="S2673" s="24">
        <f t="shared" si="1281"/>
        <v>1270.6326396699992</v>
      </c>
      <c r="T2673" s="12">
        <f t="shared" si="1294"/>
        <v>0.10539767788914825</v>
      </c>
      <c r="W2673" s="24">
        <f t="shared" si="1295"/>
        <v>931.67241195298163</v>
      </c>
      <c r="X2673" s="24">
        <f t="shared" si="1296"/>
        <v>650</v>
      </c>
      <c r="Y2673" s="13">
        <f t="shared" si="1282"/>
        <v>0.33811275295884335</v>
      </c>
      <c r="Z2673" s="24">
        <f t="shared" si="1283"/>
        <v>2054.8468828316745</v>
      </c>
      <c r="AA2673" s="24">
        <f t="shared" si="1284"/>
        <v>17679.252238678306</v>
      </c>
      <c r="AB2673" s="24">
        <f t="shared" si="1297"/>
        <v>848.70906045171159</v>
      </c>
      <c r="AC2673" s="24">
        <f t="shared" si="1298"/>
        <v>716.49603354675605</v>
      </c>
      <c r="AE2673" s="14">
        <f t="shared" si="1299"/>
        <v>221.25</v>
      </c>
      <c r="AF2673" s="24">
        <f t="shared" si="1303"/>
        <v>500</v>
      </c>
      <c r="AG2673" s="3">
        <f t="shared" si="1300"/>
        <v>-1</v>
      </c>
      <c r="AH2673" s="3">
        <f>IF(AC2673&lt;=450,AthetaR30_0,IF(AC2673&gt;=650,AthetaR30_2,(IF(AC2673&lt;=550,AthetaR30_0+(AthetaR30_1-AthetaR30_0)/100*(AC2673-450),AthetaR30_1+(AthetaR30_2-AthetaR30_1)/100*(AC2673-450)))))</f>
        <v>0</v>
      </c>
      <c r="AI2673" s="3">
        <f>IF(AD2673&lt;=450,AthetaR60_0,IF(AD2673&gt;=650,AthetaR60_2,(IF(AD2673&lt;=550,AthetaR60_0+(AthetaR60_1-AthetaR60_0)/100*(AD2673-450),AthetaR60_1+(AthetaR60_2-AthetaR60_1)/100*(AD2673-450)))))</f>
        <v>0.5</v>
      </c>
      <c r="AJ2673" s="3">
        <f>IF(AE2673&lt;=450,AthetaR90_0,IF(AE2673&gt;=650,AthetaR90_2,(IF(AE2673&lt;=550,AthetaR90_0+(AthetaR90_1-AthetaR90_0)/100*(AE2673-450),AthetaR90_1+(AthetaR90_2-AthetaR90_1)/100*(AE2673-450)))))</f>
        <v>1.3</v>
      </c>
      <c r="AK2673" s="3">
        <f>IF(AF2673&lt;=450,AthetaR120_0,IF(AF2673&gt;=650,AthetaR120_2,(IF(AF2673&lt;=550,AthetaR120_0+(AthetaR120_1-AthetaR120_0)/100*(AF2673-450),AthetaR120_1+(AthetaR120_2-AthetaR120_1)/100*(AF2673-450)))))</f>
        <v>1.54</v>
      </c>
      <c r="AL2673" s="24">
        <f t="shared" si="1301"/>
        <v>848.70906045171159</v>
      </c>
      <c r="AM2673" s="14">
        <f t="shared" si="1302"/>
        <v>685.56687645116881</v>
      </c>
    </row>
    <row r="2674" spans="2:39" x14ac:dyDescent="0.25">
      <c r="B2674" s="3">
        <f t="shared" si="1285"/>
        <v>13280</v>
      </c>
      <c r="C2674" s="14">
        <f t="shared" si="1286"/>
        <v>221.33333333333334</v>
      </c>
      <c r="D2674" s="11">
        <f t="shared" si="1287"/>
        <v>1140.6917948781802</v>
      </c>
      <c r="E2674" s="11">
        <f t="shared" si="1273"/>
        <v>1014.0800856149007</v>
      </c>
      <c r="F2674" s="11">
        <f t="shared" si="1288"/>
        <v>555.34818636998432</v>
      </c>
      <c r="G2674" s="11">
        <f t="shared" si="1274"/>
        <v>848.92225969428273</v>
      </c>
      <c r="H2674" s="11">
        <f t="shared" si="1275"/>
        <v>716.60143122464524</v>
      </c>
      <c r="I2674" s="24">
        <f t="shared" si="1289"/>
        <v>555.34818636998432</v>
      </c>
      <c r="J2674" s="12">
        <f t="shared" si="1276"/>
        <v>0.16207059450529021</v>
      </c>
      <c r="K2674" s="24">
        <f t="shared" si="1277"/>
        <v>713.30086678757607</v>
      </c>
      <c r="L2674" s="12">
        <f t="shared" si="1290"/>
        <v>0.1418958641432157</v>
      </c>
      <c r="M2674" s="24">
        <f t="shared" si="1291"/>
        <v>848.92225969428273</v>
      </c>
      <c r="N2674" s="12">
        <f t="shared" si="1278"/>
        <v>0.5535715853803278</v>
      </c>
      <c r="O2674" s="24">
        <f t="shared" si="1279"/>
        <v>696.11650714800521</v>
      </c>
      <c r="P2674" s="12">
        <f t="shared" si="1292"/>
        <v>0.21315470653014987</v>
      </c>
      <c r="Q2674" s="24">
        <f t="shared" si="1293"/>
        <v>716.60143122464524</v>
      </c>
      <c r="R2674" s="12">
        <f t="shared" si="1280"/>
        <v>0.1664108743154519</v>
      </c>
      <c r="S2674" s="24">
        <f t="shared" si="1281"/>
        <v>1273.6107302547593</v>
      </c>
      <c r="T2674" s="12">
        <f t="shared" si="1294"/>
        <v>0.1051524092413401</v>
      </c>
      <c r="W2674" s="24">
        <f t="shared" si="1295"/>
        <v>932.0105247059405</v>
      </c>
      <c r="X2674" s="24">
        <f t="shared" si="1296"/>
        <v>650</v>
      </c>
      <c r="Y2674" s="13">
        <f t="shared" si="1282"/>
        <v>0.33780126753942813</v>
      </c>
      <c r="Z2674" s="24">
        <f t="shared" si="1283"/>
        <v>2051.7390227240044</v>
      </c>
      <c r="AA2674" s="24">
        <f t="shared" si="1284"/>
        <v>17664.180115665393</v>
      </c>
      <c r="AB2674" s="24">
        <f t="shared" si="1297"/>
        <v>848.92225969428273</v>
      </c>
      <c r="AC2674" s="24">
        <f t="shared" si="1298"/>
        <v>716.60143122464524</v>
      </c>
      <c r="AE2674" s="14">
        <f t="shared" si="1299"/>
        <v>221.33333333333334</v>
      </c>
      <c r="AF2674" s="24">
        <f t="shared" si="1303"/>
        <v>500</v>
      </c>
      <c r="AG2674" s="3">
        <f t="shared" si="1300"/>
        <v>-1</v>
      </c>
      <c r="AH2674" s="3">
        <f>IF(AC2674&lt;=450,AthetaR30_0,IF(AC2674&gt;=650,AthetaR30_2,(IF(AC2674&lt;=550,AthetaR30_0+(AthetaR30_1-AthetaR30_0)/100*(AC2674-450),AthetaR30_1+(AthetaR30_2-AthetaR30_1)/100*(AC2674-450)))))</f>
        <v>0</v>
      </c>
      <c r="AI2674" s="3">
        <f>IF(AD2674&lt;=450,AthetaR60_0,IF(AD2674&gt;=650,AthetaR60_2,(IF(AD2674&lt;=550,AthetaR60_0+(AthetaR60_1-AthetaR60_0)/100*(AD2674-450),AthetaR60_1+(AthetaR60_2-AthetaR60_1)/100*(AD2674-450)))))</f>
        <v>0.5</v>
      </c>
      <c r="AJ2674" s="3">
        <f>IF(AE2674&lt;=450,AthetaR90_0,IF(AE2674&gt;=650,AthetaR90_2,(IF(AE2674&lt;=550,AthetaR90_0+(AthetaR90_1-AthetaR90_0)/100*(AE2674-450),AthetaR90_1+(AthetaR90_2-AthetaR90_1)/100*(AE2674-450)))))</f>
        <v>1.3</v>
      </c>
      <c r="AK2674" s="3">
        <f>IF(AF2674&lt;=450,AthetaR120_0,IF(AF2674&gt;=650,AthetaR120_2,(IF(AF2674&lt;=550,AthetaR120_0+(AthetaR120_1-AthetaR120_0)/100*(AF2674-450),AthetaR120_1+(AthetaR120_2-AthetaR120_1)/100*(AF2674-450)))))</f>
        <v>1.54</v>
      </c>
      <c r="AL2674" s="24">
        <f t="shared" si="1301"/>
        <v>848.92225969428273</v>
      </c>
      <c r="AM2674" s="14">
        <f t="shared" si="1302"/>
        <v>685.64349519380653</v>
      </c>
    </row>
    <row r="2675" spans="2:39" x14ac:dyDescent="0.25">
      <c r="B2675" s="3">
        <f t="shared" si="1285"/>
        <v>13285</v>
      </c>
      <c r="C2675" s="14">
        <f t="shared" si="1286"/>
        <v>221.41666666666666</v>
      </c>
      <c r="D2675" s="11">
        <f t="shared" si="1287"/>
        <v>1140.748164930108</v>
      </c>
      <c r="E2675" s="11">
        <f t="shared" si="1273"/>
        <v>1014.2938839635527</v>
      </c>
      <c r="F2675" s="11">
        <f t="shared" si="1288"/>
        <v>555.4900822341275</v>
      </c>
      <c r="G2675" s="11">
        <f t="shared" si="1274"/>
        <v>849.13541440081292</v>
      </c>
      <c r="H2675" s="11">
        <f t="shared" si="1275"/>
        <v>716.70658363388657</v>
      </c>
      <c r="I2675" s="24">
        <f t="shared" si="1289"/>
        <v>555.4900822341275</v>
      </c>
      <c r="J2675" s="12">
        <f t="shared" si="1276"/>
        <v>0.16203996446038718</v>
      </c>
      <c r="K2675" s="24">
        <f t="shared" si="1277"/>
        <v>713.43570042353645</v>
      </c>
      <c r="L2675" s="12">
        <f t="shared" si="1290"/>
        <v>0.14184991454196991</v>
      </c>
      <c r="M2675" s="24">
        <f t="shared" si="1291"/>
        <v>849.13541440081292</v>
      </c>
      <c r="N2675" s="12">
        <f t="shared" si="1278"/>
        <v>0.55378849995059487</v>
      </c>
      <c r="O2675" s="24">
        <f t="shared" si="1279"/>
        <v>695.84384382434075</v>
      </c>
      <c r="P2675" s="12">
        <f t="shared" si="1292"/>
        <v>0.21310988805877726</v>
      </c>
      <c r="Q2675" s="24">
        <f t="shared" si="1293"/>
        <v>716.70658363388657</v>
      </c>
      <c r="R2675" s="12">
        <f t="shared" si="1280"/>
        <v>0.16601974321973809</v>
      </c>
      <c r="S2675" s="24">
        <f t="shared" si="1281"/>
        <v>1276.6112695326578</v>
      </c>
      <c r="T2675" s="12">
        <f t="shared" si="1294"/>
        <v>0.10490653283687036</v>
      </c>
      <c r="W2675" s="24">
        <f t="shared" si="1295"/>
        <v>932.34832597347997</v>
      </c>
      <c r="X2675" s="24">
        <f t="shared" si="1296"/>
        <v>650</v>
      </c>
      <c r="Y2675" s="13">
        <f t="shared" si="1282"/>
        <v>0.3374904384833381</v>
      </c>
      <c r="Z2675" s="24">
        <f t="shared" si="1283"/>
        <v>2048.6389497518189</v>
      </c>
      <c r="AA2675" s="24">
        <f t="shared" si="1284"/>
        <v>17649.138514450351</v>
      </c>
      <c r="AB2675" s="24">
        <f t="shared" si="1297"/>
        <v>849.13541440081292</v>
      </c>
      <c r="AC2675" s="24">
        <f t="shared" si="1298"/>
        <v>716.70658363388657</v>
      </c>
      <c r="AE2675" s="14">
        <f t="shared" si="1299"/>
        <v>221.41666666666666</v>
      </c>
      <c r="AF2675" s="24">
        <f t="shared" si="1303"/>
        <v>500</v>
      </c>
      <c r="AG2675" s="3">
        <f t="shared" si="1300"/>
        <v>-1</v>
      </c>
      <c r="AH2675" s="3">
        <f>IF(AC2675&lt;=450,AthetaR30_0,IF(AC2675&gt;=650,AthetaR30_2,(IF(AC2675&lt;=550,AthetaR30_0+(AthetaR30_1-AthetaR30_0)/100*(AC2675-450),AthetaR30_1+(AthetaR30_2-AthetaR30_1)/100*(AC2675-450)))))</f>
        <v>0</v>
      </c>
      <c r="AI2675" s="3">
        <f>IF(AD2675&lt;=450,AthetaR60_0,IF(AD2675&gt;=650,AthetaR60_2,(IF(AD2675&lt;=550,AthetaR60_0+(AthetaR60_1-AthetaR60_0)/100*(AD2675-450),AthetaR60_1+(AthetaR60_2-AthetaR60_1)/100*(AD2675-450)))))</f>
        <v>0.5</v>
      </c>
      <c r="AJ2675" s="3">
        <f>IF(AE2675&lt;=450,AthetaR90_0,IF(AE2675&gt;=650,AthetaR90_2,(IF(AE2675&lt;=550,AthetaR90_0+(AthetaR90_1-AthetaR90_0)/100*(AE2675-450),AthetaR90_1+(AthetaR90_2-AthetaR90_1)/100*(AE2675-450)))))</f>
        <v>1.3</v>
      </c>
      <c r="AK2675" s="3">
        <f>IF(AF2675&lt;=450,AthetaR120_0,IF(AF2675&gt;=650,AthetaR120_2,(IF(AF2675&lt;=550,AthetaR120_0+(AthetaR120_1-AthetaR120_0)/100*(AF2675-450),AthetaR120_1+(AthetaR120_2-AthetaR120_1)/100*(AF2675-450)))))</f>
        <v>1.54</v>
      </c>
      <c r="AL2675" s="24">
        <f t="shared" si="1301"/>
        <v>849.13541440081292</v>
      </c>
      <c r="AM2675" s="14">
        <f t="shared" si="1302"/>
        <v>685.71989446905832</v>
      </c>
    </row>
    <row r="2676" spans="2:39" x14ac:dyDescent="0.25">
      <c r="B2676" s="3">
        <f t="shared" si="1285"/>
        <v>13290</v>
      </c>
      <c r="C2676" s="14">
        <f t="shared" si="1286"/>
        <v>221.5</v>
      </c>
      <c r="D2676" s="11">
        <f t="shared" si="1287"/>
        <v>1140.8045137823165</v>
      </c>
      <c r="E2676" s="11">
        <f t="shared" si="1273"/>
        <v>1014.5076823122048</v>
      </c>
      <c r="F2676" s="11">
        <f t="shared" si="1288"/>
        <v>555.63193214866942</v>
      </c>
      <c r="G2676" s="11">
        <f t="shared" si="1274"/>
        <v>849.34852428887166</v>
      </c>
      <c r="H2676" s="11">
        <f t="shared" si="1275"/>
        <v>716.81149016672339</v>
      </c>
      <c r="I2676" s="24">
        <f t="shared" si="1289"/>
        <v>555.63193214866942</v>
      </c>
      <c r="J2676" s="12">
        <f t="shared" si="1276"/>
        <v>0.16200933754031499</v>
      </c>
      <c r="K2676" s="24">
        <f t="shared" si="1277"/>
        <v>713.5705712803973</v>
      </c>
      <c r="L2676" s="12">
        <f t="shared" si="1290"/>
        <v>0.14180398016525214</v>
      </c>
      <c r="M2676" s="24">
        <f t="shared" si="1291"/>
        <v>849.34852428887166</v>
      </c>
      <c r="N2676" s="12">
        <f t="shared" si="1278"/>
        <v>0.55400475688834583</v>
      </c>
      <c r="O2676" s="24">
        <f t="shared" si="1279"/>
        <v>695.57221969666432</v>
      </c>
      <c r="P2676" s="12">
        <f t="shared" si="1292"/>
        <v>0.21306478871218074</v>
      </c>
      <c r="Q2676" s="24">
        <f t="shared" si="1293"/>
        <v>716.81149016672339</v>
      </c>
      <c r="R2676" s="12">
        <f t="shared" si="1280"/>
        <v>0.16562751327884795</v>
      </c>
      <c r="S2676" s="24">
        <f t="shared" si="1281"/>
        <v>1279.6344699229544</v>
      </c>
      <c r="T2676" s="12">
        <f t="shared" si="1294"/>
        <v>0.10466004868100617</v>
      </c>
      <c r="W2676" s="24">
        <f t="shared" si="1295"/>
        <v>932.68581641196329</v>
      </c>
      <c r="X2676" s="24">
        <f t="shared" si="1296"/>
        <v>650</v>
      </c>
      <c r="Y2676" s="13">
        <f t="shared" si="1282"/>
        <v>0.33718026555094005</v>
      </c>
      <c r="Z2676" s="24">
        <f t="shared" si="1283"/>
        <v>2045.5466475060375</v>
      </c>
      <c r="AA2676" s="24">
        <f t="shared" si="1284"/>
        <v>17634.127437455958</v>
      </c>
      <c r="AB2676" s="24">
        <f t="shared" si="1297"/>
        <v>849.34852428887166</v>
      </c>
      <c r="AC2676" s="24">
        <f t="shared" si="1298"/>
        <v>716.81149016672339</v>
      </c>
      <c r="AE2676" s="14">
        <f t="shared" si="1299"/>
        <v>221.5</v>
      </c>
      <c r="AF2676" s="24">
        <f t="shared" si="1303"/>
        <v>500</v>
      </c>
      <c r="AG2676" s="3">
        <f t="shared" si="1300"/>
        <v>-1</v>
      </c>
      <c r="AH2676" s="3">
        <f>IF(AC2676&lt;=450,AthetaR30_0,IF(AC2676&gt;=650,AthetaR30_2,(IF(AC2676&lt;=550,AthetaR30_0+(AthetaR30_1-AthetaR30_0)/100*(AC2676-450),AthetaR30_1+(AthetaR30_2-AthetaR30_1)/100*(AC2676-450)))))</f>
        <v>0</v>
      </c>
      <c r="AI2676" s="3">
        <f>IF(AD2676&lt;=450,AthetaR60_0,IF(AD2676&gt;=650,AthetaR60_2,(IF(AD2676&lt;=550,AthetaR60_0+(AthetaR60_1-AthetaR60_0)/100*(AD2676-450),AthetaR60_1+(AthetaR60_2-AthetaR60_1)/100*(AD2676-450)))))</f>
        <v>0.5</v>
      </c>
      <c r="AJ2676" s="3">
        <f>IF(AE2676&lt;=450,AthetaR90_0,IF(AE2676&gt;=650,AthetaR90_2,(IF(AE2676&lt;=550,AthetaR90_0+(AthetaR90_1-AthetaR90_0)/100*(AE2676-450),AthetaR90_1+(AthetaR90_2-AthetaR90_1)/100*(AE2676-450)))))</f>
        <v>1.3</v>
      </c>
      <c r="AK2676" s="3">
        <f>IF(AF2676&lt;=450,AthetaR120_0,IF(AF2676&gt;=650,AthetaR120_2,(IF(AF2676&lt;=550,AthetaR120_0+(AthetaR120_1-AthetaR120_0)/100*(AF2676-450),AthetaR120_1+(AthetaR120_2-AthetaR120_1)/100*(AF2676-450)))))</f>
        <v>1.54</v>
      </c>
      <c r="AL2676" s="24">
        <f t="shared" si="1301"/>
        <v>849.34852428887166</v>
      </c>
      <c r="AM2676" s="14">
        <f t="shared" si="1302"/>
        <v>685.79607368309689</v>
      </c>
    </row>
    <row r="2677" spans="2:39" x14ac:dyDescent="0.25">
      <c r="B2677" s="3">
        <f t="shared" si="1285"/>
        <v>13295</v>
      </c>
      <c r="C2677" s="14">
        <f t="shared" si="1286"/>
        <v>221.58333333333334</v>
      </c>
      <c r="D2677" s="11">
        <f t="shared" si="1287"/>
        <v>1140.8608414507457</v>
      </c>
      <c r="E2677" s="11">
        <f t="shared" si="1273"/>
        <v>1014.721480660857</v>
      </c>
      <c r="F2677" s="11">
        <f t="shared" si="1288"/>
        <v>555.77373612883468</v>
      </c>
      <c r="G2677" s="11">
        <f t="shared" si="1274"/>
        <v>849.56158907758379</v>
      </c>
      <c r="H2677" s="11">
        <f t="shared" si="1275"/>
        <v>716.9161502154044</v>
      </c>
      <c r="I2677" s="24">
        <f t="shared" si="1289"/>
        <v>555.77373612883468</v>
      </c>
      <c r="J2677" s="12">
        <f t="shared" si="1276"/>
        <v>0.16197871375401757</v>
      </c>
      <c r="K2677" s="24">
        <f t="shared" si="1277"/>
        <v>713.70547933205762</v>
      </c>
      <c r="L2677" s="12">
        <f t="shared" si="1290"/>
        <v>0.14175806101707064</v>
      </c>
      <c r="M2677" s="24">
        <f t="shared" si="1291"/>
        <v>849.56158907758379</v>
      </c>
      <c r="N2677" s="12">
        <f t="shared" si="1278"/>
        <v>0.5542203588816268</v>
      </c>
      <c r="O2677" s="24">
        <f t="shared" si="1279"/>
        <v>695.30162920926296</v>
      </c>
      <c r="P2677" s="12">
        <f t="shared" si="1292"/>
        <v>0.21301941003738012</v>
      </c>
      <c r="Q2677" s="24">
        <f t="shared" si="1293"/>
        <v>716.9161502154044</v>
      </c>
      <c r="R2677" s="12">
        <f t="shared" si="1280"/>
        <v>0.16523418539108689</v>
      </c>
      <c r="S2677" s="24">
        <f t="shared" si="1281"/>
        <v>1282.6805461448314</v>
      </c>
      <c r="T2677" s="12">
        <f t="shared" si="1294"/>
        <v>0.10441295681709244</v>
      </c>
      <c r="W2677" s="24">
        <f t="shared" si="1295"/>
        <v>933.02299667751424</v>
      </c>
      <c r="X2677" s="24">
        <f t="shared" si="1296"/>
        <v>650</v>
      </c>
      <c r="Y2677" s="13">
        <f t="shared" si="1282"/>
        <v>0.33687074849653936</v>
      </c>
      <c r="Z2677" s="24">
        <f t="shared" si="1283"/>
        <v>2042.462099583568</v>
      </c>
      <c r="AA2677" s="24">
        <f t="shared" si="1284"/>
        <v>17619.146886745239</v>
      </c>
      <c r="AB2677" s="24">
        <f t="shared" si="1297"/>
        <v>849.56158907758379</v>
      </c>
      <c r="AC2677" s="24">
        <f t="shared" si="1298"/>
        <v>716.9161502154044</v>
      </c>
      <c r="AE2677" s="14">
        <f t="shared" si="1299"/>
        <v>221.58333333333334</v>
      </c>
      <c r="AF2677" s="24">
        <f t="shared" si="1303"/>
        <v>500</v>
      </c>
      <c r="AG2677" s="3">
        <f t="shared" si="1300"/>
        <v>-1</v>
      </c>
      <c r="AH2677" s="3">
        <f>IF(AC2677&lt;=450,AthetaR30_0,IF(AC2677&gt;=650,AthetaR30_2,(IF(AC2677&lt;=550,AthetaR30_0+(AthetaR30_1-AthetaR30_0)/100*(AC2677-450),AthetaR30_1+(AthetaR30_2-AthetaR30_1)/100*(AC2677-450)))))</f>
        <v>0</v>
      </c>
      <c r="AI2677" s="3">
        <f>IF(AD2677&lt;=450,AthetaR60_0,IF(AD2677&gt;=650,AthetaR60_2,(IF(AD2677&lt;=550,AthetaR60_0+(AthetaR60_1-AthetaR60_0)/100*(AD2677-450),AthetaR60_1+(AthetaR60_2-AthetaR60_1)/100*(AD2677-450)))))</f>
        <v>0.5</v>
      </c>
      <c r="AJ2677" s="3">
        <f>IF(AE2677&lt;=450,AthetaR90_0,IF(AE2677&gt;=650,AthetaR90_2,(IF(AE2677&lt;=550,AthetaR90_0+(AthetaR90_1-AthetaR90_0)/100*(AE2677-450),AthetaR90_1+(AthetaR90_2-AthetaR90_1)/100*(AE2677-450)))))</f>
        <v>1.3</v>
      </c>
      <c r="AK2677" s="3">
        <f>IF(AF2677&lt;=450,AthetaR120_0,IF(AF2677&gt;=650,AthetaR120_2,(IF(AF2677&lt;=550,AthetaR120_0+(AthetaR120_1-AthetaR120_0)/100*(AF2677-450),AthetaR120_1+(AthetaR120_2-AthetaR120_1)/100*(AF2677-450)))))</f>
        <v>1.54</v>
      </c>
      <c r="AL2677" s="24">
        <f t="shared" si="1301"/>
        <v>849.56158907758379</v>
      </c>
      <c r="AM2677" s="14">
        <f t="shared" si="1302"/>
        <v>685.87203224212624</v>
      </c>
    </row>
    <row r="2678" spans="2:39" x14ac:dyDescent="0.25">
      <c r="B2678" s="3">
        <f t="shared" si="1285"/>
        <v>13300</v>
      </c>
      <c r="C2678" s="14">
        <f t="shared" si="1286"/>
        <v>221.66666666666666</v>
      </c>
      <c r="D2678" s="11">
        <f t="shared" si="1287"/>
        <v>1140.9171479513168</v>
      </c>
      <c r="E2678" s="11">
        <f t="shared" si="1273"/>
        <v>1014.9352790095089</v>
      </c>
      <c r="F2678" s="11">
        <f t="shared" si="1288"/>
        <v>555.91549418985176</v>
      </c>
      <c r="G2678" s="11">
        <f t="shared" si="1274"/>
        <v>849.77460848762121</v>
      </c>
      <c r="H2678" s="11">
        <f t="shared" si="1275"/>
        <v>717.0205631722215</v>
      </c>
      <c r="I2678" s="24">
        <f t="shared" si="1289"/>
        <v>555.91549418985176</v>
      </c>
      <c r="J2678" s="12">
        <f t="shared" si="1276"/>
        <v>0.16194809311042901</v>
      </c>
      <c r="K2678" s="24">
        <f t="shared" si="1277"/>
        <v>713.84042455240638</v>
      </c>
      <c r="L2678" s="12">
        <f t="shared" si="1290"/>
        <v>0.14171215710145327</v>
      </c>
      <c r="M2678" s="24">
        <f t="shared" si="1291"/>
        <v>849.77460848762121</v>
      </c>
      <c r="N2678" s="12">
        <f t="shared" si="1278"/>
        <v>0.5544353086053484</v>
      </c>
      <c r="O2678" s="24">
        <f t="shared" si="1279"/>
        <v>695.03206684412862</v>
      </c>
      <c r="P2678" s="12">
        <f t="shared" si="1292"/>
        <v>0.21297375357354967</v>
      </c>
      <c r="Q2678" s="24">
        <f t="shared" si="1293"/>
        <v>717.0205631722215</v>
      </c>
      <c r="R2678" s="12">
        <f t="shared" si="1280"/>
        <v>0.16483976052755892</v>
      </c>
      <c r="S2678" s="24">
        <f t="shared" si="1281"/>
        <v>1285.7497152442284</v>
      </c>
      <c r="T2678" s="12">
        <f t="shared" si="1294"/>
        <v>0.10416525732716177</v>
      </c>
      <c r="W2678" s="24">
        <f t="shared" si="1295"/>
        <v>933.35986742601074</v>
      </c>
      <c r="X2678" s="24">
        <f t="shared" si="1296"/>
        <v>650</v>
      </c>
      <c r="Y2678" s="13">
        <f t="shared" si="1282"/>
        <v>0.33656188706841533</v>
      </c>
      <c r="Z2678" s="24">
        <f t="shared" si="1283"/>
        <v>2039.3852895874545</v>
      </c>
      <c r="AA2678" s="24">
        <f t="shared" si="1284"/>
        <v>17604.196864023354</v>
      </c>
      <c r="AB2678" s="24">
        <f t="shared" si="1297"/>
        <v>849.77460848762121</v>
      </c>
      <c r="AC2678" s="24">
        <f t="shared" si="1298"/>
        <v>717.0205631722215</v>
      </c>
      <c r="AE2678" s="14">
        <f t="shared" si="1299"/>
        <v>221.66666666666666</v>
      </c>
      <c r="AF2678" s="24">
        <f t="shared" si="1303"/>
        <v>500</v>
      </c>
      <c r="AG2678" s="3">
        <f t="shared" si="1300"/>
        <v>-1</v>
      </c>
      <c r="AH2678" s="3">
        <f>IF(AC2678&lt;=450,AthetaR30_0,IF(AC2678&gt;=650,AthetaR30_2,(IF(AC2678&lt;=550,AthetaR30_0+(AthetaR30_1-AthetaR30_0)/100*(AC2678-450),AthetaR30_1+(AthetaR30_2-AthetaR30_1)/100*(AC2678-450)))))</f>
        <v>0</v>
      </c>
      <c r="AI2678" s="3">
        <f>IF(AD2678&lt;=450,AthetaR60_0,IF(AD2678&gt;=650,AthetaR60_2,(IF(AD2678&lt;=550,AthetaR60_0+(AthetaR60_1-AthetaR60_0)/100*(AD2678-450),AthetaR60_1+(AthetaR60_2-AthetaR60_1)/100*(AD2678-450)))))</f>
        <v>0.5</v>
      </c>
      <c r="AJ2678" s="3">
        <f>IF(AE2678&lt;=450,AthetaR90_0,IF(AE2678&gt;=650,AthetaR90_2,(IF(AE2678&lt;=550,AthetaR90_0+(AthetaR90_1-AthetaR90_0)/100*(AE2678-450),AthetaR90_1+(AthetaR90_2-AthetaR90_1)/100*(AE2678-450)))))</f>
        <v>1.3</v>
      </c>
      <c r="AK2678" s="3">
        <f>IF(AF2678&lt;=450,AthetaR120_0,IF(AF2678&gt;=650,AthetaR120_2,(IF(AF2678&lt;=550,AthetaR120_0+(AthetaR120_1-AthetaR120_0)/100*(AF2678-450),AthetaR120_1+(AthetaR120_2-AthetaR120_1)/100*(AF2678-450)))))</f>
        <v>1.54</v>
      </c>
      <c r="AL2678" s="24">
        <f t="shared" si="1301"/>
        <v>849.77460848762121</v>
      </c>
      <c r="AM2678" s="14">
        <f t="shared" si="1302"/>
        <v>685.94776955241775</v>
      </c>
    </row>
    <row r="2679" spans="2:39" x14ac:dyDescent="0.25">
      <c r="B2679" s="3">
        <f t="shared" si="1285"/>
        <v>13305</v>
      </c>
      <c r="C2679" s="14">
        <f t="shared" si="1286"/>
        <v>221.75</v>
      </c>
      <c r="D2679" s="11">
        <f t="shared" si="1287"/>
        <v>1140.9734332999337</v>
      </c>
      <c r="E2679" s="11">
        <f t="shared" si="1273"/>
        <v>1015.1490773581611</v>
      </c>
      <c r="F2679" s="11">
        <f t="shared" si="1288"/>
        <v>556.05720634695319</v>
      </c>
      <c r="G2679" s="11">
        <f t="shared" si="1274"/>
        <v>849.98758224119479</v>
      </c>
      <c r="H2679" s="11">
        <f t="shared" si="1275"/>
        <v>717.12472842954867</v>
      </c>
      <c r="I2679" s="24">
        <f t="shared" si="1289"/>
        <v>556.05720634695319</v>
      </c>
      <c r="J2679" s="12">
        <f t="shared" si="1276"/>
        <v>0.16191747561847319</v>
      </c>
      <c r="K2679" s="24">
        <f t="shared" si="1277"/>
        <v>713.97540691532276</v>
      </c>
      <c r="L2679" s="12">
        <f t="shared" si="1290"/>
        <v>0.14166626842236993</v>
      </c>
      <c r="M2679" s="24">
        <f t="shared" si="1291"/>
        <v>849.98758224119479</v>
      </c>
      <c r="N2679" s="12">
        <f t="shared" si="1278"/>
        <v>0.55464960872135405</v>
      </c>
      <c r="O2679" s="24">
        <f t="shared" si="1279"/>
        <v>694.76352712065216</v>
      </c>
      <c r="P2679" s="12">
        <f t="shared" si="1292"/>
        <v>0.21292782085179229</v>
      </c>
      <c r="Q2679" s="24">
        <f t="shared" si="1293"/>
        <v>717.12472842954867</v>
      </c>
      <c r="R2679" s="12">
        <f t="shared" si="1280"/>
        <v>0.16444423973306532</v>
      </c>
      <c r="S2679" s="24">
        <f t="shared" si="1281"/>
        <v>1288.8421966210085</v>
      </c>
      <c r="T2679" s="12">
        <f t="shared" si="1294"/>
        <v>0.10391695033240651</v>
      </c>
      <c r="W2679" s="24">
        <f t="shared" si="1295"/>
        <v>933.69642931307919</v>
      </c>
      <c r="X2679" s="24">
        <f t="shared" si="1296"/>
        <v>650</v>
      </c>
      <c r="Y2679" s="13">
        <f t="shared" si="1282"/>
        <v>0.33625368100884512</v>
      </c>
      <c r="Z2679" s="24">
        <f t="shared" si="1283"/>
        <v>2036.3162011270474</v>
      </c>
      <c r="AA2679" s="24">
        <f t="shared" si="1284"/>
        <v>17589.277370638851</v>
      </c>
      <c r="AB2679" s="24">
        <f t="shared" si="1297"/>
        <v>849.98758224119479</v>
      </c>
      <c r="AC2679" s="24">
        <f t="shared" si="1298"/>
        <v>717.12472842954867</v>
      </c>
      <c r="AE2679" s="14">
        <f t="shared" si="1299"/>
        <v>221.75</v>
      </c>
      <c r="AF2679" s="24">
        <f t="shared" si="1303"/>
        <v>500</v>
      </c>
      <c r="AG2679" s="3">
        <f t="shared" si="1300"/>
        <v>-1</v>
      </c>
      <c r="AH2679" s="3">
        <f>IF(AC2679&lt;=450,AthetaR30_0,IF(AC2679&gt;=650,AthetaR30_2,(IF(AC2679&lt;=550,AthetaR30_0+(AthetaR30_1-AthetaR30_0)/100*(AC2679-450),AthetaR30_1+(AthetaR30_2-AthetaR30_1)/100*(AC2679-450)))))</f>
        <v>0</v>
      </c>
      <c r="AI2679" s="3">
        <f>IF(AD2679&lt;=450,AthetaR60_0,IF(AD2679&gt;=650,AthetaR60_2,(IF(AD2679&lt;=550,AthetaR60_0+(AthetaR60_1-AthetaR60_0)/100*(AD2679-450),AthetaR60_1+(AthetaR60_2-AthetaR60_1)/100*(AD2679-450)))))</f>
        <v>0.5</v>
      </c>
      <c r="AJ2679" s="3">
        <f>IF(AE2679&lt;=450,AthetaR90_0,IF(AE2679&gt;=650,AthetaR90_2,(IF(AE2679&lt;=550,AthetaR90_0+(AthetaR90_1-AthetaR90_0)/100*(AE2679-450),AthetaR90_1+(AthetaR90_2-AthetaR90_1)/100*(AE2679-450)))))</f>
        <v>1.3</v>
      </c>
      <c r="AK2679" s="3">
        <f>IF(AF2679&lt;=450,AthetaR120_0,IF(AF2679&gt;=650,AthetaR120_2,(IF(AF2679&lt;=550,AthetaR120_0+(AthetaR120_1-AthetaR120_0)/100*(AF2679-450),AthetaR120_1+(AthetaR120_2-AthetaR120_1)/100*(AF2679-450)))))</f>
        <v>1.54</v>
      </c>
      <c r="AL2679" s="24">
        <f t="shared" si="1301"/>
        <v>849.98758224119479</v>
      </c>
      <c r="AM2679" s="14">
        <f t="shared" si="1302"/>
        <v>686.023285020348</v>
      </c>
    </row>
    <row r="2680" spans="2:39" x14ac:dyDescent="0.25">
      <c r="B2680" s="3">
        <f t="shared" si="1285"/>
        <v>13310</v>
      </c>
      <c r="C2680" s="14">
        <f t="shared" si="1286"/>
        <v>221.83333333333334</v>
      </c>
      <c r="D2680" s="11">
        <f t="shared" si="1287"/>
        <v>1141.0296975124827</v>
      </c>
      <c r="E2680" s="11">
        <f t="shared" si="1273"/>
        <v>1015.3628757068132</v>
      </c>
      <c r="F2680" s="11">
        <f t="shared" si="1288"/>
        <v>556.19887261537554</v>
      </c>
      <c r="G2680" s="11">
        <f t="shared" si="1274"/>
        <v>850.20051006204653</v>
      </c>
      <c r="H2680" s="11">
        <f t="shared" si="1275"/>
        <v>717.22864537988107</v>
      </c>
      <c r="I2680" s="24">
        <f t="shared" si="1289"/>
        <v>556.19887261537554</v>
      </c>
      <c r="J2680" s="12">
        <f t="shared" si="1276"/>
        <v>0.16188686128706425</v>
      </c>
      <c r="K2680" s="24">
        <f t="shared" si="1277"/>
        <v>714.11042639467632</v>
      </c>
      <c r="L2680" s="12">
        <f t="shared" si="1290"/>
        <v>0.14162039498379192</v>
      </c>
      <c r="M2680" s="24">
        <f t="shared" si="1291"/>
        <v>850.20051006204653</v>
      </c>
      <c r="N2680" s="12">
        <f t="shared" si="1278"/>
        <v>0.55486326187849067</v>
      </c>
      <c r="O2680" s="24">
        <f t="shared" si="1279"/>
        <v>694.49600459531837</v>
      </c>
      <c r="P2680" s="12">
        <f t="shared" si="1292"/>
        <v>0.21288161339539055</v>
      </c>
      <c r="Q2680" s="24">
        <f t="shared" si="1293"/>
        <v>717.22864537988107</v>
      </c>
      <c r="R2680" s="12">
        <f t="shared" si="1280"/>
        <v>0.1640476241270071</v>
      </c>
      <c r="S2680" s="24">
        <f t="shared" si="1281"/>
        <v>1291.9582120564439</v>
      </c>
      <c r="T2680" s="12">
        <f t="shared" si="1294"/>
        <v>0.10366803599379391</v>
      </c>
      <c r="W2680" s="24">
        <f t="shared" si="1295"/>
        <v>934.03268299408808</v>
      </c>
      <c r="X2680" s="24">
        <f t="shared" si="1296"/>
        <v>650</v>
      </c>
      <c r="Y2680" s="13">
        <f t="shared" si="1282"/>
        <v>0.33594613005413199</v>
      </c>
      <c r="Z2680" s="24">
        <f t="shared" si="1283"/>
        <v>2033.2548178181269</v>
      </c>
      <c r="AA2680" s="24">
        <f t="shared" si="1284"/>
        <v>17574.388407585167</v>
      </c>
      <c r="AB2680" s="24">
        <f t="shared" si="1297"/>
        <v>850.20051006204653</v>
      </c>
      <c r="AC2680" s="24">
        <f t="shared" si="1298"/>
        <v>717.22864537988107</v>
      </c>
      <c r="AE2680" s="14">
        <f t="shared" si="1299"/>
        <v>221.83333333333334</v>
      </c>
      <c r="AF2680" s="24">
        <f t="shared" si="1303"/>
        <v>500</v>
      </c>
      <c r="AG2680" s="3">
        <f t="shared" si="1300"/>
        <v>-1</v>
      </c>
      <c r="AH2680" s="3">
        <f>IF(AC2680&lt;=450,AthetaR30_0,IF(AC2680&gt;=650,AthetaR30_2,(IF(AC2680&lt;=550,AthetaR30_0+(AthetaR30_1-AthetaR30_0)/100*(AC2680-450),AthetaR30_1+(AthetaR30_2-AthetaR30_1)/100*(AC2680-450)))))</f>
        <v>0</v>
      </c>
      <c r="AI2680" s="3">
        <f>IF(AD2680&lt;=450,AthetaR60_0,IF(AD2680&gt;=650,AthetaR60_2,(IF(AD2680&lt;=550,AthetaR60_0+(AthetaR60_1-AthetaR60_0)/100*(AD2680-450),AthetaR60_1+(AthetaR60_2-AthetaR60_1)/100*(AD2680-450)))))</f>
        <v>0.5</v>
      </c>
      <c r="AJ2680" s="3">
        <f>IF(AE2680&lt;=450,AthetaR90_0,IF(AE2680&gt;=650,AthetaR90_2,(IF(AE2680&lt;=550,AthetaR90_0+(AthetaR90_1-AthetaR90_0)/100*(AE2680-450),AthetaR90_1+(AthetaR90_2-AthetaR90_1)/100*(AE2680-450)))))</f>
        <v>1.3</v>
      </c>
      <c r="AK2680" s="3">
        <f>IF(AF2680&lt;=450,AthetaR120_0,IF(AF2680&gt;=650,AthetaR120_2,(IF(AF2680&lt;=550,AthetaR120_0+(AthetaR120_1-AthetaR120_0)/100*(AF2680-450),AthetaR120_1+(AthetaR120_2-AthetaR120_1)/100*(AF2680-450)))))</f>
        <v>1.54</v>
      </c>
      <c r="AL2680" s="24">
        <f t="shared" si="1301"/>
        <v>850.20051006204653</v>
      </c>
      <c r="AM2680" s="14">
        <f t="shared" si="1302"/>
        <v>686.09857805243655</v>
      </c>
    </row>
    <row r="2681" spans="2:39" x14ac:dyDescent="0.25">
      <c r="B2681" s="3">
        <f t="shared" si="1285"/>
        <v>13315</v>
      </c>
      <c r="C2681" s="14">
        <f t="shared" si="1286"/>
        <v>221.91666666666666</v>
      </c>
      <c r="D2681" s="11">
        <f t="shared" si="1287"/>
        <v>1141.085940604831</v>
      </c>
      <c r="E2681" s="11">
        <f t="shared" si="1273"/>
        <v>1015.5766740554652</v>
      </c>
      <c r="F2681" s="11">
        <f t="shared" si="1288"/>
        <v>556.3404930103593</v>
      </c>
      <c r="G2681" s="11">
        <f t="shared" si="1274"/>
        <v>850.41339167544197</v>
      </c>
      <c r="H2681" s="11">
        <f t="shared" si="1275"/>
        <v>717.33231341587486</v>
      </c>
      <c r="I2681" s="24">
        <f t="shared" si="1289"/>
        <v>556.3404930103593</v>
      </c>
      <c r="J2681" s="12">
        <f t="shared" si="1276"/>
        <v>0.1618562501251061</v>
      </c>
      <c r="K2681" s="24">
        <f t="shared" si="1277"/>
        <v>714.24548296432681</v>
      </c>
      <c r="L2681" s="12">
        <f t="shared" si="1290"/>
        <v>0.1415745367896879</v>
      </c>
      <c r="M2681" s="24">
        <f t="shared" si="1291"/>
        <v>850.41339167544197</v>
      </c>
      <c r="N2681" s="12">
        <f t="shared" si="1278"/>
        <v>0.55507627071267585</v>
      </c>
      <c r="O2681" s="24">
        <f t="shared" si="1279"/>
        <v>694.22949386140567</v>
      </c>
      <c r="P2681" s="12">
        <f t="shared" si="1292"/>
        <v>0.21283513271983656</v>
      </c>
      <c r="Q2681" s="24">
        <f t="shared" si="1293"/>
        <v>717.33231341587486</v>
      </c>
      <c r="R2681" s="12">
        <f t="shared" si="1280"/>
        <v>0.16364991490428921</v>
      </c>
      <c r="S2681" s="24">
        <f t="shared" si="1281"/>
        <v>1295.0979857410284</v>
      </c>
      <c r="T2681" s="12">
        <f t="shared" si="1294"/>
        <v>0.10341851451261923</v>
      </c>
      <c r="W2681" s="24">
        <f t="shared" si="1295"/>
        <v>934.36862912414222</v>
      </c>
      <c r="X2681" s="24">
        <f t="shared" si="1296"/>
        <v>650</v>
      </c>
      <c r="Y2681" s="13">
        <f t="shared" si="1282"/>
        <v>0.33563923393463491</v>
      </c>
      <c r="Z2681" s="24">
        <f t="shared" si="1283"/>
        <v>2030.201123283075</v>
      </c>
      <c r="AA2681" s="24">
        <f t="shared" si="1284"/>
        <v>17559.529975502213</v>
      </c>
      <c r="AB2681" s="24">
        <f t="shared" si="1297"/>
        <v>850.41339167544197</v>
      </c>
      <c r="AC2681" s="24">
        <f t="shared" si="1298"/>
        <v>717.33231341587486</v>
      </c>
      <c r="AE2681" s="14">
        <f t="shared" si="1299"/>
        <v>221.91666666666666</v>
      </c>
      <c r="AF2681" s="24">
        <f t="shared" si="1303"/>
        <v>500</v>
      </c>
      <c r="AG2681" s="3">
        <f t="shared" si="1300"/>
        <v>-1</v>
      </c>
      <c r="AH2681" s="3">
        <f>IF(AC2681&lt;=450,AthetaR30_0,IF(AC2681&gt;=650,AthetaR30_2,(IF(AC2681&lt;=550,AthetaR30_0+(AthetaR30_1-AthetaR30_0)/100*(AC2681-450),AthetaR30_1+(AthetaR30_2-AthetaR30_1)/100*(AC2681-450)))))</f>
        <v>0</v>
      </c>
      <c r="AI2681" s="3">
        <f>IF(AD2681&lt;=450,AthetaR60_0,IF(AD2681&gt;=650,AthetaR60_2,(IF(AD2681&lt;=550,AthetaR60_0+(AthetaR60_1-AthetaR60_0)/100*(AD2681-450),AthetaR60_1+(AthetaR60_2-AthetaR60_1)/100*(AD2681-450)))))</f>
        <v>0.5</v>
      </c>
      <c r="AJ2681" s="3">
        <f>IF(AE2681&lt;=450,AthetaR90_0,IF(AE2681&gt;=650,AthetaR90_2,(IF(AE2681&lt;=550,AthetaR90_0+(AthetaR90_1-AthetaR90_0)/100*(AE2681-450),AthetaR90_1+(AthetaR90_2-AthetaR90_1)/100*(AE2681-450)))))</f>
        <v>1.3</v>
      </c>
      <c r="AK2681" s="3">
        <f>IF(AF2681&lt;=450,AthetaR120_0,IF(AF2681&gt;=650,AthetaR120_2,(IF(AF2681&lt;=550,AthetaR120_0+(AthetaR120_1-AthetaR120_0)/100*(AF2681-450),AthetaR120_1+(AthetaR120_2-AthetaR120_1)/100*(AF2681-450)))))</f>
        <v>1.54</v>
      </c>
      <c r="AL2681" s="24">
        <f t="shared" si="1301"/>
        <v>850.41339167544197</v>
      </c>
      <c r="AM2681" s="14">
        <f t="shared" si="1302"/>
        <v>686.17364805538455</v>
      </c>
    </row>
    <row r="2682" spans="2:39" x14ac:dyDescent="0.25">
      <c r="B2682" s="3">
        <f t="shared" si="1285"/>
        <v>13320</v>
      </c>
      <c r="C2682" s="14">
        <f t="shared" si="1286"/>
        <v>222</v>
      </c>
      <c r="D2682" s="11">
        <f t="shared" si="1287"/>
        <v>1141.142162592829</v>
      </c>
      <c r="E2682" s="11">
        <f t="shared" si="1273"/>
        <v>1015.7904724041173</v>
      </c>
      <c r="F2682" s="11">
        <f t="shared" si="1288"/>
        <v>556.48206754714897</v>
      </c>
      <c r="G2682" s="11">
        <f t="shared" si="1274"/>
        <v>850.62622680816185</v>
      </c>
      <c r="H2682" s="11">
        <f t="shared" si="1275"/>
        <v>717.43573193038753</v>
      </c>
      <c r="I2682" s="24">
        <f t="shared" si="1289"/>
        <v>556.48206754714897</v>
      </c>
      <c r="J2682" s="12">
        <f t="shared" si="1276"/>
        <v>0.16182564214149256</v>
      </c>
      <c r="K2682" s="24">
        <f t="shared" si="1277"/>
        <v>714.38057659812489</v>
      </c>
      <c r="L2682" s="12">
        <f t="shared" si="1290"/>
        <v>0.14152869384397593</v>
      </c>
      <c r="M2682" s="24">
        <f t="shared" si="1291"/>
        <v>850.62622680816185</v>
      </c>
      <c r="N2682" s="12">
        <f t="shared" si="1278"/>
        <v>0.55528863784696658</v>
      </c>
      <c r="O2682" s="24">
        <f t="shared" si="1279"/>
        <v>693.96398954868801</v>
      </c>
      <c r="P2682" s="12">
        <f t="shared" si="1292"/>
        <v>0.2127883803327093</v>
      </c>
      <c r="Q2682" s="24">
        <f t="shared" si="1293"/>
        <v>717.43573193038753</v>
      </c>
      <c r="R2682" s="12">
        <f t="shared" si="1280"/>
        <v>0.16325111333622677</v>
      </c>
      <c r="S2682" s="24">
        <f t="shared" si="1281"/>
        <v>1298.2617443026272</v>
      </c>
      <c r="T2682" s="12">
        <f t="shared" si="1294"/>
        <v>0.10316838613101693</v>
      </c>
      <c r="W2682" s="24">
        <f t="shared" si="1295"/>
        <v>934.70426835807689</v>
      </c>
      <c r="X2682" s="24">
        <f t="shared" si="1296"/>
        <v>650</v>
      </c>
      <c r="Y2682" s="13">
        <f t="shared" si="1282"/>
        <v>0.33533299237479131</v>
      </c>
      <c r="Z2682" s="24">
        <f t="shared" si="1283"/>
        <v>2027.1551011510098</v>
      </c>
      <c r="AA2682" s="24">
        <f t="shared" si="1284"/>
        <v>17544.702074677531</v>
      </c>
      <c r="AB2682" s="24">
        <f t="shared" si="1297"/>
        <v>850.62622680816185</v>
      </c>
      <c r="AC2682" s="24">
        <f t="shared" si="1298"/>
        <v>717.43573193038753</v>
      </c>
      <c r="AE2682" s="14">
        <f t="shared" si="1299"/>
        <v>222</v>
      </c>
      <c r="AF2682" s="24">
        <f t="shared" si="1303"/>
        <v>500</v>
      </c>
      <c r="AG2682" s="3">
        <f t="shared" si="1300"/>
        <v>-1</v>
      </c>
      <c r="AH2682" s="3">
        <f>IF(AC2682&lt;=450,AthetaR30_0,IF(AC2682&gt;=650,AthetaR30_2,(IF(AC2682&lt;=550,AthetaR30_0+(AthetaR30_1-AthetaR30_0)/100*(AC2682-450),AthetaR30_1+(AthetaR30_2-AthetaR30_1)/100*(AC2682-450)))))</f>
        <v>0</v>
      </c>
      <c r="AI2682" s="3">
        <f>IF(AD2682&lt;=450,AthetaR60_0,IF(AD2682&gt;=650,AthetaR60_2,(IF(AD2682&lt;=550,AthetaR60_0+(AthetaR60_1-AthetaR60_0)/100*(AD2682-450),AthetaR60_1+(AthetaR60_2-AthetaR60_1)/100*(AD2682-450)))))</f>
        <v>0.5</v>
      </c>
      <c r="AJ2682" s="3">
        <f>IF(AE2682&lt;=450,AthetaR90_0,IF(AE2682&gt;=650,AthetaR90_2,(IF(AE2682&lt;=550,AthetaR90_0+(AthetaR90_1-AthetaR90_0)/100*(AE2682-450),AthetaR90_1+(AthetaR90_2-AthetaR90_1)/100*(AE2682-450)))))</f>
        <v>1.3</v>
      </c>
      <c r="AK2682" s="3">
        <f>IF(AF2682&lt;=450,AthetaR120_0,IF(AF2682&gt;=650,AthetaR120_2,(IF(AF2682&lt;=550,AthetaR120_0+(AthetaR120_1-AthetaR120_0)/100*(AF2682-450),AthetaR120_1+(AthetaR120_2-AthetaR120_1)/100*(AF2682-450)))))</f>
        <v>1.54</v>
      </c>
      <c r="AL2682" s="24">
        <f t="shared" si="1301"/>
        <v>850.62622680816185</v>
      </c>
      <c r="AM2682" s="14">
        <f t="shared" si="1302"/>
        <v>686.24849443611345</v>
      </c>
    </row>
    <row r="2683" spans="2:39" x14ac:dyDescent="0.25">
      <c r="B2683" s="3">
        <f t="shared" si="1285"/>
        <v>13325</v>
      </c>
      <c r="C2683" s="14">
        <f t="shared" si="1286"/>
        <v>222.08333333333334</v>
      </c>
      <c r="D2683" s="11">
        <f t="shared" si="1287"/>
        <v>1141.1983634923088</v>
      </c>
      <c r="E2683" s="11">
        <f t="shared" si="1273"/>
        <v>1016.0042707527693</v>
      </c>
      <c r="F2683" s="11">
        <f t="shared" si="1288"/>
        <v>556.62359624099292</v>
      </c>
      <c r="G2683" s="11">
        <f t="shared" si="1274"/>
        <v>850.8390151884945</v>
      </c>
      <c r="H2683" s="11">
        <f t="shared" si="1275"/>
        <v>717.53890031651849</v>
      </c>
      <c r="I2683" s="24">
        <f t="shared" si="1289"/>
        <v>556.62359624099292</v>
      </c>
      <c r="J2683" s="12">
        <f t="shared" si="1276"/>
        <v>0.16179503734510761</v>
      </c>
      <c r="K2683" s="24">
        <f t="shared" si="1277"/>
        <v>714.51570726991122</v>
      </c>
      <c r="L2683" s="12">
        <f t="shared" si="1290"/>
        <v>0.14148286615058295</v>
      </c>
      <c r="M2683" s="24">
        <f t="shared" si="1291"/>
        <v>850.8390151884945</v>
      </c>
      <c r="N2683" s="12">
        <f t="shared" si="1278"/>
        <v>0.5555003658916271</v>
      </c>
      <c r="O2683" s="24">
        <f t="shared" si="1279"/>
        <v>693.69948632313913</v>
      </c>
      <c r="P2683" s="12">
        <f t="shared" si="1292"/>
        <v>0.21274135773392389</v>
      </c>
      <c r="Q2683" s="24">
        <f t="shared" si="1293"/>
        <v>717.53890031651849</v>
      </c>
      <c r="R2683" s="12">
        <f t="shared" si="1280"/>
        <v>0.16285122077145481</v>
      </c>
      <c r="S2683" s="24">
        <f t="shared" si="1281"/>
        <v>1301.4497168349494</v>
      </c>
      <c r="T2683" s="12">
        <f t="shared" si="1294"/>
        <v>0.10291765113258376</v>
      </c>
      <c r="W2683" s="24">
        <f t="shared" si="1295"/>
        <v>935.03960135045168</v>
      </c>
      <c r="X2683" s="24">
        <f t="shared" si="1296"/>
        <v>650</v>
      </c>
      <c r="Y2683" s="13">
        <f t="shared" si="1282"/>
        <v>0.33502740509314993</v>
      </c>
      <c r="Z2683" s="24">
        <f t="shared" si="1283"/>
        <v>2024.1167350579417</v>
      </c>
      <c r="AA2683" s="24">
        <f t="shared" si="1284"/>
        <v>17529.904705048091</v>
      </c>
      <c r="AB2683" s="24">
        <f t="shared" si="1297"/>
        <v>850.8390151884945</v>
      </c>
      <c r="AC2683" s="24">
        <f t="shared" si="1298"/>
        <v>717.53890031651849</v>
      </c>
      <c r="AE2683" s="14">
        <f t="shared" si="1299"/>
        <v>222.08333333333334</v>
      </c>
      <c r="AF2683" s="24">
        <f t="shared" si="1303"/>
        <v>500</v>
      </c>
      <c r="AG2683" s="3">
        <f t="shared" si="1300"/>
        <v>-1</v>
      </c>
      <c r="AH2683" s="3">
        <f>IF(AC2683&lt;=450,AthetaR30_0,IF(AC2683&gt;=650,AthetaR30_2,(IF(AC2683&lt;=550,AthetaR30_0+(AthetaR30_1-AthetaR30_0)/100*(AC2683-450),AthetaR30_1+(AthetaR30_2-AthetaR30_1)/100*(AC2683-450)))))</f>
        <v>0</v>
      </c>
      <c r="AI2683" s="3">
        <f>IF(AD2683&lt;=450,AthetaR60_0,IF(AD2683&gt;=650,AthetaR60_2,(IF(AD2683&lt;=550,AthetaR60_0+(AthetaR60_1-AthetaR60_0)/100*(AD2683-450),AthetaR60_1+(AthetaR60_2-AthetaR60_1)/100*(AD2683-450)))))</f>
        <v>0.5</v>
      </c>
      <c r="AJ2683" s="3">
        <f>IF(AE2683&lt;=450,AthetaR90_0,IF(AE2683&gt;=650,AthetaR90_2,(IF(AE2683&lt;=550,AthetaR90_0+(AthetaR90_1-AthetaR90_0)/100*(AE2683-450),AthetaR90_1+(AthetaR90_2-AthetaR90_1)/100*(AE2683-450)))))</f>
        <v>1.3</v>
      </c>
      <c r="AK2683" s="3">
        <f>IF(AF2683&lt;=450,AthetaR120_0,IF(AF2683&gt;=650,AthetaR120_2,(IF(AF2683&lt;=550,AthetaR120_0+(AthetaR120_1-AthetaR120_0)/100*(AF2683-450),AthetaR120_1+(AthetaR120_2-AthetaR120_1)/100*(AF2683-450)))))</f>
        <v>1.54</v>
      </c>
      <c r="AL2683" s="24">
        <f t="shared" si="1301"/>
        <v>850.8390151884945</v>
      </c>
      <c r="AM2683" s="14">
        <f t="shared" si="1302"/>
        <v>686.32311660180449</v>
      </c>
    </row>
    <row r="2684" spans="2:39" x14ac:dyDescent="0.25">
      <c r="B2684" s="3">
        <f t="shared" si="1285"/>
        <v>13330</v>
      </c>
      <c r="C2684" s="14">
        <f t="shared" si="1286"/>
        <v>222.16666666666666</v>
      </c>
      <c r="D2684" s="11">
        <f t="shared" si="1287"/>
        <v>1141.2545433190849</v>
      </c>
      <c r="E2684" s="11">
        <f t="shared" si="1273"/>
        <v>1016.2180691014214</v>
      </c>
      <c r="F2684" s="11">
        <f t="shared" si="1288"/>
        <v>556.76507910714349</v>
      </c>
      <c r="G2684" s="11">
        <f t="shared" si="1274"/>
        <v>851.05175654622838</v>
      </c>
      <c r="H2684" s="11">
        <f t="shared" si="1275"/>
        <v>717.64181796765104</v>
      </c>
      <c r="I2684" s="24">
        <f t="shared" si="1289"/>
        <v>556.76507910714349</v>
      </c>
      <c r="J2684" s="12">
        <f t="shared" si="1276"/>
        <v>0.16176443574482505</v>
      </c>
      <c r="K2684" s="24">
        <f t="shared" si="1277"/>
        <v>714.65087495351747</v>
      </c>
      <c r="L2684" s="12">
        <f t="shared" si="1290"/>
        <v>0.14143705371340376</v>
      </c>
      <c r="M2684" s="24">
        <f t="shared" si="1291"/>
        <v>851.05175654622838</v>
      </c>
      <c r="N2684" s="12">
        <f t="shared" si="1278"/>
        <v>0.55571145744419626</v>
      </c>
      <c r="O2684" s="24">
        <f t="shared" si="1279"/>
        <v>693.43597888663999</v>
      </c>
      <c r="P2684" s="12">
        <f t="shared" si="1292"/>
        <v>0.21269406641563304</v>
      </c>
      <c r="Q2684" s="24">
        <f t="shared" si="1293"/>
        <v>717.64181796765104</v>
      </c>
      <c r="R2684" s="12">
        <f t="shared" si="1280"/>
        <v>0.16245023863683614</v>
      </c>
      <c r="S2684" s="24">
        <f t="shared" si="1281"/>
        <v>1304.6621349263869</v>
      </c>
      <c r="T2684" s="12">
        <f t="shared" si="1294"/>
        <v>0.10266630984290093</v>
      </c>
      <c r="W2684" s="24">
        <f t="shared" si="1295"/>
        <v>935.37462875554479</v>
      </c>
      <c r="X2684" s="24">
        <f t="shared" si="1296"/>
        <v>650</v>
      </c>
      <c r="Y2684" s="13">
        <f t="shared" si="1282"/>
        <v>0.33472247180239406</v>
      </c>
      <c r="Z2684" s="24">
        <f t="shared" si="1283"/>
        <v>2021.0860086469154</v>
      </c>
      <c r="AA2684" s="24">
        <f t="shared" si="1284"/>
        <v>17515.137866201479</v>
      </c>
      <c r="AB2684" s="24">
        <f t="shared" si="1297"/>
        <v>851.05175654622838</v>
      </c>
      <c r="AC2684" s="24">
        <f t="shared" si="1298"/>
        <v>717.64181796765104</v>
      </c>
      <c r="AE2684" s="14">
        <f t="shared" si="1299"/>
        <v>222.16666666666666</v>
      </c>
      <c r="AF2684" s="24">
        <f t="shared" si="1303"/>
        <v>500</v>
      </c>
      <c r="AG2684" s="3">
        <f t="shared" si="1300"/>
        <v>-1</v>
      </c>
      <c r="AH2684" s="3">
        <f>IF(AC2684&lt;=450,AthetaR30_0,IF(AC2684&gt;=650,AthetaR30_2,(IF(AC2684&lt;=550,AthetaR30_0+(AthetaR30_1-AthetaR30_0)/100*(AC2684-450),AthetaR30_1+(AthetaR30_2-AthetaR30_1)/100*(AC2684-450)))))</f>
        <v>0</v>
      </c>
      <c r="AI2684" s="3">
        <f>IF(AD2684&lt;=450,AthetaR60_0,IF(AD2684&gt;=650,AthetaR60_2,(IF(AD2684&lt;=550,AthetaR60_0+(AthetaR60_1-AthetaR60_0)/100*(AD2684-450),AthetaR60_1+(AthetaR60_2-AthetaR60_1)/100*(AD2684-450)))))</f>
        <v>0.5</v>
      </c>
      <c r="AJ2684" s="3">
        <f>IF(AE2684&lt;=450,AthetaR90_0,IF(AE2684&gt;=650,AthetaR90_2,(IF(AE2684&lt;=550,AthetaR90_0+(AthetaR90_1-AthetaR90_0)/100*(AE2684-450),AthetaR90_1+(AthetaR90_2-AthetaR90_1)/100*(AE2684-450)))))</f>
        <v>1.3</v>
      </c>
      <c r="AK2684" s="3">
        <f>IF(AF2684&lt;=450,AthetaR120_0,IF(AF2684&gt;=650,AthetaR120_2,(IF(AF2684&lt;=550,AthetaR120_0+(AthetaR120_1-AthetaR120_0)/100*(AF2684-450),AthetaR120_1+(AthetaR120_2-AthetaR120_1)/100*(AF2684-450)))))</f>
        <v>1.54</v>
      </c>
      <c r="AL2684" s="24">
        <f t="shared" si="1301"/>
        <v>851.05175654622838</v>
      </c>
      <c r="AM2684" s="14">
        <f t="shared" si="1302"/>
        <v>686.39751395993903</v>
      </c>
    </row>
    <row r="2685" spans="2:39" x14ac:dyDescent="0.25">
      <c r="B2685" s="3">
        <f t="shared" si="1285"/>
        <v>13335</v>
      </c>
      <c r="C2685" s="14">
        <f t="shared" si="1286"/>
        <v>222.25</v>
      </c>
      <c r="D2685" s="11">
        <f t="shared" si="1287"/>
        <v>1141.310702088954</v>
      </c>
      <c r="E2685" s="11">
        <f t="shared" si="1273"/>
        <v>1016.4318674500735</v>
      </c>
      <c r="F2685" s="11">
        <f t="shared" si="1288"/>
        <v>556.90651616085688</v>
      </c>
      <c r="G2685" s="11">
        <f t="shared" si="1274"/>
        <v>851.26445061264405</v>
      </c>
      <c r="H2685" s="11">
        <f t="shared" si="1275"/>
        <v>717.74448427749394</v>
      </c>
      <c r="I2685" s="24">
        <f t="shared" si="1289"/>
        <v>556.90651616085688</v>
      </c>
      <c r="J2685" s="12">
        <f t="shared" si="1276"/>
        <v>0.16173383734950866</v>
      </c>
      <c r="K2685" s="24">
        <f t="shared" si="1277"/>
        <v>714.78607962276533</v>
      </c>
      <c r="L2685" s="12">
        <f t="shared" si="1290"/>
        <v>0.14139125653631976</v>
      </c>
      <c r="M2685" s="24">
        <f t="shared" si="1291"/>
        <v>851.26445061264405</v>
      </c>
      <c r="N2685" s="12">
        <f t="shared" si="1278"/>
        <v>0.5559219150895548</v>
      </c>
      <c r="O2685" s="24">
        <f t="shared" si="1279"/>
        <v>693.17346197668894</v>
      </c>
      <c r="P2685" s="12">
        <f t="shared" si="1292"/>
        <v>0.21264650786233505</v>
      </c>
      <c r="Q2685" s="24">
        <f t="shared" si="1293"/>
        <v>717.74448427749394</v>
      </c>
      <c r="R2685" s="12">
        <f t="shared" si="1280"/>
        <v>0.16204816843837508</v>
      </c>
      <c r="S2685" s="24">
        <f t="shared" si="1281"/>
        <v>1307.8992326891671</v>
      </c>
      <c r="T2685" s="12">
        <f t="shared" si="1294"/>
        <v>0.10241436263012103</v>
      </c>
      <c r="W2685" s="24">
        <f t="shared" si="1295"/>
        <v>935.70935122734716</v>
      </c>
      <c r="X2685" s="24">
        <f t="shared" si="1296"/>
        <v>650</v>
      </c>
      <c r="Y2685" s="13">
        <f t="shared" si="1282"/>
        <v>0.33441819220937047</v>
      </c>
      <c r="Z2685" s="24">
        <f t="shared" si="1283"/>
        <v>2018.0629055681579</v>
      </c>
      <c r="AA2685" s="24">
        <f t="shared" si="1284"/>
        <v>17500.401557377456</v>
      </c>
      <c r="AB2685" s="24">
        <f t="shared" si="1297"/>
        <v>851.26445061264405</v>
      </c>
      <c r="AC2685" s="24">
        <f t="shared" si="1298"/>
        <v>717.74448427749394</v>
      </c>
      <c r="AE2685" s="14">
        <f t="shared" si="1299"/>
        <v>222.25</v>
      </c>
      <c r="AF2685" s="24">
        <f t="shared" si="1303"/>
        <v>500</v>
      </c>
      <c r="AG2685" s="3">
        <f t="shared" si="1300"/>
        <v>-1</v>
      </c>
      <c r="AH2685" s="3">
        <f>IF(AC2685&lt;=450,AthetaR30_0,IF(AC2685&gt;=650,AthetaR30_2,(IF(AC2685&lt;=550,AthetaR30_0+(AthetaR30_1-AthetaR30_0)/100*(AC2685-450),AthetaR30_1+(AthetaR30_2-AthetaR30_1)/100*(AC2685-450)))))</f>
        <v>0</v>
      </c>
      <c r="AI2685" s="3">
        <f>IF(AD2685&lt;=450,AthetaR60_0,IF(AD2685&gt;=650,AthetaR60_2,(IF(AD2685&lt;=550,AthetaR60_0+(AthetaR60_1-AthetaR60_0)/100*(AD2685-450),AthetaR60_1+(AthetaR60_2-AthetaR60_1)/100*(AD2685-450)))))</f>
        <v>0.5</v>
      </c>
      <c r="AJ2685" s="3">
        <f>IF(AE2685&lt;=450,AthetaR90_0,IF(AE2685&gt;=650,AthetaR90_2,(IF(AE2685&lt;=550,AthetaR90_0+(AthetaR90_1-AthetaR90_0)/100*(AE2685-450),AthetaR90_1+(AthetaR90_2-AthetaR90_1)/100*(AE2685-450)))))</f>
        <v>1.3</v>
      </c>
      <c r="AK2685" s="3">
        <f>IF(AF2685&lt;=450,AthetaR120_0,IF(AF2685&gt;=650,AthetaR120_2,(IF(AF2685&lt;=550,AthetaR120_0+(AthetaR120_1-AthetaR120_0)/100*(AF2685-450),AthetaR120_1+(AthetaR120_2-AthetaR120_1)/100*(AF2685-450)))))</f>
        <v>1.54</v>
      </c>
      <c r="AL2685" s="24">
        <f t="shared" si="1301"/>
        <v>851.26445061264405</v>
      </c>
      <c r="AM2685" s="14">
        <f t="shared" si="1302"/>
        <v>686.47168591833861</v>
      </c>
    </row>
    <row r="2686" spans="2:39" x14ac:dyDescent="0.25">
      <c r="B2686" s="3">
        <f t="shared" si="1285"/>
        <v>13340</v>
      </c>
      <c r="C2686" s="14">
        <f t="shared" si="1286"/>
        <v>222.33333333333334</v>
      </c>
      <c r="D2686" s="11">
        <f t="shared" si="1287"/>
        <v>1141.3668398176949</v>
      </c>
      <c r="E2686" s="11">
        <f t="shared" si="1273"/>
        <v>1016.6456657987255</v>
      </c>
      <c r="F2686" s="11">
        <f t="shared" si="1288"/>
        <v>557.04790741739316</v>
      </c>
      <c r="G2686" s="11">
        <f t="shared" si="1274"/>
        <v>851.47709712050641</v>
      </c>
      <c r="H2686" s="11">
        <f t="shared" si="1275"/>
        <v>717.8468986401241</v>
      </c>
      <c r="I2686" s="24">
        <f t="shared" si="1289"/>
        <v>557.04790741739316</v>
      </c>
      <c r="J2686" s="12">
        <f t="shared" si="1276"/>
        <v>0.1617032421680121</v>
      </c>
      <c r="K2686" s="24">
        <f t="shared" si="1277"/>
        <v>714.9213212514677</v>
      </c>
      <c r="L2686" s="12">
        <f t="shared" si="1290"/>
        <v>0.14134547462320257</v>
      </c>
      <c r="M2686" s="24">
        <f t="shared" si="1291"/>
        <v>851.47709712050641</v>
      </c>
      <c r="N2686" s="12">
        <f t="shared" si="1278"/>
        <v>0.55613174139999222</v>
      </c>
      <c r="O2686" s="24">
        <f t="shared" si="1279"/>
        <v>692.9119303661148</v>
      </c>
      <c r="P2686" s="12">
        <f t="shared" si="1292"/>
        <v>0.21259868355092854</v>
      </c>
      <c r="Q2686" s="24">
        <f t="shared" si="1293"/>
        <v>717.8468986401241</v>
      </c>
      <c r="R2686" s="12">
        <f t="shared" si="1280"/>
        <v>0.16164501176212984</v>
      </c>
      <c r="S2686" s="24">
        <f t="shared" si="1281"/>
        <v>1311.1612467888694</v>
      </c>
      <c r="T2686" s="12">
        <f t="shared" si="1294"/>
        <v>0.10216180990554068</v>
      </c>
      <c r="W2686" s="24">
        <f t="shared" si="1295"/>
        <v>936.0437694195565</v>
      </c>
      <c r="X2686" s="24">
        <f t="shared" si="1296"/>
        <v>650</v>
      </c>
      <c r="Y2686" s="13">
        <f t="shared" si="1282"/>
        <v>0.33411456601511957</v>
      </c>
      <c r="Z2686" s="24">
        <f t="shared" si="1283"/>
        <v>2015.0474094792257</v>
      </c>
      <c r="AA2686" s="24">
        <f t="shared" si="1284"/>
        <v>17485.695777469547</v>
      </c>
      <c r="AB2686" s="24">
        <f t="shared" si="1297"/>
        <v>851.47709712050641</v>
      </c>
      <c r="AC2686" s="24">
        <f t="shared" si="1298"/>
        <v>717.8468986401241</v>
      </c>
      <c r="AE2686" s="14">
        <f t="shared" si="1299"/>
        <v>222.33333333333334</v>
      </c>
      <c r="AF2686" s="24">
        <f t="shared" si="1303"/>
        <v>500</v>
      </c>
      <c r="AG2686" s="3">
        <f t="shared" si="1300"/>
        <v>-1</v>
      </c>
      <c r="AH2686" s="3">
        <f>IF(AC2686&lt;=450,AthetaR30_0,IF(AC2686&gt;=650,AthetaR30_2,(IF(AC2686&lt;=550,AthetaR30_0+(AthetaR30_1-AthetaR30_0)/100*(AC2686-450),AthetaR30_1+(AthetaR30_2-AthetaR30_1)/100*(AC2686-450)))))</f>
        <v>0</v>
      </c>
      <c r="AI2686" s="3">
        <f>IF(AD2686&lt;=450,AthetaR60_0,IF(AD2686&gt;=650,AthetaR60_2,(IF(AD2686&lt;=550,AthetaR60_0+(AthetaR60_1-AthetaR60_0)/100*(AD2686-450),AthetaR60_1+(AthetaR60_2-AthetaR60_1)/100*(AD2686-450)))))</f>
        <v>0.5</v>
      </c>
      <c r="AJ2686" s="3">
        <f>IF(AE2686&lt;=450,AthetaR90_0,IF(AE2686&gt;=650,AthetaR90_2,(IF(AE2686&lt;=550,AthetaR90_0+(AthetaR90_1-AthetaR90_0)/100*(AE2686-450),AthetaR90_1+(AthetaR90_2-AthetaR90_1)/100*(AE2686-450)))))</f>
        <v>1.3</v>
      </c>
      <c r="AK2686" s="3">
        <f>IF(AF2686&lt;=450,AthetaR120_0,IF(AF2686&gt;=650,AthetaR120_2,(IF(AF2686&lt;=550,AthetaR120_0+(AthetaR120_1-AthetaR120_0)/100*(AF2686-450),AthetaR120_1+(AthetaR120_2-AthetaR120_1)/100*(AF2686-450)))))</f>
        <v>1.54</v>
      </c>
      <c r="AL2686" s="24">
        <f t="shared" si="1301"/>
        <v>851.47709712050641</v>
      </c>
      <c r="AM2686" s="14">
        <f t="shared" si="1302"/>
        <v>686.54563188520626</v>
      </c>
    </row>
    <row r="2687" spans="2:39" x14ac:dyDescent="0.25">
      <c r="B2687" s="3">
        <f t="shared" si="1285"/>
        <v>13345</v>
      </c>
      <c r="C2687" s="14">
        <f t="shared" si="1286"/>
        <v>222.41666666666666</v>
      </c>
      <c r="D2687" s="11">
        <f t="shared" si="1287"/>
        <v>1141.4229565210687</v>
      </c>
      <c r="E2687" s="11">
        <f t="shared" si="1273"/>
        <v>1016.8594641473776</v>
      </c>
      <c r="F2687" s="11">
        <f t="shared" si="1288"/>
        <v>557.18925289201638</v>
      </c>
      <c r="G2687" s="11">
        <f t="shared" si="1274"/>
        <v>851.68969580405735</v>
      </c>
      <c r="H2687" s="11">
        <f t="shared" si="1275"/>
        <v>717.94906045002961</v>
      </c>
      <c r="I2687" s="24">
        <f t="shared" si="1289"/>
        <v>557.18925289201638</v>
      </c>
      <c r="J2687" s="12">
        <f t="shared" si="1276"/>
        <v>0.16167265020917898</v>
      </c>
      <c r="K2687" s="24">
        <f t="shared" si="1277"/>
        <v>715.05659981342842</v>
      </c>
      <c r="L2687" s="12">
        <f t="shared" si="1290"/>
        <v>0.1412997079778916</v>
      </c>
      <c r="M2687" s="24">
        <f t="shared" si="1291"/>
        <v>851.68969580405735</v>
      </c>
      <c r="N2687" s="12">
        <f t="shared" si="1278"/>
        <v>0.55634093893527337</v>
      </c>
      <c r="O2687" s="24">
        <f t="shared" si="1279"/>
        <v>692.65137886279206</v>
      </c>
      <c r="P2687" s="12">
        <f t="shared" si="1292"/>
        <v>0.2125505949506786</v>
      </c>
      <c r="Q2687" s="24">
        <f t="shared" si="1293"/>
        <v>717.94906045002961</v>
      </c>
      <c r="R2687" s="12">
        <f t="shared" si="1280"/>
        <v>0.16124077027512726</v>
      </c>
      <c r="S2687" s="24">
        <f t="shared" si="1281"/>
        <v>1314.4484164742894</v>
      </c>
      <c r="T2687" s="12">
        <f t="shared" si="1294"/>
        <v>0.10190865212414994</v>
      </c>
      <c r="W2687" s="24">
        <f t="shared" si="1295"/>
        <v>936.37788398557166</v>
      </c>
      <c r="X2687" s="24">
        <f t="shared" si="1296"/>
        <v>650</v>
      </c>
      <c r="Y2687" s="13">
        <f t="shared" si="1282"/>
        <v>0.33381159291489837</v>
      </c>
      <c r="Z2687" s="24">
        <f t="shared" si="1283"/>
        <v>2012.0395040451485</v>
      </c>
      <c r="AA2687" s="24">
        <f t="shared" si="1284"/>
        <v>17471.020525026277</v>
      </c>
      <c r="AB2687" s="24">
        <f t="shared" si="1297"/>
        <v>851.68969580405735</v>
      </c>
      <c r="AC2687" s="24">
        <f t="shared" si="1298"/>
        <v>717.94906045002961</v>
      </c>
      <c r="AE2687" s="14">
        <f t="shared" si="1299"/>
        <v>222.41666666666666</v>
      </c>
      <c r="AF2687" s="24">
        <f t="shared" si="1303"/>
        <v>500</v>
      </c>
      <c r="AG2687" s="3">
        <f t="shared" si="1300"/>
        <v>-1</v>
      </c>
      <c r="AH2687" s="3">
        <f>IF(AC2687&lt;=450,AthetaR30_0,IF(AC2687&gt;=650,AthetaR30_2,(IF(AC2687&lt;=550,AthetaR30_0+(AthetaR30_1-AthetaR30_0)/100*(AC2687-450),AthetaR30_1+(AthetaR30_2-AthetaR30_1)/100*(AC2687-450)))))</f>
        <v>0</v>
      </c>
      <c r="AI2687" s="3">
        <f>IF(AD2687&lt;=450,AthetaR60_0,IF(AD2687&gt;=650,AthetaR60_2,(IF(AD2687&lt;=550,AthetaR60_0+(AthetaR60_1-AthetaR60_0)/100*(AD2687-450),AthetaR60_1+(AthetaR60_2-AthetaR60_1)/100*(AD2687-450)))))</f>
        <v>0.5</v>
      </c>
      <c r="AJ2687" s="3">
        <f>IF(AE2687&lt;=450,AthetaR90_0,IF(AE2687&gt;=650,AthetaR90_2,(IF(AE2687&lt;=550,AthetaR90_0+(AthetaR90_1-AthetaR90_0)/100*(AE2687-450),AthetaR90_1+(AthetaR90_2-AthetaR90_1)/100*(AE2687-450)))))</f>
        <v>1.3</v>
      </c>
      <c r="AK2687" s="3">
        <f>IF(AF2687&lt;=450,AthetaR120_0,IF(AF2687&gt;=650,AthetaR120_2,(IF(AF2687&lt;=550,AthetaR120_0+(AthetaR120_1-AthetaR120_0)/100*(AF2687-450),AthetaR120_1+(AthetaR120_2-AthetaR120_1)/100*(AF2687-450)))))</f>
        <v>1.54</v>
      </c>
      <c r="AL2687" s="24">
        <f t="shared" si="1301"/>
        <v>851.68969580405735</v>
      </c>
      <c r="AM2687" s="14">
        <f t="shared" si="1302"/>
        <v>686.61935126916831</v>
      </c>
    </row>
    <row r="2688" spans="2:39" x14ac:dyDescent="0.25">
      <c r="B2688" s="3">
        <f t="shared" si="1285"/>
        <v>13350</v>
      </c>
      <c r="C2688" s="14">
        <f t="shared" si="1286"/>
        <v>222.5</v>
      </c>
      <c r="D2688" s="11">
        <f t="shared" si="1287"/>
        <v>1141.4790522148189</v>
      </c>
      <c r="E2688" s="11">
        <f t="shared" si="1273"/>
        <v>1017.0732624960297</v>
      </c>
      <c r="F2688" s="11">
        <f t="shared" si="1288"/>
        <v>557.33055259999423</v>
      </c>
      <c r="G2688" s="11">
        <f t="shared" si="1274"/>
        <v>851.90224639900805</v>
      </c>
      <c r="H2688" s="11">
        <f t="shared" si="1275"/>
        <v>718.05096910215377</v>
      </c>
      <c r="I2688" s="24">
        <f t="shared" si="1289"/>
        <v>557.33055259999423</v>
      </c>
      <c r="J2688" s="12">
        <f t="shared" si="1276"/>
        <v>0.16164206148184274</v>
      </c>
      <c r="K2688" s="24">
        <f t="shared" si="1277"/>
        <v>715.19191528244141</v>
      </c>
      <c r="L2688" s="12">
        <f t="shared" si="1290"/>
        <v>0.1412539566042206</v>
      </c>
      <c r="M2688" s="24">
        <f t="shared" si="1291"/>
        <v>851.90224639900805</v>
      </c>
      <c r="N2688" s="12">
        <f t="shared" si="1278"/>
        <v>0.55654951024270505</v>
      </c>
      <c r="O2688" s="24">
        <f t="shared" si="1279"/>
        <v>692.39180230935892</v>
      </c>
      <c r="P2688" s="12">
        <f t="shared" si="1292"/>
        <v>0.21250224352334884</v>
      </c>
      <c r="Q2688" s="24">
        <f t="shared" si="1293"/>
        <v>718.05096910215377</v>
      </c>
      <c r="R2688" s="12">
        <f t="shared" si="1280"/>
        <v>0.16083544572627648</v>
      </c>
      <c r="S2688" s="24">
        <f t="shared" si="1281"/>
        <v>1317.7609836076672</v>
      </c>
      <c r="T2688" s="12">
        <f t="shared" si="1294"/>
        <v>0.10165488978523096</v>
      </c>
      <c r="W2688" s="24">
        <f t="shared" si="1295"/>
        <v>936.71169557848657</v>
      </c>
      <c r="X2688" s="24">
        <f t="shared" si="1296"/>
        <v>650</v>
      </c>
      <c r="Y2688" s="13">
        <f t="shared" si="1282"/>
        <v>0.33350927259821067</v>
      </c>
      <c r="Z2688" s="24">
        <f t="shared" si="1283"/>
        <v>2009.0391729385772</v>
      </c>
      <c r="AA2688" s="24">
        <f t="shared" si="1284"/>
        <v>17456.375798252739</v>
      </c>
      <c r="AB2688" s="24">
        <f t="shared" si="1297"/>
        <v>851.90224639900805</v>
      </c>
      <c r="AC2688" s="24">
        <f t="shared" si="1298"/>
        <v>718.05096910215377</v>
      </c>
      <c r="AE2688" s="14">
        <f t="shared" si="1299"/>
        <v>222.5</v>
      </c>
      <c r="AF2688" s="24">
        <f t="shared" si="1303"/>
        <v>500</v>
      </c>
      <c r="AG2688" s="3">
        <f t="shared" si="1300"/>
        <v>-1</v>
      </c>
      <c r="AH2688" s="3">
        <f>IF(AC2688&lt;=450,AthetaR30_0,IF(AC2688&gt;=650,AthetaR30_2,(IF(AC2688&lt;=550,AthetaR30_0+(AthetaR30_1-AthetaR30_0)/100*(AC2688-450),AthetaR30_1+(AthetaR30_2-AthetaR30_1)/100*(AC2688-450)))))</f>
        <v>0</v>
      </c>
      <c r="AI2688" s="3">
        <f>IF(AD2688&lt;=450,AthetaR60_0,IF(AD2688&gt;=650,AthetaR60_2,(IF(AD2688&lt;=550,AthetaR60_0+(AthetaR60_1-AthetaR60_0)/100*(AD2688-450),AthetaR60_1+(AthetaR60_2-AthetaR60_1)/100*(AD2688-450)))))</f>
        <v>0.5</v>
      </c>
      <c r="AJ2688" s="3">
        <f>IF(AE2688&lt;=450,AthetaR90_0,IF(AE2688&gt;=650,AthetaR90_2,(IF(AE2688&lt;=550,AthetaR90_0+(AthetaR90_1-AthetaR90_0)/100*(AE2688-450),AthetaR90_1+(AthetaR90_2-AthetaR90_1)/100*(AE2688-450)))))</f>
        <v>1.3</v>
      </c>
      <c r="AK2688" s="3">
        <f>IF(AF2688&lt;=450,AthetaR120_0,IF(AF2688&gt;=650,AthetaR120_2,(IF(AF2688&lt;=550,AthetaR120_0+(AthetaR120_1-AthetaR120_0)/100*(AF2688-450),AthetaR120_1+(AthetaR120_2-AthetaR120_1)/100*(AF2688-450)))))</f>
        <v>1.54</v>
      </c>
      <c r="AL2688" s="24">
        <f t="shared" si="1301"/>
        <v>851.90224639900805</v>
      </c>
      <c r="AM2688" s="14">
        <f t="shared" si="1302"/>
        <v>686.69284347931602</v>
      </c>
    </row>
    <row r="2689" spans="2:39" x14ac:dyDescent="0.25">
      <c r="B2689" s="3">
        <f t="shared" si="1285"/>
        <v>13355</v>
      </c>
      <c r="C2689" s="14">
        <f t="shared" si="1286"/>
        <v>222.58333333333334</v>
      </c>
      <c r="D2689" s="11">
        <f t="shared" si="1287"/>
        <v>1141.5351269146713</v>
      </c>
      <c r="E2689" s="11">
        <f t="shared" si="1273"/>
        <v>1017.2870608446818</v>
      </c>
      <c r="F2689" s="11">
        <f t="shared" si="1288"/>
        <v>557.47180655659849</v>
      </c>
      <c r="G2689" s="11">
        <f t="shared" si="1274"/>
        <v>852.11474864253137</v>
      </c>
      <c r="H2689" s="11">
        <f t="shared" si="1275"/>
        <v>718.15262399193898</v>
      </c>
      <c r="I2689" s="24">
        <f t="shared" si="1289"/>
        <v>557.47180655659849</v>
      </c>
      <c r="J2689" s="12">
        <f t="shared" si="1276"/>
        <v>0.16161147599482692</v>
      </c>
      <c r="K2689" s="24">
        <f t="shared" si="1277"/>
        <v>715.32726763229198</v>
      </c>
      <c r="L2689" s="12">
        <f t="shared" si="1290"/>
        <v>0.1412082205059986</v>
      </c>
      <c r="M2689" s="24">
        <f t="shared" si="1291"/>
        <v>852.11474864253137</v>
      </c>
      <c r="N2689" s="12">
        <f t="shared" si="1278"/>
        <v>0.55675745785720077</v>
      </c>
      <c r="O2689" s="24">
        <f t="shared" si="1279"/>
        <v>692.13319558293847</v>
      </c>
      <c r="P2689" s="12">
        <f t="shared" si="1292"/>
        <v>0.21245363072317905</v>
      </c>
      <c r="Q2689" s="24">
        <f t="shared" si="1293"/>
        <v>718.15262399193898</v>
      </c>
      <c r="R2689" s="12">
        <f t="shared" si="1280"/>
        <v>0.16042903994728666</v>
      </c>
      <c r="S2689" s="24">
        <f t="shared" si="1281"/>
        <v>1321.0991926952577</v>
      </c>
      <c r="T2689" s="12">
        <f t="shared" si="1294"/>
        <v>0.10140052343291571</v>
      </c>
      <c r="W2689" s="24">
        <f t="shared" si="1295"/>
        <v>937.0452048510848</v>
      </c>
      <c r="X2689" s="24">
        <f t="shared" si="1296"/>
        <v>650</v>
      </c>
      <c r="Y2689" s="13">
        <f t="shared" si="1282"/>
        <v>0.33320760474883632</v>
      </c>
      <c r="Z2689" s="24">
        <f t="shared" si="1283"/>
        <v>2006.0463998399257</v>
      </c>
      <c r="AA2689" s="24">
        <f t="shared" si="1284"/>
        <v>17441.761595012198</v>
      </c>
      <c r="AB2689" s="24">
        <f t="shared" si="1297"/>
        <v>852.11474864253137</v>
      </c>
      <c r="AC2689" s="24">
        <f t="shared" si="1298"/>
        <v>718.15262399193898</v>
      </c>
      <c r="AE2689" s="14">
        <f t="shared" si="1299"/>
        <v>222.58333333333334</v>
      </c>
      <c r="AF2689" s="24">
        <f t="shared" si="1303"/>
        <v>500</v>
      </c>
      <c r="AG2689" s="3">
        <f t="shared" si="1300"/>
        <v>-1</v>
      </c>
      <c r="AH2689" s="3">
        <f>IF(AC2689&lt;=450,AthetaR30_0,IF(AC2689&gt;=650,AthetaR30_2,(IF(AC2689&lt;=550,AthetaR30_0+(AthetaR30_1-AthetaR30_0)/100*(AC2689-450),AthetaR30_1+(AthetaR30_2-AthetaR30_1)/100*(AC2689-450)))))</f>
        <v>0</v>
      </c>
      <c r="AI2689" s="3">
        <f>IF(AD2689&lt;=450,AthetaR60_0,IF(AD2689&gt;=650,AthetaR60_2,(IF(AD2689&lt;=550,AthetaR60_0+(AthetaR60_1-AthetaR60_0)/100*(AD2689-450),AthetaR60_1+(AthetaR60_2-AthetaR60_1)/100*(AD2689-450)))))</f>
        <v>0.5</v>
      </c>
      <c r="AJ2689" s="3">
        <f>IF(AE2689&lt;=450,AthetaR90_0,IF(AE2689&gt;=650,AthetaR90_2,(IF(AE2689&lt;=550,AthetaR90_0+(AthetaR90_1-AthetaR90_0)/100*(AE2689-450),AthetaR90_1+(AthetaR90_2-AthetaR90_1)/100*(AE2689-450)))))</f>
        <v>1.3</v>
      </c>
      <c r="AK2689" s="3">
        <f>IF(AF2689&lt;=450,AthetaR120_0,IF(AF2689&gt;=650,AthetaR120_2,(IF(AF2689&lt;=550,AthetaR120_0+(AthetaR120_1-AthetaR120_0)/100*(AF2689-450),AthetaR120_1+(AthetaR120_2-AthetaR120_1)/100*(AF2689-450)))))</f>
        <v>1.54</v>
      </c>
      <c r="AL2689" s="24">
        <f t="shared" si="1301"/>
        <v>852.11474864253137</v>
      </c>
      <c r="AM2689" s="14">
        <f t="shared" si="1302"/>
        <v>686.76610792524889</v>
      </c>
    </row>
    <row r="2690" spans="2:39" x14ac:dyDescent="0.25">
      <c r="B2690" s="3">
        <f t="shared" si="1285"/>
        <v>13360</v>
      </c>
      <c r="C2690" s="14">
        <f t="shared" si="1286"/>
        <v>222.66666666666666</v>
      </c>
      <c r="D2690" s="11">
        <f t="shared" si="1287"/>
        <v>1141.5911806363338</v>
      </c>
      <c r="E2690" s="11">
        <f t="shared" si="1273"/>
        <v>1017.5008591933338</v>
      </c>
      <c r="F2690" s="11">
        <f t="shared" si="1288"/>
        <v>557.61301477710447</v>
      </c>
      <c r="G2690" s="11">
        <f t="shared" si="1274"/>
        <v>852.32720227325456</v>
      </c>
      <c r="H2690" s="11">
        <f t="shared" si="1275"/>
        <v>718.25402451537195</v>
      </c>
      <c r="I2690" s="24">
        <f t="shared" si="1289"/>
        <v>557.61301477710447</v>
      </c>
      <c r="J2690" s="12">
        <f t="shared" si="1276"/>
        <v>0.16158089375694454</v>
      </c>
      <c r="K2690" s="24">
        <f t="shared" si="1277"/>
        <v>715.46265683675688</v>
      </c>
      <c r="L2690" s="12">
        <f t="shared" si="1290"/>
        <v>0.14116249968702471</v>
      </c>
      <c r="M2690" s="24">
        <f t="shared" si="1291"/>
        <v>852.32720227325456</v>
      </c>
      <c r="N2690" s="12">
        <f t="shared" si="1278"/>
        <v>0.55696478430134777</v>
      </c>
      <c r="O2690" s="24">
        <f t="shared" si="1279"/>
        <v>691.87555359486146</v>
      </c>
      <c r="P2690" s="12">
        <f t="shared" si="1292"/>
        <v>0.2124047579969788</v>
      </c>
      <c r="Q2690" s="24">
        <f t="shared" si="1293"/>
        <v>718.25402451537195</v>
      </c>
      <c r="R2690" s="12">
        <f t="shared" si="1280"/>
        <v>0.16002155485358147</v>
      </c>
      <c r="S2690" s="24">
        <f t="shared" si="1281"/>
        <v>1324.4632909182869</v>
      </c>
      <c r="T2690" s="12">
        <f t="shared" si="1294"/>
        <v>0.1011455536567767</v>
      </c>
      <c r="W2690" s="24">
        <f t="shared" si="1295"/>
        <v>937.37841245583365</v>
      </c>
      <c r="X2690" s="24">
        <f t="shared" si="1296"/>
        <v>650</v>
      </c>
      <c r="Y2690" s="13">
        <f t="shared" si="1282"/>
        <v>0.3329065890448491</v>
      </c>
      <c r="Z2690" s="24">
        <f t="shared" si="1283"/>
        <v>2003.0611684375031</v>
      </c>
      <c r="AA2690" s="24">
        <f t="shared" si="1284"/>
        <v>17427.177912826974</v>
      </c>
      <c r="AB2690" s="24">
        <f t="shared" si="1297"/>
        <v>852.32720227325456</v>
      </c>
      <c r="AC2690" s="24">
        <f t="shared" si="1298"/>
        <v>718.25402451537195</v>
      </c>
      <c r="AE2690" s="14">
        <f t="shared" si="1299"/>
        <v>222.66666666666666</v>
      </c>
      <c r="AF2690" s="24">
        <f t="shared" si="1303"/>
        <v>500</v>
      </c>
      <c r="AG2690" s="3">
        <f t="shared" si="1300"/>
        <v>-1</v>
      </c>
      <c r="AH2690" s="3">
        <f>IF(AC2690&lt;=450,AthetaR30_0,IF(AC2690&gt;=650,AthetaR30_2,(IF(AC2690&lt;=550,AthetaR30_0+(AthetaR30_1-AthetaR30_0)/100*(AC2690-450),AthetaR30_1+(AthetaR30_2-AthetaR30_1)/100*(AC2690-450)))))</f>
        <v>0</v>
      </c>
      <c r="AI2690" s="3">
        <f>IF(AD2690&lt;=450,AthetaR60_0,IF(AD2690&gt;=650,AthetaR60_2,(IF(AD2690&lt;=550,AthetaR60_0+(AthetaR60_1-AthetaR60_0)/100*(AD2690-450),AthetaR60_1+(AthetaR60_2-AthetaR60_1)/100*(AD2690-450)))))</f>
        <v>0.5</v>
      </c>
      <c r="AJ2690" s="3">
        <f>IF(AE2690&lt;=450,AthetaR90_0,IF(AE2690&gt;=650,AthetaR90_2,(IF(AE2690&lt;=550,AthetaR90_0+(AthetaR90_1-AthetaR90_0)/100*(AE2690-450),AthetaR90_1+(AthetaR90_2-AthetaR90_1)/100*(AE2690-450)))))</f>
        <v>1.3</v>
      </c>
      <c r="AK2690" s="3">
        <f>IF(AF2690&lt;=450,AthetaR120_0,IF(AF2690&gt;=650,AthetaR120_2,(IF(AF2690&lt;=550,AthetaR120_0+(AthetaR120_1-AthetaR120_0)/100*(AF2690-450),AthetaR120_1+(AthetaR120_2-AthetaR120_1)/100*(AF2690-450)))))</f>
        <v>1.54</v>
      </c>
      <c r="AL2690" s="24">
        <f t="shared" si="1301"/>
        <v>852.32720227325456</v>
      </c>
      <c r="AM2690" s="14">
        <f t="shared" si="1302"/>
        <v>686.83914401711729</v>
      </c>
    </row>
    <row r="2691" spans="2:39" x14ac:dyDescent="0.25">
      <c r="B2691" s="3">
        <f t="shared" si="1285"/>
        <v>13365</v>
      </c>
      <c r="C2691" s="14">
        <f t="shared" si="1286"/>
        <v>222.75</v>
      </c>
      <c r="D2691" s="11">
        <f t="shared" si="1287"/>
        <v>1141.6472133954971</v>
      </c>
      <c r="E2691" s="11">
        <f t="shared" si="1273"/>
        <v>1017.714657541986</v>
      </c>
      <c r="F2691" s="11">
        <f t="shared" si="1288"/>
        <v>557.75417727679144</v>
      </c>
      <c r="G2691" s="11">
        <f t="shared" si="1274"/>
        <v>852.53960703125153</v>
      </c>
      <c r="H2691" s="11">
        <f t="shared" si="1275"/>
        <v>718.35517006902876</v>
      </c>
      <c r="I2691" s="24">
        <f t="shared" si="1289"/>
        <v>557.75417727679144</v>
      </c>
      <c r="J2691" s="12">
        <f t="shared" si="1276"/>
        <v>0.16155031477699891</v>
      </c>
      <c r="K2691" s="24">
        <f t="shared" si="1277"/>
        <v>715.59808286960276</v>
      </c>
      <c r="L2691" s="12">
        <f t="shared" si="1290"/>
        <v>0.14111679415106651</v>
      </c>
      <c r="M2691" s="24">
        <f t="shared" si="1291"/>
        <v>852.53960703125153</v>
      </c>
      <c r="N2691" s="12">
        <f t="shared" si="1278"/>
        <v>0.55717149208547101</v>
      </c>
      <c r="O2691" s="24">
        <f t="shared" si="1279"/>
        <v>691.61887129039292</v>
      </c>
      <c r="P2691" s="12">
        <f t="shared" si="1292"/>
        <v>0.21235562678409126</v>
      </c>
      <c r="Q2691" s="24">
        <f t="shared" si="1293"/>
        <v>718.35517006902876</v>
      </c>
      <c r="R2691" s="12">
        <f t="shared" si="1280"/>
        <v>0.15961299244521721</v>
      </c>
      <c r="S2691" s="24">
        <f t="shared" si="1281"/>
        <v>1327.8535281642512</v>
      </c>
      <c r="T2691" s="12">
        <f t="shared" si="1294"/>
        <v>0.10088998109238506</v>
      </c>
      <c r="W2691" s="24">
        <f t="shared" si="1295"/>
        <v>937.71131904487845</v>
      </c>
      <c r="X2691" s="24">
        <f t="shared" si="1296"/>
        <v>650</v>
      </c>
      <c r="Y2691" s="13">
        <f t="shared" si="1282"/>
        <v>0.33260622515866434</v>
      </c>
      <c r="Z2691" s="24">
        <f t="shared" si="1283"/>
        <v>2000.0834624276877</v>
      </c>
      <c r="AA2691" s="24">
        <f t="shared" si="1284"/>
        <v>17412.62474888107</v>
      </c>
      <c r="AB2691" s="24">
        <f t="shared" si="1297"/>
        <v>852.53960703125153</v>
      </c>
      <c r="AC2691" s="24">
        <f t="shared" si="1298"/>
        <v>718.35517006902876</v>
      </c>
      <c r="AE2691" s="14">
        <f t="shared" si="1299"/>
        <v>222.75</v>
      </c>
      <c r="AF2691" s="24">
        <f t="shared" si="1303"/>
        <v>500</v>
      </c>
      <c r="AG2691" s="3">
        <f t="shared" si="1300"/>
        <v>-1</v>
      </c>
      <c r="AH2691" s="3">
        <f>IF(AC2691&lt;=450,AthetaR30_0,IF(AC2691&gt;=650,AthetaR30_2,(IF(AC2691&lt;=550,AthetaR30_0+(AthetaR30_1-AthetaR30_0)/100*(AC2691-450),AthetaR30_1+(AthetaR30_2-AthetaR30_1)/100*(AC2691-450)))))</f>
        <v>0</v>
      </c>
      <c r="AI2691" s="3">
        <f>IF(AD2691&lt;=450,AthetaR60_0,IF(AD2691&gt;=650,AthetaR60_2,(IF(AD2691&lt;=550,AthetaR60_0+(AthetaR60_1-AthetaR60_0)/100*(AD2691-450),AthetaR60_1+(AthetaR60_2-AthetaR60_1)/100*(AD2691-450)))))</f>
        <v>0.5</v>
      </c>
      <c r="AJ2691" s="3">
        <f>IF(AE2691&lt;=450,AthetaR90_0,IF(AE2691&gt;=650,AthetaR90_2,(IF(AE2691&lt;=550,AthetaR90_0+(AthetaR90_1-AthetaR90_0)/100*(AE2691-450),AthetaR90_1+(AthetaR90_2-AthetaR90_1)/100*(AE2691-450)))))</f>
        <v>1.3</v>
      </c>
      <c r="AK2691" s="3">
        <f>IF(AF2691&lt;=450,AthetaR120_0,IF(AF2691&gt;=650,AthetaR120_2,(IF(AF2691&lt;=550,AthetaR120_0+(AthetaR120_1-AthetaR120_0)/100*(AF2691-450),AthetaR120_1+(AthetaR120_2-AthetaR120_1)/100*(AF2691-450)))))</f>
        <v>1.54</v>
      </c>
      <c r="AL2691" s="24">
        <f t="shared" si="1301"/>
        <v>852.53960703125153</v>
      </c>
      <c r="AM2691" s="14">
        <f t="shared" si="1302"/>
        <v>686.91195116566644</v>
      </c>
    </row>
    <row r="2692" spans="2:39" x14ac:dyDescent="0.25">
      <c r="B2692" s="3">
        <f t="shared" si="1285"/>
        <v>13370</v>
      </c>
      <c r="C2692" s="14">
        <f t="shared" si="1286"/>
        <v>222.83333333333334</v>
      </c>
      <c r="D2692" s="11">
        <f t="shared" si="1287"/>
        <v>1141.7032252078343</v>
      </c>
      <c r="E2692" s="11">
        <f t="shared" si="1273"/>
        <v>1017.9284558906381</v>
      </c>
      <c r="F2692" s="11">
        <f t="shared" si="1288"/>
        <v>557.89529407094255</v>
      </c>
      <c r="G2692" s="11">
        <f t="shared" si="1274"/>
        <v>852.75196265803561</v>
      </c>
      <c r="H2692" s="11">
        <f t="shared" si="1275"/>
        <v>718.4560600501211</v>
      </c>
      <c r="I2692" s="24">
        <f t="shared" si="1289"/>
        <v>557.89529407094255</v>
      </c>
      <c r="J2692" s="12">
        <f t="shared" si="1276"/>
        <v>0.16151973906378297</v>
      </c>
      <c r="K2692" s="24">
        <f t="shared" si="1277"/>
        <v>715.73354570458832</v>
      </c>
      <c r="L2692" s="12">
        <f t="shared" si="1290"/>
        <v>0.14107110390188909</v>
      </c>
      <c r="M2692" s="24">
        <f t="shared" si="1291"/>
        <v>852.75196265803561</v>
      </c>
      <c r="N2692" s="12">
        <f t="shared" si="1278"/>
        <v>0.55737758370769919</v>
      </c>
      <c r="O2692" s="24">
        <f t="shared" si="1279"/>
        <v>691.36314364845998</v>
      </c>
      <c r="P2692" s="12">
        <f t="shared" si="1292"/>
        <v>0.21230623851653843</v>
      </c>
      <c r="Q2692" s="24">
        <f t="shared" si="1293"/>
        <v>718.4560600501211</v>
      </c>
      <c r="R2692" s="12">
        <f t="shared" si="1280"/>
        <v>0.15920335480779849</v>
      </c>
      <c r="S2692" s="24">
        <f t="shared" si="1281"/>
        <v>1331.2701570586109</v>
      </c>
      <c r="T2692" s="12">
        <f t="shared" si="1294"/>
        <v>0.10063380642191903</v>
      </c>
      <c r="W2692" s="24">
        <f t="shared" si="1295"/>
        <v>938.04392527003711</v>
      </c>
      <c r="X2692" s="24">
        <f t="shared" si="1296"/>
        <v>650</v>
      </c>
      <c r="Y2692" s="13">
        <f t="shared" si="1282"/>
        <v>0.33230651275704276</v>
      </c>
      <c r="Z2692" s="24">
        <f t="shared" si="1283"/>
        <v>1997.1132655150257</v>
      </c>
      <c r="AA2692" s="24">
        <f t="shared" si="1284"/>
        <v>17398.102100020282</v>
      </c>
      <c r="AB2692" s="24">
        <f t="shared" si="1297"/>
        <v>852.75196265803561</v>
      </c>
      <c r="AC2692" s="24">
        <f t="shared" si="1298"/>
        <v>718.4560600501211</v>
      </c>
      <c r="AE2692" s="14">
        <f t="shared" si="1299"/>
        <v>222.83333333333334</v>
      </c>
      <c r="AF2692" s="24">
        <f t="shared" si="1303"/>
        <v>500</v>
      </c>
      <c r="AG2692" s="3">
        <f t="shared" si="1300"/>
        <v>-1</v>
      </c>
      <c r="AH2692" s="3">
        <f>IF(AC2692&lt;=450,AthetaR30_0,IF(AC2692&gt;=650,AthetaR30_2,(IF(AC2692&lt;=550,AthetaR30_0+(AthetaR30_1-AthetaR30_0)/100*(AC2692-450),AthetaR30_1+(AthetaR30_2-AthetaR30_1)/100*(AC2692-450)))))</f>
        <v>0</v>
      </c>
      <c r="AI2692" s="3">
        <f>IF(AD2692&lt;=450,AthetaR60_0,IF(AD2692&gt;=650,AthetaR60_2,(IF(AD2692&lt;=550,AthetaR60_0+(AthetaR60_1-AthetaR60_0)/100*(AD2692-450),AthetaR60_1+(AthetaR60_2-AthetaR60_1)/100*(AD2692-450)))))</f>
        <v>0.5</v>
      </c>
      <c r="AJ2692" s="3">
        <f>IF(AE2692&lt;=450,AthetaR90_0,IF(AE2692&gt;=650,AthetaR90_2,(IF(AE2692&lt;=550,AthetaR90_0+(AthetaR90_1-AthetaR90_0)/100*(AE2692-450),AthetaR90_1+(AthetaR90_2-AthetaR90_1)/100*(AE2692-450)))))</f>
        <v>1.3</v>
      </c>
      <c r="AK2692" s="3">
        <f>IF(AF2692&lt;=450,AthetaR120_0,IF(AF2692&gt;=650,AthetaR120_2,(IF(AF2692&lt;=550,AthetaR120_0+(AthetaR120_1-AthetaR120_0)/100*(AF2692-450),AthetaR120_1+(AthetaR120_2-AthetaR120_1)/100*(AF2692-450)))))</f>
        <v>1.54</v>
      </c>
      <c r="AL2692" s="24">
        <f t="shared" si="1301"/>
        <v>852.75196265803561</v>
      </c>
      <c r="AM2692" s="14">
        <f t="shared" si="1302"/>
        <v>686.98452878228102</v>
      </c>
    </row>
    <row r="2693" spans="2:39" x14ac:dyDescent="0.25">
      <c r="B2693" s="3">
        <f t="shared" si="1285"/>
        <v>13375</v>
      </c>
      <c r="C2693" s="14">
        <f t="shared" si="1286"/>
        <v>222.91666666666666</v>
      </c>
      <c r="D2693" s="11">
        <f t="shared" si="1287"/>
        <v>1141.7592160890001</v>
      </c>
      <c r="E2693" s="11">
        <f t="shared" si="1273"/>
        <v>1018.1422542392901</v>
      </c>
      <c r="F2693" s="11">
        <f t="shared" si="1288"/>
        <v>558.03636517484449</v>
      </c>
      <c r="G2693" s="11">
        <f t="shared" si="1274"/>
        <v>852.9642688965522</v>
      </c>
      <c r="H2693" s="11">
        <f t="shared" si="1275"/>
        <v>718.55669385654301</v>
      </c>
      <c r="I2693" s="24">
        <f t="shared" si="1289"/>
        <v>558.03636517484449</v>
      </c>
      <c r="J2693" s="12">
        <f t="shared" si="1276"/>
        <v>0.16148916662607948</v>
      </c>
      <c r="K2693" s="24">
        <f t="shared" si="1277"/>
        <v>715.86904531546315</v>
      </c>
      <c r="L2693" s="12">
        <f t="shared" si="1290"/>
        <v>0.14102542894324036</v>
      </c>
      <c r="M2693" s="24">
        <f t="shared" si="1291"/>
        <v>852.9642688965522</v>
      </c>
      <c r="N2693" s="12">
        <f t="shared" si="1278"/>
        <v>0.55758306165402849</v>
      </c>
      <c r="O2693" s="24">
        <f t="shared" si="1279"/>
        <v>691.10836568138325</v>
      </c>
      <c r="P2693" s="12">
        <f t="shared" si="1292"/>
        <v>0.21225659461900973</v>
      </c>
      <c r="Q2693" s="24">
        <f t="shared" si="1293"/>
        <v>718.55669385654301</v>
      </c>
      <c r="R2693" s="12">
        <f t="shared" si="1280"/>
        <v>0.15879264411339358</v>
      </c>
      <c r="S2693" s="24">
        <f t="shared" si="1281"/>
        <v>1334.7134329968567</v>
      </c>
      <c r="T2693" s="12">
        <f t="shared" si="1294"/>
        <v>0.1003770303747307</v>
      </c>
      <c r="W2693" s="24">
        <f t="shared" si="1295"/>
        <v>938.37623178279409</v>
      </c>
      <c r="X2693" s="24">
        <f t="shared" si="1296"/>
        <v>650</v>
      </c>
      <c r="Y2693" s="13">
        <f t="shared" si="1282"/>
        <v>0.33200745150113353</v>
      </c>
      <c r="Z2693" s="24">
        <f t="shared" si="1283"/>
        <v>1994.1505614123998</v>
      </c>
      <c r="AA2693" s="24">
        <f t="shared" si="1284"/>
        <v>17383.609962754548</v>
      </c>
      <c r="AB2693" s="24">
        <f t="shared" si="1297"/>
        <v>852.9642688965522</v>
      </c>
      <c r="AC2693" s="24">
        <f t="shared" si="1298"/>
        <v>718.55669385654301</v>
      </c>
      <c r="AE2693" s="14">
        <f t="shared" si="1299"/>
        <v>222.91666666666666</v>
      </c>
      <c r="AF2693" s="24">
        <f t="shared" si="1303"/>
        <v>500</v>
      </c>
      <c r="AG2693" s="3">
        <f t="shared" si="1300"/>
        <v>-1</v>
      </c>
      <c r="AH2693" s="3">
        <f>IF(AC2693&lt;=450,AthetaR30_0,IF(AC2693&gt;=650,AthetaR30_2,(IF(AC2693&lt;=550,AthetaR30_0+(AthetaR30_1-AthetaR30_0)/100*(AC2693-450),AthetaR30_1+(AthetaR30_2-AthetaR30_1)/100*(AC2693-450)))))</f>
        <v>0</v>
      </c>
      <c r="AI2693" s="3">
        <f>IF(AD2693&lt;=450,AthetaR60_0,IF(AD2693&gt;=650,AthetaR60_2,(IF(AD2693&lt;=550,AthetaR60_0+(AthetaR60_1-AthetaR60_0)/100*(AD2693-450),AthetaR60_1+(AthetaR60_2-AthetaR60_1)/100*(AD2693-450)))))</f>
        <v>0.5</v>
      </c>
      <c r="AJ2693" s="3">
        <f>IF(AE2693&lt;=450,AthetaR90_0,IF(AE2693&gt;=650,AthetaR90_2,(IF(AE2693&lt;=550,AthetaR90_0+(AthetaR90_1-AthetaR90_0)/100*(AE2693-450),AthetaR90_1+(AthetaR90_2-AthetaR90_1)/100*(AE2693-450)))))</f>
        <v>1.3</v>
      </c>
      <c r="AK2693" s="3">
        <f>IF(AF2693&lt;=450,AthetaR120_0,IF(AF2693&gt;=650,AthetaR120_2,(IF(AF2693&lt;=550,AthetaR120_0+(AthetaR120_1-AthetaR120_0)/100*(AF2693-450),AthetaR120_1+(AthetaR120_2-AthetaR120_1)/100*(AF2693-450)))))</f>
        <v>1.54</v>
      </c>
      <c r="AL2693" s="24">
        <f t="shared" si="1301"/>
        <v>852.9642688965522</v>
      </c>
      <c r="AM2693" s="14">
        <f t="shared" si="1302"/>
        <v>687.05687627902955</v>
      </c>
    </row>
    <row r="2694" spans="2:39" x14ac:dyDescent="0.25">
      <c r="B2694" s="3">
        <f t="shared" si="1285"/>
        <v>13380</v>
      </c>
      <c r="C2694" s="14">
        <f t="shared" si="1286"/>
        <v>223</v>
      </c>
      <c r="D2694" s="11">
        <f t="shared" si="1287"/>
        <v>1141.8151860546329</v>
      </c>
      <c r="E2694" s="11">
        <f t="shared" si="1273"/>
        <v>1018.3560525879423</v>
      </c>
      <c r="F2694" s="11">
        <f t="shared" si="1288"/>
        <v>558.17739060378779</v>
      </c>
      <c r="G2694" s="11">
        <f t="shared" si="1274"/>
        <v>853.17652549117122</v>
      </c>
      <c r="H2694" s="11">
        <f t="shared" si="1275"/>
        <v>718.65707088691772</v>
      </c>
      <c r="I2694" s="24">
        <f t="shared" si="1289"/>
        <v>558.17739060378779</v>
      </c>
      <c r="J2694" s="12">
        <f t="shared" si="1276"/>
        <v>0.16145859747266128</v>
      </c>
      <c r="K2694" s="24">
        <f t="shared" si="1277"/>
        <v>716.00458167596753</v>
      </c>
      <c r="L2694" s="12">
        <f t="shared" si="1290"/>
        <v>0.14097976927882935</v>
      </c>
      <c r="M2694" s="24">
        <f t="shared" si="1291"/>
        <v>853.17652549117122</v>
      </c>
      <c r="N2694" s="12">
        <f t="shared" si="1278"/>
        <v>0.55778792839838731</v>
      </c>
      <c r="O2694" s="24">
        <f t="shared" si="1279"/>
        <v>690.85453243461006</v>
      </c>
      <c r="P2694" s="12">
        <f t="shared" si="1292"/>
        <v>0.21220669650882631</v>
      </c>
      <c r="Q2694" s="24">
        <f t="shared" si="1293"/>
        <v>718.65707088691772</v>
      </c>
      <c r="R2694" s="12">
        <f t="shared" si="1280"/>
        <v>0.15838086262145168</v>
      </c>
      <c r="S2694" s="24">
        <f t="shared" si="1281"/>
        <v>1338.18361417694</v>
      </c>
      <c r="T2694" s="12">
        <f t="shared" si="1294"/>
        <v>0.10011965372790806</v>
      </c>
      <c r="W2694" s="24">
        <f t="shared" si="1295"/>
        <v>938.70823923429521</v>
      </c>
      <c r="X2694" s="24">
        <f t="shared" si="1296"/>
        <v>650</v>
      </c>
      <c r="Y2694" s="13">
        <f t="shared" si="1282"/>
        <v>0.33170904104649696</v>
      </c>
      <c r="Z2694" s="24">
        <f t="shared" si="1283"/>
        <v>1991.1953338411763</v>
      </c>
      <c r="AA2694" s="24">
        <f t="shared" si="1284"/>
        <v>17369.148333259127</v>
      </c>
      <c r="AB2694" s="24">
        <f t="shared" si="1297"/>
        <v>853.17652549117122</v>
      </c>
      <c r="AC2694" s="24">
        <f t="shared" si="1298"/>
        <v>718.65707088691772</v>
      </c>
      <c r="AE2694" s="14">
        <f t="shared" si="1299"/>
        <v>223</v>
      </c>
      <c r="AF2694" s="24">
        <f t="shared" si="1303"/>
        <v>500</v>
      </c>
      <c r="AG2694" s="3">
        <f t="shared" si="1300"/>
        <v>-1</v>
      </c>
      <c r="AH2694" s="3">
        <f>IF(AC2694&lt;=450,AthetaR30_0,IF(AC2694&gt;=650,AthetaR30_2,(IF(AC2694&lt;=550,AthetaR30_0+(AthetaR30_1-AthetaR30_0)/100*(AC2694-450),AthetaR30_1+(AthetaR30_2-AthetaR30_1)/100*(AC2694-450)))))</f>
        <v>0</v>
      </c>
      <c r="AI2694" s="3">
        <f>IF(AD2694&lt;=450,AthetaR60_0,IF(AD2694&gt;=650,AthetaR60_2,(IF(AD2694&lt;=550,AthetaR60_0+(AthetaR60_1-AthetaR60_0)/100*(AD2694-450),AthetaR60_1+(AthetaR60_2-AthetaR60_1)/100*(AD2694-450)))))</f>
        <v>0.5</v>
      </c>
      <c r="AJ2694" s="3">
        <f>IF(AE2694&lt;=450,AthetaR90_0,IF(AE2694&gt;=650,AthetaR90_2,(IF(AE2694&lt;=550,AthetaR90_0+(AthetaR90_1-AthetaR90_0)/100*(AE2694-450),AthetaR90_1+(AthetaR90_2-AthetaR90_1)/100*(AE2694-450)))))</f>
        <v>1.3</v>
      </c>
      <c r="AK2694" s="3">
        <f>IF(AF2694&lt;=450,AthetaR120_0,IF(AF2694&gt;=650,AthetaR120_2,(IF(AF2694&lt;=550,AthetaR120_0+(AthetaR120_1-AthetaR120_0)/100*(AF2694-450),AthetaR120_1+(AthetaR120_2-AthetaR120_1)/100*(AF2694-450)))))</f>
        <v>1.54</v>
      </c>
      <c r="AL2694" s="24">
        <f t="shared" si="1301"/>
        <v>853.17652549117122</v>
      </c>
      <c r="AM2694" s="14">
        <f t="shared" si="1302"/>
        <v>687.12899306871009</v>
      </c>
    </row>
    <row r="2695" spans="2:39" x14ac:dyDescent="0.25">
      <c r="B2695" s="3">
        <f t="shared" si="1285"/>
        <v>13385</v>
      </c>
      <c r="C2695" s="14">
        <f t="shared" si="1286"/>
        <v>223.08333333333334</v>
      </c>
      <c r="D2695" s="11">
        <f t="shared" si="1287"/>
        <v>1141.8711351203528</v>
      </c>
      <c r="E2695" s="11">
        <f t="shared" si="1273"/>
        <v>1018.5698509365943</v>
      </c>
      <c r="F2695" s="11">
        <f t="shared" si="1288"/>
        <v>558.31837037306661</v>
      </c>
      <c r="G2695" s="11">
        <f t="shared" si="1274"/>
        <v>853.38873218768003</v>
      </c>
      <c r="H2695" s="11">
        <f t="shared" si="1275"/>
        <v>718.75719054064564</v>
      </c>
      <c r="I2695" s="24">
        <f t="shared" si="1289"/>
        <v>558.31837037306661</v>
      </c>
      <c r="J2695" s="12">
        <f t="shared" si="1276"/>
        <v>0.16142803161229075</v>
      </c>
      <c r="K2695" s="24">
        <f t="shared" si="1277"/>
        <v>716.1401547598341</v>
      </c>
      <c r="L2695" s="12">
        <f t="shared" si="1290"/>
        <v>0.1409341249123735</v>
      </c>
      <c r="M2695" s="24">
        <f t="shared" si="1291"/>
        <v>853.38873218768003</v>
      </c>
      <c r="N2695" s="12">
        <f t="shared" si="1278"/>
        <v>0.55799218640269976</v>
      </c>
      <c r="O2695" s="24">
        <f t="shared" si="1279"/>
        <v>690.60163898645078</v>
      </c>
      <c r="P2695" s="12">
        <f t="shared" si="1292"/>
        <v>0.21215654559614913</v>
      </c>
      <c r="Q2695" s="24">
        <f t="shared" si="1293"/>
        <v>718.75719054064564</v>
      </c>
      <c r="R2695" s="12">
        <f t="shared" si="1280"/>
        <v>0.15796801267971683</v>
      </c>
      <c r="S2695" s="24">
        <f t="shared" si="1281"/>
        <v>1341.6809616321091</v>
      </c>
      <c r="T2695" s="12">
        <f t="shared" si="1294"/>
        <v>9.9861677306905566E-2</v>
      </c>
      <c r="W2695" s="24">
        <f t="shared" si="1295"/>
        <v>939.03994827534166</v>
      </c>
      <c r="X2695" s="24">
        <f t="shared" si="1296"/>
        <v>650</v>
      </c>
      <c r="Y2695" s="13">
        <f t="shared" si="1282"/>
        <v>0.33141128104313156</v>
      </c>
      <c r="Z2695" s="24">
        <f t="shared" si="1283"/>
        <v>1988.2475665313166</v>
      </c>
      <c r="AA2695" s="24">
        <f t="shared" si="1284"/>
        <v>17354.717207376074</v>
      </c>
      <c r="AB2695" s="24">
        <f t="shared" si="1297"/>
        <v>853.38873218768003</v>
      </c>
      <c r="AC2695" s="24">
        <f t="shared" si="1298"/>
        <v>718.75719054064564</v>
      </c>
      <c r="AE2695" s="14">
        <f t="shared" si="1299"/>
        <v>223.08333333333334</v>
      </c>
      <c r="AF2695" s="24">
        <f t="shared" si="1303"/>
        <v>500</v>
      </c>
      <c r="AG2695" s="3">
        <f t="shared" si="1300"/>
        <v>-1</v>
      </c>
      <c r="AH2695" s="3">
        <f>IF(AC2695&lt;=450,AthetaR30_0,IF(AC2695&gt;=650,AthetaR30_2,(IF(AC2695&lt;=550,AthetaR30_0+(AthetaR30_1-AthetaR30_0)/100*(AC2695-450),AthetaR30_1+(AthetaR30_2-AthetaR30_1)/100*(AC2695-450)))))</f>
        <v>0</v>
      </c>
      <c r="AI2695" s="3">
        <f>IF(AD2695&lt;=450,AthetaR60_0,IF(AD2695&gt;=650,AthetaR60_2,(IF(AD2695&lt;=550,AthetaR60_0+(AthetaR60_1-AthetaR60_0)/100*(AD2695-450),AthetaR60_1+(AthetaR60_2-AthetaR60_1)/100*(AD2695-450)))))</f>
        <v>0.5</v>
      </c>
      <c r="AJ2695" s="3">
        <f>IF(AE2695&lt;=450,AthetaR90_0,IF(AE2695&gt;=650,AthetaR90_2,(IF(AE2695&lt;=550,AthetaR90_0+(AthetaR90_1-AthetaR90_0)/100*(AE2695-450),AthetaR90_1+(AthetaR90_2-AthetaR90_1)/100*(AE2695-450)))))</f>
        <v>1.3</v>
      </c>
      <c r="AK2695" s="3">
        <f>IF(AF2695&lt;=450,AthetaR120_0,IF(AF2695&gt;=650,AthetaR120_2,(IF(AF2695&lt;=550,AthetaR120_0+(AthetaR120_1-AthetaR120_0)/100*(AF2695-450),AthetaR120_1+(AthetaR120_2-AthetaR120_1)/100*(AF2695-450)))))</f>
        <v>1.54</v>
      </c>
      <c r="AL2695" s="24">
        <f t="shared" si="1301"/>
        <v>853.38873218768003</v>
      </c>
      <c r="AM2695" s="14">
        <f t="shared" si="1302"/>
        <v>687.20087856489613</v>
      </c>
    </row>
    <row r="2696" spans="2:39" x14ac:dyDescent="0.25">
      <c r="B2696" s="3">
        <f t="shared" si="1285"/>
        <v>13390</v>
      </c>
      <c r="C2696" s="14">
        <f t="shared" si="1286"/>
        <v>223.16666666666666</v>
      </c>
      <c r="D2696" s="11">
        <f t="shared" si="1287"/>
        <v>1141.9270633017625</v>
      </c>
      <c r="E2696" s="11">
        <f t="shared" si="1273"/>
        <v>1018.7836492852464</v>
      </c>
      <c r="F2696" s="11">
        <f t="shared" si="1288"/>
        <v>558.45930449797902</v>
      </c>
      <c r="G2696" s="11">
        <f t="shared" si="1274"/>
        <v>853.60088873327618</v>
      </c>
      <c r="H2696" s="11">
        <f t="shared" si="1275"/>
        <v>718.85705221795251</v>
      </c>
      <c r="I2696" s="24">
        <f t="shared" si="1289"/>
        <v>558.45930449797902</v>
      </c>
      <c r="J2696" s="12">
        <f t="shared" si="1276"/>
        <v>0.16139746905372021</v>
      </c>
      <c r="K2696" s="24">
        <f t="shared" si="1277"/>
        <v>716.27576454078587</v>
      </c>
      <c r="L2696" s="12">
        <f t="shared" si="1290"/>
        <v>0.14088849584756236</v>
      </c>
      <c r="M2696" s="24">
        <f t="shared" si="1291"/>
        <v>853.60088873327618</v>
      </c>
      <c r="N2696" s="12">
        <f t="shared" si="1278"/>
        <v>0.55819583811695006</v>
      </c>
      <c r="O2696" s="24">
        <f t="shared" si="1279"/>
        <v>690.34968044781647</v>
      </c>
      <c r="P2696" s="12">
        <f t="shared" si="1292"/>
        <v>0.21210614328389019</v>
      </c>
      <c r="Q2696" s="24">
        <f t="shared" si="1293"/>
        <v>718.85705221795251</v>
      </c>
      <c r="R2696" s="12">
        <f t="shared" si="1280"/>
        <v>0.15755409672514234</v>
      </c>
      <c r="S2696" s="24">
        <f t="shared" si="1281"/>
        <v>1345.2057392641195</v>
      </c>
      <c r="T2696" s="12">
        <f t="shared" si="1294"/>
        <v>9.9603101986093262E-2</v>
      </c>
      <c r="W2696" s="24">
        <f t="shared" si="1295"/>
        <v>939.37135955638485</v>
      </c>
      <c r="X2696" s="24">
        <f t="shared" si="1296"/>
        <v>650</v>
      </c>
      <c r="Y2696" s="13">
        <f t="shared" si="1282"/>
        <v>0.33111417113550284</v>
      </c>
      <c r="Z2696" s="24">
        <f t="shared" si="1283"/>
        <v>1985.3072432215386</v>
      </c>
      <c r="AA2696" s="24">
        <f t="shared" si="1284"/>
        <v>17340.316580615741</v>
      </c>
      <c r="AB2696" s="24">
        <f t="shared" si="1297"/>
        <v>853.60088873327618</v>
      </c>
      <c r="AC2696" s="24">
        <f t="shared" si="1298"/>
        <v>718.85705221795251</v>
      </c>
      <c r="AE2696" s="14">
        <f t="shared" si="1299"/>
        <v>223.16666666666666</v>
      </c>
      <c r="AF2696" s="24">
        <f t="shared" si="1303"/>
        <v>500</v>
      </c>
      <c r="AG2696" s="3">
        <f t="shared" si="1300"/>
        <v>-1</v>
      </c>
      <c r="AH2696" s="3">
        <f>IF(AC2696&lt;=450,AthetaR30_0,IF(AC2696&gt;=650,AthetaR30_2,(IF(AC2696&lt;=550,AthetaR30_0+(AthetaR30_1-AthetaR30_0)/100*(AC2696-450),AthetaR30_1+(AthetaR30_2-AthetaR30_1)/100*(AC2696-450)))))</f>
        <v>0</v>
      </c>
      <c r="AI2696" s="3">
        <f>IF(AD2696&lt;=450,AthetaR60_0,IF(AD2696&gt;=650,AthetaR60_2,(IF(AD2696&lt;=550,AthetaR60_0+(AthetaR60_1-AthetaR60_0)/100*(AD2696-450),AthetaR60_1+(AthetaR60_2-AthetaR60_1)/100*(AD2696-450)))))</f>
        <v>0.5</v>
      </c>
      <c r="AJ2696" s="3">
        <f>IF(AE2696&lt;=450,AthetaR90_0,IF(AE2696&gt;=650,AthetaR90_2,(IF(AE2696&lt;=550,AthetaR90_0+(AthetaR90_1-AthetaR90_0)/100*(AE2696-450),AthetaR90_1+(AthetaR90_2-AthetaR90_1)/100*(AE2696-450)))))</f>
        <v>1.3</v>
      </c>
      <c r="AK2696" s="3">
        <f>IF(AF2696&lt;=450,AthetaR120_0,IF(AF2696&gt;=650,AthetaR120_2,(IF(AF2696&lt;=550,AthetaR120_0+(AthetaR120_1-AthetaR120_0)/100*(AF2696-450),AthetaR120_1+(AthetaR120_2-AthetaR120_1)/100*(AF2696-450)))))</f>
        <v>1.54</v>
      </c>
      <c r="AL2696" s="24">
        <f t="shared" si="1301"/>
        <v>853.60088873327618</v>
      </c>
      <c r="AM2696" s="14">
        <f t="shared" si="1302"/>
        <v>687.2725321819828</v>
      </c>
    </row>
    <row r="2697" spans="2:39" x14ac:dyDescent="0.25">
      <c r="B2697" s="3">
        <f t="shared" si="1285"/>
        <v>13395</v>
      </c>
      <c r="C2697" s="14">
        <f t="shared" si="1286"/>
        <v>223.25</v>
      </c>
      <c r="D2697" s="11">
        <f t="shared" si="1287"/>
        <v>1141.9829706144471</v>
      </c>
      <c r="E2697" s="11">
        <f t="shared" si="1273"/>
        <v>1018.9974476338984</v>
      </c>
      <c r="F2697" s="11">
        <f t="shared" si="1288"/>
        <v>558.60019299382657</v>
      </c>
      <c r="G2697" s="11">
        <f t="shared" si="1274"/>
        <v>853.81299487656008</v>
      </c>
      <c r="H2697" s="11">
        <f t="shared" si="1275"/>
        <v>718.95665531993859</v>
      </c>
      <c r="I2697" s="24">
        <f t="shared" si="1289"/>
        <v>558.60019299382657</v>
      </c>
      <c r="J2697" s="12">
        <f t="shared" si="1276"/>
        <v>0.16136690980569182</v>
      </c>
      <c r="K2697" s="24">
        <f t="shared" si="1277"/>
        <v>716.41141099253775</v>
      </c>
      <c r="L2697" s="12">
        <f t="shared" si="1290"/>
        <v>0.14084288208806478</v>
      </c>
      <c r="M2697" s="24">
        <f t="shared" si="1291"/>
        <v>853.81299487656008</v>
      </c>
      <c r="N2697" s="12">
        <f t="shared" si="1278"/>
        <v>0.55839888597924536</v>
      </c>
      <c r="O2697" s="24">
        <f t="shared" si="1279"/>
        <v>690.09865196196029</v>
      </c>
      <c r="P2697" s="12">
        <f t="shared" si="1292"/>
        <v>0.21205549096777848</v>
      </c>
      <c r="Q2697" s="24">
        <f t="shared" si="1293"/>
        <v>718.95665531993859</v>
      </c>
      <c r="R2697" s="12">
        <f t="shared" si="1280"/>
        <v>0.15713911728480259</v>
      </c>
      <c r="S2697" s="24">
        <f t="shared" si="1281"/>
        <v>1348.758213876853</v>
      </c>
      <c r="T2697" s="12">
        <f t="shared" si="1294"/>
        <v>9.9343928689349395E-2</v>
      </c>
      <c r="W2697" s="24">
        <f t="shared" si="1295"/>
        <v>939.70247372752033</v>
      </c>
      <c r="X2697" s="24">
        <f t="shared" si="1296"/>
        <v>650</v>
      </c>
      <c r="Y2697" s="13">
        <f t="shared" si="1282"/>
        <v>0.33081771096257195</v>
      </c>
      <c r="Z2697" s="24">
        <f t="shared" si="1283"/>
        <v>1982.374347659453</v>
      </c>
      <c r="AA2697" s="24">
        <f t="shared" si="1284"/>
        <v>17325.94644815832</v>
      </c>
      <c r="AB2697" s="24">
        <f t="shared" si="1297"/>
        <v>853.81299487656008</v>
      </c>
      <c r="AC2697" s="24">
        <f t="shared" si="1298"/>
        <v>718.95665531993859</v>
      </c>
      <c r="AE2697" s="14">
        <f t="shared" si="1299"/>
        <v>223.25</v>
      </c>
      <c r="AF2697" s="24">
        <f t="shared" si="1303"/>
        <v>500</v>
      </c>
      <c r="AG2697" s="3">
        <f t="shared" si="1300"/>
        <v>-1</v>
      </c>
      <c r="AH2697" s="3">
        <f>IF(AC2697&lt;=450,AthetaR30_0,IF(AC2697&gt;=650,AthetaR30_2,(IF(AC2697&lt;=550,AthetaR30_0+(AthetaR30_1-AthetaR30_0)/100*(AC2697-450),AthetaR30_1+(AthetaR30_2-AthetaR30_1)/100*(AC2697-450)))))</f>
        <v>0</v>
      </c>
      <c r="AI2697" s="3">
        <f>IF(AD2697&lt;=450,AthetaR60_0,IF(AD2697&gt;=650,AthetaR60_2,(IF(AD2697&lt;=550,AthetaR60_0+(AthetaR60_1-AthetaR60_0)/100*(AD2697-450),AthetaR60_1+(AthetaR60_2-AthetaR60_1)/100*(AD2697-450)))))</f>
        <v>0.5</v>
      </c>
      <c r="AJ2697" s="3">
        <f>IF(AE2697&lt;=450,AthetaR90_0,IF(AE2697&gt;=650,AthetaR90_2,(IF(AE2697&lt;=550,AthetaR90_0+(AthetaR90_1-AthetaR90_0)/100*(AE2697-450),AthetaR90_1+(AthetaR90_2-AthetaR90_1)/100*(AE2697-450)))))</f>
        <v>1.3</v>
      </c>
      <c r="AK2697" s="3">
        <f>IF(AF2697&lt;=450,AthetaR120_0,IF(AF2697&gt;=650,AthetaR120_2,(IF(AF2697&lt;=550,AthetaR120_0+(AthetaR120_1-AthetaR120_0)/100*(AF2697-450),AthetaR120_1+(AthetaR120_2-AthetaR120_1)/100*(AF2697-450)))))</f>
        <v>1.54</v>
      </c>
      <c r="AL2697" s="24">
        <f t="shared" si="1301"/>
        <v>853.81299487656008</v>
      </c>
      <c r="AM2697" s="14">
        <f t="shared" si="1302"/>
        <v>687.34395333523446</v>
      </c>
    </row>
    <row r="2698" spans="2:39" x14ac:dyDescent="0.25">
      <c r="B2698" s="3">
        <f t="shared" si="1285"/>
        <v>13400</v>
      </c>
      <c r="C2698" s="14">
        <f t="shared" si="1286"/>
        <v>223.33333333333334</v>
      </c>
      <c r="D2698" s="11">
        <f t="shared" si="1287"/>
        <v>1142.0388570739749</v>
      </c>
      <c r="E2698" s="11">
        <f t="shared" si="1273"/>
        <v>1019.2112459825505</v>
      </c>
      <c r="F2698" s="11">
        <f t="shared" si="1288"/>
        <v>558.74103587591458</v>
      </c>
      <c r="G2698" s="11">
        <f t="shared" si="1274"/>
        <v>854.02505036752791</v>
      </c>
      <c r="H2698" s="11">
        <f t="shared" si="1275"/>
        <v>719.05599924862793</v>
      </c>
      <c r="I2698" s="24">
        <f t="shared" si="1289"/>
        <v>558.74103587591458</v>
      </c>
      <c r="J2698" s="12">
        <f t="shared" si="1276"/>
        <v>0.16133635387693757</v>
      </c>
      <c r="K2698" s="24">
        <f t="shared" si="1277"/>
        <v>716.54709408879603</v>
      </c>
      <c r="L2698" s="12">
        <f t="shared" si="1290"/>
        <v>0.14079728363753252</v>
      </c>
      <c r="M2698" s="24">
        <f t="shared" si="1291"/>
        <v>854.02505036752791</v>
      </c>
      <c r="N2698" s="12">
        <f t="shared" si="1278"/>
        <v>0.55860133241587873</v>
      </c>
      <c r="O2698" s="24">
        <f t="shared" si="1279"/>
        <v>689.84854870422009</v>
      </c>
      <c r="P2698" s="12">
        <f t="shared" si="1292"/>
        <v>0.21200459003641331</v>
      </c>
      <c r="Q2698" s="24">
        <f t="shared" si="1293"/>
        <v>719.05599924862793</v>
      </c>
      <c r="R2698" s="12">
        <f t="shared" si="1280"/>
        <v>0.15672307697680479</v>
      </c>
      <c r="S2698" s="24">
        <f t="shared" si="1281"/>
        <v>1352.33865521032</v>
      </c>
      <c r="T2698" s="12">
        <f t="shared" si="1294"/>
        <v>9.90841583906511E-2</v>
      </c>
      <c r="W2698" s="24">
        <f t="shared" si="1295"/>
        <v>940.03329143848293</v>
      </c>
      <c r="X2698" s="24">
        <f t="shared" si="1296"/>
        <v>650</v>
      </c>
      <c r="Y2698" s="13">
        <f t="shared" si="1282"/>
        <v>0.33052190015781807</v>
      </c>
      <c r="Z2698" s="24">
        <f t="shared" si="1283"/>
        <v>1979.4488636016895</v>
      </c>
      <c r="AA2698" s="24">
        <f t="shared" si="1284"/>
        <v>17311.606804855044</v>
      </c>
      <c r="AB2698" s="24">
        <f t="shared" si="1297"/>
        <v>854.02505036752791</v>
      </c>
      <c r="AC2698" s="24">
        <f t="shared" si="1298"/>
        <v>719.05599924862793</v>
      </c>
      <c r="AE2698" s="14">
        <f t="shared" si="1299"/>
        <v>223.33333333333334</v>
      </c>
      <c r="AF2698" s="24">
        <f t="shared" si="1303"/>
        <v>500</v>
      </c>
      <c r="AG2698" s="3">
        <f t="shared" si="1300"/>
        <v>-1</v>
      </c>
      <c r="AH2698" s="3">
        <f>IF(AC2698&lt;=450,AthetaR30_0,IF(AC2698&gt;=650,AthetaR30_2,(IF(AC2698&lt;=550,AthetaR30_0+(AthetaR30_1-AthetaR30_0)/100*(AC2698-450),AthetaR30_1+(AthetaR30_2-AthetaR30_1)/100*(AC2698-450)))))</f>
        <v>0</v>
      </c>
      <c r="AI2698" s="3">
        <f>IF(AD2698&lt;=450,AthetaR60_0,IF(AD2698&gt;=650,AthetaR60_2,(IF(AD2698&lt;=550,AthetaR60_0+(AthetaR60_1-AthetaR60_0)/100*(AD2698-450),AthetaR60_1+(AthetaR60_2-AthetaR60_1)/100*(AD2698-450)))))</f>
        <v>0.5</v>
      </c>
      <c r="AJ2698" s="3">
        <f>IF(AE2698&lt;=450,AthetaR90_0,IF(AE2698&gt;=650,AthetaR90_2,(IF(AE2698&lt;=550,AthetaR90_0+(AthetaR90_1-AthetaR90_0)/100*(AE2698-450),AthetaR90_1+(AthetaR90_2-AthetaR90_1)/100*(AE2698-450)))))</f>
        <v>1.3</v>
      </c>
      <c r="AK2698" s="3">
        <f>IF(AF2698&lt;=450,AthetaR120_0,IF(AF2698&gt;=650,AthetaR120_2,(IF(AF2698&lt;=550,AthetaR120_0+(AthetaR120_1-AthetaR120_0)/100*(AF2698-450),AthetaR120_1+(AthetaR120_2-AthetaR120_1)/100*(AF2698-450)))))</f>
        <v>1.54</v>
      </c>
      <c r="AL2698" s="24">
        <f t="shared" si="1301"/>
        <v>854.02505036752791</v>
      </c>
      <c r="AM2698" s="14">
        <f t="shared" si="1302"/>
        <v>687.4151414408318</v>
      </c>
    </row>
    <row r="2699" spans="2:39" x14ac:dyDescent="0.25">
      <c r="B2699" s="3">
        <f t="shared" si="1285"/>
        <v>13405</v>
      </c>
      <c r="C2699" s="14">
        <f t="shared" si="1286"/>
        <v>223.41666666666666</v>
      </c>
      <c r="D2699" s="11">
        <f t="shared" si="1287"/>
        <v>1142.0947226958961</v>
      </c>
      <c r="E2699" s="11">
        <f t="shared" si="1273"/>
        <v>1019.4250443312026</v>
      </c>
      <c r="F2699" s="11">
        <f t="shared" si="1288"/>
        <v>558.88183315955212</v>
      </c>
      <c r="G2699" s="11">
        <f t="shared" si="1274"/>
        <v>854.23705495756428</v>
      </c>
      <c r="H2699" s="11">
        <f t="shared" si="1275"/>
        <v>719.15508340701854</v>
      </c>
      <c r="I2699" s="24">
        <f t="shared" si="1289"/>
        <v>558.88183315955212</v>
      </c>
      <c r="J2699" s="12">
        <f t="shared" si="1276"/>
        <v>0.16130580127617905</v>
      </c>
      <c r="K2699" s="24">
        <f t="shared" si="1277"/>
        <v>716.68281380325868</v>
      </c>
      <c r="L2699" s="12">
        <f t="shared" si="1290"/>
        <v>0.14075170049960781</v>
      </c>
      <c r="M2699" s="24">
        <f t="shared" si="1291"/>
        <v>854.23705495756428</v>
      </c>
      <c r="N2699" s="12">
        <f t="shared" si="1278"/>
        <v>0.55880317984139172</v>
      </c>
      <c r="O2699" s="24">
        <f t="shared" si="1279"/>
        <v>689.59936588176481</v>
      </c>
      <c r="P2699" s="12">
        <f t="shared" si="1292"/>
        <v>0.2119534418713297</v>
      </c>
      <c r="Q2699" s="24">
        <f t="shared" si="1293"/>
        <v>719.15508340701854</v>
      </c>
      <c r="R2699" s="12">
        <f t="shared" si="1280"/>
        <v>0.15630597851119785</v>
      </c>
      <c r="S2699" s="24">
        <f t="shared" si="1281"/>
        <v>1355.9473359750725</v>
      </c>
      <c r="T2699" s="12">
        <f t="shared" si="1294"/>
        <v>9.8823792114668532E-2</v>
      </c>
      <c r="W2699" s="24">
        <f t="shared" si="1295"/>
        <v>940.36381333864074</v>
      </c>
      <c r="X2699" s="24">
        <f t="shared" si="1296"/>
        <v>650</v>
      </c>
      <c r="Y2699" s="13">
        <f t="shared" si="1282"/>
        <v>0.33022673834927341</v>
      </c>
      <c r="Z2699" s="24">
        <f t="shared" si="1283"/>
        <v>1976.5307748140458</v>
      </c>
      <c r="AA2699" s="24">
        <f t="shared" si="1284"/>
        <v>17297.297645230043</v>
      </c>
      <c r="AB2699" s="24">
        <f t="shared" si="1297"/>
        <v>854.23705495756428</v>
      </c>
      <c r="AC2699" s="24">
        <f t="shared" si="1298"/>
        <v>719.15508340701854</v>
      </c>
      <c r="AE2699" s="14">
        <f t="shared" si="1299"/>
        <v>223.41666666666666</v>
      </c>
      <c r="AF2699" s="24">
        <f t="shared" si="1303"/>
        <v>500</v>
      </c>
      <c r="AG2699" s="3">
        <f t="shared" si="1300"/>
        <v>-1</v>
      </c>
      <c r="AH2699" s="3">
        <f>IF(AC2699&lt;=450,AthetaR30_0,IF(AC2699&gt;=650,AthetaR30_2,(IF(AC2699&lt;=550,AthetaR30_0+(AthetaR30_1-AthetaR30_0)/100*(AC2699-450),AthetaR30_1+(AthetaR30_2-AthetaR30_1)/100*(AC2699-450)))))</f>
        <v>0</v>
      </c>
      <c r="AI2699" s="3">
        <f>IF(AD2699&lt;=450,AthetaR60_0,IF(AD2699&gt;=650,AthetaR60_2,(IF(AD2699&lt;=550,AthetaR60_0+(AthetaR60_1-AthetaR60_0)/100*(AD2699-450),AthetaR60_1+(AthetaR60_2-AthetaR60_1)/100*(AD2699-450)))))</f>
        <v>0.5</v>
      </c>
      <c r="AJ2699" s="3">
        <f>IF(AE2699&lt;=450,AthetaR90_0,IF(AE2699&gt;=650,AthetaR90_2,(IF(AE2699&lt;=550,AthetaR90_0+(AthetaR90_1-AthetaR90_0)/100*(AE2699-450),AthetaR90_1+(AthetaR90_2-AthetaR90_1)/100*(AE2699-450)))))</f>
        <v>1.3</v>
      </c>
      <c r="AK2699" s="3">
        <f>IF(AF2699&lt;=450,AthetaR120_0,IF(AF2699&gt;=650,AthetaR120_2,(IF(AF2699&lt;=550,AthetaR120_0+(AthetaR120_1-AthetaR120_0)/100*(AF2699-450),AthetaR120_1+(AthetaR120_2-AthetaR120_1)/100*(AF2699-450)))))</f>
        <v>1.54</v>
      </c>
      <c r="AL2699" s="24">
        <f t="shared" si="1301"/>
        <v>854.23705495756428</v>
      </c>
      <c r="AM2699" s="14">
        <f t="shared" si="1302"/>
        <v>687.48609591592026</v>
      </c>
    </row>
    <row r="2700" spans="2:39" x14ac:dyDescent="0.25">
      <c r="B2700" s="3">
        <f t="shared" si="1285"/>
        <v>13410</v>
      </c>
      <c r="C2700" s="14">
        <f t="shared" si="1286"/>
        <v>223.5</v>
      </c>
      <c r="D2700" s="11">
        <f t="shared" si="1287"/>
        <v>1142.1505674957436</v>
      </c>
      <c r="E2700" s="11">
        <f t="shared" si="1273"/>
        <v>1019.6388426798546</v>
      </c>
      <c r="F2700" s="11">
        <f t="shared" si="1288"/>
        <v>559.02258486005178</v>
      </c>
      <c r="G2700" s="11">
        <f t="shared" si="1274"/>
        <v>854.44900839943557</v>
      </c>
      <c r="H2700" s="11">
        <f t="shared" si="1275"/>
        <v>719.25390719913321</v>
      </c>
      <c r="I2700" s="24">
        <f t="shared" si="1289"/>
        <v>559.02258486005178</v>
      </c>
      <c r="J2700" s="12">
        <f t="shared" si="1276"/>
        <v>0.16127525201212783</v>
      </c>
      <c r="K2700" s="24">
        <f t="shared" si="1277"/>
        <v>716.81857010961494</v>
      </c>
      <c r="L2700" s="12">
        <f t="shared" si="1290"/>
        <v>0.14070613267790846</v>
      </c>
      <c r="M2700" s="24">
        <f t="shared" si="1291"/>
        <v>854.44900839943557</v>
      </c>
      <c r="N2700" s="12">
        <f t="shared" si="1278"/>
        <v>0.55900443065863747</v>
      </c>
      <c r="O2700" s="24">
        <f t="shared" si="1279"/>
        <v>689.35109873334125</v>
      </c>
      <c r="P2700" s="12">
        <f t="shared" si="1292"/>
        <v>0.2119020478469858</v>
      </c>
      <c r="Q2700" s="24">
        <f t="shared" si="1293"/>
        <v>719.25390719913321</v>
      </c>
      <c r="R2700" s="12">
        <f t="shared" si="1280"/>
        <v>0.15588782469087875</v>
      </c>
      <c r="S2700" s="24">
        <f t="shared" si="1281"/>
        <v>1359.5845318870292</v>
      </c>
      <c r="T2700" s="12">
        <f t="shared" si="1294"/>
        <v>9.8562830937337684E-2</v>
      </c>
      <c r="W2700" s="24">
        <f t="shared" si="1295"/>
        <v>940.69404007699006</v>
      </c>
      <c r="X2700" s="24">
        <f t="shared" si="1296"/>
        <v>650</v>
      </c>
      <c r="Y2700" s="13">
        <f t="shared" si="1282"/>
        <v>0.32993222515954307</v>
      </c>
      <c r="Z2700" s="24">
        <f t="shared" si="1283"/>
        <v>1973.6200650716141</v>
      </c>
      <c r="AA2700" s="24">
        <f t="shared" si="1284"/>
        <v>17283.018963481416</v>
      </c>
      <c r="AB2700" s="24">
        <f t="shared" si="1297"/>
        <v>854.44900839943557</v>
      </c>
      <c r="AC2700" s="24">
        <f t="shared" si="1298"/>
        <v>719.25390719913321</v>
      </c>
      <c r="AE2700" s="14">
        <f t="shared" si="1299"/>
        <v>223.5</v>
      </c>
      <c r="AF2700" s="24">
        <f t="shared" si="1303"/>
        <v>500</v>
      </c>
      <c r="AG2700" s="3">
        <f t="shared" si="1300"/>
        <v>-1</v>
      </c>
      <c r="AH2700" s="3">
        <f>IF(AC2700&lt;=450,AthetaR30_0,IF(AC2700&gt;=650,AthetaR30_2,(IF(AC2700&lt;=550,AthetaR30_0+(AthetaR30_1-AthetaR30_0)/100*(AC2700-450),AthetaR30_1+(AthetaR30_2-AthetaR30_1)/100*(AC2700-450)))))</f>
        <v>0</v>
      </c>
      <c r="AI2700" s="3">
        <f>IF(AD2700&lt;=450,AthetaR60_0,IF(AD2700&gt;=650,AthetaR60_2,(IF(AD2700&lt;=550,AthetaR60_0+(AthetaR60_1-AthetaR60_0)/100*(AD2700-450),AthetaR60_1+(AthetaR60_2-AthetaR60_1)/100*(AD2700-450)))))</f>
        <v>0.5</v>
      </c>
      <c r="AJ2700" s="3">
        <f>IF(AE2700&lt;=450,AthetaR90_0,IF(AE2700&gt;=650,AthetaR90_2,(IF(AE2700&lt;=550,AthetaR90_0+(AthetaR90_1-AthetaR90_0)/100*(AE2700-450),AthetaR90_1+(AthetaR90_2-AthetaR90_1)/100*(AE2700-450)))))</f>
        <v>1.3</v>
      </c>
      <c r="AK2700" s="3">
        <f>IF(AF2700&lt;=450,AthetaR120_0,IF(AF2700&gt;=650,AthetaR120_2,(IF(AF2700&lt;=550,AthetaR120_0+(AthetaR120_1-AthetaR120_0)/100*(AF2700-450),AthetaR120_1+(AthetaR120_2-AthetaR120_1)/100*(AF2700-450)))))</f>
        <v>1.54</v>
      </c>
      <c r="AL2700" s="24">
        <f t="shared" si="1301"/>
        <v>854.44900839943557</v>
      </c>
      <c r="AM2700" s="14">
        <f t="shared" si="1302"/>
        <v>687.55681617865855</v>
      </c>
    </row>
    <row r="2701" spans="2:39" x14ac:dyDescent="0.25">
      <c r="B2701" s="3">
        <f t="shared" si="1285"/>
        <v>13415</v>
      </c>
      <c r="C2701" s="14">
        <f t="shared" si="1286"/>
        <v>223.58333333333334</v>
      </c>
      <c r="D2701" s="11">
        <f t="shared" si="1287"/>
        <v>1142.2063914890334</v>
      </c>
      <c r="E2701" s="11">
        <f t="shared" si="1273"/>
        <v>1019.8526410285067</v>
      </c>
      <c r="F2701" s="11">
        <f t="shared" si="1288"/>
        <v>559.16329099272969</v>
      </c>
      <c r="G2701" s="11">
        <f t="shared" si="1274"/>
        <v>854.6609104472825</v>
      </c>
      <c r="H2701" s="11">
        <f t="shared" si="1275"/>
        <v>719.35247003007055</v>
      </c>
      <c r="I2701" s="24">
        <f t="shared" si="1289"/>
        <v>559.16329099272969</v>
      </c>
      <c r="J2701" s="12">
        <f t="shared" si="1276"/>
        <v>0.16124470609348515</v>
      </c>
      <c r="K2701" s="24">
        <f t="shared" si="1277"/>
        <v>716.95436298154618</v>
      </c>
      <c r="L2701" s="12">
        <f t="shared" si="1290"/>
        <v>0.14066058017603539</v>
      </c>
      <c r="M2701" s="24">
        <f t="shared" si="1291"/>
        <v>854.6609104472825</v>
      </c>
      <c r="N2701" s="12">
        <f t="shared" si="1278"/>
        <v>0.55920508725884144</v>
      </c>
      <c r="O2701" s="24">
        <f t="shared" si="1279"/>
        <v>689.10374252902488</v>
      </c>
      <c r="P2701" s="12">
        <f t="shared" si="1292"/>
        <v>0.21185040933082833</v>
      </c>
      <c r="Q2701" s="24">
        <f t="shared" si="1293"/>
        <v>719.35247003007055</v>
      </c>
      <c r="R2701" s="12">
        <f t="shared" si="1280"/>
        <v>0.15546861841249809</v>
      </c>
      <c r="S2701" s="24">
        <f t="shared" si="1281"/>
        <v>1363.2505217026978</v>
      </c>
      <c r="T2701" s="12">
        <f t="shared" si="1294"/>
        <v>9.8301275986455883E-2</v>
      </c>
      <c r="W2701" s="24">
        <f t="shared" si="1295"/>
        <v>941.02397230214956</v>
      </c>
      <c r="X2701" s="24">
        <f t="shared" si="1296"/>
        <v>650</v>
      </c>
      <c r="Y2701" s="13">
        <f t="shared" si="1282"/>
        <v>0.3296383602058382</v>
      </c>
      <c r="Z2701" s="24">
        <f t="shared" si="1283"/>
        <v>1970.7167181589284</v>
      </c>
      <c r="AA2701" s="24">
        <f t="shared" si="1284"/>
        <v>17268.770753482975</v>
      </c>
      <c r="AB2701" s="24">
        <f t="shared" si="1297"/>
        <v>854.6609104472825</v>
      </c>
      <c r="AC2701" s="24">
        <f t="shared" si="1298"/>
        <v>719.35247003007055</v>
      </c>
      <c r="AE2701" s="14">
        <f t="shared" si="1299"/>
        <v>223.58333333333334</v>
      </c>
      <c r="AF2701" s="24">
        <f t="shared" si="1303"/>
        <v>500</v>
      </c>
      <c r="AG2701" s="3">
        <f t="shared" si="1300"/>
        <v>-1</v>
      </c>
      <c r="AH2701" s="3">
        <f>IF(AC2701&lt;=450,AthetaR30_0,IF(AC2701&gt;=650,AthetaR30_2,(IF(AC2701&lt;=550,AthetaR30_0+(AthetaR30_1-AthetaR30_0)/100*(AC2701-450),AthetaR30_1+(AthetaR30_2-AthetaR30_1)/100*(AC2701-450)))))</f>
        <v>0</v>
      </c>
      <c r="AI2701" s="3">
        <f>IF(AD2701&lt;=450,AthetaR60_0,IF(AD2701&gt;=650,AthetaR60_2,(IF(AD2701&lt;=550,AthetaR60_0+(AthetaR60_1-AthetaR60_0)/100*(AD2701-450),AthetaR60_1+(AthetaR60_2-AthetaR60_1)/100*(AD2701-450)))))</f>
        <v>0.5</v>
      </c>
      <c r="AJ2701" s="3">
        <f>IF(AE2701&lt;=450,AthetaR90_0,IF(AE2701&gt;=650,AthetaR90_2,(IF(AE2701&lt;=550,AthetaR90_0+(AthetaR90_1-AthetaR90_0)/100*(AE2701-450),AthetaR90_1+(AthetaR90_2-AthetaR90_1)/100*(AE2701-450)))))</f>
        <v>1.3</v>
      </c>
      <c r="AK2701" s="3">
        <f>IF(AF2701&lt;=450,AthetaR120_0,IF(AF2701&gt;=650,AthetaR120_2,(IF(AF2701&lt;=550,AthetaR120_0+(AthetaR120_1-AthetaR120_0)/100*(AF2701-450),AthetaR120_1+(AthetaR120_2-AthetaR120_1)/100*(AF2701-450)))))</f>
        <v>1.54</v>
      </c>
      <c r="AL2701" s="24">
        <f t="shared" si="1301"/>
        <v>854.6609104472825</v>
      </c>
      <c r="AM2701" s="14">
        <f t="shared" si="1302"/>
        <v>687.62730164826814</v>
      </c>
    </row>
    <row r="2702" spans="2:39" x14ac:dyDescent="0.25">
      <c r="B2702" s="3">
        <f t="shared" si="1285"/>
        <v>13420</v>
      </c>
      <c r="C2702" s="14">
        <f t="shared" si="1286"/>
        <v>223.66666666666666</v>
      </c>
      <c r="D2702" s="11">
        <f t="shared" si="1287"/>
        <v>1142.2621946912639</v>
      </c>
      <c r="E2702" s="11">
        <f t="shared" si="1273"/>
        <v>1020.0664393771588</v>
      </c>
      <c r="F2702" s="11">
        <f t="shared" si="1288"/>
        <v>559.3039515729057</v>
      </c>
      <c r="G2702" s="11">
        <f t="shared" si="1274"/>
        <v>854.87276085661335</v>
      </c>
      <c r="H2702" s="11">
        <f t="shared" si="1275"/>
        <v>719.45077130605705</v>
      </c>
      <c r="I2702" s="24">
        <f t="shared" si="1289"/>
        <v>559.3039515729057</v>
      </c>
      <c r="J2702" s="12">
        <f t="shared" si="1276"/>
        <v>0.16121416352894199</v>
      </c>
      <c r="K2702" s="24">
        <f t="shared" si="1277"/>
        <v>717.09019239272516</v>
      </c>
      <c r="L2702" s="12">
        <f t="shared" si="1290"/>
        <v>0.14061504299757258</v>
      </c>
      <c r="M2702" s="24">
        <f t="shared" si="1291"/>
        <v>854.87276085661335</v>
      </c>
      <c r="N2702" s="12">
        <f t="shared" si="1278"/>
        <v>0.55940515202166474</v>
      </c>
      <c r="O2702" s="24">
        <f t="shared" si="1279"/>
        <v>688.85729256997195</v>
      </c>
      <c r="P2702" s="12">
        <f t="shared" si="1292"/>
        <v>0.21179852768333168</v>
      </c>
      <c r="Q2702" s="24">
        <f t="shared" si="1293"/>
        <v>719.45077130605705</v>
      </c>
      <c r="R2702" s="12">
        <f t="shared" si="1280"/>
        <v>0.15504836266736091</v>
      </c>
      <c r="S2702" s="24">
        <f t="shared" si="1281"/>
        <v>1366.9455872548308</v>
      </c>
      <c r="T2702" s="12">
        <f t="shared" si="1294"/>
        <v>9.8039128442269308E-2</v>
      </c>
      <c r="W2702" s="24">
        <f t="shared" si="1295"/>
        <v>941.35361066235544</v>
      </c>
      <c r="X2702" s="24">
        <f t="shared" si="1296"/>
        <v>650</v>
      </c>
      <c r="Y2702" s="13">
        <f t="shared" si="1282"/>
        <v>0.32934514310000002</v>
      </c>
      <c r="Z2702" s="24">
        <f t="shared" si="1283"/>
        <v>1967.8207178700832</v>
      </c>
      <c r="AA2702" s="24">
        <f t="shared" si="1284"/>
        <v>17254.553008785584</v>
      </c>
      <c r="AB2702" s="24">
        <f t="shared" si="1297"/>
        <v>854.87276085661335</v>
      </c>
      <c r="AC2702" s="24">
        <f t="shared" si="1298"/>
        <v>719.45077130605705</v>
      </c>
      <c r="AE2702" s="14">
        <f t="shared" si="1299"/>
        <v>223.66666666666666</v>
      </c>
      <c r="AF2702" s="24">
        <f t="shared" si="1303"/>
        <v>500</v>
      </c>
      <c r="AG2702" s="3">
        <f t="shared" si="1300"/>
        <v>-1</v>
      </c>
      <c r="AH2702" s="3">
        <f>IF(AC2702&lt;=450,AthetaR30_0,IF(AC2702&gt;=650,AthetaR30_2,(IF(AC2702&lt;=550,AthetaR30_0+(AthetaR30_1-AthetaR30_0)/100*(AC2702-450),AthetaR30_1+(AthetaR30_2-AthetaR30_1)/100*(AC2702-450)))))</f>
        <v>0</v>
      </c>
      <c r="AI2702" s="3">
        <f>IF(AD2702&lt;=450,AthetaR60_0,IF(AD2702&gt;=650,AthetaR60_2,(IF(AD2702&lt;=550,AthetaR60_0+(AthetaR60_1-AthetaR60_0)/100*(AD2702-450),AthetaR60_1+(AthetaR60_2-AthetaR60_1)/100*(AD2702-450)))))</f>
        <v>0.5</v>
      </c>
      <c r="AJ2702" s="3">
        <f>IF(AE2702&lt;=450,AthetaR90_0,IF(AE2702&gt;=650,AthetaR90_2,(IF(AE2702&lt;=550,AthetaR90_0+(AthetaR90_1-AthetaR90_0)/100*(AE2702-450),AthetaR90_1+(AthetaR90_2-AthetaR90_1)/100*(AE2702-450)))))</f>
        <v>1.3</v>
      </c>
      <c r="AK2702" s="3">
        <f>IF(AF2702&lt;=450,AthetaR120_0,IF(AF2702&gt;=650,AthetaR120_2,(IF(AF2702&lt;=550,AthetaR120_0+(AthetaR120_1-AthetaR120_0)/100*(AF2702-450),AthetaR120_1+(AthetaR120_2-AthetaR120_1)/100*(AF2702-450)))))</f>
        <v>1.54</v>
      </c>
      <c r="AL2702" s="24">
        <f t="shared" si="1301"/>
        <v>854.87276085661335</v>
      </c>
      <c r="AM2702" s="14">
        <f t="shared" si="1302"/>
        <v>687.69755174508259</v>
      </c>
    </row>
    <row r="2703" spans="2:39" x14ac:dyDescent="0.25">
      <c r="B2703" s="3">
        <f t="shared" si="1285"/>
        <v>13425</v>
      </c>
      <c r="C2703" s="14">
        <f t="shared" si="1286"/>
        <v>223.75</v>
      </c>
      <c r="D2703" s="11">
        <f t="shared" si="1287"/>
        <v>1142.3179771179157</v>
      </c>
      <c r="E2703" s="11">
        <f t="shared" si="1273"/>
        <v>1020.2802377258108</v>
      </c>
      <c r="F2703" s="11">
        <f t="shared" si="1288"/>
        <v>559.44456661590323</v>
      </c>
      <c r="G2703" s="11">
        <f t="shared" si="1274"/>
        <v>855.08455938429665</v>
      </c>
      <c r="H2703" s="11">
        <f t="shared" si="1275"/>
        <v>719.54881043449927</v>
      </c>
      <c r="I2703" s="24">
        <f t="shared" si="1289"/>
        <v>559.44456661590323</v>
      </c>
      <c r="J2703" s="12">
        <f t="shared" si="1276"/>
        <v>0.16118362432717914</v>
      </c>
      <c r="K2703" s="24">
        <f t="shared" si="1277"/>
        <v>717.22605831681676</v>
      </c>
      <c r="L2703" s="12">
        <f t="shared" si="1290"/>
        <v>0.14056952114609436</v>
      </c>
      <c r="M2703" s="24">
        <f t="shared" si="1291"/>
        <v>855.08455938429665</v>
      </c>
      <c r="N2703" s="12">
        <f t="shared" si="1278"/>
        <v>0.55960462731526417</v>
      </c>
      <c r="O2703" s="24">
        <f t="shared" si="1279"/>
        <v>688.61174418817484</v>
      </c>
      <c r="P2703" s="12">
        <f t="shared" si="1292"/>
        <v>0.21174640425806293</v>
      </c>
      <c r="Q2703" s="24">
        <f t="shared" si="1293"/>
        <v>719.54881043449927</v>
      </c>
      <c r="R2703" s="12">
        <f t="shared" si="1280"/>
        <v>0.15462706054232658</v>
      </c>
      <c r="S2703" s="24">
        <f t="shared" si="1281"/>
        <v>1370.6700134884854</v>
      </c>
      <c r="T2703" s="12">
        <f t="shared" si="1294"/>
        <v>9.7776389538068206E-2</v>
      </c>
      <c r="W2703" s="24">
        <f t="shared" si="1295"/>
        <v>941.68295580545544</v>
      </c>
      <c r="X2703" s="24">
        <f t="shared" si="1296"/>
        <v>650</v>
      </c>
      <c r="Y2703" s="13">
        <f t="shared" si="1282"/>
        <v>0.32905257344853156</v>
      </c>
      <c r="Z2703" s="24">
        <f t="shared" si="1283"/>
        <v>1964.9320480088845</v>
      </c>
      <c r="AA2703" s="24">
        <f t="shared" si="1284"/>
        <v>17240.365722618804</v>
      </c>
      <c r="AB2703" s="24">
        <f t="shared" si="1297"/>
        <v>855.08455938429665</v>
      </c>
      <c r="AC2703" s="24">
        <f t="shared" si="1298"/>
        <v>719.54881043449927</v>
      </c>
      <c r="AE2703" s="14">
        <f t="shared" si="1299"/>
        <v>223.75</v>
      </c>
      <c r="AF2703" s="24">
        <f t="shared" si="1303"/>
        <v>500</v>
      </c>
      <c r="AG2703" s="3">
        <f t="shared" si="1300"/>
        <v>-1</v>
      </c>
      <c r="AH2703" s="3">
        <f>IF(AC2703&lt;=450,AthetaR30_0,IF(AC2703&gt;=650,AthetaR30_2,(IF(AC2703&lt;=550,AthetaR30_0+(AthetaR30_1-AthetaR30_0)/100*(AC2703-450),AthetaR30_1+(AthetaR30_2-AthetaR30_1)/100*(AC2703-450)))))</f>
        <v>0</v>
      </c>
      <c r="AI2703" s="3">
        <f>IF(AD2703&lt;=450,AthetaR60_0,IF(AD2703&gt;=650,AthetaR60_2,(IF(AD2703&lt;=550,AthetaR60_0+(AthetaR60_1-AthetaR60_0)/100*(AD2703-450),AthetaR60_1+(AthetaR60_2-AthetaR60_1)/100*(AD2703-450)))))</f>
        <v>0.5</v>
      </c>
      <c r="AJ2703" s="3">
        <f>IF(AE2703&lt;=450,AthetaR90_0,IF(AE2703&gt;=650,AthetaR90_2,(IF(AE2703&lt;=550,AthetaR90_0+(AthetaR90_1-AthetaR90_0)/100*(AE2703-450),AthetaR90_1+(AthetaR90_2-AthetaR90_1)/100*(AE2703-450)))))</f>
        <v>1.3</v>
      </c>
      <c r="AK2703" s="3">
        <f>IF(AF2703&lt;=450,AthetaR120_0,IF(AF2703&gt;=650,AthetaR120_2,(IF(AF2703&lt;=550,AthetaR120_0+(AthetaR120_1-AthetaR120_0)/100*(AF2703-450),AthetaR120_1+(AthetaR120_2-AthetaR120_1)/100*(AF2703-450)))))</f>
        <v>1.54</v>
      </c>
      <c r="AL2703" s="24">
        <f t="shared" si="1301"/>
        <v>855.08455938429665</v>
      </c>
      <c r="AM2703" s="14">
        <f t="shared" si="1302"/>
        <v>687.76756589059835</v>
      </c>
    </row>
    <row r="2704" spans="2:39" x14ac:dyDescent="0.25">
      <c r="B2704" s="3">
        <f t="shared" si="1285"/>
        <v>13430</v>
      </c>
      <c r="C2704" s="14">
        <f t="shared" si="1286"/>
        <v>223.83333333333334</v>
      </c>
      <c r="D2704" s="11">
        <f t="shared" si="1287"/>
        <v>1142.3737387844533</v>
      </c>
      <c r="E2704" s="11">
        <f t="shared" si="1273"/>
        <v>1020.494036074463</v>
      </c>
      <c r="F2704" s="11">
        <f t="shared" si="1288"/>
        <v>559.58513613704929</v>
      </c>
      <c r="G2704" s="11">
        <f t="shared" si="1274"/>
        <v>855.29630578855472</v>
      </c>
      <c r="H2704" s="11">
        <f t="shared" si="1275"/>
        <v>719.64658682403729</v>
      </c>
      <c r="I2704" s="24">
        <f t="shared" si="1289"/>
        <v>559.58513613704929</v>
      </c>
      <c r="J2704" s="12">
        <f t="shared" si="1276"/>
        <v>0.16115308849686713</v>
      </c>
      <c r="K2704" s="24">
        <f t="shared" si="1277"/>
        <v>717.36196072747725</v>
      </c>
      <c r="L2704" s="12">
        <f t="shared" si="1290"/>
        <v>0.14052401462513633</v>
      </c>
      <c r="M2704" s="24">
        <f t="shared" si="1291"/>
        <v>855.29630578855472</v>
      </c>
      <c r="N2704" s="12">
        <f t="shared" si="1278"/>
        <v>0.55980351549635388</v>
      </c>
      <c r="O2704" s="24">
        <f t="shared" si="1279"/>
        <v>688.36709274621808</v>
      </c>
      <c r="P2704" s="12">
        <f t="shared" si="1292"/>
        <v>0.21169404040161571</v>
      </c>
      <c r="Q2704" s="24">
        <f t="shared" si="1293"/>
        <v>719.64658682403729</v>
      </c>
      <c r="R2704" s="12">
        <f t="shared" si="1280"/>
        <v>0.15420471522070245</v>
      </c>
      <c r="S2704" s="24">
        <f t="shared" si="1281"/>
        <v>1374.4240884975331</v>
      </c>
      <c r="T2704" s="12">
        <f t="shared" si="1294"/>
        <v>9.7513060560745393E-2</v>
      </c>
      <c r="W2704" s="24">
        <f t="shared" si="1295"/>
        <v>942.01200837890394</v>
      </c>
      <c r="X2704" s="24">
        <f t="shared" si="1296"/>
        <v>650</v>
      </c>
      <c r="Y2704" s="13">
        <f t="shared" si="1282"/>
        <v>0.32876065085262074</v>
      </c>
      <c r="Z2704" s="24">
        <f t="shared" si="1283"/>
        <v>1962.0506923889764</v>
      </c>
      <c r="AA2704" s="24">
        <f t="shared" si="1284"/>
        <v>17226.20888789215</v>
      </c>
      <c r="AB2704" s="24">
        <f t="shared" si="1297"/>
        <v>855.29630578855472</v>
      </c>
      <c r="AC2704" s="24">
        <f t="shared" si="1298"/>
        <v>719.64658682403729</v>
      </c>
      <c r="AE2704" s="14">
        <f t="shared" si="1299"/>
        <v>223.83333333333334</v>
      </c>
      <c r="AF2704" s="24">
        <f t="shared" si="1303"/>
        <v>500</v>
      </c>
      <c r="AG2704" s="3">
        <f t="shared" si="1300"/>
        <v>-1</v>
      </c>
      <c r="AH2704" s="3">
        <f>IF(AC2704&lt;=450,AthetaR30_0,IF(AC2704&gt;=650,AthetaR30_2,(IF(AC2704&lt;=550,AthetaR30_0+(AthetaR30_1-AthetaR30_0)/100*(AC2704-450),AthetaR30_1+(AthetaR30_2-AthetaR30_1)/100*(AC2704-450)))))</f>
        <v>0</v>
      </c>
      <c r="AI2704" s="3">
        <f>IF(AD2704&lt;=450,AthetaR60_0,IF(AD2704&gt;=650,AthetaR60_2,(IF(AD2704&lt;=550,AthetaR60_0+(AthetaR60_1-AthetaR60_0)/100*(AD2704-450),AthetaR60_1+(AthetaR60_2-AthetaR60_1)/100*(AD2704-450)))))</f>
        <v>0.5</v>
      </c>
      <c r="AJ2704" s="3">
        <f>IF(AE2704&lt;=450,AthetaR90_0,IF(AE2704&gt;=650,AthetaR90_2,(IF(AE2704&lt;=550,AthetaR90_0+(AthetaR90_1-AthetaR90_0)/100*(AE2704-450),AthetaR90_1+(AthetaR90_2-AthetaR90_1)/100*(AE2704-450)))))</f>
        <v>1.3</v>
      </c>
      <c r="AK2704" s="3">
        <f>IF(AF2704&lt;=450,AthetaR120_0,IF(AF2704&gt;=650,AthetaR120_2,(IF(AF2704&lt;=550,AthetaR120_0+(AthetaR120_1-AthetaR120_0)/100*(AF2704-450),AthetaR120_1+(AthetaR120_2-AthetaR120_1)/100*(AF2704-450)))))</f>
        <v>1.54</v>
      </c>
      <c r="AL2704" s="24">
        <f t="shared" si="1301"/>
        <v>855.29630578855472</v>
      </c>
      <c r="AM2704" s="14">
        <f t="shared" si="1302"/>
        <v>687.8373435075257</v>
      </c>
    </row>
    <row r="2705" spans="2:39" x14ac:dyDescent="0.25">
      <c r="B2705" s="3">
        <f t="shared" si="1285"/>
        <v>13435</v>
      </c>
      <c r="C2705" s="14">
        <f t="shared" si="1286"/>
        <v>223.91666666666666</v>
      </c>
      <c r="D2705" s="11">
        <f t="shared" si="1287"/>
        <v>1142.4294797063226</v>
      </c>
      <c r="E2705" s="11">
        <f t="shared" si="1273"/>
        <v>1020.7078344231149</v>
      </c>
      <c r="F2705" s="11">
        <f t="shared" si="1288"/>
        <v>559.72566015167445</v>
      </c>
      <c r="G2705" s="11">
        <f t="shared" si="1274"/>
        <v>855.50799982895637</v>
      </c>
      <c r="H2705" s="11">
        <f t="shared" si="1275"/>
        <v>719.74409988459809</v>
      </c>
      <c r="I2705" s="24">
        <f t="shared" si="1289"/>
        <v>559.72566015167445</v>
      </c>
      <c r="J2705" s="12">
        <f t="shared" si="1276"/>
        <v>0.1611225560466662</v>
      </c>
      <c r="K2705" s="24">
        <f t="shared" si="1277"/>
        <v>717.49789959835527</v>
      </c>
      <c r="L2705" s="12">
        <f t="shared" si="1290"/>
        <v>0.14047852343824993</v>
      </c>
      <c r="M2705" s="24">
        <f t="shared" si="1291"/>
        <v>855.50799982895637</v>
      </c>
      <c r="N2705" s="12">
        <f t="shared" si="1278"/>
        <v>0.56000181891026668</v>
      </c>
      <c r="O2705" s="24">
        <f t="shared" si="1279"/>
        <v>688.12333363703806</v>
      </c>
      <c r="P2705" s="12">
        <f t="shared" si="1292"/>
        <v>0.21164143745384459</v>
      </c>
      <c r="Q2705" s="24">
        <f t="shared" si="1293"/>
        <v>719.74409988459809</v>
      </c>
      <c r="R2705" s="12">
        <f t="shared" si="1280"/>
        <v>0.15378132998313634</v>
      </c>
      <c r="S2705" s="24">
        <f t="shared" si="1281"/>
        <v>1378.2081035615786</v>
      </c>
      <c r="T2705" s="12">
        <f t="shared" si="1294"/>
        <v>9.7249142851436474E-2</v>
      </c>
      <c r="W2705" s="24">
        <f t="shared" si="1295"/>
        <v>942.34076902975653</v>
      </c>
      <c r="X2705" s="24">
        <f t="shared" si="1296"/>
        <v>650</v>
      </c>
      <c r="Y2705" s="13">
        <f t="shared" si="1282"/>
        <v>0.32846937490816475</v>
      </c>
      <c r="Z2705" s="24">
        <f t="shared" si="1283"/>
        <v>1959.1766348339604</v>
      </c>
      <c r="AA2705" s="24">
        <f t="shared" si="1284"/>
        <v>17212.082497196385</v>
      </c>
      <c r="AB2705" s="24">
        <f t="shared" si="1297"/>
        <v>855.50799982895637</v>
      </c>
      <c r="AC2705" s="24">
        <f t="shared" si="1298"/>
        <v>719.74409988459809</v>
      </c>
      <c r="AE2705" s="14">
        <f t="shared" si="1299"/>
        <v>223.91666666666666</v>
      </c>
      <c r="AF2705" s="24">
        <f t="shared" si="1303"/>
        <v>500</v>
      </c>
      <c r="AG2705" s="3">
        <f t="shared" si="1300"/>
        <v>-1</v>
      </c>
      <c r="AH2705" s="3">
        <f>IF(AC2705&lt;=450,AthetaR30_0,IF(AC2705&gt;=650,AthetaR30_2,(IF(AC2705&lt;=550,AthetaR30_0+(AthetaR30_1-AthetaR30_0)/100*(AC2705-450),AthetaR30_1+(AthetaR30_2-AthetaR30_1)/100*(AC2705-450)))))</f>
        <v>0</v>
      </c>
      <c r="AI2705" s="3">
        <f>IF(AD2705&lt;=450,AthetaR60_0,IF(AD2705&gt;=650,AthetaR60_2,(IF(AD2705&lt;=550,AthetaR60_0+(AthetaR60_1-AthetaR60_0)/100*(AD2705-450),AthetaR60_1+(AthetaR60_2-AthetaR60_1)/100*(AD2705-450)))))</f>
        <v>0.5</v>
      </c>
      <c r="AJ2705" s="3">
        <f>IF(AE2705&lt;=450,AthetaR90_0,IF(AE2705&gt;=650,AthetaR90_2,(IF(AE2705&lt;=550,AthetaR90_0+(AthetaR90_1-AthetaR90_0)/100*(AE2705-450),AthetaR90_1+(AthetaR90_2-AthetaR90_1)/100*(AE2705-450)))))</f>
        <v>1.3</v>
      </c>
      <c r="AK2705" s="3">
        <f>IF(AF2705&lt;=450,AthetaR120_0,IF(AF2705&gt;=650,AthetaR120_2,(IF(AF2705&lt;=550,AthetaR120_0+(AthetaR120_1-AthetaR120_0)/100*(AF2705-450),AthetaR120_1+(AthetaR120_2-AthetaR120_1)/100*(AF2705-450)))))</f>
        <v>1.54</v>
      </c>
      <c r="AL2705" s="24">
        <f t="shared" si="1301"/>
        <v>855.50799982895637</v>
      </c>
      <c r="AM2705" s="14">
        <f t="shared" si="1302"/>
        <v>687.90688401983982</v>
      </c>
    </row>
    <row r="2706" spans="2:39" x14ac:dyDescent="0.25">
      <c r="B2706" s="3">
        <f t="shared" si="1285"/>
        <v>13440</v>
      </c>
      <c r="C2706" s="14">
        <f t="shared" si="1286"/>
        <v>224</v>
      </c>
      <c r="D2706" s="11">
        <f t="shared" si="1287"/>
        <v>1142.4851998989529</v>
      </c>
      <c r="E2706" s="11">
        <f t="shared" ref="E2706:E2769" si="1304">IF(B2706&lt;=40*60,20+345*CRed_1*LOG(8*C2706+1,10),ThetaG40+(ThetaG120-ThetaG40)/80*(C2706-40))</f>
        <v>1020.9216327717671</v>
      </c>
      <c r="F2706" s="11">
        <f t="shared" si="1288"/>
        <v>559.86613867511267</v>
      </c>
      <c r="G2706" s="11">
        <f t="shared" ref="G2706:G2769" si="1305">M2706</f>
        <v>855.71964126641024</v>
      </c>
      <c r="H2706" s="11">
        <f t="shared" ref="H2706:H2769" si="1306">Q2706</f>
        <v>719.8413490274495</v>
      </c>
      <c r="I2706" s="24">
        <f t="shared" si="1289"/>
        <v>559.86613867511267</v>
      </c>
      <c r="J2706" s="12">
        <f t="shared" ref="J2706:J2769" si="1307">Cp*RhoP/(K2706*RhoA)*dP/1000*MassivSS</f>
        <v>0.16109202698522629</v>
      </c>
      <c r="K2706" s="24">
        <f t="shared" ref="K2706:K2769" si="1308">IF(I2706&lt;600,425+0.773*I2706-1.69/1000*I2706^2+2.22/1000^2*I2706^3,IF(I2706&lt;735,666+13002/(738-I2706),IF(I2706&lt;900,545+17820/(I2706-731),650)))</f>
        <v>717.6338749030914</v>
      </c>
      <c r="L2706" s="12">
        <f t="shared" si="1290"/>
        <v>0.14043304758894049</v>
      </c>
      <c r="M2706" s="24">
        <f t="shared" si="1291"/>
        <v>855.71964126641024</v>
      </c>
      <c r="N2706" s="12">
        <f t="shared" ref="N2706:N2769" si="1309">Cp*RhoP/(O2706*RhoA)*dP/1000*MassivW</f>
        <v>0.56019953989101323</v>
      </c>
      <c r="O2706" s="24">
        <f t="shared" ref="O2706:O2769" si="1310">IF(M2706&lt;600,425+0.773*M2706-1.69/1000*M2706^2+2.22/1000^2*M2706^3,IF(M2706&lt;735,666+13002/(738-M2706),IF(M2706&lt;900,545+17820/(M2706-731),650)))</f>
        <v>687.88046228368455</v>
      </c>
      <c r="P2706" s="12">
        <f t="shared" si="1292"/>
        <v>0.21158859674768121</v>
      </c>
      <c r="Q2706" s="24">
        <f t="shared" si="1293"/>
        <v>719.8413490274495</v>
      </c>
      <c r="R2706" s="12">
        <f t="shared" ref="R2706:R2769" si="1311">Cp*RhoP/(S2706*RhoA)*dP/1000*MassivSI</f>
        <v>0.15335690820850559</v>
      </c>
      <c r="S2706" s="24">
        <f t="shared" ref="S2706:S2769" si="1312">IF(Q2706&lt;600,425+0.773*Q2706-1.69/1000*Q2706^2+2.22/1000^2*Q2706^3,IF(Q2706&lt;735,666+13002/(738-Q2706),IF(Q2706&lt;900,545+17820/(Q2706-731),650)))</f>
        <v>1382.0223531833094</v>
      </c>
      <c r="T2706" s="12">
        <f t="shared" si="1294"/>
        <v>9.6984637806047616E-2</v>
      </c>
      <c r="W2706" s="24">
        <f t="shared" si="1295"/>
        <v>942.66923840466472</v>
      </c>
      <c r="X2706" s="24">
        <f t="shared" si="1296"/>
        <v>650</v>
      </c>
      <c r="Y2706" s="13">
        <f t="shared" ref="Y2706:Y2769" si="1313">MAX(MassivSSCO/(X2706*RhoA)*DeltaT*(Z2706+AA2706),L2706)</f>
        <v>0.3281787452058112</v>
      </c>
      <c r="Z2706" s="24">
        <f t="shared" ref="Z2706:Z2769" si="1314">AlphaC*(E2706-W2706)</f>
        <v>1956.3098591775599</v>
      </c>
      <c r="AA2706" s="24">
        <f t="shared" ref="AA2706:AA2769" si="1315">Phi*EpsilonF*0.7*Botzman/10^8*EpsilonA*((E2706+273)^4-(W2706+273)^4)</f>
        <v>17197.986542805753</v>
      </c>
      <c r="AB2706" s="24">
        <f t="shared" si="1297"/>
        <v>855.71964126641024</v>
      </c>
      <c r="AC2706" s="24">
        <f t="shared" si="1298"/>
        <v>719.8413490274495</v>
      </c>
      <c r="AE2706" s="14">
        <f t="shared" si="1299"/>
        <v>224</v>
      </c>
      <c r="AF2706" s="24">
        <f t="shared" si="1303"/>
        <v>500</v>
      </c>
      <c r="AG2706" s="3">
        <f t="shared" si="1300"/>
        <v>-1</v>
      </c>
      <c r="AH2706" s="3">
        <f>IF(AC2706&lt;=450,AthetaR30_0,IF(AC2706&gt;=650,AthetaR30_2,(IF(AC2706&lt;=550,AthetaR30_0+(AthetaR30_1-AthetaR30_0)/100*(AC2706-450),AthetaR30_1+(AthetaR30_2-AthetaR30_1)/100*(AC2706-450)))))</f>
        <v>0</v>
      </c>
      <c r="AI2706" s="3">
        <f>IF(AD2706&lt;=450,AthetaR60_0,IF(AD2706&gt;=650,AthetaR60_2,(IF(AD2706&lt;=550,AthetaR60_0+(AthetaR60_1-AthetaR60_0)/100*(AD2706-450),AthetaR60_1+(AthetaR60_2-AthetaR60_1)/100*(AD2706-450)))))</f>
        <v>0.5</v>
      </c>
      <c r="AJ2706" s="3">
        <f>IF(AE2706&lt;=450,AthetaR90_0,IF(AE2706&gt;=650,AthetaR90_2,(IF(AE2706&lt;=550,AthetaR90_0+(AthetaR90_1-AthetaR90_0)/100*(AE2706-450),AthetaR90_1+(AthetaR90_2-AthetaR90_1)/100*(AE2706-450)))))</f>
        <v>1.3</v>
      </c>
      <c r="AK2706" s="3">
        <f>IF(AF2706&lt;=450,AthetaR120_0,IF(AF2706&gt;=650,AthetaR120_2,(IF(AF2706&lt;=550,AthetaR120_0+(AthetaR120_1-AthetaR120_0)/100*(AF2706-450),AthetaR120_1+(AthetaR120_2-AthetaR120_1)/100*(AF2706-450)))))</f>
        <v>1.54</v>
      </c>
      <c r="AL2706" s="24">
        <f t="shared" si="1301"/>
        <v>855.71964126641024</v>
      </c>
      <c r="AM2706" s="14">
        <f t="shared" si="1302"/>
        <v>687.97618685283271</v>
      </c>
    </row>
    <row r="2707" spans="2:39" x14ac:dyDescent="0.25">
      <c r="B2707" s="3">
        <f t="shared" ref="B2707:B2770" si="1316">B2706+DeltaT</f>
        <v>13445</v>
      </c>
      <c r="C2707" s="14">
        <f t="shared" ref="C2707:C2770" si="1317">B2707/60</f>
        <v>224.08333333333334</v>
      </c>
      <c r="D2707" s="11">
        <f t="shared" ref="D2707:D2770" si="1318">20+345*LOG(8*C2707+1,10)</f>
        <v>1142.5408993777569</v>
      </c>
      <c r="E2707" s="11">
        <f t="shared" si="1304"/>
        <v>1021.1354311204192</v>
      </c>
      <c r="F2707" s="11">
        <f t="shared" ref="F2707:F2770" si="1319">I2707</f>
        <v>560.00657172270155</v>
      </c>
      <c r="G2707" s="11">
        <f t="shared" si="1305"/>
        <v>855.93122986315791</v>
      </c>
      <c r="H2707" s="11">
        <f t="shared" si="1306"/>
        <v>719.93833366525553</v>
      </c>
      <c r="I2707" s="24">
        <f t="shared" ref="I2707:I2770" si="1320">I2706+IF(Limit=Oui,MAX(0,L2706),L2706)</f>
        <v>560.00657172270155</v>
      </c>
      <c r="J2707" s="12">
        <f t="shared" si="1307"/>
        <v>0.16106150132118699</v>
      </c>
      <c r="K2707" s="24">
        <f t="shared" si="1308"/>
        <v>717.769886615318</v>
      </c>
      <c r="L2707" s="12">
        <f t="shared" ref="L2707:L2770" si="1321">LambdaP*MassivSS/(dP/1000)/(K2707*RhoA)/(1+J2707/3)*(D2707-I2707)*DeltaT-(EXP(J2707/10)-1)*(D2707-D2706)</f>
        <v>0.14038758708070026</v>
      </c>
      <c r="M2707" s="24">
        <f t="shared" ref="M2707:M2770" si="1322">M2706+IF(Limit=Oui,MAX(0,P2706),P2706)</f>
        <v>855.93122986315791</v>
      </c>
      <c r="N2707" s="12">
        <f t="shared" si="1309"/>
        <v>0.56039668076134341</v>
      </c>
      <c r="O2707" s="24">
        <f t="shared" si="1310"/>
        <v>687.63847413908388</v>
      </c>
      <c r="P2707" s="12">
        <f t="shared" ref="P2707:P2770" si="1323">LambdaP*MassivW/(dP/1000)/(O2707*RhoA)/(1+N2707/3)*(D2707-M2707)*DeltaT-(EXP(N2707/10)-1)*(D2707-D2706)</f>
        <v>0.21153551960929015</v>
      </c>
      <c r="Q2707" s="24">
        <f t="shared" ref="Q2707:Q2770" si="1324">Q2706+IF(Limit=Oui,MAX(0,T2706),T2706)</f>
        <v>719.93833366525553</v>
      </c>
      <c r="R2707" s="12">
        <f t="shared" si="1311"/>
        <v>0.15293145337479802</v>
      </c>
      <c r="S2707" s="24">
        <f t="shared" si="1312"/>
        <v>1385.8671351263197</v>
      </c>
      <c r="T2707" s="12">
        <f t="shared" ref="T2707:T2770" si="1325">LambdaP*MassivSI/(dP/1000)/(S2707*RhoA)/(1+R2707/3)*(D2707-Q2707)*DeltaT-(EXP(R2707/10)-1)*(D2707-D2706)</f>
        <v>9.6719546875871365E-2</v>
      </c>
      <c r="W2707" s="24">
        <f t="shared" ref="W2707:W2770" si="1326">W2706+IF(Limit=Oui,MAX(0,Y2706),Y2706)</f>
        <v>942.99741714987056</v>
      </c>
      <c r="X2707" s="24">
        <f t="shared" ref="X2707:X2770" si="1327">IF(W2707&lt;600,425+0.773*W2707-1.69/1000*W2707^2+2.22/1000^2*W2707^3,IF(W2707&lt;735,666+13002/(738-W2707),IF(W2707&lt;900,545+17820/(W2707-731),650)))</f>
        <v>650</v>
      </c>
      <c r="Y2707" s="13">
        <f t="shared" si="1313"/>
        <v>0.32788876133096601</v>
      </c>
      <c r="Z2707" s="24">
        <f t="shared" si="1314"/>
        <v>1953.4503492637157</v>
      </c>
      <c r="AA2707" s="24">
        <f t="shared" si="1315"/>
        <v>17183.921016678345</v>
      </c>
      <c r="AB2707" s="24">
        <f t="shared" ref="AB2707:AB2770" si="1328">MAX(M2707,AVERAGE(W2707,AC2707))</f>
        <v>855.93122986315791</v>
      </c>
      <c r="AC2707" s="24">
        <f t="shared" ref="AC2707:AC2770" si="1329">Q2707</f>
        <v>719.93833366525553</v>
      </c>
      <c r="AE2707" s="14">
        <f t="shared" ref="AE2707:AE2770" si="1330">C2707</f>
        <v>224.08333333333334</v>
      </c>
      <c r="AF2707" s="24">
        <f t="shared" si="1303"/>
        <v>500</v>
      </c>
      <c r="AG2707" s="3">
        <f t="shared" ref="AG2707:AG2770" si="1331">IF(C2707&lt;=30,AH2707,IF(C2707&lt;=60,AI2707,IF(C2707&lt;=90,AJ2707,IF(C2707&lt;=120,AK2707,-1))))</f>
        <v>-1</v>
      </c>
      <c r="AH2707" s="3">
        <f>IF(AC2707&lt;=450,AthetaR30_0,IF(AC2707&gt;=650,AthetaR30_2,(IF(AC2707&lt;=550,AthetaR30_0+(AthetaR30_1-AthetaR30_0)/100*(AC2707-450),AthetaR30_1+(AthetaR30_2-AthetaR30_1)/100*(AC2707-450)))))</f>
        <v>0</v>
      </c>
      <c r="AI2707" s="3">
        <f>IF(AD2707&lt;=450,AthetaR60_0,IF(AD2707&gt;=650,AthetaR60_2,(IF(AD2707&lt;=550,AthetaR60_0+(AthetaR60_1-AthetaR60_0)/100*(AD2707-450),AthetaR60_1+(AthetaR60_2-AthetaR60_1)/100*(AD2707-450)))))</f>
        <v>0.5</v>
      </c>
      <c r="AJ2707" s="3">
        <f>IF(AE2707&lt;=450,AthetaR90_0,IF(AE2707&gt;=650,AthetaR90_2,(IF(AE2707&lt;=550,AthetaR90_0+(AthetaR90_1-AthetaR90_0)/100*(AE2707-450),AthetaR90_1+(AthetaR90_2-AthetaR90_1)/100*(AE2707-450)))))</f>
        <v>1.3</v>
      </c>
      <c r="AK2707" s="3">
        <f>IF(AF2707&lt;=450,AthetaR120_0,IF(AF2707&gt;=650,AthetaR120_2,(IF(AF2707&lt;=550,AthetaR120_0+(AthetaR120_1-AthetaR120_0)/100*(AF2707-450),AthetaR120_1+(AthetaR120_2-AthetaR120_1)/100*(AF2707-450)))))</f>
        <v>1.54</v>
      </c>
      <c r="AL2707" s="24">
        <f t="shared" ref="AL2707:AL2770" si="1332">MAX(M2707,AVERAGE(W2707,AM2707))</f>
        <v>855.93122986315791</v>
      </c>
      <c r="AM2707" s="14">
        <f t="shared" ref="AM2707:AM2770" si="1333">IF(W2707&gt;=AF2707,(1+(W2707-AF2707)*AG2707/10000)*AC2707,AC2707)</f>
        <v>688.04525143316653</v>
      </c>
    </row>
    <row r="2708" spans="2:39" x14ac:dyDescent="0.25">
      <c r="B2708" s="3">
        <f t="shared" si="1316"/>
        <v>13450</v>
      </c>
      <c r="C2708" s="14">
        <f t="shared" si="1317"/>
        <v>224.16666666666666</v>
      </c>
      <c r="D2708" s="11">
        <f t="shared" si="1318"/>
        <v>1142.5965781581288</v>
      </c>
      <c r="E2708" s="11">
        <f t="shared" si="1304"/>
        <v>1021.3492294690712</v>
      </c>
      <c r="F2708" s="11">
        <f t="shared" si="1319"/>
        <v>560.14695930978223</v>
      </c>
      <c r="G2708" s="11">
        <f t="shared" si="1305"/>
        <v>856.14276538276715</v>
      </c>
      <c r="H2708" s="11">
        <f t="shared" si="1306"/>
        <v>720.0350532121314</v>
      </c>
      <c r="I2708" s="24">
        <f t="shared" si="1320"/>
        <v>560.14695930978223</v>
      </c>
      <c r="J2708" s="12">
        <f t="shared" si="1307"/>
        <v>0.16103097906317776</v>
      </c>
      <c r="K2708" s="24">
        <f t="shared" si="1308"/>
        <v>717.90593470865986</v>
      </c>
      <c r="L2708" s="12">
        <f t="shared" si="1321"/>
        <v>0.14034214191702654</v>
      </c>
      <c r="M2708" s="24">
        <f t="shared" si="1322"/>
        <v>856.14276538276715</v>
      </c>
      <c r="N2708" s="12">
        <f t="shared" si="1309"/>
        <v>0.56059324383280595</v>
      </c>
      <c r="O2708" s="24">
        <f t="shared" si="1310"/>
        <v>687.39736468580475</v>
      </c>
      <c r="P2708" s="12">
        <f t="shared" si="1323"/>
        <v>0.21148220735817128</v>
      </c>
      <c r="Q2708" s="24">
        <f t="shared" si="1324"/>
        <v>720.0350532121314</v>
      </c>
      <c r="R2708" s="12">
        <f t="shared" si="1311"/>
        <v>0.15250496905999211</v>
      </c>
      <c r="S2708" s="24">
        <f t="shared" si="1312"/>
        <v>1389.7427504533448</v>
      </c>
      <c r="T2708" s="12">
        <f t="shared" si="1325"/>
        <v>9.6453871568189617E-2</v>
      </c>
      <c r="W2708" s="24">
        <f t="shared" si="1326"/>
        <v>943.32530591120155</v>
      </c>
      <c r="X2708" s="24">
        <f t="shared" si="1327"/>
        <v>650</v>
      </c>
      <c r="Y2708" s="13">
        <f t="shared" si="1313"/>
        <v>0.32759942286384258</v>
      </c>
      <c r="Z2708" s="24">
        <f t="shared" si="1314"/>
        <v>1950.5980889467423</v>
      </c>
      <c r="AA2708" s="24">
        <f t="shared" si="1315"/>
        <v>17169.885910458823</v>
      </c>
      <c r="AB2708" s="24">
        <f t="shared" si="1328"/>
        <v>856.14276538276715</v>
      </c>
      <c r="AC2708" s="24">
        <f t="shared" si="1329"/>
        <v>720.0350532121314</v>
      </c>
      <c r="AE2708" s="14">
        <f t="shared" si="1330"/>
        <v>224.16666666666666</v>
      </c>
      <c r="AF2708" s="24">
        <f t="shared" si="1303"/>
        <v>500</v>
      </c>
      <c r="AG2708" s="3">
        <f t="shared" si="1331"/>
        <v>-1</v>
      </c>
      <c r="AH2708" s="3">
        <f>IF(AC2708&lt;=450,AthetaR30_0,IF(AC2708&gt;=650,AthetaR30_2,(IF(AC2708&lt;=550,AthetaR30_0+(AthetaR30_1-AthetaR30_0)/100*(AC2708-450),AthetaR30_1+(AthetaR30_2-AthetaR30_1)/100*(AC2708-450)))))</f>
        <v>0</v>
      </c>
      <c r="AI2708" s="3">
        <f>IF(AD2708&lt;=450,AthetaR60_0,IF(AD2708&gt;=650,AthetaR60_2,(IF(AD2708&lt;=550,AthetaR60_0+(AthetaR60_1-AthetaR60_0)/100*(AD2708-450),AthetaR60_1+(AthetaR60_2-AthetaR60_1)/100*(AD2708-450)))))</f>
        <v>0.5</v>
      </c>
      <c r="AJ2708" s="3">
        <f>IF(AE2708&lt;=450,AthetaR90_0,IF(AE2708&gt;=650,AthetaR90_2,(IF(AE2708&lt;=550,AthetaR90_0+(AthetaR90_1-AthetaR90_0)/100*(AE2708-450),AthetaR90_1+(AthetaR90_2-AthetaR90_1)/100*(AE2708-450)))))</f>
        <v>1.3</v>
      </c>
      <c r="AK2708" s="3">
        <f>IF(AF2708&lt;=450,AthetaR120_0,IF(AF2708&gt;=650,AthetaR120_2,(IF(AF2708&lt;=550,AthetaR120_0+(AthetaR120_1-AthetaR120_0)/100*(AF2708-450),AthetaR120_1+(AthetaR120_2-AthetaR120_1)/100*(AF2708-450)))))</f>
        <v>1.54</v>
      </c>
      <c r="AL2708" s="24">
        <f t="shared" si="1332"/>
        <v>856.14276538276715</v>
      </c>
      <c r="AM2708" s="14">
        <f t="shared" si="1333"/>
        <v>688.11407718892576</v>
      </c>
    </row>
    <row r="2709" spans="2:39" x14ac:dyDescent="0.25">
      <c r="B2709" s="3">
        <f t="shared" si="1316"/>
        <v>13455</v>
      </c>
      <c r="C2709" s="14">
        <f t="shared" si="1317"/>
        <v>224.25</v>
      </c>
      <c r="D2709" s="11">
        <f t="shared" si="1318"/>
        <v>1142.6522362554465</v>
      </c>
      <c r="E2709" s="11">
        <f t="shared" si="1304"/>
        <v>1021.5630278177233</v>
      </c>
      <c r="F2709" s="11">
        <f t="shared" si="1319"/>
        <v>560.28730145169925</v>
      </c>
      <c r="G2709" s="11">
        <f t="shared" si="1305"/>
        <v>856.35424759012528</v>
      </c>
      <c r="H2709" s="11">
        <f t="shared" si="1306"/>
        <v>720.1315070836996</v>
      </c>
      <c r="I2709" s="24">
        <f t="shared" si="1320"/>
        <v>560.28730145169925</v>
      </c>
      <c r="J2709" s="12">
        <f t="shared" si="1307"/>
        <v>0.16100046021981762</v>
      </c>
      <c r="K2709" s="24">
        <f t="shared" si="1308"/>
        <v>718.04201915673411</v>
      </c>
      <c r="L2709" s="12">
        <f t="shared" si="1321"/>
        <v>0.14029671210137032</v>
      </c>
      <c r="M2709" s="24">
        <f t="shared" si="1322"/>
        <v>856.35424759012528</v>
      </c>
      <c r="N2709" s="12">
        <f t="shared" si="1309"/>
        <v>0.56078923140580728</v>
      </c>
      <c r="O2709" s="24">
        <f t="shared" si="1310"/>
        <v>687.15712943582582</v>
      </c>
      <c r="P2709" s="12">
        <f t="shared" si="1323"/>
        <v>0.21142866130701468</v>
      </c>
      <c r="Q2709" s="24">
        <f t="shared" si="1324"/>
        <v>720.1315070836996</v>
      </c>
      <c r="R2709" s="12">
        <f t="shared" si="1311"/>
        <v>0.15207745894293043</v>
      </c>
      <c r="S2709" s="24">
        <f t="shared" si="1312"/>
        <v>1393.6495035649607</v>
      </c>
      <c r="T2709" s="12">
        <f t="shared" si="1325"/>
        <v>9.6187613446808387E-2</v>
      </c>
      <c r="W2709" s="24">
        <f t="shared" si="1326"/>
        <v>943.65290533406539</v>
      </c>
      <c r="X2709" s="24">
        <f t="shared" si="1327"/>
        <v>650</v>
      </c>
      <c r="Y2709" s="13">
        <f t="shared" si="1313"/>
        <v>0.32731072937946692</v>
      </c>
      <c r="Z2709" s="24">
        <f t="shared" si="1314"/>
        <v>1947.7530620914479</v>
      </c>
      <c r="AA2709" s="24">
        <f t="shared" si="1315"/>
        <v>17155.881215478585</v>
      </c>
      <c r="AB2709" s="24">
        <f t="shared" si="1328"/>
        <v>856.35424759012528</v>
      </c>
      <c r="AC2709" s="24">
        <f t="shared" si="1329"/>
        <v>720.1315070836996</v>
      </c>
      <c r="AE2709" s="14">
        <f t="shared" si="1330"/>
        <v>224.25</v>
      </c>
      <c r="AF2709" s="24">
        <f t="shared" si="1303"/>
        <v>500</v>
      </c>
      <c r="AG2709" s="3">
        <f t="shared" si="1331"/>
        <v>-1</v>
      </c>
      <c r="AH2709" s="3">
        <f>IF(AC2709&lt;=450,AthetaR30_0,IF(AC2709&gt;=650,AthetaR30_2,(IF(AC2709&lt;=550,AthetaR30_0+(AthetaR30_1-AthetaR30_0)/100*(AC2709-450),AthetaR30_1+(AthetaR30_2-AthetaR30_1)/100*(AC2709-450)))))</f>
        <v>0</v>
      </c>
      <c r="AI2709" s="3">
        <f>IF(AD2709&lt;=450,AthetaR60_0,IF(AD2709&gt;=650,AthetaR60_2,(IF(AD2709&lt;=550,AthetaR60_0+(AthetaR60_1-AthetaR60_0)/100*(AD2709-450),AthetaR60_1+(AthetaR60_2-AthetaR60_1)/100*(AD2709-450)))))</f>
        <v>0.5</v>
      </c>
      <c r="AJ2709" s="3">
        <f>IF(AE2709&lt;=450,AthetaR90_0,IF(AE2709&gt;=650,AthetaR90_2,(IF(AE2709&lt;=550,AthetaR90_0+(AthetaR90_1-AthetaR90_0)/100*(AE2709-450),AthetaR90_1+(AthetaR90_2-AthetaR90_1)/100*(AE2709-450)))))</f>
        <v>1.3</v>
      </c>
      <c r="AK2709" s="3">
        <f>IF(AF2709&lt;=450,AthetaR120_0,IF(AF2709&gt;=650,AthetaR120_2,(IF(AF2709&lt;=550,AthetaR120_0+(AthetaR120_1-AthetaR120_0)/100*(AF2709-450),AthetaR120_1+(AthetaR120_2-AthetaR120_1)/100*(AF2709-450)))))</f>
        <v>1.54</v>
      </c>
      <c r="AL2709" s="24">
        <f t="shared" si="1332"/>
        <v>856.35424759012528</v>
      </c>
      <c r="AM2709" s="14">
        <f t="shared" si="1333"/>
        <v>688.18266354967136</v>
      </c>
    </row>
    <row r="2710" spans="2:39" x14ac:dyDescent="0.25">
      <c r="B2710" s="3">
        <f t="shared" si="1316"/>
        <v>13460</v>
      </c>
      <c r="C2710" s="14">
        <f t="shared" si="1317"/>
        <v>224.33333333333334</v>
      </c>
      <c r="D2710" s="11">
        <f t="shared" si="1318"/>
        <v>1142.7078736850708</v>
      </c>
      <c r="E2710" s="11">
        <f t="shared" si="1304"/>
        <v>1021.7768261663755</v>
      </c>
      <c r="F2710" s="11">
        <f t="shared" si="1319"/>
        <v>560.42759816380067</v>
      </c>
      <c r="G2710" s="11">
        <f t="shared" si="1305"/>
        <v>856.56567625143225</v>
      </c>
      <c r="H2710" s="11">
        <f t="shared" si="1306"/>
        <v>720.22769469714638</v>
      </c>
      <c r="I2710" s="24">
        <f t="shared" si="1320"/>
        <v>560.42759816380067</v>
      </c>
      <c r="J2710" s="12">
        <f t="shared" si="1307"/>
        <v>0.16096994479971527</v>
      </c>
      <c r="K2710" s="24">
        <f t="shared" si="1308"/>
        <v>718.17813993314951</v>
      </c>
      <c r="L2710" s="12">
        <f t="shared" si="1321"/>
        <v>0.14025129763718083</v>
      </c>
      <c r="M2710" s="24">
        <f t="shared" si="1322"/>
        <v>856.56567625143225</v>
      </c>
      <c r="N2710" s="12">
        <f t="shared" si="1309"/>
        <v>0.56098464576967155</v>
      </c>
      <c r="O2710" s="24">
        <f t="shared" si="1310"/>
        <v>686.91776393030602</v>
      </c>
      <c r="P2710" s="12">
        <f t="shared" si="1323"/>
        <v>0.21137488276189495</v>
      </c>
      <c r="Q2710" s="24">
        <f t="shared" si="1324"/>
        <v>720.22769469714638</v>
      </c>
      <c r="R2710" s="12">
        <f t="shared" si="1311"/>
        <v>0.15164892680418815</v>
      </c>
      <c r="S2710" s="24">
        <f t="shared" si="1312"/>
        <v>1397.5877022387367</v>
      </c>
      <c r="T2710" s="12">
        <f t="shared" si="1325"/>
        <v>9.5920774132681921E-2</v>
      </c>
      <c r="W2710" s="24">
        <f t="shared" si="1326"/>
        <v>943.98021606344491</v>
      </c>
      <c r="X2710" s="24">
        <f t="shared" si="1327"/>
        <v>650</v>
      </c>
      <c r="Y2710" s="13">
        <f t="shared" si="1313"/>
        <v>0.32702268044772492</v>
      </c>
      <c r="Z2710" s="24">
        <f t="shared" si="1314"/>
        <v>1944.9152525732643</v>
      </c>
      <c r="AA2710" s="24">
        <f t="shared" si="1315"/>
        <v>17141.906922758397</v>
      </c>
      <c r="AB2710" s="24">
        <f t="shared" si="1328"/>
        <v>856.56567625143225</v>
      </c>
      <c r="AC2710" s="24">
        <f t="shared" si="1329"/>
        <v>720.22769469714638</v>
      </c>
      <c r="AE2710" s="14">
        <f t="shared" si="1330"/>
        <v>224.33333333333334</v>
      </c>
      <c r="AF2710" s="24">
        <f t="shared" si="1303"/>
        <v>500</v>
      </c>
      <c r="AG2710" s="3">
        <f t="shared" si="1331"/>
        <v>-1</v>
      </c>
      <c r="AH2710" s="3">
        <f>IF(AC2710&lt;=450,AthetaR30_0,IF(AC2710&gt;=650,AthetaR30_2,(IF(AC2710&lt;=550,AthetaR30_0+(AthetaR30_1-AthetaR30_0)/100*(AC2710-450),AthetaR30_1+(AthetaR30_2-AthetaR30_1)/100*(AC2710-450)))))</f>
        <v>0</v>
      </c>
      <c r="AI2710" s="3">
        <f>IF(AD2710&lt;=450,AthetaR60_0,IF(AD2710&gt;=650,AthetaR60_2,(IF(AD2710&lt;=550,AthetaR60_0+(AthetaR60_1-AthetaR60_0)/100*(AD2710-450),AthetaR60_1+(AthetaR60_2-AthetaR60_1)/100*(AD2710-450)))))</f>
        <v>0.5</v>
      </c>
      <c r="AJ2710" s="3">
        <f>IF(AE2710&lt;=450,AthetaR90_0,IF(AE2710&gt;=650,AthetaR90_2,(IF(AE2710&lt;=550,AthetaR90_0+(AthetaR90_1-AthetaR90_0)/100*(AE2710-450),AthetaR90_1+(AthetaR90_2-AthetaR90_1)/100*(AE2710-450)))))</f>
        <v>1.3</v>
      </c>
      <c r="AK2710" s="3">
        <f>IF(AF2710&lt;=450,AthetaR120_0,IF(AF2710&gt;=650,AthetaR120_2,(IF(AF2710&lt;=550,AthetaR120_0+(AthetaR120_1-AthetaR120_0)/100*(AF2710-450),AthetaR120_1+(AthetaR120_2-AthetaR120_1)/100*(AF2710-450)))))</f>
        <v>1.54</v>
      </c>
      <c r="AL2710" s="24">
        <f t="shared" si="1332"/>
        <v>856.56567625143225</v>
      </c>
      <c r="AM2710" s="14">
        <f t="shared" si="1333"/>
        <v>688.25100994649472</v>
      </c>
    </row>
    <row r="2711" spans="2:39" x14ac:dyDescent="0.25">
      <c r="B2711" s="3">
        <f t="shared" si="1316"/>
        <v>13465</v>
      </c>
      <c r="C2711" s="14">
        <f t="shared" si="1317"/>
        <v>224.41666666666666</v>
      </c>
      <c r="D2711" s="11">
        <f t="shared" si="1318"/>
        <v>1142.7634904623451</v>
      </c>
      <c r="E2711" s="11">
        <f t="shared" si="1304"/>
        <v>1021.9906245150274</v>
      </c>
      <c r="F2711" s="11">
        <f t="shared" si="1319"/>
        <v>560.56784946143785</v>
      </c>
      <c r="G2711" s="11">
        <f t="shared" si="1305"/>
        <v>856.77705113419415</v>
      </c>
      <c r="H2711" s="11">
        <f t="shared" si="1306"/>
        <v>720.32361547127903</v>
      </c>
      <c r="I2711" s="24">
        <f t="shared" si="1320"/>
        <v>560.56784946143785</v>
      </c>
      <c r="J2711" s="12">
        <f t="shared" si="1307"/>
        <v>0.16093943281146916</v>
      </c>
      <c r="K2711" s="24">
        <f t="shared" si="1308"/>
        <v>718.31429701150773</v>
      </c>
      <c r="L2711" s="12">
        <f t="shared" si="1321"/>
        <v>0.14020589852789003</v>
      </c>
      <c r="M2711" s="24">
        <f t="shared" si="1322"/>
        <v>856.77705113419415</v>
      </c>
      <c r="N2711" s="12">
        <f t="shared" si="1309"/>
        <v>0.56117948920269922</v>
      </c>
      <c r="O2711" s="24">
        <f t="shared" si="1310"/>
        <v>686.67926373935632</v>
      </c>
      <c r="P2711" s="12">
        <f t="shared" si="1323"/>
        <v>0.21132087302225588</v>
      </c>
      <c r="Q2711" s="24">
        <f t="shared" si="1324"/>
        <v>720.32361547127903</v>
      </c>
      <c r="R2711" s="12">
        <f t="shared" si="1311"/>
        <v>0.1512193765269349</v>
      </c>
      <c r="S2711" s="24">
        <f t="shared" si="1312"/>
        <v>1401.5576576688559</v>
      </c>
      <c r="T2711" s="12">
        <f t="shared" si="1325"/>
        <v>9.5653355304479049E-2</v>
      </c>
      <c r="W2711" s="24">
        <f t="shared" si="1326"/>
        <v>944.30723874389264</v>
      </c>
      <c r="X2711" s="24">
        <f t="shared" si="1327"/>
        <v>650</v>
      </c>
      <c r="Y2711" s="13">
        <f t="shared" si="1313"/>
        <v>0.32673527563337335</v>
      </c>
      <c r="Z2711" s="24">
        <f t="shared" si="1314"/>
        <v>1942.08464427837</v>
      </c>
      <c r="AA2711" s="24">
        <f t="shared" si="1315"/>
        <v>17127.963023008917</v>
      </c>
      <c r="AB2711" s="24">
        <f t="shared" si="1328"/>
        <v>856.77705113419415</v>
      </c>
      <c r="AC2711" s="24">
        <f t="shared" si="1329"/>
        <v>720.32361547127903</v>
      </c>
      <c r="AE2711" s="14">
        <f t="shared" si="1330"/>
        <v>224.41666666666666</v>
      </c>
      <c r="AF2711" s="24">
        <f t="shared" si="1303"/>
        <v>500</v>
      </c>
      <c r="AG2711" s="3">
        <f t="shared" si="1331"/>
        <v>-1</v>
      </c>
      <c r="AH2711" s="3">
        <f>IF(AC2711&lt;=450,AthetaR30_0,IF(AC2711&gt;=650,AthetaR30_2,(IF(AC2711&lt;=550,AthetaR30_0+(AthetaR30_1-AthetaR30_0)/100*(AC2711-450),AthetaR30_1+(AthetaR30_2-AthetaR30_1)/100*(AC2711-450)))))</f>
        <v>0</v>
      </c>
      <c r="AI2711" s="3">
        <f>IF(AD2711&lt;=450,AthetaR60_0,IF(AD2711&gt;=650,AthetaR60_2,(IF(AD2711&lt;=550,AthetaR60_0+(AthetaR60_1-AthetaR60_0)/100*(AD2711-450),AthetaR60_1+(AthetaR60_2-AthetaR60_1)/100*(AD2711-450)))))</f>
        <v>0.5</v>
      </c>
      <c r="AJ2711" s="3">
        <f>IF(AE2711&lt;=450,AthetaR90_0,IF(AE2711&gt;=650,AthetaR90_2,(IF(AE2711&lt;=550,AthetaR90_0+(AthetaR90_1-AthetaR90_0)/100*(AE2711-450),AthetaR90_1+(AthetaR90_2-AthetaR90_1)/100*(AE2711-450)))))</f>
        <v>1.3</v>
      </c>
      <c r="AK2711" s="3">
        <f>IF(AF2711&lt;=450,AthetaR120_0,IF(AF2711&gt;=650,AthetaR120_2,(IF(AF2711&lt;=550,AthetaR120_0+(AthetaR120_1-AthetaR120_0)/100*(AF2711-450),AthetaR120_1+(AthetaR120_2-AthetaR120_1)/100*(AF2711-450)))))</f>
        <v>1.54</v>
      </c>
      <c r="AL2711" s="24">
        <f t="shared" si="1332"/>
        <v>856.77705113419415</v>
      </c>
      <c r="AM2711" s="14">
        <f t="shared" si="1333"/>
        <v>688.31911581207282</v>
      </c>
    </row>
    <row r="2712" spans="2:39" x14ac:dyDescent="0.25">
      <c r="B2712" s="3">
        <f t="shared" si="1316"/>
        <v>13470</v>
      </c>
      <c r="C2712" s="14">
        <f t="shared" si="1317"/>
        <v>224.5</v>
      </c>
      <c r="D2712" s="11">
        <f t="shared" si="1318"/>
        <v>1142.8190866025959</v>
      </c>
      <c r="E2712" s="11">
        <f t="shared" si="1304"/>
        <v>1022.2044228636796</v>
      </c>
      <c r="F2712" s="11">
        <f t="shared" si="1319"/>
        <v>560.70805535996578</v>
      </c>
      <c r="G2712" s="11">
        <f t="shared" si="1305"/>
        <v>856.98837200721641</v>
      </c>
      <c r="H2712" s="11">
        <f t="shared" si="1306"/>
        <v>720.41926882658356</v>
      </c>
      <c r="I2712" s="24">
        <f t="shared" si="1320"/>
        <v>560.70805535996578</v>
      </c>
      <c r="J2712" s="12">
        <f t="shared" si="1307"/>
        <v>0.16090892426366749</v>
      </c>
      <c r="K2712" s="24">
        <f t="shared" si="1308"/>
        <v>718.45049036540217</v>
      </c>
      <c r="L2712" s="12">
        <f t="shared" si="1321"/>
        <v>0.14016051477690614</v>
      </c>
      <c r="M2712" s="24">
        <f t="shared" si="1322"/>
        <v>856.98837200721641</v>
      </c>
      <c r="N2712" s="12">
        <f t="shared" si="1309"/>
        <v>0.56137376397222583</v>
      </c>
      <c r="O2712" s="24">
        <f t="shared" si="1310"/>
        <v>686.44162446181383</v>
      </c>
      <c r="P2712" s="12">
        <f t="shared" si="1323"/>
        <v>0.21126663338092078</v>
      </c>
      <c r="Q2712" s="24">
        <f t="shared" si="1324"/>
        <v>720.41926882658356</v>
      </c>
      <c r="R2712" s="12">
        <f t="shared" si="1311"/>
        <v>0.15078881209779199</v>
      </c>
      <c r="S2712" s="24">
        <f t="shared" si="1312"/>
        <v>1405.55968450619</v>
      </c>
      <c r="T2712" s="12">
        <f t="shared" si="1325"/>
        <v>9.538535869915564E-2</v>
      </c>
      <c r="W2712" s="24">
        <f t="shared" si="1326"/>
        <v>944.63397401952602</v>
      </c>
      <c r="X2712" s="24">
        <f t="shared" si="1327"/>
        <v>650</v>
      </c>
      <c r="Y2712" s="13">
        <f t="shared" si="1313"/>
        <v>0.32644851449608081</v>
      </c>
      <c r="Z2712" s="24">
        <f t="shared" si="1314"/>
        <v>1939.2612211038397</v>
      </c>
      <c r="AA2712" s="24">
        <f t="shared" si="1315"/>
        <v>17114.049506632939</v>
      </c>
      <c r="AB2712" s="24">
        <f t="shared" si="1328"/>
        <v>856.98837200721641</v>
      </c>
      <c r="AC2712" s="24">
        <f t="shared" si="1329"/>
        <v>720.41926882658356</v>
      </c>
      <c r="AE2712" s="14">
        <f t="shared" si="1330"/>
        <v>224.5</v>
      </c>
      <c r="AF2712" s="24">
        <f t="shared" si="1303"/>
        <v>500</v>
      </c>
      <c r="AG2712" s="3">
        <f t="shared" si="1331"/>
        <v>-1</v>
      </c>
      <c r="AH2712" s="3">
        <f>IF(AC2712&lt;=450,AthetaR30_0,IF(AC2712&gt;=650,AthetaR30_2,(IF(AC2712&lt;=550,AthetaR30_0+(AthetaR30_1-AthetaR30_0)/100*(AC2712-450),AthetaR30_1+(AthetaR30_2-AthetaR30_1)/100*(AC2712-450)))))</f>
        <v>0</v>
      </c>
      <c r="AI2712" s="3">
        <f>IF(AD2712&lt;=450,AthetaR60_0,IF(AD2712&gt;=650,AthetaR60_2,(IF(AD2712&lt;=550,AthetaR60_0+(AthetaR60_1-AthetaR60_0)/100*(AD2712-450),AthetaR60_1+(AthetaR60_2-AthetaR60_1)/100*(AD2712-450)))))</f>
        <v>0.5</v>
      </c>
      <c r="AJ2712" s="3">
        <f>IF(AE2712&lt;=450,AthetaR90_0,IF(AE2712&gt;=650,AthetaR90_2,(IF(AE2712&lt;=550,AthetaR90_0+(AthetaR90_1-AthetaR90_0)/100*(AE2712-450),AthetaR90_1+(AthetaR90_2-AthetaR90_1)/100*(AE2712-450)))))</f>
        <v>1.3</v>
      </c>
      <c r="AK2712" s="3">
        <f>IF(AF2712&lt;=450,AthetaR120_0,IF(AF2712&gt;=650,AthetaR120_2,(IF(AF2712&lt;=550,AthetaR120_0+(AthetaR120_1-AthetaR120_0)/100*(AF2712-450),AthetaR120_1+(AthetaR120_2-AthetaR120_1)/100*(AF2712-450)))))</f>
        <v>1.54</v>
      </c>
      <c r="AL2712" s="24">
        <f t="shared" si="1332"/>
        <v>856.98837200721641</v>
      </c>
      <c r="AM2712" s="14">
        <f t="shared" si="1333"/>
        <v>688.38698058072305</v>
      </c>
    </row>
    <row r="2713" spans="2:39" x14ac:dyDescent="0.25">
      <c r="B2713" s="3">
        <f t="shared" si="1316"/>
        <v>13475</v>
      </c>
      <c r="C2713" s="14">
        <f t="shared" si="1317"/>
        <v>224.58333333333334</v>
      </c>
      <c r="D2713" s="11">
        <f t="shared" si="1318"/>
        <v>1142.8746621211324</v>
      </c>
      <c r="E2713" s="11">
        <f t="shared" si="1304"/>
        <v>1022.4182212123317</v>
      </c>
      <c r="F2713" s="11">
        <f t="shared" si="1319"/>
        <v>560.84821587474266</v>
      </c>
      <c r="G2713" s="11">
        <f t="shared" si="1305"/>
        <v>857.1996386405973</v>
      </c>
      <c r="H2713" s="11">
        <f t="shared" si="1306"/>
        <v>720.51465418528267</v>
      </c>
      <c r="I2713" s="24">
        <f t="shared" si="1320"/>
        <v>560.84821587474266</v>
      </c>
      <c r="J2713" s="12">
        <f t="shared" si="1307"/>
        <v>0.16087841916488788</v>
      </c>
      <c r="K2713" s="24">
        <f t="shared" si="1308"/>
        <v>718.5867199684194</v>
      </c>
      <c r="L2713" s="12">
        <f t="shared" si="1321"/>
        <v>0.14011514638763145</v>
      </c>
      <c r="M2713" s="24">
        <f t="shared" si="1322"/>
        <v>857.1996386405973</v>
      </c>
      <c r="N2713" s="12">
        <f t="shared" si="1309"/>
        <v>0.56156747233468018</v>
      </c>
      <c r="O2713" s="24">
        <f t="shared" si="1310"/>
        <v>686.2048417250179</v>
      </c>
      <c r="P2713" s="12">
        <f t="shared" si="1323"/>
        <v>0.21121216512419505</v>
      </c>
      <c r="Q2713" s="24">
        <f t="shared" si="1324"/>
        <v>720.51465418528267</v>
      </c>
      <c r="R2713" s="12">
        <f t="shared" si="1311"/>
        <v>0.15035723760768355</v>
      </c>
      <c r="S2713" s="24">
        <f t="shared" si="1312"/>
        <v>1409.5941008988382</v>
      </c>
      <c r="T2713" s="12">
        <f t="shared" si="1325"/>
        <v>9.5116786112549409E-2</v>
      </c>
      <c r="W2713" s="24">
        <f t="shared" si="1326"/>
        <v>944.96042253402209</v>
      </c>
      <c r="X2713" s="24">
        <f t="shared" si="1327"/>
        <v>650</v>
      </c>
      <c r="Y2713" s="13">
        <f t="shared" si="1313"/>
        <v>0.32616239659044322</v>
      </c>
      <c r="Z2713" s="24">
        <f t="shared" si="1314"/>
        <v>1936.4449669577398</v>
      </c>
      <c r="AA2713" s="24">
        <f t="shared" si="1315"/>
        <v>17100.166363726192</v>
      </c>
      <c r="AB2713" s="24">
        <f t="shared" si="1328"/>
        <v>857.1996386405973</v>
      </c>
      <c r="AC2713" s="24">
        <f t="shared" si="1329"/>
        <v>720.51465418528267</v>
      </c>
      <c r="AE2713" s="14">
        <f t="shared" si="1330"/>
        <v>224.58333333333334</v>
      </c>
      <c r="AF2713" s="24">
        <f t="shared" si="1303"/>
        <v>500</v>
      </c>
      <c r="AG2713" s="3">
        <f t="shared" si="1331"/>
        <v>-1</v>
      </c>
      <c r="AH2713" s="3">
        <f>IF(AC2713&lt;=450,AthetaR30_0,IF(AC2713&gt;=650,AthetaR30_2,(IF(AC2713&lt;=550,AthetaR30_0+(AthetaR30_1-AthetaR30_0)/100*(AC2713-450),AthetaR30_1+(AthetaR30_2-AthetaR30_1)/100*(AC2713-450)))))</f>
        <v>0</v>
      </c>
      <c r="AI2713" s="3">
        <f>IF(AD2713&lt;=450,AthetaR60_0,IF(AD2713&gt;=650,AthetaR60_2,(IF(AD2713&lt;=550,AthetaR60_0+(AthetaR60_1-AthetaR60_0)/100*(AD2713-450),AthetaR60_1+(AthetaR60_2-AthetaR60_1)/100*(AD2713-450)))))</f>
        <v>0.5</v>
      </c>
      <c r="AJ2713" s="3">
        <f>IF(AE2713&lt;=450,AthetaR90_0,IF(AE2713&gt;=650,AthetaR90_2,(IF(AE2713&lt;=550,AthetaR90_0+(AthetaR90_1-AthetaR90_0)/100*(AE2713-450),AthetaR90_1+(AthetaR90_2-AthetaR90_1)/100*(AE2713-450)))))</f>
        <v>1.3</v>
      </c>
      <c r="AK2713" s="3">
        <f>IF(AF2713&lt;=450,AthetaR120_0,IF(AF2713&gt;=650,AthetaR120_2,(IF(AF2713&lt;=550,AthetaR120_0+(AthetaR120_1-AthetaR120_0)/100*(AF2713-450),AthetaR120_1+(AthetaR120_2-AthetaR120_1)/100*(AF2713-450)))))</f>
        <v>1.54</v>
      </c>
      <c r="AL2713" s="24">
        <f t="shared" si="1332"/>
        <v>857.1996386405973</v>
      </c>
      <c r="AM2713" s="14">
        <f t="shared" si="1333"/>
        <v>688.45460368845886</v>
      </c>
    </row>
    <row r="2714" spans="2:39" x14ac:dyDescent="0.25">
      <c r="B2714" s="3">
        <f t="shared" si="1316"/>
        <v>13480</v>
      </c>
      <c r="C2714" s="14">
        <f t="shared" si="1317"/>
        <v>224.66666666666666</v>
      </c>
      <c r="D2714" s="11">
        <f t="shared" si="1318"/>
        <v>1142.9302170332471</v>
      </c>
      <c r="E2714" s="11">
        <f t="shared" si="1304"/>
        <v>1022.6320195609837</v>
      </c>
      <c r="F2714" s="11">
        <f t="shared" si="1319"/>
        <v>560.98833102113031</v>
      </c>
      <c r="G2714" s="11">
        <f t="shared" si="1305"/>
        <v>857.41085080572145</v>
      </c>
      <c r="H2714" s="11">
        <f t="shared" si="1306"/>
        <v>720.60977097139516</v>
      </c>
      <c r="I2714" s="24">
        <f t="shared" si="1320"/>
        <v>560.98833102113031</v>
      </c>
      <c r="J2714" s="12">
        <f t="shared" si="1307"/>
        <v>0.16084791752369768</v>
      </c>
      <c r="K2714" s="24">
        <f t="shared" si="1308"/>
        <v>718.72298579413814</v>
      </c>
      <c r="L2714" s="12">
        <f t="shared" si="1321"/>
        <v>0.14006979336343317</v>
      </c>
      <c r="M2714" s="24">
        <f t="shared" si="1322"/>
        <v>857.41085080572145</v>
      </c>
      <c r="N2714" s="12">
        <f t="shared" si="1309"/>
        <v>0.56176061653564224</v>
      </c>
      <c r="O2714" s="24">
        <f t="shared" si="1310"/>
        <v>685.96891118458836</v>
      </c>
      <c r="P2714" s="12">
        <f t="shared" si="1323"/>
        <v>0.21115746953179768</v>
      </c>
      <c r="Q2714" s="24">
        <f t="shared" si="1324"/>
        <v>720.60977097139516</v>
      </c>
      <c r="R2714" s="12">
        <f t="shared" si="1311"/>
        <v>0.14992465725267762</v>
      </c>
      <c r="S2714" s="24">
        <f t="shared" si="1312"/>
        <v>1413.6612285331767</v>
      </c>
      <c r="T2714" s="12">
        <f t="shared" si="1325"/>
        <v>9.4847639399926034E-2</v>
      </c>
      <c r="W2714" s="24">
        <f t="shared" si="1326"/>
        <v>945.28658493061255</v>
      </c>
      <c r="X2714" s="24">
        <f t="shared" si="1327"/>
        <v>650</v>
      </c>
      <c r="Y2714" s="13">
        <f t="shared" si="1313"/>
        <v>0.32587692146602099</v>
      </c>
      <c r="Z2714" s="24">
        <f t="shared" si="1314"/>
        <v>1933.6358657592796</v>
      </c>
      <c r="AA2714" s="24">
        <f t="shared" si="1315"/>
        <v>17086.313584079362</v>
      </c>
      <c r="AB2714" s="24">
        <f t="shared" si="1328"/>
        <v>857.41085080572145</v>
      </c>
      <c r="AC2714" s="24">
        <f t="shared" si="1329"/>
        <v>720.60977097139516</v>
      </c>
      <c r="AE2714" s="14">
        <f t="shared" si="1330"/>
        <v>224.66666666666666</v>
      </c>
      <c r="AF2714" s="24">
        <f t="shared" si="1303"/>
        <v>500</v>
      </c>
      <c r="AG2714" s="3">
        <f t="shared" si="1331"/>
        <v>-1</v>
      </c>
      <c r="AH2714" s="3">
        <f>IF(AC2714&lt;=450,AthetaR30_0,IF(AC2714&gt;=650,AthetaR30_2,(IF(AC2714&lt;=550,AthetaR30_0+(AthetaR30_1-AthetaR30_0)/100*(AC2714-450),AthetaR30_1+(AthetaR30_2-AthetaR30_1)/100*(AC2714-450)))))</f>
        <v>0</v>
      </c>
      <c r="AI2714" s="3">
        <f>IF(AD2714&lt;=450,AthetaR60_0,IF(AD2714&gt;=650,AthetaR60_2,(IF(AD2714&lt;=550,AthetaR60_0+(AthetaR60_1-AthetaR60_0)/100*(AD2714-450),AthetaR60_1+(AthetaR60_2-AthetaR60_1)/100*(AD2714-450)))))</f>
        <v>0.5</v>
      </c>
      <c r="AJ2714" s="3">
        <f>IF(AE2714&lt;=450,AthetaR90_0,IF(AE2714&gt;=650,AthetaR90_2,(IF(AE2714&lt;=550,AthetaR90_0+(AthetaR90_1-AthetaR90_0)/100*(AE2714-450),AthetaR90_1+(AthetaR90_2-AthetaR90_1)/100*(AE2714-450)))))</f>
        <v>1.3</v>
      </c>
      <c r="AK2714" s="3">
        <f>IF(AF2714&lt;=450,AthetaR120_0,IF(AF2714&gt;=650,AthetaR120_2,(IF(AF2714&lt;=550,AthetaR120_0+(AthetaR120_1-AthetaR120_0)/100*(AF2714-450),AthetaR120_1+(AthetaR120_2-AthetaR120_1)/100*(AF2714-450)))))</f>
        <v>1.54</v>
      </c>
      <c r="AL2714" s="24">
        <f t="shared" si="1332"/>
        <v>857.41085080572145</v>
      </c>
      <c r="AM2714" s="14">
        <f t="shared" si="1333"/>
        <v>688.52198457304678</v>
      </c>
    </row>
    <row r="2715" spans="2:39" x14ac:dyDescent="0.25">
      <c r="B2715" s="3">
        <f t="shared" si="1316"/>
        <v>13485</v>
      </c>
      <c r="C2715" s="14">
        <f t="shared" si="1317"/>
        <v>224.75</v>
      </c>
      <c r="D2715" s="11">
        <f t="shared" si="1318"/>
        <v>1142.9857513542152</v>
      </c>
      <c r="E2715" s="11">
        <f t="shared" si="1304"/>
        <v>1022.8458179096358</v>
      </c>
      <c r="F2715" s="11">
        <f t="shared" si="1319"/>
        <v>561.12840081449372</v>
      </c>
      <c r="G2715" s="11">
        <f t="shared" si="1305"/>
        <v>857.62200827525328</v>
      </c>
      <c r="H2715" s="11">
        <f t="shared" si="1306"/>
        <v>720.70461861079514</v>
      </c>
      <c r="I2715" s="24">
        <f t="shared" si="1320"/>
        <v>561.12840081449372</v>
      </c>
      <c r="J2715" s="12">
        <f t="shared" si="1307"/>
        <v>0.16081741934865393</v>
      </c>
      <c r="K2715" s="24">
        <f t="shared" si="1308"/>
        <v>718.85928781612984</v>
      </c>
      <c r="L2715" s="12">
        <f t="shared" si="1321"/>
        <v>0.14002445570768368</v>
      </c>
      <c r="M2715" s="24">
        <f t="shared" si="1322"/>
        <v>857.62200827525328</v>
      </c>
      <c r="N2715" s="12">
        <f t="shared" si="1309"/>
        <v>0.56195319880990147</v>
      </c>
      <c r="O2715" s="24">
        <f t="shared" si="1310"/>
        <v>685.73382852420536</v>
      </c>
      <c r="P2715" s="12">
        <f t="shared" si="1323"/>
        <v>0.2111025478770413</v>
      </c>
      <c r="Q2715" s="24">
        <f t="shared" si="1324"/>
        <v>720.70461861079514</v>
      </c>
      <c r="R2715" s="12">
        <f t="shared" si="1311"/>
        <v>0.14949107533482381</v>
      </c>
      <c r="S2715" s="24">
        <f t="shared" si="1312"/>
        <v>1417.7613926753513</v>
      </c>
      <c r="T2715" s="12">
        <f t="shared" si="1325"/>
        <v>9.4577920476590235E-2</v>
      </c>
      <c r="W2715" s="24">
        <f t="shared" si="1326"/>
        <v>945.61246185207858</v>
      </c>
      <c r="X2715" s="24">
        <f t="shared" si="1327"/>
        <v>650</v>
      </c>
      <c r="Y2715" s="13">
        <f t="shared" si="1313"/>
        <v>0.3255920886673615</v>
      </c>
      <c r="Z2715" s="24">
        <f t="shared" si="1314"/>
        <v>1930.8339014389303</v>
      </c>
      <c r="AA2715" s="24">
        <f t="shared" si="1315"/>
        <v>17072.491157179284</v>
      </c>
      <c r="AB2715" s="24">
        <f t="shared" si="1328"/>
        <v>857.62200827525328</v>
      </c>
      <c r="AC2715" s="24">
        <f t="shared" si="1329"/>
        <v>720.70461861079514</v>
      </c>
      <c r="AE2715" s="14">
        <f t="shared" si="1330"/>
        <v>224.75</v>
      </c>
      <c r="AF2715" s="24">
        <f t="shared" si="1303"/>
        <v>500</v>
      </c>
      <c r="AG2715" s="3">
        <f t="shared" si="1331"/>
        <v>-1</v>
      </c>
      <c r="AH2715" s="3">
        <f>IF(AC2715&lt;=450,AthetaR30_0,IF(AC2715&gt;=650,AthetaR30_2,(IF(AC2715&lt;=550,AthetaR30_0+(AthetaR30_1-AthetaR30_0)/100*(AC2715-450),AthetaR30_1+(AthetaR30_2-AthetaR30_1)/100*(AC2715-450)))))</f>
        <v>0</v>
      </c>
      <c r="AI2715" s="3">
        <f>IF(AD2715&lt;=450,AthetaR60_0,IF(AD2715&gt;=650,AthetaR60_2,(IF(AD2715&lt;=550,AthetaR60_0+(AthetaR60_1-AthetaR60_0)/100*(AD2715-450),AthetaR60_1+(AthetaR60_2-AthetaR60_1)/100*(AD2715-450)))))</f>
        <v>0.5</v>
      </c>
      <c r="AJ2715" s="3">
        <f>IF(AE2715&lt;=450,AthetaR90_0,IF(AE2715&gt;=650,AthetaR90_2,(IF(AE2715&lt;=550,AthetaR90_0+(AthetaR90_1-AthetaR90_0)/100*(AE2715-450),AthetaR90_1+(AthetaR90_2-AthetaR90_1)/100*(AE2715-450)))))</f>
        <v>1.3</v>
      </c>
      <c r="AK2715" s="3">
        <f>IF(AF2715&lt;=450,AthetaR120_0,IF(AF2715&gt;=650,AthetaR120_2,(IF(AF2715&lt;=550,AthetaR120_0+(AthetaR120_1-AthetaR120_0)/100*(AF2715-450),AthetaR120_1+(AthetaR120_2-AthetaR120_1)/100*(AF2715-450)))))</f>
        <v>1.54</v>
      </c>
      <c r="AL2715" s="24">
        <f t="shared" si="1332"/>
        <v>857.62200827525328</v>
      </c>
      <c r="AM2715" s="14">
        <f t="shared" si="1333"/>
        <v>688.58912267406322</v>
      </c>
    </row>
    <row r="2716" spans="2:39" x14ac:dyDescent="0.25">
      <c r="B2716" s="3">
        <f t="shared" si="1316"/>
        <v>13490</v>
      </c>
      <c r="C2716" s="14">
        <f t="shared" si="1317"/>
        <v>224.83333333333334</v>
      </c>
      <c r="D2716" s="11">
        <f t="shared" si="1318"/>
        <v>1143.0412650992948</v>
      </c>
      <c r="E2716" s="11">
        <f t="shared" si="1304"/>
        <v>1023.0596162582879</v>
      </c>
      <c r="F2716" s="11">
        <f t="shared" si="1319"/>
        <v>561.26842527020142</v>
      </c>
      <c r="G2716" s="11">
        <f t="shared" si="1305"/>
        <v>857.83311082313037</v>
      </c>
      <c r="H2716" s="11">
        <f t="shared" si="1306"/>
        <v>720.79919653127172</v>
      </c>
      <c r="I2716" s="24">
        <f t="shared" si="1320"/>
        <v>561.26842527020142</v>
      </c>
      <c r="J2716" s="12">
        <f t="shared" si="1307"/>
        <v>0.16078692464830333</v>
      </c>
      <c r="K2716" s="24">
        <f t="shared" si="1308"/>
        <v>718.99562600795821</v>
      </c>
      <c r="L2716" s="12">
        <f t="shared" si="1321"/>
        <v>0.13997913342372037</v>
      </c>
      <c r="M2716" s="24">
        <f t="shared" si="1322"/>
        <v>857.83311082313037</v>
      </c>
      <c r="N2716" s="12">
        <f t="shared" si="1309"/>
        <v>0.56214522138151335</v>
      </c>
      <c r="O2716" s="24">
        <f t="shared" si="1310"/>
        <v>685.49958945539152</v>
      </c>
      <c r="P2716" s="12">
        <f t="shared" si="1323"/>
        <v>0.21104740142672443</v>
      </c>
      <c r="Q2716" s="24">
        <f t="shared" si="1324"/>
        <v>720.79919653127172</v>
      </c>
      <c r="R2716" s="12">
        <f t="shared" si="1311"/>
        <v>0.14905649626298287</v>
      </c>
      <c r="S2716" s="24">
        <f t="shared" si="1312"/>
        <v>1421.8949222132637</v>
      </c>
      <c r="T2716" s="12">
        <f t="shared" si="1325"/>
        <v>9.43076313184186E-2</v>
      </c>
      <c r="W2716" s="24">
        <f t="shared" si="1326"/>
        <v>945.93805394074593</v>
      </c>
      <c r="X2716" s="24">
        <f t="shared" si="1327"/>
        <v>650</v>
      </c>
      <c r="Y2716" s="13">
        <f t="shared" si="1313"/>
        <v>0.32530789773402452</v>
      </c>
      <c r="Z2716" s="24">
        <f t="shared" si="1314"/>
        <v>1928.0390579385482</v>
      </c>
      <c r="AA2716" s="24">
        <f t="shared" si="1315"/>
        <v>17058.699072210304</v>
      </c>
      <c r="AB2716" s="24">
        <f t="shared" si="1328"/>
        <v>857.83311082313037</v>
      </c>
      <c r="AC2716" s="24">
        <f t="shared" si="1329"/>
        <v>720.79919653127172</v>
      </c>
      <c r="AE2716" s="14">
        <f t="shared" si="1330"/>
        <v>224.83333333333334</v>
      </c>
      <c r="AF2716" s="24">
        <f t="shared" si="1303"/>
        <v>500</v>
      </c>
      <c r="AG2716" s="3">
        <f t="shared" si="1331"/>
        <v>-1</v>
      </c>
      <c r="AH2716" s="3">
        <f>IF(AC2716&lt;=450,AthetaR30_0,IF(AC2716&gt;=650,AthetaR30_2,(IF(AC2716&lt;=550,AthetaR30_0+(AthetaR30_1-AthetaR30_0)/100*(AC2716-450),AthetaR30_1+(AthetaR30_2-AthetaR30_1)/100*(AC2716-450)))))</f>
        <v>0</v>
      </c>
      <c r="AI2716" s="3">
        <f>IF(AD2716&lt;=450,AthetaR60_0,IF(AD2716&gt;=650,AthetaR60_2,(IF(AD2716&lt;=550,AthetaR60_0+(AthetaR60_1-AthetaR60_0)/100*(AD2716-450),AthetaR60_1+(AthetaR60_2-AthetaR60_1)/100*(AD2716-450)))))</f>
        <v>0.5</v>
      </c>
      <c r="AJ2716" s="3">
        <f>IF(AE2716&lt;=450,AthetaR90_0,IF(AE2716&gt;=650,AthetaR90_2,(IF(AE2716&lt;=550,AthetaR90_0+(AthetaR90_1-AthetaR90_0)/100*(AE2716-450),AthetaR90_1+(AthetaR90_2-AthetaR90_1)/100*(AE2716-450)))))</f>
        <v>1.3</v>
      </c>
      <c r="AK2716" s="3">
        <f>IF(AF2716&lt;=450,AthetaR120_0,IF(AF2716&gt;=650,AthetaR120_2,(IF(AF2716&lt;=550,AthetaR120_0+(AthetaR120_1-AthetaR120_0)/100*(AF2716-450),AthetaR120_1+(AthetaR120_2-AthetaR120_1)/100*(AF2716-450)))))</f>
        <v>1.54</v>
      </c>
      <c r="AL2716" s="24">
        <f t="shared" si="1332"/>
        <v>857.83311082313037</v>
      </c>
      <c r="AM2716" s="14">
        <f t="shared" si="1333"/>
        <v>688.65601743295088</v>
      </c>
    </row>
    <row r="2717" spans="2:39" x14ac:dyDescent="0.25">
      <c r="B2717" s="3">
        <f t="shared" si="1316"/>
        <v>13495</v>
      </c>
      <c r="C2717" s="14">
        <f t="shared" si="1317"/>
        <v>224.91666666666666</v>
      </c>
      <c r="D2717" s="11">
        <f t="shared" si="1318"/>
        <v>1143.0967582837279</v>
      </c>
      <c r="E2717" s="11">
        <f t="shared" si="1304"/>
        <v>1023.2734146069399</v>
      </c>
      <c r="F2717" s="11">
        <f t="shared" si="1319"/>
        <v>561.40840440362513</v>
      </c>
      <c r="G2717" s="11">
        <f t="shared" si="1305"/>
        <v>858.04415822455712</v>
      </c>
      <c r="H2717" s="11">
        <f t="shared" si="1306"/>
        <v>720.89350416259015</v>
      </c>
      <c r="I2717" s="24">
        <f t="shared" si="1320"/>
        <v>561.40840440362513</v>
      </c>
      <c r="J2717" s="12">
        <f t="shared" si="1307"/>
        <v>0.16075643343118221</v>
      </c>
      <c r="K2717" s="24">
        <f t="shared" si="1308"/>
        <v>719.1320003431797</v>
      </c>
      <c r="L2717" s="12">
        <f t="shared" si="1321"/>
        <v>0.13993382651486411</v>
      </c>
      <c r="M2717" s="24">
        <f t="shared" si="1322"/>
        <v>858.04415822455712</v>
      </c>
      <c r="N2717" s="12">
        <f t="shared" si="1309"/>
        <v>0.56233668646385715</v>
      </c>
      <c r="O2717" s="24">
        <f t="shared" si="1310"/>
        <v>685.26618971729681</v>
      </c>
      <c r="P2717" s="12">
        <f t="shared" si="1323"/>
        <v>0.21099203144123294</v>
      </c>
      <c r="Q2717" s="24">
        <f t="shared" si="1324"/>
        <v>720.89350416259015</v>
      </c>
      <c r="R2717" s="12">
        <f t="shared" si="1311"/>
        <v>0.14862092455364553</v>
      </c>
      <c r="S2717" s="24">
        <f t="shared" si="1312"/>
        <v>1426.0621496990743</v>
      </c>
      <c r="T2717" s="12">
        <f t="shared" si="1325"/>
        <v>9.4036773962442741E-2</v>
      </c>
      <c r="W2717" s="24">
        <f t="shared" si="1326"/>
        <v>946.26336183847991</v>
      </c>
      <c r="X2717" s="24">
        <f t="shared" si="1327"/>
        <v>650</v>
      </c>
      <c r="Y2717" s="13">
        <f t="shared" si="1313"/>
        <v>0.3250243482006146</v>
      </c>
      <c r="Z2717" s="24">
        <f t="shared" si="1314"/>
        <v>1925.2513192115002</v>
      </c>
      <c r="AA2717" s="24">
        <f t="shared" si="1315"/>
        <v>17044.937318056054</v>
      </c>
      <c r="AB2717" s="24">
        <f t="shared" si="1328"/>
        <v>858.04415822455712</v>
      </c>
      <c r="AC2717" s="24">
        <f t="shared" si="1329"/>
        <v>720.89350416259015</v>
      </c>
      <c r="AE2717" s="14">
        <f t="shared" si="1330"/>
        <v>224.91666666666666</v>
      </c>
      <c r="AF2717" s="24">
        <f t="shared" si="1303"/>
        <v>500</v>
      </c>
      <c r="AG2717" s="3">
        <f t="shared" si="1331"/>
        <v>-1</v>
      </c>
      <c r="AH2717" s="3">
        <f>IF(AC2717&lt;=450,AthetaR30_0,IF(AC2717&gt;=650,AthetaR30_2,(IF(AC2717&lt;=550,AthetaR30_0+(AthetaR30_1-AthetaR30_0)/100*(AC2717-450),AthetaR30_1+(AthetaR30_2-AthetaR30_1)/100*(AC2717-450)))))</f>
        <v>0</v>
      </c>
      <c r="AI2717" s="3">
        <f>IF(AD2717&lt;=450,AthetaR60_0,IF(AD2717&gt;=650,AthetaR60_2,(IF(AD2717&lt;=550,AthetaR60_0+(AthetaR60_1-AthetaR60_0)/100*(AD2717-450),AthetaR60_1+(AthetaR60_2-AthetaR60_1)/100*(AD2717-450)))))</f>
        <v>0.5</v>
      </c>
      <c r="AJ2717" s="3">
        <f>IF(AE2717&lt;=450,AthetaR90_0,IF(AE2717&gt;=650,AthetaR90_2,(IF(AE2717&lt;=550,AthetaR90_0+(AthetaR90_1-AthetaR90_0)/100*(AE2717-450),AthetaR90_1+(AthetaR90_2-AthetaR90_1)/100*(AE2717-450)))))</f>
        <v>1.3</v>
      </c>
      <c r="AK2717" s="3">
        <f>IF(AF2717&lt;=450,AthetaR120_0,IF(AF2717&gt;=650,AthetaR120_2,(IF(AF2717&lt;=550,AthetaR120_0+(AthetaR120_1-AthetaR120_0)/100*(AF2717-450),AthetaR120_1+(AthetaR120_2-AthetaR120_1)/100*(AF2717-450)))))</f>
        <v>1.54</v>
      </c>
      <c r="AL2717" s="24">
        <f t="shared" si="1332"/>
        <v>858.04415822455712</v>
      </c>
      <c r="AM2717" s="14">
        <f t="shared" si="1333"/>
        <v>688.72266829307819</v>
      </c>
    </row>
    <row r="2718" spans="2:39" x14ac:dyDescent="0.25">
      <c r="B2718" s="3">
        <f t="shared" si="1316"/>
        <v>13500</v>
      </c>
      <c r="C2718" s="14">
        <f t="shared" si="1317"/>
        <v>225</v>
      </c>
      <c r="D2718" s="11">
        <f t="shared" si="1318"/>
        <v>1143.1522309227389</v>
      </c>
      <c r="E2718" s="11">
        <f t="shared" si="1304"/>
        <v>1023.487212955592</v>
      </c>
      <c r="F2718" s="11">
        <f t="shared" si="1319"/>
        <v>561.54833823013996</v>
      </c>
      <c r="G2718" s="11">
        <f t="shared" si="1305"/>
        <v>858.25515025599839</v>
      </c>
      <c r="H2718" s="11">
        <f t="shared" si="1306"/>
        <v>720.98754093655259</v>
      </c>
      <c r="I2718" s="24">
        <f t="shared" si="1320"/>
        <v>561.54833823013996</v>
      </c>
      <c r="J2718" s="12">
        <f t="shared" si="1307"/>
        <v>0.16072594570581639</v>
      </c>
      <c r="K2718" s="24">
        <f t="shared" si="1308"/>
        <v>719.26841079534393</v>
      </c>
      <c r="L2718" s="12">
        <f t="shared" si="1321"/>
        <v>0.13988853498442994</v>
      </c>
      <c r="M2718" s="24">
        <f t="shared" si="1322"/>
        <v>858.25515025599839</v>
      </c>
      <c r="N2718" s="12">
        <f t="shared" si="1309"/>
        <v>0.56252759625969273</v>
      </c>
      <c r="O2718" s="24">
        <f t="shared" si="1310"/>
        <v>685.03362507648308</v>
      </c>
      <c r="P2718" s="12">
        <f t="shared" si="1323"/>
        <v>0.21093643917461466</v>
      </c>
      <c r="Q2718" s="24">
        <f t="shared" si="1324"/>
        <v>720.98754093655259</v>
      </c>
      <c r="R2718" s="12">
        <f t="shared" si="1311"/>
        <v>0.14818436483174627</v>
      </c>
      <c r="S2718" s="24">
        <f t="shared" si="1312"/>
        <v>1430.2634113921724</v>
      </c>
      <c r="T2718" s="12">
        <f t="shared" si="1325"/>
        <v>9.3765350507424489E-2</v>
      </c>
      <c r="W2718" s="24">
        <f t="shared" si="1326"/>
        <v>946.58838618668051</v>
      </c>
      <c r="X2718" s="24">
        <f t="shared" si="1327"/>
        <v>650</v>
      </c>
      <c r="Y2718" s="13">
        <f t="shared" si="1313"/>
        <v>0.32474143959680424</v>
      </c>
      <c r="Z2718" s="24">
        <f t="shared" si="1314"/>
        <v>1922.4706692227869</v>
      </c>
      <c r="AA2718" s="24">
        <f t="shared" si="1315"/>
        <v>17031.205883300652</v>
      </c>
      <c r="AB2718" s="24">
        <f t="shared" si="1328"/>
        <v>858.25515025599839</v>
      </c>
      <c r="AC2718" s="24">
        <f t="shared" si="1329"/>
        <v>720.98754093655259</v>
      </c>
      <c r="AE2718" s="14">
        <f t="shared" si="1330"/>
        <v>225</v>
      </c>
      <c r="AF2718" s="24">
        <f t="shared" si="1303"/>
        <v>500</v>
      </c>
      <c r="AG2718" s="3">
        <f t="shared" si="1331"/>
        <v>-1</v>
      </c>
      <c r="AH2718" s="3">
        <f>IF(AC2718&lt;=450,AthetaR30_0,IF(AC2718&gt;=650,AthetaR30_2,(IF(AC2718&lt;=550,AthetaR30_0+(AthetaR30_1-AthetaR30_0)/100*(AC2718-450),AthetaR30_1+(AthetaR30_2-AthetaR30_1)/100*(AC2718-450)))))</f>
        <v>0</v>
      </c>
      <c r="AI2718" s="3">
        <f>IF(AD2718&lt;=450,AthetaR60_0,IF(AD2718&gt;=650,AthetaR60_2,(IF(AD2718&lt;=550,AthetaR60_0+(AthetaR60_1-AthetaR60_0)/100*(AD2718-450),AthetaR60_1+(AthetaR60_2-AthetaR60_1)/100*(AD2718-450)))))</f>
        <v>0.5</v>
      </c>
      <c r="AJ2718" s="3">
        <f>IF(AE2718&lt;=450,AthetaR90_0,IF(AE2718&gt;=650,AthetaR90_2,(IF(AE2718&lt;=550,AthetaR90_0+(AthetaR90_1-AthetaR90_0)/100*(AE2718-450),AthetaR90_1+(AthetaR90_2-AthetaR90_1)/100*(AE2718-450)))))</f>
        <v>1.3</v>
      </c>
      <c r="AK2718" s="3">
        <f>IF(AF2718&lt;=450,AthetaR120_0,IF(AF2718&gt;=650,AthetaR120_2,(IF(AF2718&lt;=550,AthetaR120_0+(AthetaR120_1-AthetaR120_0)/100*(AF2718-450),AthetaR120_1+(AthetaR120_2-AthetaR120_1)/100*(AF2718-450)))))</f>
        <v>1.54</v>
      </c>
      <c r="AL2718" s="24">
        <f t="shared" si="1332"/>
        <v>858.25515025599839</v>
      </c>
      <c r="AM2718" s="14">
        <f t="shared" si="1333"/>
        <v>688.78907469979674</v>
      </c>
    </row>
    <row r="2719" spans="2:39" x14ac:dyDescent="0.25">
      <c r="B2719" s="3">
        <f t="shared" si="1316"/>
        <v>13505</v>
      </c>
      <c r="C2719" s="14">
        <f t="shared" si="1317"/>
        <v>225.08333333333334</v>
      </c>
      <c r="D2719" s="11">
        <f t="shared" si="1318"/>
        <v>1143.2076830315348</v>
      </c>
      <c r="E2719" s="11">
        <f t="shared" si="1304"/>
        <v>1023.701011304244</v>
      </c>
      <c r="F2719" s="11">
        <f t="shared" si="1319"/>
        <v>561.68822676512434</v>
      </c>
      <c r="G2719" s="11">
        <f t="shared" si="1305"/>
        <v>858.46608669517298</v>
      </c>
      <c r="H2719" s="11">
        <f t="shared" si="1306"/>
        <v>721.08130628705999</v>
      </c>
      <c r="I2719" s="24">
        <f t="shared" si="1320"/>
        <v>561.68822676512434</v>
      </c>
      <c r="J2719" s="12">
        <f t="shared" si="1307"/>
        <v>0.16069546148072128</v>
      </c>
      <c r="K2719" s="24">
        <f t="shared" si="1308"/>
        <v>719.40485733799323</v>
      </c>
      <c r="L2719" s="12">
        <f t="shared" si="1321"/>
        <v>0.1398432588357196</v>
      </c>
      <c r="M2719" s="24">
        <f t="shared" si="1322"/>
        <v>858.46608669517298</v>
      </c>
      <c r="N2719" s="12">
        <f t="shared" si="1309"/>
        <v>0.56271795296121641</v>
      </c>
      <c r="O2719" s="24">
        <f t="shared" si="1310"/>
        <v>684.80189132671342</v>
      </c>
      <c r="P2719" s="12">
        <f t="shared" si="1323"/>
        <v>0.21088062587458786</v>
      </c>
      <c r="Q2719" s="24">
        <f t="shared" si="1324"/>
        <v>721.08130628705999</v>
      </c>
      <c r="R2719" s="12">
        <f t="shared" si="1311"/>
        <v>0.14774682183146673</v>
      </c>
      <c r="S2719" s="24">
        <f t="shared" si="1312"/>
        <v>1434.4990473026658</v>
      </c>
      <c r="T2719" s="12">
        <f t="shared" si="1325"/>
        <v>9.349336311440945E-2</v>
      </c>
      <c r="W2719" s="24">
        <f t="shared" si="1326"/>
        <v>946.91312762627729</v>
      </c>
      <c r="X2719" s="24">
        <f t="shared" si="1327"/>
        <v>650</v>
      </c>
      <c r="Y2719" s="13">
        <f t="shared" si="1313"/>
        <v>0.32445917144736303</v>
      </c>
      <c r="Z2719" s="24">
        <f t="shared" si="1314"/>
        <v>1919.6970919491691</v>
      </c>
      <c r="AA2719" s="24">
        <f t="shared" si="1315"/>
        <v>17017.504756230315</v>
      </c>
      <c r="AB2719" s="24">
        <f t="shared" si="1328"/>
        <v>858.46608669517298</v>
      </c>
      <c r="AC2719" s="24">
        <f t="shared" si="1329"/>
        <v>721.08130628705999</v>
      </c>
      <c r="AE2719" s="14">
        <f t="shared" si="1330"/>
        <v>225.08333333333334</v>
      </c>
      <c r="AF2719" s="24">
        <f t="shared" si="1303"/>
        <v>500</v>
      </c>
      <c r="AG2719" s="3">
        <f t="shared" si="1331"/>
        <v>-1</v>
      </c>
      <c r="AH2719" s="3">
        <f>IF(AC2719&lt;=450,AthetaR30_0,IF(AC2719&gt;=650,AthetaR30_2,(IF(AC2719&lt;=550,AthetaR30_0+(AthetaR30_1-AthetaR30_0)/100*(AC2719-450),AthetaR30_1+(AthetaR30_2-AthetaR30_1)/100*(AC2719-450)))))</f>
        <v>0</v>
      </c>
      <c r="AI2719" s="3">
        <f>IF(AD2719&lt;=450,AthetaR60_0,IF(AD2719&gt;=650,AthetaR60_2,(IF(AD2719&lt;=550,AthetaR60_0+(AthetaR60_1-AthetaR60_0)/100*(AD2719-450),AthetaR60_1+(AthetaR60_2-AthetaR60_1)/100*(AD2719-450)))))</f>
        <v>0.5</v>
      </c>
      <c r="AJ2719" s="3">
        <f>IF(AE2719&lt;=450,AthetaR90_0,IF(AE2719&gt;=650,AthetaR90_2,(IF(AE2719&lt;=550,AthetaR90_0+(AthetaR90_1-AthetaR90_0)/100*(AE2719-450),AthetaR90_1+(AthetaR90_2-AthetaR90_1)/100*(AE2719-450)))))</f>
        <v>1.3</v>
      </c>
      <c r="AK2719" s="3">
        <f>IF(AF2719&lt;=450,AthetaR120_0,IF(AF2719&gt;=650,AthetaR120_2,(IF(AF2719&lt;=550,AthetaR120_0+(AthetaR120_1-AthetaR120_0)/100*(AF2719-450),AthetaR120_1+(AthetaR120_2-AthetaR120_1)/100*(AF2719-450)))))</f>
        <v>1.54</v>
      </c>
      <c r="AL2719" s="24">
        <f t="shared" si="1332"/>
        <v>858.46608669517298</v>
      </c>
      <c r="AM2719" s="14">
        <f t="shared" si="1333"/>
        <v>688.85523610050086</v>
      </c>
    </row>
    <row r="2720" spans="2:39" x14ac:dyDescent="0.25">
      <c r="B2720" s="3">
        <f t="shared" si="1316"/>
        <v>13510</v>
      </c>
      <c r="C2720" s="14">
        <f t="shared" si="1317"/>
        <v>225.16666666666666</v>
      </c>
      <c r="D2720" s="11">
        <f t="shared" si="1318"/>
        <v>1143.2631146253068</v>
      </c>
      <c r="E2720" s="11">
        <f t="shared" si="1304"/>
        <v>1023.9148096528961</v>
      </c>
      <c r="F2720" s="11">
        <f t="shared" si="1319"/>
        <v>561.82807002396009</v>
      </c>
      <c r="G2720" s="11">
        <f t="shared" si="1305"/>
        <v>858.67696732104753</v>
      </c>
      <c r="H2720" s="11">
        <f t="shared" si="1306"/>
        <v>721.17479965017435</v>
      </c>
      <c r="I2720" s="24">
        <f t="shared" si="1320"/>
        <v>561.82807002396009</v>
      </c>
      <c r="J2720" s="12">
        <f t="shared" si="1307"/>
        <v>0.16066498076440205</v>
      </c>
      <c r="K2720" s="24">
        <f t="shared" si="1308"/>
        <v>719.54133994466247</v>
      </c>
      <c r="L2720" s="12">
        <f t="shared" si="1321"/>
        <v>0.13979799807198928</v>
      </c>
      <c r="M2720" s="24">
        <f t="shared" si="1322"/>
        <v>858.67696732104753</v>
      </c>
      <c r="N2720" s="12">
        <f t="shared" si="1309"/>
        <v>0.56290775875011834</v>
      </c>
      <c r="O2720" s="24">
        <f t="shared" si="1310"/>
        <v>684.57098428874087</v>
      </c>
      <c r="P2720" s="12">
        <f t="shared" si="1323"/>
        <v>0.21082459278245999</v>
      </c>
      <c r="Q2720" s="24">
        <f t="shared" si="1324"/>
        <v>721.17479965017435</v>
      </c>
      <c r="R2720" s="12">
        <f t="shared" si="1311"/>
        <v>0.14730830039702997</v>
      </c>
      <c r="S2720" s="24">
        <f t="shared" si="1312"/>
        <v>1438.7694012353757</v>
      </c>
      <c r="T2720" s="12">
        <f t="shared" si="1325"/>
        <v>9.3220814007254224E-2</v>
      </c>
      <c r="W2720" s="24">
        <f t="shared" si="1326"/>
        <v>947.2375867977247</v>
      </c>
      <c r="X2720" s="24">
        <f t="shared" si="1327"/>
        <v>650</v>
      </c>
      <c r="Y2720" s="13">
        <f t="shared" si="1313"/>
        <v>0.32417754327218429</v>
      </c>
      <c r="Z2720" s="24">
        <f t="shared" si="1314"/>
        <v>1916.9305713792851</v>
      </c>
      <c r="AA2720" s="24">
        <f t="shared" si="1315"/>
        <v>17003.833924834762</v>
      </c>
      <c r="AB2720" s="24">
        <f t="shared" si="1328"/>
        <v>858.67696732104753</v>
      </c>
      <c r="AC2720" s="24">
        <f t="shared" si="1329"/>
        <v>721.17479965017435</v>
      </c>
      <c r="AE2720" s="14">
        <f t="shared" si="1330"/>
        <v>225.16666666666666</v>
      </c>
      <c r="AF2720" s="24">
        <f t="shared" si="1303"/>
        <v>500</v>
      </c>
      <c r="AG2720" s="3">
        <f t="shared" si="1331"/>
        <v>-1</v>
      </c>
      <c r="AH2720" s="3">
        <f>IF(AC2720&lt;=450,AthetaR30_0,IF(AC2720&gt;=650,AthetaR30_2,(IF(AC2720&lt;=550,AthetaR30_0+(AthetaR30_1-AthetaR30_0)/100*(AC2720-450),AthetaR30_1+(AthetaR30_2-AthetaR30_1)/100*(AC2720-450)))))</f>
        <v>0</v>
      </c>
      <c r="AI2720" s="3">
        <f>IF(AD2720&lt;=450,AthetaR60_0,IF(AD2720&gt;=650,AthetaR60_2,(IF(AD2720&lt;=550,AthetaR60_0+(AthetaR60_1-AthetaR60_0)/100*(AD2720-450),AthetaR60_1+(AthetaR60_2-AthetaR60_1)/100*(AD2720-450)))))</f>
        <v>0.5</v>
      </c>
      <c r="AJ2720" s="3">
        <f>IF(AE2720&lt;=450,AthetaR90_0,IF(AE2720&gt;=650,AthetaR90_2,(IF(AE2720&lt;=550,AthetaR90_0+(AthetaR90_1-AthetaR90_0)/100*(AE2720-450),AthetaR90_1+(AthetaR90_2-AthetaR90_1)/100*(AE2720-450)))))</f>
        <v>1.3</v>
      </c>
      <c r="AK2720" s="3">
        <f>IF(AF2720&lt;=450,AthetaR120_0,IF(AF2720&gt;=650,AthetaR120_2,(IF(AF2720&lt;=550,AthetaR120_0+(AthetaR120_1-AthetaR120_0)/100*(AF2720-450),AthetaR120_1+(AthetaR120_2-AthetaR120_1)/100*(AF2720-450)))))</f>
        <v>1.54</v>
      </c>
      <c r="AL2720" s="24">
        <f t="shared" si="1332"/>
        <v>858.67696732104753</v>
      </c>
      <c r="AM2720" s="14">
        <f t="shared" si="1333"/>
        <v>688.9211519446867</v>
      </c>
    </row>
    <row r="2721" spans="2:39" x14ac:dyDescent="0.25">
      <c r="B2721" s="3">
        <f t="shared" si="1316"/>
        <v>13515</v>
      </c>
      <c r="C2721" s="14">
        <f t="shared" si="1317"/>
        <v>225.25</v>
      </c>
      <c r="D2721" s="11">
        <f t="shared" si="1318"/>
        <v>1143.3185257192285</v>
      </c>
      <c r="E2721" s="11">
        <f t="shared" si="1304"/>
        <v>1024.1286080015482</v>
      </c>
      <c r="F2721" s="11">
        <f t="shared" si="1319"/>
        <v>561.96786802203212</v>
      </c>
      <c r="G2721" s="11">
        <f t="shared" si="1305"/>
        <v>858.88779191383003</v>
      </c>
      <c r="H2721" s="11">
        <f t="shared" si="1306"/>
        <v>721.26802046418163</v>
      </c>
      <c r="I2721" s="24">
        <f t="shared" si="1320"/>
        <v>561.96786802203212</v>
      </c>
      <c r="J2721" s="12">
        <f t="shared" si="1307"/>
        <v>0.16063450356535339</v>
      </c>
      <c r="K2721" s="24">
        <f t="shared" si="1308"/>
        <v>719.67785858887964</v>
      </c>
      <c r="L2721" s="12">
        <f t="shared" si="1321"/>
        <v>0.13975275269651133</v>
      </c>
      <c r="M2721" s="24">
        <f t="shared" si="1322"/>
        <v>858.88779191383003</v>
      </c>
      <c r="N2721" s="12">
        <f t="shared" si="1309"/>
        <v>0.56309701579763727</v>
      </c>
      <c r="O2721" s="24">
        <f t="shared" si="1310"/>
        <v>684.34089981010072</v>
      </c>
      <c r="P2721" s="12">
        <f t="shared" si="1323"/>
        <v>0.21076834113338444</v>
      </c>
      <c r="Q2721" s="24">
        <f t="shared" si="1324"/>
        <v>721.26802046418163</v>
      </c>
      <c r="R2721" s="12">
        <f t="shared" si="1311"/>
        <v>0.14686880548348585</v>
      </c>
      <c r="S2721" s="24">
        <f t="shared" si="1312"/>
        <v>1443.0748208343457</v>
      </c>
      <c r="T2721" s="12">
        <f t="shared" si="1325"/>
        <v>9.2947705473237219E-2</v>
      </c>
      <c r="W2721" s="24">
        <f t="shared" si="1326"/>
        <v>947.56176434099689</v>
      </c>
      <c r="X2721" s="24">
        <f t="shared" si="1327"/>
        <v>650</v>
      </c>
      <c r="Y2721" s="13">
        <f t="shared" si="1313"/>
        <v>0.32389655458631322</v>
      </c>
      <c r="Z2721" s="24">
        <f t="shared" si="1314"/>
        <v>1914.1710915137821</v>
      </c>
      <c r="AA2721" s="24">
        <f t="shared" si="1315"/>
        <v>16990.193376808751</v>
      </c>
      <c r="AB2721" s="24">
        <f t="shared" si="1328"/>
        <v>858.88779191383003</v>
      </c>
      <c r="AC2721" s="24">
        <f t="shared" si="1329"/>
        <v>721.26802046418163</v>
      </c>
      <c r="AE2721" s="14">
        <f t="shared" si="1330"/>
        <v>225.25</v>
      </c>
      <c r="AF2721" s="24">
        <f t="shared" si="1303"/>
        <v>500</v>
      </c>
      <c r="AG2721" s="3">
        <f t="shared" si="1331"/>
        <v>-1</v>
      </c>
      <c r="AH2721" s="3">
        <f>IF(AC2721&lt;=450,AthetaR30_0,IF(AC2721&gt;=650,AthetaR30_2,(IF(AC2721&lt;=550,AthetaR30_0+(AthetaR30_1-AthetaR30_0)/100*(AC2721-450),AthetaR30_1+(AthetaR30_2-AthetaR30_1)/100*(AC2721-450)))))</f>
        <v>0</v>
      </c>
      <c r="AI2721" s="3">
        <f>IF(AD2721&lt;=450,AthetaR60_0,IF(AD2721&gt;=650,AthetaR60_2,(IF(AD2721&lt;=550,AthetaR60_0+(AthetaR60_1-AthetaR60_0)/100*(AD2721-450),AthetaR60_1+(AthetaR60_2-AthetaR60_1)/100*(AD2721-450)))))</f>
        <v>0.5</v>
      </c>
      <c r="AJ2721" s="3">
        <f>IF(AE2721&lt;=450,AthetaR90_0,IF(AE2721&gt;=650,AthetaR90_2,(IF(AE2721&lt;=550,AthetaR90_0+(AthetaR90_1-AthetaR90_0)/100*(AE2721-450),AthetaR90_1+(AthetaR90_2-AthetaR90_1)/100*(AE2721-450)))))</f>
        <v>1.3</v>
      </c>
      <c r="AK2721" s="3">
        <f>IF(AF2721&lt;=450,AthetaR120_0,IF(AF2721&gt;=650,AthetaR120_2,(IF(AF2721&lt;=550,AthetaR120_0+(AthetaR120_1-AthetaR120_0)/100*(AF2721-450),AthetaR120_1+(AthetaR120_2-AthetaR120_1)/100*(AF2721-450)))))</f>
        <v>1.54</v>
      </c>
      <c r="AL2721" s="24">
        <f t="shared" si="1332"/>
        <v>858.88779191383003</v>
      </c>
      <c r="AM2721" s="14">
        <f t="shared" si="1333"/>
        <v>688.98682168401285</v>
      </c>
    </row>
    <row r="2722" spans="2:39" x14ac:dyDescent="0.25">
      <c r="B2722" s="3">
        <f t="shared" si="1316"/>
        <v>13520</v>
      </c>
      <c r="C2722" s="14">
        <f t="shared" si="1317"/>
        <v>225.33333333333334</v>
      </c>
      <c r="D2722" s="11">
        <f t="shared" si="1318"/>
        <v>1143.3739163284572</v>
      </c>
      <c r="E2722" s="11">
        <f t="shared" si="1304"/>
        <v>1024.3424063502002</v>
      </c>
      <c r="F2722" s="11">
        <f t="shared" si="1319"/>
        <v>562.10762077472862</v>
      </c>
      <c r="G2722" s="11">
        <f t="shared" si="1305"/>
        <v>859.09856025496345</v>
      </c>
      <c r="H2722" s="11">
        <f t="shared" si="1306"/>
        <v>721.36096816965483</v>
      </c>
      <c r="I2722" s="24">
        <f t="shared" si="1320"/>
        <v>562.10762077472862</v>
      </c>
      <c r="J2722" s="12">
        <f t="shared" si="1307"/>
        <v>0.16060402989205952</v>
      </c>
      <c r="K2722" s="24">
        <f t="shared" si="1308"/>
        <v>719.81441324416573</v>
      </c>
      <c r="L2722" s="12">
        <f t="shared" si="1321"/>
        <v>0.13970752271251949</v>
      </c>
      <c r="M2722" s="24">
        <f t="shared" si="1322"/>
        <v>859.09856025496345</v>
      </c>
      <c r="N2722" s="12">
        <f t="shared" si="1309"/>
        <v>0.56328572626461659</v>
      </c>
      <c r="O2722" s="24">
        <f t="shared" si="1310"/>
        <v>684.11163376490435</v>
      </c>
      <c r="P2722" s="12">
        <f t="shared" si="1323"/>
        <v>0.21071187215619877</v>
      </c>
      <c r="Q2722" s="24">
        <f t="shared" si="1324"/>
        <v>721.36096816965483</v>
      </c>
      <c r="R2722" s="12">
        <f t="shared" si="1311"/>
        <v>0.14642834215748693</v>
      </c>
      <c r="S2722" s="24">
        <f t="shared" si="1312"/>
        <v>1447.4156576278558</v>
      </c>
      <c r="T2722" s="12">
        <f t="shared" si="1325"/>
        <v>9.2674039863558724E-2</v>
      </c>
      <c r="W2722" s="24">
        <f t="shared" si="1326"/>
        <v>947.88566089558321</v>
      </c>
      <c r="X2722" s="24">
        <f t="shared" si="1327"/>
        <v>650</v>
      </c>
      <c r="Y2722" s="13">
        <f t="shared" si="1313"/>
        <v>0.32361620489997184</v>
      </c>
      <c r="Z2722" s="24">
        <f t="shared" si="1314"/>
        <v>1911.4186363654255</v>
      </c>
      <c r="AA2722" s="24">
        <f t="shared" si="1315"/>
        <v>16976.583099553402</v>
      </c>
      <c r="AB2722" s="24">
        <f t="shared" si="1328"/>
        <v>859.09856025496345</v>
      </c>
      <c r="AC2722" s="24">
        <f t="shared" si="1329"/>
        <v>721.36096816965483</v>
      </c>
      <c r="AE2722" s="14">
        <f t="shared" si="1330"/>
        <v>225.33333333333334</v>
      </c>
      <c r="AF2722" s="24">
        <f t="shared" si="1303"/>
        <v>500</v>
      </c>
      <c r="AG2722" s="3">
        <f t="shared" si="1331"/>
        <v>-1</v>
      </c>
      <c r="AH2722" s="3">
        <f>IF(AC2722&lt;=450,AthetaR30_0,IF(AC2722&gt;=650,AthetaR30_2,(IF(AC2722&lt;=550,AthetaR30_0+(AthetaR30_1-AthetaR30_0)/100*(AC2722-450),AthetaR30_1+(AthetaR30_2-AthetaR30_1)/100*(AC2722-450)))))</f>
        <v>0</v>
      </c>
      <c r="AI2722" s="3">
        <f>IF(AD2722&lt;=450,AthetaR60_0,IF(AD2722&gt;=650,AthetaR60_2,(IF(AD2722&lt;=550,AthetaR60_0+(AthetaR60_1-AthetaR60_0)/100*(AD2722-450),AthetaR60_1+(AthetaR60_2-AthetaR60_1)/100*(AD2722-450)))))</f>
        <v>0.5</v>
      </c>
      <c r="AJ2722" s="3">
        <f>IF(AE2722&lt;=450,AthetaR90_0,IF(AE2722&gt;=650,AthetaR90_2,(IF(AE2722&lt;=550,AthetaR90_0+(AthetaR90_1-AthetaR90_0)/100*(AE2722-450),AthetaR90_1+(AthetaR90_2-AthetaR90_1)/100*(AE2722-450)))))</f>
        <v>1.3</v>
      </c>
      <c r="AK2722" s="3">
        <f>IF(AF2722&lt;=450,AthetaR120_0,IF(AF2722&gt;=650,AthetaR120_2,(IF(AF2722&lt;=550,AthetaR120_0+(AthetaR120_1-AthetaR120_0)/100*(AF2722-450),AthetaR120_1+(AthetaR120_2-AthetaR120_1)/100*(AF2722-450)))))</f>
        <v>1.54</v>
      </c>
      <c r="AL2722" s="24">
        <f t="shared" si="1332"/>
        <v>859.09856025496345</v>
      </c>
      <c r="AM2722" s="14">
        <f t="shared" si="1333"/>
        <v>689.0522447723605</v>
      </c>
    </row>
    <row r="2723" spans="2:39" x14ac:dyDescent="0.25">
      <c r="B2723" s="3">
        <f t="shared" si="1316"/>
        <v>13525</v>
      </c>
      <c r="C2723" s="14">
        <f t="shared" si="1317"/>
        <v>225.41666666666666</v>
      </c>
      <c r="D2723" s="11">
        <f t="shared" si="1318"/>
        <v>1143.4292864681324</v>
      </c>
      <c r="E2723" s="11">
        <f t="shared" si="1304"/>
        <v>1024.5562046988523</v>
      </c>
      <c r="F2723" s="11">
        <f t="shared" si="1319"/>
        <v>562.24732829744119</v>
      </c>
      <c r="G2723" s="11">
        <f t="shared" si="1305"/>
        <v>859.3092721271197</v>
      </c>
      <c r="H2723" s="11">
        <f t="shared" si="1306"/>
        <v>721.45364220951842</v>
      </c>
      <c r="I2723" s="24">
        <f t="shared" si="1320"/>
        <v>562.24732829744119</v>
      </c>
      <c r="J2723" s="12">
        <f t="shared" si="1307"/>
        <v>0.16057355975299425</v>
      </c>
      <c r="K2723" s="24">
        <f t="shared" si="1308"/>
        <v>719.95100388403489</v>
      </c>
      <c r="L2723" s="12">
        <f t="shared" si="1321"/>
        <v>0.13966230812324915</v>
      </c>
      <c r="M2723" s="24">
        <f t="shared" si="1322"/>
        <v>859.3092721271197</v>
      </c>
      <c r="N2723" s="12">
        <f t="shared" si="1309"/>
        <v>0.56347389230156031</v>
      </c>
      <c r="O2723" s="24">
        <f t="shared" si="1310"/>
        <v>683.88318205363373</v>
      </c>
      <c r="P2723" s="12">
        <f t="shared" si="1323"/>
        <v>0.21065518707360376</v>
      </c>
      <c r="Q2723" s="24">
        <f t="shared" si="1324"/>
        <v>721.45364220951842</v>
      </c>
      <c r="R2723" s="12">
        <f t="shared" si="1311"/>
        <v>0.14598691559805171</v>
      </c>
      <c r="S2723" s="24">
        <f t="shared" si="1312"/>
        <v>1451.7922670739963</v>
      </c>
      <c r="T2723" s="12">
        <f t="shared" si="1325"/>
        <v>9.2399819593921906E-2</v>
      </c>
      <c r="W2723" s="24">
        <f t="shared" si="1326"/>
        <v>948.20927710048318</v>
      </c>
      <c r="X2723" s="24">
        <f t="shared" si="1327"/>
        <v>650</v>
      </c>
      <c r="Y2723" s="13">
        <f t="shared" si="1313"/>
        <v>0.32333649371858753</v>
      </c>
      <c r="Z2723" s="24">
        <f t="shared" si="1314"/>
        <v>1908.673189959228</v>
      </c>
      <c r="AA2723" s="24">
        <f t="shared" si="1315"/>
        <v>16963.003080177765</v>
      </c>
      <c r="AB2723" s="24">
        <f t="shared" si="1328"/>
        <v>859.3092721271197</v>
      </c>
      <c r="AC2723" s="24">
        <f t="shared" si="1329"/>
        <v>721.45364220951842</v>
      </c>
      <c r="AE2723" s="14">
        <f t="shared" si="1330"/>
        <v>225.41666666666666</v>
      </c>
      <c r="AF2723" s="24">
        <f t="shared" si="1303"/>
        <v>500</v>
      </c>
      <c r="AG2723" s="3">
        <f t="shared" si="1331"/>
        <v>-1</v>
      </c>
      <c r="AH2723" s="3">
        <f>IF(AC2723&lt;=450,AthetaR30_0,IF(AC2723&gt;=650,AthetaR30_2,(IF(AC2723&lt;=550,AthetaR30_0+(AthetaR30_1-AthetaR30_0)/100*(AC2723-450),AthetaR30_1+(AthetaR30_2-AthetaR30_1)/100*(AC2723-450)))))</f>
        <v>0</v>
      </c>
      <c r="AI2723" s="3">
        <f>IF(AD2723&lt;=450,AthetaR60_0,IF(AD2723&gt;=650,AthetaR60_2,(IF(AD2723&lt;=550,AthetaR60_0+(AthetaR60_1-AthetaR60_0)/100*(AD2723-450),AthetaR60_1+(AthetaR60_2-AthetaR60_1)/100*(AD2723-450)))))</f>
        <v>0.5</v>
      </c>
      <c r="AJ2723" s="3">
        <f>IF(AE2723&lt;=450,AthetaR90_0,IF(AE2723&gt;=650,AthetaR90_2,(IF(AE2723&lt;=550,AthetaR90_0+(AthetaR90_1-AthetaR90_0)/100*(AE2723-450),AthetaR90_1+(AthetaR90_2-AthetaR90_1)/100*(AE2723-450)))))</f>
        <v>1.3</v>
      </c>
      <c r="AK2723" s="3">
        <f>IF(AF2723&lt;=450,AthetaR120_0,IF(AF2723&gt;=650,AthetaR120_2,(IF(AF2723&lt;=550,AthetaR120_0+(AthetaR120_1-AthetaR120_0)/100*(AF2723-450),AthetaR120_1+(AthetaR120_2-AthetaR120_1)/100*(AF2723-450)))))</f>
        <v>1.54</v>
      </c>
      <c r="AL2723" s="24">
        <f t="shared" si="1332"/>
        <v>859.3092721271197</v>
      </c>
      <c r="AM2723" s="14">
        <f t="shared" si="1333"/>
        <v>689.11742066589454</v>
      </c>
    </row>
    <row r="2724" spans="2:39" x14ac:dyDescent="0.25">
      <c r="B2724" s="3">
        <f t="shared" si="1316"/>
        <v>13530</v>
      </c>
      <c r="C2724" s="14">
        <f t="shared" si="1317"/>
        <v>225.5</v>
      </c>
      <c r="D2724" s="11">
        <f t="shared" si="1318"/>
        <v>1143.4846361533785</v>
      </c>
      <c r="E2724" s="11">
        <f t="shared" si="1304"/>
        <v>1024.7700030475044</v>
      </c>
      <c r="F2724" s="11">
        <f t="shared" si="1319"/>
        <v>562.38699060556439</v>
      </c>
      <c r="G2724" s="11">
        <f t="shared" si="1305"/>
        <v>859.5199273141933</v>
      </c>
      <c r="H2724" s="11">
        <f t="shared" si="1306"/>
        <v>721.5460420291123</v>
      </c>
      <c r="I2724" s="24">
        <f t="shared" si="1320"/>
        <v>562.38699060556439</v>
      </c>
      <c r="J2724" s="12">
        <f t="shared" si="1307"/>
        <v>0.16054309315662102</v>
      </c>
      <c r="K2724" s="24">
        <f t="shared" si="1308"/>
        <v>720.08763048199398</v>
      </c>
      <c r="L2724" s="12">
        <f t="shared" si="1321"/>
        <v>0.13961710893188625</v>
      </c>
      <c r="M2724" s="24">
        <f t="shared" si="1322"/>
        <v>859.5199273141933</v>
      </c>
      <c r="N2724" s="12">
        <f t="shared" si="1309"/>
        <v>0.56366151604868675</v>
      </c>
      <c r="O2724" s="24">
        <f t="shared" si="1310"/>
        <v>683.65554060293982</v>
      </c>
      <c r="P2724" s="12">
        <f t="shared" si="1323"/>
        <v>0.21059828710201409</v>
      </c>
      <c r="Q2724" s="24">
        <f t="shared" si="1324"/>
        <v>721.5460420291123</v>
      </c>
      <c r="R2724" s="12">
        <f t="shared" si="1311"/>
        <v>0.14554453109732074</v>
      </c>
      <c r="S2724" s="24">
        <f t="shared" si="1312"/>
        <v>1456.2050086067247</v>
      </c>
      <c r="T2724" s="12">
        <f t="shared" si="1325"/>
        <v>9.2125047145029004E-2</v>
      </c>
      <c r="W2724" s="24">
        <f t="shared" si="1326"/>
        <v>948.53261359420173</v>
      </c>
      <c r="X2724" s="24">
        <f t="shared" si="1327"/>
        <v>650</v>
      </c>
      <c r="Y2724" s="13">
        <f t="shared" si="1313"/>
        <v>0.32305742054282061</v>
      </c>
      <c r="Z2724" s="24">
        <f t="shared" si="1314"/>
        <v>1905.9347363325655</v>
      </c>
      <c r="AA2724" s="24">
        <f t="shared" si="1315"/>
        <v>16949.453305500272</v>
      </c>
      <c r="AB2724" s="24">
        <f t="shared" si="1328"/>
        <v>859.5199273141933</v>
      </c>
      <c r="AC2724" s="24">
        <f t="shared" si="1329"/>
        <v>721.5460420291123</v>
      </c>
      <c r="AE2724" s="14">
        <f t="shared" si="1330"/>
        <v>225.5</v>
      </c>
      <c r="AF2724" s="24">
        <f t="shared" si="1303"/>
        <v>500</v>
      </c>
      <c r="AG2724" s="3">
        <f t="shared" si="1331"/>
        <v>-1</v>
      </c>
      <c r="AH2724" s="3">
        <f>IF(AC2724&lt;=450,AthetaR30_0,IF(AC2724&gt;=650,AthetaR30_2,(IF(AC2724&lt;=550,AthetaR30_0+(AthetaR30_1-AthetaR30_0)/100*(AC2724-450),AthetaR30_1+(AthetaR30_2-AthetaR30_1)/100*(AC2724-450)))))</f>
        <v>0</v>
      </c>
      <c r="AI2724" s="3">
        <f>IF(AD2724&lt;=450,AthetaR60_0,IF(AD2724&gt;=650,AthetaR60_2,(IF(AD2724&lt;=550,AthetaR60_0+(AthetaR60_1-AthetaR60_0)/100*(AD2724-450),AthetaR60_1+(AthetaR60_2-AthetaR60_1)/100*(AD2724-450)))))</f>
        <v>0.5</v>
      </c>
      <c r="AJ2724" s="3">
        <f>IF(AE2724&lt;=450,AthetaR90_0,IF(AE2724&gt;=650,AthetaR90_2,(IF(AE2724&lt;=550,AthetaR90_0+(AthetaR90_1-AthetaR90_0)/100*(AE2724-450),AthetaR90_1+(AthetaR90_2-AthetaR90_1)/100*(AE2724-450)))))</f>
        <v>1.3</v>
      </c>
      <c r="AK2724" s="3">
        <f>IF(AF2724&lt;=450,AthetaR120_0,IF(AF2724&gt;=650,AthetaR120_2,(IF(AF2724&lt;=550,AthetaR120_0+(AthetaR120_1-AthetaR120_0)/100*(AF2724-450),AthetaR120_1+(AthetaR120_2-AthetaR120_1)/100*(AF2724-450)))))</f>
        <v>1.54</v>
      </c>
      <c r="AL2724" s="24">
        <f t="shared" si="1332"/>
        <v>859.5199273141933</v>
      </c>
      <c r="AM2724" s="14">
        <f t="shared" si="1333"/>
        <v>689.18234882312538</v>
      </c>
    </row>
    <row r="2725" spans="2:39" x14ac:dyDescent="0.25">
      <c r="B2725" s="3">
        <f t="shared" si="1316"/>
        <v>13535</v>
      </c>
      <c r="C2725" s="14">
        <f t="shared" si="1317"/>
        <v>225.58333333333334</v>
      </c>
      <c r="D2725" s="11">
        <f t="shared" si="1318"/>
        <v>1143.5399653993013</v>
      </c>
      <c r="E2725" s="11">
        <f t="shared" si="1304"/>
        <v>1024.9838013961567</v>
      </c>
      <c r="F2725" s="11">
        <f t="shared" si="1319"/>
        <v>562.52660771449632</v>
      </c>
      <c r="G2725" s="11">
        <f t="shared" si="1305"/>
        <v>859.73052560129531</v>
      </c>
      <c r="H2725" s="11">
        <f t="shared" si="1306"/>
        <v>721.63816707625733</v>
      </c>
      <c r="I2725" s="24">
        <f t="shared" si="1320"/>
        <v>562.52660771449632</v>
      </c>
      <c r="J2725" s="12">
        <f t="shared" si="1307"/>
        <v>0.16051263011139272</v>
      </c>
      <c r="K2725" s="24">
        <f t="shared" si="1308"/>
        <v>720.22429301154375</v>
      </c>
      <c r="L2725" s="12">
        <f t="shared" si="1321"/>
        <v>0.13957192514164396</v>
      </c>
      <c r="M2725" s="24">
        <f t="shared" si="1322"/>
        <v>859.73052560129531</v>
      </c>
      <c r="N2725" s="12">
        <f t="shared" si="1309"/>
        <v>0.56384859963598466</v>
      </c>
      <c r="O2725" s="24">
        <f t="shared" si="1310"/>
        <v>683.42870536544046</v>
      </c>
      <c r="P2725" s="12">
        <f t="shared" si="1323"/>
        <v>0.21054117345186787</v>
      </c>
      <c r="Q2725" s="24">
        <f t="shared" si="1324"/>
        <v>721.63816707625733</v>
      </c>
      <c r="R2725" s="12">
        <f t="shared" si="1311"/>
        <v>0.14510119406129718</v>
      </c>
      <c r="S2725" s="24">
        <f t="shared" si="1312"/>
        <v>1460.6542456825109</v>
      </c>
      <c r="T2725" s="12">
        <f t="shared" si="1325"/>
        <v>9.1849725063185811E-2</v>
      </c>
      <c r="W2725" s="24">
        <f t="shared" si="1326"/>
        <v>948.85567101474453</v>
      </c>
      <c r="X2725" s="24">
        <f t="shared" si="1327"/>
        <v>650</v>
      </c>
      <c r="Y2725" s="13">
        <f t="shared" si="1313"/>
        <v>0.32277898486859241</v>
      </c>
      <c r="Z2725" s="24">
        <f t="shared" si="1314"/>
        <v>1903.203259535303</v>
      </c>
      <c r="AA2725" s="24">
        <f t="shared" si="1315"/>
        <v>16935.933762050296</v>
      </c>
      <c r="AB2725" s="24">
        <f t="shared" si="1328"/>
        <v>859.73052560129531</v>
      </c>
      <c r="AC2725" s="24">
        <f t="shared" si="1329"/>
        <v>721.63816707625733</v>
      </c>
      <c r="AE2725" s="14">
        <f t="shared" si="1330"/>
        <v>225.58333333333334</v>
      </c>
      <c r="AF2725" s="24">
        <f t="shared" ref="AF2725:AF2788" si="1334">IF(AC2725&lt;=450,Thetha0_0,IF(AC2725&gt;=650,Thetha0_2,(IF(AC2725&lt;=550,Thetha0_0+(Thetha0_1-Thetha0_0)/100*(AC2725-450),Thetha0_1+(Thetha0_2-Thetha0_1)/100*(AC2725-450)))))</f>
        <v>500</v>
      </c>
      <c r="AG2725" s="3">
        <f t="shared" si="1331"/>
        <v>-1</v>
      </c>
      <c r="AH2725" s="3">
        <f>IF(AC2725&lt;=450,AthetaR30_0,IF(AC2725&gt;=650,AthetaR30_2,(IF(AC2725&lt;=550,AthetaR30_0+(AthetaR30_1-AthetaR30_0)/100*(AC2725-450),AthetaR30_1+(AthetaR30_2-AthetaR30_1)/100*(AC2725-450)))))</f>
        <v>0</v>
      </c>
      <c r="AI2725" s="3">
        <f>IF(AD2725&lt;=450,AthetaR60_0,IF(AD2725&gt;=650,AthetaR60_2,(IF(AD2725&lt;=550,AthetaR60_0+(AthetaR60_1-AthetaR60_0)/100*(AD2725-450),AthetaR60_1+(AthetaR60_2-AthetaR60_1)/100*(AD2725-450)))))</f>
        <v>0.5</v>
      </c>
      <c r="AJ2725" s="3">
        <f>IF(AE2725&lt;=450,AthetaR90_0,IF(AE2725&gt;=650,AthetaR90_2,(IF(AE2725&lt;=550,AthetaR90_0+(AthetaR90_1-AthetaR90_0)/100*(AE2725-450),AthetaR90_1+(AthetaR90_2-AthetaR90_1)/100*(AE2725-450)))))</f>
        <v>1.3</v>
      </c>
      <c r="AK2725" s="3">
        <f>IF(AF2725&lt;=450,AthetaR120_0,IF(AF2725&gt;=650,AthetaR120_2,(IF(AF2725&lt;=550,AthetaR120_0+(AthetaR120_1-AthetaR120_0)/100*(AF2725-450),AthetaR120_1+(AthetaR120_2-AthetaR120_1)/100*(AF2725-450)))))</f>
        <v>1.54</v>
      </c>
      <c r="AL2725" s="24">
        <f t="shared" si="1332"/>
        <v>859.73052560129531</v>
      </c>
      <c r="AM2725" s="14">
        <f t="shared" si="1333"/>
        <v>689.24702870497094</v>
      </c>
    </row>
    <row r="2726" spans="2:39" x14ac:dyDescent="0.25">
      <c r="B2726" s="3">
        <f t="shared" si="1316"/>
        <v>13540</v>
      </c>
      <c r="C2726" s="14">
        <f t="shared" si="1317"/>
        <v>225.66666666666666</v>
      </c>
      <c r="D2726" s="11">
        <f t="shared" si="1318"/>
        <v>1143.5952742209913</v>
      </c>
      <c r="E2726" s="11">
        <f t="shared" si="1304"/>
        <v>1025.1975997448085</v>
      </c>
      <c r="F2726" s="11">
        <f t="shared" si="1319"/>
        <v>562.66617963963802</v>
      </c>
      <c r="G2726" s="11">
        <f t="shared" si="1305"/>
        <v>859.94106677474713</v>
      </c>
      <c r="H2726" s="11">
        <f t="shared" si="1306"/>
        <v>721.73001680132052</v>
      </c>
      <c r="I2726" s="24">
        <f t="shared" si="1320"/>
        <v>562.66617963963802</v>
      </c>
      <c r="J2726" s="12">
        <f t="shared" si="1307"/>
        <v>0.16048217062575193</v>
      </c>
      <c r="K2726" s="24">
        <f t="shared" si="1308"/>
        <v>720.36099144617742</v>
      </c>
      <c r="L2726" s="12">
        <f t="shared" si="1321"/>
        <v>0.13952675675567883</v>
      </c>
      <c r="M2726" s="24">
        <f t="shared" si="1322"/>
        <v>859.94106677474713</v>
      </c>
      <c r="N2726" s="12">
        <f t="shared" si="1309"/>
        <v>0.56403514518326681</v>
      </c>
      <c r="O2726" s="24">
        <f t="shared" si="1310"/>
        <v>683.20267231952209</v>
      </c>
      <c r="P2726" s="12">
        <f t="shared" si="1323"/>
        <v>0.210483847327359</v>
      </c>
      <c r="Q2726" s="24">
        <f t="shared" si="1324"/>
        <v>721.73001680132052</v>
      </c>
      <c r="R2726" s="12">
        <f t="shared" si="1311"/>
        <v>0.14465691001057995</v>
      </c>
      <c r="S2726" s="24">
        <f t="shared" si="1312"/>
        <v>1465.1403458274795</v>
      </c>
      <c r="T2726" s="12">
        <f t="shared" si="1325"/>
        <v>9.1573855960757941E-2</v>
      </c>
      <c r="W2726" s="24">
        <f t="shared" si="1326"/>
        <v>949.17844999961312</v>
      </c>
      <c r="X2726" s="24">
        <f t="shared" si="1327"/>
        <v>650</v>
      </c>
      <c r="Y2726" s="13">
        <f t="shared" si="1313"/>
        <v>0.32250118618710627</v>
      </c>
      <c r="Z2726" s="24">
        <f t="shared" si="1314"/>
        <v>1900.4787436298841</v>
      </c>
      <c r="AA2726" s="24">
        <f t="shared" si="1315"/>
        <v>16922.444436069251</v>
      </c>
      <c r="AB2726" s="24">
        <f t="shared" si="1328"/>
        <v>859.94106677474713</v>
      </c>
      <c r="AC2726" s="24">
        <f t="shared" si="1329"/>
        <v>721.73001680132052</v>
      </c>
      <c r="AE2726" s="14">
        <f t="shared" si="1330"/>
        <v>225.66666666666666</v>
      </c>
      <c r="AF2726" s="24">
        <f t="shared" si="1334"/>
        <v>500</v>
      </c>
      <c r="AG2726" s="3">
        <f t="shared" si="1331"/>
        <v>-1</v>
      </c>
      <c r="AH2726" s="3">
        <f>IF(AC2726&lt;=450,AthetaR30_0,IF(AC2726&gt;=650,AthetaR30_2,(IF(AC2726&lt;=550,AthetaR30_0+(AthetaR30_1-AthetaR30_0)/100*(AC2726-450),AthetaR30_1+(AthetaR30_2-AthetaR30_1)/100*(AC2726-450)))))</f>
        <v>0</v>
      </c>
      <c r="AI2726" s="3">
        <f>IF(AD2726&lt;=450,AthetaR60_0,IF(AD2726&gt;=650,AthetaR60_2,(IF(AD2726&lt;=550,AthetaR60_0+(AthetaR60_1-AthetaR60_0)/100*(AD2726-450),AthetaR60_1+(AthetaR60_2-AthetaR60_1)/100*(AD2726-450)))))</f>
        <v>0.5</v>
      </c>
      <c r="AJ2726" s="3">
        <f>IF(AE2726&lt;=450,AthetaR90_0,IF(AE2726&gt;=650,AthetaR90_2,(IF(AE2726&lt;=550,AthetaR90_0+(AthetaR90_1-AthetaR90_0)/100*(AE2726-450),AthetaR90_1+(AthetaR90_2-AthetaR90_1)/100*(AE2726-450)))))</f>
        <v>1.3</v>
      </c>
      <c r="AK2726" s="3">
        <f>IF(AF2726&lt;=450,AthetaR120_0,IF(AF2726&gt;=650,AthetaR120_2,(IF(AF2726&lt;=550,AthetaR120_0+(AthetaR120_1-AthetaR120_0)/100*(AF2726-450),AthetaR120_1+(AthetaR120_2-AthetaR120_1)/100*(AF2726-450)))))</f>
        <v>1.54</v>
      </c>
      <c r="AL2726" s="24">
        <f t="shared" si="1332"/>
        <v>859.94106677474713</v>
      </c>
      <c r="AM2726" s="14">
        <f t="shared" si="1333"/>
        <v>689.31145977481935</v>
      </c>
    </row>
    <row r="2727" spans="2:39" x14ac:dyDescent="0.25">
      <c r="B2727" s="3">
        <f t="shared" si="1316"/>
        <v>13545</v>
      </c>
      <c r="C2727" s="14">
        <f t="shared" si="1317"/>
        <v>225.75</v>
      </c>
      <c r="D2727" s="11">
        <f t="shared" si="1318"/>
        <v>1143.6505626335213</v>
      </c>
      <c r="E2727" s="11">
        <f t="shared" si="1304"/>
        <v>1025.4113980934608</v>
      </c>
      <c r="F2727" s="11">
        <f t="shared" si="1319"/>
        <v>562.8057063963937</v>
      </c>
      <c r="G2727" s="11">
        <f t="shared" si="1305"/>
        <v>860.15155062207452</v>
      </c>
      <c r="H2727" s="11">
        <f t="shared" si="1306"/>
        <v>721.82159065728126</v>
      </c>
      <c r="I2727" s="24">
        <f t="shared" si="1320"/>
        <v>562.8057063963937</v>
      </c>
      <c r="J2727" s="12">
        <f t="shared" si="1307"/>
        <v>0.16045171470813058</v>
      </c>
      <c r="K2727" s="24">
        <f t="shared" si="1308"/>
        <v>720.49772575938198</v>
      </c>
      <c r="L2727" s="12">
        <f t="shared" si="1321"/>
        <v>0.13948160377715987</v>
      </c>
      <c r="M2727" s="24">
        <f t="shared" si="1322"/>
        <v>860.15155062207452</v>
      </c>
      <c r="N2727" s="12">
        <f t="shared" si="1309"/>
        <v>0.56422115480022483</v>
      </c>
      <c r="O2727" s="24">
        <f t="shared" si="1310"/>
        <v>682.97743746914193</v>
      </c>
      <c r="P2727" s="12">
        <f t="shared" si="1323"/>
        <v>0.21042630992672001</v>
      </c>
      <c r="Q2727" s="24">
        <f t="shared" si="1324"/>
        <v>721.82159065728126</v>
      </c>
      <c r="R2727" s="12">
        <f t="shared" si="1311"/>
        <v>0.14421168458108199</v>
      </c>
      <c r="S2727" s="24">
        <f t="shared" si="1312"/>
        <v>1469.6636806851279</v>
      </c>
      <c r="T2727" s="12">
        <f t="shared" si="1325"/>
        <v>9.1297442516759586E-2</v>
      </c>
      <c r="W2727" s="24">
        <f t="shared" si="1326"/>
        <v>949.5009511858002</v>
      </c>
      <c r="X2727" s="24">
        <f t="shared" si="1327"/>
        <v>650</v>
      </c>
      <c r="Y2727" s="13">
        <f t="shared" si="1313"/>
        <v>0.32222402398488448</v>
      </c>
      <c r="Z2727" s="24">
        <f t="shared" si="1314"/>
        <v>1897.7611726915143</v>
      </c>
      <c r="AA2727" s="24">
        <f t="shared" si="1315"/>
        <v>16908.985313512578</v>
      </c>
      <c r="AB2727" s="24">
        <f t="shared" si="1328"/>
        <v>860.15155062207452</v>
      </c>
      <c r="AC2727" s="24">
        <f t="shared" si="1329"/>
        <v>721.82159065728126</v>
      </c>
      <c r="AE2727" s="14">
        <f t="shared" si="1330"/>
        <v>225.75</v>
      </c>
      <c r="AF2727" s="24">
        <f t="shared" si="1334"/>
        <v>500</v>
      </c>
      <c r="AG2727" s="3">
        <f t="shared" si="1331"/>
        <v>-1</v>
      </c>
      <c r="AH2727" s="3">
        <f>IF(AC2727&lt;=450,AthetaR30_0,IF(AC2727&gt;=650,AthetaR30_2,(IF(AC2727&lt;=550,AthetaR30_0+(AthetaR30_1-AthetaR30_0)/100*(AC2727-450),AthetaR30_1+(AthetaR30_2-AthetaR30_1)/100*(AC2727-450)))))</f>
        <v>0</v>
      </c>
      <c r="AI2727" s="3">
        <f>IF(AD2727&lt;=450,AthetaR60_0,IF(AD2727&gt;=650,AthetaR60_2,(IF(AD2727&lt;=550,AthetaR60_0+(AthetaR60_1-AthetaR60_0)/100*(AD2727-450),AthetaR60_1+(AthetaR60_2-AthetaR60_1)/100*(AD2727-450)))))</f>
        <v>0.5</v>
      </c>
      <c r="AJ2727" s="3">
        <f>IF(AE2727&lt;=450,AthetaR90_0,IF(AE2727&gt;=650,AthetaR90_2,(IF(AE2727&lt;=550,AthetaR90_0+(AthetaR90_1-AthetaR90_0)/100*(AE2727-450),AthetaR90_1+(AthetaR90_2-AthetaR90_1)/100*(AE2727-450)))))</f>
        <v>1.3</v>
      </c>
      <c r="AK2727" s="3">
        <f>IF(AF2727&lt;=450,AthetaR120_0,IF(AF2727&gt;=650,AthetaR120_2,(IF(AF2727&lt;=550,AthetaR120_0+(AthetaR120_1-AthetaR120_0)/100*(AF2727-450),AthetaR120_1+(AthetaR120_2-AthetaR120_1)/100*(AF2727-450)))))</f>
        <v>1.54</v>
      </c>
      <c r="AL2727" s="24">
        <f t="shared" si="1332"/>
        <v>860.15155062207452</v>
      </c>
      <c r="AM2727" s="14">
        <f t="shared" si="1333"/>
        <v>689.37564149859168</v>
      </c>
    </row>
    <row r="2728" spans="2:39" x14ac:dyDescent="0.25">
      <c r="B2728" s="3">
        <f t="shared" si="1316"/>
        <v>13550</v>
      </c>
      <c r="C2728" s="14">
        <f t="shared" si="1317"/>
        <v>225.83333333333334</v>
      </c>
      <c r="D2728" s="11">
        <f t="shared" si="1318"/>
        <v>1143.7058306519484</v>
      </c>
      <c r="E2728" s="11">
        <f t="shared" si="1304"/>
        <v>1025.6251964421128</v>
      </c>
      <c r="F2728" s="11">
        <f t="shared" si="1319"/>
        <v>562.9451880001709</v>
      </c>
      <c r="G2728" s="11">
        <f t="shared" si="1305"/>
        <v>860.3619769320012</v>
      </c>
      <c r="H2728" s="11">
        <f t="shared" si="1306"/>
        <v>721.91288809979801</v>
      </c>
      <c r="I2728" s="24">
        <f t="shared" si="1320"/>
        <v>562.9451880001709</v>
      </c>
      <c r="J2728" s="12">
        <f t="shared" si="1307"/>
        <v>0.16042126236695026</v>
      </c>
      <c r="K2728" s="24">
        <f t="shared" si="1308"/>
        <v>720.6344959246378</v>
      </c>
      <c r="L2728" s="12">
        <f t="shared" si="1321"/>
        <v>0.13943646620921052</v>
      </c>
      <c r="M2728" s="24">
        <f t="shared" si="1322"/>
        <v>860.3619769320012</v>
      </c>
      <c r="N2728" s="12">
        <f t="shared" si="1309"/>
        <v>0.56440663058648211</v>
      </c>
      <c r="O2728" s="24">
        <f t="shared" si="1310"/>
        <v>682.75299684363233</v>
      </c>
      <c r="P2728" s="12">
        <f t="shared" si="1323"/>
        <v>0.21036856244204602</v>
      </c>
      <c r="Q2728" s="24">
        <f t="shared" si="1324"/>
        <v>721.91288809979801</v>
      </c>
      <c r="R2728" s="12">
        <f t="shared" si="1311"/>
        <v>0.14376552352473695</v>
      </c>
      <c r="S2728" s="24">
        <f t="shared" si="1312"/>
        <v>1474.224626064592</v>
      </c>
      <c r="T2728" s="12">
        <f t="shared" si="1325"/>
        <v>9.1020487477321568E-2</v>
      </c>
      <c r="W2728" s="24">
        <f t="shared" si="1326"/>
        <v>949.82317520978506</v>
      </c>
      <c r="X2728" s="24">
        <f t="shared" si="1327"/>
        <v>650</v>
      </c>
      <c r="Y2728" s="13">
        <f t="shared" si="1313"/>
        <v>0.32194749774378711</v>
      </c>
      <c r="Z2728" s="24">
        <f t="shared" si="1314"/>
        <v>1895.0505308081943</v>
      </c>
      <c r="AA2728" s="24">
        <f t="shared" si="1315"/>
        <v>16895.556380050806</v>
      </c>
      <c r="AB2728" s="24">
        <f t="shared" si="1328"/>
        <v>860.3619769320012</v>
      </c>
      <c r="AC2728" s="24">
        <f t="shared" si="1329"/>
        <v>721.91288809979801</v>
      </c>
      <c r="AE2728" s="14">
        <f t="shared" si="1330"/>
        <v>225.83333333333334</v>
      </c>
      <c r="AF2728" s="24">
        <f t="shared" si="1334"/>
        <v>500</v>
      </c>
      <c r="AG2728" s="3">
        <f t="shared" si="1331"/>
        <v>-1</v>
      </c>
      <c r="AH2728" s="3">
        <f>IF(AC2728&lt;=450,AthetaR30_0,IF(AC2728&gt;=650,AthetaR30_2,(IF(AC2728&lt;=550,AthetaR30_0+(AthetaR30_1-AthetaR30_0)/100*(AC2728-450),AthetaR30_1+(AthetaR30_2-AthetaR30_1)/100*(AC2728-450)))))</f>
        <v>0</v>
      </c>
      <c r="AI2728" s="3">
        <f>IF(AD2728&lt;=450,AthetaR60_0,IF(AD2728&gt;=650,AthetaR60_2,(IF(AD2728&lt;=550,AthetaR60_0+(AthetaR60_1-AthetaR60_0)/100*(AD2728-450),AthetaR60_1+(AthetaR60_2-AthetaR60_1)/100*(AD2728-450)))))</f>
        <v>0.5</v>
      </c>
      <c r="AJ2728" s="3">
        <f>IF(AE2728&lt;=450,AthetaR90_0,IF(AE2728&gt;=650,AthetaR90_2,(IF(AE2728&lt;=550,AthetaR90_0+(AthetaR90_1-AthetaR90_0)/100*(AE2728-450),AthetaR90_1+(AthetaR90_2-AthetaR90_1)/100*(AE2728-450)))))</f>
        <v>1.3</v>
      </c>
      <c r="AK2728" s="3">
        <f>IF(AF2728&lt;=450,AthetaR120_0,IF(AF2728&gt;=650,AthetaR120_2,(IF(AF2728&lt;=550,AthetaR120_0+(AthetaR120_1-AthetaR120_0)/100*(AF2728-450),AthetaR120_1+(AthetaR120_2-AthetaR120_1)/100*(AF2728-450)))))</f>
        <v>1.54</v>
      </c>
      <c r="AL2728" s="24">
        <f t="shared" si="1332"/>
        <v>860.3619769320012</v>
      </c>
      <c r="AM2728" s="14">
        <f t="shared" si="1333"/>
        <v>689.43957334480626</v>
      </c>
    </row>
    <row r="2729" spans="2:39" x14ac:dyDescent="0.25">
      <c r="B2729" s="3">
        <f t="shared" si="1316"/>
        <v>13555</v>
      </c>
      <c r="C2729" s="14">
        <f t="shared" si="1317"/>
        <v>225.91666666666666</v>
      </c>
      <c r="D2729" s="11">
        <f t="shared" si="1318"/>
        <v>1143.7610782913121</v>
      </c>
      <c r="E2729" s="11">
        <f t="shared" si="1304"/>
        <v>1025.8389947907649</v>
      </c>
      <c r="F2729" s="11">
        <f t="shared" si="1319"/>
        <v>563.08462446638009</v>
      </c>
      <c r="G2729" s="11">
        <f t="shared" si="1305"/>
        <v>860.5723454944432</v>
      </c>
      <c r="H2729" s="11">
        <f t="shared" si="1306"/>
        <v>722.0039085872753</v>
      </c>
      <c r="I2729" s="24">
        <f t="shared" si="1320"/>
        <v>563.08462446638009</v>
      </c>
      <c r="J2729" s="12">
        <f t="shared" si="1307"/>
        <v>0.16039081361062207</v>
      </c>
      <c r="K2729" s="24">
        <f t="shared" si="1308"/>
        <v>720.77130191541846</v>
      </c>
      <c r="L2729" s="12">
        <f t="shared" si="1321"/>
        <v>0.13939134405497042</v>
      </c>
      <c r="M2729" s="24">
        <f t="shared" si="1322"/>
        <v>860.5723454944432</v>
      </c>
      <c r="N2729" s="12">
        <f t="shared" si="1309"/>
        <v>0.56459157463164844</v>
      </c>
      <c r="O2729" s="24">
        <f t="shared" si="1310"/>
        <v>682.52934649750728</v>
      </c>
      <c r="P2729" s="12">
        <f t="shared" si="1323"/>
        <v>0.21031060605955099</v>
      </c>
      <c r="Q2729" s="24">
        <f t="shared" si="1324"/>
        <v>722.0039085872753</v>
      </c>
      <c r="R2729" s="12">
        <f t="shared" si="1311"/>
        <v>0.14331843271019329</v>
      </c>
      <c r="S2729" s="24">
        <f t="shared" si="1312"/>
        <v>1478.8235619894663</v>
      </c>
      <c r="T2729" s="12">
        <f t="shared" si="1325"/>
        <v>9.0742993656262205E-2</v>
      </c>
      <c r="W2729" s="24">
        <f t="shared" si="1326"/>
        <v>950.1451227075288</v>
      </c>
      <c r="X2729" s="24">
        <f t="shared" si="1327"/>
        <v>650</v>
      </c>
      <c r="Y2729" s="13">
        <f t="shared" si="1313"/>
        <v>0.32167160694104108</v>
      </c>
      <c r="Z2729" s="24">
        <f t="shared" si="1314"/>
        <v>1892.3468020809025</v>
      </c>
      <c r="AA2729" s="24">
        <f t="shared" si="1315"/>
        <v>16882.157621071092</v>
      </c>
      <c r="AB2729" s="24">
        <f t="shared" si="1328"/>
        <v>860.5723454944432</v>
      </c>
      <c r="AC2729" s="24">
        <f t="shared" si="1329"/>
        <v>722.0039085872753</v>
      </c>
      <c r="AE2729" s="14">
        <f t="shared" si="1330"/>
        <v>225.91666666666666</v>
      </c>
      <c r="AF2729" s="24">
        <f t="shared" si="1334"/>
        <v>500</v>
      </c>
      <c r="AG2729" s="3">
        <f t="shared" si="1331"/>
        <v>-1</v>
      </c>
      <c r="AH2729" s="3">
        <f>IF(AC2729&lt;=450,AthetaR30_0,IF(AC2729&gt;=650,AthetaR30_2,(IF(AC2729&lt;=550,AthetaR30_0+(AthetaR30_1-AthetaR30_0)/100*(AC2729-450),AthetaR30_1+(AthetaR30_2-AthetaR30_1)/100*(AC2729-450)))))</f>
        <v>0</v>
      </c>
      <c r="AI2729" s="3">
        <f>IF(AD2729&lt;=450,AthetaR60_0,IF(AD2729&gt;=650,AthetaR60_2,(IF(AD2729&lt;=550,AthetaR60_0+(AthetaR60_1-AthetaR60_0)/100*(AD2729-450),AthetaR60_1+(AthetaR60_2-AthetaR60_1)/100*(AD2729-450)))))</f>
        <v>0.5</v>
      </c>
      <c r="AJ2729" s="3">
        <f>IF(AE2729&lt;=450,AthetaR90_0,IF(AE2729&gt;=650,AthetaR90_2,(IF(AE2729&lt;=550,AthetaR90_0+(AthetaR90_1-AthetaR90_0)/100*(AE2729-450),AthetaR90_1+(AthetaR90_2-AthetaR90_1)/100*(AE2729-450)))))</f>
        <v>1.3</v>
      </c>
      <c r="AK2729" s="3">
        <f>IF(AF2729&lt;=450,AthetaR120_0,IF(AF2729&gt;=650,AthetaR120_2,(IF(AF2729&lt;=550,AthetaR120_0+(AthetaR120_1-AthetaR120_0)/100*(AF2729-450),AthetaR120_1+(AthetaR120_2-AthetaR120_1)/100*(AF2729-450)))))</f>
        <v>1.54</v>
      </c>
      <c r="AL2729" s="24">
        <f t="shared" si="1332"/>
        <v>860.5723454944432</v>
      </c>
      <c r="AM2729" s="14">
        <f t="shared" si="1333"/>
        <v>689.50325478464185</v>
      </c>
    </row>
    <row r="2730" spans="2:39" x14ac:dyDescent="0.25">
      <c r="B2730" s="3">
        <f t="shared" si="1316"/>
        <v>13560</v>
      </c>
      <c r="C2730" s="14">
        <f t="shared" si="1317"/>
        <v>226</v>
      </c>
      <c r="D2730" s="11">
        <f t="shared" si="1318"/>
        <v>1143.8163055666357</v>
      </c>
      <c r="E2730" s="11">
        <f t="shared" si="1304"/>
        <v>1026.052793139417</v>
      </c>
      <c r="F2730" s="11">
        <f t="shared" si="1319"/>
        <v>563.22401581043505</v>
      </c>
      <c r="G2730" s="11">
        <f t="shared" si="1305"/>
        <v>860.78265610050278</v>
      </c>
      <c r="H2730" s="11">
        <f t="shared" si="1306"/>
        <v>722.09465158093155</v>
      </c>
      <c r="I2730" s="24">
        <f t="shared" si="1320"/>
        <v>563.22401581043505</v>
      </c>
      <c r="J2730" s="12">
        <f t="shared" si="1307"/>
        <v>0.1603603684475465</v>
      </c>
      <c r="K2730" s="24">
        <f t="shared" si="1308"/>
        <v>720.90814370519115</v>
      </c>
      <c r="L2730" s="12">
        <f t="shared" si="1321"/>
        <v>0.13934623731753357</v>
      </c>
      <c r="M2730" s="24">
        <f t="shared" si="1322"/>
        <v>860.78265610050278</v>
      </c>
      <c r="N2730" s="12">
        <f t="shared" si="1309"/>
        <v>0.56477598901537274</v>
      </c>
      <c r="O2730" s="24">
        <f t="shared" si="1310"/>
        <v>682.30648251026946</v>
      </c>
      <c r="P2730" s="12">
        <f t="shared" si="1323"/>
        <v>0.21025244195937759</v>
      </c>
      <c r="Q2730" s="24">
        <f t="shared" si="1324"/>
        <v>722.09465158093155</v>
      </c>
      <c r="R2730" s="12">
        <f t="shared" si="1311"/>
        <v>0.14287041812349385</v>
      </c>
      <c r="S2730" s="24">
        <f t="shared" si="1312"/>
        <v>1483.4608727472007</v>
      </c>
      <c r="T2730" s="12">
        <f t="shared" si="1325"/>
        <v>9.0464963935540363E-2</v>
      </c>
      <c r="W2730" s="24">
        <f t="shared" si="1326"/>
        <v>950.46679431446989</v>
      </c>
      <c r="X2730" s="24">
        <f t="shared" si="1327"/>
        <v>650</v>
      </c>
      <c r="Y2730" s="13">
        <f t="shared" si="1313"/>
        <v>0.321396351049269</v>
      </c>
      <c r="Z2730" s="24">
        <f t="shared" si="1314"/>
        <v>1889.6499706236768</v>
      </c>
      <c r="AA2730" s="24">
        <f t="shared" si="1315"/>
        <v>16868.789021678771</v>
      </c>
      <c r="AB2730" s="24">
        <f t="shared" si="1328"/>
        <v>860.78265610050278</v>
      </c>
      <c r="AC2730" s="24">
        <f t="shared" si="1329"/>
        <v>722.09465158093155</v>
      </c>
      <c r="AE2730" s="14">
        <f t="shared" si="1330"/>
        <v>226</v>
      </c>
      <c r="AF2730" s="24">
        <f t="shared" si="1334"/>
        <v>500</v>
      </c>
      <c r="AG2730" s="3">
        <f t="shared" si="1331"/>
        <v>-1</v>
      </c>
      <c r="AH2730" s="3">
        <f>IF(AC2730&lt;=450,AthetaR30_0,IF(AC2730&gt;=650,AthetaR30_2,(IF(AC2730&lt;=550,AthetaR30_0+(AthetaR30_1-AthetaR30_0)/100*(AC2730-450),AthetaR30_1+(AthetaR30_2-AthetaR30_1)/100*(AC2730-450)))))</f>
        <v>0</v>
      </c>
      <c r="AI2730" s="3">
        <f>IF(AD2730&lt;=450,AthetaR60_0,IF(AD2730&gt;=650,AthetaR60_2,(IF(AD2730&lt;=550,AthetaR60_0+(AthetaR60_1-AthetaR60_0)/100*(AD2730-450),AthetaR60_1+(AthetaR60_2-AthetaR60_1)/100*(AD2730-450)))))</f>
        <v>0.5</v>
      </c>
      <c r="AJ2730" s="3">
        <f>IF(AE2730&lt;=450,AthetaR90_0,IF(AE2730&gt;=650,AthetaR90_2,(IF(AE2730&lt;=550,AthetaR90_0+(AthetaR90_1-AthetaR90_0)/100*(AE2730-450),AthetaR90_1+(AthetaR90_2-AthetaR90_1)/100*(AE2730-450)))))</f>
        <v>1.3</v>
      </c>
      <c r="AK2730" s="3">
        <f>IF(AF2730&lt;=450,AthetaR120_0,IF(AF2730&gt;=650,AthetaR120_2,(IF(AF2730&lt;=550,AthetaR120_0+(AthetaR120_1-AthetaR120_0)/100*(AF2730-450),AthetaR120_1+(AthetaR120_2-AthetaR120_1)/100*(AF2730-450)))))</f>
        <v>1.54</v>
      </c>
      <c r="AL2730" s="24">
        <f t="shared" si="1332"/>
        <v>860.78265610050278</v>
      </c>
      <c r="AM2730" s="14">
        <f t="shared" si="1333"/>
        <v>689.56668529200294</v>
      </c>
    </row>
    <row r="2731" spans="2:39" x14ac:dyDescent="0.25">
      <c r="B2731" s="3">
        <f t="shared" si="1316"/>
        <v>13565</v>
      </c>
      <c r="C2731" s="14">
        <f t="shared" si="1317"/>
        <v>226.08333333333334</v>
      </c>
      <c r="D2731" s="11">
        <f t="shared" si="1318"/>
        <v>1143.8715124929261</v>
      </c>
      <c r="E2731" s="11">
        <f t="shared" si="1304"/>
        <v>1026.266591488069</v>
      </c>
      <c r="F2731" s="11">
        <f t="shared" si="1319"/>
        <v>563.36336204775262</v>
      </c>
      <c r="G2731" s="11">
        <f t="shared" si="1305"/>
        <v>860.99290854246215</v>
      </c>
      <c r="H2731" s="11">
        <f t="shared" si="1306"/>
        <v>722.18511654486713</v>
      </c>
      <c r="I2731" s="24">
        <f t="shared" si="1320"/>
        <v>563.36336204775262</v>
      </c>
      <c r="J2731" s="12">
        <f t="shared" si="1307"/>
        <v>0.1603299268861138</v>
      </c>
      <c r="K2731" s="24">
        <f t="shared" si="1308"/>
        <v>721.04502126741659</v>
      </c>
      <c r="L2731" s="12">
        <f t="shared" si="1321"/>
        <v>0.1393011459999921</v>
      </c>
      <c r="M2731" s="24">
        <f t="shared" si="1322"/>
        <v>860.99290854246215</v>
      </c>
      <c r="N2731" s="12">
        <f t="shared" si="1309"/>
        <v>0.56495987580739626</v>
      </c>
      <c r="O2731" s="24">
        <f t="shared" si="1310"/>
        <v>682.08440098622077</v>
      </c>
      <c r="P2731" s="12">
        <f t="shared" si="1323"/>
        <v>0.2101940713157881</v>
      </c>
      <c r="Q2731" s="24">
        <f t="shared" si="1324"/>
        <v>722.18511654486713</v>
      </c>
      <c r="R2731" s="12">
        <f t="shared" si="1311"/>
        <v>0.14242148586874293</v>
      </c>
      <c r="S2731" s="24">
        <f t="shared" si="1312"/>
        <v>1488.1369469390606</v>
      </c>
      <c r="T2731" s="12">
        <f t="shared" si="1325"/>
        <v>9.0186401265797925E-2</v>
      </c>
      <c r="W2731" s="24">
        <f t="shared" si="1326"/>
        <v>950.78819066551921</v>
      </c>
      <c r="X2731" s="24">
        <f t="shared" si="1327"/>
        <v>650</v>
      </c>
      <c r="Y2731" s="13">
        <f t="shared" si="1313"/>
        <v>0.32112172953651741</v>
      </c>
      <c r="Z2731" s="24">
        <f t="shared" si="1314"/>
        <v>1886.9600205637453</v>
      </c>
      <c r="AA2731" s="24">
        <f t="shared" si="1315"/>
        <v>16855.450566698924</v>
      </c>
      <c r="AB2731" s="24">
        <f t="shared" si="1328"/>
        <v>860.99290854246215</v>
      </c>
      <c r="AC2731" s="24">
        <f t="shared" si="1329"/>
        <v>722.18511654486713</v>
      </c>
      <c r="AE2731" s="14">
        <f t="shared" si="1330"/>
        <v>226.08333333333334</v>
      </c>
      <c r="AF2731" s="24">
        <f t="shared" si="1334"/>
        <v>500</v>
      </c>
      <c r="AG2731" s="3">
        <f t="shared" si="1331"/>
        <v>-1</v>
      </c>
      <c r="AH2731" s="3">
        <f>IF(AC2731&lt;=450,AthetaR30_0,IF(AC2731&gt;=650,AthetaR30_2,(IF(AC2731&lt;=550,AthetaR30_0+(AthetaR30_1-AthetaR30_0)/100*(AC2731-450),AthetaR30_1+(AthetaR30_2-AthetaR30_1)/100*(AC2731-450)))))</f>
        <v>0</v>
      </c>
      <c r="AI2731" s="3">
        <f>IF(AD2731&lt;=450,AthetaR60_0,IF(AD2731&gt;=650,AthetaR60_2,(IF(AD2731&lt;=550,AthetaR60_0+(AthetaR60_1-AthetaR60_0)/100*(AD2731-450),AthetaR60_1+(AthetaR60_2-AthetaR60_1)/100*(AD2731-450)))))</f>
        <v>0.5</v>
      </c>
      <c r="AJ2731" s="3">
        <f>IF(AE2731&lt;=450,AthetaR90_0,IF(AE2731&gt;=650,AthetaR90_2,(IF(AE2731&lt;=550,AthetaR90_0+(AthetaR90_1-AthetaR90_0)/100*(AE2731-450),AthetaR90_1+(AthetaR90_2-AthetaR90_1)/100*(AE2731-450)))))</f>
        <v>1.3</v>
      </c>
      <c r="AK2731" s="3">
        <f>IF(AF2731&lt;=450,AthetaR120_0,IF(AF2731&gt;=650,AthetaR120_2,(IF(AF2731&lt;=550,AthetaR120_0+(AthetaR120_1-AthetaR120_0)/100*(AF2731-450),AthetaR120_1+(AthetaR120_2-AthetaR120_1)/100*(AF2731-450)))))</f>
        <v>1.54</v>
      </c>
      <c r="AL2731" s="24">
        <f t="shared" si="1332"/>
        <v>860.99290854246215</v>
      </c>
      <c r="AM2731" s="14">
        <f t="shared" si="1333"/>
        <v>689.62986434358436</v>
      </c>
    </row>
    <row r="2732" spans="2:39" x14ac:dyDescent="0.25">
      <c r="B2732" s="3">
        <f t="shared" si="1316"/>
        <v>13570</v>
      </c>
      <c r="C2732" s="14">
        <f t="shared" si="1317"/>
        <v>226.16666666666666</v>
      </c>
      <c r="D2732" s="11">
        <f t="shared" si="1318"/>
        <v>1143.9266990851729</v>
      </c>
      <c r="E2732" s="11">
        <f t="shared" si="1304"/>
        <v>1026.4803898367211</v>
      </c>
      <c r="F2732" s="11">
        <f t="shared" si="1319"/>
        <v>563.5026631937526</v>
      </c>
      <c r="G2732" s="11">
        <f t="shared" si="1305"/>
        <v>861.2031026137779</v>
      </c>
      <c r="H2732" s="11">
        <f t="shared" si="1306"/>
        <v>722.27530294613291</v>
      </c>
      <c r="I2732" s="24">
        <f t="shared" si="1320"/>
        <v>563.5026631937526</v>
      </c>
      <c r="J2732" s="12">
        <f t="shared" si="1307"/>
        <v>0.1602994889347035</v>
      </c>
      <c r="K2732" s="24">
        <f t="shared" si="1308"/>
        <v>721.18193457554889</v>
      </c>
      <c r="L2732" s="12">
        <f t="shared" si="1321"/>
        <v>0.13925607010542171</v>
      </c>
      <c r="M2732" s="24">
        <f t="shared" si="1322"/>
        <v>861.2031026137779</v>
      </c>
      <c r="N2732" s="12">
        <f t="shared" si="1309"/>
        <v>0.56514323706760528</v>
      </c>
      <c r="O2732" s="24">
        <f t="shared" si="1310"/>
        <v>681.86309805427254</v>
      </c>
      <c r="P2732" s="12">
        <f t="shared" si="1323"/>
        <v>0.21013549529714443</v>
      </c>
      <c r="Q2732" s="24">
        <f t="shared" si="1324"/>
        <v>722.27530294613291</v>
      </c>
      <c r="R2732" s="12">
        <f t="shared" si="1311"/>
        <v>0.14197164216875882</v>
      </c>
      <c r="S2732" s="24">
        <f t="shared" si="1312"/>
        <v>1492.8521775306626</v>
      </c>
      <c r="T2732" s="12">
        <f t="shared" si="1325"/>
        <v>8.9907308666842878E-2</v>
      </c>
      <c r="W2732" s="24">
        <f t="shared" si="1326"/>
        <v>951.10931239505578</v>
      </c>
      <c r="X2732" s="24">
        <f t="shared" si="1327"/>
        <v>650</v>
      </c>
      <c r="Y2732" s="13">
        <f t="shared" si="1313"/>
        <v>0.32084774186627674</v>
      </c>
      <c r="Z2732" s="24">
        <f t="shared" si="1314"/>
        <v>1884.2769360416328</v>
      </c>
      <c r="AA2732" s="24">
        <f t="shared" si="1315"/>
        <v>16842.142240677411</v>
      </c>
      <c r="AB2732" s="24">
        <f t="shared" si="1328"/>
        <v>861.2031026137779</v>
      </c>
      <c r="AC2732" s="24">
        <f t="shared" si="1329"/>
        <v>722.27530294613291</v>
      </c>
      <c r="AE2732" s="14">
        <f t="shared" si="1330"/>
        <v>226.16666666666666</v>
      </c>
      <c r="AF2732" s="24">
        <f t="shared" si="1334"/>
        <v>500</v>
      </c>
      <c r="AG2732" s="3">
        <f t="shared" si="1331"/>
        <v>-1</v>
      </c>
      <c r="AH2732" s="3">
        <f>IF(AC2732&lt;=450,AthetaR30_0,IF(AC2732&gt;=650,AthetaR30_2,(IF(AC2732&lt;=550,AthetaR30_0+(AthetaR30_1-AthetaR30_0)/100*(AC2732-450),AthetaR30_1+(AthetaR30_2-AthetaR30_1)/100*(AC2732-450)))))</f>
        <v>0</v>
      </c>
      <c r="AI2732" s="3">
        <f>IF(AD2732&lt;=450,AthetaR60_0,IF(AD2732&gt;=650,AthetaR60_2,(IF(AD2732&lt;=550,AthetaR60_0+(AthetaR60_1-AthetaR60_0)/100*(AD2732-450),AthetaR60_1+(AthetaR60_2-AthetaR60_1)/100*(AD2732-450)))))</f>
        <v>0.5</v>
      </c>
      <c r="AJ2732" s="3">
        <f>IF(AE2732&lt;=450,AthetaR90_0,IF(AE2732&gt;=650,AthetaR90_2,(IF(AE2732&lt;=550,AthetaR90_0+(AthetaR90_1-AthetaR90_0)/100*(AE2732-450),AthetaR90_1+(AthetaR90_2-AthetaR90_1)/100*(AE2732-450)))))</f>
        <v>1.3</v>
      </c>
      <c r="AK2732" s="3">
        <f>IF(AF2732&lt;=450,AthetaR120_0,IF(AF2732&gt;=650,AthetaR120_2,(IF(AF2732&lt;=550,AthetaR120_0+(AthetaR120_1-AthetaR120_0)/100*(AF2732-450),AthetaR120_1+(AthetaR120_2-AthetaR120_1)/100*(AF2732-450)))))</f>
        <v>1.54</v>
      </c>
      <c r="AL2732" s="24">
        <f t="shared" si="1332"/>
        <v>861.2031026137779</v>
      </c>
      <c r="AM2732" s="14">
        <f t="shared" si="1333"/>
        <v>689.69279141893685</v>
      </c>
    </row>
    <row r="2733" spans="2:39" x14ac:dyDescent="0.25">
      <c r="B2733" s="3">
        <f t="shared" si="1316"/>
        <v>13575</v>
      </c>
      <c r="C2733" s="14">
        <f t="shared" si="1317"/>
        <v>226.25</v>
      </c>
      <c r="D2733" s="11">
        <f t="shared" si="1318"/>
        <v>1143.98186535835</v>
      </c>
      <c r="E2733" s="11">
        <f t="shared" si="1304"/>
        <v>1026.6941881853732</v>
      </c>
      <c r="F2733" s="11">
        <f t="shared" si="1319"/>
        <v>563.64191926385797</v>
      </c>
      <c r="G2733" s="11">
        <f t="shared" si="1305"/>
        <v>861.413238109075</v>
      </c>
      <c r="H2733" s="11">
        <f t="shared" si="1306"/>
        <v>722.36521025479976</v>
      </c>
      <c r="I2733" s="24">
        <f t="shared" si="1320"/>
        <v>563.64191926385797</v>
      </c>
      <c r="J2733" s="12">
        <f t="shared" si="1307"/>
        <v>0.1602690546016847</v>
      </c>
      <c r="K2733" s="24">
        <f t="shared" si="1308"/>
        <v>721.31888360303628</v>
      </c>
      <c r="L2733" s="12">
        <f t="shared" si="1321"/>
        <v>0.13921100963687053</v>
      </c>
      <c r="M2733" s="24">
        <f t="shared" si="1322"/>
        <v>861.413238109075</v>
      </c>
      <c r="N2733" s="12">
        <f t="shared" si="1309"/>
        <v>0.56532607484608355</v>
      </c>
      <c r="O2733" s="24">
        <f t="shared" si="1310"/>
        <v>681.64256986775922</v>
      </c>
      <c r="P2733" s="12">
        <f t="shared" si="1323"/>
        <v>0.21007671506590136</v>
      </c>
      <c r="Q2733" s="24">
        <f t="shared" si="1324"/>
        <v>722.36521025479976</v>
      </c>
      <c r="R2733" s="12">
        <f t="shared" si="1311"/>
        <v>0.14152089336570969</v>
      </c>
      <c r="S2733" s="24">
        <f t="shared" si="1312"/>
        <v>1497.6069619031184</v>
      </c>
      <c r="T2733" s="12">
        <f t="shared" si="1325"/>
        <v>8.9627689228128291E-2</v>
      </c>
      <c r="W2733" s="24">
        <f t="shared" si="1326"/>
        <v>951.43016013692204</v>
      </c>
      <c r="X2733" s="24">
        <f t="shared" si="1327"/>
        <v>650</v>
      </c>
      <c r="Y2733" s="13">
        <f t="shared" si="1313"/>
        <v>0.3205743874975166</v>
      </c>
      <c r="Z2733" s="24">
        <f t="shared" si="1314"/>
        <v>1881.6007012112777</v>
      </c>
      <c r="AA2733" s="24">
        <f t="shared" si="1315"/>
        <v>16828.86402788281</v>
      </c>
      <c r="AB2733" s="24">
        <f t="shared" si="1328"/>
        <v>861.413238109075</v>
      </c>
      <c r="AC2733" s="24">
        <f t="shared" si="1329"/>
        <v>722.36521025479976</v>
      </c>
      <c r="AE2733" s="14">
        <f t="shared" si="1330"/>
        <v>226.25</v>
      </c>
      <c r="AF2733" s="24">
        <f t="shared" si="1334"/>
        <v>500</v>
      </c>
      <c r="AG2733" s="3">
        <f t="shared" si="1331"/>
        <v>-1</v>
      </c>
      <c r="AH2733" s="3">
        <f>IF(AC2733&lt;=450,AthetaR30_0,IF(AC2733&gt;=650,AthetaR30_2,(IF(AC2733&lt;=550,AthetaR30_0+(AthetaR30_1-AthetaR30_0)/100*(AC2733-450),AthetaR30_1+(AthetaR30_2-AthetaR30_1)/100*(AC2733-450)))))</f>
        <v>0</v>
      </c>
      <c r="AI2733" s="3">
        <f>IF(AD2733&lt;=450,AthetaR60_0,IF(AD2733&gt;=650,AthetaR60_2,(IF(AD2733&lt;=550,AthetaR60_0+(AthetaR60_1-AthetaR60_0)/100*(AD2733-450),AthetaR60_1+(AthetaR60_2-AthetaR60_1)/100*(AD2733-450)))))</f>
        <v>0.5</v>
      </c>
      <c r="AJ2733" s="3">
        <f>IF(AE2733&lt;=450,AthetaR90_0,IF(AE2733&gt;=650,AthetaR90_2,(IF(AE2733&lt;=550,AthetaR90_0+(AthetaR90_1-AthetaR90_0)/100*(AE2733-450),AthetaR90_1+(AthetaR90_2-AthetaR90_1)/100*(AE2733-450)))))</f>
        <v>1.3</v>
      </c>
      <c r="AK2733" s="3">
        <f>IF(AF2733&lt;=450,AthetaR120_0,IF(AF2733&gt;=650,AthetaR120_2,(IF(AF2733&lt;=550,AthetaR120_0+(AthetaR120_1-AthetaR120_0)/100*(AF2733-450),AthetaR120_1+(AthetaR120_2-AthetaR120_1)/100*(AF2733-450)))))</f>
        <v>1.54</v>
      </c>
      <c r="AL2733" s="24">
        <f t="shared" si="1332"/>
        <v>861.413238109075</v>
      </c>
      <c r="AM2733" s="14">
        <f t="shared" si="1333"/>
        <v>689.75546600053326</v>
      </c>
    </row>
    <row r="2734" spans="2:39" x14ac:dyDescent="0.25">
      <c r="B2734" s="3">
        <f t="shared" si="1316"/>
        <v>13580</v>
      </c>
      <c r="C2734" s="14">
        <f t="shared" si="1317"/>
        <v>226.33333333333334</v>
      </c>
      <c r="D2734" s="11">
        <f t="shared" si="1318"/>
        <v>1144.0370113274143</v>
      </c>
      <c r="E2734" s="11">
        <f t="shared" si="1304"/>
        <v>1026.9079865340252</v>
      </c>
      <c r="F2734" s="11">
        <f t="shared" si="1319"/>
        <v>563.7811302734948</v>
      </c>
      <c r="G2734" s="11">
        <f t="shared" si="1305"/>
        <v>861.62331482414095</v>
      </c>
      <c r="H2734" s="11">
        <f t="shared" si="1306"/>
        <v>722.45483794402787</v>
      </c>
      <c r="I2734" s="24">
        <f t="shared" si="1320"/>
        <v>563.7811302734948</v>
      </c>
      <c r="J2734" s="12">
        <f t="shared" si="1307"/>
        <v>0.16023862389541599</v>
      </c>
      <c r="K2734" s="24">
        <f t="shared" si="1308"/>
        <v>721.45586832332015</v>
      </c>
      <c r="L2734" s="12">
        <f t="shared" si="1321"/>
        <v>0.13916596459737771</v>
      </c>
      <c r="M2734" s="24">
        <f t="shared" si="1322"/>
        <v>861.62331482414095</v>
      </c>
      <c r="N2734" s="12">
        <f t="shared" si="1309"/>
        <v>0.56550839118316454</v>
      </c>
      <c r="O2734" s="24">
        <f t="shared" si="1310"/>
        <v>681.42281260425204</v>
      </c>
      <c r="P2734" s="12">
        <f t="shared" si="1323"/>
        <v>0.21001773177870478</v>
      </c>
      <c r="Q2734" s="24">
        <f t="shared" si="1324"/>
        <v>722.45483794402787</v>
      </c>
      <c r="R2734" s="12">
        <f t="shared" si="1311"/>
        <v>0.14106924592173725</v>
      </c>
      <c r="S2734" s="24">
        <f t="shared" si="1312"/>
        <v>1502.4017019047351</v>
      </c>
      <c r="T2734" s="12">
        <f t="shared" si="1325"/>
        <v>8.9347546109251677E-2</v>
      </c>
      <c r="W2734" s="24">
        <f t="shared" si="1326"/>
        <v>951.75073452441961</v>
      </c>
      <c r="X2734" s="24">
        <f t="shared" si="1327"/>
        <v>650</v>
      </c>
      <c r="Y2734" s="13">
        <f t="shared" si="1313"/>
        <v>0.32030166588470532</v>
      </c>
      <c r="Z2734" s="24">
        <f t="shared" si="1314"/>
        <v>1878.93130024014</v>
      </c>
      <c r="AA2734" s="24">
        <f t="shared" si="1315"/>
        <v>16815.615912307476</v>
      </c>
      <c r="AB2734" s="24">
        <f t="shared" si="1328"/>
        <v>861.62331482414095</v>
      </c>
      <c r="AC2734" s="24">
        <f t="shared" si="1329"/>
        <v>722.45483794402787</v>
      </c>
      <c r="AE2734" s="14">
        <f t="shared" si="1330"/>
        <v>226.33333333333334</v>
      </c>
      <c r="AF2734" s="24">
        <f t="shared" si="1334"/>
        <v>500</v>
      </c>
      <c r="AG2734" s="3">
        <f t="shared" si="1331"/>
        <v>-1</v>
      </c>
      <c r="AH2734" s="3">
        <f>IF(AC2734&lt;=450,AthetaR30_0,IF(AC2734&gt;=650,AthetaR30_2,(IF(AC2734&lt;=550,AthetaR30_0+(AthetaR30_1-AthetaR30_0)/100*(AC2734-450),AthetaR30_1+(AthetaR30_2-AthetaR30_1)/100*(AC2734-450)))))</f>
        <v>0</v>
      </c>
      <c r="AI2734" s="3">
        <f>IF(AD2734&lt;=450,AthetaR60_0,IF(AD2734&gt;=650,AthetaR60_2,(IF(AD2734&lt;=550,AthetaR60_0+(AthetaR60_1-AthetaR60_0)/100*(AD2734-450),AthetaR60_1+(AthetaR60_2-AthetaR60_1)/100*(AD2734-450)))))</f>
        <v>0.5</v>
      </c>
      <c r="AJ2734" s="3">
        <f>IF(AE2734&lt;=450,AthetaR90_0,IF(AE2734&gt;=650,AthetaR90_2,(IF(AE2734&lt;=550,AthetaR90_0+(AthetaR90_1-AthetaR90_0)/100*(AE2734-450),AthetaR90_1+(AthetaR90_2-AthetaR90_1)/100*(AE2734-450)))))</f>
        <v>1.3</v>
      </c>
      <c r="AK2734" s="3">
        <f>IF(AF2734&lt;=450,AthetaR120_0,IF(AF2734&gt;=650,AthetaR120_2,(IF(AF2734&lt;=550,AthetaR120_0+(AthetaR120_1-AthetaR120_0)/100*(AF2734-450),AthetaR120_1+(AthetaR120_2-AthetaR120_1)/100*(AF2734-450)))))</f>
        <v>1.54</v>
      </c>
      <c r="AL2734" s="24">
        <f t="shared" si="1332"/>
        <v>861.62331482414095</v>
      </c>
      <c r="AM2734" s="14">
        <f t="shared" si="1333"/>
        <v>689.81788757383435</v>
      </c>
    </row>
    <row r="2735" spans="2:39" x14ac:dyDescent="0.25">
      <c r="B2735" s="3">
        <f t="shared" si="1316"/>
        <v>13585</v>
      </c>
      <c r="C2735" s="14">
        <f t="shared" si="1317"/>
        <v>226.41666666666666</v>
      </c>
      <c r="D2735" s="11">
        <f t="shared" si="1318"/>
        <v>1144.0921370073065</v>
      </c>
      <c r="E2735" s="11">
        <f t="shared" si="1304"/>
        <v>1027.1217848826773</v>
      </c>
      <c r="F2735" s="11">
        <f t="shared" si="1319"/>
        <v>563.92029623809219</v>
      </c>
      <c r="G2735" s="11">
        <f t="shared" si="1305"/>
        <v>861.8333325559197</v>
      </c>
      <c r="H2735" s="11">
        <f t="shared" si="1306"/>
        <v>722.54418549013712</v>
      </c>
      <c r="I2735" s="24">
        <f t="shared" si="1320"/>
        <v>563.92029623809219</v>
      </c>
      <c r="J2735" s="12">
        <f t="shared" si="1307"/>
        <v>0.16020819682424539</v>
      </c>
      <c r="K2735" s="24">
        <f t="shared" si="1308"/>
        <v>721.5928887098363</v>
      </c>
      <c r="L2735" s="12">
        <f t="shared" si="1321"/>
        <v>0.13912093498996597</v>
      </c>
      <c r="M2735" s="24">
        <f t="shared" si="1322"/>
        <v>861.8333325559197</v>
      </c>
      <c r="N2735" s="12">
        <f t="shared" si="1309"/>
        <v>0.56569018810948313</v>
      </c>
      <c r="O2735" s="24">
        <f t="shared" si="1310"/>
        <v>681.20382246537611</v>
      </c>
      <c r="P2735" s="12">
        <f t="shared" si="1323"/>
        <v>0.20995854658639745</v>
      </c>
      <c r="Q2735" s="24">
        <f t="shared" si="1324"/>
        <v>722.54418549013712</v>
      </c>
      <c r="R2735" s="12">
        <f t="shared" si="1311"/>
        <v>0.14061670641956198</v>
      </c>
      <c r="S2735" s="24">
        <f t="shared" si="1312"/>
        <v>1507.2368039033456</v>
      </c>
      <c r="T2735" s="12">
        <f t="shared" si="1325"/>
        <v>8.9066882540422485E-2</v>
      </c>
      <c r="W2735" s="24">
        <f t="shared" si="1326"/>
        <v>952.07103619030431</v>
      </c>
      <c r="X2735" s="24">
        <f t="shared" si="1327"/>
        <v>650</v>
      </c>
      <c r="Y2735" s="13">
        <f t="shared" si="1313"/>
        <v>0.32002957647784319</v>
      </c>
      <c r="Z2735" s="24">
        <f t="shared" si="1314"/>
        <v>1876.2687173093241</v>
      </c>
      <c r="AA2735" s="24">
        <f t="shared" si="1315"/>
        <v>16802.397877669322</v>
      </c>
      <c r="AB2735" s="24">
        <f t="shared" si="1328"/>
        <v>861.8333325559197</v>
      </c>
      <c r="AC2735" s="24">
        <f t="shared" si="1329"/>
        <v>722.54418549013712</v>
      </c>
      <c r="AE2735" s="14">
        <f t="shared" si="1330"/>
        <v>226.41666666666666</v>
      </c>
      <c r="AF2735" s="24">
        <f t="shared" si="1334"/>
        <v>500</v>
      </c>
      <c r="AG2735" s="3">
        <f t="shared" si="1331"/>
        <v>-1</v>
      </c>
      <c r="AH2735" s="3">
        <f>IF(AC2735&lt;=450,AthetaR30_0,IF(AC2735&gt;=650,AthetaR30_2,(IF(AC2735&lt;=550,AthetaR30_0+(AthetaR30_1-AthetaR30_0)/100*(AC2735-450),AthetaR30_1+(AthetaR30_2-AthetaR30_1)/100*(AC2735-450)))))</f>
        <v>0</v>
      </c>
      <c r="AI2735" s="3">
        <f>IF(AD2735&lt;=450,AthetaR60_0,IF(AD2735&gt;=650,AthetaR60_2,(IF(AD2735&lt;=550,AthetaR60_0+(AthetaR60_1-AthetaR60_0)/100*(AD2735-450),AthetaR60_1+(AthetaR60_2-AthetaR60_1)/100*(AD2735-450)))))</f>
        <v>0.5</v>
      </c>
      <c r="AJ2735" s="3">
        <f>IF(AE2735&lt;=450,AthetaR90_0,IF(AE2735&gt;=650,AthetaR90_2,(IF(AE2735&lt;=550,AthetaR90_0+(AthetaR90_1-AthetaR90_0)/100*(AE2735-450),AthetaR90_1+(AthetaR90_2-AthetaR90_1)/100*(AE2735-450)))))</f>
        <v>1.3</v>
      </c>
      <c r="AK2735" s="3">
        <f>IF(AF2735&lt;=450,AthetaR120_0,IF(AF2735&gt;=650,AthetaR120_2,(IF(AF2735&lt;=550,AthetaR120_0+(AthetaR120_1-AthetaR120_0)/100*(AF2735-450),AthetaR120_1+(AthetaR120_2-AthetaR120_1)/100*(AF2735-450)))))</f>
        <v>1.54</v>
      </c>
      <c r="AL2735" s="24">
        <f t="shared" si="1332"/>
        <v>861.8333325559197</v>
      </c>
      <c r="AM2735" s="14">
        <f t="shared" si="1333"/>
        <v>689.88005562735657</v>
      </c>
    </row>
    <row r="2736" spans="2:39" x14ac:dyDescent="0.25">
      <c r="B2736" s="3">
        <f t="shared" si="1316"/>
        <v>13590</v>
      </c>
      <c r="C2736" s="14">
        <f t="shared" si="1317"/>
        <v>226.5</v>
      </c>
      <c r="D2736" s="11">
        <f t="shared" si="1318"/>
        <v>1144.1472424129504</v>
      </c>
      <c r="E2736" s="11">
        <f t="shared" si="1304"/>
        <v>1027.3355832313293</v>
      </c>
      <c r="F2736" s="11">
        <f t="shared" si="1319"/>
        <v>564.05941717308212</v>
      </c>
      <c r="G2736" s="11">
        <f t="shared" si="1305"/>
        <v>862.04329110250615</v>
      </c>
      <c r="H2736" s="11">
        <f t="shared" si="1306"/>
        <v>722.63325237267759</v>
      </c>
      <c r="I2736" s="24">
        <f t="shared" si="1320"/>
        <v>564.05941717308212</v>
      </c>
      <c r="J2736" s="12">
        <f t="shared" si="1307"/>
        <v>0.16017777339651046</v>
      </c>
      <c r="K2736" s="24">
        <f t="shared" si="1308"/>
        <v>721.72994473601398</v>
      </c>
      <c r="L2736" s="12">
        <f t="shared" si="1321"/>
        <v>0.13907592081764159</v>
      </c>
      <c r="M2736" s="24">
        <f t="shared" si="1322"/>
        <v>862.04329110250615</v>
      </c>
      <c r="N2736" s="12">
        <f t="shared" si="1309"/>
        <v>0.56587146764602758</v>
      </c>
      <c r="O2736" s="24">
        <f t="shared" si="1310"/>
        <v>680.98559567662755</v>
      </c>
      <c r="P2736" s="12">
        <f t="shared" si="1323"/>
        <v>0.20989916063405106</v>
      </c>
      <c r="Q2736" s="24">
        <f t="shared" si="1324"/>
        <v>722.63325237267759</v>
      </c>
      <c r="R2736" s="12">
        <f t="shared" si="1311"/>
        <v>0.14016328156307398</v>
      </c>
      <c r="S2736" s="24">
        <f t="shared" si="1312"/>
        <v>1512.1126788392203</v>
      </c>
      <c r="T2736" s="12">
        <f t="shared" si="1325"/>
        <v>8.8785701822929733E-2</v>
      </c>
      <c r="W2736" s="24">
        <f t="shared" si="1326"/>
        <v>952.39106576678216</v>
      </c>
      <c r="X2736" s="24">
        <f t="shared" si="1327"/>
        <v>650</v>
      </c>
      <c r="Y2736" s="13">
        <f t="shared" si="1313"/>
        <v>0.31975811872248439</v>
      </c>
      <c r="Z2736" s="24">
        <f t="shared" si="1314"/>
        <v>1873.6129366136793</v>
      </c>
      <c r="AA2736" s="24">
        <f t="shared" si="1315"/>
        <v>16789.209907413031</v>
      </c>
      <c r="AB2736" s="24">
        <f t="shared" si="1328"/>
        <v>862.04329110250615</v>
      </c>
      <c r="AC2736" s="24">
        <f t="shared" si="1329"/>
        <v>722.63325237267759</v>
      </c>
      <c r="AE2736" s="14">
        <f t="shared" si="1330"/>
        <v>226.5</v>
      </c>
      <c r="AF2736" s="24">
        <f t="shared" si="1334"/>
        <v>500</v>
      </c>
      <c r="AG2736" s="3">
        <f t="shared" si="1331"/>
        <v>-1</v>
      </c>
      <c r="AH2736" s="3">
        <f>IF(AC2736&lt;=450,AthetaR30_0,IF(AC2736&gt;=650,AthetaR30_2,(IF(AC2736&lt;=550,AthetaR30_0+(AthetaR30_1-AthetaR30_0)/100*(AC2736-450),AthetaR30_1+(AthetaR30_2-AthetaR30_1)/100*(AC2736-450)))))</f>
        <v>0</v>
      </c>
      <c r="AI2736" s="3">
        <f>IF(AD2736&lt;=450,AthetaR60_0,IF(AD2736&gt;=650,AthetaR60_2,(IF(AD2736&lt;=550,AthetaR60_0+(AthetaR60_1-AthetaR60_0)/100*(AD2736-450),AthetaR60_1+(AthetaR60_2-AthetaR60_1)/100*(AD2736-450)))))</f>
        <v>0.5</v>
      </c>
      <c r="AJ2736" s="3">
        <f>IF(AE2736&lt;=450,AthetaR90_0,IF(AE2736&gt;=650,AthetaR90_2,(IF(AE2736&lt;=550,AthetaR90_0+(AthetaR90_1-AthetaR90_0)/100*(AE2736-450),AthetaR90_1+(AthetaR90_2-AthetaR90_1)/100*(AE2736-450)))))</f>
        <v>1.3</v>
      </c>
      <c r="AK2736" s="3">
        <f>IF(AF2736&lt;=450,AthetaR120_0,IF(AF2736&gt;=650,AthetaR120_2,(IF(AF2736&lt;=550,AthetaR120_0+(AthetaR120_1-AthetaR120_0)/100*(AF2736-450),AthetaR120_1+(AthetaR120_2-AthetaR120_1)/100*(AF2736-450)))))</f>
        <v>1.54</v>
      </c>
      <c r="AL2736" s="24">
        <f t="shared" si="1332"/>
        <v>862.04329110250615</v>
      </c>
      <c r="AM2736" s="14">
        <f t="shared" si="1333"/>
        <v>689.94196965273841</v>
      </c>
    </row>
    <row r="2737" spans="2:39" x14ac:dyDescent="0.25">
      <c r="B2737" s="3">
        <f t="shared" si="1316"/>
        <v>13595</v>
      </c>
      <c r="C2737" s="14">
        <f t="shared" si="1317"/>
        <v>226.58333333333334</v>
      </c>
      <c r="D2737" s="11">
        <f t="shared" si="1318"/>
        <v>1144.2023275592535</v>
      </c>
      <c r="E2737" s="11">
        <f t="shared" si="1304"/>
        <v>1027.5493815799814</v>
      </c>
      <c r="F2737" s="11">
        <f t="shared" si="1319"/>
        <v>564.19849309389974</v>
      </c>
      <c r="G2737" s="11">
        <f t="shared" si="1305"/>
        <v>862.25319026314014</v>
      </c>
      <c r="H2737" s="11">
        <f t="shared" si="1306"/>
        <v>722.72203807450057</v>
      </c>
      <c r="I2737" s="24">
        <f t="shared" si="1320"/>
        <v>564.19849309389974</v>
      </c>
      <c r="J2737" s="12">
        <f t="shared" si="1307"/>
        <v>0.1601473536205382</v>
      </c>
      <c r="K2737" s="24">
        <f t="shared" si="1308"/>
        <v>721.86703637527626</v>
      </c>
      <c r="L2737" s="12">
        <f t="shared" si="1321"/>
        <v>0.13903092208339077</v>
      </c>
      <c r="M2737" s="24">
        <f t="shared" si="1322"/>
        <v>862.25319026314014</v>
      </c>
      <c r="N2737" s="12">
        <f t="shared" si="1309"/>
        <v>0.56605223180419051</v>
      </c>
      <c r="O2737" s="24">
        <f t="shared" si="1310"/>
        <v>680.76812848719305</v>
      </c>
      <c r="P2737" s="12">
        <f t="shared" si="1323"/>
        <v>0.2098395750609848</v>
      </c>
      <c r="Q2737" s="24">
        <f t="shared" si="1324"/>
        <v>722.72203807450057</v>
      </c>
      <c r="R2737" s="12">
        <f t="shared" si="1311"/>
        <v>0.13970897817790648</v>
      </c>
      <c r="S2737" s="24">
        <f t="shared" si="1312"/>
        <v>1517.0297422785975</v>
      </c>
      <c r="T2737" s="12">
        <f t="shared" si="1325"/>
        <v>8.8504007329597997E-2</v>
      </c>
      <c r="W2737" s="24">
        <f t="shared" si="1326"/>
        <v>952.71082388550462</v>
      </c>
      <c r="X2737" s="24">
        <f t="shared" si="1327"/>
        <v>650</v>
      </c>
      <c r="Y2737" s="13">
        <f t="shared" si="1313"/>
        <v>0.319487292059766</v>
      </c>
      <c r="Z2737" s="24">
        <f t="shared" si="1314"/>
        <v>1870.9639423619194</v>
      </c>
      <c r="AA2737" s="24">
        <f t="shared" si="1315"/>
        <v>16776.051984711612</v>
      </c>
      <c r="AB2737" s="24">
        <f t="shared" si="1328"/>
        <v>862.25319026314014</v>
      </c>
      <c r="AC2737" s="24">
        <f t="shared" si="1329"/>
        <v>722.72203807450057</v>
      </c>
      <c r="AE2737" s="14">
        <f t="shared" si="1330"/>
        <v>226.58333333333334</v>
      </c>
      <c r="AF2737" s="24">
        <f t="shared" si="1334"/>
        <v>500</v>
      </c>
      <c r="AG2737" s="3">
        <f t="shared" si="1331"/>
        <v>-1</v>
      </c>
      <c r="AH2737" s="3">
        <f>IF(AC2737&lt;=450,AthetaR30_0,IF(AC2737&gt;=650,AthetaR30_2,(IF(AC2737&lt;=550,AthetaR30_0+(AthetaR30_1-AthetaR30_0)/100*(AC2737-450),AthetaR30_1+(AthetaR30_2-AthetaR30_1)/100*(AC2737-450)))))</f>
        <v>0</v>
      </c>
      <c r="AI2737" s="3">
        <f>IF(AD2737&lt;=450,AthetaR60_0,IF(AD2737&gt;=650,AthetaR60_2,(IF(AD2737&lt;=550,AthetaR60_0+(AthetaR60_1-AthetaR60_0)/100*(AD2737-450),AthetaR60_1+(AthetaR60_2-AthetaR60_1)/100*(AD2737-450)))))</f>
        <v>0.5</v>
      </c>
      <c r="AJ2737" s="3">
        <f>IF(AE2737&lt;=450,AthetaR90_0,IF(AE2737&gt;=650,AthetaR90_2,(IF(AE2737&lt;=550,AthetaR90_0+(AthetaR90_1-AthetaR90_0)/100*(AE2737-450),AthetaR90_1+(AthetaR90_2-AthetaR90_1)/100*(AE2737-450)))))</f>
        <v>1.3</v>
      </c>
      <c r="AK2737" s="3">
        <f>IF(AF2737&lt;=450,AthetaR120_0,IF(AF2737&gt;=650,AthetaR120_2,(IF(AF2737&lt;=550,AthetaR120_0+(AthetaR120_1-AthetaR120_0)/100*(AF2737-450),AthetaR120_1+(AthetaR120_2-AthetaR120_1)/100*(AF2737-450)))))</f>
        <v>1.54</v>
      </c>
      <c r="AL2737" s="24">
        <f t="shared" si="1332"/>
        <v>862.25319026314014</v>
      </c>
      <c r="AM2737" s="14">
        <f t="shared" si="1333"/>
        <v>690.00362914480877</v>
      </c>
    </row>
    <row r="2738" spans="2:39" x14ac:dyDescent="0.25">
      <c r="B2738" s="3">
        <f t="shared" si="1316"/>
        <v>13600</v>
      </c>
      <c r="C2738" s="14">
        <f t="shared" si="1317"/>
        <v>226.66666666666666</v>
      </c>
      <c r="D2738" s="11">
        <f t="shared" si="1318"/>
        <v>1144.257392461107</v>
      </c>
      <c r="E2738" s="11">
        <f t="shared" si="1304"/>
        <v>1027.7631799286335</v>
      </c>
      <c r="F2738" s="11">
        <f t="shared" si="1319"/>
        <v>564.33752401598315</v>
      </c>
      <c r="G2738" s="11">
        <f t="shared" si="1305"/>
        <v>862.46302983820112</v>
      </c>
      <c r="H2738" s="11">
        <f t="shared" si="1306"/>
        <v>722.81054208183014</v>
      </c>
      <c r="I2738" s="24">
        <f t="shared" si="1320"/>
        <v>564.33752401598315</v>
      </c>
      <c r="J2738" s="12">
        <f t="shared" si="1307"/>
        <v>0.16011693750464501</v>
      </c>
      <c r="K2738" s="24">
        <f t="shared" si="1308"/>
        <v>722.00416360104043</v>
      </c>
      <c r="L2738" s="12">
        <f t="shared" si="1321"/>
        <v>0.13898593879018337</v>
      </c>
      <c r="M2738" s="24">
        <f t="shared" si="1322"/>
        <v>862.46302983820112</v>
      </c>
      <c r="N2738" s="12">
        <f t="shared" si="1309"/>
        <v>0.56623248258582048</v>
      </c>
      <c r="O2738" s="24">
        <f t="shared" si="1310"/>
        <v>680.55141716977062</v>
      </c>
      <c r="P2738" s="12">
        <f t="shared" si="1323"/>
        <v>0.20977979100081068</v>
      </c>
      <c r="Q2738" s="24">
        <f t="shared" si="1324"/>
        <v>722.81054208183014</v>
      </c>
      <c r="R2738" s="12">
        <f t="shared" si="1311"/>
        <v>0.13925380321199279</v>
      </c>
      <c r="S2738" s="24">
        <f t="shared" si="1312"/>
        <v>1521.9884144678267</v>
      </c>
      <c r="T2738" s="12">
        <f t="shared" si="1325"/>
        <v>8.8221802505241698E-2</v>
      </c>
      <c r="W2738" s="24">
        <f t="shared" si="1326"/>
        <v>953.03031117756439</v>
      </c>
      <c r="X2738" s="24">
        <f t="shared" si="1327"/>
        <v>650</v>
      </c>
      <c r="Y2738" s="13">
        <f t="shared" si="1313"/>
        <v>0.31921709592643499</v>
      </c>
      <c r="Z2738" s="24">
        <f t="shared" si="1314"/>
        <v>1868.3217187767268</v>
      </c>
      <c r="AA2738" s="24">
        <f t="shared" si="1315"/>
        <v>16762.924092467863</v>
      </c>
      <c r="AB2738" s="24">
        <f t="shared" si="1328"/>
        <v>862.46302983820112</v>
      </c>
      <c r="AC2738" s="24">
        <f t="shared" si="1329"/>
        <v>722.81054208183014</v>
      </c>
      <c r="AE2738" s="14">
        <f t="shared" si="1330"/>
        <v>226.66666666666666</v>
      </c>
      <c r="AF2738" s="24">
        <f t="shared" si="1334"/>
        <v>500</v>
      </c>
      <c r="AG2738" s="3">
        <f t="shared" si="1331"/>
        <v>-1</v>
      </c>
      <c r="AH2738" s="3">
        <f>IF(AC2738&lt;=450,AthetaR30_0,IF(AC2738&gt;=650,AthetaR30_2,(IF(AC2738&lt;=550,AthetaR30_0+(AthetaR30_1-AthetaR30_0)/100*(AC2738-450),AthetaR30_1+(AthetaR30_2-AthetaR30_1)/100*(AC2738-450)))))</f>
        <v>0</v>
      </c>
      <c r="AI2738" s="3">
        <f>IF(AD2738&lt;=450,AthetaR60_0,IF(AD2738&gt;=650,AthetaR60_2,(IF(AD2738&lt;=550,AthetaR60_0+(AthetaR60_1-AthetaR60_0)/100*(AD2738-450),AthetaR60_1+(AthetaR60_2-AthetaR60_1)/100*(AD2738-450)))))</f>
        <v>0.5</v>
      </c>
      <c r="AJ2738" s="3">
        <f>IF(AE2738&lt;=450,AthetaR90_0,IF(AE2738&gt;=650,AthetaR90_2,(IF(AE2738&lt;=550,AthetaR90_0+(AthetaR90_1-AthetaR90_0)/100*(AE2738-450),AthetaR90_1+(AthetaR90_2-AthetaR90_1)/100*(AE2738-450)))))</f>
        <v>1.3</v>
      </c>
      <c r="AK2738" s="3">
        <f>IF(AF2738&lt;=450,AthetaR120_0,IF(AF2738&gt;=650,AthetaR120_2,(IF(AF2738&lt;=550,AthetaR120_0+(AthetaR120_1-AthetaR120_0)/100*(AF2738-450),AthetaR120_1+(AthetaR120_2-AthetaR120_1)/100*(AF2738-450)))))</f>
        <v>1.54</v>
      </c>
      <c r="AL2738" s="24">
        <f t="shared" si="1332"/>
        <v>862.46302983820112</v>
      </c>
      <c r="AM2738" s="14">
        <f t="shared" si="1333"/>
        <v>690.06503360165459</v>
      </c>
    </row>
    <row r="2739" spans="2:39" x14ac:dyDescent="0.25">
      <c r="B2739" s="3">
        <f t="shared" si="1316"/>
        <v>13605</v>
      </c>
      <c r="C2739" s="14">
        <f t="shared" si="1317"/>
        <v>226.75</v>
      </c>
      <c r="D2739" s="11">
        <f t="shared" si="1318"/>
        <v>1144.3124371333852</v>
      </c>
      <c r="E2739" s="11">
        <f t="shared" si="1304"/>
        <v>1027.9769782772855</v>
      </c>
      <c r="F2739" s="11">
        <f t="shared" si="1319"/>
        <v>564.47650995477329</v>
      </c>
      <c r="G2739" s="11">
        <f t="shared" si="1305"/>
        <v>862.67280962920188</v>
      </c>
      <c r="H2739" s="11">
        <f t="shared" si="1306"/>
        <v>722.89876388433538</v>
      </c>
      <c r="I2739" s="24">
        <f t="shared" si="1320"/>
        <v>564.47650995477329</v>
      </c>
      <c r="J2739" s="12">
        <f t="shared" si="1307"/>
        <v>0.16008652505713683</v>
      </c>
      <c r="K2739" s="24">
        <f t="shared" si="1308"/>
        <v>722.14132638671754</v>
      </c>
      <c r="L2739" s="12">
        <f t="shared" si="1321"/>
        <v>0.13894097094098018</v>
      </c>
      <c r="M2739" s="24">
        <f t="shared" si="1322"/>
        <v>862.67280962920188</v>
      </c>
      <c r="N2739" s="12">
        <f t="shared" si="1309"/>
        <v>0.5664122219832719</v>
      </c>
      <c r="O2739" s="24">
        <f t="shared" si="1310"/>
        <v>680.33545802039259</v>
      </c>
      <c r="P2739" s="12">
        <f t="shared" si="1323"/>
        <v>0.20971980958149045</v>
      </c>
      <c r="Q2739" s="24">
        <f t="shared" si="1324"/>
        <v>722.89876388433538</v>
      </c>
      <c r="R2739" s="12">
        <f t="shared" si="1311"/>
        <v>0.13879776373610303</v>
      </c>
      <c r="S2739" s="24">
        <f t="shared" si="1312"/>
        <v>1526.9891203881602</v>
      </c>
      <c r="T2739" s="12">
        <f t="shared" si="1325"/>
        <v>8.7939090867112463E-2</v>
      </c>
      <c r="W2739" s="24">
        <f t="shared" si="1326"/>
        <v>953.34952827349082</v>
      </c>
      <c r="X2739" s="24">
        <f t="shared" si="1327"/>
        <v>650</v>
      </c>
      <c r="Y2739" s="13">
        <f t="shared" si="1313"/>
        <v>0.31894752975487284</v>
      </c>
      <c r="Z2739" s="24">
        <f t="shared" si="1314"/>
        <v>1865.6862500948678</v>
      </c>
      <c r="AA2739" s="24">
        <f t="shared" si="1315"/>
        <v>16749.826213315722</v>
      </c>
      <c r="AB2739" s="24">
        <f t="shared" si="1328"/>
        <v>862.67280962920188</v>
      </c>
      <c r="AC2739" s="24">
        <f t="shared" si="1329"/>
        <v>722.89876388433538</v>
      </c>
      <c r="AE2739" s="14">
        <f t="shared" si="1330"/>
        <v>226.75</v>
      </c>
      <c r="AF2739" s="24">
        <f t="shared" si="1334"/>
        <v>500</v>
      </c>
      <c r="AG2739" s="3">
        <f t="shared" si="1331"/>
        <v>-1</v>
      </c>
      <c r="AH2739" s="3">
        <f>IF(AC2739&lt;=450,AthetaR30_0,IF(AC2739&gt;=650,AthetaR30_2,(IF(AC2739&lt;=550,AthetaR30_0+(AthetaR30_1-AthetaR30_0)/100*(AC2739-450),AthetaR30_1+(AthetaR30_2-AthetaR30_1)/100*(AC2739-450)))))</f>
        <v>0</v>
      </c>
      <c r="AI2739" s="3">
        <f>IF(AD2739&lt;=450,AthetaR60_0,IF(AD2739&gt;=650,AthetaR60_2,(IF(AD2739&lt;=550,AthetaR60_0+(AthetaR60_1-AthetaR60_0)/100*(AD2739-450),AthetaR60_1+(AthetaR60_2-AthetaR60_1)/100*(AD2739-450)))))</f>
        <v>0.5</v>
      </c>
      <c r="AJ2739" s="3">
        <f>IF(AE2739&lt;=450,AthetaR90_0,IF(AE2739&gt;=650,AthetaR90_2,(IF(AE2739&lt;=550,AthetaR90_0+(AthetaR90_1-AthetaR90_0)/100*(AE2739-450),AthetaR90_1+(AthetaR90_2-AthetaR90_1)/100*(AE2739-450)))))</f>
        <v>1.3</v>
      </c>
      <c r="AK2739" s="3">
        <f>IF(AF2739&lt;=450,AthetaR120_0,IF(AF2739&gt;=650,AthetaR120_2,(IF(AF2739&lt;=550,AthetaR120_0+(AthetaR120_1-AthetaR120_0)/100*(AF2739-450),AthetaR120_1+(AthetaR120_2-AthetaR120_1)/100*(AF2739-450)))))</f>
        <v>1.54</v>
      </c>
      <c r="AL2739" s="24">
        <f t="shared" si="1332"/>
        <v>862.67280962920188</v>
      </c>
      <c r="AM2739" s="14">
        <f t="shared" si="1333"/>
        <v>690.12618252469008</v>
      </c>
    </row>
    <row r="2740" spans="2:39" x14ac:dyDescent="0.25">
      <c r="B2740" s="3">
        <f t="shared" si="1316"/>
        <v>13610</v>
      </c>
      <c r="C2740" s="14">
        <f t="shared" si="1317"/>
        <v>226.83333333333334</v>
      </c>
      <c r="D2740" s="11">
        <f t="shared" si="1318"/>
        <v>1144.367461590947</v>
      </c>
      <c r="E2740" s="11">
        <f t="shared" si="1304"/>
        <v>1028.1907766259378</v>
      </c>
      <c r="F2740" s="11">
        <f t="shared" si="1319"/>
        <v>564.6154509257143</v>
      </c>
      <c r="G2740" s="11">
        <f t="shared" si="1305"/>
        <v>862.88252943878342</v>
      </c>
      <c r="H2740" s="11">
        <f t="shared" si="1306"/>
        <v>722.98670297520255</v>
      </c>
      <c r="I2740" s="24">
        <f t="shared" si="1320"/>
        <v>564.6154509257143</v>
      </c>
      <c r="J2740" s="12">
        <f t="shared" si="1307"/>
        <v>0.16005611628630892</v>
      </c>
      <c r="K2740" s="24">
        <f t="shared" si="1308"/>
        <v>722.27852470571315</v>
      </c>
      <c r="L2740" s="12">
        <f t="shared" si="1321"/>
        <v>0.13889601853870376</v>
      </c>
      <c r="M2740" s="24">
        <f t="shared" si="1322"/>
        <v>862.88252943878342</v>
      </c>
      <c r="N2740" s="12">
        <f t="shared" si="1309"/>
        <v>0.56659145197945648</v>
      </c>
      <c r="O2740" s="24">
        <f t="shared" si="1310"/>
        <v>680.12024735824923</v>
      </c>
      <c r="P2740" s="12">
        <f t="shared" si="1323"/>
        <v>0.20965963192526227</v>
      </c>
      <c r="Q2740" s="24">
        <f t="shared" si="1324"/>
        <v>722.98670297520255</v>
      </c>
      <c r="R2740" s="12">
        <f t="shared" si="1311"/>
        <v>0.1383408669443669</v>
      </c>
      <c r="S2740" s="24">
        <f t="shared" si="1312"/>
        <v>1532.0322898111326</v>
      </c>
      <c r="T2740" s="12">
        <f t="shared" si="1325"/>
        <v>8.7655876005308803E-2</v>
      </c>
      <c r="W2740" s="24">
        <f t="shared" si="1326"/>
        <v>953.66847580324566</v>
      </c>
      <c r="X2740" s="24">
        <f t="shared" si="1327"/>
        <v>650</v>
      </c>
      <c r="Y2740" s="13">
        <f t="shared" si="1313"/>
        <v>0.31867859297312556</v>
      </c>
      <c r="Z2740" s="24">
        <f t="shared" si="1314"/>
        <v>1863.057520567304</v>
      </c>
      <c r="AA2740" s="24">
        <f t="shared" si="1315"/>
        <v>16736.758329621873</v>
      </c>
      <c r="AB2740" s="24">
        <f t="shared" si="1328"/>
        <v>862.88252943878342</v>
      </c>
      <c r="AC2740" s="24">
        <f t="shared" si="1329"/>
        <v>722.98670297520255</v>
      </c>
      <c r="AE2740" s="14">
        <f t="shared" si="1330"/>
        <v>226.83333333333334</v>
      </c>
      <c r="AF2740" s="24">
        <f t="shared" si="1334"/>
        <v>500</v>
      </c>
      <c r="AG2740" s="3">
        <f t="shared" si="1331"/>
        <v>-1</v>
      </c>
      <c r="AH2740" s="3">
        <f>IF(AC2740&lt;=450,AthetaR30_0,IF(AC2740&gt;=650,AthetaR30_2,(IF(AC2740&lt;=550,AthetaR30_0+(AthetaR30_1-AthetaR30_0)/100*(AC2740-450),AthetaR30_1+(AthetaR30_2-AthetaR30_1)/100*(AC2740-450)))))</f>
        <v>0</v>
      </c>
      <c r="AI2740" s="3">
        <f>IF(AD2740&lt;=450,AthetaR60_0,IF(AD2740&gt;=650,AthetaR60_2,(IF(AD2740&lt;=550,AthetaR60_0+(AthetaR60_1-AthetaR60_0)/100*(AD2740-450),AthetaR60_1+(AthetaR60_2-AthetaR60_1)/100*(AD2740-450)))))</f>
        <v>0.5</v>
      </c>
      <c r="AJ2740" s="3">
        <f>IF(AE2740&lt;=450,AthetaR90_0,IF(AE2740&gt;=650,AthetaR90_2,(IF(AE2740&lt;=550,AthetaR90_0+(AthetaR90_1-AthetaR90_0)/100*(AE2740-450),AthetaR90_1+(AthetaR90_2-AthetaR90_1)/100*(AE2740-450)))))</f>
        <v>1.3</v>
      </c>
      <c r="AK2740" s="3">
        <f>IF(AF2740&lt;=450,AthetaR120_0,IF(AF2740&gt;=650,AthetaR120_2,(IF(AF2740&lt;=550,AthetaR120_0+(AthetaR120_1-AthetaR120_0)/100*(AF2740-450),AthetaR120_1+(AthetaR120_2-AthetaR120_1)/100*(AF2740-450)))))</f>
        <v>1.54</v>
      </c>
      <c r="AL2740" s="24">
        <f t="shared" si="1332"/>
        <v>862.88252943878342</v>
      </c>
      <c r="AM2740" s="14">
        <f t="shared" si="1333"/>
        <v>690.18707541872516</v>
      </c>
    </row>
    <row r="2741" spans="2:39" x14ac:dyDescent="0.25">
      <c r="B2741" s="3">
        <f t="shared" si="1316"/>
        <v>13615</v>
      </c>
      <c r="C2741" s="14">
        <f t="shared" si="1317"/>
        <v>226.91666666666666</v>
      </c>
      <c r="D2741" s="11">
        <f t="shared" si="1318"/>
        <v>1144.4224658486339</v>
      </c>
      <c r="E2741" s="11">
        <f t="shared" si="1304"/>
        <v>1028.4045749745897</v>
      </c>
      <c r="F2741" s="11">
        <f t="shared" si="1319"/>
        <v>564.75434694425303</v>
      </c>
      <c r="G2741" s="11">
        <f t="shared" si="1305"/>
        <v>863.09218907070863</v>
      </c>
      <c r="H2741" s="11">
        <f t="shared" si="1306"/>
        <v>723.07435885120788</v>
      </c>
      <c r="I2741" s="24">
        <f t="shared" si="1320"/>
        <v>564.75434694425303</v>
      </c>
      <c r="J2741" s="12">
        <f t="shared" si="1307"/>
        <v>0.16002571120044612</v>
      </c>
      <c r="K2741" s="24">
        <f t="shared" si="1308"/>
        <v>722.41575853142649</v>
      </c>
      <c r="L2741" s="12">
        <f t="shared" si="1321"/>
        <v>0.13885108158628959</v>
      </c>
      <c r="M2741" s="24">
        <f t="shared" si="1322"/>
        <v>863.09218907070863</v>
      </c>
      <c r="N2741" s="12">
        <f t="shared" si="1309"/>
        <v>0.56677017454789302</v>
      </c>
      <c r="O2741" s="24">
        <f t="shared" si="1310"/>
        <v>679.90578152551473</v>
      </c>
      <c r="P2741" s="12">
        <f t="shared" si="1323"/>
        <v>0.20959925914885616</v>
      </c>
      <c r="Q2741" s="24">
        <f t="shared" si="1324"/>
        <v>723.07435885120788</v>
      </c>
      <c r="R2741" s="12">
        <f t="shared" si="1311"/>
        <v>0.1378831201547758</v>
      </c>
      <c r="S2741" s="24">
        <f t="shared" si="1312"/>
        <v>1537.1183573545986</v>
      </c>
      <c r="T2741" s="12">
        <f t="shared" si="1325"/>
        <v>8.7372161583244207E-2</v>
      </c>
      <c r="W2741" s="24">
        <f t="shared" si="1326"/>
        <v>953.98715439621878</v>
      </c>
      <c r="X2741" s="24">
        <f t="shared" si="1327"/>
        <v>650</v>
      </c>
      <c r="Y2741" s="13">
        <f t="shared" si="1313"/>
        <v>0.31841028500492458</v>
      </c>
      <c r="Z2741" s="24">
        <f t="shared" si="1314"/>
        <v>1860.4355144592716</v>
      </c>
      <c r="AA2741" s="24">
        <f t="shared" si="1315"/>
        <v>16723.720423486924</v>
      </c>
      <c r="AB2741" s="24">
        <f t="shared" si="1328"/>
        <v>863.09218907070863</v>
      </c>
      <c r="AC2741" s="24">
        <f t="shared" si="1329"/>
        <v>723.07435885120788</v>
      </c>
      <c r="AE2741" s="14">
        <f t="shared" si="1330"/>
        <v>226.91666666666666</v>
      </c>
      <c r="AF2741" s="24">
        <f t="shared" si="1334"/>
        <v>500</v>
      </c>
      <c r="AG2741" s="3">
        <f t="shared" si="1331"/>
        <v>-1</v>
      </c>
      <c r="AH2741" s="3">
        <f>IF(AC2741&lt;=450,AthetaR30_0,IF(AC2741&gt;=650,AthetaR30_2,(IF(AC2741&lt;=550,AthetaR30_0+(AthetaR30_1-AthetaR30_0)/100*(AC2741-450),AthetaR30_1+(AthetaR30_2-AthetaR30_1)/100*(AC2741-450)))))</f>
        <v>0</v>
      </c>
      <c r="AI2741" s="3">
        <f>IF(AD2741&lt;=450,AthetaR60_0,IF(AD2741&gt;=650,AthetaR60_2,(IF(AD2741&lt;=550,AthetaR60_0+(AthetaR60_1-AthetaR60_0)/100*(AD2741-450),AthetaR60_1+(AthetaR60_2-AthetaR60_1)/100*(AD2741-450)))))</f>
        <v>0.5</v>
      </c>
      <c r="AJ2741" s="3">
        <f>IF(AE2741&lt;=450,AthetaR90_0,IF(AE2741&gt;=650,AthetaR90_2,(IF(AE2741&lt;=550,AthetaR90_0+(AthetaR90_1-AthetaR90_0)/100*(AE2741-450),AthetaR90_1+(AthetaR90_2-AthetaR90_1)/100*(AE2741-450)))))</f>
        <v>1.3</v>
      </c>
      <c r="AK2741" s="3">
        <f>IF(AF2741&lt;=450,AthetaR120_0,IF(AF2741&gt;=650,AthetaR120_2,(IF(AF2741&lt;=550,AthetaR120_0+(AthetaR120_1-AthetaR120_0)/100*(AF2741-450),AthetaR120_1+(AthetaR120_2-AthetaR120_1)/100*(AF2741-450)))))</f>
        <v>1.54</v>
      </c>
      <c r="AL2741" s="24">
        <f t="shared" si="1332"/>
        <v>863.09218907070863</v>
      </c>
      <c r="AM2741" s="14">
        <f t="shared" si="1333"/>
        <v>690.24771179203481</v>
      </c>
    </row>
    <row r="2742" spans="2:39" x14ac:dyDescent="0.25">
      <c r="B2742" s="3">
        <f t="shared" si="1316"/>
        <v>13620</v>
      </c>
      <c r="C2742" s="14">
        <f t="shared" si="1317"/>
        <v>227</v>
      </c>
      <c r="D2742" s="11">
        <f t="shared" si="1318"/>
        <v>1144.4774499212717</v>
      </c>
      <c r="E2742" s="11">
        <f t="shared" si="1304"/>
        <v>1028.6183733232419</v>
      </c>
      <c r="F2742" s="11">
        <f t="shared" si="1319"/>
        <v>564.8931980258393</v>
      </c>
      <c r="G2742" s="11">
        <f t="shared" si="1305"/>
        <v>863.30178832985746</v>
      </c>
      <c r="H2742" s="11">
        <f t="shared" si="1306"/>
        <v>723.16173101279117</v>
      </c>
      <c r="I2742" s="24">
        <f t="shared" si="1320"/>
        <v>564.8931980258393</v>
      </c>
      <c r="J2742" s="12">
        <f t="shared" si="1307"/>
        <v>0.15999530980782253</v>
      </c>
      <c r="K2742" s="24">
        <f t="shared" si="1308"/>
        <v>722.55302783725142</v>
      </c>
      <c r="L2742" s="12">
        <f t="shared" si="1321"/>
        <v>0.13880616008663493</v>
      </c>
      <c r="M2742" s="24">
        <f t="shared" si="1322"/>
        <v>863.30178832985746</v>
      </c>
      <c r="N2742" s="12">
        <f t="shared" si="1309"/>
        <v>0.56694839165275723</v>
      </c>
      <c r="O2742" s="24">
        <f t="shared" si="1310"/>
        <v>679.69205688717386</v>
      </c>
      <c r="P2742" s="12">
        <f t="shared" si="1323"/>
        <v>0.20953869236334013</v>
      </c>
      <c r="Q2742" s="24">
        <f t="shared" si="1324"/>
        <v>723.16173101279117</v>
      </c>
      <c r="R2742" s="12">
        <f t="shared" si="1311"/>
        <v>0.13742453080966399</v>
      </c>
      <c r="S2742" s="24">
        <f t="shared" si="1312"/>
        <v>1542.2477625394331</v>
      </c>
      <c r="T2742" s="12">
        <f t="shared" si="1325"/>
        <v>8.7087951338016931E-2</v>
      </c>
      <c r="W2742" s="24">
        <f t="shared" si="1326"/>
        <v>954.3055646812237</v>
      </c>
      <c r="X2742" s="24">
        <f t="shared" si="1327"/>
        <v>650</v>
      </c>
      <c r="Y2742" s="13">
        <f t="shared" si="1313"/>
        <v>0.31814260526972377</v>
      </c>
      <c r="Z2742" s="24">
        <f t="shared" si="1314"/>
        <v>1857.8202160504561</v>
      </c>
      <c r="AA2742" s="24">
        <f t="shared" si="1315"/>
        <v>16710.712476747351</v>
      </c>
      <c r="AB2742" s="24">
        <f t="shared" si="1328"/>
        <v>863.30178832985746</v>
      </c>
      <c r="AC2742" s="24">
        <f t="shared" si="1329"/>
        <v>723.16173101279117</v>
      </c>
      <c r="AE2742" s="14">
        <f t="shared" si="1330"/>
        <v>227</v>
      </c>
      <c r="AF2742" s="24">
        <f t="shared" si="1334"/>
        <v>500</v>
      </c>
      <c r="AG2742" s="3">
        <f t="shared" si="1331"/>
        <v>-1</v>
      </c>
      <c r="AH2742" s="3">
        <f>IF(AC2742&lt;=450,AthetaR30_0,IF(AC2742&gt;=650,AthetaR30_2,(IF(AC2742&lt;=550,AthetaR30_0+(AthetaR30_1-AthetaR30_0)/100*(AC2742-450),AthetaR30_1+(AthetaR30_2-AthetaR30_1)/100*(AC2742-450)))))</f>
        <v>0</v>
      </c>
      <c r="AI2742" s="3">
        <f>IF(AD2742&lt;=450,AthetaR60_0,IF(AD2742&gt;=650,AthetaR60_2,(IF(AD2742&lt;=550,AthetaR60_0+(AthetaR60_1-AthetaR60_0)/100*(AD2742-450),AthetaR60_1+(AthetaR60_2-AthetaR60_1)/100*(AD2742-450)))))</f>
        <v>0.5</v>
      </c>
      <c r="AJ2742" s="3">
        <f>IF(AE2742&lt;=450,AthetaR90_0,IF(AE2742&gt;=650,AthetaR90_2,(IF(AE2742&lt;=550,AthetaR90_0+(AthetaR90_1-AthetaR90_0)/100*(AE2742-450),AthetaR90_1+(AthetaR90_2-AthetaR90_1)/100*(AE2742-450)))))</f>
        <v>1.3</v>
      </c>
      <c r="AK2742" s="3">
        <f>IF(AF2742&lt;=450,AthetaR120_0,IF(AF2742&gt;=650,AthetaR120_2,(IF(AF2742&lt;=550,AthetaR120_0+(AthetaR120_1-AthetaR120_0)/100*(AF2742-450),AthetaR120_1+(AthetaR120_2-AthetaR120_1)/100*(AF2742-450)))))</f>
        <v>1.54</v>
      </c>
      <c r="AL2742" s="24">
        <f t="shared" si="1332"/>
        <v>863.30178832985746</v>
      </c>
      <c r="AM2742" s="14">
        <f t="shared" si="1333"/>
        <v>690.30809115642944</v>
      </c>
    </row>
    <row r="2743" spans="2:39" x14ac:dyDescent="0.25">
      <c r="B2743" s="3">
        <f t="shared" si="1316"/>
        <v>13625</v>
      </c>
      <c r="C2743" s="14">
        <f t="shared" si="1317"/>
        <v>227.08333333333334</v>
      </c>
      <c r="D2743" s="11">
        <f t="shared" si="1318"/>
        <v>1144.5324138236697</v>
      </c>
      <c r="E2743" s="11">
        <f t="shared" si="1304"/>
        <v>1028.832171671894</v>
      </c>
      <c r="F2743" s="11">
        <f t="shared" si="1319"/>
        <v>565.03200418592598</v>
      </c>
      <c r="G2743" s="11">
        <f t="shared" si="1305"/>
        <v>863.51132702222083</v>
      </c>
      <c r="H2743" s="11">
        <f t="shared" si="1306"/>
        <v>723.24881896412921</v>
      </c>
      <c r="I2743" s="24">
        <f t="shared" si="1320"/>
        <v>565.03200418592598</v>
      </c>
      <c r="J2743" s="12">
        <f t="shared" si="1307"/>
        <v>0.15996491211670191</v>
      </c>
      <c r="K2743" s="24">
        <f t="shared" si="1308"/>
        <v>722.69033259657567</v>
      </c>
      <c r="L2743" s="12">
        <f t="shared" si="1321"/>
        <v>0.13876125404262793</v>
      </c>
      <c r="M2743" s="24">
        <f t="shared" si="1322"/>
        <v>863.51132702222083</v>
      </c>
      <c r="N2743" s="12">
        <f t="shared" si="1309"/>
        <v>0.56712610524893181</v>
      </c>
      <c r="O2743" s="24">
        <f t="shared" si="1310"/>
        <v>679.47906983085124</v>
      </c>
      <c r="P2743" s="12">
        <f t="shared" si="1323"/>
        <v>0.20947793267425641</v>
      </c>
      <c r="Q2743" s="24">
        <f t="shared" si="1324"/>
        <v>723.24881896412921</v>
      </c>
      <c r="R2743" s="12">
        <f t="shared" si="1311"/>
        <v>0.13696510647617413</v>
      </c>
      <c r="S2743" s="24">
        <f t="shared" si="1312"/>
        <v>1547.4209498468454</v>
      </c>
      <c r="T2743" s="12">
        <f t="shared" si="1325"/>
        <v>8.680324908084118E-2</v>
      </c>
      <c r="W2743" s="24">
        <f t="shared" si="1326"/>
        <v>954.62370728649341</v>
      </c>
      <c r="X2743" s="24">
        <f t="shared" si="1327"/>
        <v>650</v>
      </c>
      <c r="Y2743" s="13">
        <f t="shared" si="1313"/>
        <v>0.31787555318271166</v>
      </c>
      <c r="Z2743" s="24">
        <f t="shared" si="1314"/>
        <v>1855.2116096350146</v>
      </c>
      <c r="AA2743" s="24">
        <f t="shared" si="1315"/>
        <v>16697.734470976222</v>
      </c>
      <c r="AB2743" s="24">
        <f t="shared" si="1328"/>
        <v>863.51132702222083</v>
      </c>
      <c r="AC2743" s="24">
        <f t="shared" si="1329"/>
        <v>723.24881896412921</v>
      </c>
      <c r="AE2743" s="14">
        <f t="shared" si="1330"/>
        <v>227.08333333333334</v>
      </c>
      <c r="AF2743" s="24">
        <f t="shared" si="1334"/>
        <v>500</v>
      </c>
      <c r="AG2743" s="3">
        <f t="shared" si="1331"/>
        <v>-1</v>
      </c>
      <c r="AH2743" s="3">
        <f>IF(AC2743&lt;=450,AthetaR30_0,IF(AC2743&gt;=650,AthetaR30_2,(IF(AC2743&lt;=550,AthetaR30_0+(AthetaR30_1-AthetaR30_0)/100*(AC2743-450),AthetaR30_1+(AthetaR30_2-AthetaR30_1)/100*(AC2743-450)))))</f>
        <v>0</v>
      </c>
      <c r="AI2743" s="3">
        <f>IF(AD2743&lt;=450,AthetaR60_0,IF(AD2743&gt;=650,AthetaR60_2,(IF(AD2743&lt;=550,AthetaR60_0+(AthetaR60_1-AthetaR60_0)/100*(AD2743-450),AthetaR60_1+(AthetaR60_2-AthetaR60_1)/100*(AD2743-450)))))</f>
        <v>0.5</v>
      </c>
      <c r="AJ2743" s="3">
        <f>IF(AE2743&lt;=450,AthetaR90_0,IF(AE2743&gt;=650,AthetaR90_2,(IF(AE2743&lt;=550,AthetaR90_0+(AthetaR90_1-AthetaR90_0)/100*(AE2743-450),AthetaR90_1+(AthetaR90_2-AthetaR90_1)/100*(AE2743-450)))))</f>
        <v>1.3</v>
      </c>
      <c r="AK2743" s="3">
        <f>IF(AF2743&lt;=450,AthetaR120_0,IF(AF2743&gt;=650,AthetaR120_2,(IF(AF2743&lt;=550,AthetaR120_0+(AthetaR120_1-AthetaR120_0)/100*(AF2743-450),AthetaR120_1+(AthetaR120_2-AthetaR120_1)/100*(AF2743-450)))))</f>
        <v>1.54</v>
      </c>
      <c r="AL2743" s="24">
        <f t="shared" si="1332"/>
        <v>863.51132702222083</v>
      </c>
      <c r="AM2743" s="14">
        <f t="shared" si="1333"/>
        <v>690.36821302732415</v>
      </c>
    </row>
    <row r="2744" spans="2:39" x14ac:dyDescent="0.25">
      <c r="B2744" s="3">
        <f t="shared" si="1316"/>
        <v>13630</v>
      </c>
      <c r="C2744" s="14">
        <f t="shared" si="1317"/>
        <v>227.16666666666666</v>
      </c>
      <c r="D2744" s="11">
        <f t="shared" si="1318"/>
        <v>1144.5873575706207</v>
      </c>
      <c r="E2744" s="11">
        <f t="shared" si="1304"/>
        <v>1029.0459700205461</v>
      </c>
      <c r="F2744" s="11">
        <f t="shared" si="1319"/>
        <v>565.17076543996859</v>
      </c>
      <c r="G2744" s="11">
        <f t="shared" si="1305"/>
        <v>863.72080495489513</v>
      </c>
      <c r="H2744" s="11">
        <f t="shared" si="1306"/>
        <v>723.33562221321006</v>
      </c>
      <c r="I2744" s="24">
        <f t="shared" si="1320"/>
        <v>565.17076543996859</v>
      </c>
      <c r="J2744" s="12">
        <f t="shared" si="1307"/>
        <v>0.15993451813533721</v>
      </c>
      <c r="K2744" s="24">
        <f t="shared" si="1308"/>
        <v>722.82767278278106</v>
      </c>
      <c r="L2744" s="12">
        <f t="shared" si="1321"/>
        <v>0.13871636345714078</v>
      </c>
      <c r="M2744" s="24">
        <f t="shared" si="1322"/>
        <v>863.72080495489513</v>
      </c>
      <c r="N2744" s="12">
        <f t="shared" si="1309"/>
        <v>0.56730331728205552</v>
      </c>
      <c r="O2744" s="24">
        <f t="shared" si="1310"/>
        <v>679.266816766641</v>
      </c>
      <c r="P2744" s="12">
        <f t="shared" si="1323"/>
        <v>0.20941698118162586</v>
      </c>
      <c r="Q2744" s="24">
        <f t="shared" si="1324"/>
        <v>723.33562221321006</v>
      </c>
      <c r="R2744" s="12">
        <f t="shared" si="1311"/>
        <v>0.13650485484669933</v>
      </c>
      <c r="S2744" s="24">
        <f t="shared" si="1312"/>
        <v>1552.6383687763789</v>
      </c>
      <c r="T2744" s="12">
        <f t="shared" si="1325"/>
        <v>8.6518058697435049E-2</v>
      </c>
      <c r="W2744" s="24">
        <f t="shared" si="1326"/>
        <v>954.94158283967613</v>
      </c>
      <c r="X2744" s="24">
        <f t="shared" si="1327"/>
        <v>650</v>
      </c>
      <c r="Y2744" s="13">
        <f t="shared" si="1313"/>
        <v>0.31760912815484965</v>
      </c>
      <c r="Z2744" s="24">
        <f t="shared" si="1314"/>
        <v>1852.6096795217484</v>
      </c>
      <c r="AA2744" s="24">
        <f t="shared" si="1315"/>
        <v>16684.786387485241</v>
      </c>
      <c r="AB2744" s="24">
        <f t="shared" si="1328"/>
        <v>863.72080495489513</v>
      </c>
      <c r="AC2744" s="24">
        <f t="shared" si="1329"/>
        <v>723.33562221321006</v>
      </c>
      <c r="AE2744" s="14">
        <f t="shared" si="1330"/>
        <v>227.16666666666666</v>
      </c>
      <c r="AF2744" s="24">
        <f t="shared" si="1334"/>
        <v>500</v>
      </c>
      <c r="AG2744" s="3">
        <f t="shared" si="1331"/>
        <v>-1</v>
      </c>
      <c r="AH2744" s="3">
        <f>IF(AC2744&lt;=450,AthetaR30_0,IF(AC2744&gt;=650,AthetaR30_2,(IF(AC2744&lt;=550,AthetaR30_0+(AthetaR30_1-AthetaR30_0)/100*(AC2744-450),AthetaR30_1+(AthetaR30_2-AthetaR30_1)/100*(AC2744-450)))))</f>
        <v>0</v>
      </c>
      <c r="AI2744" s="3">
        <f>IF(AD2744&lt;=450,AthetaR60_0,IF(AD2744&gt;=650,AthetaR60_2,(IF(AD2744&lt;=550,AthetaR60_0+(AthetaR60_1-AthetaR60_0)/100*(AD2744-450),AthetaR60_1+(AthetaR60_2-AthetaR60_1)/100*(AD2744-450)))))</f>
        <v>0.5</v>
      </c>
      <c r="AJ2744" s="3">
        <f>IF(AE2744&lt;=450,AthetaR90_0,IF(AE2744&gt;=650,AthetaR90_2,(IF(AE2744&lt;=550,AthetaR90_0+(AthetaR90_1-AthetaR90_0)/100*(AE2744-450),AthetaR90_1+(AthetaR90_2-AthetaR90_1)/100*(AE2744-450)))))</f>
        <v>1.3</v>
      </c>
      <c r="AK2744" s="3">
        <f>IF(AF2744&lt;=450,AthetaR120_0,IF(AF2744&gt;=650,AthetaR120_2,(IF(AF2744&lt;=550,AthetaR120_0+(AthetaR120_1-AthetaR120_0)/100*(AF2744-450),AthetaR120_1+(AthetaR120_2-AthetaR120_1)/100*(AF2744-450)))))</f>
        <v>1.54</v>
      </c>
      <c r="AL2744" s="24">
        <f t="shared" si="1332"/>
        <v>863.72080495489513</v>
      </c>
      <c r="AM2744" s="14">
        <f t="shared" si="1333"/>
        <v>690.42807692381007</v>
      </c>
    </row>
    <row r="2745" spans="2:39" x14ac:dyDescent="0.25">
      <c r="B2745" s="3">
        <f t="shared" si="1316"/>
        <v>13635</v>
      </c>
      <c r="C2745" s="14">
        <f t="shared" si="1317"/>
        <v>227.25</v>
      </c>
      <c r="D2745" s="11">
        <f t="shared" si="1318"/>
        <v>1144.6422811769016</v>
      </c>
      <c r="E2745" s="11">
        <f t="shared" si="1304"/>
        <v>1029.2597683691981</v>
      </c>
      <c r="F2745" s="11">
        <f t="shared" si="1319"/>
        <v>565.30948180342568</v>
      </c>
      <c r="G2745" s="11">
        <f t="shared" si="1305"/>
        <v>863.9302219360768</v>
      </c>
      <c r="H2745" s="11">
        <f t="shared" si="1306"/>
        <v>723.42214027190744</v>
      </c>
      <c r="I2745" s="24">
        <f t="shared" si="1320"/>
        <v>565.30948180342568</v>
      </c>
      <c r="J2745" s="12">
        <f t="shared" si="1307"/>
        <v>0.15990412787197075</v>
      </c>
      <c r="K2745" s="24">
        <f t="shared" si="1308"/>
        <v>722.96504836924487</v>
      </c>
      <c r="L2745" s="12">
        <f t="shared" si="1321"/>
        <v>0.13867148833302528</v>
      </c>
      <c r="M2745" s="24">
        <f t="shared" si="1322"/>
        <v>863.9302219360768</v>
      </c>
      <c r="N2745" s="12">
        <f t="shared" si="1309"/>
        <v>0.5674800296885727</v>
      </c>
      <c r="O2745" s="24">
        <f t="shared" si="1310"/>
        <v>679.05529412693863</v>
      </c>
      <c r="P2745" s="12">
        <f t="shared" si="1323"/>
        <v>0.20935583897996482</v>
      </c>
      <c r="Q2745" s="24">
        <f t="shared" si="1324"/>
        <v>723.42214027190744</v>
      </c>
      <c r="R2745" s="12">
        <f t="shared" si="1311"/>
        <v>0.13604378373930662</v>
      </c>
      <c r="S2745" s="24">
        <f t="shared" si="1312"/>
        <v>1557.9004739045631</v>
      </c>
      <c r="T2745" s="12">
        <f t="shared" si="1325"/>
        <v>8.6232384148402244E-2</v>
      </c>
      <c r="W2745" s="24">
        <f t="shared" si="1326"/>
        <v>955.25919196783093</v>
      </c>
      <c r="X2745" s="24">
        <f t="shared" si="1327"/>
        <v>650</v>
      </c>
      <c r="Y2745" s="13">
        <f t="shared" si="1313"/>
        <v>0.31734332959289518</v>
      </c>
      <c r="Z2745" s="24">
        <f t="shared" si="1314"/>
        <v>1850.0144100341799</v>
      </c>
      <c r="AA2745" s="24">
        <f t="shared" si="1315"/>
        <v>16671.868207326021</v>
      </c>
      <c r="AB2745" s="24">
        <f t="shared" si="1328"/>
        <v>863.9302219360768</v>
      </c>
      <c r="AC2745" s="24">
        <f t="shared" si="1329"/>
        <v>723.42214027190744</v>
      </c>
      <c r="AE2745" s="14">
        <f t="shared" si="1330"/>
        <v>227.25</v>
      </c>
      <c r="AF2745" s="24">
        <f t="shared" si="1334"/>
        <v>500</v>
      </c>
      <c r="AG2745" s="3">
        <f t="shared" si="1331"/>
        <v>-1</v>
      </c>
      <c r="AH2745" s="3">
        <f>IF(AC2745&lt;=450,AthetaR30_0,IF(AC2745&gt;=650,AthetaR30_2,(IF(AC2745&lt;=550,AthetaR30_0+(AthetaR30_1-AthetaR30_0)/100*(AC2745-450),AthetaR30_1+(AthetaR30_2-AthetaR30_1)/100*(AC2745-450)))))</f>
        <v>0</v>
      </c>
      <c r="AI2745" s="3">
        <f>IF(AD2745&lt;=450,AthetaR60_0,IF(AD2745&gt;=650,AthetaR60_2,(IF(AD2745&lt;=550,AthetaR60_0+(AthetaR60_1-AthetaR60_0)/100*(AD2745-450),AthetaR60_1+(AthetaR60_2-AthetaR60_1)/100*(AD2745-450)))))</f>
        <v>0.5</v>
      </c>
      <c r="AJ2745" s="3">
        <f>IF(AE2745&lt;=450,AthetaR90_0,IF(AE2745&gt;=650,AthetaR90_2,(IF(AE2745&lt;=550,AthetaR90_0+(AthetaR90_1-AthetaR90_0)/100*(AE2745-450),AthetaR90_1+(AthetaR90_2-AthetaR90_1)/100*(AE2745-450)))))</f>
        <v>1.3</v>
      </c>
      <c r="AK2745" s="3">
        <f>IF(AF2745&lt;=450,AthetaR120_0,IF(AF2745&gt;=650,AthetaR120_2,(IF(AF2745&lt;=550,AthetaR120_0+(AthetaR120_1-AthetaR120_0)/100*(AF2745-450),AthetaR120_1+(AthetaR120_2-AthetaR120_1)/100*(AF2745-450)))))</f>
        <v>1.54</v>
      </c>
      <c r="AL2745" s="24">
        <f t="shared" si="1332"/>
        <v>863.9302219360768</v>
      </c>
      <c r="AM2745" s="14">
        <f t="shared" si="1333"/>
        <v>690.48768236872468</v>
      </c>
    </row>
    <row r="2746" spans="2:39" x14ac:dyDescent="0.25">
      <c r="B2746" s="3">
        <f t="shared" si="1316"/>
        <v>13640</v>
      </c>
      <c r="C2746" s="14">
        <f t="shared" si="1317"/>
        <v>227.33333333333334</v>
      </c>
      <c r="D2746" s="11">
        <f t="shared" si="1318"/>
        <v>1144.6971846572731</v>
      </c>
      <c r="E2746" s="11">
        <f t="shared" si="1304"/>
        <v>1029.4735667178502</v>
      </c>
      <c r="F2746" s="11">
        <f t="shared" si="1319"/>
        <v>565.44815329175867</v>
      </c>
      <c r="G2746" s="11">
        <f t="shared" si="1305"/>
        <v>864.13957777505675</v>
      </c>
      <c r="H2746" s="11">
        <f t="shared" si="1306"/>
        <v>723.50837265605583</v>
      </c>
      <c r="I2746" s="24">
        <f t="shared" si="1320"/>
        <v>565.44815329175867</v>
      </c>
      <c r="J2746" s="12">
        <f t="shared" si="1307"/>
        <v>0.15987374133483456</v>
      </c>
      <c r="K2746" s="24">
        <f t="shared" si="1308"/>
        <v>723.10245932933788</v>
      </c>
      <c r="L2746" s="12">
        <f t="shared" si="1321"/>
        <v>0.13862662867311742</v>
      </c>
      <c r="M2746" s="24">
        <f t="shared" si="1322"/>
        <v>864.13957777505675</v>
      </c>
      <c r="N2746" s="12">
        <f t="shared" si="1309"/>
        <v>0.56765624439578177</v>
      </c>
      <c r="O2746" s="24">
        <f t="shared" si="1310"/>
        <v>678.84449836627402</v>
      </c>
      <c r="P2746" s="12">
        <f t="shared" si="1323"/>
        <v>0.2092945071583292</v>
      </c>
      <c r="Q2746" s="24">
        <f t="shared" si="1324"/>
        <v>723.50837265605583</v>
      </c>
      <c r="R2746" s="12">
        <f t="shared" si="1311"/>
        <v>0.13558190109813759</v>
      </c>
      <c r="S2746" s="24">
        <f t="shared" si="1312"/>
        <v>1563.2077249442475</v>
      </c>
      <c r="T2746" s="12">
        <f t="shared" si="1325"/>
        <v>8.5946229469608143E-2</v>
      </c>
      <c r="W2746" s="24">
        <f t="shared" si="1326"/>
        <v>955.57653529742379</v>
      </c>
      <c r="X2746" s="24">
        <f t="shared" si="1327"/>
        <v>650</v>
      </c>
      <c r="Y2746" s="13">
        <f t="shared" si="1313"/>
        <v>0.31707815689942664</v>
      </c>
      <c r="Z2746" s="24">
        <f t="shared" si="1314"/>
        <v>1847.42578551066</v>
      </c>
      <c r="AA2746" s="24">
        <f t="shared" si="1315"/>
        <v>16658.979911291437</v>
      </c>
      <c r="AB2746" s="24">
        <f t="shared" si="1328"/>
        <v>864.13957777505675</v>
      </c>
      <c r="AC2746" s="24">
        <f t="shared" si="1329"/>
        <v>723.50837265605583</v>
      </c>
      <c r="AE2746" s="14">
        <f t="shared" si="1330"/>
        <v>227.33333333333334</v>
      </c>
      <c r="AF2746" s="24">
        <f t="shared" si="1334"/>
        <v>500</v>
      </c>
      <c r="AG2746" s="3">
        <f t="shared" si="1331"/>
        <v>-1</v>
      </c>
      <c r="AH2746" s="3">
        <f>IF(AC2746&lt;=450,AthetaR30_0,IF(AC2746&gt;=650,AthetaR30_2,(IF(AC2746&lt;=550,AthetaR30_0+(AthetaR30_1-AthetaR30_0)/100*(AC2746-450),AthetaR30_1+(AthetaR30_2-AthetaR30_1)/100*(AC2746-450)))))</f>
        <v>0</v>
      </c>
      <c r="AI2746" s="3">
        <f>IF(AD2746&lt;=450,AthetaR60_0,IF(AD2746&gt;=650,AthetaR60_2,(IF(AD2746&lt;=550,AthetaR60_0+(AthetaR60_1-AthetaR60_0)/100*(AD2746-450),AthetaR60_1+(AthetaR60_2-AthetaR60_1)/100*(AD2746-450)))))</f>
        <v>0.5</v>
      </c>
      <c r="AJ2746" s="3">
        <f>IF(AE2746&lt;=450,AthetaR90_0,IF(AE2746&gt;=650,AthetaR90_2,(IF(AE2746&lt;=550,AthetaR90_0+(AthetaR90_1-AthetaR90_0)/100*(AE2746-450),AthetaR90_1+(AthetaR90_2-AthetaR90_1)/100*(AE2746-450)))))</f>
        <v>1.3</v>
      </c>
      <c r="AK2746" s="3">
        <f>IF(AF2746&lt;=450,AthetaR120_0,IF(AF2746&gt;=650,AthetaR120_2,(IF(AF2746&lt;=550,AthetaR120_0+(AthetaR120_1-AthetaR120_0)/100*(AF2746-450),AthetaR120_1+(AthetaR120_2-AthetaR120_1)/100*(AF2746-450)))))</f>
        <v>1.54</v>
      </c>
      <c r="AL2746" s="24">
        <f t="shared" si="1332"/>
        <v>864.13957777505675</v>
      </c>
      <c r="AM2746" s="14">
        <f t="shared" si="1333"/>
        <v>690.5470288887235</v>
      </c>
    </row>
    <row r="2747" spans="2:39" x14ac:dyDescent="0.25">
      <c r="B2747" s="3">
        <f t="shared" si="1316"/>
        <v>13645</v>
      </c>
      <c r="C2747" s="14">
        <f t="shared" si="1317"/>
        <v>227.41666666666666</v>
      </c>
      <c r="D2747" s="11">
        <f t="shared" si="1318"/>
        <v>1144.7520680264788</v>
      </c>
      <c r="E2747" s="11">
        <f t="shared" si="1304"/>
        <v>1029.6873650665023</v>
      </c>
      <c r="F2747" s="11">
        <f t="shared" si="1319"/>
        <v>565.58677992043181</v>
      </c>
      <c r="G2747" s="11">
        <f t="shared" si="1305"/>
        <v>864.3488722822151</v>
      </c>
      <c r="H2747" s="11">
        <f t="shared" si="1306"/>
        <v>723.59431888552547</v>
      </c>
      <c r="I2747" s="24">
        <f t="shared" si="1320"/>
        <v>565.58677992043181</v>
      </c>
      <c r="J2747" s="12">
        <f t="shared" si="1307"/>
        <v>0.15984335853214976</v>
      </c>
      <c r="K2747" s="24">
        <f t="shared" si="1308"/>
        <v>723.23990563642519</v>
      </c>
      <c r="L2747" s="12">
        <f t="shared" si="1321"/>
        <v>0.13858178448024774</v>
      </c>
      <c r="M2747" s="24">
        <f t="shared" si="1322"/>
        <v>864.3488722822151</v>
      </c>
      <c r="N2747" s="12">
        <f t="shared" si="1309"/>
        <v>0.56783196332188435</v>
      </c>
      <c r="O2747" s="24">
        <f t="shared" si="1310"/>
        <v>678.63442596114612</v>
      </c>
      <c r="P2747" s="12">
        <f t="shared" si="1323"/>
        <v>0.20923298680038294</v>
      </c>
      <c r="Q2747" s="24">
        <f t="shared" si="1324"/>
        <v>723.59431888552547</v>
      </c>
      <c r="R2747" s="12">
        <f t="shared" si="1311"/>
        <v>0.13511921499379015</v>
      </c>
      <c r="S2747" s="24">
        <f t="shared" si="1312"/>
        <v>1568.5605868045945</v>
      </c>
      <c r="T2747" s="12">
        <f t="shared" si="1325"/>
        <v>8.5659598772552678E-2</v>
      </c>
      <c r="W2747" s="24">
        <f t="shared" si="1326"/>
        <v>955.89361345432326</v>
      </c>
      <c r="X2747" s="24">
        <f t="shared" si="1327"/>
        <v>650</v>
      </c>
      <c r="Y2747" s="13">
        <f t="shared" si="1313"/>
        <v>0.31681360947286763</v>
      </c>
      <c r="Z2747" s="24">
        <f t="shared" si="1314"/>
        <v>1844.8437903044749</v>
      </c>
      <c r="AA2747" s="24">
        <f t="shared" si="1315"/>
        <v>16646.121479916928</v>
      </c>
      <c r="AB2747" s="24">
        <f t="shared" si="1328"/>
        <v>864.3488722822151</v>
      </c>
      <c r="AC2747" s="24">
        <f t="shared" si="1329"/>
        <v>723.59431888552547</v>
      </c>
      <c r="AE2747" s="14">
        <f t="shared" si="1330"/>
        <v>227.41666666666666</v>
      </c>
      <c r="AF2747" s="24">
        <f t="shared" si="1334"/>
        <v>500</v>
      </c>
      <c r="AG2747" s="3">
        <f t="shared" si="1331"/>
        <v>-1</v>
      </c>
      <c r="AH2747" s="3">
        <f>IF(AC2747&lt;=450,AthetaR30_0,IF(AC2747&gt;=650,AthetaR30_2,(IF(AC2747&lt;=550,AthetaR30_0+(AthetaR30_1-AthetaR30_0)/100*(AC2747-450),AthetaR30_1+(AthetaR30_2-AthetaR30_1)/100*(AC2747-450)))))</f>
        <v>0</v>
      </c>
      <c r="AI2747" s="3">
        <f>IF(AD2747&lt;=450,AthetaR60_0,IF(AD2747&gt;=650,AthetaR60_2,(IF(AD2747&lt;=550,AthetaR60_0+(AthetaR60_1-AthetaR60_0)/100*(AD2747-450),AthetaR60_1+(AthetaR60_2-AthetaR60_1)/100*(AD2747-450)))))</f>
        <v>0.5</v>
      </c>
      <c r="AJ2747" s="3">
        <f>IF(AE2747&lt;=450,AthetaR90_0,IF(AE2747&gt;=650,AthetaR90_2,(IF(AE2747&lt;=550,AthetaR90_0+(AthetaR90_1-AthetaR90_0)/100*(AE2747-450),AthetaR90_1+(AthetaR90_2-AthetaR90_1)/100*(AE2747-450)))))</f>
        <v>1.3</v>
      </c>
      <c r="AK2747" s="3">
        <f>IF(AF2747&lt;=450,AthetaR120_0,IF(AF2747&gt;=650,AthetaR120_2,(IF(AF2747&lt;=550,AthetaR120_0+(AthetaR120_1-AthetaR120_0)/100*(AF2747-450),AthetaR120_1+(AthetaR120_2-AthetaR120_1)/100*(AF2747-450)))))</f>
        <v>1.54</v>
      </c>
      <c r="AL2747" s="24">
        <f t="shared" si="1332"/>
        <v>864.3488722822151</v>
      </c>
      <c r="AM2747" s="14">
        <f t="shared" si="1333"/>
        <v>690.6061160143513</v>
      </c>
    </row>
    <row r="2748" spans="2:39" x14ac:dyDescent="0.25">
      <c r="B2748" s="3">
        <f t="shared" si="1316"/>
        <v>13650</v>
      </c>
      <c r="C2748" s="14">
        <f t="shared" si="1317"/>
        <v>227.5</v>
      </c>
      <c r="D2748" s="11">
        <f t="shared" si="1318"/>
        <v>1144.8069312992475</v>
      </c>
      <c r="E2748" s="11">
        <f t="shared" si="1304"/>
        <v>1029.9011634151543</v>
      </c>
      <c r="F2748" s="11">
        <f t="shared" si="1319"/>
        <v>565.72536170491207</v>
      </c>
      <c r="G2748" s="11">
        <f t="shared" si="1305"/>
        <v>864.55810526901553</v>
      </c>
      <c r="H2748" s="11">
        <f t="shared" si="1306"/>
        <v>723.67997848429798</v>
      </c>
      <c r="I2748" s="24">
        <f t="shared" si="1320"/>
        <v>565.72536170491207</v>
      </c>
      <c r="J2748" s="12">
        <f t="shared" si="1307"/>
        <v>0.15981297947212691</v>
      </c>
      <c r="K2748" s="24">
        <f t="shared" si="1308"/>
        <v>723.3773872638676</v>
      </c>
      <c r="L2748" s="12">
        <f t="shared" si="1321"/>
        <v>0.13853695575720495</v>
      </c>
      <c r="M2748" s="24">
        <f t="shared" si="1322"/>
        <v>864.55810526901553</v>
      </c>
      <c r="N2748" s="12">
        <f t="shared" si="1309"/>
        <v>0.56800718837603315</v>
      </c>
      <c r="O2748" s="24">
        <f t="shared" si="1310"/>
        <v>678.42507340985844</v>
      </c>
      <c r="P2748" s="12">
        <f t="shared" si="1323"/>
        <v>0.20917127898429674</v>
      </c>
      <c r="Q2748" s="24">
        <f t="shared" si="1324"/>
        <v>723.67997848429798</v>
      </c>
      <c r="R2748" s="12">
        <f t="shared" si="1311"/>
        <v>0.13465573362367655</v>
      </c>
      <c r="S2748" s="24">
        <f t="shared" si="1312"/>
        <v>1573.9595296517675</v>
      </c>
      <c r="T2748" s="12">
        <f t="shared" si="1325"/>
        <v>8.5372496244690788E-2</v>
      </c>
      <c r="W2748" s="24">
        <f t="shared" si="1326"/>
        <v>956.21042706379615</v>
      </c>
      <c r="X2748" s="24">
        <f t="shared" si="1327"/>
        <v>650</v>
      </c>
      <c r="Y2748" s="13">
        <f t="shared" si="1313"/>
        <v>0.31654968670752154</v>
      </c>
      <c r="Z2748" s="24">
        <f t="shared" si="1314"/>
        <v>1842.2684087839543</v>
      </c>
      <c r="AA2748" s="24">
        <f t="shared" si="1315"/>
        <v>16633.292893482427</v>
      </c>
      <c r="AB2748" s="24">
        <f t="shared" si="1328"/>
        <v>864.55810526901553</v>
      </c>
      <c r="AC2748" s="24">
        <f t="shared" si="1329"/>
        <v>723.67997848429798</v>
      </c>
      <c r="AE2748" s="14">
        <f t="shared" si="1330"/>
        <v>227.5</v>
      </c>
      <c r="AF2748" s="24">
        <f t="shared" si="1334"/>
        <v>500</v>
      </c>
      <c r="AG2748" s="3">
        <f t="shared" si="1331"/>
        <v>-1</v>
      </c>
      <c r="AH2748" s="3">
        <f>IF(AC2748&lt;=450,AthetaR30_0,IF(AC2748&gt;=650,AthetaR30_2,(IF(AC2748&lt;=550,AthetaR30_0+(AthetaR30_1-AthetaR30_0)/100*(AC2748-450),AthetaR30_1+(AthetaR30_2-AthetaR30_1)/100*(AC2748-450)))))</f>
        <v>0</v>
      </c>
      <c r="AI2748" s="3">
        <f>IF(AD2748&lt;=450,AthetaR60_0,IF(AD2748&gt;=650,AthetaR60_2,(IF(AD2748&lt;=550,AthetaR60_0+(AthetaR60_1-AthetaR60_0)/100*(AD2748-450),AthetaR60_1+(AthetaR60_2-AthetaR60_1)/100*(AD2748-450)))))</f>
        <v>0.5</v>
      </c>
      <c r="AJ2748" s="3">
        <f>IF(AE2748&lt;=450,AthetaR90_0,IF(AE2748&gt;=650,AthetaR90_2,(IF(AE2748&lt;=550,AthetaR90_0+(AthetaR90_1-AthetaR90_0)/100*(AE2748-450),AthetaR90_1+(AthetaR90_2-AthetaR90_1)/100*(AE2748-450)))))</f>
        <v>1.3</v>
      </c>
      <c r="AK2748" s="3">
        <f>IF(AF2748&lt;=450,AthetaR120_0,IF(AF2748&gt;=650,AthetaR120_2,(IF(AF2748&lt;=550,AthetaR120_0+(AthetaR120_1-AthetaR120_0)/100*(AF2748-450),AthetaR120_1+(AthetaR120_2-AthetaR120_1)/100*(AF2748-450)))))</f>
        <v>1.54</v>
      </c>
      <c r="AL2748" s="24">
        <f t="shared" si="1332"/>
        <v>864.55810526901553</v>
      </c>
      <c r="AM2748" s="14">
        <f t="shared" si="1333"/>
        <v>690.66494328011402</v>
      </c>
    </row>
    <row r="2749" spans="2:39" x14ac:dyDescent="0.25">
      <c r="B2749" s="3">
        <f t="shared" si="1316"/>
        <v>13655</v>
      </c>
      <c r="C2749" s="14">
        <f t="shared" si="1317"/>
        <v>227.58333333333334</v>
      </c>
      <c r="D2749" s="11">
        <f t="shared" si="1318"/>
        <v>1144.8617744902904</v>
      </c>
      <c r="E2749" s="11">
        <f t="shared" si="1304"/>
        <v>1030.1149617638064</v>
      </c>
      <c r="F2749" s="11">
        <f t="shared" si="1319"/>
        <v>565.86389866066929</v>
      </c>
      <c r="G2749" s="11">
        <f t="shared" si="1305"/>
        <v>864.76727654799981</v>
      </c>
      <c r="H2749" s="11">
        <f t="shared" si="1306"/>
        <v>723.76535098054262</v>
      </c>
      <c r="I2749" s="24">
        <f t="shared" si="1320"/>
        <v>565.86389866066929</v>
      </c>
      <c r="J2749" s="12">
        <f t="shared" si="1307"/>
        <v>0.15978260416296614</v>
      </c>
      <c r="K2749" s="24">
        <f t="shared" si="1308"/>
        <v>723.51490418501908</v>
      </c>
      <c r="L2749" s="12">
        <f t="shared" si="1321"/>
        <v>0.13849214250679454</v>
      </c>
      <c r="M2749" s="24">
        <f t="shared" si="1322"/>
        <v>864.76727654799981</v>
      </c>
      <c r="N2749" s="12">
        <f t="shared" si="1309"/>
        <v>0.56818192145838009</v>
      </c>
      <c r="O2749" s="24">
        <f t="shared" si="1310"/>
        <v>678.21643723235729</v>
      </c>
      <c r="P2749" s="12">
        <f t="shared" si="1323"/>
        <v>0.20910938478298891</v>
      </c>
      <c r="Q2749" s="24">
        <f t="shared" si="1324"/>
        <v>723.76535098054262</v>
      </c>
      <c r="R2749" s="12">
        <f t="shared" si="1311"/>
        <v>0.13419146531235759</v>
      </c>
      <c r="S2749" s="24">
        <f t="shared" si="1312"/>
        <v>1579.4050289703337</v>
      </c>
      <c r="T2749" s="12">
        <f t="shared" si="1325"/>
        <v>8.5084926149820272E-2</v>
      </c>
      <c r="W2749" s="24">
        <f t="shared" si="1326"/>
        <v>956.52697675050365</v>
      </c>
      <c r="X2749" s="24">
        <f t="shared" si="1327"/>
        <v>650</v>
      </c>
      <c r="Y2749" s="13">
        <f t="shared" si="1313"/>
        <v>0.31628638799358705</v>
      </c>
      <c r="Z2749" s="24">
        <f t="shared" si="1314"/>
        <v>1839.6996253325683</v>
      </c>
      <c r="AA2749" s="24">
        <f t="shared" si="1315"/>
        <v>16620.494132013137</v>
      </c>
      <c r="AB2749" s="24">
        <f t="shared" si="1328"/>
        <v>864.76727654799981</v>
      </c>
      <c r="AC2749" s="24">
        <f t="shared" si="1329"/>
        <v>723.76535098054262</v>
      </c>
      <c r="AE2749" s="14">
        <f t="shared" si="1330"/>
        <v>227.58333333333334</v>
      </c>
      <c r="AF2749" s="24">
        <f t="shared" si="1334"/>
        <v>500</v>
      </c>
      <c r="AG2749" s="3">
        <f t="shared" si="1331"/>
        <v>-1</v>
      </c>
      <c r="AH2749" s="3">
        <f>IF(AC2749&lt;=450,AthetaR30_0,IF(AC2749&gt;=650,AthetaR30_2,(IF(AC2749&lt;=550,AthetaR30_0+(AthetaR30_1-AthetaR30_0)/100*(AC2749-450),AthetaR30_1+(AthetaR30_2-AthetaR30_1)/100*(AC2749-450)))))</f>
        <v>0</v>
      </c>
      <c r="AI2749" s="3">
        <f>IF(AD2749&lt;=450,AthetaR60_0,IF(AD2749&gt;=650,AthetaR60_2,(IF(AD2749&lt;=550,AthetaR60_0+(AthetaR60_1-AthetaR60_0)/100*(AD2749-450),AthetaR60_1+(AthetaR60_2-AthetaR60_1)/100*(AD2749-450)))))</f>
        <v>0.5</v>
      </c>
      <c r="AJ2749" s="3">
        <f>IF(AE2749&lt;=450,AthetaR90_0,IF(AE2749&gt;=650,AthetaR90_2,(IF(AE2749&lt;=550,AthetaR90_0+(AthetaR90_1-AthetaR90_0)/100*(AE2749-450),AthetaR90_1+(AthetaR90_2-AthetaR90_1)/100*(AE2749-450)))))</f>
        <v>1.3</v>
      </c>
      <c r="AK2749" s="3">
        <f>IF(AF2749&lt;=450,AthetaR120_0,IF(AF2749&gt;=650,AthetaR120_2,(IF(AF2749&lt;=550,AthetaR120_0+(AthetaR120_1-AthetaR120_0)/100*(AF2749-450),AthetaR120_1+(AthetaR120_2-AthetaR120_1)/100*(AF2749-450)))))</f>
        <v>1.54</v>
      </c>
      <c r="AL2749" s="24">
        <f t="shared" si="1332"/>
        <v>864.76727654799981</v>
      </c>
      <c r="AM2749" s="14">
        <f t="shared" si="1333"/>
        <v>690.72351022455121</v>
      </c>
    </row>
    <row r="2750" spans="2:39" x14ac:dyDescent="0.25">
      <c r="B2750" s="3">
        <f t="shared" si="1316"/>
        <v>13660</v>
      </c>
      <c r="C2750" s="14">
        <f t="shared" si="1317"/>
        <v>227.66666666666666</v>
      </c>
      <c r="D2750" s="11">
        <f t="shared" si="1318"/>
        <v>1144.9165976143036</v>
      </c>
      <c r="E2750" s="11">
        <f t="shared" si="1304"/>
        <v>1030.3287601124584</v>
      </c>
      <c r="F2750" s="11">
        <f t="shared" si="1319"/>
        <v>566.00239080317613</v>
      </c>
      <c r="G2750" s="11">
        <f t="shared" si="1305"/>
        <v>864.97638593278282</v>
      </c>
      <c r="H2750" s="11">
        <f t="shared" si="1306"/>
        <v>723.8504359066925</v>
      </c>
      <c r="I2750" s="24">
        <f t="shared" si="1320"/>
        <v>566.00239080317613</v>
      </c>
      <c r="J2750" s="12">
        <f t="shared" si="1307"/>
        <v>0.1597522326128567</v>
      </c>
      <c r="K2750" s="24">
        <f t="shared" si="1308"/>
        <v>723.65245637322937</v>
      </c>
      <c r="L2750" s="12">
        <f t="shared" si="1321"/>
        <v>0.13844734473177295</v>
      </c>
      <c r="M2750" s="24">
        <f t="shared" si="1322"/>
        <v>864.97638593278282</v>
      </c>
      <c r="N2750" s="12">
        <f t="shared" si="1309"/>
        <v>0.56835616446012438</v>
      </c>
      <c r="O2750" s="24">
        <f t="shared" si="1310"/>
        <v>678.00851397006977</v>
      </c>
      <c r="P2750" s="12">
        <f t="shared" si="1323"/>
        <v>0.20904730526391663</v>
      </c>
      <c r="Q2750" s="24">
        <f t="shared" si="1324"/>
        <v>723.8504359066925</v>
      </c>
      <c r="R2750" s="12">
        <f t="shared" si="1311"/>
        <v>0.13372641851185574</v>
      </c>
      <c r="S2750" s="24">
        <f t="shared" si="1312"/>
        <v>1584.897565625341</v>
      </c>
      <c r="T2750" s="12">
        <f t="shared" si="1325"/>
        <v>8.479689282835462E-2</v>
      </c>
      <c r="W2750" s="24">
        <f t="shared" si="1326"/>
        <v>956.84326313849726</v>
      </c>
      <c r="X2750" s="24">
        <f t="shared" si="1327"/>
        <v>650</v>
      </c>
      <c r="Y2750" s="13">
        <f t="shared" si="1313"/>
        <v>0.31602371271719565</v>
      </c>
      <c r="Z2750" s="24">
        <f t="shared" si="1314"/>
        <v>1837.1374243490295</v>
      </c>
      <c r="AA2750" s="24">
        <f t="shared" si="1315"/>
        <v>16607.725175281637</v>
      </c>
      <c r="AB2750" s="24">
        <f t="shared" si="1328"/>
        <v>864.97638593278282</v>
      </c>
      <c r="AC2750" s="24">
        <f t="shared" si="1329"/>
        <v>723.8504359066925</v>
      </c>
      <c r="AE2750" s="14">
        <f t="shared" si="1330"/>
        <v>227.66666666666666</v>
      </c>
      <c r="AF2750" s="24">
        <f t="shared" si="1334"/>
        <v>500</v>
      </c>
      <c r="AG2750" s="3">
        <f t="shared" si="1331"/>
        <v>-1</v>
      </c>
      <c r="AH2750" s="3">
        <f>IF(AC2750&lt;=450,AthetaR30_0,IF(AC2750&gt;=650,AthetaR30_2,(IF(AC2750&lt;=550,AthetaR30_0+(AthetaR30_1-AthetaR30_0)/100*(AC2750-450),AthetaR30_1+(AthetaR30_2-AthetaR30_1)/100*(AC2750-450)))))</f>
        <v>0</v>
      </c>
      <c r="AI2750" s="3">
        <f>IF(AD2750&lt;=450,AthetaR60_0,IF(AD2750&gt;=650,AthetaR60_2,(IF(AD2750&lt;=550,AthetaR60_0+(AthetaR60_1-AthetaR60_0)/100*(AD2750-450),AthetaR60_1+(AthetaR60_2-AthetaR60_1)/100*(AD2750-450)))))</f>
        <v>0.5</v>
      </c>
      <c r="AJ2750" s="3">
        <f>IF(AE2750&lt;=450,AthetaR90_0,IF(AE2750&gt;=650,AthetaR90_2,(IF(AE2750&lt;=550,AthetaR90_0+(AthetaR90_1-AthetaR90_0)/100*(AE2750-450),AthetaR90_1+(AthetaR90_2-AthetaR90_1)/100*(AE2750-450)))))</f>
        <v>1.3</v>
      </c>
      <c r="AK2750" s="3">
        <f>IF(AF2750&lt;=450,AthetaR120_0,IF(AF2750&gt;=650,AthetaR120_2,(IF(AF2750&lt;=550,AthetaR120_0+(AthetaR120_1-AthetaR120_0)/100*(AF2750-450),AthetaR120_1+(AthetaR120_2-AthetaR120_1)/100*(AF2750-450)))))</f>
        <v>1.54</v>
      </c>
      <c r="AL2750" s="24">
        <f t="shared" si="1332"/>
        <v>864.97638593278282</v>
      </c>
      <c r="AM2750" s="14">
        <f t="shared" si="1333"/>
        <v>690.78181639030879</v>
      </c>
    </row>
    <row r="2751" spans="2:39" x14ac:dyDescent="0.25">
      <c r="B2751" s="3">
        <f t="shared" si="1316"/>
        <v>13665</v>
      </c>
      <c r="C2751" s="14">
        <f t="shared" si="1317"/>
        <v>227.75</v>
      </c>
      <c r="D2751" s="11">
        <f t="shared" si="1318"/>
        <v>1144.9714006859667</v>
      </c>
      <c r="E2751" s="11">
        <f t="shared" si="1304"/>
        <v>1030.5425584611105</v>
      </c>
      <c r="F2751" s="11">
        <f t="shared" si="1319"/>
        <v>566.14083814790786</v>
      </c>
      <c r="G2751" s="11">
        <f t="shared" si="1305"/>
        <v>865.1854332380467</v>
      </c>
      <c r="H2751" s="11">
        <f t="shared" si="1306"/>
        <v>723.9352327995208</v>
      </c>
      <c r="I2751" s="24">
        <f t="shared" si="1320"/>
        <v>566.14083814790786</v>
      </c>
      <c r="J2751" s="12">
        <f t="shared" si="1307"/>
        <v>0.15972186482997738</v>
      </c>
      <c r="K2751" s="24">
        <f t="shared" si="1308"/>
        <v>723.79004380184233</v>
      </c>
      <c r="L2751" s="12">
        <f t="shared" si="1321"/>
        <v>0.13840256243489871</v>
      </c>
      <c r="M2751" s="24">
        <f t="shared" si="1322"/>
        <v>865.1854332380467</v>
      </c>
      <c r="N2751" s="12">
        <f t="shared" si="1309"/>
        <v>0.56852991926356045</v>
      </c>
      <c r="O2751" s="24">
        <f t="shared" si="1310"/>
        <v>677.80130018574437</v>
      </c>
      <c r="P2751" s="12">
        <f t="shared" si="1323"/>
        <v>0.2089850414892909</v>
      </c>
      <c r="Q2751" s="24">
        <f t="shared" si="1324"/>
        <v>723.9352327995208</v>
      </c>
      <c r="R2751" s="12">
        <f t="shared" si="1311"/>
        <v>0.13326060180194627</v>
      </c>
      <c r="S2751" s="24">
        <f t="shared" si="1312"/>
        <v>1590.4376259250857</v>
      </c>
      <c r="T2751" s="12">
        <f t="shared" si="1325"/>
        <v>8.4508400697682534E-2</v>
      </c>
      <c r="W2751" s="24">
        <f t="shared" si="1326"/>
        <v>957.15928685121446</v>
      </c>
      <c r="X2751" s="24">
        <f t="shared" si="1327"/>
        <v>650</v>
      </c>
      <c r="Y2751" s="13">
        <f t="shared" si="1313"/>
        <v>0.31576166026042779</v>
      </c>
      <c r="Z2751" s="24">
        <f t="shared" si="1314"/>
        <v>1834.5817902474009</v>
      </c>
      <c r="AA2751" s="24">
        <f t="shared" si="1315"/>
        <v>16594.986002808721</v>
      </c>
      <c r="AB2751" s="24">
        <f t="shared" si="1328"/>
        <v>865.1854332380467</v>
      </c>
      <c r="AC2751" s="24">
        <f t="shared" si="1329"/>
        <v>723.9352327995208</v>
      </c>
      <c r="AE2751" s="14">
        <f t="shared" si="1330"/>
        <v>227.75</v>
      </c>
      <c r="AF2751" s="24">
        <f t="shared" si="1334"/>
        <v>500</v>
      </c>
      <c r="AG2751" s="3">
        <f t="shared" si="1331"/>
        <v>-1</v>
      </c>
      <c r="AH2751" s="3">
        <f>IF(AC2751&lt;=450,AthetaR30_0,IF(AC2751&gt;=650,AthetaR30_2,(IF(AC2751&lt;=550,AthetaR30_0+(AthetaR30_1-AthetaR30_0)/100*(AC2751-450),AthetaR30_1+(AthetaR30_2-AthetaR30_1)/100*(AC2751-450)))))</f>
        <v>0</v>
      </c>
      <c r="AI2751" s="3">
        <f>IF(AD2751&lt;=450,AthetaR60_0,IF(AD2751&gt;=650,AthetaR60_2,(IF(AD2751&lt;=550,AthetaR60_0+(AthetaR60_1-AthetaR60_0)/100*(AD2751-450),AthetaR60_1+(AthetaR60_2-AthetaR60_1)/100*(AD2751-450)))))</f>
        <v>0.5</v>
      </c>
      <c r="AJ2751" s="3">
        <f>IF(AE2751&lt;=450,AthetaR90_0,IF(AE2751&gt;=650,AthetaR90_2,(IF(AE2751&lt;=550,AthetaR90_0+(AthetaR90_1-AthetaR90_0)/100*(AE2751-450),AthetaR90_1+(AthetaR90_2-AthetaR90_1)/100*(AE2751-450)))))</f>
        <v>1.3</v>
      </c>
      <c r="AK2751" s="3">
        <f>IF(AF2751&lt;=450,AthetaR120_0,IF(AF2751&gt;=650,AthetaR120_2,(IF(AF2751&lt;=550,AthetaR120_0+(AthetaR120_1-AthetaR120_0)/100*(AF2751-450),AthetaR120_1+(AthetaR120_2-AthetaR120_1)/100*(AF2751-450)))))</f>
        <v>1.54</v>
      </c>
      <c r="AL2751" s="24">
        <f t="shared" si="1332"/>
        <v>865.1854332380467</v>
      </c>
      <c r="AM2751" s="14">
        <f t="shared" si="1333"/>
        <v>690.83986132421114</v>
      </c>
    </row>
    <row r="2752" spans="2:39" x14ac:dyDescent="0.25">
      <c r="B2752" s="3">
        <f t="shared" si="1316"/>
        <v>13670</v>
      </c>
      <c r="C2752" s="14">
        <f t="shared" si="1317"/>
        <v>227.83333333333334</v>
      </c>
      <c r="D2752" s="11">
        <f t="shared" si="1318"/>
        <v>1145.0261837199432</v>
      </c>
      <c r="E2752" s="11">
        <f t="shared" si="1304"/>
        <v>1030.7563568097626</v>
      </c>
      <c r="F2752" s="11">
        <f t="shared" si="1319"/>
        <v>566.27924071034272</v>
      </c>
      <c r="G2752" s="11">
        <f t="shared" si="1305"/>
        <v>865.39441827953601</v>
      </c>
      <c r="H2752" s="11">
        <f t="shared" si="1306"/>
        <v>724.0197412002185</v>
      </c>
      <c r="I2752" s="24">
        <f t="shared" si="1320"/>
        <v>566.27924071034272</v>
      </c>
      <c r="J2752" s="12">
        <f t="shared" si="1307"/>
        <v>0.15969150082249628</v>
      </c>
      <c r="K2752" s="24">
        <f t="shared" si="1308"/>
        <v>723.92766644419703</v>
      </c>
      <c r="L2752" s="12">
        <f t="shared" si="1321"/>
        <v>0.1383577956189142</v>
      </c>
      <c r="M2752" s="24">
        <f t="shared" si="1322"/>
        <v>865.39441827953601</v>
      </c>
      <c r="N2752" s="12">
        <f t="shared" si="1309"/>
        <v>0.56870318774212425</v>
      </c>
      <c r="O2752" s="24">
        <f t="shared" si="1310"/>
        <v>677.59479246329249</v>
      </c>
      <c r="P2752" s="12">
        <f t="shared" si="1323"/>
        <v>0.20892259451603901</v>
      </c>
      <c r="Q2752" s="24">
        <f t="shared" si="1324"/>
        <v>724.0197412002185</v>
      </c>
      <c r="R2752" s="12">
        <f t="shared" si="1311"/>
        <v>0.13279402389041867</v>
      </c>
      <c r="S2752" s="24">
        <f t="shared" si="1312"/>
        <v>1596.0257016846651</v>
      </c>
      <c r="T2752" s="12">
        <f t="shared" si="1325"/>
        <v>8.4219454252452586E-2</v>
      </c>
      <c r="W2752" s="24">
        <f t="shared" si="1326"/>
        <v>957.47504851147494</v>
      </c>
      <c r="X2752" s="24">
        <f t="shared" si="1327"/>
        <v>650</v>
      </c>
      <c r="Y2752" s="13">
        <f t="shared" si="1313"/>
        <v>0.31550023000134425</v>
      </c>
      <c r="Z2752" s="24">
        <f t="shared" si="1314"/>
        <v>1832.0327074571906</v>
      </c>
      <c r="AA2752" s="24">
        <f t="shared" si="1315"/>
        <v>16582.276593865125</v>
      </c>
      <c r="AB2752" s="24">
        <f t="shared" si="1328"/>
        <v>865.39441827953601</v>
      </c>
      <c r="AC2752" s="24">
        <f t="shared" si="1329"/>
        <v>724.0197412002185</v>
      </c>
      <c r="AE2752" s="14">
        <f t="shared" si="1330"/>
        <v>227.83333333333334</v>
      </c>
      <c r="AF2752" s="24">
        <f t="shared" si="1334"/>
        <v>500</v>
      </c>
      <c r="AG2752" s="3">
        <f t="shared" si="1331"/>
        <v>-1</v>
      </c>
      <c r="AH2752" s="3">
        <f>IF(AC2752&lt;=450,AthetaR30_0,IF(AC2752&gt;=650,AthetaR30_2,(IF(AC2752&lt;=550,AthetaR30_0+(AthetaR30_1-AthetaR30_0)/100*(AC2752-450),AthetaR30_1+(AthetaR30_2-AthetaR30_1)/100*(AC2752-450)))))</f>
        <v>0</v>
      </c>
      <c r="AI2752" s="3">
        <f>IF(AD2752&lt;=450,AthetaR60_0,IF(AD2752&gt;=650,AthetaR60_2,(IF(AD2752&lt;=550,AthetaR60_0+(AthetaR60_1-AthetaR60_0)/100*(AD2752-450),AthetaR60_1+(AthetaR60_2-AthetaR60_1)/100*(AD2752-450)))))</f>
        <v>0.5</v>
      </c>
      <c r="AJ2752" s="3">
        <f>IF(AE2752&lt;=450,AthetaR90_0,IF(AE2752&gt;=650,AthetaR90_2,(IF(AE2752&lt;=550,AthetaR90_0+(AthetaR90_1-AthetaR90_0)/100*(AE2752-450),AthetaR90_1+(AthetaR90_2-AthetaR90_1)/100*(AE2752-450)))))</f>
        <v>1.3</v>
      </c>
      <c r="AK2752" s="3">
        <f>IF(AF2752&lt;=450,AthetaR120_0,IF(AF2752&gt;=650,AthetaR120_2,(IF(AF2752&lt;=550,AthetaR120_0+(AthetaR120_1-AthetaR120_0)/100*(AF2752-450),AthetaR120_1+(AthetaR120_2-AthetaR120_1)/100*(AF2752-450)))))</f>
        <v>1.54</v>
      </c>
      <c r="AL2752" s="24">
        <f t="shared" si="1332"/>
        <v>865.39441827953601</v>
      </c>
      <c r="AM2752" s="14">
        <f t="shared" si="1333"/>
        <v>690.89764457733497</v>
      </c>
    </row>
    <row r="2753" spans="2:39" x14ac:dyDescent="0.25">
      <c r="B2753" s="3">
        <f t="shared" si="1316"/>
        <v>13675</v>
      </c>
      <c r="C2753" s="14">
        <f t="shared" si="1317"/>
        <v>227.91666666666666</v>
      </c>
      <c r="D2753" s="11">
        <f t="shared" si="1318"/>
        <v>1145.0809467308807</v>
      </c>
      <c r="E2753" s="11">
        <f t="shared" si="1304"/>
        <v>1030.9701551584146</v>
      </c>
      <c r="F2753" s="11">
        <f t="shared" si="1319"/>
        <v>566.41759850596168</v>
      </c>
      <c r="G2753" s="11">
        <f t="shared" si="1305"/>
        <v>865.60334087405204</v>
      </c>
      <c r="H2753" s="11">
        <f t="shared" si="1306"/>
        <v>724.10396065447094</v>
      </c>
      <c r="I2753" s="24">
        <f t="shared" si="1320"/>
        <v>566.41759850596168</v>
      </c>
      <c r="J2753" s="12">
        <f t="shared" si="1307"/>
        <v>0.1596611405985707</v>
      </c>
      <c r="K2753" s="24">
        <f t="shared" si="1308"/>
        <v>724.06532427362708</v>
      </c>
      <c r="L2753" s="12">
        <f t="shared" si="1321"/>
        <v>0.13831304428653465</v>
      </c>
      <c r="M2753" s="24">
        <f t="shared" si="1322"/>
        <v>865.60334087405204</v>
      </c>
      <c r="N2753" s="12">
        <f t="shared" si="1309"/>
        <v>0.56887597176044102</v>
      </c>
      <c r="O2753" s="24">
        <f t="shared" si="1310"/>
        <v>677.38898740763148</v>
      </c>
      <c r="P2753" s="12">
        <f t="shared" si="1323"/>
        <v>0.2088599653957941</v>
      </c>
      <c r="Q2753" s="24">
        <f t="shared" si="1324"/>
        <v>724.10396065447094</v>
      </c>
      <c r="R2753" s="12">
        <f t="shared" si="1311"/>
        <v>0.1323266936133202</v>
      </c>
      <c r="S2753" s="24">
        <f t="shared" si="1312"/>
        <v>1601.6622902901672</v>
      </c>
      <c r="T2753" s="12">
        <f t="shared" si="1325"/>
        <v>8.3930058064856219E-2</v>
      </c>
      <c r="W2753" s="24">
        <f t="shared" si="1326"/>
        <v>957.7905487414763</v>
      </c>
      <c r="X2753" s="24">
        <f t="shared" si="1327"/>
        <v>650</v>
      </c>
      <c r="Y2753" s="13">
        <f t="shared" si="1313"/>
        <v>0.315239421314015</v>
      </c>
      <c r="Z2753" s="24">
        <f t="shared" si="1314"/>
        <v>1829.4901604234583</v>
      </c>
      <c r="AA2753" s="24">
        <f t="shared" si="1315"/>
        <v>16569.596927473111</v>
      </c>
      <c r="AB2753" s="24">
        <f t="shared" si="1328"/>
        <v>865.60334087405204</v>
      </c>
      <c r="AC2753" s="24">
        <f t="shared" si="1329"/>
        <v>724.10396065447094</v>
      </c>
      <c r="AE2753" s="14">
        <f t="shared" si="1330"/>
        <v>227.91666666666666</v>
      </c>
      <c r="AF2753" s="24">
        <f t="shared" si="1334"/>
        <v>500</v>
      </c>
      <c r="AG2753" s="3">
        <f t="shared" si="1331"/>
        <v>-1</v>
      </c>
      <c r="AH2753" s="3">
        <f>IF(AC2753&lt;=450,AthetaR30_0,IF(AC2753&gt;=650,AthetaR30_2,(IF(AC2753&lt;=550,AthetaR30_0+(AthetaR30_1-AthetaR30_0)/100*(AC2753-450),AthetaR30_1+(AthetaR30_2-AthetaR30_1)/100*(AC2753-450)))))</f>
        <v>0</v>
      </c>
      <c r="AI2753" s="3">
        <f>IF(AD2753&lt;=450,AthetaR60_0,IF(AD2753&gt;=650,AthetaR60_2,(IF(AD2753&lt;=550,AthetaR60_0+(AthetaR60_1-AthetaR60_0)/100*(AD2753-450),AthetaR60_1+(AthetaR60_2-AthetaR60_1)/100*(AD2753-450)))))</f>
        <v>0.5</v>
      </c>
      <c r="AJ2753" s="3">
        <f>IF(AE2753&lt;=450,AthetaR90_0,IF(AE2753&gt;=650,AthetaR90_2,(IF(AE2753&lt;=550,AthetaR90_0+(AthetaR90_1-AthetaR90_0)/100*(AE2753-450),AthetaR90_1+(AthetaR90_2-AthetaR90_1)/100*(AE2753-450)))))</f>
        <v>1.3</v>
      </c>
      <c r="AK2753" s="3">
        <f>IF(AF2753&lt;=450,AthetaR120_0,IF(AF2753&gt;=650,AthetaR120_2,(IF(AF2753&lt;=550,AthetaR120_0+(AthetaR120_1-AthetaR120_0)/100*(AF2753-450),AthetaR120_1+(AthetaR120_2-AthetaR120_1)/100*(AF2753-450)))))</f>
        <v>1.54</v>
      </c>
      <c r="AL2753" s="24">
        <f t="shared" si="1332"/>
        <v>865.60334087405204</v>
      </c>
      <c r="AM2753" s="14">
        <f t="shared" si="1333"/>
        <v>690.95516570508221</v>
      </c>
    </row>
    <row r="2754" spans="2:39" x14ac:dyDescent="0.25">
      <c r="B2754" s="3">
        <f t="shared" si="1316"/>
        <v>13680</v>
      </c>
      <c r="C2754" s="14">
        <f t="shared" si="1317"/>
        <v>228</v>
      </c>
      <c r="D2754" s="11">
        <f t="shared" si="1318"/>
        <v>1145.1356897334101</v>
      </c>
      <c r="E2754" s="11">
        <f t="shared" si="1304"/>
        <v>1031.1839535070667</v>
      </c>
      <c r="F2754" s="11">
        <f t="shared" si="1319"/>
        <v>566.5559115502482</v>
      </c>
      <c r="G2754" s="11">
        <f t="shared" si="1305"/>
        <v>865.81220083944788</v>
      </c>
      <c r="H2754" s="11">
        <f t="shared" si="1306"/>
        <v>724.18789071253582</v>
      </c>
      <c r="I2754" s="24">
        <f t="shared" si="1320"/>
        <v>566.5559115502482</v>
      </c>
      <c r="J2754" s="12">
        <f t="shared" si="1307"/>
        <v>0.15963078416634763</v>
      </c>
      <c r="K2754" s="24">
        <f t="shared" si="1308"/>
        <v>724.20301726346111</v>
      </c>
      <c r="L2754" s="12">
        <f t="shared" si="1321"/>
        <v>0.13826830844047391</v>
      </c>
      <c r="M2754" s="24">
        <f t="shared" si="1322"/>
        <v>865.81220083944788</v>
      </c>
      <c r="N2754" s="12">
        <f t="shared" si="1309"/>
        <v>0.56904827317437245</v>
      </c>
      <c r="O2754" s="24">
        <f t="shared" si="1310"/>
        <v>677.18388164452858</v>
      </c>
      <c r="P2754" s="12">
        <f t="shared" si="1323"/>
        <v>0.20879715517501662</v>
      </c>
      <c r="Q2754" s="24">
        <f t="shared" si="1324"/>
        <v>724.18789071253582</v>
      </c>
      <c r="R2754" s="12">
        <f t="shared" si="1311"/>
        <v>0.13185861993516917</v>
      </c>
      <c r="S2754" s="24">
        <f t="shared" si="1312"/>
        <v>1607.3478947636597</v>
      </c>
      <c r="T2754" s="12">
        <f t="shared" si="1325"/>
        <v>8.3640216784923546E-2</v>
      </c>
      <c r="W2754" s="24">
        <f t="shared" si="1326"/>
        <v>958.1057881627903</v>
      </c>
      <c r="X2754" s="24">
        <f t="shared" si="1327"/>
        <v>650</v>
      </c>
      <c r="Y2754" s="13">
        <f t="shared" si="1313"/>
        <v>0.31497923356853863</v>
      </c>
      <c r="Z2754" s="24">
        <f t="shared" si="1314"/>
        <v>1826.9541336069096</v>
      </c>
      <c r="AA2754" s="24">
        <f t="shared" si="1315"/>
        <v>16556.946982407499</v>
      </c>
      <c r="AB2754" s="24">
        <f t="shared" si="1328"/>
        <v>865.81220083944788</v>
      </c>
      <c r="AC2754" s="24">
        <f t="shared" si="1329"/>
        <v>724.18789071253582</v>
      </c>
      <c r="AE2754" s="14">
        <f t="shared" si="1330"/>
        <v>228</v>
      </c>
      <c r="AF2754" s="24">
        <f t="shared" si="1334"/>
        <v>500</v>
      </c>
      <c r="AG2754" s="3">
        <f t="shared" si="1331"/>
        <v>-1</v>
      </c>
      <c r="AH2754" s="3">
        <f>IF(AC2754&lt;=450,AthetaR30_0,IF(AC2754&gt;=650,AthetaR30_2,(IF(AC2754&lt;=550,AthetaR30_0+(AthetaR30_1-AthetaR30_0)/100*(AC2754-450),AthetaR30_1+(AthetaR30_2-AthetaR30_1)/100*(AC2754-450)))))</f>
        <v>0</v>
      </c>
      <c r="AI2754" s="3">
        <f>IF(AD2754&lt;=450,AthetaR60_0,IF(AD2754&gt;=650,AthetaR60_2,(IF(AD2754&lt;=550,AthetaR60_0+(AthetaR60_1-AthetaR60_0)/100*(AD2754-450),AthetaR60_1+(AthetaR60_2-AthetaR60_1)/100*(AD2754-450)))))</f>
        <v>0.5</v>
      </c>
      <c r="AJ2754" s="3">
        <f>IF(AE2754&lt;=450,AthetaR90_0,IF(AE2754&gt;=650,AthetaR90_2,(IF(AE2754&lt;=550,AthetaR90_0+(AthetaR90_1-AthetaR90_0)/100*(AE2754-450),AthetaR90_1+(AthetaR90_2-AthetaR90_1)/100*(AE2754-450)))))</f>
        <v>1.3</v>
      </c>
      <c r="AK2754" s="3">
        <f>IF(AF2754&lt;=450,AthetaR120_0,IF(AF2754&gt;=650,AthetaR120_2,(IF(AF2754&lt;=550,AthetaR120_0+(AthetaR120_1-AthetaR120_0)/100*(AF2754-450),AthetaR120_1+(AthetaR120_2-AthetaR120_1)/100*(AF2754-450)))))</f>
        <v>1.54</v>
      </c>
      <c r="AL2754" s="24">
        <f t="shared" si="1332"/>
        <v>865.81220083944788</v>
      </c>
      <c r="AM2754" s="14">
        <f t="shared" si="1333"/>
        <v>691.01242426725435</v>
      </c>
    </row>
    <row r="2755" spans="2:39" x14ac:dyDescent="0.25">
      <c r="B2755" s="3">
        <f t="shared" si="1316"/>
        <v>13685</v>
      </c>
      <c r="C2755" s="14">
        <f t="shared" si="1317"/>
        <v>228.08333333333334</v>
      </c>
      <c r="D2755" s="11">
        <f t="shared" si="1318"/>
        <v>1145.1904127421471</v>
      </c>
      <c r="E2755" s="11">
        <f t="shared" si="1304"/>
        <v>1031.397751855719</v>
      </c>
      <c r="F2755" s="11">
        <f t="shared" si="1319"/>
        <v>566.6941798586887</v>
      </c>
      <c r="G2755" s="11">
        <f t="shared" si="1305"/>
        <v>866.02099799462292</v>
      </c>
      <c r="H2755" s="11">
        <f t="shared" si="1306"/>
        <v>724.27153092932076</v>
      </c>
      <c r="I2755" s="24">
        <f t="shared" si="1320"/>
        <v>566.6941798586887</v>
      </c>
      <c r="J2755" s="12">
        <f t="shared" si="1307"/>
        <v>0.15960043153396311</v>
      </c>
      <c r="K2755" s="24">
        <f t="shared" si="1308"/>
        <v>724.34074538702225</v>
      </c>
      <c r="L2755" s="12">
        <f t="shared" si="1321"/>
        <v>0.13822358808341154</v>
      </c>
      <c r="M2755" s="24">
        <f t="shared" si="1322"/>
        <v>866.02099799462292</v>
      </c>
      <c r="N2755" s="12">
        <f t="shared" si="1309"/>
        <v>0.56922009383106165</v>
      </c>
      <c r="O2755" s="24">
        <f t="shared" si="1310"/>
        <v>676.97947182044732</v>
      </c>
      <c r="P2755" s="12">
        <f t="shared" si="1323"/>
        <v>0.20873416489490362</v>
      </c>
      <c r="Q2755" s="24">
        <f t="shared" si="1324"/>
        <v>724.27153092932076</v>
      </c>
      <c r="R2755" s="12">
        <f t="shared" si="1311"/>
        <v>0.13138981194914645</v>
      </c>
      <c r="S2755" s="24">
        <f t="shared" si="1312"/>
        <v>1613.0830238288693</v>
      </c>
      <c r="T2755" s="12">
        <f t="shared" si="1325"/>
        <v>8.3349935140760195E-2</v>
      </c>
      <c r="W2755" s="24">
        <f t="shared" si="1326"/>
        <v>958.42076739635888</v>
      </c>
      <c r="X2755" s="24">
        <f t="shared" si="1327"/>
        <v>650</v>
      </c>
      <c r="Y2755" s="13">
        <f t="shared" si="1313"/>
        <v>0.31471966613107255</v>
      </c>
      <c r="Z2755" s="24">
        <f t="shared" si="1314"/>
        <v>1824.4246114840025</v>
      </c>
      <c r="AA2755" s="24">
        <f t="shared" si="1315"/>
        <v>16544.326737197331</v>
      </c>
      <c r="AB2755" s="24">
        <f t="shared" si="1328"/>
        <v>866.02099799462292</v>
      </c>
      <c r="AC2755" s="24">
        <f t="shared" si="1329"/>
        <v>724.27153092932076</v>
      </c>
      <c r="AE2755" s="14">
        <f t="shared" si="1330"/>
        <v>228.08333333333334</v>
      </c>
      <c r="AF2755" s="24">
        <f t="shared" si="1334"/>
        <v>500</v>
      </c>
      <c r="AG2755" s="3">
        <f t="shared" si="1331"/>
        <v>-1</v>
      </c>
      <c r="AH2755" s="3">
        <f>IF(AC2755&lt;=450,AthetaR30_0,IF(AC2755&gt;=650,AthetaR30_2,(IF(AC2755&lt;=550,AthetaR30_0+(AthetaR30_1-AthetaR30_0)/100*(AC2755-450),AthetaR30_1+(AthetaR30_2-AthetaR30_1)/100*(AC2755-450)))))</f>
        <v>0</v>
      </c>
      <c r="AI2755" s="3">
        <f>IF(AD2755&lt;=450,AthetaR60_0,IF(AD2755&gt;=650,AthetaR60_2,(IF(AD2755&lt;=550,AthetaR60_0+(AthetaR60_1-AthetaR60_0)/100*(AD2755-450),AthetaR60_1+(AthetaR60_2-AthetaR60_1)/100*(AD2755-450)))))</f>
        <v>0.5</v>
      </c>
      <c r="AJ2755" s="3">
        <f>IF(AE2755&lt;=450,AthetaR90_0,IF(AE2755&gt;=650,AthetaR90_2,(IF(AE2755&lt;=550,AthetaR90_0+(AthetaR90_1-AthetaR90_0)/100*(AE2755-450),AthetaR90_1+(AthetaR90_2-AthetaR90_1)/100*(AE2755-450)))))</f>
        <v>1.3</v>
      </c>
      <c r="AK2755" s="3">
        <f>IF(AF2755&lt;=450,AthetaR120_0,IF(AF2755&gt;=650,AthetaR120_2,(IF(AF2755&lt;=550,AthetaR120_0+(AthetaR120_1-AthetaR120_0)/100*(AF2755-450),AthetaR120_1+(AthetaR120_2-AthetaR120_1)/100*(AF2755-450)))))</f>
        <v>1.54</v>
      </c>
      <c r="AL2755" s="24">
        <f t="shared" si="1332"/>
        <v>866.02099799462292</v>
      </c>
      <c r="AM2755" s="14">
        <f t="shared" si="1333"/>
        <v>691.06941982812521</v>
      </c>
    </row>
    <row r="2756" spans="2:39" x14ac:dyDescent="0.25">
      <c r="B2756" s="3">
        <f t="shared" si="1316"/>
        <v>13690</v>
      </c>
      <c r="C2756" s="14">
        <f t="shared" si="1317"/>
        <v>228.16666666666666</v>
      </c>
      <c r="D2756" s="11">
        <f t="shared" si="1318"/>
        <v>1145.2451157716912</v>
      </c>
      <c r="E2756" s="11">
        <f t="shared" si="1304"/>
        <v>1031.6115502043708</v>
      </c>
      <c r="F2756" s="11">
        <f t="shared" si="1319"/>
        <v>566.8324034467721</v>
      </c>
      <c r="G2756" s="11">
        <f t="shared" si="1305"/>
        <v>866.22973215951777</v>
      </c>
      <c r="H2756" s="11">
        <f t="shared" si="1306"/>
        <v>724.35488086446151</v>
      </c>
      <c r="I2756" s="24">
        <f t="shared" si="1320"/>
        <v>566.8324034467721</v>
      </c>
      <c r="J2756" s="12">
        <f t="shared" si="1307"/>
        <v>0.15957008270954268</v>
      </c>
      <c r="K2756" s="24">
        <f t="shared" si="1308"/>
        <v>724.47850861762959</v>
      </c>
      <c r="L2756" s="12">
        <f t="shared" si="1321"/>
        <v>0.13817888321802171</v>
      </c>
      <c r="M2756" s="24">
        <f t="shared" si="1322"/>
        <v>866.22973215951777</v>
      </c>
      <c r="N2756" s="12">
        <f t="shared" si="1309"/>
        <v>0.56939143556898164</v>
      </c>
      <c r="O2756" s="24">
        <f t="shared" si="1310"/>
        <v>676.77575460239336</v>
      </c>
      <c r="P2756" s="12">
        <f t="shared" si="1323"/>
        <v>0.20867099559152363</v>
      </c>
      <c r="Q2756" s="24">
        <f t="shared" si="1324"/>
        <v>724.35488086446151</v>
      </c>
      <c r="R2756" s="12">
        <f t="shared" si="1311"/>
        <v>0.13092027887725871</v>
      </c>
      <c r="S2756" s="24">
        <f t="shared" si="1312"/>
        <v>1618.8681919776354</v>
      </c>
      <c r="T2756" s="12">
        <f t="shared" si="1325"/>
        <v>8.3059217938819499E-2</v>
      </c>
      <c r="W2756" s="24">
        <f t="shared" si="1326"/>
        <v>958.73548706248994</v>
      </c>
      <c r="X2756" s="24">
        <f t="shared" si="1327"/>
        <v>650</v>
      </c>
      <c r="Y2756" s="13">
        <f t="shared" si="1313"/>
        <v>0.31446071836385558</v>
      </c>
      <c r="Z2756" s="24">
        <f t="shared" si="1314"/>
        <v>1821.9015785470219</v>
      </c>
      <c r="AA2756" s="24">
        <f t="shared" si="1315"/>
        <v>16531.736170127111</v>
      </c>
      <c r="AB2756" s="24">
        <f t="shared" si="1328"/>
        <v>866.22973215951777</v>
      </c>
      <c r="AC2756" s="24">
        <f t="shared" si="1329"/>
        <v>724.35488086446151</v>
      </c>
      <c r="AE2756" s="14">
        <f t="shared" si="1330"/>
        <v>228.16666666666666</v>
      </c>
      <c r="AF2756" s="24">
        <f t="shared" si="1334"/>
        <v>500</v>
      </c>
      <c r="AG2756" s="3">
        <f t="shared" si="1331"/>
        <v>-1</v>
      </c>
      <c r="AH2756" s="3">
        <f>IF(AC2756&lt;=450,AthetaR30_0,IF(AC2756&gt;=650,AthetaR30_2,(IF(AC2756&lt;=550,AthetaR30_0+(AthetaR30_1-AthetaR30_0)/100*(AC2756-450),AthetaR30_1+(AthetaR30_2-AthetaR30_1)/100*(AC2756-450)))))</f>
        <v>0</v>
      </c>
      <c r="AI2756" s="3">
        <f>IF(AD2756&lt;=450,AthetaR60_0,IF(AD2756&gt;=650,AthetaR60_2,(IF(AD2756&lt;=550,AthetaR60_0+(AthetaR60_1-AthetaR60_0)/100*(AD2756-450),AthetaR60_1+(AthetaR60_2-AthetaR60_1)/100*(AD2756-450)))))</f>
        <v>0.5</v>
      </c>
      <c r="AJ2756" s="3">
        <f>IF(AE2756&lt;=450,AthetaR90_0,IF(AE2756&gt;=650,AthetaR90_2,(IF(AE2756&lt;=550,AthetaR90_0+(AthetaR90_1-AthetaR90_0)/100*(AE2756-450),AthetaR90_1+(AthetaR90_2-AthetaR90_1)/100*(AE2756-450)))))</f>
        <v>1.3</v>
      </c>
      <c r="AK2756" s="3">
        <f>IF(AF2756&lt;=450,AthetaR120_0,IF(AF2756&gt;=650,AthetaR120_2,(IF(AF2756&lt;=550,AthetaR120_0+(AthetaR120_1-AthetaR120_0)/100*(AF2756-450),AthetaR120_1+(AthetaR120_2-AthetaR120_1)/100*(AF2756-450)))))</f>
        <v>1.54</v>
      </c>
      <c r="AL2756" s="24">
        <f t="shared" si="1332"/>
        <v>866.22973215951777</v>
      </c>
      <c r="AM2756" s="14">
        <f t="shared" si="1333"/>
        <v>691.12615195651642</v>
      </c>
    </row>
    <row r="2757" spans="2:39" x14ac:dyDescent="0.25">
      <c r="B2757" s="3">
        <f t="shared" si="1316"/>
        <v>13695</v>
      </c>
      <c r="C2757" s="14">
        <f t="shared" si="1317"/>
        <v>228.25</v>
      </c>
      <c r="D2757" s="11">
        <f t="shared" si="1318"/>
        <v>1145.2997988366253</v>
      </c>
      <c r="E2757" s="11">
        <f t="shared" si="1304"/>
        <v>1031.8253485530231</v>
      </c>
      <c r="F2757" s="11">
        <f t="shared" si="1319"/>
        <v>566.97058232999018</v>
      </c>
      <c r="G2757" s="11">
        <f t="shared" si="1305"/>
        <v>866.43840315510931</v>
      </c>
      <c r="H2757" s="11">
        <f t="shared" si="1306"/>
        <v>724.43794008240036</v>
      </c>
      <c r="I2757" s="24">
        <f t="shared" si="1320"/>
        <v>566.97058232999018</v>
      </c>
      <c r="J2757" s="12">
        <f t="shared" si="1307"/>
        <v>0.15953973770120103</v>
      </c>
      <c r="K2757" s="24">
        <f t="shared" si="1308"/>
        <v>724.61630692859649</v>
      </c>
      <c r="L2757" s="12">
        <f t="shared" si="1321"/>
        <v>0.13813419384696635</v>
      </c>
      <c r="M2757" s="24">
        <f t="shared" si="1322"/>
        <v>866.43840315510931</v>
      </c>
      <c r="N2757" s="12">
        <f t="shared" si="1309"/>
        <v>0.56956230021797938</v>
      </c>
      <c r="O2757" s="24">
        <f t="shared" si="1310"/>
        <v>676.57272667776397</v>
      </c>
      <c r="P2757" s="12">
        <f t="shared" si="1323"/>
        <v>0.20860764829581749</v>
      </c>
      <c r="Q2757" s="24">
        <f t="shared" si="1324"/>
        <v>724.43794008240036</v>
      </c>
      <c r="R2757" s="12">
        <f t="shared" si="1311"/>
        <v>0.13045003007047512</v>
      </c>
      <c r="S2757" s="24">
        <f t="shared" si="1312"/>
        <v>1624.7039195371167</v>
      </c>
      <c r="T2757" s="12">
        <f t="shared" si="1325"/>
        <v>8.2768070064130436E-2</v>
      </c>
      <c r="W2757" s="24">
        <f t="shared" si="1326"/>
        <v>959.04994778085381</v>
      </c>
      <c r="X2757" s="24">
        <f t="shared" si="1327"/>
        <v>650</v>
      </c>
      <c r="Y2757" s="13">
        <f t="shared" si="1313"/>
        <v>0.31420238962524322</v>
      </c>
      <c r="Z2757" s="24">
        <f t="shared" si="1314"/>
        <v>1819.3850193042322</v>
      </c>
      <c r="AA2757" s="24">
        <f t="shared" si="1315"/>
        <v>16519.175259238713</v>
      </c>
      <c r="AB2757" s="24">
        <f t="shared" si="1328"/>
        <v>866.43840315510931</v>
      </c>
      <c r="AC2757" s="24">
        <f t="shared" si="1329"/>
        <v>724.43794008240036</v>
      </c>
      <c r="AE2757" s="14">
        <f t="shared" si="1330"/>
        <v>228.25</v>
      </c>
      <c r="AF2757" s="24">
        <f t="shared" si="1334"/>
        <v>500</v>
      </c>
      <c r="AG2757" s="3">
        <f t="shared" si="1331"/>
        <v>-1</v>
      </c>
      <c r="AH2757" s="3">
        <f>IF(AC2757&lt;=450,AthetaR30_0,IF(AC2757&gt;=650,AthetaR30_2,(IF(AC2757&lt;=550,AthetaR30_0+(AthetaR30_1-AthetaR30_0)/100*(AC2757-450),AthetaR30_1+(AthetaR30_2-AthetaR30_1)/100*(AC2757-450)))))</f>
        <v>0</v>
      </c>
      <c r="AI2757" s="3">
        <f>IF(AD2757&lt;=450,AthetaR60_0,IF(AD2757&gt;=650,AthetaR60_2,(IF(AD2757&lt;=550,AthetaR60_0+(AthetaR60_1-AthetaR60_0)/100*(AD2757-450),AthetaR60_1+(AthetaR60_2-AthetaR60_1)/100*(AD2757-450)))))</f>
        <v>0.5</v>
      </c>
      <c r="AJ2757" s="3">
        <f>IF(AE2757&lt;=450,AthetaR90_0,IF(AE2757&gt;=650,AthetaR90_2,(IF(AE2757&lt;=550,AthetaR90_0+(AthetaR90_1-AthetaR90_0)/100*(AE2757-450),AthetaR90_1+(AthetaR90_2-AthetaR90_1)/100*(AE2757-450)))))</f>
        <v>1.3</v>
      </c>
      <c r="AK2757" s="3">
        <f>IF(AF2757&lt;=450,AthetaR120_0,IF(AF2757&gt;=650,AthetaR120_2,(IF(AF2757&lt;=550,AthetaR120_0+(AthetaR120_1-AthetaR120_0)/100*(AF2757-450),AthetaR120_1+(AthetaR120_2-AthetaR120_1)/100*(AF2757-450)))))</f>
        <v>1.54</v>
      </c>
      <c r="AL2757" s="24">
        <f t="shared" si="1332"/>
        <v>866.43840315510931</v>
      </c>
      <c r="AM2757" s="14">
        <f t="shared" si="1333"/>
        <v>691.18262022587078</v>
      </c>
    </row>
    <row r="2758" spans="2:39" x14ac:dyDescent="0.25">
      <c r="B2758" s="3">
        <f t="shared" si="1316"/>
        <v>13700</v>
      </c>
      <c r="C2758" s="14">
        <f t="shared" si="1317"/>
        <v>228.33333333333334</v>
      </c>
      <c r="D2758" s="11">
        <f t="shared" si="1318"/>
        <v>1145.3544619515174</v>
      </c>
      <c r="E2758" s="11">
        <f t="shared" si="1304"/>
        <v>1032.0391469016752</v>
      </c>
      <c r="F2758" s="11">
        <f t="shared" si="1319"/>
        <v>567.10871652383719</v>
      </c>
      <c r="G2758" s="11">
        <f t="shared" si="1305"/>
        <v>866.64701080340512</v>
      </c>
      <c r="H2758" s="11">
        <f t="shared" si="1306"/>
        <v>724.52070815246452</v>
      </c>
      <c r="I2758" s="24">
        <f t="shared" si="1320"/>
        <v>567.10871652383719</v>
      </c>
      <c r="J2758" s="12">
        <f t="shared" si="1307"/>
        <v>0.15950939651704235</v>
      </c>
      <c r="K2758" s="24">
        <f t="shared" si="1308"/>
        <v>724.7541402932319</v>
      </c>
      <c r="L2758" s="12">
        <f t="shared" si="1321"/>
        <v>0.13808951997287319</v>
      </c>
      <c r="M2758" s="24">
        <f t="shared" si="1322"/>
        <v>866.64701080340512</v>
      </c>
      <c r="N2758" s="12">
        <f t="shared" si="1309"/>
        <v>0.56973268959932322</v>
      </c>
      <c r="O2758" s="24">
        <f t="shared" si="1310"/>
        <v>676.37038475419661</v>
      </c>
      <c r="P2758" s="12">
        <f t="shared" si="1323"/>
        <v>0.20854412403354838</v>
      </c>
      <c r="Q2758" s="24">
        <f t="shared" si="1324"/>
        <v>724.52070815246452</v>
      </c>
      <c r="R2758" s="12">
        <f t="shared" si="1311"/>
        <v>0.12997907500883907</v>
      </c>
      <c r="S2758" s="24">
        <f t="shared" si="1312"/>
        <v>1630.5907327377331</v>
      </c>
      <c r="T2758" s="12">
        <f t="shared" si="1325"/>
        <v>8.2476496480500816E-2</v>
      </c>
      <c r="W2758" s="24">
        <f t="shared" si="1326"/>
        <v>959.36415017047909</v>
      </c>
      <c r="X2758" s="24">
        <f t="shared" si="1327"/>
        <v>650</v>
      </c>
      <c r="Y2758" s="13">
        <f t="shared" si="1313"/>
        <v>0.31394467926972081</v>
      </c>
      <c r="Z2758" s="24">
        <f t="shared" si="1314"/>
        <v>1816.874918279902</v>
      </c>
      <c r="AA2758" s="24">
        <f t="shared" si="1315"/>
        <v>16506.643982332116</v>
      </c>
      <c r="AB2758" s="24">
        <f t="shared" si="1328"/>
        <v>866.64701080340512</v>
      </c>
      <c r="AC2758" s="24">
        <f t="shared" si="1329"/>
        <v>724.52070815246452</v>
      </c>
      <c r="AE2758" s="14">
        <f t="shared" si="1330"/>
        <v>228.33333333333334</v>
      </c>
      <c r="AF2758" s="24">
        <f t="shared" si="1334"/>
        <v>500</v>
      </c>
      <c r="AG2758" s="3">
        <f t="shared" si="1331"/>
        <v>-1</v>
      </c>
      <c r="AH2758" s="3">
        <f>IF(AC2758&lt;=450,AthetaR30_0,IF(AC2758&gt;=650,AthetaR30_2,(IF(AC2758&lt;=550,AthetaR30_0+(AthetaR30_1-AthetaR30_0)/100*(AC2758-450),AthetaR30_1+(AthetaR30_2-AthetaR30_1)/100*(AC2758-450)))))</f>
        <v>0</v>
      </c>
      <c r="AI2758" s="3">
        <f>IF(AD2758&lt;=450,AthetaR60_0,IF(AD2758&gt;=650,AthetaR60_2,(IF(AD2758&lt;=550,AthetaR60_0+(AthetaR60_1-AthetaR60_0)/100*(AD2758-450),AthetaR60_1+(AthetaR60_2-AthetaR60_1)/100*(AD2758-450)))))</f>
        <v>0.5</v>
      </c>
      <c r="AJ2758" s="3">
        <f>IF(AE2758&lt;=450,AthetaR90_0,IF(AE2758&gt;=650,AthetaR90_2,(IF(AE2758&lt;=550,AthetaR90_0+(AthetaR90_1-AthetaR90_0)/100*(AE2758-450),AthetaR90_1+(AthetaR90_2-AthetaR90_1)/100*(AE2758-450)))))</f>
        <v>1.3</v>
      </c>
      <c r="AK2758" s="3">
        <f>IF(AF2758&lt;=450,AthetaR120_0,IF(AF2758&gt;=650,AthetaR120_2,(IF(AF2758&lt;=550,AthetaR120_0+(AthetaR120_1-AthetaR120_0)/100*(AF2758-450),AthetaR120_1+(AthetaR120_2-AthetaR120_1)/100*(AF2758-450)))))</f>
        <v>1.54</v>
      </c>
      <c r="AL2758" s="24">
        <f t="shared" si="1332"/>
        <v>866.64701080340512</v>
      </c>
      <c r="AM2758" s="14">
        <f t="shared" si="1333"/>
        <v>691.23882421432745</v>
      </c>
    </row>
    <row r="2759" spans="2:39" x14ac:dyDescent="0.25">
      <c r="B2759" s="3">
        <f t="shared" si="1316"/>
        <v>13705</v>
      </c>
      <c r="C2759" s="14">
        <f t="shared" si="1317"/>
        <v>228.41666666666666</v>
      </c>
      <c r="D2759" s="11">
        <f t="shared" si="1318"/>
        <v>1145.4091051309181</v>
      </c>
      <c r="E2759" s="11">
        <f t="shared" si="1304"/>
        <v>1032.2529452503272</v>
      </c>
      <c r="F2759" s="11">
        <f t="shared" si="1319"/>
        <v>567.24680604381001</v>
      </c>
      <c r="G2759" s="11">
        <f t="shared" si="1305"/>
        <v>866.85555492743867</v>
      </c>
      <c r="H2759" s="11">
        <f t="shared" si="1306"/>
        <v>724.60318464894499</v>
      </c>
      <c r="I2759" s="24">
        <f t="shared" si="1320"/>
        <v>567.24680604381001</v>
      </c>
      <c r="J2759" s="12">
        <f t="shared" si="1307"/>
        <v>0.15947905916516011</v>
      </c>
      <c r="K2759" s="24">
        <f t="shared" si="1308"/>
        <v>724.89200868483954</v>
      </c>
      <c r="L2759" s="12">
        <f t="shared" si="1321"/>
        <v>0.13804486159838303</v>
      </c>
      <c r="M2759" s="24">
        <f t="shared" si="1322"/>
        <v>866.85555492743867</v>
      </c>
      <c r="N2759" s="12">
        <f t="shared" si="1309"/>
        <v>0.56990260552574701</v>
      </c>
      <c r="O2759" s="24">
        <f t="shared" si="1310"/>
        <v>676.16872555942064</v>
      </c>
      <c r="P2759" s="12">
        <f t="shared" si="1323"/>
        <v>0.20848042382550053</v>
      </c>
      <c r="Q2759" s="24">
        <f t="shared" si="1324"/>
        <v>724.60318464894499</v>
      </c>
      <c r="R2759" s="12">
        <f t="shared" si="1311"/>
        <v>0.12950742330155057</v>
      </c>
      <c r="S2759" s="24">
        <f t="shared" si="1312"/>
        <v>1636.5291637819046</v>
      </c>
      <c r="T2759" s="12">
        <f t="shared" si="1325"/>
        <v>8.2184502230759904E-2</v>
      </c>
      <c r="W2759" s="24">
        <f t="shared" si="1326"/>
        <v>959.67809484974885</v>
      </c>
      <c r="X2759" s="24">
        <f t="shared" si="1327"/>
        <v>650</v>
      </c>
      <c r="Y2759" s="13">
        <f t="shared" si="1313"/>
        <v>0.313687586647938</v>
      </c>
      <c r="Z2759" s="24">
        <f t="shared" si="1314"/>
        <v>1814.3712600144595</v>
      </c>
      <c r="AA2759" s="24">
        <f t="shared" si="1315"/>
        <v>16494.142316967285</v>
      </c>
      <c r="AB2759" s="24">
        <f t="shared" si="1328"/>
        <v>866.85555492743867</v>
      </c>
      <c r="AC2759" s="24">
        <f t="shared" si="1329"/>
        <v>724.60318464894499</v>
      </c>
      <c r="AE2759" s="14">
        <f t="shared" si="1330"/>
        <v>228.41666666666666</v>
      </c>
      <c r="AF2759" s="24">
        <f t="shared" si="1334"/>
        <v>500</v>
      </c>
      <c r="AG2759" s="3">
        <f t="shared" si="1331"/>
        <v>-1</v>
      </c>
      <c r="AH2759" s="3">
        <f>IF(AC2759&lt;=450,AthetaR30_0,IF(AC2759&gt;=650,AthetaR30_2,(IF(AC2759&lt;=550,AthetaR30_0+(AthetaR30_1-AthetaR30_0)/100*(AC2759-450),AthetaR30_1+(AthetaR30_2-AthetaR30_1)/100*(AC2759-450)))))</f>
        <v>0</v>
      </c>
      <c r="AI2759" s="3">
        <f>IF(AD2759&lt;=450,AthetaR60_0,IF(AD2759&gt;=650,AthetaR60_2,(IF(AD2759&lt;=550,AthetaR60_0+(AthetaR60_1-AthetaR60_0)/100*(AD2759-450),AthetaR60_1+(AthetaR60_2-AthetaR60_1)/100*(AD2759-450)))))</f>
        <v>0.5</v>
      </c>
      <c r="AJ2759" s="3">
        <f>IF(AE2759&lt;=450,AthetaR90_0,IF(AE2759&gt;=650,AthetaR90_2,(IF(AE2759&lt;=550,AthetaR90_0+(AthetaR90_1-AthetaR90_0)/100*(AE2759-450),AthetaR90_1+(AthetaR90_2-AthetaR90_1)/100*(AE2759-450)))))</f>
        <v>1.3</v>
      </c>
      <c r="AK2759" s="3">
        <f>IF(AF2759&lt;=450,AthetaR120_0,IF(AF2759&gt;=650,AthetaR120_2,(IF(AF2759&lt;=550,AthetaR120_0+(AthetaR120_1-AthetaR120_0)/100*(AF2759-450),AthetaR120_1+(AthetaR120_2-AthetaR120_1)/100*(AF2759-450)))))</f>
        <v>1.54</v>
      </c>
      <c r="AL2759" s="24">
        <f t="shared" si="1332"/>
        <v>866.85555492743867</v>
      </c>
      <c r="AM2759" s="14">
        <f t="shared" si="1333"/>
        <v>691.29476350479615</v>
      </c>
    </row>
    <row r="2760" spans="2:39" x14ac:dyDescent="0.25">
      <c r="B2760" s="3">
        <f t="shared" si="1316"/>
        <v>13710</v>
      </c>
      <c r="C2760" s="14">
        <f t="shared" si="1317"/>
        <v>228.5</v>
      </c>
      <c r="D2760" s="11">
        <f t="shared" si="1318"/>
        <v>1145.4637283893637</v>
      </c>
      <c r="E2760" s="11">
        <f t="shared" si="1304"/>
        <v>1032.4667435989793</v>
      </c>
      <c r="F2760" s="11">
        <f t="shared" si="1319"/>
        <v>567.38485090540837</v>
      </c>
      <c r="G2760" s="11">
        <f t="shared" si="1305"/>
        <v>867.06403535126412</v>
      </c>
      <c r="H2760" s="11">
        <f t="shared" si="1306"/>
        <v>724.68536915117579</v>
      </c>
      <c r="I2760" s="24">
        <f t="shared" si="1320"/>
        <v>567.38485090540837</v>
      </c>
      <c r="J2760" s="12">
        <f t="shared" si="1307"/>
        <v>0.15944872565363705</v>
      </c>
      <c r="K2760" s="24">
        <f t="shared" si="1308"/>
        <v>725.02991207671857</v>
      </c>
      <c r="L2760" s="12">
        <f t="shared" si="1321"/>
        <v>0.13800021872608048</v>
      </c>
      <c r="M2760" s="24">
        <f t="shared" si="1322"/>
        <v>867.06403535126412</v>
      </c>
      <c r="N2760" s="12">
        <f t="shared" si="1309"/>
        <v>0.57007204980149595</v>
      </c>
      <c r="O2760" s="24">
        <f t="shared" si="1310"/>
        <v>675.96774584110881</v>
      </c>
      <c r="P2760" s="12">
        <f t="shared" si="1323"/>
        <v>0.20841654868725645</v>
      </c>
      <c r="Q2760" s="24">
        <f t="shared" si="1324"/>
        <v>724.68536915117579</v>
      </c>
      <c r="R2760" s="12">
        <f t="shared" si="1311"/>
        <v>0.1290350846870198</v>
      </c>
      <c r="S2760" s="24">
        <f t="shared" si="1312"/>
        <v>1642.5197509135737</v>
      </c>
      <c r="T2760" s="12">
        <f t="shared" si="1325"/>
        <v>8.1892092436891523E-2</v>
      </c>
      <c r="W2760" s="24">
        <f t="shared" si="1326"/>
        <v>959.99178243639676</v>
      </c>
      <c r="X2760" s="24">
        <f t="shared" si="1327"/>
        <v>650</v>
      </c>
      <c r="Y2760" s="13">
        <f t="shared" si="1313"/>
        <v>0.31343111110673394</v>
      </c>
      <c r="Z2760" s="24">
        <f t="shared" si="1314"/>
        <v>1811.8740290645633</v>
      </c>
      <c r="AA2760" s="24">
        <f t="shared" si="1315"/>
        <v>16481.670240465537</v>
      </c>
      <c r="AB2760" s="24">
        <f t="shared" si="1328"/>
        <v>867.06403535126412</v>
      </c>
      <c r="AC2760" s="24">
        <f t="shared" si="1329"/>
        <v>724.68536915117579</v>
      </c>
      <c r="AE2760" s="14">
        <f t="shared" si="1330"/>
        <v>228.5</v>
      </c>
      <c r="AF2760" s="24">
        <f t="shared" si="1334"/>
        <v>500</v>
      </c>
      <c r="AG2760" s="3">
        <f t="shared" si="1331"/>
        <v>-1</v>
      </c>
      <c r="AH2760" s="3">
        <f>IF(AC2760&lt;=450,AthetaR30_0,IF(AC2760&gt;=650,AthetaR30_2,(IF(AC2760&lt;=550,AthetaR30_0+(AthetaR30_1-AthetaR30_0)/100*(AC2760-450),AthetaR30_1+(AthetaR30_2-AthetaR30_1)/100*(AC2760-450)))))</f>
        <v>0</v>
      </c>
      <c r="AI2760" s="3">
        <f>IF(AD2760&lt;=450,AthetaR60_0,IF(AD2760&gt;=650,AthetaR60_2,(IF(AD2760&lt;=550,AthetaR60_0+(AthetaR60_1-AthetaR60_0)/100*(AD2760-450),AthetaR60_1+(AthetaR60_2-AthetaR60_1)/100*(AD2760-450)))))</f>
        <v>0.5</v>
      </c>
      <c r="AJ2760" s="3">
        <f>IF(AE2760&lt;=450,AthetaR90_0,IF(AE2760&gt;=650,AthetaR90_2,(IF(AE2760&lt;=550,AthetaR90_0+(AthetaR90_1-AthetaR90_0)/100*(AE2760-450),AthetaR90_1+(AthetaR90_2-AthetaR90_1)/100*(AE2760-450)))))</f>
        <v>1.3</v>
      </c>
      <c r="AK2760" s="3">
        <f>IF(AF2760&lt;=450,AthetaR120_0,IF(AF2760&gt;=650,AthetaR120_2,(IF(AF2760&lt;=550,AthetaR120_0+(AthetaR120_1-AthetaR120_0)/100*(AF2760-450),AthetaR120_1+(AthetaR120_2-AthetaR120_1)/100*(AF2760-450)))))</f>
        <v>1.54</v>
      </c>
      <c r="AL2760" s="24">
        <f t="shared" si="1332"/>
        <v>867.06403535126412</v>
      </c>
      <c r="AM2760" s="14">
        <f t="shared" si="1333"/>
        <v>691.35043768503306</v>
      </c>
    </row>
    <row r="2761" spans="2:39" x14ac:dyDescent="0.25">
      <c r="B2761" s="3">
        <f t="shared" si="1316"/>
        <v>13715</v>
      </c>
      <c r="C2761" s="14">
        <f t="shared" si="1317"/>
        <v>228.58333333333334</v>
      </c>
      <c r="D2761" s="11">
        <f t="shared" si="1318"/>
        <v>1145.5183317413735</v>
      </c>
      <c r="E2761" s="11">
        <f t="shared" si="1304"/>
        <v>1032.6805419476314</v>
      </c>
      <c r="F2761" s="11">
        <f t="shared" si="1319"/>
        <v>567.52285112413449</v>
      </c>
      <c r="G2761" s="11">
        <f t="shared" si="1305"/>
        <v>867.27245189995142</v>
      </c>
      <c r="H2761" s="11">
        <f t="shared" si="1306"/>
        <v>724.76726124361267</v>
      </c>
      <c r="I2761" s="24">
        <f t="shared" si="1320"/>
        <v>567.52285112413449</v>
      </c>
      <c r="J2761" s="12">
        <f t="shared" si="1307"/>
        <v>0.15941839599054516</v>
      </c>
      <c r="K2761" s="24">
        <f t="shared" si="1308"/>
        <v>725.16785044216363</v>
      </c>
      <c r="L2761" s="12">
        <f t="shared" si="1321"/>
        <v>0.13795559135857435</v>
      </c>
      <c r="M2761" s="24">
        <f t="shared" si="1322"/>
        <v>867.27245189995142</v>
      </c>
      <c r="N2761" s="12">
        <f t="shared" si="1309"/>
        <v>0.57024102422237244</v>
      </c>
      <c r="O2761" s="24">
        <f t="shared" si="1310"/>
        <v>675.76744236673085</v>
      </c>
      <c r="P2761" s="12">
        <f t="shared" si="1323"/>
        <v>0.2083524996295156</v>
      </c>
      <c r="Q2761" s="24">
        <f t="shared" si="1324"/>
        <v>724.76726124361267</v>
      </c>
      <c r="R2761" s="12">
        <f t="shared" si="1311"/>
        <v>0.12856206903289658</v>
      </c>
      <c r="S2761" s="24">
        <f t="shared" si="1312"/>
        <v>1648.5630384884641</v>
      </c>
      <c r="T2761" s="12">
        <f t="shared" si="1325"/>
        <v>8.1599272300274417E-2</v>
      </c>
      <c r="W2761" s="24">
        <f t="shared" si="1326"/>
        <v>960.30521354750351</v>
      </c>
      <c r="X2761" s="24">
        <f t="shared" si="1327"/>
        <v>650</v>
      </c>
      <c r="Y2761" s="13">
        <f t="shared" si="1313"/>
        <v>0.31317525198915697</v>
      </c>
      <c r="Z2761" s="24">
        <f t="shared" si="1314"/>
        <v>1809.3832100031959</v>
      </c>
      <c r="AA2761" s="24">
        <f t="shared" si="1315"/>
        <v>16469.22772991061</v>
      </c>
      <c r="AB2761" s="24">
        <f t="shared" si="1328"/>
        <v>867.27245189995142</v>
      </c>
      <c r="AC2761" s="24">
        <f t="shared" si="1329"/>
        <v>724.76726124361267</v>
      </c>
      <c r="AE2761" s="14">
        <f t="shared" si="1330"/>
        <v>228.58333333333334</v>
      </c>
      <c r="AF2761" s="24">
        <f t="shared" si="1334"/>
        <v>500</v>
      </c>
      <c r="AG2761" s="3">
        <f t="shared" si="1331"/>
        <v>-1</v>
      </c>
      <c r="AH2761" s="3">
        <f>IF(AC2761&lt;=450,AthetaR30_0,IF(AC2761&gt;=650,AthetaR30_2,(IF(AC2761&lt;=550,AthetaR30_0+(AthetaR30_1-AthetaR30_0)/100*(AC2761-450),AthetaR30_1+(AthetaR30_2-AthetaR30_1)/100*(AC2761-450)))))</f>
        <v>0</v>
      </c>
      <c r="AI2761" s="3">
        <f>IF(AD2761&lt;=450,AthetaR60_0,IF(AD2761&gt;=650,AthetaR60_2,(IF(AD2761&lt;=550,AthetaR60_0+(AthetaR60_1-AthetaR60_0)/100*(AD2761-450),AthetaR60_1+(AthetaR60_2-AthetaR60_1)/100*(AD2761-450)))))</f>
        <v>0.5</v>
      </c>
      <c r="AJ2761" s="3">
        <f>IF(AE2761&lt;=450,AthetaR90_0,IF(AE2761&gt;=650,AthetaR90_2,(IF(AE2761&lt;=550,AthetaR90_0+(AthetaR90_1-AthetaR90_0)/100*(AE2761-450),AthetaR90_1+(AthetaR90_2-AthetaR90_1)/100*(AE2761-450)))))</f>
        <v>1.3</v>
      </c>
      <c r="AK2761" s="3">
        <f>IF(AF2761&lt;=450,AthetaR120_0,IF(AF2761&gt;=650,AthetaR120_2,(IF(AF2761&lt;=550,AthetaR120_0+(AthetaR120_1-AthetaR120_0)/100*(AF2761-450),AthetaR120_1+(AthetaR120_2-AthetaR120_1)/100*(AF2761-450)))))</f>
        <v>1.54</v>
      </c>
      <c r="AL2761" s="24">
        <f t="shared" si="1332"/>
        <v>867.27245189995142</v>
      </c>
      <c r="AM2761" s="14">
        <f t="shared" si="1333"/>
        <v>691.4058463477146</v>
      </c>
    </row>
    <row r="2762" spans="2:39" x14ac:dyDescent="0.25">
      <c r="B2762" s="3">
        <f t="shared" si="1316"/>
        <v>13720</v>
      </c>
      <c r="C2762" s="14">
        <f t="shared" si="1317"/>
        <v>228.66666666666666</v>
      </c>
      <c r="D2762" s="11">
        <f t="shared" si="1318"/>
        <v>1145.5729152014515</v>
      </c>
      <c r="E2762" s="11">
        <f t="shared" si="1304"/>
        <v>1032.8943402962834</v>
      </c>
      <c r="F2762" s="11">
        <f t="shared" si="1319"/>
        <v>567.66080671549309</v>
      </c>
      <c r="G2762" s="11">
        <f t="shared" si="1305"/>
        <v>867.48080439958096</v>
      </c>
      <c r="H2762" s="11">
        <f t="shared" si="1306"/>
        <v>724.84886051591297</v>
      </c>
      <c r="I2762" s="24">
        <f t="shared" si="1320"/>
        <v>567.66080671549309</v>
      </c>
      <c r="J2762" s="12">
        <f t="shared" si="1307"/>
        <v>0.15938807018394588</v>
      </c>
      <c r="K2762" s="24">
        <f t="shared" si="1308"/>
        <v>725.30582375446454</v>
      </c>
      <c r="L2762" s="12">
        <f t="shared" si="1321"/>
        <v>0.13791097949842468</v>
      </c>
      <c r="M2762" s="24">
        <f t="shared" si="1322"/>
        <v>867.48080439958096</v>
      </c>
      <c r="N2762" s="12">
        <f t="shared" si="1309"/>
        <v>0.57040953057577892</v>
      </c>
      <c r="O2762" s="24">
        <f t="shared" si="1310"/>
        <v>675.56781192340861</v>
      </c>
      <c r="P2762" s="12">
        <f t="shared" si="1323"/>
        <v>0.20828827765785646</v>
      </c>
      <c r="Q2762" s="24">
        <f t="shared" si="1324"/>
        <v>724.84886051591297</v>
      </c>
      <c r="R2762" s="12">
        <f t="shared" si="1311"/>
        <v>0.12808838633606459</v>
      </c>
      <c r="S2762" s="24">
        <f t="shared" si="1312"/>
        <v>1654.659577045207</v>
      </c>
      <c r="T2762" s="12">
        <f t="shared" si="1325"/>
        <v>8.1306047101779647E-2</v>
      </c>
      <c r="W2762" s="24">
        <f t="shared" si="1326"/>
        <v>960.61838879949266</v>
      </c>
      <c r="X2762" s="24">
        <f t="shared" si="1327"/>
        <v>650</v>
      </c>
      <c r="Y2762" s="13">
        <f t="shared" si="1313"/>
        <v>0.31292000863450092</v>
      </c>
      <c r="Z2762" s="24">
        <f t="shared" si="1314"/>
        <v>1806.8987874197687</v>
      </c>
      <c r="AA2762" s="24">
        <f t="shared" si="1315"/>
        <v>16456.814762150698</v>
      </c>
      <c r="AB2762" s="24">
        <f t="shared" si="1328"/>
        <v>867.48080439958096</v>
      </c>
      <c r="AC2762" s="24">
        <f t="shared" si="1329"/>
        <v>724.84886051591297</v>
      </c>
      <c r="AE2762" s="14">
        <f t="shared" si="1330"/>
        <v>228.66666666666666</v>
      </c>
      <c r="AF2762" s="24">
        <f t="shared" si="1334"/>
        <v>500</v>
      </c>
      <c r="AG2762" s="3">
        <f t="shared" si="1331"/>
        <v>-1</v>
      </c>
      <c r="AH2762" s="3">
        <f>IF(AC2762&lt;=450,AthetaR30_0,IF(AC2762&gt;=650,AthetaR30_2,(IF(AC2762&lt;=550,AthetaR30_0+(AthetaR30_1-AthetaR30_0)/100*(AC2762-450),AthetaR30_1+(AthetaR30_2-AthetaR30_1)/100*(AC2762-450)))))</f>
        <v>0</v>
      </c>
      <c r="AI2762" s="3">
        <f>IF(AD2762&lt;=450,AthetaR60_0,IF(AD2762&gt;=650,AthetaR60_2,(IF(AD2762&lt;=550,AthetaR60_0+(AthetaR60_1-AthetaR60_0)/100*(AD2762-450),AthetaR60_1+(AthetaR60_2-AthetaR60_1)/100*(AD2762-450)))))</f>
        <v>0.5</v>
      </c>
      <c r="AJ2762" s="3">
        <f>IF(AE2762&lt;=450,AthetaR90_0,IF(AE2762&gt;=650,AthetaR90_2,(IF(AE2762&lt;=550,AthetaR90_0+(AthetaR90_1-AthetaR90_0)/100*(AE2762-450),AthetaR90_1+(AthetaR90_2-AthetaR90_1)/100*(AE2762-450)))))</f>
        <v>1.3</v>
      </c>
      <c r="AK2762" s="3">
        <f>IF(AF2762&lt;=450,AthetaR120_0,IF(AF2762&gt;=650,AthetaR120_2,(IF(AF2762&lt;=550,AthetaR120_0+(AthetaR120_1-AthetaR120_0)/100*(AF2762-450),AthetaR120_1+(AthetaR120_2-AthetaR120_1)/100*(AF2762-450)))))</f>
        <v>1.54</v>
      </c>
      <c r="AL2762" s="24">
        <f t="shared" si="1332"/>
        <v>867.48080439958096</v>
      </c>
      <c r="AM2762" s="14">
        <f t="shared" si="1333"/>
        <v>691.46098909051409</v>
      </c>
    </row>
    <row r="2763" spans="2:39" x14ac:dyDescent="0.25">
      <c r="B2763" s="3">
        <f t="shared" si="1316"/>
        <v>13725</v>
      </c>
      <c r="C2763" s="14">
        <f t="shared" si="1317"/>
        <v>228.75</v>
      </c>
      <c r="D2763" s="11">
        <f t="shared" si="1318"/>
        <v>1145.627478784085</v>
      </c>
      <c r="E2763" s="11">
        <f t="shared" si="1304"/>
        <v>1033.1081386449355</v>
      </c>
      <c r="F2763" s="11">
        <f t="shared" si="1319"/>
        <v>567.79871769499152</v>
      </c>
      <c r="G2763" s="11">
        <f t="shared" si="1305"/>
        <v>867.68909267723882</v>
      </c>
      <c r="H2763" s="11">
        <f t="shared" si="1306"/>
        <v>724.93016656301472</v>
      </c>
      <c r="I2763" s="24">
        <f t="shared" si="1320"/>
        <v>567.79871769499152</v>
      </c>
      <c r="J2763" s="12">
        <f t="shared" si="1307"/>
        <v>0.15935774824188978</v>
      </c>
      <c r="K2763" s="24">
        <f t="shared" si="1308"/>
        <v>725.44383198690662</v>
      </c>
      <c r="L2763" s="12">
        <f t="shared" si="1321"/>
        <v>0.13786638314820457</v>
      </c>
      <c r="M2763" s="24">
        <f t="shared" si="1322"/>
        <v>867.68909267723882</v>
      </c>
      <c r="N2763" s="12">
        <f t="shared" si="1309"/>
        <v>0.57057757064076453</v>
      </c>
      <c r="O2763" s="24">
        <f t="shared" si="1310"/>
        <v>675.36885131777126</v>
      </c>
      <c r="P2763" s="12">
        <f t="shared" si="1323"/>
        <v>0.20822388377299003</v>
      </c>
      <c r="Q2763" s="24">
        <f t="shared" si="1324"/>
        <v>724.93016656301472</v>
      </c>
      <c r="R2763" s="12">
        <f t="shared" si="1311"/>
        <v>0.12761404672261256</v>
      </c>
      <c r="S2763" s="24">
        <f t="shared" si="1312"/>
        <v>1660.8099233771932</v>
      </c>
      <c r="T2763" s="12">
        <f t="shared" si="1325"/>
        <v>8.1012422201964113E-2</v>
      </c>
      <c r="W2763" s="24">
        <f t="shared" si="1326"/>
        <v>960.93130880812714</v>
      </c>
      <c r="X2763" s="24">
        <f t="shared" si="1327"/>
        <v>650</v>
      </c>
      <c r="Y2763" s="13">
        <f t="shared" si="1313"/>
        <v>0.31266538037831887</v>
      </c>
      <c r="Z2763" s="24">
        <f t="shared" si="1314"/>
        <v>1804.4207459202084</v>
      </c>
      <c r="AA2763" s="24">
        <f t="shared" si="1315"/>
        <v>16444.431313799134</v>
      </c>
      <c r="AB2763" s="24">
        <f t="shared" si="1328"/>
        <v>867.68909267723882</v>
      </c>
      <c r="AC2763" s="24">
        <f t="shared" si="1329"/>
        <v>724.93016656301472</v>
      </c>
      <c r="AE2763" s="14">
        <f t="shared" si="1330"/>
        <v>228.75</v>
      </c>
      <c r="AF2763" s="24">
        <f t="shared" si="1334"/>
        <v>500</v>
      </c>
      <c r="AG2763" s="3">
        <f t="shared" si="1331"/>
        <v>-1</v>
      </c>
      <c r="AH2763" s="3">
        <f>IF(AC2763&lt;=450,AthetaR30_0,IF(AC2763&gt;=650,AthetaR30_2,(IF(AC2763&lt;=550,AthetaR30_0+(AthetaR30_1-AthetaR30_0)/100*(AC2763-450),AthetaR30_1+(AthetaR30_2-AthetaR30_1)/100*(AC2763-450)))))</f>
        <v>0</v>
      </c>
      <c r="AI2763" s="3">
        <f>IF(AD2763&lt;=450,AthetaR60_0,IF(AD2763&gt;=650,AthetaR60_2,(IF(AD2763&lt;=550,AthetaR60_0+(AthetaR60_1-AthetaR60_0)/100*(AD2763-450),AthetaR60_1+(AthetaR60_2-AthetaR60_1)/100*(AD2763-450)))))</f>
        <v>0.5</v>
      </c>
      <c r="AJ2763" s="3">
        <f>IF(AE2763&lt;=450,AthetaR90_0,IF(AE2763&gt;=650,AthetaR90_2,(IF(AE2763&lt;=550,AthetaR90_0+(AthetaR90_1-AthetaR90_0)/100*(AE2763-450),AthetaR90_1+(AthetaR90_2-AthetaR90_1)/100*(AE2763-450)))))</f>
        <v>1.3</v>
      </c>
      <c r="AK2763" s="3">
        <f>IF(AF2763&lt;=450,AthetaR120_0,IF(AF2763&gt;=650,AthetaR120_2,(IF(AF2763&lt;=550,AthetaR120_0+(AthetaR120_1-AthetaR120_0)/100*(AF2763-450),AthetaR120_1+(AthetaR120_2-AthetaR120_1)/100*(AF2763-450)))))</f>
        <v>1.54</v>
      </c>
      <c r="AL2763" s="24">
        <f t="shared" si="1332"/>
        <v>867.68909267723882</v>
      </c>
      <c r="AM2763" s="14">
        <f t="shared" si="1333"/>
        <v>691.51586551617629</v>
      </c>
    </row>
    <row r="2764" spans="2:39" x14ac:dyDescent="0.25">
      <c r="B2764" s="3">
        <f t="shared" si="1316"/>
        <v>13730</v>
      </c>
      <c r="C2764" s="14">
        <f t="shared" si="1317"/>
        <v>228.83333333333334</v>
      </c>
      <c r="D2764" s="11">
        <f t="shared" si="1318"/>
        <v>1145.682022503747</v>
      </c>
      <c r="E2764" s="11">
        <f t="shared" si="1304"/>
        <v>1033.3219369935875</v>
      </c>
      <c r="F2764" s="11">
        <f t="shared" si="1319"/>
        <v>567.93658407813973</v>
      </c>
      <c r="G2764" s="11">
        <f t="shared" si="1305"/>
        <v>867.89731656101185</v>
      </c>
      <c r="H2764" s="11">
        <f t="shared" si="1306"/>
        <v>725.0111789852167</v>
      </c>
      <c r="I2764" s="24">
        <f t="shared" si="1320"/>
        <v>567.93658407813973</v>
      </c>
      <c r="J2764" s="12">
        <f t="shared" si="1307"/>
        <v>0.15932743017241693</v>
      </c>
      <c r="K2764" s="24">
        <f t="shared" si="1308"/>
        <v>725.58187511277038</v>
      </c>
      <c r="L2764" s="12">
        <f t="shared" si="1321"/>
        <v>0.13782180231043495</v>
      </c>
      <c r="M2764" s="24">
        <f t="shared" si="1322"/>
        <v>867.89731656101185</v>
      </c>
      <c r="N2764" s="12">
        <f t="shared" si="1309"/>
        <v>0.57074514618806793</v>
      </c>
      <c r="O2764" s="24">
        <f t="shared" si="1310"/>
        <v>675.17055737581279</v>
      </c>
      <c r="P2764" s="12">
        <f t="shared" si="1323"/>
        <v>0.20815931897054735</v>
      </c>
      <c r="Q2764" s="24">
        <f t="shared" si="1324"/>
        <v>725.0111789852167</v>
      </c>
      <c r="R2764" s="12">
        <f t="shared" si="1311"/>
        <v>0.12713906044776976</v>
      </c>
      <c r="S2764" s="24">
        <f t="shared" si="1312"/>
        <v>1667.01464060531</v>
      </c>
      <c r="T2764" s="12">
        <f t="shared" si="1325"/>
        <v>8.0718403041141598E-2</v>
      </c>
      <c r="W2764" s="24">
        <f t="shared" si="1326"/>
        <v>961.24397418850549</v>
      </c>
      <c r="X2764" s="24">
        <f t="shared" si="1327"/>
        <v>650</v>
      </c>
      <c r="Y2764" s="13">
        <f t="shared" si="1313"/>
        <v>0.31241136655245877</v>
      </c>
      <c r="Z2764" s="24">
        <f t="shared" si="1314"/>
        <v>1801.9490701270513</v>
      </c>
      <c r="AA2764" s="24">
        <f t="shared" si="1315"/>
        <v>16432.077361236392</v>
      </c>
      <c r="AB2764" s="24">
        <f t="shared" si="1328"/>
        <v>867.89731656101185</v>
      </c>
      <c r="AC2764" s="24">
        <f t="shared" si="1329"/>
        <v>725.0111789852167</v>
      </c>
      <c r="AE2764" s="14">
        <f t="shared" si="1330"/>
        <v>228.83333333333334</v>
      </c>
      <c r="AF2764" s="24">
        <f t="shared" si="1334"/>
        <v>500</v>
      </c>
      <c r="AG2764" s="3">
        <f t="shared" si="1331"/>
        <v>-1</v>
      </c>
      <c r="AH2764" s="3">
        <f>IF(AC2764&lt;=450,AthetaR30_0,IF(AC2764&gt;=650,AthetaR30_2,(IF(AC2764&lt;=550,AthetaR30_0+(AthetaR30_1-AthetaR30_0)/100*(AC2764-450),AthetaR30_1+(AthetaR30_2-AthetaR30_1)/100*(AC2764-450)))))</f>
        <v>0</v>
      </c>
      <c r="AI2764" s="3">
        <f>IF(AD2764&lt;=450,AthetaR60_0,IF(AD2764&gt;=650,AthetaR60_2,(IF(AD2764&lt;=550,AthetaR60_0+(AthetaR60_1-AthetaR60_0)/100*(AD2764-450),AthetaR60_1+(AthetaR60_2-AthetaR60_1)/100*(AD2764-450)))))</f>
        <v>0.5</v>
      </c>
      <c r="AJ2764" s="3">
        <f>IF(AE2764&lt;=450,AthetaR90_0,IF(AE2764&gt;=650,AthetaR90_2,(IF(AE2764&lt;=550,AthetaR90_0+(AthetaR90_1-AthetaR90_0)/100*(AE2764-450),AthetaR90_1+(AthetaR90_2-AthetaR90_1)/100*(AE2764-450)))))</f>
        <v>1.3</v>
      </c>
      <c r="AK2764" s="3">
        <f>IF(AF2764&lt;=450,AthetaR120_0,IF(AF2764&gt;=650,AthetaR120_2,(IF(AF2764&lt;=550,AthetaR120_0+(AthetaR120_1-AthetaR120_0)/100*(AF2764-450),AthetaR120_1+(AthetaR120_2-AthetaR120_1)/100*(AF2764-450)))))</f>
        <v>1.54</v>
      </c>
      <c r="AL2764" s="24">
        <f t="shared" si="1332"/>
        <v>867.89731656101185</v>
      </c>
      <c r="AM2764" s="14">
        <f t="shared" si="1333"/>
        <v>691.57047523259314</v>
      </c>
    </row>
    <row r="2765" spans="2:39" x14ac:dyDescent="0.25">
      <c r="B2765" s="3">
        <f t="shared" si="1316"/>
        <v>13735</v>
      </c>
      <c r="C2765" s="14">
        <f t="shared" si="1317"/>
        <v>228.91666666666666</v>
      </c>
      <c r="D2765" s="11">
        <f t="shared" si="1318"/>
        <v>1145.7365463748934</v>
      </c>
      <c r="E2765" s="11">
        <f t="shared" si="1304"/>
        <v>1033.5357353422396</v>
      </c>
      <c r="F2765" s="11">
        <f t="shared" si="1319"/>
        <v>568.07440588045017</v>
      </c>
      <c r="G2765" s="11">
        <f t="shared" si="1305"/>
        <v>868.10547587998235</v>
      </c>
      <c r="H2765" s="11">
        <f t="shared" si="1306"/>
        <v>725.09189738825785</v>
      </c>
      <c r="I2765" s="24">
        <f t="shared" si="1320"/>
        <v>568.07440588045017</v>
      </c>
      <c r="J2765" s="12">
        <f t="shared" si="1307"/>
        <v>0.15929711598355653</v>
      </c>
      <c r="K2765" s="24">
        <f t="shared" si="1308"/>
        <v>725.71995310533202</v>
      </c>
      <c r="L2765" s="12">
        <f t="shared" si="1321"/>
        <v>0.1377772369876572</v>
      </c>
      <c r="M2765" s="24">
        <f t="shared" si="1322"/>
        <v>868.10547587998235</v>
      </c>
      <c r="N2765" s="12">
        <f t="shared" si="1309"/>
        <v>0.57091225898016196</v>
      </c>
      <c r="O2765" s="24">
        <f t="shared" si="1310"/>
        <v>674.97292694275063</v>
      </c>
      <c r="P2765" s="12">
        <f t="shared" si="1323"/>
        <v>0.20809458424137284</v>
      </c>
      <c r="Q2765" s="24">
        <f t="shared" si="1324"/>
        <v>725.09189738825785</v>
      </c>
      <c r="R2765" s="12">
        <f t="shared" si="1311"/>
        <v>0.12666343789581649</v>
      </c>
      <c r="S2765" s="24">
        <f t="shared" si="1312"/>
        <v>1673.2742982514278</v>
      </c>
      <c r="T2765" s="12">
        <f t="shared" si="1325"/>
        <v>8.0423995139550758E-2</v>
      </c>
      <c r="W2765" s="24">
        <f t="shared" si="1326"/>
        <v>961.556385555058</v>
      </c>
      <c r="X2765" s="24">
        <f t="shared" si="1327"/>
        <v>650</v>
      </c>
      <c r="Y2765" s="13">
        <f t="shared" si="1313"/>
        <v>0.31215796648508354</v>
      </c>
      <c r="Z2765" s="24">
        <f t="shared" si="1314"/>
        <v>1799.48374467954</v>
      </c>
      <c r="AA2765" s="24">
        <f t="shared" si="1315"/>
        <v>16419.75288061117</v>
      </c>
      <c r="AB2765" s="24">
        <f t="shared" si="1328"/>
        <v>868.10547587998235</v>
      </c>
      <c r="AC2765" s="24">
        <f t="shared" si="1329"/>
        <v>725.09189738825785</v>
      </c>
      <c r="AE2765" s="14">
        <f t="shared" si="1330"/>
        <v>228.91666666666666</v>
      </c>
      <c r="AF2765" s="24">
        <f t="shared" si="1334"/>
        <v>500</v>
      </c>
      <c r="AG2765" s="3">
        <f t="shared" si="1331"/>
        <v>-1</v>
      </c>
      <c r="AH2765" s="3">
        <f>IF(AC2765&lt;=450,AthetaR30_0,IF(AC2765&gt;=650,AthetaR30_2,(IF(AC2765&lt;=550,AthetaR30_0+(AthetaR30_1-AthetaR30_0)/100*(AC2765-450),AthetaR30_1+(AthetaR30_2-AthetaR30_1)/100*(AC2765-450)))))</f>
        <v>0</v>
      </c>
      <c r="AI2765" s="3">
        <f>IF(AD2765&lt;=450,AthetaR60_0,IF(AD2765&gt;=650,AthetaR60_2,(IF(AD2765&lt;=550,AthetaR60_0+(AthetaR60_1-AthetaR60_0)/100*(AD2765-450),AthetaR60_1+(AthetaR60_2-AthetaR60_1)/100*(AD2765-450)))))</f>
        <v>0.5</v>
      </c>
      <c r="AJ2765" s="3">
        <f>IF(AE2765&lt;=450,AthetaR90_0,IF(AE2765&gt;=650,AthetaR90_2,(IF(AE2765&lt;=550,AthetaR90_0+(AthetaR90_1-AthetaR90_0)/100*(AE2765-450),AthetaR90_1+(AthetaR90_2-AthetaR90_1)/100*(AE2765-450)))))</f>
        <v>1.3</v>
      </c>
      <c r="AK2765" s="3">
        <f>IF(AF2765&lt;=450,AthetaR120_0,IF(AF2765&gt;=650,AthetaR120_2,(IF(AF2765&lt;=550,AthetaR120_0+(AthetaR120_1-AthetaR120_0)/100*(AF2765-450),AthetaR120_1+(AthetaR120_2-AthetaR120_1)/100*(AF2765-450)))))</f>
        <v>1.54</v>
      </c>
      <c r="AL2765" s="24">
        <f t="shared" si="1332"/>
        <v>868.10547587998235</v>
      </c>
      <c r="AM2765" s="14">
        <f t="shared" si="1333"/>
        <v>691.62481785287957</v>
      </c>
    </row>
    <row r="2766" spans="2:39" x14ac:dyDescent="0.25">
      <c r="B2766" s="3">
        <f t="shared" si="1316"/>
        <v>13740</v>
      </c>
      <c r="C2766" s="14">
        <f t="shared" si="1317"/>
        <v>229</v>
      </c>
      <c r="D2766" s="11">
        <f t="shared" si="1318"/>
        <v>1145.7910504119645</v>
      </c>
      <c r="E2766" s="11">
        <f t="shared" si="1304"/>
        <v>1033.7495336908917</v>
      </c>
      <c r="F2766" s="11">
        <f t="shared" si="1319"/>
        <v>568.2121831174378</v>
      </c>
      <c r="G2766" s="11">
        <f t="shared" si="1305"/>
        <v>868.31357046422374</v>
      </c>
      <c r="H2766" s="11">
        <f t="shared" si="1306"/>
        <v>725.17232138339739</v>
      </c>
      <c r="I2766" s="24">
        <f t="shared" si="1320"/>
        <v>568.2121831174378</v>
      </c>
      <c r="J2766" s="12">
        <f t="shared" si="1307"/>
        <v>0.15926680568332705</v>
      </c>
      <c r="K2766" s="24">
        <f t="shared" si="1308"/>
        <v>725.85806593786333</v>
      </c>
      <c r="L2766" s="12">
        <f t="shared" si="1321"/>
        <v>0.13773268718237489</v>
      </c>
      <c r="M2766" s="24">
        <f t="shared" si="1322"/>
        <v>868.31357046422374</v>
      </c>
      <c r="N2766" s="12">
        <f t="shared" si="1309"/>
        <v>0.57107891077129758</v>
      </c>
      <c r="O2766" s="24">
        <f t="shared" si="1310"/>
        <v>674.77595688288432</v>
      </c>
      <c r="P2766" s="12">
        <f t="shared" si="1323"/>
        <v>0.2080296805713375</v>
      </c>
      <c r="Q2766" s="24">
        <f t="shared" si="1324"/>
        <v>725.17232138339739</v>
      </c>
      <c r="R2766" s="12">
        <f t="shared" si="1311"/>
        <v>0.12618718957995978</v>
      </c>
      <c r="S2766" s="24">
        <f t="shared" si="1312"/>
        <v>1679.5894723127667</v>
      </c>
      <c r="T2766" s="12">
        <f t="shared" si="1325"/>
        <v>8.0129204097399029E-2</v>
      </c>
      <c r="W2766" s="24">
        <f t="shared" si="1326"/>
        <v>961.86854352154307</v>
      </c>
      <c r="X2766" s="24">
        <f t="shared" si="1327"/>
        <v>650</v>
      </c>
      <c r="Y2766" s="13">
        <f t="shared" si="1313"/>
        <v>0.31190517950070018</v>
      </c>
      <c r="Z2766" s="24">
        <f t="shared" si="1314"/>
        <v>1797.0247542337147</v>
      </c>
      <c r="AA2766" s="24">
        <f t="shared" si="1315"/>
        <v>16407.457847841975</v>
      </c>
      <c r="AB2766" s="24">
        <f t="shared" si="1328"/>
        <v>868.31357046422374</v>
      </c>
      <c r="AC2766" s="24">
        <f t="shared" si="1329"/>
        <v>725.17232138339739</v>
      </c>
      <c r="AE2766" s="14">
        <f t="shared" si="1330"/>
        <v>229</v>
      </c>
      <c r="AF2766" s="24">
        <f t="shared" si="1334"/>
        <v>500</v>
      </c>
      <c r="AG2766" s="3">
        <f t="shared" si="1331"/>
        <v>-1</v>
      </c>
      <c r="AH2766" s="3">
        <f>IF(AC2766&lt;=450,AthetaR30_0,IF(AC2766&gt;=650,AthetaR30_2,(IF(AC2766&lt;=550,AthetaR30_0+(AthetaR30_1-AthetaR30_0)/100*(AC2766-450),AthetaR30_1+(AthetaR30_2-AthetaR30_1)/100*(AC2766-450)))))</f>
        <v>0</v>
      </c>
      <c r="AI2766" s="3">
        <f>IF(AD2766&lt;=450,AthetaR60_0,IF(AD2766&gt;=650,AthetaR60_2,(IF(AD2766&lt;=550,AthetaR60_0+(AthetaR60_1-AthetaR60_0)/100*(AD2766-450),AthetaR60_1+(AthetaR60_2-AthetaR60_1)/100*(AD2766-450)))))</f>
        <v>0.5</v>
      </c>
      <c r="AJ2766" s="3">
        <f>IF(AE2766&lt;=450,AthetaR90_0,IF(AE2766&gt;=650,AthetaR90_2,(IF(AE2766&lt;=550,AthetaR90_0+(AthetaR90_1-AthetaR90_0)/100*(AE2766-450),AthetaR90_1+(AthetaR90_2-AthetaR90_1)/100*(AE2766-450)))))</f>
        <v>1.3</v>
      </c>
      <c r="AK2766" s="3">
        <f>IF(AF2766&lt;=450,AthetaR120_0,IF(AF2766&gt;=650,AthetaR120_2,(IF(AF2766&lt;=550,AthetaR120_0+(AthetaR120_1-AthetaR120_0)/100*(AF2766-450),AthetaR120_1+(AthetaR120_2-AthetaR120_1)/100*(AF2766-450)))))</f>
        <v>1.54</v>
      </c>
      <c r="AL2766" s="24">
        <f t="shared" si="1332"/>
        <v>868.31357046422374</v>
      </c>
      <c r="AM2766" s="14">
        <f t="shared" si="1333"/>
        <v>691.67889299544879</v>
      </c>
    </row>
    <row r="2767" spans="2:39" x14ac:dyDescent="0.25">
      <c r="B2767" s="3">
        <f t="shared" si="1316"/>
        <v>13745</v>
      </c>
      <c r="C2767" s="14">
        <f t="shared" si="1317"/>
        <v>229.08333333333334</v>
      </c>
      <c r="D2767" s="11">
        <f t="shared" si="1318"/>
        <v>1145.8455346293858</v>
      </c>
      <c r="E2767" s="11">
        <f t="shared" si="1304"/>
        <v>1033.9633320395437</v>
      </c>
      <c r="F2767" s="11">
        <f t="shared" si="1319"/>
        <v>568.3499158046202</v>
      </c>
      <c r="G2767" s="11">
        <f t="shared" si="1305"/>
        <v>868.52160014479512</v>
      </c>
      <c r="H2767" s="11">
        <f t="shared" si="1306"/>
        <v>725.25245058749476</v>
      </c>
      <c r="I2767" s="24">
        <f t="shared" si="1320"/>
        <v>568.3499158046202</v>
      </c>
      <c r="J2767" s="12">
        <f t="shared" si="1307"/>
        <v>0.15923649927973624</v>
      </c>
      <c r="K2767" s="24">
        <f t="shared" si="1308"/>
        <v>725.9962135836322</v>
      </c>
      <c r="L2767" s="12">
        <f t="shared" si="1321"/>
        <v>0.13768815289707195</v>
      </c>
      <c r="M2767" s="24">
        <f t="shared" si="1322"/>
        <v>868.52160014479512</v>
      </c>
      <c r="N2767" s="12">
        <f t="shared" si="1309"/>
        <v>0.57124510330754641</v>
      </c>
      <c r="O2767" s="24">
        <f t="shared" si="1310"/>
        <v>674.57964407945735</v>
      </c>
      <c r="P2767" s="12">
        <f t="shared" si="1323"/>
        <v>0.20796460894143329</v>
      </c>
      <c r="Q2767" s="24">
        <f t="shared" si="1324"/>
        <v>725.25245058749476</v>
      </c>
      <c r="R2767" s="12">
        <f t="shared" si="1311"/>
        <v>0.12571032614217967</v>
      </c>
      <c r="S2767" s="24">
        <f t="shared" si="1312"/>
        <v>1685.9607453370722</v>
      </c>
      <c r="T2767" s="12">
        <f t="shared" si="1325"/>
        <v>7.9834035594951128E-2</v>
      </c>
      <c r="W2767" s="24">
        <f t="shared" si="1326"/>
        <v>962.18044870104382</v>
      </c>
      <c r="X2767" s="24">
        <f t="shared" si="1327"/>
        <v>650</v>
      </c>
      <c r="Y2767" s="13">
        <f t="shared" si="1313"/>
        <v>0.31165300492017917</v>
      </c>
      <c r="Z2767" s="24">
        <f t="shared" si="1314"/>
        <v>1794.5720834624979</v>
      </c>
      <c r="AA2767" s="24">
        <f t="shared" si="1315"/>
        <v>16395.192238618194</v>
      </c>
      <c r="AB2767" s="24">
        <f t="shared" si="1328"/>
        <v>868.52160014479512</v>
      </c>
      <c r="AC2767" s="24">
        <f t="shared" si="1329"/>
        <v>725.25245058749476</v>
      </c>
      <c r="AE2767" s="14">
        <f t="shared" si="1330"/>
        <v>229.08333333333334</v>
      </c>
      <c r="AF2767" s="24">
        <f t="shared" si="1334"/>
        <v>500</v>
      </c>
      <c r="AG2767" s="3">
        <f t="shared" si="1331"/>
        <v>-1</v>
      </c>
      <c r="AH2767" s="3">
        <f>IF(AC2767&lt;=450,AthetaR30_0,IF(AC2767&gt;=650,AthetaR30_2,(IF(AC2767&lt;=550,AthetaR30_0+(AthetaR30_1-AthetaR30_0)/100*(AC2767-450),AthetaR30_1+(AthetaR30_2-AthetaR30_1)/100*(AC2767-450)))))</f>
        <v>0</v>
      </c>
      <c r="AI2767" s="3">
        <f>IF(AD2767&lt;=450,AthetaR60_0,IF(AD2767&gt;=650,AthetaR60_2,(IF(AD2767&lt;=550,AthetaR60_0+(AthetaR60_1-AthetaR60_0)/100*(AD2767-450),AthetaR60_1+(AthetaR60_2-AthetaR60_1)/100*(AD2767-450)))))</f>
        <v>0.5</v>
      </c>
      <c r="AJ2767" s="3">
        <f>IF(AE2767&lt;=450,AthetaR90_0,IF(AE2767&gt;=650,AthetaR90_2,(IF(AE2767&lt;=550,AthetaR90_0+(AthetaR90_1-AthetaR90_0)/100*(AE2767-450),AthetaR90_1+(AthetaR90_2-AthetaR90_1)/100*(AE2767-450)))))</f>
        <v>1.3</v>
      </c>
      <c r="AK2767" s="3">
        <f>IF(AF2767&lt;=450,AthetaR120_0,IF(AF2767&gt;=650,AthetaR120_2,(IF(AF2767&lt;=550,AthetaR120_0+(AthetaR120_1-AthetaR120_0)/100*(AF2767-450),AthetaR120_1+(AthetaR120_2-AthetaR120_1)/100*(AF2767-450)))))</f>
        <v>1.54</v>
      </c>
      <c r="AL2767" s="24">
        <f t="shared" si="1332"/>
        <v>868.52160014479512</v>
      </c>
      <c r="AM2767" s="14">
        <f t="shared" si="1333"/>
        <v>691.73270028408876</v>
      </c>
    </row>
    <row r="2768" spans="2:39" x14ac:dyDescent="0.25">
      <c r="B2768" s="3">
        <f t="shared" si="1316"/>
        <v>13750</v>
      </c>
      <c r="C2768" s="14">
        <f t="shared" si="1317"/>
        <v>229.16666666666666</v>
      </c>
      <c r="D2768" s="11">
        <f t="shared" si="1318"/>
        <v>1145.8999990415655</v>
      </c>
      <c r="E2768" s="11">
        <f t="shared" si="1304"/>
        <v>1034.1771303881958</v>
      </c>
      <c r="F2768" s="11">
        <f t="shared" si="1319"/>
        <v>568.48760395751731</v>
      </c>
      <c r="G2768" s="11">
        <f t="shared" si="1305"/>
        <v>868.72956475373655</v>
      </c>
      <c r="H2768" s="11">
        <f t="shared" si="1306"/>
        <v>725.33228462308966</v>
      </c>
      <c r="I2768" s="24">
        <f t="shared" si="1320"/>
        <v>568.48760395751731</v>
      </c>
      <c r="J2768" s="12">
        <f t="shared" si="1307"/>
        <v>0.15920619678078118</v>
      </c>
      <c r="K2768" s="24">
        <f t="shared" si="1308"/>
        <v>726.1343960159013</v>
      </c>
      <c r="L2768" s="12">
        <f t="shared" si="1321"/>
        <v>0.1376436341342458</v>
      </c>
      <c r="M2768" s="24">
        <f t="shared" si="1322"/>
        <v>868.72956475373655</v>
      </c>
      <c r="N2768" s="12">
        <f t="shared" si="1309"/>
        <v>0.57141083832684592</v>
      </c>
      <c r="O2768" s="24">
        <f t="shared" si="1310"/>
        <v>674.38398543451831</v>
      </c>
      <c r="P2768" s="12">
        <f t="shared" si="1323"/>
        <v>0.20789937032791805</v>
      </c>
      <c r="Q2768" s="24">
        <f t="shared" si="1324"/>
        <v>725.33228462308966</v>
      </c>
      <c r="R2768" s="12">
        <f t="shared" si="1311"/>
        <v>0.12523285835304368</v>
      </c>
      <c r="S2768" s="24">
        <f t="shared" si="1312"/>
        <v>1692.3887064986452</v>
      </c>
      <c r="T2768" s="12">
        <f t="shared" si="1325"/>
        <v>7.9538495392610348E-2</v>
      </c>
      <c r="W2768" s="24">
        <f t="shared" si="1326"/>
        <v>962.49210170596405</v>
      </c>
      <c r="X2768" s="24">
        <f t="shared" si="1327"/>
        <v>650</v>
      </c>
      <c r="Y2768" s="13">
        <f t="shared" si="1313"/>
        <v>0.31140144206078857</v>
      </c>
      <c r="Z2768" s="24">
        <f t="shared" si="1314"/>
        <v>1792.1257170557938</v>
      </c>
      <c r="AA2768" s="24">
        <f t="shared" si="1315"/>
        <v>16382.956028401979</v>
      </c>
      <c r="AB2768" s="24">
        <f t="shared" si="1328"/>
        <v>868.72956475373655</v>
      </c>
      <c r="AC2768" s="24">
        <f t="shared" si="1329"/>
        <v>725.33228462308966</v>
      </c>
      <c r="AE2768" s="14">
        <f t="shared" si="1330"/>
        <v>229.16666666666666</v>
      </c>
      <c r="AF2768" s="24">
        <f t="shared" si="1334"/>
        <v>500</v>
      </c>
      <c r="AG2768" s="3">
        <f t="shared" si="1331"/>
        <v>-1</v>
      </c>
      <c r="AH2768" s="3">
        <f>IF(AC2768&lt;=450,AthetaR30_0,IF(AC2768&gt;=650,AthetaR30_2,(IF(AC2768&lt;=550,AthetaR30_0+(AthetaR30_1-AthetaR30_0)/100*(AC2768-450),AthetaR30_1+(AthetaR30_2-AthetaR30_1)/100*(AC2768-450)))))</f>
        <v>0</v>
      </c>
      <c r="AI2768" s="3">
        <f>IF(AD2768&lt;=450,AthetaR60_0,IF(AD2768&gt;=650,AthetaR60_2,(IF(AD2768&lt;=550,AthetaR60_0+(AthetaR60_1-AthetaR60_0)/100*(AD2768-450),AthetaR60_1+(AthetaR60_2-AthetaR60_1)/100*(AD2768-450)))))</f>
        <v>0.5</v>
      </c>
      <c r="AJ2768" s="3">
        <f>IF(AE2768&lt;=450,AthetaR90_0,IF(AE2768&gt;=650,AthetaR90_2,(IF(AE2768&lt;=550,AthetaR90_0+(AthetaR90_1-AthetaR90_0)/100*(AE2768-450),AthetaR90_1+(AthetaR90_2-AthetaR90_1)/100*(AE2768-450)))))</f>
        <v>1.3</v>
      </c>
      <c r="AK2768" s="3">
        <f>IF(AF2768&lt;=450,AthetaR120_0,IF(AF2768&gt;=650,AthetaR120_2,(IF(AF2768&lt;=550,AthetaR120_0+(AthetaR120_1-AthetaR120_0)/100*(AF2768-450),AthetaR120_1+(AthetaR120_2-AthetaR120_1)/100*(AF2768-450)))))</f>
        <v>1.54</v>
      </c>
      <c r="AL2768" s="24">
        <f t="shared" si="1332"/>
        <v>868.72956475373655</v>
      </c>
      <c r="AM2768" s="14">
        <f t="shared" si="1333"/>
        <v>691.78623934803761</v>
      </c>
    </row>
    <row r="2769" spans="2:39" x14ac:dyDescent="0.25">
      <c r="B2769" s="3">
        <f t="shared" si="1316"/>
        <v>13755</v>
      </c>
      <c r="C2769" s="14">
        <f t="shared" si="1317"/>
        <v>229.25</v>
      </c>
      <c r="D2769" s="11">
        <f t="shared" si="1318"/>
        <v>1145.9544436628971</v>
      </c>
      <c r="E2769" s="11">
        <f t="shared" si="1304"/>
        <v>1034.3909287368479</v>
      </c>
      <c r="F2769" s="11">
        <f t="shared" si="1319"/>
        <v>568.6252475916516</v>
      </c>
      <c r="G2769" s="11">
        <f t="shared" si="1305"/>
        <v>868.93746412406449</v>
      </c>
      <c r="H2769" s="11">
        <f t="shared" si="1306"/>
        <v>725.41182311848229</v>
      </c>
      <c r="I2769" s="24">
        <f t="shared" si="1320"/>
        <v>568.6252475916516</v>
      </c>
      <c r="J2769" s="12">
        <f t="shared" si="1307"/>
        <v>0.15917589819444819</v>
      </c>
      <c r="K2769" s="24">
        <f t="shared" si="1308"/>
        <v>726.27261320792968</v>
      </c>
      <c r="L2769" s="12">
        <f t="shared" si="1321"/>
        <v>0.13759913089633766</v>
      </c>
      <c r="M2769" s="24">
        <f t="shared" si="1322"/>
        <v>868.93746412406449</v>
      </c>
      <c r="N2769" s="12">
        <f t="shared" si="1309"/>
        <v>0.57157611755904036</v>
      </c>
      <c r="O2769" s="24">
        <f t="shared" si="1310"/>
        <v>674.18897786878438</v>
      </c>
      <c r="P2769" s="12">
        <f t="shared" si="1323"/>
        <v>0.20783396570209001</v>
      </c>
      <c r="Q2769" s="24">
        <f t="shared" si="1324"/>
        <v>725.41182311848229</v>
      </c>
      <c r="R2769" s="12">
        <f t="shared" si="1311"/>
        <v>0.12475479711148811</v>
      </c>
      <c r="S2769" s="24">
        <f t="shared" si="1312"/>
        <v>1698.8739516752323</v>
      </c>
      <c r="T2769" s="12">
        <f t="shared" si="1325"/>
        <v>7.9242589330901572E-2</v>
      </c>
      <c r="W2769" s="24">
        <f t="shared" si="1326"/>
        <v>962.80350314802479</v>
      </c>
      <c r="X2769" s="24">
        <f t="shared" si="1327"/>
        <v>650</v>
      </c>
      <c r="Y2769" s="13">
        <f t="shared" si="1313"/>
        <v>0.31115049023621461</v>
      </c>
      <c r="Z2769" s="24">
        <f t="shared" si="1314"/>
        <v>1789.6856397205765</v>
      </c>
      <c r="AA2769" s="24">
        <f t="shared" si="1315"/>
        <v>16370.749192429346</v>
      </c>
      <c r="AB2769" s="24">
        <f t="shared" si="1328"/>
        <v>868.93746412406449</v>
      </c>
      <c r="AC2769" s="24">
        <f t="shared" si="1329"/>
        <v>725.41182311848229</v>
      </c>
      <c r="AE2769" s="14">
        <f t="shared" si="1330"/>
        <v>229.25</v>
      </c>
      <c r="AF2769" s="24">
        <f t="shared" si="1334"/>
        <v>500</v>
      </c>
      <c r="AG2769" s="3">
        <f t="shared" si="1331"/>
        <v>-1</v>
      </c>
      <c r="AH2769" s="3">
        <f>IF(AC2769&lt;=450,AthetaR30_0,IF(AC2769&gt;=650,AthetaR30_2,(IF(AC2769&lt;=550,AthetaR30_0+(AthetaR30_1-AthetaR30_0)/100*(AC2769-450),AthetaR30_1+(AthetaR30_2-AthetaR30_1)/100*(AC2769-450)))))</f>
        <v>0</v>
      </c>
      <c r="AI2769" s="3">
        <f>IF(AD2769&lt;=450,AthetaR60_0,IF(AD2769&gt;=650,AthetaR60_2,(IF(AD2769&lt;=550,AthetaR60_0+(AthetaR60_1-AthetaR60_0)/100*(AD2769-450),AthetaR60_1+(AthetaR60_2-AthetaR60_1)/100*(AD2769-450)))))</f>
        <v>0.5</v>
      </c>
      <c r="AJ2769" s="3">
        <f>IF(AE2769&lt;=450,AthetaR90_0,IF(AE2769&gt;=650,AthetaR90_2,(IF(AE2769&lt;=550,AthetaR90_0+(AthetaR90_1-AthetaR90_0)/100*(AE2769-450),AthetaR90_1+(AthetaR90_2-AthetaR90_1)/100*(AE2769-450)))))</f>
        <v>1.3</v>
      </c>
      <c r="AK2769" s="3">
        <f>IF(AF2769&lt;=450,AthetaR120_0,IF(AF2769&gt;=650,AthetaR120_2,(IF(AF2769&lt;=550,AthetaR120_0+(AthetaR120_1-AthetaR120_0)/100*(AF2769-450),AthetaR120_1+(AthetaR120_2-AthetaR120_1)/100*(AF2769-450)))))</f>
        <v>1.54</v>
      </c>
      <c r="AL2769" s="24">
        <f t="shared" si="1332"/>
        <v>868.93746412406449</v>
      </c>
      <c r="AM2769" s="14">
        <f t="shared" si="1333"/>
        <v>691.83950982205943</v>
      </c>
    </row>
    <row r="2770" spans="2:39" x14ac:dyDescent="0.25">
      <c r="B2770" s="3">
        <f t="shared" si="1316"/>
        <v>13760</v>
      </c>
      <c r="C2770" s="14">
        <f t="shared" si="1317"/>
        <v>229.33333333333334</v>
      </c>
      <c r="D2770" s="11">
        <f t="shared" si="1318"/>
        <v>1146.0088685077587</v>
      </c>
      <c r="E2770" s="11">
        <f t="shared" ref="E2770:E2833" si="1335">IF(B2770&lt;=40*60,20+345*CRed_1*LOG(8*C2770+1,10),ThetaG40+(ThetaG120-ThetaG40)/80*(C2770-40))</f>
        <v>1034.6047270855001</v>
      </c>
      <c r="F2770" s="11">
        <f t="shared" si="1319"/>
        <v>568.76284672254792</v>
      </c>
      <c r="G2770" s="11">
        <f t="shared" ref="G2770:G2833" si="1336">M2770</f>
        <v>869.14529808976658</v>
      </c>
      <c r="H2770" s="11">
        <f t="shared" ref="H2770:H2833" si="1337">Q2770</f>
        <v>725.49106570781316</v>
      </c>
      <c r="I2770" s="24">
        <f t="shared" si="1320"/>
        <v>568.76284672254792</v>
      </c>
      <c r="J2770" s="12">
        <f t="shared" ref="J2770:J2833" si="1338">Cp*RhoP/(K2770*RhoA)*dP/1000*MassivSS</f>
        <v>0.15914560352871285</v>
      </c>
      <c r="K2770" s="24">
        <f t="shared" ref="K2770:K2833" si="1339">IF(I2770&lt;600,425+0.773*I2770-1.69/1000*I2770^2+2.22/1000^2*I2770^3,IF(I2770&lt;735,666+13002/(738-I2770),IF(I2770&lt;900,545+17820/(I2770-731),650)))</f>
        <v>726.41086513297216</v>
      </c>
      <c r="L2770" s="12">
        <f t="shared" si="1321"/>
        <v>0.1375546431857915</v>
      </c>
      <c r="M2770" s="24">
        <f t="shared" si="1322"/>
        <v>869.14529808976658</v>
      </c>
      <c r="N2770" s="12">
        <f t="shared" ref="N2770:N2833" si="1340">Cp*RhoP/(O2770*RhoA)*dP/1000*MassivW</f>
        <v>0.57174094272592524</v>
      </c>
      <c r="O2770" s="24">
        <f t="shared" ref="O2770:O2833" si="1341">IF(M2770&lt;600,425+0.773*M2770-1.69/1000*M2770^2+2.22/1000^2*M2770^3,IF(M2770&lt;735,666+13002/(738-M2770),IF(M2770&lt;900,545+17820/(M2770-731),650)))</f>
        <v>673.99461832150519</v>
      </c>
      <c r="P2770" s="12">
        <f t="shared" si="1323"/>
        <v>0.2077683960305268</v>
      </c>
      <c r="Q2770" s="24">
        <f t="shared" si="1324"/>
        <v>725.49106570781316</v>
      </c>
      <c r="R2770" s="12">
        <f t="shared" ref="R2770:R2833" si="1342">Cp*RhoP/(S2770*RhoA)*dP/1000*MassivSI</f>
        <v>0.12427615344456962</v>
      </c>
      <c r="S2770" s="24">
        <f t="shared" ref="S2770:S2833" si="1343">IF(Q2770&lt;600,425+0.773*Q2770-1.69/1000*Q2770^2+2.22/1000^2*Q2770^3,IF(Q2770&lt;735,666+13002/(738-Q2770),IF(Q2770&lt;900,545+17820/(Q2770-731),650)))</f>
        <v>1705.4170835257432</v>
      </c>
      <c r="T2770" s="12">
        <f t="shared" si="1325"/>
        <v>7.894632333053736E-2</v>
      </c>
      <c r="W2770" s="24">
        <f t="shared" si="1326"/>
        <v>963.11465363826096</v>
      </c>
      <c r="X2770" s="24">
        <f t="shared" si="1327"/>
        <v>650</v>
      </c>
      <c r="Y2770" s="13">
        <f t="shared" ref="Y2770:Y2833" si="1344">MAX(MassivSSCO/(X2770*RhoA)*DeltaT*(Z2770+AA2770),L2770)</f>
        <v>0.31090014875658689</v>
      </c>
      <c r="Z2770" s="24">
        <f t="shared" ref="Z2770:Z2833" si="1345">AlphaC*(E2770-W2770)</f>
        <v>1787.2518361809796</v>
      </c>
      <c r="AA2770" s="24">
        <f t="shared" ref="AA2770:AA2833" si="1346">Phi*EpsilonF*0.7*Botzman/10^8*EpsilonA*((E2770+273)^4-(W2770+273)^4)</f>
        <v>16358.571705711578</v>
      </c>
      <c r="AB2770" s="24">
        <f t="shared" si="1328"/>
        <v>869.14529808976658</v>
      </c>
      <c r="AC2770" s="24">
        <f t="shared" si="1329"/>
        <v>725.49106570781316</v>
      </c>
      <c r="AE2770" s="14">
        <f t="shared" si="1330"/>
        <v>229.33333333333334</v>
      </c>
      <c r="AF2770" s="24">
        <f t="shared" si="1334"/>
        <v>500</v>
      </c>
      <c r="AG2770" s="3">
        <f t="shared" si="1331"/>
        <v>-1</v>
      </c>
      <c r="AH2770" s="3">
        <f>IF(AC2770&lt;=450,AthetaR30_0,IF(AC2770&gt;=650,AthetaR30_2,(IF(AC2770&lt;=550,AthetaR30_0+(AthetaR30_1-AthetaR30_0)/100*(AC2770-450),AthetaR30_1+(AthetaR30_2-AthetaR30_1)/100*(AC2770-450)))))</f>
        <v>0</v>
      </c>
      <c r="AI2770" s="3">
        <f>IF(AD2770&lt;=450,AthetaR60_0,IF(AD2770&gt;=650,AthetaR60_2,(IF(AD2770&lt;=550,AthetaR60_0+(AthetaR60_1-AthetaR60_0)/100*(AD2770-450),AthetaR60_1+(AthetaR60_2-AthetaR60_1)/100*(AD2770-450)))))</f>
        <v>0.5</v>
      </c>
      <c r="AJ2770" s="3">
        <f>IF(AE2770&lt;=450,AthetaR90_0,IF(AE2770&gt;=650,AthetaR90_2,(IF(AE2770&lt;=550,AthetaR90_0+(AthetaR90_1-AthetaR90_0)/100*(AE2770-450),AthetaR90_1+(AthetaR90_2-AthetaR90_1)/100*(AE2770-450)))))</f>
        <v>1.3</v>
      </c>
      <c r="AK2770" s="3">
        <f>IF(AF2770&lt;=450,AthetaR120_0,IF(AF2770&gt;=650,AthetaR120_2,(IF(AF2770&lt;=550,AthetaR120_0+(AthetaR120_1-AthetaR120_0)/100*(AF2770-450),AthetaR120_1+(AthetaR120_2-AthetaR120_1)/100*(AF2770-450)))))</f>
        <v>1.54</v>
      </c>
      <c r="AL2770" s="24">
        <f t="shared" si="1332"/>
        <v>869.14529808976658</v>
      </c>
      <c r="AM2770" s="14">
        <f t="shared" si="1333"/>
        <v>691.89251134652045</v>
      </c>
    </row>
    <row r="2771" spans="2:39" x14ac:dyDescent="0.25">
      <c r="B2771" s="3">
        <f t="shared" ref="B2771:B2834" si="1347">B2770+DeltaT</f>
        <v>13765</v>
      </c>
      <c r="C2771" s="14">
        <f t="shared" ref="C2771:C2834" si="1348">B2771/60</f>
        <v>229.41666666666666</v>
      </c>
      <c r="D2771" s="11">
        <f t="shared" ref="D2771:D2834" si="1349">20+345*LOG(8*C2771+1,10)</f>
        <v>1146.0632735905122</v>
      </c>
      <c r="E2771" s="11">
        <f t="shared" si="1335"/>
        <v>1034.818525434152</v>
      </c>
      <c r="F2771" s="11">
        <f t="shared" ref="F2771:F2834" si="1350">I2771</f>
        <v>568.90040136573373</v>
      </c>
      <c r="G2771" s="11">
        <f t="shared" si="1336"/>
        <v>869.35306648579706</v>
      </c>
      <c r="H2771" s="11">
        <f t="shared" si="1337"/>
        <v>725.57001203114373</v>
      </c>
      <c r="I2771" s="24">
        <f t="shared" ref="I2771:I2834" si="1351">I2770+IF(Limit=Oui,MAX(0,L2770),L2770)</f>
        <v>568.90040136573373</v>
      </c>
      <c r="J2771" s="12">
        <f t="shared" si="1338"/>
        <v>0.15911531279153995</v>
      </c>
      <c r="K2771" s="24">
        <f t="shared" si="1339"/>
        <v>726.54915176427892</v>
      </c>
      <c r="L2771" s="12">
        <f t="shared" ref="L2771:L2834" si="1352">LambdaP*MassivSS/(dP/1000)/(K2771*RhoA)/(1+J2771/3)*(D2771-I2771)*DeltaT-(EXP(J2771/10)-1)*(D2771-D2770)</f>
        <v>0.13751017100504256</v>
      </c>
      <c r="M2771" s="24">
        <f t="shared" ref="M2771:M2834" si="1353">M2770+IF(Limit=Oui,MAX(0,P2770),P2770)</f>
        <v>869.35306648579706</v>
      </c>
      <c r="N2771" s="12">
        <f t="shared" si="1340"/>
        <v>0.57190531554128898</v>
      </c>
      <c r="O2771" s="24">
        <f t="shared" si="1341"/>
        <v>673.80090375032887</v>
      </c>
      <c r="P2771" s="12">
        <f t="shared" ref="P2771:P2834" si="1354">LambdaP*MassivW/(dP/1000)/(O2771*RhoA)/(1+N2771/3)*(D2771-M2771)*DeltaT-(EXP(N2771/10)-1)*(D2771-D2770)</f>
        <v>0.20770266227507136</v>
      </c>
      <c r="Q2771" s="24">
        <f t="shared" ref="Q2771:Q2834" si="1355">Q2770+IF(Limit=Oui,MAX(0,T2770),T2770)</f>
        <v>725.57001203114373</v>
      </c>
      <c r="R2771" s="12">
        <f t="shared" si="1342"/>
        <v>0.12379693850717921</v>
      </c>
      <c r="S2771" s="24">
        <f t="shared" si="1343"/>
        <v>1712.0187115689032</v>
      </c>
      <c r="T2771" s="12">
        <f t="shared" ref="T2771:T2834" si="1356">LambdaP*MassivSI/(dP/1000)/(S2771*RhoA)/(1+R2771/3)*(D2771-Q2771)*DeltaT-(EXP(R2771/10)-1)*(D2771-D2770)</f>
        <v>7.8649703392407927E-2</v>
      </c>
      <c r="W2771" s="24">
        <f t="shared" ref="W2771:W2834" si="1357">W2770+IF(Limit=Oui,MAX(0,Y2770),Y2770)</f>
        <v>963.42555378701752</v>
      </c>
      <c r="X2771" s="24">
        <f t="shared" ref="X2771:X2834" si="1358">IF(W2771&lt;600,425+0.773*W2771-1.69/1000*W2771^2+2.22/1000^2*W2771^3,IF(W2771&lt;735,666+13002/(738-W2771),IF(W2771&lt;900,545+17820/(W2771-731),650)))</f>
        <v>650</v>
      </c>
      <c r="Y2771" s="13">
        <f t="shared" si="1344"/>
        <v>0.31065041692850021</v>
      </c>
      <c r="Z2771" s="24">
        <f t="shared" si="1345"/>
        <v>1784.8242911783614</v>
      </c>
      <c r="AA2771" s="24">
        <f t="shared" si="1346"/>
        <v>16346.423543036415</v>
      </c>
      <c r="AB2771" s="24">
        <f t="shared" ref="AB2771:AB2834" si="1359">MAX(M2771,AVERAGE(W2771,AC2771))</f>
        <v>869.35306648579706</v>
      </c>
      <c r="AC2771" s="24">
        <f t="shared" ref="AC2771:AC2834" si="1360">Q2771</f>
        <v>725.57001203114373</v>
      </c>
      <c r="AE2771" s="14">
        <f t="shared" ref="AE2771:AE2834" si="1361">C2771</f>
        <v>229.41666666666666</v>
      </c>
      <c r="AF2771" s="24">
        <f t="shared" si="1334"/>
        <v>500</v>
      </c>
      <c r="AG2771" s="3">
        <f t="shared" ref="AG2771:AG2834" si="1362">IF(C2771&lt;=30,AH2771,IF(C2771&lt;=60,AI2771,IF(C2771&lt;=90,AJ2771,IF(C2771&lt;=120,AK2771,-1))))</f>
        <v>-1</v>
      </c>
      <c r="AH2771" s="3">
        <f>IF(AC2771&lt;=450,AthetaR30_0,IF(AC2771&gt;=650,AthetaR30_2,(IF(AC2771&lt;=550,AthetaR30_0+(AthetaR30_1-AthetaR30_0)/100*(AC2771-450),AthetaR30_1+(AthetaR30_2-AthetaR30_1)/100*(AC2771-450)))))</f>
        <v>0</v>
      </c>
      <c r="AI2771" s="3">
        <f>IF(AD2771&lt;=450,AthetaR60_0,IF(AD2771&gt;=650,AthetaR60_2,(IF(AD2771&lt;=550,AthetaR60_0+(AthetaR60_1-AthetaR60_0)/100*(AD2771-450),AthetaR60_1+(AthetaR60_2-AthetaR60_1)/100*(AD2771-450)))))</f>
        <v>0.5</v>
      </c>
      <c r="AJ2771" s="3">
        <f>IF(AE2771&lt;=450,AthetaR90_0,IF(AE2771&gt;=650,AthetaR90_2,(IF(AE2771&lt;=550,AthetaR90_0+(AthetaR90_1-AthetaR90_0)/100*(AE2771-450),AthetaR90_1+(AthetaR90_2-AthetaR90_1)/100*(AE2771-450)))))</f>
        <v>1.3</v>
      </c>
      <c r="AK2771" s="3">
        <f>IF(AF2771&lt;=450,AthetaR120_0,IF(AF2771&gt;=650,AthetaR120_2,(IF(AF2771&lt;=550,AthetaR120_0+(AthetaR120_1-AthetaR120_0)/100*(AF2771-450),AthetaR120_1+(AthetaR120_2-AthetaR120_1)/100*(AF2771-450)))))</f>
        <v>1.54</v>
      </c>
      <c r="AL2771" s="24">
        <f t="shared" ref="AL2771:AL2834" si="1363">MAX(M2771,AVERAGE(W2771,AM2771))</f>
        <v>869.35306648579706</v>
      </c>
      <c r="AM2771" s="14">
        <f t="shared" ref="AM2771:AM2834" si="1364">IF(W2771&gt;=AF2771,(1+(W2771-AF2771)*AG2771/10000)*AC2771,AC2771)</f>
        <v>691.94524356746513</v>
      </c>
    </row>
    <row r="2772" spans="2:39" x14ac:dyDescent="0.25">
      <c r="B2772" s="3">
        <f t="shared" si="1347"/>
        <v>13770</v>
      </c>
      <c r="C2772" s="14">
        <f t="shared" si="1348"/>
        <v>229.5</v>
      </c>
      <c r="D2772" s="11">
        <f t="shared" si="1349"/>
        <v>1146.1176589255037</v>
      </c>
      <c r="E2772" s="11">
        <f t="shared" si="1335"/>
        <v>1035.0323237828043</v>
      </c>
      <c r="F2772" s="11">
        <f t="shared" si="1350"/>
        <v>569.03791153673876</v>
      </c>
      <c r="G2772" s="11">
        <f t="shared" si="1336"/>
        <v>869.56076914807215</v>
      </c>
      <c r="H2772" s="11">
        <f t="shared" si="1337"/>
        <v>725.64866173453618</v>
      </c>
      <c r="I2772" s="24">
        <f t="shared" si="1351"/>
        <v>569.03791153673876</v>
      </c>
      <c r="J2772" s="12">
        <f t="shared" si="1338"/>
        <v>0.15908502599088359</v>
      </c>
      <c r="K2772" s="24">
        <f t="shared" si="1339"/>
        <v>726.68747307509682</v>
      </c>
      <c r="L2772" s="12">
        <f t="shared" si="1352"/>
        <v>0.13746571435649924</v>
      </c>
      <c r="M2772" s="24">
        <f t="shared" si="1353"/>
        <v>869.56076914807215</v>
      </c>
      <c r="N2772" s="12">
        <f t="shared" si="1340"/>
        <v>0.57206923771095608</v>
      </c>
      <c r="O2772" s="24">
        <f t="shared" si="1341"/>
        <v>673.60783113116781</v>
      </c>
      <c r="P2772" s="12">
        <f t="shared" si="1354"/>
        <v>0.20763676539279083</v>
      </c>
      <c r="Q2772" s="24">
        <f t="shared" si="1355"/>
        <v>725.64866173453618</v>
      </c>
      <c r="R2772" s="12">
        <f t="shared" si="1342"/>
        <v>0.12331716358172766</v>
      </c>
      <c r="S2772" s="24">
        <f t="shared" si="1343"/>
        <v>1718.6794522627174</v>
      </c>
      <c r="T2772" s="12">
        <f t="shared" si="1356"/>
        <v>7.83527355975496E-2</v>
      </c>
      <c r="W2772" s="24">
        <f t="shared" si="1357"/>
        <v>963.73620420394604</v>
      </c>
      <c r="X2772" s="24">
        <f t="shared" si="1358"/>
        <v>650</v>
      </c>
      <c r="Y2772" s="13">
        <f t="shared" si="1344"/>
        <v>0.31040129405505401</v>
      </c>
      <c r="Z2772" s="24">
        <f t="shared" si="1345"/>
        <v>1782.4029894714556</v>
      </c>
      <c r="AA2772" s="24">
        <f t="shared" si="1346"/>
        <v>16334.304678970217</v>
      </c>
      <c r="AB2772" s="24">
        <f t="shared" si="1359"/>
        <v>869.56076914807215</v>
      </c>
      <c r="AC2772" s="24">
        <f t="shared" si="1360"/>
        <v>725.64866173453618</v>
      </c>
      <c r="AE2772" s="14">
        <f t="shared" si="1361"/>
        <v>229.5</v>
      </c>
      <c r="AF2772" s="24">
        <f t="shared" si="1334"/>
        <v>500</v>
      </c>
      <c r="AG2772" s="3">
        <f t="shared" si="1362"/>
        <v>-1</v>
      </c>
      <c r="AH2772" s="3">
        <f>IF(AC2772&lt;=450,AthetaR30_0,IF(AC2772&gt;=650,AthetaR30_2,(IF(AC2772&lt;=550,AthetaR30_0+(AthetaR30_1-AthetaR30_0)/100*(AC2772-450),AthetaR30_1+(AthetaR30_2-AthetaR30_1)/100*(AC2772-450)))))</f>
        <v>0</v>
      </c>
      <c r="AI2772" s="3">
        <f>IF(AD2772&lt;=450,AthetaR60_0,IF(AD2772&gt;=650,AthetaR60_2,(IF(AD2772&lt;=550,AthetaR60_0+(AthetaR60_1-AthetaR60_0)/100*(AD2772-450),AthetaR60_1+(AthetaR60_2-AthetaR60_1)/100*(AD2772-450)))))</f>
        <v>0.5</v>
      </c>
      <c r="AJ2772" s="3">
        <f>IF(AE2772&lt;=450,AthetaR90_0,IF(AE2772&gt;=650,AthetaR90_2,(IF(AE2772&lt;=550,AthetaR90_0+(AthetaR90_1-AthetaR90_0)/100*(AE2772-450),AthetaR90_1+(AthetaR90_2-AthetaR90_1)/100*(AE2772-450)))))</f>
        <v>1.3</v>
      </c>
      <c r="AK2772" s="3">
        <f>IF(AF2772&lt;=450,AthetaR120_0,IF(AF2772&gt;=650,AthetaR120_2,(IF(AF2772&lt;=550,AthetaR120_0+(AthetaR120_1-AthetaR120_0)/100*(AF2772-450),AthetaR120_1+(AthetaR120_2-AthetaR120_1)/100*(AF2772-450)))))</f>
        <v>1.54</v>
      </c>
      <c r="AL2772" s="24">
        <f t="shared" si="1363"/>
        <v>869.56076914807215</v>
      </c>
      <c r="AM2772" s="14">
        <f t="shared" si="1364"/>
        <v>691.99770613669148</v>
      </c>
    </row>
    <row r="2773" spans="2:39" x14ac:dyDescent="0.25">
      <c r="B2773" s="3">
        <f t="shared" si="1347"/>
        <v>13775</v>
      </c>
      <c r="C2773" s="14">
        <f t="shared" si="1348"/>
        <v>229.58333333333334</v>
      </c>
      <c r="D2773" s="11">
        <f t="shared" si="1349"/>
        <v>1146.1720245270642</v>
      </c>
      <c r="E2773" s="11">
        <f t="shared" si="1335"/>
        <v>1035.2461221314563</v>
      </c>
      <c r="F2773" s="11">
        <f t="shared" si="1350"/>
        <v>569.17537725109526</v>
      </c>
      <c r="G2773" s="11">
        <f t="shared" si="1336"/>
        <v>869.7684059134649</v>
      </c>
      <c r="H2773" s="11">
        <f t="shared" si="1337"/>
        <v>725.72701447013378</v>
      </c>
      <c r="I2773" s="24">
        <f t="shared" si="1351"/>
        <v>569.17537725109526</v>
      </c>
      <c r="J2773" s="12">
        <f t="shared" si="1338"/>
        <v>0.15905474313468701</v>
      </c>
      <c r="K2773" s="24">
        <f t="shared" si="1339"/>
        <v>726.82582903866808</v>
      </c>
      <c r="L2773" s="12">
        <f t="shared" si="1352"/>
        <v>0.13742127324255793</v>
      </c>
      <c r="M2773" s="24">
        <f t="shared" si="1353"/>
        <v>869.7684059134649</v>
      </c>
      <c r="N2773" s="12">
        <f t="shared" si="1340"/>
        <v>0.5722327109328279</v>
      </c>
      <c r="O2773" s="24">
        <f t="shared" si="1341"/>
        <v>673.41539745806722</v>
      </c>
      <c r="P2773" s="12">
        <f t="shared" si="1354"/>
        <v>0.20757070633605648</v>
      </c>
      <c r="Q2773" s="24">
        <f t="shared" si="1355"/>
        <v>725.72701447013378</v>
      </c>
      <c r="R2773" s="12">
        <f t="shared" si="1342"/>
        <v>0.12283684007779368</v>
      </c>
      <c r="S2773" s="24">
        <f t="shared" si="1343"/>
        <v>1725.3999290848776</v>
      </c>
      <c r="T2773" s="12">
        <f t="shared" si="1356"/>
        <v>7.8055426107117187E-2</v>
      </c>
      <c r="W2773" s="24">
        <f t="shared" si="1357"/>
        <v>964.0466054980011</v>
      </c>
      <c r="X2773" s="24">
        <f t="shared" si="1358"/>
        <v>650</v>
      </c>
      <c r="Y2773" s="13">
        <f t="shared" si="1344"/>
        <v>0.31015277943585795</v>
      </c>
      <c r="Z2773" s="24">
        <f t="shared" si="1345"/>
        <v>1779.9879158363808</v>
      </c>
      <c r="AA2773" s="24">
        <f t="shared" si="1346"/>
        <v>16322.215087858271</v>
      </c>
      <c r="AB2773" s="24">
        <f t="shared" si="1359"/>
        <v>869.7684059134649</v>
      </c>
      <c r="AC2773" s="24">
        <f t="shared" si="1360"/>
        <v>725.72701447013378</v>
      </c>
      <c r="AE2773" s="14">
        <f t="shared" si="1361"/>
        <v>229.58333333333334</v>
      </c>
      <c r="AF2773" s="24">
        <f t="shared" si="1334"/>
        <v>500</v>
      </c>
      <c r="AG2773" s="3">
        <f t="shared" si="1362"/>
        <v>-1</v>
      </c>
      <c r="AH2773" s="3">
        <f>IF(AC2773&lt;=450,AthetaR30_0,IF(AC2773&gt;=650,AthetaR30_2,(IF(AC2773&lt;=550,AthetaR30_0+(AthetaR30_1-AthetaR30_0)/100*(AC2773-450),AthetaR30_1+(AthetaR30_2-AthetaR30_1)/100*(AC2773-450)))))</f>
        <v>0</v>
      </c>
      <c r="AI2773" s="3">
        <f>IF(AD2773&lt;=450,AthetaR60_0,IF(AD2773&gt;=650,AthetaR60_2,(IF(AD2773&lt;=550,AthetaR60_0+(AthetaR60_1-AthetaR60_0)/100*(AD2773-450),AthetaR60_1+(AthetaR60_2-AthetaR60_1)/100*(AD2773-450)))))</f>
        <v>0.5</v>
      </c>
      <c r="AJ2773" s="3">
        <f>IF(AE2773&lt;=450,AthetaR90_0,IF(AE2773&gt;=650,AthetaR90_2,(IF(AE2773&lt;=550,AthetaR90_0+(AthetaR90_1-AthetaR90_0)/100*(AE2773-450),AthetaR90_1+(AthetaR90_2-AthetaR90_1)/100*(AE2773-450)))))</f>
        <v>1.3</v>
      </c>
      <c r="AK2773" s="3">
        <f>IF(AF2773&lt;=450,AthetaR120_0,IF(AF2773&gt;=650,AthetaR120_2,(IF(AF2773&lt;=550,AthetaR120_0+(AthetaR120_1-AthetaR120_0)/100*(AF2773-450),AthetaR120_1+(AthetaR120_2-AthetaR120_1)/100*(AF2773-450)))))</f>
        <v>1.54</v>
      </c>
      <c r="AL2773" s="24">
        <f t="shared" si="1363"/>
        <v>869.7684059134649</v>
      </c>
      <c r="AM2773" s="14">
        <f t="shared" si="1364"/>
        <v>692.04989871182738</v>
      </c>
    </row>
    <row r="2774" spans="2:39" x14ac:dyDescent="0.25">
      <c r="B2774" s="3">
        <f t="shared" si="1347"/>
        <v>13780</v>
      </c>
      <c r="C2774" s="14">
        <f t="shared" si="1348"/>
        <v>229.66666666666666</v>
      </c>
      <c r="D2774" s="11">
        <f t="shared" si="1349"/>
        <v>1146.2263704095085</v>
      </c>
      <c r="E2774" s="11">
        <f t="shared" si="1335"/>
        <v>1035.4599204801084</v>
      </c>
      <c r="F2774" s="11">
        <f t="shared" si="1350"/>
        <v>569.31279852433784</v>
      </c>
      <c r="G2774" s="11">
        <f t="shared" si="1336"/>
        <v>869.97597661980092</v>
      </c>
      <c r="H2774" s="11">
        <f t="shared" si="1337"/>
        <v>725.80506989624087</v>
      </c>
      <c r="I2774" s="24">
        <f t="shared" si="1351"/>
        <v>569.31279852433784</v>
      </c>
      <c r="J2774" s="12">
        <f t="shared" si="1338"/>
        <v>0.15902446423088276</v>
      </c>
      <c r="K2774" s="24">
        <f t="shared" si="1339"/>
        <v>726.96421962823126</v>
      </c>
      <c r="L2774" s="12">
        <f t="shared" si="1352"/>
        <v>0.13737684766559913</v>
      </c>
      <c r="M2774" s="24">
        <f t="shared" si="1353"/>
        <v>869.97597661980092</v>
      </c>
      <c r="N2774" s="12">
        <f t="shared" si="1340"/>
        <v>0.57239573689692647</v>
      </c>
      <c r="O2774" s="24">
        <f t="shared" si="1341"/>
        <v>673.22359974307278</v>
      </c>
      <c r="P2774" s="12">
        <f t="shared" si="1354"/>
        <v>0.20750448605255517</v>
      </c>
      <c r="Q2774" s="24">
        <f t="shared" si="1355"/>
        <v>725.80506989624087</v>
      </c>
      <c r="R2774" s="12">
        <f t="shared" si="1342"/>
        <v>0.12235597953173995</v>
      </c>
      <c r="S2774" s="24">
        <f t="shared" si="1343"/>
        <v>1732.1807726140294</v>
      </c>
      <c r="T2774" s="12">
        <f t="shared" si="1356"/>
        <v>7.7757781162323833E-2</v>
      </c>
      <c r="W2774" s="24">
        <f t="shared" si="1357"/>
        <v>964.35675827743694</v>
      </c>
      <c r="X2774" s="24">
        <f t="shared" si="1358"/>
        <v>650</v>
      </c>
      <c r="Y2774" s="13">
        <f t="shared" si="1344"/>
        <v>0.30990487236707298</v>
      </c>
      <c r="Z2774" s="24">
        <f t="shared" si="1345"/>
        <v>1777.5790550667864</v>
      </c>
      <c r="AA2774" s="24">
        <f t="shared" si="1346"/>
        <v>16310.154743827061</v>
      </c>
      <c r="AB2774" s="24">
        <f t="shared" si="1359"/>
        <v>869.97597661980092</v>
      </c>
      <c r="AC2774" s="24">
        <f t="shared" si="1360"/>
        <v>725.80506989624087</v>
      </c>
      <c r="AE2774" s="14">
        <f t="shared" si="1361"/>
        <v>229.66666666666666</v>
      </c>
      <c r="AF2774" s="24">
        <f t="shared" si="1334"/>
        <v>500</v>
      </c>
      <c r="AG2774" s="3">
        <f t="shared" si="1362"/>
        <v>-1</v>
      </c>
      <c r="AH2774" s="3">
        <f>IF(AC2774&lt;=450,AthetaR30_0,IF(AC2774&gt;=650,AthetaR30_2,(IF(AC2774&lt;=550,AthetaR30_0+(AthetaR30_1-AthetaR30_0)/100*(AC2774-450),AthetaR30_1+(AthetaR30_2-AthetaR30_1)/100*(AC2774-450)))))</f>
        <v>0</v>
      </c>
      <c r="AI2774" s="3">
        <f>IF(AD2774&lt;=450,AthetaR60_0,IF(AD2774&gt;=650,AthetaR60_2,(IF(AD2774&lt;=550,AthetaR60_0+(AthetaR60_1-AthetaR60_0)/100*(AD2774-450),AthetaR60_1+(AthetaR60_2-AthetaR60_1)/100*(AD2774-450)))))</f>
        <v>0.5</v>
      </c>
      <c r="AJ2774" s="3">
        <f>IF(AE2774&lt;=450,AthetaR90_0,IF(AE2774&gt;=650,AthetaR90_2,(IF(AE2774&lt;=550,AthetaR90_0+(AthetaR90_1-AthetaR90_0)/100*(AE2774-450),AthetaR90_1+(AthetaR90_2-AthetaR90_1)/100*(AE2774-450)))))</f>
        <v>1.3</v>
      </c>
      <c r="AK2774" s="3">
        <f>IF(AF2774&lt;=450,AthetaR120_0,IF(AF2774&gt;=650,AthetaR120_2,(IF(AF2774&lt;=550,AthetaR120_0+(AthetaR120_1-AthetaR120_0)/100*(AF2774-450),AthetaR120_1+(AthetaR120_2-AthetaR120_1)/100*(AF2774-450)))))</f>
        <v>1.54</v>
      </c>
      <c r="AL2774" s="24">
        <f t="shared" si="1363"/>
        <v>869.97597661980092</v>
      </c>
      <c r="AM2774" s="14">
        <f t="shared" si="1364"/>
        <v>692.10182095640619</v>
      </c>
    </row>
    <row r="2775" spans="2:39" x14ac:dyDescent="0.25">
      <c r="B2775" s="3">
        <f t="shared" si="1347"/>
        <v>13785</v>
      </c>
      <c r="C2775" s="14">
        <f t="shared" si="1348"/>
        <v>229.75</v>
      </c>
      <c r="D2775" s="11">
        <f t="shared" si="1349"/>
        <v>1146.2806965871366</v>
      </c>
      <c r="E2775" s="11">
        <f t="shared" si="1335"/>
        <v>1035.6737188287605</v>
      </c>
      <c r="F2775" s="11">
        <f t="shared" si="1350"/>
        <v>569.4501753720034</v>
      </c>
      <c r="G2775" s="11">
        <f t="shared" si="1336"/>
        <v>870.1834811058535</v>
      </c>
      <c r="H2775" s="11">
        <f t="shared" si="1337"/>
        <v>725.88282767740316</v>
      </c>
      <c r="I2775" s="24">
        <f t="shared" si="1351"/>
        <v>569.4501753720034</v>
      </c>
      <c r="J2775" s="12">
        <f t="shared" si="1338"/>
        <v>0.15899418928739273</v>
      </c>
      <c r="K2775" s="24">
        <f t="shared" si="1339"/>
        <v>727.10264481702075</v>
      </c>
      <c r="L2775" s="12">
        <f t="shared" si="1352"/>
        <v>0.13733243762797692</v>
      </c>
      <c r="M2775" s="24">
        <f t="shared" si="1353"/>
        <v>870.1834811058535</v>
      </c>
      <c r="N2775" s="12">
        <f t="shared" si="1340"/>
        <v>0.57255831728543438</v>
      </c>
      <c r="O2775" s="24">
        <f t="shared" si="1341"/>
        <v>673.03243501610166</v>
      </c>
      <c r="P2775" s="12">
        <f t="shared" si="1354"/>
        <v>0.2074381054852753</v>
      </c>
      <c r="Q2775" s="24">
        <f t="shared" si="1355"/>
        <v>725.88282767740316</v>
      </c>
      <c r="R2775" s="12">
        <f t="shared" si="1342"/>
        <v>0.12187459360629192</v>
      </c>
      <c r="S2775" s="24">
        <f t="shared" si="1343"/>
        <v>1739.0226206119951</v>
      </c>
      <c r="T2775" s="12">
        <f t="shared" si="1356"/>
        <v>7.745980708435371E-2</v>
      </c>
      <c r="W2775" s="24">
        <f t="shared" si="1357"/>
        <v>964.66666314980398</v>
      </c>
      <c r="X2775" s="24">
        <f t="shared" si="1358"/>
        <v>650</v>
      </c>
      <c r="Y2775" s="13">
        <f t="shared" si="1344"/>
        <v>0.30965757214142836</v>
      </c>
      <c r="Z2775" s="24">
        <f t="shared" si="1345"/>
        <v>1775.1763919739119</v>
      </c>
      <c r="AA2775" s="24">
        <f t="shared" si="1346"/>
        <v>16298.123620785178</v>
      </c>
      <c r="AB2775" s="24">
        <f t="shared" si="1359"/>
        <v>870.1834811058535</v>
      </c>
      <c r="AC2775" s="24">
        <f t="shared" si="1360"/>
        <v>725.88282767740316</v>
      </c>
      <c r="AE2775" s="14">
        <f t="shared" si="1361"/>
        <v>229.75</v>
      </c>
      <c r="AF2775" s="24">
        <f t="shared" si="1334"/>
        <v>500</v>
      </c>
      <c r="AG2775" s="3">
        <f t="shared" si="1362"/>
        <v>-1</v>
      </c>
      <c r="AH2775" s="3">
        <f>IF(AC2775&lt;=450,AthetaR30_0,IF(AC2775&gt;=650,AthetaR30_2,(IF(AC2775&lt;=550,AthetaR30_0+(AthetaR30_1-AthetaR30_0)/100*(AC2775-450),AthetaR30_1+(AthetaR30_2-AthetaR30_1)/100*(AC2775-450)))))</f>
        <v>0</v>
      </c>
      <c r="AI2775" s="3">
        <f>IF(AD2775&lt;=450,AthetaR60_0,IF(AD2775&gt;=650,AthetaR60_2,(IF(AD2775&lt;=550,AthetaR60_0+(AthetaR60_1-AthetaR60_0)/100*(AD2775-450),AthetaR60_1+(AthetaR60_2-AthetaR60_1)/100*(AD2775-450)))))</f>
        <v>0.5</v>
      </c>
      <c r="AJ2775" s="3">
        <f>IF(AE2775&lt;=450,AthetaR90_0,IF(AE2775&gt;=650,AthetaR90_2,(IF(AE2775&lt;=550,AthetaR90_0+(AthetaR90_1-AthetaR90_0)/100*(AE2775-450),AthetaR90_1+(AthetaR90_2-AthetaR90_1)/100*(AE2775-450)))))</f>
        <v>1.3</v>
      </c>
      <c r="AK2775" s="3">
        <f>IF(AF2775&lt;=450,AthetaR120_0,IF(AF2775&gt;=650,AthetaR120_2,(IF(AF2775&lt;=550,AthetaR120_0+(AthetaR120_1-AthetaR120_0)/100*(AF2775-450),AthetaR120_1+(AthetaR120_2-AthetaR120_1)/100*(AF2775-450)))))</f>
        <v>1.54</v>
      </c>
      <c r="AL2775" s="24">
        <f t="shared" si="1363"/>
        <v>870.1834811058535</v>
      </c>
      <c r="AM2775" s="14">
        <f t="shared" si="1364"/>
        <v>692.15347253994287</v>
      </c>
    </row>
    <row r="2776" spans="2:39" x14ac:dyDescent="0.25">
      <c r="B2776" s="3">
        <f t="shared" si="1347"/>
        <v>13790</v>
      </c>
      <c r="C2776" s="14">
        <f t="shared" si="1348"/>
        <v>229.83333333333334</v>
      </c>
      <c r="D2776" s="11">
        <f t="shared" si="1349"/>
        <v>1146.3350030742324</v>
      </c>
      <c r="E2776" s="11">
        <f t="shared" si="1335"/>
        <v>1035.8875171774125</v>
      </c>
      <c r="F2776" s="11">
        <f t="shared" si="1350"/>
        <v>569.58750780963135</v>
      </c>
      <c r="G2776" s="11">
        <f t="shared" si="1336"/>
        <v>870.39091921133877</v>
      </c>
      <c r="H2776" s="11">
        <f t="shared" si="1337"/>
        <v>725.96028748448748</v>
      </c>
      <c r="I2776" s="24">
        <f t="shared" si="1351"/>
        <v>569.58750780963135</v>
      </c>
      <c r="J2776" s="12">
        <f t="shared" si="1338"/>
        <v>0.15896391831212778</v>
      </c>
      <c r="K2776" s="24">
        <f t="shared" si="1339"/>
        <v>727.24110457826737</v>
      </c>
      <c r="L2776" s="12">
        <f t="shared" si="1352"/>
        <v>0.13728804313204765</v>
      </c>
      <c r="M2776" s="24">
        <f t="shared" si="1353"/>
        <v>870.39091921133877</v>
      </c>
      <c r="N2776" s="12">
        <f t="shared" si="1340"/>
        <v>0.57272045377273728</v>
      </c>
      <c r="O2776" s="24">
        <f t="shared" si="1341"/>
        <v>672.84190032481274</v>
      </c>
      <c r="P2776" s="12">
        <f t="shared" si="1354"/>
        <v>0.20737156557263856</v>
      </c>
      <c r="Q2776" s="24">
        <f t="shared" si="1355"/>
        <v>725.96028748448748</v>
      </c>
      <c r="R2776" s="12">
        <f t="shared" si="1342"/>
        <v>0.12139269409008509</v>
      </c>
      <c r="S2776" s="24">
        <f t="shared" si="1343"/>
        <v>1745.9261181068589</v>
      </c>
      <c r="T2776" s="12">
        <f t="shared" si="1356"/>
        <v>7.7161510274287165E-2</v>
      </c>
      <c r="W2776" s="24">
        <f t="shared" si="1357"/>
        <v>964.9763207219454</v>
      </c>
      <c r="X2776" s="24">
        <f t="shared" si="1358"/>
        <v>650</v>
      </c>
      <c r="Y2776" s="13">
        <f t="shared" si="1344"/>
        <v>0.30941087804824996</v>
      </c>
      <c r="Z2776" s="24">
        <f t="shared" si="1345"/>
        <v>1772.7799113866781</v>
      </c>
      <c r="AA2776" s="24">
        <f t="shared" si="1346"/>
        <v>16286.121692424887</v>
      </c>
      <c r="AB2776" s="24">
        <f t="shared" si="1359"/>
        <v>870.39091921133877</v>
      </c>
      <c r="AC2776" s="24">
        <f t="shared" si="1360"/>
        <v>725.96028748448748</v>
      </c>
      <c r="AE2776" s="14">
        <f t="shared" si="1361"/>
        <v>229.83333333333334</v>
      </c>
      <c r="AF2776" s="24">
        <f t="shared" si="1334"/>
        <v>500</v>
      </c>
      <c r="AG2776" s="3">
        <f t="shared" si="1362"/>
        <v>-1</v>
      </c>
      <c r="AH2776" s="3">
        <f>IF(AC2776&lt;=450,AthetaR30_0,IF(AC2776&gt;=650,AthetaR30_2,(IF(AC2776&lt;=550,AthetaR30_0+(AthetaR30_1-AthetaR30_0)/100*(AC2776-450),AthetaR30_1+(AthetaR30_2-AthetaR30_1)/100*(AC2776-450)))))</f>
        <v>0</v>
      </c>
      <c r="AI2776" s="3">
        <f>IF(AD2776&lt;=450,AthetaR60_0,IF(AD2776&gt;=650,AthetaR60_2,(IF(AD2776&lt;=550,AthetaR60_0+(AthetaR60_1-AthetaR60_0)/100*(AD2776-450),AthetaR60_1+(AthetaR60_2-AthetaR60_1)/100*(AD2776-450)))))</f>
        <v>0.5</v>
      </c>
      <c r="AJ2776" s="3">
        <f>IF(AE2776&lt;=450,AthetaR90_0,IF(AE2776&gt;=650,AthetaR90_2,(IF(AE2776&lt;=550,AthetaR90_0+(AthetaR90_1-AthetaR90_0)/100*(AE2776-450),AthetaR90_1+(AthetaR90_2-AthetaR90_1)/100*(AE2776-450)))))</f>
        <v>1.3</v>
      </c>
      <c r="AK2776" s="3">
        <f>IF(AF2776&lt;=450,AthetaR120_0,IF(AF2776&gt;=650,AthetaR120_2,(IF(AF2776&lt;=550,AthetaR120_0+(AthetaR120_1-AthetaR120_0)/100*(AF2776-450),AthetaR120_1+(AthetaR120_2-AthetaR120_1)/100*(AF2776-450)))))</f>
        <v>1.54</v>
      </c>
      <c r="AL2776" s="24">
        <f t="shared" si="1363"/>
        <v>870.39091921133877</v>
      </c>
      <c r="AM2776" s="14">
        <f t="shared" si="1364"/>
        <v>692.20485313800918</v>
      </c>
    </row>
    <row r="2777" spans="2:39" x14ac:dyDescent="0.25">
      <c r="B2777" s="3">
        <f t="shared" si="1347"/>
        <v>13795</v>
      </c>
      <c r="C2777" s="14">
        <f t="shared" si="1348"/>
        <v>229.91666666666666</v>
      </c>
      <c r="D2777" s="11">
        <f t="shared" si="1349"/>
        <v>1146.389289885064</v>
      </c>
      <c r="E2777" s="11">
        <f t="shared" si="1335"/>
        <v>1036.1013155260646</v>
      </c>
      <c r="F2777" s="11">
        <f t="shared" si="1350"/>
        <v>569.72479585276335</v>
      </c>
      <c r="G2777" s="11">
        <f t="shared" si="1336"/>
        <v>870.59829077691143</v>
      </c>
      <c r="H2777" s="11">
        <f t="shared" si="1337"/>
        <v>726.0374489947618</v>
      </c>
      <c r="I2777" s="24">
        <f t="shared" si="1351"/>
        <v>569.72479585276335</v>
      </c>
      <c r="J2777" s="12">
        <f t="shared" si="1338"/>
        <v>0.15893365131298828</v>
      </c>
      <c r="K2777" s="24">
        <f t="shared" si="1339"/>
        <v>727.37959888519754</v>
      </c>
      <c r="L2777" s="12">
        <f t="shared" si="1352"/>
        <v>0.13724366418014464</v>
      </c>
      <c r="M2777" s="24">
        <f t="shared" si="1353"/>
        <v>870.59829077691143</v>
      </c>
      <c r="N2777" s="12">
        <f t="shared" si="1340"/>
        <v>0.57288214802546444</v>
      </c>
      <c r="O2777" s="24">
        <f t="shared" si="1341"/>
        <v>672.65199273447911</v>
      </c>
      <c r="P2777" s="12">
        <f t="shared" si="1354"/>
        <v>0.20730486724843153</v>
      </c>
      <c r="Q2777" s="24">
        <f t="shared" si="1355"/>
        <v>726.0374489947618</v>
      </c>
      <c r="R2777" s="12">
        <f t="shared" si="1342"/>
        <v>0.12091029289717409</v>
      </c>
      <c r="S2777" s="24">
        <f t="shared" si="1343"/>
        <v>1752.8919174770203</v>
      </c>
      <c r="T2777" s="12">
        <f t="shared" si="1356"/>
        <v>7.6862897212961703E-2</v>
      </c>
      <c r="W2777" s="24">
        <f t="shared" si="1357"/>
        <v>965.2857315999936</v>
      </c>
      <c r="X2777" s="24">
        <f t="shared" si="1358"/>
        <v>650</v>
      </c>
      <c r="Y2777" s="13">
        <f t="shared" si="1344"/>
        <v>0.30916478937348263</v>
      </c>
      <c r="Z2777" s="24">
        <f t="shared" si="1345"/>
        <v>1770.3895981517746</v>
      </c>
      <c r="AA2777" s="24">
        <f t="shared" si="1346"/>
        <v>16274.148932223368</v>
      </c>
      <c r="AB2777" s="24">
        <f t="shared" si="1359"/>
        <v>870.59829077691143</v>
      </c>
      <c r="AC2777" s="24">
        <f t="shared" si="1360"/>
        <v>726.0374489947618</v>
      </c>
      <c r="AE2777" s="14">
        <f t="shared" si="1361"/>
        <v>229.91666666666666</v>
      </c>
      <c r="AF2777" s="24">
        <f t="shared" si="1334"/>
        <v>500</v>
      </c>
      <c r="AG2777" s="3">
        <f t="shared" si="1362"/>
        <v>-1</v>
      </c>
      <c r="AH2777" s="3">
        <f>IF(AC2777&lt;=450,AthetaR30_0,IF(AC2777&gt;=650,AthetaR30_2,(IF(AC2777&lt;=550,AthetaR30_0+(AthetaR30_1-AthetaR30_0)/100*(AC2777-450),AthetaR30_1+(AthetaR30_2-AthetaR30_1)/100*(AC2777-450)))))</f>
        <v>0</v>
      </c>
      <c r="AI2777" s="3">
        <f>IF(AD2777&lt;=450,AthetaR60_0,IF(AD2777&gt;=650,AthetaR60_2,(IF(AD2777&lt;=550,AthetaR60_0+(AthetaR60_1-AthetaR60_0)/100*(AD2777-450),AthetaR60_1+(AthetaR60_2-AthetaR60_1)/100*(AD2777-450)))))</f>
        <v>0.5</v>
      </c>
      <c r="AJ2777" s="3">
        <f>IF(AE2777&lt;=450,AthetaR90_0,IF(AE2777&gt;=650,AthetaR90_2,(IF(AE2777&lt;=550,AthetaR90_0+(AthetaR90_1-AthetaR90_0)/100*(AE2777-450),AthetaR90_1+(AthetaR90_2-AthetaR90_1)/100*(AE2777-450)))))</f>
        <v>1.3</v>
      </c>
      <c r="AK2777" s="3">
        <f>IF(AF2777&lt;=450,AthetaR120_0,IF(AF2777&gt;=650,AthetaR120_2,(IF(AF2777&lt;=550,AthetaR120_0+(AthetaR120_1-AthetaR120_0)/100*(AF2777-450),AthetaR120_1+(AthetaR120_2-AthetaR120_1)/100*(AF2777-450)))))</f>
        <v>1.54</v>
      </c>
      <c r="AL2777" s="24">
        <f t="shared" si="1363"/>
        <v>870.59829077691143</v>
      </c>
      <c r="AM2777" s="14">
        <f t="shared" si="1364"/>
        <v>692.25596243230973</v>
      </c>
    </row>
    <row r="2778" spans="2:39" x14ac:dyDescent="0.25">
      <c r="B2778" s="3">
        <f t="shared" si="1347"/>
        <v>13800</v>
      </c>
      <c r="C2778" s="14">
        <f t="shared" si="1348"/>
        <v>230</v>
      </c>
      <c r="D2778" s="11">
        <f t="shared" si="1349"/>
        <v>1146.4435570338851</v>
      </c>
      <c r="E2778" s="11">
        <f t="shared" si="1335"/>
        <v>1036.3151138747166</v>
      </c>
      <c r="F2778" s="11">
        <f t="shared" si="1350"/>
        <v>569.86203951694347</v>
      </c>
      <c r="G2778" s="11">
        <f t="shared" si="1336"/>
        <v>870.80559564415989</v>
      </c>
      <c r="H2778" s="11">
        <f t="shared" si="1337"/>
        <v>726.11431189197481</v>
      </c>
      <c r="I2778" s="24">
        <f t="shared" si="1351"/>
        <v>569.86203951694347</v>
      </c>
      <c r="J2778" s="12">
        <f t="shared" si="1338"/>
        <v>0.15890338829786349</v>
      </c>
      <c r="K2778" s="24">
        <f t="shared" si="1339"/>
        <v>727.51812771103528</v>
      </c>
      <c r="L2778" s="12">
        <f t="shared" si="1352"/>
        <v>0.1371993007745673</v>
      </c>
      <c r="M2778" s="24">
        <f t="shared" si="1353"/>
        <v>870.80559564415989</v>
      </c>
      <c r="N2778" s="12">
        <f t="shared" si="1340"/>
        <v>0.57304340170253076</v>
      </c>
      <c r="O2778" s="24">
        <f t="shared" si="1341"/>
        <v>672.46270932786081</v>
      </c>
      <c r="P2778" s="12">
        <f t="shared" si="1354"/>
        <v>0.20723801144179099</v>
      </c>
      <c r="Q2778" s="24">
        <f t="shared" si="1355"/>
        <v>726.11431189197481</v>
      </c>
      <c r="R2778" s="12">
        <f t="shared" si="1342"/>
        <v>0.12042740206650847</v>
      </c>
      <c r="S2778" s="24">
        <f t="shared" si="1343"/>
        <v>1759.9206785361528</v>
      </c>
      <c r="T2778" s="12">
        <f t="shared" si="1356"/>
        <v>7.6563974460825079E-2</v>
      </c>
      <c r="W2778" s="24">
        <f t="shared" si="1357"/>
        <v>965.59489638936702</v>
      </c>
      <c r="X2778" s="24">
        <f t="shared" si="1358"/>
        <v>650</v>
      </c>
      <c r="Y2778" s="13">
        <f t="shared" si="1344"/>
        <v>0.3089193053997194</v>
      </c>
      <c r="Z2778" s="24">
        <f t="shared" si="1345"/>
        <v>1768.0054371337405</v>
      </c>
      <c r="AA2778" s="24">
        <f t="shared" si="1346"/>
        <v>16262.205313444299</v>
      </c>
      <c r="AB2778" s="24">
        <f t="shared" si="1359"/>
        <v>870.80559564415989</v>
      </c>
      <c r="AC2778" s="24">
        <f t="shared" si="1360"/>
        <v>726.11431189197481</v>
      </c>
      <c r="AE2778" s="14">
        <f t="shared" si="1361"/>
        <v>230</v>
      </c>
      <c r="AF2778" s="24">
        <f t="shared" si="1334"/>
        <v>500</v>
      </c>
      <c r="AG2778" s="3">
        <f t="shared" si="1362"/>
        <v>-1</v>
      </c>
      <c r="AH2778" s="3">
        <f>IF(AC2778&lt;=450,AthetaR30_0,IF(AC2778&gt;=650,AthetaR30_2,(IF(AC2778&lt;=550,AthetaR30_0+(AthetaR30_1-AthetaR30_0)/100*(AC2778-450),AthetaR30_1+(AthetaR30_2-AthetaR30_1)/100*(AC2778-450)))))</f>
        <v>0</v>
      </c>
      <c r="AI2778" s="3">
        <f>IF(AD2778&lt;=450,AthetaR60_0,IF(AD2778&gt;=650,AthetaR60_2,(IF(AD2778&lt;=550,AthetaR60_0+(AthetaR60_1-AthetaR60_0)/100*(AD2778-450),AthetaR60_1+(AthetaR60_2-AthetaR60_1)/100*(AD2778-450)))))</f>
        <v>0.5</v>
      </c>
      <c r="AJ2778" s="3">
        <f>IF(AE2778&lt;=450,AthetaR90_0,IF(AE2778&gt;=650,AthetaR90_2,(IF(AE2778&lt;=550,AthetaR90_0+(AthetaR90_1-AthetaR90_0)/100*(AE2778-450),AthetaR90_1+(AthetaR90_2-AthetaR90_1)/100*(AE2778-450)))))</f>
        <v>1.3</v>
      </c>
      <c r="AK2778" s="3">
        <f>IF(AF2778&lt;=450,AthetaR120_0,IF(AF2778&gt;=650,AthetaR120_2,(IF(AF2778&lt;=550,AthetaR120_0+(AthetaR120_1-AthetaR120_0)/100*(AF2778-450),AthetaR120_1+(AthetaR120_2-AthetaR120_1)/100*(AF2778-450)))))</f>
        <v>1.54</v>
      </c>
      <c r="AL2778" s="24">
        <f t="shared" si="1363"/>
        <v>870.80559564415989</v>
      </c>
      <c r="AM2778" s="14">
        <f t="shared" si="1364"/>
        <v>692.30680011075674</v>
      </c>
    </row>
    <row r="2779" spans="2:39" x14ac:dyDescent="0.25">
      <c r="B2779" s="3">
        <f t="shared" si="1347"/>
        <v>13805</v>
      </c>
      <c r="C2779" s="14">
        <f t="shared" si="1348"/>
        <v>230.08333333333334</v>
      </c>
      <c r="D2779" s="11">
        <f t="shared" si="1349"/>
        <v>1146.4978045349326</v>
      </c>
      <c r="E2779" s="11">
        <f t="shared" si="1335"/>
        <v>1036.5289122233687</v>
      </c>
      <c r="F2779" s="11">
        <f t="shared" si="1350"/>
        <v>569.99923881771804</v>
      </c>
      <c r="G2779" s="11">
        <f t="shared" si="1336"/>
        <v>871.01283365560164</v>
      </c>
      <c r="H2779" s="11">
        <f t="shared" si="1337"/>
        <v>726.19087586643559</v>
      </c>
      <c r="I2779" s="24">
        <f t="shared" si="1351"/>
        <v>569.99923881771804</v>
      </c>
      <c r="J2779" s="12">
        <f t="shared" si="1338"/>
        <v>0.15887312927463226</v>
      </c>
      <c r="K2779" s="24">
        <f t="shared" si="1339"/>
        <v>727.65669102899892</v>
      </c>
      <c r="L2779" s="12">
        <f t="shared" si="1352"/>
        <v>0.1371549529176323</v>
      </c>
      <c r="M2779" s="24">
        <f t="shared" si="1353"/>
        <v>871.01283365560164</v>
      </c>
      <c r="N2779" s="12">
        <f t="shared" si="1340"/>
        <v>0.57320421645517594</v>
      </c>
      <c r="O2779" s="24">
        <f t="shared" si="1341"/>
        <v>672.27404720507957</v>
      </c>
      <c r="P2779" s="12">
        <f t="shared" si="1354"/>
        <v>0.20717099907741554</v>
      </c>
      <c r="Q2779" s="24">
        <f t="shared" si="1355"/>
        <v>726.19087586643559</v>
      </c>
      <c r="R2779" s="12">
        <f t="shared" si="1342"/>
        <v>0.11994403376137025</v>
      </c>
      <c r="S2779" s="24">
        <f t="shared" si="1343"/>
        <v>1767.0130686191321</v>
      </c>
      <c r="T2779" s="12">
        <f t="shared" si="1356"/>
        <v>7.6264748657812603E-2</v>
      </c>
      <c r="W2779" s="24">
        <f t="shared" si="1357"/>
        <v>965.90381569476676</v>
      </c>
      <c r="X2779" s="24">
        <f t="shared" si="1358"/>
        <v>650</v>
      </c>
      <c r="Y2779" s="13">
        <f t="shared" si="1344"/>
        <v>0.30867442540622153</v>
      </c>
      <c r="Z2779" s="24">
        <f t="shared" si="1345"/>
        <v>1765.6274132150486</v>
      </c>
      <c r="AA2779" s="24">
        <f t="shared" si="1346"/>
        <v>16250.290809138984</v>
      </c>
      <c r="AB2779" s="24">
        <f t="shared" si="1359"/>
        <v>871.01283365560164</v>
      </c>
      <c r="AC2779" s="24">
        <f t="shared" si="1360"/>
        <v>726.19087586643559</v>
      </c>
      <c r="AE2779" s="14">
        <f t="shared" si="1361"/>
        <v>230.08333333333334</v>
      </c>
      <c r="AF2779" s="24">
        <f t="shared" si="1334"/>
        <v>500</v>
      </c>
      <c r="AG2779" s="3">
        <f t="shared" si="1362"/>
        <v>-1</v>
      </c>
      <c r="AH2779" s="3">
        <f>IF(AC2779&lt;=450,AthetaR30_0,IF(AC2779&gt;=650,AthetaR30_2,(IF(AC2779&lt;=550,AthetaR30_0+(AthetaR30_1-AthetaR30_0)/100*(AC2779-450),AthetaR30_1+(AthetaR30_2-AthetaR30_1)/100*(AC2779-450)))))</f>
        <v>0</v>
      </c>
      <c r="AI2779" s="3">
        <f>IF(AD2779&lt;=450,AthetaR60_0,IF(AD2779&gt;=650,AthetaR60_2,(IF(AD2779&lt;=550,AthetaR60_0+(AthetaR60_1-AthetaR60_0)/100*(AD2779-450),AthetaR60_1+(AthetaR60_2-AthetaR60_1)/100*(AD2779-450)))))</f>
        <v>0.5</v>
      </c>
      <c r="AJ2779" s="3">
        <f>IF(AE2779&lt;=450,AthetaR90_0,IF(AE2779&gt;=650,AthetaR90_2,(IF(AE2779&lt;=550,AthetaR90_0+(AthetaR90_1-AthetaR90_0)/100*(AE2779-450),AthetaR90_1+(AthetaR90_2-AthetaR90_1)/100*(AE2779-450)))))</f>
        <v>1.3</v>
      </c>
      <c r="AK2779" s="3">
        <f>IF(AF2779&lt;=450,AthetaR120_0,IF(AF2779&gt;=650,AthetaR120_2,(IF(AF2779&lt;=550,AthetaR120_0+(AthetaR120_1-AthetaR120_0)/100*(AF2779-450),AthetaR120_1+(AthetaR120_2-AthetaR120_1)/100*(AF2779-450)))))</f>
        <v>1.54</v>
      </c>
      <c r="AL2779" s="24">
        <f t="shared" si="1363"/>
        <v>871.01283365560164</v>
      </c>
      <c r="AM2779" s="14">
        <f t="shared" si="1364"/>
        <v>692.35736586754581</v>
      </c>
    </row>
    <row r="2780" spans="2:39" x14ac:dyDescent="0.25">
      <c r="B2780" s="3">
        <f t="shared" si="1347"/>
        <v>13810</v>
      </c>
      <c r="C2780" s="14">
        <f t="shared" si="1348"/>
        <v>230.16666666666666</v>
      </c>
      <c r="D2780" s="11">
        <f t="shared" si="1349"/>
        <v>1146.5520324024287</v>
      </c>
      <c r="E2780" s="11">
        <f t="shared" si="1335"/>
        <v>1036.7427105720208</v>
      </c>
      <c r="F2780" s="11">
        <f t="shared" si="1350"/>
        <v>570.13639377063566</v>
      </c>
      <c r="G2780" s="11">
        <f t="shared" si="1336"/>
        <v>871.22000465467909</v>
      </c>
      <c r="H2780" s="11">
        <f t="shared" si="1337"/>
        <v>726.26714061509335</v>
      </c>
      <c r="I2780" s="24">
        <f t="shared" si="1351"/>
        <v>570.13639377063566</v>
      </c>
      <c r="J2780" s="12">
        <f t="shared" si="1338"/>
        <v>0.15884287425116225</v>
      </c>
      <c r="K2780" s="24">
        <f t="shared" si="1339"/>
        <v>727.79528881230499</v>
      </c>
      <c r="L2780" s="12">
        <f t="shared" si="1352"/>
        <v>0.13711062061161136</v>
      </c>
      <c r="M2780" s="24">
        <f t="shared" si="1353"/>
        <v>871.22000465467909</v>
      </c>
      <c r="N2780" s="12">
        <f t="shared" si="1340"/>
        <v>0.57336459392700623</v>
      </c>
      <c r="O2780" s="24">
        <f t="shared" si="1341"/>
        <v>672.0860034834933</v>
      </c>
      <c r="P2780" s="12">
        <f t="shared" si="1354"/>
        <v>0.20710383107536282</v>
      </c>
      <c r="Q2780" s="24">
        <f t="shared" si="1355"/>
        <v>726.26714061509335</v>
      </c>
      <c r="R2780" s="12">
        <f t="shared" si="1342"/>
        <v>0.11946020026877474</v>
      </c>
      <c r="S2780" s="24">
        <f t="shared" si="1343"/>
        <v>1774.1697626689363</v>
      </c>
      <c r="T2780" s="12">
        <f t="shared" si="1356"/>
        <v>7.5965226523117255E-2</v>
      </c>
      <c r="W2780" s="24">
        <f t="shared" si="1357"/>
        <v>966.21249012017302</v>
      </c>
      <c r="X2780" s="24">
        <f t="shared" si="1358"/>
        <v>650</v>
      </c>
      <c r="Y2780" s="13">
        <f t="shared" si="1344"/>
        <v>0.30843014866894752</v>
      </c>
      <c r="Z2780" s="24">
        <f t="shared" si="1345"/>
        <v>1763.2555112961938</v>
      </c>
      <c r="AA2780" s="24">
        <f t="shared" si="1346"/>
        <v>16238.405392147924</v>
      </c>
      <c r="AB2780" s="24">
        <f t="shared" si="1359"/>
        <v>871.22000465467909</v>
      </c>
      <c r="AC2780" s="24">
        <f t="shared" si="1360"/>
        <v>726.26714061509335</v>
      </c>
      <c r="AE2780" s="14">
        <f t="shared" si="1361"/>
        <v>230.16666666666666</v>
      </c>
      <c r="AF2780" s="24">
        <f t="shared" si="1334"/>
        <v>500</v>
      </c>
      <c r="AG2780" s="3">
        <f t="shared" si="1362"/>
        <v>-1</v>
      </c>
      <c r="AH2780" s="3">
        <f>IF(AC2780&lt;=450,AthetaR30_0,IF(AC2780&gt;=650,AthetaR30_2,(IF(AC2780&lt;=550,AthetaR30_0+(AthetaR30_1-AthetaR30_0)/100*(AC2780-450),AthetaR30_1+(AthetaR30_2-AthetaR30_1)/100*(AC2780-450)))))</f>
        <v>0</v>
      </c>
      <c r="AI2780" s="3">
        <f>IF(AD2780&lt;=450,AthetaR60_0,IF(AD2780&gt;=650,AthetaR60_2,(IF(AD2780&lt;=550,AthetaR60_0+(AthetaR60_1-AthetaR60_0)/100*(AD2780-450),AthetaR60_1+(AthetaR60_2-AthetaR60_1)/100*(AD2780-450)))))</f>
        <v>0.5</v>
      </c>
      <c r="AJ2780" s="3">
        <f>IF(AE2780&lt;=450,AthetaR90_0,IF(AE2780&gt;=650,AthetaR90_2,(IF(AE2780&lt;=550,AthetaR90_0+(AthetaR90_1-AthetaR90_0)/100*(AE2780-450),AthetaR90_1+(AthetaR90_2-AthetaR90_1)/100*(AE2780-450)))))</f>
        <v>1.3</v>
      </c>
      <c r="AK2780" s="3">
        <f>IF(AF2780&lt;=450,AthetaR120_0,IF(AF2780&gt;=650,AthetaR120_2,(IF(AF2780&lt;=550,AthetaR120_0+(AthetaR120_1-AthetaR120_0)/100*(AF2780-450),AthetaR120_1+(AthetaR120_2-AthetaR120_1)/100*(AF2780-450)))))</f>
        <v>1.54</v>
      </c>
      <c r="AL2780" s="24">
        <f t="shared" si="1363"/>
        <v>871.22000465467909</v>
      </c>
      <c r="AM2780" s="14">
        <f t="shared" si="1364"/>
        <v>692.40765940323138</v>
      </c>
    </row>
    <row r="2781" spans="2:39" x14ac:dyDescent="0.25">
      <c r="B2781" s="3">
        <f t="shared" si="1347"/>
        <v>13815</v>
      </c>
      <c r="C2781" s="14">
        <f t="shared" si="1348"/>
        <v>230.25</v>
      </c>
      <c r="D2781" s="11">
        <f t="shared" si="1349"/>
        <v>1146.6062406505805</v>
      </c>
      <c r="E2781" s="11">
        <f t="shared" si="1335"/>
        <v>1036.9565089206728</v>
      </c>
      <c r="F2781" s="11">
        <f t="shared" si="1350"/>
        <v>570.27350439124723</v>
      </c>
      <c r="G2781" s="11">
        <f t="shared" si="1336"/>
        <v>871.4271084857545</v>
      </c>
      <c r="H2781" s="11">
        <f t="shared" si="1337"/>
        <v>726.34310584161642</v>
      </c>
      <c r="I2781" s="24">
        <f t="shared" si="1351"/>
        <v>570.27350439124723</v>
      </c>
      <c r="J2781" s="12">
        <f t="shared" si="1338"/>
        <v>0.15881262323531062</v>
      </c>
      <c r="K2781" s="24">
        <f t="shared" si="1339"/>
        <v>727.93392103416545</v>
      </c>
      <c r="L2781" s="12">
        <f t="shared" si="1352"/>
        <v>0.13706630385876803</v>
      </c>
      <c r="M2781" s="24">
        <f t="shared" si="1353"/>
        <v>871.4271084857545</v>
      </c>
      <c r="N2781" s="12">
        <f t="shared" si="1340"/>
        <v>0.57352453575403406</v>
      </c>
      <c r="O2781" s="24">
        <f t="shared" si="1341"/>
        <v>671.89857529757319</v>
      </c>
      <c r="P2781" s="12">
        <f t="shared" si="1354"/>
        <v>0.20703650835120857</v>
      </c>
      <c r="Q2781" s="24">
        <f t="shared" si="1355"/>
        <v>726.34310584161642</v>
      </c>
      <c r="R2781" s="12">
        <f t="shared" si="1342"/>
        <v>0.11897591399883693</v>
      </c>
      <c r="S2781" s="24">
        <f t="shared" si="1343"/>
        <v>1781.3914433244663</v>
      </c>
      <c r="T2781" s="12">
        <f t="shared" si="1356"/>
        <v>7.5665414855014532E-2</v>
      </c>
      <c r="W2781" s="24">
        <f t="shared" si="1357"/>
        <v>966.52092026884202</v>
      </c>
      <c r="X2781" s="24">
        <f t="shared" si="1358"/>
        <v>650</v>
      </c>
      <c r="Y2781" s="13">
        <f t="shared" si="1344"/>
        <v>0.3081864744605764</v>
      </c>
      <c r="Z2781" s="24">
        <f t="shared" si="1345"/>
        <v>1760.8897162957703</v>
      </c>
      <c r="AA2781" s="24">
        <f t="shared" si="1346"/>
        <v>16226.549035102114</v>
      </c>
      <c r="AB2781" s="24">
        <f t="shared" si="1359"/>
        <v>871.4271084857545</v>
      </c>
      <c r="AC2781" s="24">
        <f t="shared" si="1360"/>
        <v>726.34310584161642</v>
      </c>
      <c r="AE2781" s="14">
        <f t="shared" si="1361"/>
        <v>230.25</v>
      </c>
      <c r="AF2781" s="24">
        <f t="shared" si="1334"/>
        <v>500</v>
      </c>
      <c r="AG2781" s="3">
        <f t="shared" si="1362"/>
        <v>-1</v>
      </c>
      <c r="AH2781" s="3">
        <f>IF(AC2781&lt;=450,AthetaR30_0,IF(AC2781&gt;=650,AthetaR30_2,(IF(AC2781&lt;=550,AthetaR30_0+(AthetaR30_1-AthetaR30_0)/100*(AC2781-450),AthetaR30_1+(AthetaR30_2-AthetaR30_1)/100*(AC2781-450)))))</f>
        <v>0</v>
      </c>
      <c r="AI2781" s="3">
        <f>IF(AD2781&lt;=450,AthetaR60_0,IF(AD2781&gt;=650,AthetaR60_2,(IF(AD2781&lt;=550,AthetaR60_0+(AthetaR60_1-AthetaR60_0)/100*(AD2781-450),AthetaR60_1+(AthetaR60_2-AthetaR60_1)/100*(AD2781-450)))))</f>
        <v>0.5</v>
      </c>
      <c r="AJ2781" s="3">
        <f>IF(AE2781&lt;=450,AthetaR90_0,IF(AE2781&gt;=650,AthetaR90_2,(IF(AE2781&lt;=550,AthetaR90_0+(AthetaR90_1-AthetaR90_0)/100*(AE2781-450),AthetaR90_1+(AthetaR90_2-AthetaR90_1)/100*(AE2781-450)))))</f>
        <v>1.3</v>
      </c>
      <c r="AK2781" s="3">
        <f>IF(AF2781&lt;=450,AthetaR120_0,IF(AF2781&gt;=650,AthetaR120_2,(IF(AF2781&lt;=550,AthetaR120_0+(AthetaR120_1-AthetaR120_0)/100*(AF2781-450),AthetaR120_1+(AthetaR120_2-AthetaR120_1)/100*(AF2781-450)))))</f>
        <v>1.54</v>
      </c>
      <c r="AL2781" s="24">
        <f t="shared" si="1363"/>
        <v>871.4271084857545</v>
      </c>
      <c r="AM2781" s="14">
        <f t="shared" si="1364"/>
        <v>692.4576804248004</v>
      </c>
    </row>
    <row r="2782" spans="2:39" x14ac:dyDescent="0.25">
      <c r="B2782" s="3">
        <f t="shared" si="1347"/>
        <v>13820</v>
      </c>
      <c r="C2782" s="14">
        <f t="shared" si="1348"/>
        <v>230.33333333333334</v>
      </c>
      <c r="D2782" s="11">
        <f t="shared" si="1349"/>
        <v>1146.6604292935783</v>
      </c>
      <c r="E2782" s="11">
        <f t="shared" si="1335"/>
        <v>1037.1703072693249</v>
      </c>
      <c r="F2782" s="11">
        <f t="shared" si="1350"/>
        <v>570.410570695106</v>
      </c>
      <c r="G2782" s="11">
        <f t="shared" si="1336"/>
        <v>871.63414499410567</v>
      </c>
      <c r="H2782" s="11">
        <f t="shared" si="1337"/>
        <v>726.41877125647147</v>
      </c>
      <c r="I2782" s="24">
        <f t="shared" si="1351"/>
        <v>570.410570695106</v>
      </c>
      <c r="J2782" s="12">
        <f t="shared" si="1338"/>
        <v>0.15878237623492367</v>
      </c>
      <c r="K2782" s="24">
        <f t="shared" si="1339"/>
        <v>728.07258766778864</v>
      </c>
      <c r="L2782" s="12">
        <f t="shared" si="1352"/>
        <v>0.13702200266137166</v>
      </c>
      <c r="M2782" s="24">
        <f t="shared" si="1353"/>
        <v>871.63414499410567</v>
      </c>
      <c r="N2782" s="12">
        <f t="shared" si="1340"/>
        <v>0.5736840435647188</v>
      </c>
      <c r="O2782" s="24">
        <f t="shared" si="1341"/>
        <v>671.71175979878058</v>
      </c>
      <c r="P2782" s="12">
        <f t="shared" si="1354"/>
        <v>0.20696903181612325</v>
      </c>
      <c r="Q2782" s="24">
        <f t="shared" si="1355"/>
        <v>726.41877125647147</v>
      </c>
      <c r="R2782" s="12">
        <f t="shared" si="1342"/>
        <v>0.11849118748409876</v>
      </c>
      <c r="S2782" s="24">
        <f t="shared" si="1343"/>
        <v>1788.6788010093821</v>
      </c>
      <c r="T2782" s="12">
        <f t="shared" si="1356"/>
        <v>7.5365320530646249E-2</v>
      </c>
      <c r="W2782" s="24">
        <f t="shared" si="1357"/>
        <v>966.82910674330265</v>
      </c>
      <c r="X2782" s="24">
        <f t="shared" si="1358"/>
        <v>650</v>
      </c>
      <c r="Y2782" s="13">
        <f t="shared" si="1344"/>
        <v>0.30794340205053122</v>
      </c>
      <c r="Z2782" s="24">
        <f t="shared" si="1345"/>
        <v>1758.5300131505562</v>
      </c>
      <c r="AA2782" s="24">
        <f t="shared" si="1346"/>
        <v>16214.721710424332</v>
      </c>
      <c r="AB2782" s="24">
        <f t="shared" si="1359"/>
        <v>871.63414499410567</v>
      </c>
      <c r="AC2782" s="24">
        <f t="shared" si="1360"/>
        <v>726.41877125647147</v>
      </c>
      <c r="AE2782" s="14">
        <f t="shared" si="1361"/>
        <v>230.33333333333334</v>
      </c>
      <c r="AF2782" s="24">
        <f t="shared" si="1334"/>
        <v>500</v>
      </c>
      <c r="AG2782" s="3">
        <f t="shared" si="1362"/>
        <v>-1</v>
      </c>
      <c r="AH2782" s="3">
        <f>IF(AC2782&lt;=450,AthetaR30_0,IF(AC2782&gt;=650,AthetaR30_2,(IF(AC2782&lt;=550,AthetaR30_0+(AthetaR30_1-AthetaR30_0)/100*(AC2782-450),AthetaR30_1+(AthetaR30_2-AthetaR30_1)/100*(AC2782-450)))))</f>
        <v>0</v>
      </c>
      <c r="AI2782" s="3">
        <f>IF(AD2782&lt;=450,AthetaR60_0,IF(AD2782&gt;=650,AthetaR60_2,(IF(AD2782&lt;=550,AthetaR60_0+(AthetaR60_1-AthetaR60_0)/100*(AD2782-450),AthetaR60_1+(AthetaR60_2-AthetaR60_1)/100*(AD2782-450)))))</f>
        <v>0.5</v>
      </c>
      <c r="AJ2782" s="3">
        <f>IF(AE2782&lt;=450,AthetaR90_0,IF(AE2782&gt;=650,AthetaR90_2,(IF(AE2782&lt;=550,AthetaR90_0+(AthetaR90_1-AthetaR90_0)/100*(AE2782-450),AthetaR90_1+(AthetaR90_2-AthetaR90_1)/100*(AE2782-450)))))</f>
        <v>1.3</v>
      </c>
      <c r="AK2782" s="3">
        <f>IF(AF2782&lt;=450,AthetaR120_0,IF(AF2782&gt;=650,AthetaR120_2,(IF(AF2782&lt;=550,AthetaR120_0+(AthetaR120_1-AthetaR120_0)/100*(AF2782-450),AthetaR120_1+(AthetaR120_2-AthetaR120_1)/100*(AF2782-450)))))</f>
        <v>1.54</v>
      </c>
      <c r="AL2782" s="24">
        <f t="shared" si="1363"/>
        <v>871.63414499410567</v>
      </c>
      <c r="AM2782" s="14">
        <f t="shared" si="1364"/>
        <v>692.50742864574886</v>
      </c>
    </row>
    <row r="2783" spans="2:39" x14ac:dyDescent="0.25">
      <c r="B2783" s="3">
        <f t="shared" si="1347"/>
        <v>13825</v>
      </c>
      <c r="C2783" s="14">
        <f t="shared" si="1348"/>
        <v>230.41666666666666</v>
      </c>
      <c r="D2783" s="11">
        <f t="shared" si="1349"/>
        <v>1146.7145983455989</v>
      </c>
      <c r="E2783" s="11">
        <f t="shared" si="1335"/>
        <v>1037.384105617977</v>
      </c>
      <c r="F2783" s="11">
        <f t="shared" si="1350"/>
        <v>570.54759269776741</v>
      </c>
      <c r="G2783" s="11">
        <f t="shared" si="1336"/>
        <v>871.8411140259218</v>
      </c>
      <c r="H2783" s="11">
        <f t="shared" si="1337"/>
        <v>726.49413657700211</v>
      </c>
      <c r="I2783" s="24">
        <f t="shared" si="1351"/>
        <v>570.54759269776741</v>
      </c>
      <c r="J2783" s="12">
        <f t="shared" si="1338"/>
        <v>0.15875213325783682</v>
      </c>
      <c r="K2783" s="24">
        <f t="shared" si="1339"/>
        <v>728.21128868637993</v>
      </c>
      <c r="L2783" s="12">
        <f t="shared" si="1352"/>
        <v>0.13697771702162923</v>
      </c>
      <c r="M2783" s="24">
        <f t="shared" si="1353"/>
        <v>871.8411140259218</v>
      </c>
      <c r="N2783" s="12">
        <f t="shared" si="1340"/>
        <v>0.57384311898000595</v>
      </c>
      <c r="O2783" s="24">
        <f t="shared" si="1341"/>
        <v>671.52555415544521</v>
      </c>
      <c r="P2783" s="12">
        <f t="shared" si="1354"/>
        <v>0.20690140237664362</v>
      </c>
      <c r="Q2783" s="24">
        <f t="shared" si="1355"/>
        <v>726.49413657700211</v>
      </c>
      <c r="R2783" s="12">
        <f t="shared" si="1342"/>
        <v>0.11800603337882151</v>
      </c>
      <c r="S2783" s="24">
        <f t="shared" si="1343"/>
        <v>1796.0325340218828</v>
      </c>
      <c r="T2783" s="12">
        <f t="shared" si="1356"/>
        <v>7.5064950505722677E-2</v>
      </c>
      <c r="W2783" s="24">
        <f t="shared" si="1357"/>
        <v>967.13705014535321</v>
      </c>
      <c r="X2783" s="24">
        <f t="shared" si="1358"/>
        <v>650</v>
      </c>
      <c r="Y2783" s="13">
        <f t="shared" si="1344"/>
        <v>0.30770093070500637</v>
      </c>
      <c r="Z2783" s="24">
        <f t="shared" si="1345"/>
        <v>1756.1763868155936</v>
      </c>
      <c r="AA2783" s="24">
        <f t="shared" si="1346"/>
        <v>16202.923390330658</v>
      </c>
      <c r="AB2783" s="24">
        <f t="shared" si="1359"/>
        <v>871.8411140259218</v>
      </c>
      <c r="AC2783" s="24">
        <f t="shared" si="1360"/>
        <v>726.49413657700211</v>
      </c>
      <c r="AE2783" s="14">
        <f t="shared" si="1361"/>
        <v>230.41666666666666</v>
      </c>
      <c r="AF2783" s="24">
        <f t="shared" si="1334"/>
        <v>500</v>
      </c>
      <c r="AG2783" s="3">
        <f t="shared" si="1362"/>
        <v>-1</v>
      </c>
      <c r="AH2783" s="3">
        <f>IF(AC2783&lt;=450,AthetaR30_0,IF(AC2783&gt;=650,AthetaR30_2,(IF(AC2783&lt;=550,AthetaR30_0+(AthetaR30_1-AthetaR30_0)/100*(AC2783-450),AthetaR30_1+(AthetaR30_2-AthetaR30_1)/100*(AC2783-450)))))</f>
        <v>0</v>
      </c>
      <c r="AI2783" s="3">
        <f>IF(AD2783&lt;=450,AthetaR60_0,IF(AD2783&gt;=650,AthetaR60_2,(IF(AD2783&lt;=550,AthetaR60_0+(AthetaR60_1-AthetaR60_0)/100*(AD2783-450),AthetaR60_1+(AthetaR60_2-AthetaR60_1)/100*(AD2783-450)))))</f>
        <v>0.5</v>
      </c>
      <c r="AJ2783" s="3">
        <f>IF(AE2783&lt;=450,AthetaR90_0,IF(AE2783&gt;=650,AthetaR90_2,(IF(AE2783&lt;=550,AthetaR90_0+(AthetaR90_1-AthetaR90_0)/100*(AE2783-450),AthetaR90_1+(AthetaR90_2-AthetaR90_1)/100*(AE2783-450)))))</f>
        <v>1.3</v>
      </c>
      <c r="AK2783" s="3">
        <f>IF(AF2783&lt;=450,AthetaR120_0,IF(AF2783&gt;=650,AthetaR120_2,(IF(AF2783&lt;=550,AthetaR120_0+(AthetaR120_1-AthetaR120_0)/100*(AF2783-450),AthetaR120_1+(AthetaR120_2-AthetaR120_1)/100*(AF2783-450)))))</f>
        <v>1.54</v>
      </c>
      <c r="AL2783" s="24">
        <f t="shared" si="1363"/>
        <v>871.8411140259218</v>
      </c>
      <c r="AM2783" s="14">
        <f t="shared" si="1364"/>
        <v>692.55690378615452</v>
      </c>
    </row>
    <row r="2784" spans="2:39" x14ac:dyDescent="0.25">
      <c r="B2784" s="3">
        <f t="shared" si="1347"/>
        <v>13830</v>
      </c>
      <c r="C2784" s="14">
        <f t="shared" si="1348"/>
        <v>230.5</v>
      </c>
      <c r="D2784" s="11">
        <f t="shared" si="1349"/>
        <v>1146.7687478208022</v>
      </c>
      <c r="E2784" s="11">
        <f t="shared" si="1335"/>
        <v>1037.597903966629</v>
      </c>
      <c r="F2784" s="11">
        <f t="shared" si="1350"/>
        <v>570.68457041478905</v>
      </c>
      <c r="G2784" s="11">
        <f t="shared" si="1336"/>
        <v>872.04801542829841</v>
      </c>
      <c r="H2784" s="11">
        <f t="shared" si="1337"/>
        <v>726.56920152750786</v>
      </c>
      <c r="I2784" s="24">
        <f t="shared" si="1351"/>
        <v>570.68457041478905</v>
      </c>
      <c r="J2784" s="12">
        <f t="shared" si="1338"/>
        <v>0.15872189431187469</v>
      </c>
      <c r="K2784" s="24">
        <f t="shared" si="1339"/>
        <v>728.35002406314106</v>
      </c>
      <c r="L2784" s="12">
        <f t="shared" si="1352"/>
        <v>0.13693344694178256</v>
      </c>
      <c r="M2784" s="24">
        <f t="shared" si="1353"/>
        <v>872.04801542829841</v>
      </c>
      <c r="N2784" s="12">
        <f t="shared" si="1340"/>
        <v>0.57400176361336697</v>
      </c>
      <c r="O2784" s="24">
        <f t="shared" si="1341"/>
        <v>671.33995555264494</v>
      </c>
      <c r="P2784" s="12">
        <f t="shared" si="1354"/>
        <v>0.20683362093505703</v>
      </c>
      <c r="Q2784" s="24">
        <f t="shared" si="1355"/>
        <v>726.56920152750786</v>
      </c>
      <c r="R2784" s="12">
        <f t="shared" si="1342"/>
        <v>0.11752046445823605</v>
      </c>
      <c r="S2784" s="24">
        <f t="shared" si="1343"/>
        <v>1803.4533486255491</v>
      </c>
      <c r="T2784" s="12">
        <f t="shared" si="1356"/>
        <v>7.476431181432297E-2</v>
      </c>
      <c r="W2784" s="24">
        <f t="shared" si="1357"/>
        <v>967.4447510760582</v>
      </c>
      <c r="X2784" s="24">
        <f t="shared" si="1358"/>
        <v>650</v>
      </c>
      <c r="Y2784" s="13">
        <f t="shared" si="1344"/>
        <v>0.3074590596869895</v>
      </c>
      <c r="Z2784" s="24">
        <f t="shared" si="1345"/>
        <v>1753.8288222642705</v>
      </c>
      <c r="AA2784" s="24">
        <f t="shared" si="1346"/>
        <v>16191.154046831643</v>
      </c>
      <c r="AB2784" s="24">
        <f t="shared" si="1359"/>
        <v>872.04801542829841</v>
      </c>
      <c r="AC2784" s="24">
        <f t="shared" si="1360"/>
        <v>726.56920152750786</v>
      </c>
      <c r="AE2784" s="14">
        <f t="shared" si="1361"/>
        <v>230.5</v>
      </c>
      <c r="AF2784" s="24">
        <f t="shared" si="1334"/>
        <v>500</v>
      </c>
      <c r="AG2784" s="3">
        <f t="shared" si="1362"/>
        <v>-1</v>
      </c>
      <c r="AH2784" s="3">
        <f>IF(AC2784&lt;=450,AthetaR30_0,IF(AC2784&gt;=650,AthetaR30_2,(IF(AC2784&lt;=550,AthetaR30_0+(AthetaR30_1-AthetaR30_0)/100*(AC2784-450),AthetaR30_1+(AthetaR30_2-AthetaR30_1)/100*(AC2784-450)))))</f>
        <v>0</v>
      </c>
      <c r="AI2784" s="3">
        <f>IF(AD2784&lt;=450,AthetaR60_0,IF(AD2784&gt;=650,AthetaR60_2,(IF(AD2784&lt;=550,AthetaR60_0+(AthetaR60_1-AthetaR60_0)/100*(AD2784-450),AthetaR60_1+(AthetaR60_2-AthetaR60_1)/100*(AD2784-450)))))</f>
        <v>0.5</v>
      </c>
      <c r="AJ2784" s="3">
        <f>IF(AE2784&lt;=450,AthetaR90_0,IF(AE2784&gt;=650,AthetaR90_2,(IF(AE2784&lt;=550,AthetaR90_0+(AthetaR90_1-AthetaR90_0)/100*(AE2784-450),AthetaR90_1+(AthetaR90_2-AthetaR90_1)/100*(AE2784-450)))))</f>
        <v>1.3</v>
      </c>
      <c r="AK2784" s="3">
        <f>IF(AF2784&lt;=450,AthetaR120_0,IF(AF2784&gt;=650,AthetaR120_2,(IF(AF2784&lt;=550,AthetaR120_0+(AthetaR120_1-AthetaR120_0)/100*(AF2784-450),AthetaR120_1+(AthetaR120_2-AthetaR120_1)/100*(AF2784-450)))))</f>
        <v>1.54</v>
      </c>
      <c r="AL2784" s="24">
        <f t="shared" si="1363"/>
        <v>872.04801542829841</v>
      </c>
      <c r="AM2784" s="14">
        <f t="shared" si="1364"/>
        <v>692.6061055727522</v>
      </c>
    </row>
    <row r="2785" spans="2:39" x14ac:dyDescent="0.25">
      <c r="B2785" s="3">
        <f t="shared" si="1347"/>
        <v>13835</v>
      </c>
      <c r="C2785" s="14">
        <f t="shared" si="1348"/>
        <v>230.58333333333334</v>
      </c>
      <c r="D2785" s="11">
        <f t="shared" si="1349"/>
        <v>1146.8228777333334</v>
      </c>
      <c r="E2785" s="11">
        <f t="shared" si="1335"/>
        <v>1037.8117023152813</v>
      </c>
      <c r="F2785" s="11">
        <f t="shared" si="1350"/>
        <v>570.82150386173089</v>
      </c>
      <c r="G2785" s="11">
        <f t="shared" si="1336"/>
        <v>872.25484904923348</v>
      </c>
      <c r="H2785" s="11">
        <f t="shared" si="1337"/>
        <v>726.64396583932216</v>
      </c>
      <c r="I2785" s="24">
        <f t="shared" si="1351"/>
        <v>570.82150386173089</v>
      </c>
      <c r="J2785" s="12">
        <f t="shared" si="1338"/>
        <v>0.15869165940485119</v>
      </c>
      <c r="K2785" s="24">
        <f t="shared" si="1339"/>
        <v>728.48879377127025</v>
      </c>
      <c r="L2785" s="12">
        <f t="shared" si="1352"/>
        <v>0.13688919242402542</v>
      </c>
      <c r="M2785" s="24">
        <f t="shared" si="1353"/>
        <v>872.25484904923348</v>
      </c>
      <c r="N2785" s="12">
        <f t="shared" si="1340"/>
        <v>0.57415997907083871</v>
      </c>
      <c r="O2785" s="24">
        <f t="shared" si="1341"/>
        <v>671.15496119208592</v>
      </c>
      <c r="P2785" s="12">
        <f t="shared" si="1354"/>
        <v>0.20676568838911763</v>
      </c>
      <c r="Q2785" s="24">
        <f t="shared" si="1355"/>
        <v>726.64396583932216</v>
      </c>
      <c r="R2785" s="12">
        <f t="shared" si="1342"/>
        <v>0.11703449361776005</v>
      </c>
      <c r="S2785" s="24">
        <f t="shared" si="1343"/>
        <v>1810.9419591411229</v>
      </c>
      <c r="T2785" s="12">
        <f t="shared" si="1356"/>
        <v>7.4463411568541388E-2</v>
      </c>
      <c r="W2785" s="24">
        <f t="shared" si="1357"/>
        <v>967.75221013574514</v>
      </c>
      <c r="X2785" s="24">
        <f t="shared" si="1358"/>
        <v>650</v>
      </c>
      <c r="Y2785" s="13">
        <f t="shared" si="1344"/>
        <v>0.30721778825629076</v>
      </c>
      <c r="Z2785" s="24">
        <f t="shared" si="1345"/>
        <v>1751.4873044884041</v>
      </c>
      <c r="AA2785" s="24">
        <f t="shared" si="1346"/>
        <v>16179.413651733976</v>
      </c>
      <c r="AB2785" s="24">
        <f t="shared" si="1359"/>
        <v>872.25484904923348</v>
      </c>
      <c r="AC2785" s="24">
        <f t="shared" si="1360"/>
        <v>726.64396583932216</v>
      </c>
      <c r="AE2785" s="14">
        <f t="shared" si="1361"/>
        <v>230.58333333333334</v>
      </c>
      <c r="AF2785" s="24">
        <f t="shared" si="1334"/>
        <v>500</v>
      </c>
      <c r="AG2785" s="3">
        <f t="shared" si="1362"/>
        <v>-1</v>
      </c>
      <c r="AH2785" s="3">
        <f>IF(AC2785&lt;=450,AthetaR30_0,IF(AC2785&gt;=650,AthetaR30_2,(IF(AC2785&lt;=550,AthetaR30_0+(AthetaR30_1-AthetaR30_0)/100*(AC2785-450),AthetaR30_1+(AthetaR30_2-AthetaR30_1)/100*(AC2785-450)))))</f>
        <v>0</v>
      </c>
      <c r="AI2785" s="3">
        <f>IF(AD2785&lt;=450,AthetaR60_0,IF(AD2785&gt;=650,AthetaR60_2,(IF(AD2785&lt;=550,AthetaR60_0+(AthetaR60_1-AthetaR60_0)/100*(AD2785-450),AthetaR60_1+(AthetaR60_2-AthetaR60_1)/100*(AD2785-450)))))</f>
        <v>0.5</v>
      </c>
      <c r="AJ2785" s="3">
        <f>IF(AE2785&lt;=450,AthetaR90_0,IF(AE2785&gt;=650,AthetaR90_2,(IF(AE2785&lt;=550,AthetaR90_0+(AthetaR90_1-AthetaR90_0)/100*(AE2785-450),AthetaR90_1+(AthetaR90_2-AthetaR90_1)/100*(AE2785-450)))))</f>
        <v>1.3</v>
      </c>
      <c r="AK2785" s="3">
        <f>IF(AF2785&lt;=450,AthetaR120_0,IF(AF2785&gt;=650,AthetaR120_2,(IF(AF2785&lt;=550,AthetaR120_0+(AthetaR120_1-AthetaR120_0)/100*(AF2785-450),AthetaR120_1+(AthetaR120_2-AthetaR120_1)/100*(AF2785-450)))))</f>
        <v>1.54</v>
      </c>
      <c r="AL2785" s="24">
        <f t="shared" si="1363"/>
        <v>872.25484904923348</v>
      </c>
      <c r="AM2785" s="14">
        <f t="shared" si="1364"/>
        <v>692.65503373900754</v>
      </c>
    </row>
    <row r="2786" spans="2:39" x14ac:dyDescent="0.25">
      <c r="B2786" s="3">
        <f t="shared" si="1347"/>
        <v>13840</v>
      </c>
      <c r="C2786" s="14">
        <f t="shared" si="1348"/>
        <v>230.66666666666666</v>
      </c>
      <c r="D2786" s="11">
        <f t="shared" si="1349"/>
        <v>1146.8769880973223</v>
      </c>
      <c r="E2786" s="11">
        <f t="shared" si="1335"/>
        <v>1038.0255006639331</v>
      </c>
      <c r="F2786" s="11">
        <f t="shared" si="1350"/>
        <v>570.95839305415495</v>
      </c>
      <c r="G2786" s="11">
        <f t="shared" si="1336"/>
        <v>872.46161473762265</v>
      </c>
      <c r="H2786" s="11">
        <f t="shared" si="1337"/>
        <v>726.71842925089072</v>
      </c>
      <c r="I2786" s="24">
        <f t="shared" si="1351"/>
        <v>570.95839305415495</v>
      </c>
      <c r="J2786" s="12">
        <f t="shared" si="1338"/>
        <v>0.15866142854456919</v>
      </c>
      <c r="K2786" s="24">
        <f t="shared" si="1339"/>
        <v>728.62759778396253</v>
      </c>
      <c r="L2786" s="12">
        <f t="shared" si="1352"/>
        <v>0.13684495347054332</v>
      </c>
      <c r="M2786" s="24">
        <f t="shared" si="1353"/>
        <v>872.46161473762265</v>
      </c>
      <c r="N2786" s="12">
        <f t="shared" si="1340"/>
        <v>0.57431776695106262</v>
      </c>
      <c r="O2786" s="24">
        <f t="shared" si="1341"/>
        <v>670.9705682919838</v>
      </c>
      <c r="P2786" s="12">
        <f t="shared" si="1354"/>
        <v>0.20669760563221828</v>
      </c>
      <c r="Q2786" s="24">
        <f t="shared" si="1355"/>
        <v>726.71842925089072</v>
      </c>
      <c r="R2786" s="12">
        <f t="shared" si="1342"/>
        <v>0.11654813387217268</v>
      </c>
      <c r="S2786" s="24">
        <f t="shared" si="1343"/>
        <v>1818.4990880393634</v>
      </c>
      <c r="T2786" s="12">
        <f t="shared" si="1356"/>
        <v>7.4162256958199502E-2</v>
      </c>
      <c r="W2786" s="24">
        <f t="shared" si="1357"/>
        <v>968.0594279240014</v>
      </c>
      <c r="X2786" s="24">
        <f t="shared" si="1358"/>
        <v>650</v>
      </c>
      <c r="Y2786" s="13">
        <f t="shared" si="1344"/>
        <v>0.30697711566955832</v>
      </c>
      <c r="Z2786" s="24">
        <f t="shared" si="1345"/>
        <v>1749.1518184982938</v>
      </c>
      <c r="AA2786" s="24">
        <f t="shared" si="1346"/>
        <v>16167.702176641296</v>
      </c>
      <c r="AB2786" s="24">
        <f t="shared" si="1359"/>
        <v>872.46161473762265</v>
      </c>
      <c r="AC2786" s="24">
        <f t="shared" si="1360"/>
        <v>726.71842925089072</v>
      </c>
      <c r="AE2786" s="14">
        <f t="shared" si="1361"/>
        <v>230.66666666666666</v>
      </c>
      <c r="AF2786" s="24">
        <f t="shared" si="1334"/>
        <v>500</v>
      </c>
      <c r="AG2786" s="3">
        <f t="shared" si="1362"/>
        <v>-1</v>
      </c>
      <c r="AH2786" s="3">
        <f>IF(AC2786&lt;=450,AthetaR30_0,IF(AC2786&gt;=650,AthetaR30_2,(IF(AC2786&lt;=550,AthetaR30_0+(AthetaR30_1-AthetaR30_0)/100*(AC2786-450),AthetaR30_1+(AthetaR30_2-AthetaR30_1)/100*(AC2786-450)))))</f>
        <v>0</v>
      </c>
      <c r="AI2786" s="3">
        <f>IF(AD2786&lt;=450,AthetaR60_0,IF(AD2786&gt;=650,AthetaR60_2,(IF(AD2786&lt;=550,AthetaR60_0+(AthetaR60_1-AthetaR60_0)/100*(AD2786-450),AthetaR60_1+(AthetaR60_2-AthetaR60_1)/100*(AD2786-450)))))</f>
        <v>0.5</v>
      </c>
      <c r="AJ2786" s="3">
        <f>IF(AE2786&lt;=450,AthetaR90_0,IF(AE2786&gt;=650,AthetaR90_2,(IF(AE2786&lt;=550,AthetaR90_0+(AthetaR90_1-AthetaR90_0)/100*(AE2786-450),AthetaR90_1+(AthetaR90_2-AthetaR90_1)/100*(AE2786-450)))))</f>
        <v>1.3</v>
      </c>
      <c r="AK2786" s="3">
        <f>IF(AF2786&lt;=450,AthetaR120_0,IF(AF2786&gt;=650,AthetaR120_2,(IF(AF2786&lt;=550,AthetaR120_0+(AthetaR120_1-AthetaR120_0)/100*(AF2786-450),AthetaR120_1+(AthetaR120_2-AthetaR120_1)/100*(AF2786-450)))))</f>
        <v>1.54</v>
      </c>
      <c r="AL2786" s="24">
        <f t="shared" si="1363"/>
        <v>872.46161473762265</v>
      </c>
      <c r="AM2786" s="14">
        <f t="shared" si="1364"/>
        <v>692.70368802519067</v>
      </c>
    </row>
    <row r="2787" spans="2:39" x14ac:dyDescent="0.25">
      <c r="B2787" s="3">
        <f t="shared" si="1347"/>
        <v>13845</v>
      </c>
      <c r="C2787" s="14">
        <f t="shared" si="1348"/>
        <v>230.75</v>
      </c>
      <c r="D2787" s="11">
        <f t="shared" si="1349"/>
        <v>1146.9310789268832</v>
      </c>
      <c r="E2787" s="11">
        <f t="shared" si="1335"/>
        <v>1038.2392990125854</v>
      </c>
      <c r="F2787" s="11">
        <f t="shared" si="1350"/>
        <v>571.09523800762554</v>
      </c>
      <c r="G2787" s="11">
        <f t="shared" si="1336"/>
        <v>872.66831234325491</v>
      </c>
      <c r="H2787" s="11">
        <f t="shared" si="1337"/>
        <v>726.7925915078489</v>
      </c>
      <c r="I2787" s="24">
        <f t="shared" si="1351"/>
        <v>571.09523800762554</v>
      </c>
      <c r="J2787" s="12">
        <f t="shared" si="1338"/>
        <v>0.15863120173882106</v>
      </c>
      <c r="K2787" s="24">
        <f t="shared" si="1339"/>
        <v>728.76643607440951</v>
      </c>
      <c r="L2787" s="12">
        <f t="shared" si="1352"/>
        <v>0.13680073008351326</v>
      </c>
      <c r="M2787" s="24">
        <f t="shared" si="1353"/>
        <v>872.66831234325491</v>
      </c>
      <c r="N2787" s="12">
        <f t="shared" si="1340"/>
        <v>0.57447512884532348</v>
      </c>
      <c r="O2787" s="24">
        <f t="shared" si="1341"/>
        <v>670.78677408694659</v>
      </c>
      <c r="P2787" s="12">
        <f t="shared" si="1354"/>
        <v>0.20662937355341307</v>
      </c>
      <c r="Q2787" s="24">
        <f t="shared" si="1355"/>
        <v>726.7925915078489</v>
      </c>
      <c r="R2787" s="12">
        <f t="shared" si="1342"/>
        <v>0.11606139835475476</v>
      </c>
      <c r="S2787" s="24">
        <f t="shared" si="1343"/>
        <v>1826.1254660348739</v>
      </c>
      <c r="T2787" s="12">
        <f t="shared" si="1356"/>
        <v>7.386085525050802E-2</v>
      </c>
      <c r="W2787" s="24">
        <f t="shared" si="1357"/>
        <v>968.36640503967101</v>
      </c>
      <c r="X2787" s="24">
        <f t="shared" si="1358"/>
        <v>650</v>
      </c>
      <c r="Y2787" s="13">
        <f t="shared" si="1344"/>
        <v>0.30673704118031575</v>
      </c>
      <c r="Z2787" s="24">
        <f t="shared" si="1345"/>
        <v>1746.8223493228606</v>
      </c>
      <c r="AA2787" s="24">
        <f t="shared" si="1346"/>
        <v>16156.01959295626</v>
      </c>
      <c r="AB2787" s="24">
        <f t="shared" si="1359"/>
        <v>872.66831234325491</v>
      </c>
      <c r="AC2787" s="24">
        <f t="shared" si="1360"/>
        <v>726.7925915078489</v>
      </c>
      <c r="AE2787" s="14">
        <f t="shared" si="1361"/>
        <v>230.75</v>
      </c>
      <c r="AF2787" s="24">
        <f t="shared" si="1334"/>
        <v>500</v>
      </c>
      <c r="AG2787" s="3">
        <f t="shared" si="1362"/>
        <v>-1</v>
      </c>
      <c r="AH2787" s="3">
        <f>IF(AC2787&lt;=450,AthetaR30_0,IF(AC2787&gt;=650,AthetaR30_2,(IF(AC2787&lt;=550,AthetaR30_0+(AthetaR30_1-AthetaR30_0)/100*(AC2787-450),AthetaR30_1+(AthetaR30_2-AthetaR30_1)/100*(AC2787-450)))))</f>
        <v>0</v>
      </c>
      <c r="AI2787" s="3">
        <f>IF(AD2787&lt;=450,AthetaR60_0,IF(AD2787&gt;=650,AthetaR60_2,(IF(AD2787&lt;=550,AthetaR60_0+(AthetaR60_1-AthetaR60_0)/100*(AD2787-450),AthetaR60_1+(AthetaR60_2-AthetaR60_1)/100*(AD2787-450)))))</f>
        <v>0.5</v>
      </c>
      <c r="AJ2787" s="3">
        <f>IF(AE2787&lt;=450,AthetaR90_0,IF(AE2787&gt;=650,AthetaR90_2,(IF(AE2787&lt;=550,AthetaR90_0+(AthetaR90_1-AthetaR90_0)/100*(AE2787-450),AthetaR90_1+(AthetaR90_2-AthetaR90_1)/100*(AE2787-450)))))</f>
        <v>1.3</v>
      </c>
      <c r="AK2787" s="3">
        <f>IF(AF2787&lt;=450,AthetaR120_0,IF(AF2787&gt;=650,AthetaR120_2,(IF(AF2787&lt;=550,AthetaR120_0+(AthetaR120_1-AthetaR120_0)/100*(AF2787-450),AthetaR120_1+(AthetaR120_2-AthetaR120_1)/100*(AF2787-450)))))</f>
        <v>1.54</v>
      </c>
      <c r="AL2787" s="24">
        <f t="shared" si="1363"/>
        <v>872.66831234325491</v>
      </c>
      <c r="AM2787" s="14">
        <f t="shared" si="1364"/>
        <v>692.75206817844924</v>
      </c>
    </row>
    <row r="2788" spans="2:39" x14ac:dyDescent="0.25">
      <c r="B2788" s="3">
        <f t="shared" si="1347"/>
        <v>13850</v>
      </c>
      <c r="C2788" s="14">
        <f t="shared" si="1348"/>
        <v>230.83333333333334</v>
      </c>
      <c r="D2788" s="11">
        <f t="shared" si="1349"/>
        <v>1146.9851502361155</v>
      </c>
      <c r="E2788" s="11">
        <f t="shared" si="1335"/>
        <v>1038.4530973612373</v>
      </c>
      <c r="F2788" s="11">
        <f t="shared" si="1350"/>
        <v>571.2320387377091</v>
      </c>
      <c r="G2788" s="11">
        <f t="shared" si="1336"/>
        <v>872.87494171680828</v>
      </c>
      <c r="H2788" s="11">
        <f t="shared" si="1337"/>
        <v>726.86645236309937</v>
      </c>
      <c r="I2788" s="24">
        <f t="shared" si="1351"/>
        <v>571.2320387377091</v>
      </c>
      <c r="J2788" s="12">
        <f t="shared" si="1338"/>
        <v>0.15860097899538794</v>
      </c>
      <c r="K2788" s="24">
        <f t="shared" si="1339"/>
        <v>728.9053086158001</v>
      </c>
      <c r="L2788" s="12">
        <f t="shared" si="1352"/>
        <v>0.13675652226508242</v>
      </c>
      <c r="M2788" s="24">
        <f t="shared" si="1353"/>
        <v>872.87494171680828</v>
      </c>
      <c r="N2788" s="12">
        <f t="shared" si="1340"/>
        <v>0.57463206633758868</v>
      </c>
      <c r="O2788" s="24">
        <f t="shared" si="1341"/>
        <v>670.60357582785753</v>
      </c>
      <c r="P2788" s="12">
        <f t="shared" si="1354"/>
        <v>0.20656099303736183</v>
      </c>
      <c r="Q2788" s="24">
        <f t="shared" si="1355"/>
        <v>726.86645236309937</v>
      </c>
      <c r="R2788" s="12">
        <f t="shared" si="1342"/>
        <v>0.11557430031638645</v>
      </c>
      <c r="S2788" s="24">
        <f t="shared" si="1343"/>
        <v>1833.8218321810236</v>
      </c>
      <c r="T2788" s="12">
        <f t="shared" si="1356"/>
        <v>7.3559213789687009E-2</v>
      </c>
      <c r="W2788" s="24">
        <f t="shared" si="1357"/>
        <v>968.67314208085133</v>
      </c>
      <c r="X2788" s="24">
        <f t="shared" si="1358"/>
        <v>650</v>
      </c>
      <c r="Y2788" s="13">
        <f t="shared" si="1344"/>
        <v>0.30649756403897271</v>
      </c>
      <c r="Z2788" s="24">
        <f t="shared" si="1345"/>
        <v>1744.4988820096482</v>
      </c>
      <c r="AA2788" s="24">
        <f t="shared" si="1346"/>
        <v>16144.365871881148</v>
      </c>
      <c r="AB2788" s="24">
        <f t="shared" si="1359"/>
        <v>872.87494171680828</v>
      </c>
      <c r="AC2788" s="24">
        <f t="shared" si="1360"/>
        <v>726.86645236309937</v>
      </c>
      <c r="AE2788" s="14">
        <f t="shared" si="1361"/>
        <v>230.83333333333334</v>
      </c>
      <c r="AF2788" s="24">
        <f t="shared" si="1334"/>
        <v>500</v>
      </c>
      <c r="AG2788" s="3">
        <f t="shared" si="1362"/>
        <v>-1</v>
      </c>
      <c r="AH2788" s="3">
        <f>IF(AC2788&lt;=450,AthetaR30_0,IF(AC2788&gt;=650,AthetaR30_2,(IF(AC2788&lt;=550,AthetaR30_0+(AthetaR30_1-AthetaR30_0)/100*(AC2788-450),AthetaR30_1+(AthetaR30_2-AthetaR30_1)/100*(AC2788-450)))))</f>
        <v>0</v>
      </c>
      <c r="AI2788" s="3">
        <f>IF(AD2788&lt;=450,AthetaR60_0,IF(AD2788&gt;=650,AthetaR60_2,(IF(AD2788&lt;=550,AthetaR60_0+(AthetaR60_1-AthetaR60_0)/100*(AD2788-450),AthetaR60_1+(AthetaR60_2-AthetaR60_1)/100*(AD2788-450)))))</f>
        <v>0.5</v>
      </c>
      <c r="AJ2788" s="3">
        <f>IF(AE2788&lt;=450,AthetaR90_0,IF(AE2788&gt;=650,AthetaR90_2,(IF(AE2788&lt;=550,AthetaR90_0+(AthetaR90_1-AthetaR90_0)/100*(AE2788-450),AthetaR90_1+(AthetaR90_2-AthetaR90_1)/100*(AE2788-450)))))</f>
        <v>1.3</v>
      </c>
      <c r="AK2788" s="3">
        <f>IF(AF2788&lt;=450,AthetaR120_0,IF(AF2788&gt;=650,AthetaR120_2,(IF(AF2788&lt;=550,AthetaR120_0+(AthetaR120_1-AthetaR120_0)/100*(AF2788-450),AthetaR120_1+(AthetaR120_2-AthetaR120_1)/100*(AF2788-450)))))</f>
        <v>1.54</v>
      </c>
      <c r="AL2788" s="24">
        <f t="shared" si="1363"/>
        <v>872.87494171680828</v>
      </c>
      <c r="AM2788" s="14">
        <f t="shared" si="1364"/>
        <v>692.80017395288189</v>
      </c>
    </row>
    <row r="2789" spans="2:39" x14ac:dyDescent="0.25">
      <c r="B2789" s="3">
        <f t="shared" si="1347"/>
        <v>13855</v>
      </c>
      <c r="C2789" s="14">
        <f t="shared" si="1348"/>
        <v>230.91666666666666</v>
      </c>
      <c r="D2789" s="11">
        <f t="shared" si="1349"/>
        <v>1147.0392020391032</v>
      </c>
      <c r="E2789" s="11">
        <f t="shared" si="1335"/>
        <v>1038.6668957098896</v>
      </c>
      <c r="F2789" s="11">
        <f t="shared" si="1350"/>
        <v>571.36879525997415</v>
      </c>
      <c r="G2789" s="11">
        <f t="shared" si="1336"/>
        <v>873.08150270984561</v>
      </c>
      <c r="H2789" s="11">
        <f t="shared" si="1337"/>
        <v>726.94001157688911</v>
      </c>
      <c r="I2789" s="24">
        <f t="shared" si="1351"/>
        <v>571.36879525997415</v>
      </c>
      <c r="J2789" s="12">
        <f t="shared" si="1338"/>
        <v>0.15857076032204057</v>
      </c>
      <c r="K2789" s="24">
        <f t="shared" si="1339"/>
        <v>729.04421538131919</v>
      </c>
      <c r="L2789" s="12">
        <f t="shared" si="1352"/>
        <v>0.13671233001739336</v>
      </c>
      <c r="M2789" s="24">
        <f t="shared" si="1353"/>
        <v>873.08150270984561</v>
      </c>
      <c r="N2789" s="12">
        <f t="shared" si="1340"/>
        <v>0.57478858100454588</v>
      </c>
      <c r="O2789" s="24">
        <f t="shared" si="1341"/>
        <v>670.42097078175925</v>
      </c>
      <c r="P2789" s="12">
        <f t="shared" si="1354"/>
        <v>0.20649246496444601</v>
      </c>
      <c r="Q2789" s="24">
        <f t="shared" si="1355"/>
        <v>726.94001157688911</v>
      </c>
      <c r="R2789" s="12">
        <f t="shared" si="1342"/>
        <v>0.11508685312460804</v>
      </c>
      <c r="S2789" s="24">
        <f t="shared" si="1343"/>
        <v>1841.5889339658881</v>
      </c>
      <c r="T2789" s="12">
        <f t="shared" si="1356"/>
        <v>7.3257339996598239E-2</v>
      </c>
      <c r="W2789" s="24">
        <f t="shared" si="1357"/>
        <v>968.97963964489031</v>
      </c>
      <c r="X2789" s="24">
        <f t="shared" si="1358"/>
        <v>650</v>
      </c>
      <c r="Y2789" s="13">
        <f t="shared" si="1344"/>
        <v>0.3062586834928655</v>
      </c>
      <c r="Z2789" s="24">
        <f t="shared" si="1345"/>
        <v>1742.1814016249812</v>
      </c>
      <c r="AA2789" s="24">
        <f t="shared" si="1346"/>
        <v>16132.740984420099</v>
      </c>
      <c r="AB2789" s="24">
        <f t="shared" si="1359"/>
        <v>873.08150270984561</v>
      </c>
      <c r="AC2789" s="24">
        <f t="shared" si="1360"/>
        <v>726.94001157688911</v>
      </c>
      <c r="AE2789" s="14">
        <f t="shared" si="1361"/>
        <v>230.91666666666666</v>
      </c>
      <c r="AF2789" s="24">
        <f t="shared" ref="AF2789:AF2852" si="1365">IF(AC2789&lt;=450,Thetha0_0,IF(AC2789&gt;=650,Thetha0_2,(IF(AC2789&lt;=550,Thetha0_0+(Thetha0_1-Thetha0_0)/100*(AC2789-450),Thetha0_1+(Thetha0_2-Thetha0_1)/100*(AC2789-450)))))</f>
        <v>500</v>
      </c>
      <c r="AG2789" s="3">
        <f t="shared" si="1362"/>
        <v>-1</v>
      </c>
      <c r="AH2789" s="3">
        <f>IF(AC2789&lt;=450,AthetaR30_0,IF(AC2789&gt;=650,AthetaR30_2,(IF(AC2789&lt;=550,AthetaR30_0+(AthetaR30_1-AthetaR30_0)/100*(AC2789-450),AthetaR30_1+(AthetaR30_2-AthetaR30_1)/100*(AC2789-450)))))</f>
        <v>0</v>
      </c>
      <c r="AI2789" s="3">
        <f>IF(AD2789&lt;=450,AthetaR60_0,IF(AD2789&gt;=650,AthetaR60_2,(IF(AD2789&lt;=550,AthetaR60_0+(AthetaR60_1-AthetaR60_0)/100*(AD2789-450),AthetaR60_1+(AthetaR60_2-AthetaR60_1)/100*(AD2789-450)))))</f>
        <v>0.5</v>
      </c>
      <c r="AJ2789" s="3">
        <f>IF(AE2789&lt;=450,AthetaR90_0,IF(AE2789&gt;=650,AthetaR90_2,(IF(AE2789&lt;=550,AthetaR90_0+(AthetaR90_1-AthetaR90_0)/100*(AE2789-450),AthetaR90_1+(AthetaR90_2-AthetaR90_1)/100*(AE2789-450)))))</f>
        <v>1.3</v>
      </c>
      <c r="AK2789" s="3">
        <f>IF(AF2789&lt;=450,AthetaR120_0,IF(AF2789&gt;=650,AthetaR120_2,(IF(AF2789&lt;=550,AthetaR120_0+(AthetaR120_1-AthetaR120_0)/100*(AF2789-450),AthetaR120_1+(AthetaR120_2-AthetaR120_1)/100*(AF2789-450)))))</f>
        <v>1.54</v>
      </c>
      <c r="AL2789" s="24">
        <f t="shared" si="1363"/>
        <v>873.08150270984561</v>
      </c>
      <c r="AM2789" s="14">
        <f t="shared" si="1364"/>
        <v>692.84800510961088</v>
      </c>
    </row>
    <row r="2790" spans="2:39" x14ac:dyDescent="0.25">
      <c r="B2790" s="3">
        <f t="shared" si="1347"/>
        <v>13860</v>
      </c>
      <c r="C2790" s="14">
        <f t="shared" si="1348"/>
        <v>231</v>
      </c>
      <c r="D2790" s="11">
        <f t="shared" si="1349"/>
        <v>1147.0932343499146</v>
      </c>
      <c r="E2790" s="11">
        <f t="shared" si="1335"/>
        <v>1038.8806940585416</v>
      </c>
      <c r="F2790" s="11">
        <f t="shared" si="1350"/>
        <v>571.50550758999157</v>
      </c>
      <c r="G2790" s="11">
        <f t="shared" si="1336"/>
        <v>873.28799517481002</v>
      </c>
      <c r="H2790" s="11">
        <f t="shared" si="1337"/>
        <v>727.01326891688575</v>
      </c>
      <c r="I2790" s="24">
        <f t="shared" si="1351"/>
        <v>571.50550758999157</v>
      </c>
      <c r="J2790" s="12">
        <f t="shared" si="1338"/>
        <v>0.15854054572653861</v>
      </c>
      <c r="K2790" s="24">
        <f t="shared" si="1339"/>
        <v>729.18315634414887</v>
      </c>
      <c r="L2790" s="12">
        <f t="shared" si="1352"/>
        <v>0.13666815334257654</v>
      </c>
      <c r="M2790" s="24">
        <f t="shared" si="1353"/>
        <v>873.28799517481002</v>
      </c>
      <c r="N2790" s="12">
        <f t="shared" si="1340"/>
        <v>0.57494467441564245</v>
      </c>
      <c r="O2790" s="24">
        <f t="shared" si="1341"/>
        <v>670.23895623173951</v>
      </c>
      <c r="P2790" s="12">
        <f t="shared" si="1354"/>
        <v>0.20642379021076598</v>
      </c>
      <c r="Q2790" s="24">
        <f t="shared" si="1355"/>
        <v>727.01326891688575</v>
      </c>
      <c r="R2790" s="12">
        <f t="shared" si="1342"/>
        <v>0.11459907026264275</v>
      </c>
      <c r="S2790" s="24">
        <f t="shared" si="1343"/>
        <v>1849.4275274092274</v>
      </c>
      <c r="T2790" s="12">
        <f t="shared" si="1356"/>
        <v>7.2955241368330523E-2</v>
      </c>
      <c r="W2790" s="24">
        <f t="shared" si="1357"/>
        <v>969.28589832838315</v>
      </c>
      <c r="X2790" s="24">
        <f t="shared" si="1358"/>
        <v>650</v>
      </c>
      <c r="Y2790" s="13">
        <f t="shared" si="1344"/>
        <v>0.30602039878626219</v>
      </c>
      <c r="Z2790" s="24">
        <f t="shared" si="1345"/>
        <v>1739.8698932539617</v>
      </c>
      <c r="AA2790" s="24">
        <f t="shared" si="1346"/>
        <v>16121.144901379381</v>
      </c>
      <c r="AB2790" s="24">
        <f t="shared" si="1359"/>
        <v>873.28799517481002</v>
      </c>
      <c r="AC2790" s="24">
        <f t="shared" si="1360"/>
        <v>727.01326891688575</v>
      </c>
      <c r="AE2790" s="14">
        <f t="shared" si="1361"/>
        <v>231</v>
      </c>
      <c r="AF2790" s="24">
        <f t="shared" si="1365"/>
        <v>500</v>
      </c>
      <c r="AG2790" s="3">
        <f t="shared" si="1362"/>
        <v>-1</v>
      </c>
      <c r="AH2790" s="3">
        <f>IF(AC2790&lt;=450,AthetaR30_0,IF(AC2790&gt;=650,AthetaR30_2,(IF(AC2790&lt;=550,AthetaR30_0+(AthetaR30_1-AthetaR30_0)/100*(AC2790-450),AthetaR30_1+(AthetaR30_2-AthetaR30_1)/100*(AC2790-450)))))</f>
        <v>0</v>
      </c>
      <c r="AI2790" s="3">
        <f>IF(AD2790&lt;=450,AthetaR60_0,IF(AD2790&gt;=650,AthetaR60_2,(IF(AD2790&lt;=550,AthetaR60_0+(AthetaR60_1-AthetaR60_0)/100*(AD2790-450),AthetaR60_1+(AthetaR60_2-AthetaR60_1)/100*(AD2790-450)))))</f>
        <v>0.5</v>
      </c>
      <c r="AJ2790" s="3">
        <f>IF(AE2790&lt;=450,AthetaR90_0,IF(AE2790&gt;=650,AthetaR90_2,(IF(AE2790&lt;=550,AthetaR90_0+(AthetaR90_1-AthetaR90_0)/100*(AE2790-450),AthetaR90_1+(AthetaR90_2-AthetaR90_1)/100*(AE2790-450)))))</f>
        <v>1.3</v>
      </c>
      <c r="AK2790" s="3">
        <f>IF(AF2790&lt;=450,AthetaR120_0,IF(AF2790&gt;=650,AthetaR120_2,(IF(AF2790&lt;=550,AthetaR120_0+(AthetaR120_1-AthetaR120_0)/100*(AF2790-450),AthetaR120_1+(AthetaR120_2-AthetaR120_1)/100*(AF2790-450)))))</f>
        <v>1.54</v>
      </c>
      <c r="AL2790" s="24">
        <f t="shared" si="1363"/>
        <v>873.28799517481002</v>
      </c>
      <c r="AM2790" s="14">
        <f t="shared" si="1364"/>
        <v>692.89556141685421</v>
      </c>
    </row>
    <row r="2791" spans="2:39" x14ac:dyDescent="0.25">
      <c r="B2791" s="3">
        <f t="shared" si="1347"/>
        <v>13865</v>
      </c>
      <c r="C2791" s="14">
        <f t="shared" si="1348"/>
        <v>231.08333333333334</v>
      </c>
      <c r="D2791" s="11">
        <f t="shared" si="1349"/>
        <v>1147.1472471826035</v>
      </c>
      <c r="E2791" s="11">
        <f t="shared" si="1335"/>
        <v>1039.0944924071937</v>
      </c>
      <c r="F2791" s="11">
        <f t="shared" si="1350"/>
        <v>571.64217574333418</v>
      </c>
      <c r="G2791" s="11">
        <f t="shared" si="1336"/>
        <v>873.49441896502083</v>
      </c>
      <c r="H2791" s="11">
        <f t="shared" si="1337"/>
        <v>727.08622415825403</v>
      </c>
      <c r="I2791" s="24">
        <f t="shared" si="1351"/>
        <v>571.64217574333418</v>
      </c>
      <c r="J2791" s="12">
        <f t="shared" si="1338"/>
        <v>0.15851033521663077</v>
      </c>
      <c r="K2791" s="24">
        <f t="shared" si="1339"/>
        <v>729.32213147746893</v>
      </c>
      <c r="L2791" s="12">
        <f t="shared" si="1352"/>
        <v>0.136623992242729</v>
      </c>
      <c r="M2791" s="24">
        <f t="shared" si="1353"/>
        <v>873.49441896502083</v>
      </c>
      <c r="N2791" s="12">
        <f t="shared" si="1340"/>
        <v>0.57510034813312272</v>
      </c>
      <c r="O2791" s="24">
        <f t="shared" si="1341"/>
        <v>670.05752947681697</v>
      </c>
      <c r="P2791" s="12">
        <f t="shared" si="1354"/>
        <v>0.20635496964808331</v>
      </c>
      <c r="Q2791" s="24">
        <f t="shared" si="1355"/>
        <v>727.08622415825403</v>
      </c>
      <c r="R2791" s="12">
        <f t="shared" si="1342"/>
        <v>0.11411096532837735</v>
      </c>
      <c r="S2791" s="24">
        <f t="shared" si="1343"/>
        <v>1857.3383771605809</v>
      </c>
      <c r="T2791" s="12">
        <f t="shared" si="1356"/>
        <v>7.2652925477749181E-2</v>
      </c>
      <c r="W2791" s="24">
        <f t="shared" si="1357"/>
        <v>969.5919187271694</v>
      </c>
      <c r="X2791" s="24">
        <f t="shared" si="1358"/>
        <v>650</v>
      </c>
      <c r="Y2791" s="13">
        <f t="shared" si="1344"/>
        <v>0.3057827091604034</v>
      </c>
      <c r="Z2791" s="24">
        <f t="shared" si="1345"/>
        <v>1737.5643420006072</v>
      </c>
      <c r="AA2791" s="24">
        <f t="shared" si="1346"/>
        <v>16109.577593369653</v>
      </c>
      <c r="AB2791" s="24">
        <f t="shared" si="1359"/>
        <v>873.49441896502083</v>
      </c>
      <c r="AC2791" s="24">
        <f t="shared" si="1360"/>
        <v>727.08622415825403</v>
      </c>
      <c r="AE2791" s="14">
        <f t="shared" si="1361"/>
        <v>231.08333333333334</v>
      </c>
      <c r="AF2791" s="24">
        <f t="shared" si="1365"/>
        <v>500</v>
      </c>
      <c r="AG2791" s="3">
        <f t="shared" si="1362"/>
        <v>-1</v>
      </c>
      <c r="AH2791" s="3">
        <f>IF(AC2791&lt;=450,AthetaR30_0,IF(AC2791&gt;=650,AthetaR30_2,(IF(AC2791&lt;=550,AthetaR30_0+(AthetaR30_1-AthetaR30_0)/100*(AC2791-450),AthetaR30_1+(AthetaR30_2-AthetaR30_1)/100*(AC2791-450)))))</f>
        <v>0</v>
      </c>
      <c r="AI2791" s="3">
        <f>IF(AD2791&lt;=450,AthetaR60_0,IF(AD2791&gt;=650,AthetaR60_2,(IF(AD2791&lt;=550,AthetaR60_0+(AthetaR60_1-AthetaR60_0)/100*(AD2791-450),AthetaR60_1+(AthetaR60_2-AthetaR60_1)/100*(AD2791-450)))))</f>
        <v>0.5</v>
      </c>
      <c r="AJ2791" s="3">
        <f>IF(AE2791&lt;=450,AthetaR90_0,IF(AE2791&gt;=650,AthetaR90_2,(IF(AE2791&lt;=550,AthetaR90_0+(AthetaR90_1-AthetaR90_0)/100*(AE2791-450),AthetaR90_1+(AthetaR90_2-AthetaR90_1)/100*(AE2791-450)))))</f>
        <v>1.3</v>
      </c>
      <c r="AK2791" s="3">
        <f>IF(AF2791&lt;=450,AthetaR120_0,IF(AF2791&gt;=650,AthetaR120_2,(IF(AF2791&lt;=550,AthetaR120_0+(AthetaR120_1-AthetaR120_0)/100*(AF2791-450),AthetaR120_1+(AthetaR120_2-AthetaR120_1)/100*(AF2791-450)))))</f>
        <v>1.54</v>
      </c>
      <c r="AL2791" s="24">
        <f t="shared" si="1363"/>
        <v>873.49441896502083</v>
      </c>
      <c r="AM2791" s="14">
        <f t="shared" si="1364"/>
        <v>692.94284264999737</v>
      </c>
    </row>
    <row r="2792" spans="2:39" x14ac:dyDescent="0.25">
      <c r="B2792" s="3">
        <f t="shared" si="1347"/>
        <v>13870</v>
      </c>
      <c r="C2792" s="14">
        <f t="shared" si="1348"/>
        <v>231.16666666666666</v>
      </c>
      <c r="D2792" s="11">
        <f t="shared" si="1349"/>
        <v>1147.2012405512082</v>
      </c>
      <c r="E2792" s="11">
        <f t="shared" si="1335"/>
        <v>1039.3082907558457</v>
      </c>
      <c r="F2792" s="11">
        <f t="shared" si="1350"/>
        <v>571.77879973557685</v>
      </c>
      <c r="G2792" s="11">
        <f t="shared" si="1336"/>
        <v>873.70077393466886</v>
      </c>
      <c r="H2792" s="11">
        <f t="shared" si="1337"/>
        <v>727.1588770837318</v>
      </c>
      <c r="I2792" s="24">
        <f t="shared" si="1351"/>
        <v>571.77879973557685</v>
      </c>
      <c r="J2792" s="12">
        <f t="shared" si="1338"/>
        <v>0.15848012880005521</v>
      </c>
      <c r="K2792" s="24">
        <f t="shared" si="1339"/>
        <v>729.46114075445519</v>
      </c>
      <c r="L2792" s="12">
        <f t="shared" si="1352"/>
        <v>0.13657984671994325</v>
      </c>
      <c r="M2792" s="24">
        <f t="shared" si="1353"/>
        <v>873.70077393466886</v>
      </c>
      <c r="N2792" s="12">
        <f t="shared" si="1340"/>
        <v>0.57525560371206574</v>
      </c>
      <c r="O2792" s="24">
        <f t="shared" si="1341"/>
        <v>669.87668783182869</v>
      </c>
      <c r="P2792" s="12">
        <f t="shared" si="1354"/>
        <v>0.20628600414395176</v>
      </c>
      <c r="Q2792" s="24">
        <f t="shared" si="1355"/>
        <v>727.1588770837318</v>
      </c>
      <c r="R2792" s="12">
        <f t="shared" si="1342"/>
        <v>0.11362255203330279</v>
      </c>
      <c r="S2792" s="24">
        <f t="shared" si="1343"/>
        <v>1865.3222565984545</v>
      </c>
      <c r="T2792" s="12">
        <f t="shared" si="1356"/>
        <v>7.2350399973057464E-2</v>
      </c>
      <c r="W2792" s="24">
        <f t="shared" si="1357"/>
        <v>969.89770143632984</v>
      </c>
      <c r="X2792" s="24">
        <f t="shared" si="1358"/>
        <v>650</v>
      </c>
      <c r="Y2792" s="13">
        <f t="shared" si="1344"/>
        <v>0.30554561385351631</v>
      </c>
      <c r="Z2792" s="24">
        <f t="shared" si="1345"/>
        <v>1735.2647329878978</v>
      </c>
      <c r="AA2792" s="24">
        <f t="shared" si="1346"/>
        <v>16098.039030806727</v>
      </c>
      <c r="AB2792" s="24">
        <f t="shared" si="1359"/>
        <v>873.70077393466886</v>
      </c>
      <c r="AC2792" s="24">
        <f t="shared" si="1360"/>
        <v>727.1588770837318</v>
      </c>
      <c r="AE2792" s="14">
        <f t="shared" si="1361"/>
        <v>231.16666666666666</v>
      </c>
      <c r="AF2792" s="24">
        <f t="shared" si="1365"/>
        <v>500</v>
      </c>
      <c r="AG2792" s="3">
        <f t="shared" si="1362"/>
        <v>-1</v>
      </c>
      <c r="AH2792" s="3">
        <f>IF(AC2792&lt;=450,AthetaR30_0,IF(AC2792&gt;=650,AthetaR30_2,(IF(AC2792&lt;=550,AthetaR30_0+(AthetaR30_1-AthetaR30_0)/100*(AC2792-450),AthetaR30_1+(AthetaR30_2-AthetaR30_1)/100*(AC2792-450)))))</f>
        <v>0</v>
      </c>
      <c r="AI2792" s="3">
        <f>IF(AD2792&lt;=450,AthetaR60_0,IF(AD2792&gt;=650,AthetaR60_2,(IF(AD2792&lt;=550,AthetaR60_0+(AthetaR60_1-AthetaR60_0)/100*(AD2792-450),AthetaR60_1+(AthetaR60_2-AthetaR60_1)/100*(AD2792-450)))))</f>
        <v>0.5</v>
      </c>
      <c r="AJ2792" s="3">
        <f>IF(AE2792&lt;=450,AthetaR90_0,IF(AE2792&gt;=650,AthetaR90_2,(IF(AE2792&lt;=550,AthetaR90_0+(AthetaR90_1-AthetaR90_0)/100*(AE2792-450),AthetaR90_1+(AthetaR90_2-AthetaR90_1)/100*(AE2792-450)))))</f>
        <v>1.3</v>
      </c>
      <c r="AK2792" s="3">
        <f>IF(AF2792&lt;=450,AthetaR120_0,IF(AF2792&gt;=650,AthetaR120_2,(IF(AF2792&lt;=550,AthetaR120_0+(AthetaR120_1-AthetaR120_0)/100*(AF2792-450),AthetaR120_1+(AthetaR120_2-AthetaR120_1)/100*(AF2792-450)))))</f>
        <v>1.54</v>
      </c>
      <c r="AL2792" s="24">
        <f t="shared" si="1363"/>
        <v>873.70077393466886</v>
      </c>
      <c r="AM2792" s="14">
        <f t="shared" si="1364"/>
        <v>692.9898485916649</v>
      </c>
    </row>
    <row r="2793" spans="2:39" x14ac:dyDescent="0.25">
      <c r="B2793" s="3">
        <f t="shared" si="1347"/>
        <v>13875</v>
      </c>
      <c r="C2793" s="14">
        <f t="shared" si="1348"/>
        <v>231.25</v>
      </c>
      <c r="D2793" s="11">
        <f t="shared" si="1349"/>
        <v>1147.2552144697518</v>
      </c>
      <c r="E2793" s="11">
        <f t="shared" si="1335"/>
        <v>1039.5220891044978</v>
      </c>
      <c r="F2793" s="11">
        <f t="shared" si="1350"/>
        <v>571.91537958229685</v>
      </c>
      <c r="G2793" s="11">
        <f t="shared" si="1336"/>
        <v>873.90705993881284</v>
      </c>
      <c r="H2793" s="11">
        <f t="shared" si="1337"/>
        <v>727.23122748370486</v>
      </c>
      <c r="I2793" s="24">
        <f t="shared" si="1351"/>
        <v>571.91537958229685</v>
      </c>
      <c r="J2793" s="12">
        <f t="shared" si="1338"/>
        <v>0.15844992648453909</v>
      </c>
      <c r="K2793" s="24">
        <f t="shared" si="1339"/>
        <v>729.60018414828085</v>
      </c>
      <c r="L2793" s="12">
        <f t="shared" si="1352"/>
        <v>0.13653571677630344</v>
      </c>
      <c r="M2793" s="24">
        <f t="shared" si="1353"/>
        <v>873.90705993881284</v>
      </c>
      <c r="N2793" s="12">
        <f t="shared" si="1340"/>
        <v>0.57541044270042363</v>
      </c>
      <c r="O2793" s="24">
        <f t="shared" si="1341"/>
        <v>669.6964286273178</v>
      </c>
      <c r="P2793" s="12">
        <f t="shared" si="1354"/>
        <v>0.20621689456172554</v>
      </c>
      <c r="Q2793" s="24">
        <f t="shared" si="1355"/>
        <v>727.23122748370486</v>
      </c>
      <c r="R2793" s="12">
        <f t="shared" si="1342"/>
        <v>0.11313384420142021</v>
      </c>
      <c r="S2793" s="24">
        <f t="shared" si="1343"/>
        <v>1873.3799479305158</v>
      </c>
      <c r="T2793" s="12">
        <f t="shared" si="1356"/>
        <v>7.2047672577313135E-2</v>
      </c>
      <c r="W2793" s="24">
        <f t="shared" si="1357"/>
        <v>970.20324705018334</v>
      </c>
      <c r="X2793" s="24">
        <f t="shared" si="1358"/>
        <v>650</v>
      </c>
      <c r="Y2793" s="13">
        <f t="shared" si="1344"/>
        <v>0.30530911210084694</v>
      </c>
      <c r="Z2793" s="24">
        <f t="shared" si="1345"/>
        <v>1732.9710513578618</v>
      </c>
      <c r="AA2793" s="24">
        <f t="shared" si="1346"/>
        <v>16086.529183913373</v>
      </c>
      <c r="AB2793" s="24">
        <f t="shared" si="1359"/>
        <v>873.90705993881284</v>
      </c>
      <c r="AC2793" s="24">
        <f t="shared" si="1360"/>
        <v>727.23122748370486</v>
      </c>
      <c r="AE2793" s="14">
        <f t="shared" si="1361"/>
        <v>231.25</v>
      </c>
      <c r="AF2793" s="24">
        <f t="shared" si="1365"/>
        <v>500</v>
      </c>
      <c r="AG2793" s="3">
        <f t="shared" si="1362"/>
        <v>-1</v>
      </c>
      <c r="AH2793" s="3">
        <f>IF(AC2793&lt;=450,AthetaR30_0,IF(AC2793&gt;=650,AthetaR30_2,(IF(AC2793&lt;=550,AthetaR30_0+(AthetaR30_1-AthetaR30_0)/100*(AC2793-450),AthetaR30_1+(AthetaR30_2-AthetaR30_1)/100*(AC2793-450)))))</f>
        <v>0</v>
      </c>
      <c r="AI2793" s="3">
        <f>IF(AD2793&lt;=450,AthetaR60_0,IF(AD2793&gt;=650,AthetaR60_2,(IF(AD2793&lt;=550,AthetaR60_0+(AthetaR60_1-AthetaR60_0)/100*(AD2793-450),AthetaR60_1+(AthetaR60_2-AthetaR60_1)/100*(AD2793-450)))))</f>
        <v>0.5</v>
      </c>
      <c r="AJ2793" s="3">
        <f>IF(AE2793&lt;=450,AthetaR90_0,IF(AE2793&gt;=650,AthetaR90_2,(IF(AE2793&lt;=550,AthetaR90_0+(AthetaR90_1-AthetaR90_0)/100*(AE2793-450),AthetaR90_1+(AthetaR90_2-AthetaR90_1)/100*(AE2793-450)))))</f>
        <v>1.3</v>
      </c>
      <c r="AK2793" s="3">
        <f>IF(AF2793&lt;=450,AthetaR120_0,IF(AF2793&gt;=650,AthetaR120_2,(IF(AF2793&lt;=550,AthetaR120_0+(AthetaR120_1-AthetaR120_0)/100*(AF2793-450),AthetaR120_1+(AthetaR120_2-AthetaR120_1)/100*(AF2793-450)))))</f>
        <v>1.54</v>
      </c>
      <c r="AL2793" s="24">
        <f t="shared" si="1363"/>
        <v>873.90705993881284</v>
      </c>
      <c r="AM2793" s="14">
        <f t="shared" si="1364"/>
        <v>693.03657903179192</v>
      </c>
    </row>
    <row r="2794" spans="2:39" x14ac:dyDescent="0.25">
      <c r="B2794" s="3">
        <f t="shared" si="1347"/>
        <v>13880</v>
      </c>
      <c r="C2794" s="14">
        <f t="shared" si="1348"/>
        <v>231.33333333333334</v>
      </c>
      <c r="D2794" s="11">
        <f t="shared" si="1349"/>
        <v>1147.3091689522421</v>
      </c>
      <c r="E2794" s="11">
        <f t="shared" si="1335"/>
        <v>1039.7358874531499</v>
      </c>
      <c r="F2794" s="11">
        <f t="shared" si="1350"/>
        <v>572.05191529907313</v>
      </c>
      <c r="G2794" s="11">
        <f t="shared" si="1336"/>
        <v>874.11327683337458</v>
      </c>
      <c r="H2794" s="11">
        <f t="shared" si="1337"/>
        <v>727.30327515628221</v>
      </c>
      <c r="I2794" s="24">
        <f t="shared" si="1351"/>
        <v>572.05191529907313</v>
      </c>
      <c r="J2794" s="12">
        <f t="shared" si="1338"/>
        <v>0.15841972827779863</v>
      </c>
      <c r="K2794" s="24">
        <f t="shared" si="1339"/>
        <v>729.73926163211638</v>
      </c>
      <c r="L2794" s="12">
        <f t="shared" si="1352"/>
        <v>0.13649160241386388</v>
      </c>
      <c r="M2794" s="24">
        <f t="shared" si="1353"/>
        <v>874.11327683337458</v>
      </c>
      <c r="N2794" s="12">
        <f t="shared" si="1340"/>
        <v>0.57556486663905881</v>
      </c>
      <c r="O2794" s="24">
        <f t="shared" si="1341"/>
        <v>669.51674920942276</v>
      </c>
      <c r="P2794" s="12">
        <f t="shared" si="1354"/>
        <v>0.20614764176050254</v>
      </c>
      <c r="Q2794" s="24">
        <f t="shared" si="1355"/>
        <v>727.30327515628221</v>
      </c>
      <c r="R2794" s="12">
        <f t="shared" si="1342"/>
        <v>0.11264485576810077</v>
      </c>
      <c r="S2794" s="24">
        <f t="shared" si="1343"/>
        <v>1881.512242294996</v>
      </c>
      <c r="T2794" s="12">
        <f t="shared" si="1356"/>
        <v>7.174475108790368E-2</v>
      </c>
      <c r="W2794" s="24">
        <f t="shared" si="1357"/>
        <v>970.50855616228421</v>
      </c>
      <c r="X2794" s="24">
        <f t="shared" si="1358"/>
        <v>650</v>
      </c>
      <c r="Y2794" s="13">
        <f t="shared" si="1344"/>
        <v>0.30507320313467695</v>
      </c>
      <c r="Z2794" s="24">
        <f t="shared" si="1345"/>
        <v>1730.6832822716415</v>
      </c>
      <c r="AA2794" s="24">
        <f t="shared" si="1346"/>
        <v>16075.048022720239</v>
      </c>
      <c r="AB2794" s="24">
        <f t="shared" si="1359"/>
        <v>874.11327683337458</v>
      </c>
      <c r="AC2794" s="24">
        <f t="shared" si="1360"/>
        <v>727.30327515628221</v>
      </c>
      <c r="AE2794" s="14">
        <f t="shared" si="1361"/>
        <v>231.33333333333334</v>
      </c>
      <c r="AF2794" s="24">
        <f t="shared" si="1365"/>
        <v>500</v>
      </c>
      <c r="AG2794" s="3">
        <f t="shared" si="1362"/>
        <v>-1</v>
      </c>
      <c r="AH2794" s="3">
        <f>IF(AC2794&lt;=450,AthetaR30_0,IF(AC2794&gt;=650,AthetaR30_2,(IF(AC2794&lt;=550,AthetaR30_0+(AthetaR30_1-AthetaR30_0)/100*(AC2794-450),AthetaR30_1+(AthetaR30_2-AthetaR30_1)/100*(AC2794-450)))))</f>
        <v>0</v>
      </c>
      <c r="AI2794" s="3">
        <f>IF(AD2794&lt;=450,AthetaR60_0,IF(AD2794&gt;=650,AthetaR60_2,(IF(AD2794&lt;=550,AthetaR60_0+(AthetaR60_1-AthetaR60_0)/100*(AD2794-450),AthetaR60_1+(AthetaR60_2-AthetaR60_1)/100*(AD2794-450)))))</f>
        <v>0.5</v>
      </c>
      <c r="AJ2794" s="3">
        <f>IF(AE2794&lt;=450,AthetaR90_0,IF(AE2794&gt;=650,AthetaR90_2,(IF(AE2794&lt;=550,AthetaR90_0+(AthetaR90_1-AthetaR90_0)/100*(AE2794-450),AthetaR90_1+(AthetaR90_2-AthetaR90_1)/100*(AE2794-450)))))</f>
        <v>1.3</v>
      </c>
      <c r="AK2794" s="3">
        <f>IF(AF2794&lt;=450,AthetaR120_0,IF(AF2794&gt;=650,AthetaR120_2,(IF(AF2794&lt;=550,AthetaR120_0+(AthetaR120_1-AthetaR120_0)/100*(AF2794-450),AthetaR120_1+(AthetaR120_2-AthetaR120_1)/100*(AF2794-450)))))</f>
        <v>1.54</v>
      </c>
      <c r="AL2794" s="24">
        <f t="shared" si="1363"/>
        <v>874.11327683337458</v>
      </c>
      <c r="AM2794" s="14">
        <f t="shared" si="1364"/>
        <v>693.08303376769391</v>
      </c>
    </row>
    <row r="2795" spans="2:39" x14ac:dyDescent="0.25">
      <c r="B2795" s="3">
        <f t="shared" si="1347"/>
        <v>13885</v>
      </c>
      <c r="C2795" s="14">
        <f t="shared" si="1348"/>
        <v>231.41666666666666</v>
      </c>
      <c r="D2795" s="11">
        <f t="shared" si="1349"/>
        <v>1147.3631040126722</v>
      </c>
      <c r="E2795" s="11">
        <f t="shared" si="1335"/>
        <v>1039.9496858018019</v>
      </c>
      <c r="F2795" s="11">
        <f t="shared" si="1350"/>
        <v>572.18840690148704</v>
      </c>
      <c r="G2795" s="11">
        <f t="shared" si="1336"/>
        <v>874.31942447513507</v>
      </c>
      <c r="H2795" s="11">
        <f t="shared" si="1337"/>
        <v>727.37501990737007</v>
      </c>
      <c r="I2795" s="24">
        <f t="shared" si="1351"/>
        <v>572.18840690148704</v>
      </c>
      <c r="J2795" s="12">
        <f t="shared" si="1338"/>
        <v>0.15838953418753932</v>
      </c>
      <c r="K2795" s="24">
        <f t="shared" si="1339"/>
        <v>729.87837317912931</v>
      </c>
      <c r="L2795" s="12">
        <f t="shared" si="1352"/>
        <v>0.13644750363466718</v>
      </c>
      <c r="M2795" s="24">
        <f t="shared" si="1353"/>
        <v>874.31942447513507</v>
      </c>
      <c r="N2795" s="12">
        <f t="shared" si="1340"/>
        <v>0.57571887706178082</v>
      </c>
      <c r="O2795" s="24">
        <f t="shared" si="1341"/>
        <v>669.33764693976741</v>
      </c>
      <c r="P2795" s="12">
        <f t="shared" si="1354"/>
        <v>0.20607824659521359</v>
      </c>
      <c r="Q2795" s="24">
        <f t="shared" si="1355"/>
        <v>727.37501990737007</v>
      </c>
      <c r="R2795" s="12">
        <f t="shared" si="1342"/>
        <v>0.11215560077891061</v>
      </c>
      <c r="S2795" s="24">
        <f t="shared" si="1343"/>
        <v>1889.7199398631255</v>
      </c>
      <c r="T2795" s="12">
        <f t="shared" si="1356"/>
        <v>7.1441643376028818E-2</v>
      </c>
      <c r="W2795" s="24">
        <f t="shared" si="1357"/>
        <v>970.81362936541893</v>
      </c>
      <c r="X2795" s="24">
        <f t="shared" si="1358"/>
        <v>650</v>
      </c>
      <c r="Y2795" s="13">
        <f t="shared" si="1344"/>
        <v>0.30483788618435054</v>
      </c>
      <c r="Z2795" s="24">
        <f t="shared" si="1345"/>
        <v>1728.4014109095751</v>
      </c>
      <c r="AA2795" s="24">
        <f t="shared" si="1346"/>
        <v>16063.595517067319</v>
      </c>
      <c r="AB2795" s="24">
        <f t="shared" si="1359"/>
        <v>874.31942447513507</v>
      </c>
      <c r="AC2795" s="24">
        <f t="shared" si="1360"/>
        <v>727.37501990737007</v>
      </c>
      <c r="AE2795" s="14">
        <f t="shared" si="1361"/>
        <v>231.41666666666666</v>
      </c>
      <c r="AF2795" s="24">
        <f t="shared" si="1365"/>
        <v>500</v>
      </c>
      <c r="AG2795" s="3">
        <f t="shared" si="1362"/>
        <v>-1</v>
      </c>
      <c r="AH2795" s="3">
        <f>IF(AC2795&lt;=450,AthetaR30_0,IF(AC2795&gt;=650,AthetaR30_2,(IF(AC2795&lt;=550,AthetaR30_0+(AthetaR30_1-AthetaR30_0)/100*(AC2795-450),AthetaR30_1+(AthetaR30_2-AthetaR30_1)/100*(AC2795-450)))))</f>
        <v>0</v>
      </c>
      <c r="AI2795" s="3">
        <f>IF(AD2795&lt;=450,AthetaR60_0,IF(AD2795&gt;=650,AthetaR60_2,(IF(AD2795&lt;=550,AthetaR60_0+(AthetaR60_1-AthetaR60_0)/100*(AD2795-450),AthetaR60_1+(AthetaR60_2-AthetaR60_1)/100*(AD2795-450)))))</f>
        <v>0.5</v>
      </c>
      <c r="AJ2795" s="3">
        <f>IF(AE2795&lt;=450,AthetaR90_0,IF(AE2795&gt;=650,AthetaR90_2,(IF(AE2795&lt;=550,AthetaR90_0+(AthetaR90_1-AthetaR90_0)/100*(AE2795-450),AthetaR90_1+(AthetaR90_2-AthetaR90_1)/100*(AE2795-450)))))</f>
        <v>1.3</v>
      </c>
      <c r="AK2795" s="3">
        <f>IF(AF2795&lt;=450,AthetaR120_0,IF(AF2795&gt;=650,AthetaR120_2,(IF(AF2795&lt;=550,AthetaR120_0+(AthetaR120_1-AthetaR120_0)/100*(AF2795-450),AthetaR120_1+(AthetaR120_2-AthetaR120_1)/100*(AF2795-450)))))</f>
        <v>1.54</v>
      </c>
      <c r="AL2795" s="24">
        <f t="shared" si="1363"/>
        <v>874.31942447513507</v>
      </c>
      <c r="AM2795" s="14">
        <f t="shared" si="1364"/>
        <v>693.1292126041368</v>
      </c>
    </row>
    <row r="2796" spans="2:39" x14ac:dyDescent="0.25">
      <c r="B2796" s="3">
        <f t="shared" si="1347"/>
        <v>13890</v>
      </c>
      <c r="C2796" s="14">
        <f t="shared" si="1348"/>
        <v>231.5</v>
      </c>
      <c r="D2796" s="11">
        <f t="shared" si="1349"/>
        <v>1147.4170196650196</v>
      </c>
      <c r="E2796" s="11">
        <f t="shared" si="1335"/>
        <v>1040.163484150454</v>
      </c>
      <c r="F2796" s="11">
        <f t="shared" si="1350"/>
        <v>572.32485440512176</v>
      </c>
      <c r="G2796" s="11">
        <f t="shared" si="1336"/>
        <v>874.52550272173028</v>
      </c>
      <c r="H2796" s="11">
        <f t="shared" si="1337"/>
        <v>727.44646155074611</v>
      </c>
      <c r="I2796" s="24">
        <f t="shared" si="1351"/>
        <v>572.32485440512176</v>
      </c>
      <c r="J2796" s="12">
        <f t="shared" si="1338"/>
        <v>0.15835934422145578</v>
      </c>
      <c r="K2796" s="24">
        <f t="shared" si="1339"/>
        <v>730.01751876248409</v>
      </c>
      <c r="L2796" s="12">
        <f t="shared" si="1352"/>
        <v>0.13640342044075121</v>
      </c>
      <c r="M2796" s="24">
        <f t="shared" si="1353"/>
        <v>874.52550272173028</v>
      </c>
      <c r="N2796" s="12">
        <f t="shared" si="1340"/>
        <v>0.57587247549538401</v>
      </c>
      <c r="O2796" s="24">
        <f t="shared" si="1341"/>
        <v>669.15911919535108</v>
      </c>
      <c r="P2796" s="12">
        <f t="shared" si="1354"/>
        <v>0.20600870991667186</v>
      </c>
      <c r="Q2796" s="24">
        <f t="shared" si="1355"/>
        <v>727.44646155074611</v>
      </c>
      <c r="R2796" s="12">
        <f t="shared" si="1342"/>
        <v>0.11166609338839049</v>
      </c>
      <c r="S2796" s="24">
        <f t="shared" si="1343"/>
        <v>1898.0038499427847</v>
      </c>
      <c r="T2796" s="12">
        <f t="shared" si="1356"/>
        <v>7.1138357386146434E-2</v>
      </c>
      <c r="W2796" s="24">
        <f t="shared" si="1357"/>
        <v>971.11846725160331</v>
      </c>
      <c r="X2796" s="24">
        <f t="shared" si="1358"/>
        <v>650</v>
      </c>
      <c r="Y2796" s="13">
        <f t="shared" si="1344"/>
        <v>0.30460316047630009</v>
      </c>
      <c r="Z2796" s="24">
        <f t="shared" si="1345"/>
        <v>1726.1254224712673</v>
      </c>
      <c r="AA2796" s="24">
        <f t="shared" si="1346"/>
        <v>16052.171636605388</v>
      </c>
      <c r="AB2796" s="24">
        <f t="shared" si="1359"/>
        <v>874.52550272173028</v>
      </c>
      <c r="AC2796" s="24">
        <f t="shared" si="1360"/>
        <v>727.44646155074611</v>
      </c>
      <c r="AE2796" s="14">
        <f t="shared" si="1361"/>
        <v>231.5</v>
      </c>
      <c r="AF2796" s="24">
        <f t="shared" si="1365"/>
        <v>500</v>
      </c>
      <c r="AG2796" s="3">
        <f t="shared" si="1362"/>
        <v>-1</v>
      </c>
      <c r="AH2796" s="3">
        <f>IF(AC2796&lt;=450,AthetaR30_0,IF(AC2796&gt;=650,AthetaR30_2,(IF(AC2796&lt;=550,AthetaR30_0+(AthetaR30_1-AthetaR30_0)/100*(AC2796-450),AthetaR30_1+(AthetaR30_2-AthetaR30_1)/100*(AC2796-450)))))</f>
        <v>0</v>
      </c>
      <c r="AI2796" s="3">
        <f>IF(AD2796&lt;=450,AthetaR60_0,IF(AD2796&gt;=650,AthetaR60_2,(IF(AD2796&lt;=550,AthetaR60_0+(AthetaR60_1-AthetaR60_0)/100*(AD2796-450),AthetaR60_1+(AthetaR60_2-AthetaR60_1)/100*(AD2796-450)))))</f>
        <v>0.5</v>
      </c>
      <c r="AJ2796" s="3">
        <f>IF(AE2796&lt;=450,AthetaR90_0,IF(AE2796&gt;=650,AthetaR90_2,(IF(AE2796&lt;=550,AthetaR90_0+(AthetaR90_1-AthetaR90_0)/100*(AE2796-450),AthetaR90_1+(AthetaR90_2-AthetaR90_1)/100*(AE2796-450)))))</f>
        <v>1.3</v>
      </c>
      <c r="AK2796" s="3">
        <f>IF(AF2796&lt;=450,AthetaR120_0,IF(AF2796&gt;=650,AthetaR120_2,(IF(AF2796&lt;=550,AthetaR120_0+(AthetaR120_1-AthetaR120_0)/100*(AF2796-450),AthetaR120_1+(AthetaR120_2-AthetaR120_1)/100*(AF2796-450)))))</f>
        <v>1.54</v>
      </c>
      <c r="AL2796" s="24">
        <f t="shared" si="1363"/>
        <v>874.52550272173028</v>
      </c>
      <c r="AM2796" s="14">
        <f t="shared" si="1364"/>
        <v>693.17511535340714</v>
      </c>
    </row>
    <row r="2797" spans="2:39" x14ac:dyDescent="0.25">
      <c r="B2797" s="3">
        <f t="shared" si="1347"/>
        <v>13895</v>
      </c>
      <c r="C2797" s="14">
        <f t="shared" si="1348"/>
        <v>231.58333333333334</v>
      </c>
      <c r="D2797" s="11">
        <f t="shared" si="1349"/>
        <v>1147.470915923247</v>
      </c>
      <c r="E2797" s="11">
        <f t="shared" si="1335"/>
        <v>1040.3772824991061</v>
      </c>
      <c r="F2797" s="11">
        <f t="shared" si="1350"/>
        <v>572.46125782556248</v>
      </c>
      <c r="G2797" s="11">
        <f t="shared" si="1336"/>
        <v>874.73151143164694</v>
      </c>
      <c r="H2797" s="11">
        <f t="shared" si="1337"/>
        <v>727.5175999081323</v>
      </c>
      <c r="I2797" s="24">
        <f t="shared" si="1351"/>
        <v>572.46125782556248</v>
      </c>
      <c r="J2797" s="12">
        <f t="shared" si="1338"/>
        <v>0.15832915838723177</v>
      </c>
      <c r="K2797" s="24">
        <f t="shared" si="1339"/>
        <v>730.15669835534277</v>
      </c>
      <c r="L2797" s="12">
        <f t="shared" si="1352"/>
        <v>0.13635935283411696</v>
      </c>
      <c r="M2797" s="24">
        <f t="shared" si="1353"/>
        <v>874.73151143164694</v>
      </c>
      <c r="N2797" s="12">
        <f t="shared" si="1340"/>
        <v>0.57602566345968398</v>
      </c>
      <c r="O2797" s="24">
        <f t="shared" si="1341"/>
        <v>668.98116336844123</v>
      </c>
      <c r="P2797" s="12">
        <f t="shared" si="1354"/>
        <v>0.20593903257147422</v>
      </c>
      <c r="Q2797" s="24">
        <f t="shared" si="1355"/>
        <v>727.5175999081323</v>
      </c>
      <c r="R2797" s="12">
        <f t="shared" si="1342"/>
        <v>0.11117634785880064</v>
      </c>
      <c r="S2797" s="24">
        <f t="shared" si="1343"/>
        <v>1906.3647910832001</v>
      </c>
      <c r="T2797" s="12">
        <f t="shared" si="1356"/>
        <v>7.0834901135369263E-2</v>
      </c>
      <c r="W2797" s="24">
        <f t="shared" si="1357"/>
        <v>971.4230704120796</v>
      </c>
      <c r="X2797" s="24">
        <f t="shared" si="1358"/>
        <v>650</v>
      </c>
      <c r="Y2797" s="13">
        <f t="shared" si="1344"/>
        <v>0.30436902523406922</v>
      </c>
      <c r="Z2797" s="24">
        <f t="shared" si="1345"/>
        <v>1723.8553021756616</v>
      </c>
      <c r="AA2797" s="24">
        <f t="shared" si="1346"/>
        <v>16040.776350797294</v>
      </c>
      <c r="AB2797" s="24">
        <f t="shared" si="1359"/>
        <v>874.73151143164694</v>
      </c>
      <c r="AC2797" s="24">
        <f t="shared" si="1360"/>
        <v>727.5175999081323</v>
      </c>
      <c r="AE2797" s="14">
        <f t="shared" si="1361"/>
        <v>231.58333333333334</v>
      </c>
      <c r="AF2797" s="24">
        <f t="shared" si="1365"/>
        <v>500</v>
      </c>
      <c r="AG2797" s="3">
        <f t="shared" si="1362"/>
        <v>-1</v>
      </c>
      <c r="AH2797" s="3">
        <f>IF(AC2797&lt;=450,AthetaR30_0,IF(AC2797&gt;=650,AthetaR30_2,(IF(AC2797&lt;=550,AthetaR30_0+(AthetaR30_1-AthetaR30_0)/100*(AC2797-450),AthetaR30_1+(AthetaR30_2-AthetaR30_1)/100*(AC2797-450)))))</f>
        <v>0</v>
      </c>
      <c r="AI2797" s="3">
        <f>IF(AD2797&lt;=450,AthetaR60_0,IF(AD2797&gt;=650,AthetaR60_2,(IF(AD2797&lt;=550,AthetaR60_0+(AthetaR60_1-AthetaR60_0)/100*(AD2797-450),AthetaR60_1+(AthetaR60_2-AthetaR60_1)/100*(AD2797-450)))))</f>
        <v>0.5</v>
      </c>
      <c r="AJ2797" s="3">
        <f>IF(AE2797&lt;=450,AthetaR90_0,IF(AE2797&gt;=650,AthetaR90_2,(IF(AE2797&lt;=550,AthetaR90_0+(AthetaR90_1-AthetaR90_0)/100*(AE2797-450),AthetaR90_1+(AthetaR90_2-AthetaR90_1)/100*(AE2797-450)))))</f>
        <v>1.3</v>
      </c>
      <c r="AK2797" s="3">
        <f>IF(AF2797&lt;=450,AthetaR120_0,IF(AF2797&gt;=650,AthetaR120_2,(IF(AF2797&lt;=550,AthetaR120_0+(AthetaR120_1-AthetaR120_0)/100*(AF2797-450),AthetaR120_1+(AthetaR120_2-AthetaR120_1)/100*(AF2797-450)))))</f>
        <v>1.54</v>
      </c>
      <c r="AL2797" s="24">
        <f t="shared" si="1363"/>
        <v>874.73151143164694</v>
      </c>
      <c r="AM2797" s="14">
        <f t="shared" si="1364"/>
        <v>693.22074183538041</v>
      </c>
    </row>
    <row r="2798" spans="2:39" x14ac:dyDescent="0.25">
      <c r="B2798" s="3">
        <f t="shared" si="1347"/>
        <v>13900</v>
      </c>
      <c r="C2798" s="14">
        <f t="shared" si="1348"/>
        <v>231.66666666666666</v>
      </c>
      <c r="D2798" s="11">
        <f t="shared" si="1349"/>
        <v>1147.5247928013021</v>
      </c>
      <c r="E2798" s="11">
        <f t="shared" si="1335"/>
        <v>1040.5910808477581</v>
      </c>
      <c r="F2798" s="11">
        <f t="shared" si="1350"/>
        <v>572.5976171783966</v>
      </c>
      <c r="G2798" s="11">
        <f t="shared" si="1336"/>
        <v>874.93745046421839</v>
      </c>
      <c r="H2798" s="11">
        <f t="shared" si="1337"/>
        <v>727.58843480926771</v>
      </c>
      <c r="I2798" s="24">
        <f t="shared" si="1351"/>
        <v>572.5976171783966</v>
      </c>
      <c r="J2798" s="12">
        <f t="shared" si="1338"/>
        <v>0.15829897669254009</v>
      </c>
      <c r="K2798" s="24">
        <f t="shared" si="1339"/>
        <v>730.2959119308648</v>
      </c>
      <c r="L2798" s="12">
        <f t="shared" si="1352"/>
        <v>0.13631530081677173</v>
      </c>
      <c r="M2798" s="24">
        <f t="shared" si="1353"/>
        <v>874.93745046421839</v>
      </c>
      <c r="N2798" s="12">
        <f t="shared" si="1340"/>
        <v>0.57617844246755401</v>
      </c>
      <c r="O2798" s="24">
        <f t="shared" si="1341"/>
        <v>668.80377686646534</v>
      </c>
      <c r="P2798" s="12">
        <f t="shared" si="1354"/>
        <v>0.20586921540218481</v>
      </c>
      <c r="Q2798" s="24">
        <f t="shared" si="1355"/>
        <v>727.58843480926771</v>
      </c>
      <c r="R2798" s="12">
        <f t="shared" si="1342"/>
        <v>0.11068637855882223</v>
      </c>
      <c r="S2798" s="24">
        <f t="shared" si="1343"/>
        <v>1914.8035911808486</v>
      </c>
      <c r="T2798" s="12">
        <f t="shared" si="1356"/>
        <v>7.0531282712887972E-2</v>
      </c>
      <c r="W2798" s="24">
        <f t="shared" si="1357"/>
        <v>971.72743943731371</v>
      </c>
      <c r="X2798" s="24">
        <f t="shared" si="1358"/>
        <v>650</v>
      </c>
      <c r="Y2798" s="13">
        <f t="shared" si="1344"/>
        <v>0.30413547967833515</v>
      </c>
      <c r="Z2798" s="24">
        <f t="shared" si="1345"/>
        <v>1721.5910352611104</v>
      </c>
      <c r="AA2798" s="24">
        <f t="shared" si="1346"/>
        <v>16029.409628919166</v>
      </c>
      <c r="AB2798" s="24">
        <f t="shared" si="1359"/>
        <v>874.93745046421839</v>
      </c>
      <c r="AC2798" s="24">
        <f t="shared" si="1360"/>
        <v>727.58843480926771</v>
      </c>
      <c r="AE2798" s="14">
        <f t="shared" si="1361"/>
        <v>231.66666666666666</v>
      </c>
      <c r="AF2798" s="24">
        <f t="shared" si="1365"/>
        <v>500</v>
      </c>
      <c r="AG2798" s="3">
        <f t="shared" si="1362"/>
        <v>-1</v>
      </c>
      <c r="AH2798" s="3">
        <f>IF(AC2798&lt;=450,AthetaR30_0,IF(AC2798&gt;=650,AthetaR30_2,(IF(AC2798&lt;=550,AthetaR30_0+(AthetaR30_1-AthetaR30_0)/100*(AC2798-450),AthetaR30_1+(AthetaR30_2-AthetaR30_1)/100*(AC2798-450)))))</f>
        <v>0</v>
      </c>
      <c r="AI2798" s="3">
        <f>IF(AD2798&lt;=450,AthetaR60_0,IF(AD2798&gt;=650,AthetaR60_2,(IF(AD2798&lt;=550,AthetaR60_0+(AthetaR60_1-AthetaR60_0)/100*(AD2798-450),AthetaR60_1+(AthetaR60_2-AthetaR60_1)/100*(AD2798-450)))))</f>
        <v>0.5</v>
      </c>
      <c r="AJ2798" s="3">
        <f>IF(AE2798&lt;=450,AthetaR90_0,IF(AE2798&gt;=650,AthetaR90_2,(IF(AE2798&lt;=550,AthetaR90_0+(AthetaR90_1-AthetaR90_0)/100*(AE2798-450),AthetaR90_1+(AthetaR90_2-AthetaR90_1)/100*(AE2798-450)))))</f>
        <v>1.3</v>
      </c>
      <c r="AK2798" s="3">
        <f>IF(AF2798&lt;=450,AthetaR120_0,IF(AF2798&gt;=650,AthetaR120_2,(IF(AF2798&lt;=550,AthetaR120_0+(AthetaR120_1-AthetaR120_0)/100*(AF2798-450),AthetaR120_1+(AthetaR120_2-AthetaR120_1)/100*(AF2798-450)))))</f>
        <v>1.54</v>
      </c>
      <c r="AL2798" s="24">
        <f t="shared" si="1363"/>
        <v>874.93745046421839</v>
      </c>
      <c r="AM2798" s="14">
        <f t="shared" si="1364"/>
        <v>693.26609187758982</v>
      </c>
    </row>
    <row r="2799" spans="2:39" x14ac:dyDescent="0.25">
      <c r="B2799" s="3">
        <f t="shared" si="1347"/>
        <v>13905</v>
      </c>
      <c r="C2799" s="14">
        <f t="shared" si="1348"/>
        <v>231.75</v>
      </c>
      <c r="D2799" s="11">
        <f t="shared" si="1349"/>
        <v>1147.5786503131171</v>
      </c>
      <c r="E2799" s="11">
        <f t="shared" si="1335"/>
        <v>1040.8048791964102</v>
      </c>
      <c r="F2799" s="11">
        <f t="shared" si="1350"/>
        <v>572.73393247921342</v>
      </c>
      <c r="G2799" s="11">
        <f t="shared" si="1336"/>
        <v>875.14331967962062</v>
      </c>
      <c r="H2799" s="11">
        <f t="shared" si="1337"/>
        <v>727.65896609198057</v>
      </c>
      <c r="I2799" s="24">
        <f t="shared" si="1351"/>
        <v>572.73393247921342</v>
      </c>
      <c r="J2799" s="12">
        <f t="shared" si="1338"/>
        <v>0.15826879914504277</v>
      </c>
      <c r="K2799" s="24">
        <f t="shared" si="1339"/>
        <v>730.43515946220668</v>
      </c>
      <c r="L2799" s="12">
        <f t="shared" si="1352"/>
        <v>0.13627126439069284</v>
      </c>
      <c r="M2799" s="24">
        <f t="shared" si="1353"/>
        <v>875.14331967962062</v>
      </c>
      <c r="N2799" s="12">
        <f t="shared" si="1340"/>
        <v>0.57633081402496245</v>
      </c>
      <c r="O2799" s="24">
        <f t="shared" si="1341"/>
        <v>668.62695711190452</v>
      </c>
      <c r="P2799" s="12">
        <f t="shared" si="1354"/>
        <v>0.20579925924722245</v>
      </c>
      <c r="Q2799" s="24">
        <f t="shared" si="1355"/>
        <v>727.65896609198057</v>
      </c>
      <c r="R2799" s="12">
        <f t="shared" si="1342"/>
        <v>0.11019619996221884</v>
      </c>
      <c r="S2799" s="24">
        <f t="shared" si="1343"/>
        <v>1923.3210875865136</v>
      </c>
      <c r="T2799" s="12">
        <f t="shared" si="1356"/>
        <v>7.0227510279312941E-2</v>
      </c>
      <c r="W2799" s="24">
        <f t="shared" si="1357"/>
        <v>972.03157491699199</v>
      </c>
      <c r="X2799" s="24">
        <f t="shared" si="1358"/>
        <v>650</v>
      </c>
      <c r="Y2799" s="13">
        <f t="shared" si="1344"/>
        <v>0.30390252302693438</v>
      </c>
      <c r="Z2799" s="24">
        <f t="shared" si="1345"/>
        <v>1719.332606985455</v>
      </c>
      <c r="AA2799" s="24">
        <f t="shared" si="1346"/>
        <v>16018.071440061842</v>
      </c>
      <c r="AB2799" s="24">
        <f t="shared" si="1359"/>
        <v>875.14331967962062</v>
      </c>
      <c r="AC2799" s="24">
        <f t="shared" si="1360"/>
        <v>727.65896609198057</v>
      </c>
      <c r="AE2799" s="14">
        <f t="shared" si="1361"/>
        <v>231.75</v>
      </c>
      <c r="AF2799" s="24">
        <f t="shared" si="1365"/>
        <v>500</v>
      </c>
      <c r="AG2799" s="3">
        <f t="shared" si="1362"/>
        <v>-1</v>
      </c>
      <c r="AH2799" s="3">
        <f>IF(AC2799&lt;=450,AthetaR30_0,IF(AC2799&gt;=650,AthetaR30_2,(IF(AC2799&lt;=550,AthetaR30_0+(AthetaR30_1-AthetaR30_0)/100*(AC2799-450),AthetaR30_1+(AthetaR30_2-AthetaR30_1)/100*(AC2799-450)))))</f>
        <v>0</v>
      </c>
      <c r="AI2799" s="3">
        <f>IF(AD2799&lt;=450,AthetaR60_0,IF(AD2799&gt;=650,AthetaR60_2,(IF(AD2799&lt;=550,AthetaR60_0+(AthetaR60_1-AthetaR60_0)/100*(AD2799-450),AthetaR60_1+(AthetaR60_2-AthetaR60_1)/100*(AD2799-450)))))</f>
        <v>0.5</v>
      </c>
      <c r="AJ2799" s="3">
        <f>IF(AE2799&lt;=450,AthetaR90_0,IF(AE2799&gt;=650,AthetaR90_2,(IF(AE2799&lt;=550,AthetaR90_0+(AthetaR90_1-AthetaR90_0)/100*(AE2799-450),AthetaR90_1+(AthetaR90_2-AthetaR90_1)/100*(AE2799-450)))))</f>
        <v>1.3</v>
      </c>
      <c r="AK2799" s="3">
        <f>IF(AF2799&lt;=450,AthetaR120_0,IF(AF2799&gt;=650,AthetaR120_2,(IF(AF2799&lt;=550,AthetaR120_0+(AthetaR120_1-AthetaR120_0)/100*(AF2799-450),AthetaR120_1+(AthetaR120_2-AthetaR120_1)/100*(AF2799-450)))))</f>
        <v>1.54</v>
      </c>
      <c r="AL2799" s="24">
        <f t="shared" si="1363"/>
        <v>875.14331967962062</v>
      </c>
      <c r="AM2799" s="14">
        <f t="shared" si="1364"/>
        <v>693.31116531529381</v>
      </c>
    </row>
    <row r="2800" spans="2:39" x14ac:dyDescent="0.25">
      <c r="B2800" s="3">
        <f t="shared" si="1347"/>
        <v>13910</v>
      </c>
      <c r="C2800" s="14">
        <f t="shared" si="1348"/>
        <v>231.83333333333334</v>
      </c>
      <c r="D2800" s="11">
        <f t="shared" si="1349"/>
        <v>1147.6324884726102</v>
      </c>
      <c r="E2800" s="11">
        <f t="shared" si="1335"/>
        <v>1041.0186775450622</v>
      </c>
      <c r="F2800" s="11">
        <f t="shared" si="1350"/>
        <v>572.87020374360407</v>
      </c>
      <c r="G2800" s="11">
        <f t="shared" si="1336"/>
        <v>875.34911893886783</v>
      </c>
      <c r="H2800" s="11">
        <f t="shared" si="1337"/>
        <v>727.7291936022599</v>
      </c>
      <c r="I2800" s="24">
        <f t="shared" si="1351"/>
        <v>572.87020374360407</v>
      </c>
      <c r="J2800" s="12">
        <f t="shared" si="1338"/>
        <v>0.15823862575239103</v>
      </c>
      <c r="K2800" s="24">
        <f t="shared" si="1339"/>
        <v>730.57444092252217</v>
      </c>
      <c r="L2800" s="12">
        <f t="shared" si="1352"/>
        <v>0.13622724355783913</v>
      </c>
      <c r="M2800" s="24">
        <f t="shared" si="1353"/>
        <v>875.34911893886783</v>
      </c>
      <c r="N2800" s="12">
        <f t="shared" si="1340"/>
        <v>0.57648277963100736</v>
      </c>
      <c r="O2800" s="24">
        <f t="shared" si="1341"/>
        <v>668.4507015421882</v>
      </c>
      <c r="P2800" s="12">
        <f t="shared" si="1354"/>
        <v>0.20572916494092358</v>
      </c>
      <c r="Q2800" s="24">
        <f t="shared" si="1355"/>
        <v>727.7291936022599</v>
      </c>
      <c r="R2800" s="12">
        <f t="shared" si="1342"/>
        <v>0.10970582664645655</v>
      </c>
      <c r="S2800" s="24">
        <f t="shared" si="1343"/>
        <v>1931.9181272135404</v>
      </c>
      <c r="T2800" s="12">
        <f t="shared" si="1356"/>
        <v>6.9923592066023485E-2</v>
      </c>
      <c r="W2800" s="24">
        <f t="shared" si="1357"/>
        <v>972.33547744001896</v>
      </c>
      <c r="X2800" s="24">
        <f t="shared" si="1358"/>
        <v>650</v>
      </c>
      <c r="Y2800" s="13">
        <f t="shared" si="1344"/>
        <v>0.30367015449488383</v>
      </c>
      <c r="Z2800" s="24">
        <f t="shared" si="1345"/>
        <v>1717.0800026260822</v>
      </c>
      <c r="AA2800" s="24">
        <f t="shared" si="1346"/>
        <v>16006.761753132063</v>
      </c>
      <c r="AB2800" s="24">
        <f t="shared" si="1359"/>
        <v>875.34911893886783</v>
      </c>
      <c r="AC2800" s="24">
        <f t="shared" si="1360"/>
        <v>727.7291936022599</v>
      </c>
      <c r="AE2800" s="14">
        <f t="shared" si="1361"/>
        <v>231.83333333333334</v>
      </c>
      <c r="AF2800" s="24">
        <f t="shared" si="1365"/>
        <v>500</v>
      </c>
      <c r="AG2800" s="3">
        <f t="shared" si="1362"/>
        <v>-1</v>
      </c>
      <c r="AH2800" s="3">
        <f>IF(AC2800&lt;=450,AthetaR30_0,IF(AC2800&gt;=650,AthetaR30_2,(IF(AC2800&lt;=550,AthetaR30_0+(AthetaR30_1-AthetaR30_0)/100*(AC2800-450),AthetaR30_1+(AthetaR30_2-AthetaR30_1)/100*(AC2800-450)))))</f>
        <v>0</v>
      </c>
      <c r="AI2800" s="3">
        <f>IF(AD2800&lt;=450,AthetaR60_0,IF(AD2800&gt;=650,AthetaR60_2,(IF(AD2800&lt;=550,AthetaR60_0+(AthetaR60_1-AthetaR60_0)/100*(AD2800-450),AthetaR60_1+(AthetaR60_2-AthetaR60_1)/100*(AD2800-450)))))</f>
        <v>0.5</v>
      </c>
      <c r="AJ2800" s="3">
        <f>IF(AE2800&lt;=450,AthetaR90_0,IF(AE2800&gt;=650,AthetaR90_2,(IF(AE2800&lt;=550,AthetaR90_0+(AthetaR90_1-AthetaR90_0)/100*(AE2800-450),AthetaR90_1+(AthetaR90_2-AthetaR90_1)/100*(AE2800-450)))))</f>
        <v>1.3</v>
      </c>
      <c r="AK2800" s="3">
        <f>IF(AF2800&lt;=450,AthetaR120_0,IF(AF2800&gt;=650,AthetaR120_2,(IF(AF2800&lt;=550,AthetaR120_0+(AthetaR120_1-AthetaR120_0)/100*(AF2800-450),AthetaR120_1+(AthetaR120_2-AthetaR120_1)/100*(AF2800-450)))))</f>
        <v>1.54</v>
      </c>
      <c r="AL2800" s="24">
        <f t="shared" si="1363"/>
        <v>875.34911893886783</v>
      </c>
      <c r="AM2800" s="14">
        <f t="shared" si="1364"/>
        <v>693.3559619915435</v>
      </c>
    </row>
    <row r="2801" spans="2:39" x14ac:dyDescent="0.25">
      <c r="B2801" s="3">
        <f t="shared" si="1347"/>
        <v>13915</v>
      </c>
      <c r="C2801" s="14">
        <f t="shared" si="1348"/>
        <v>231.91666666666666</v>
      </c>
      <c r="D2801" s="11">
        <f t="shared" si="1349"/>
        <v>1147.6863072936833</v>
      </c>
      <c r="E2801" s="11">
        <f t="shared" si="1335"/>
        <v>1041.2324758937143</v>
      </c>
      <c r="F2801" s="11">
        <f t="shared" si="1350"/>
        <v>573.00643098716193</v>
      </c>
      <c r="G2801" s="11">
        <f t="shared" si="1336"/>
        <v>875.55484810380881</v>
      </c>
      <c r="H2801" s="11">
        <f t="shared" si="1337"/>
        <v>727.79911719432596</v>
      </c>
      <c r="I2801" s="24">
        <f t="shared" si="1351"/>
        <v>573.00643098716193</v>
      </c>
      <c r="J2801" s="12">
        <f t="shared" si="1338"/>
        <v>0.15820845652222493</v>
      </c>
      <c r="K2801" s="24">
        <f t="shared" si="1339"/>
        <v>730.71375628496332</v>
      </c>
      <c r="L2801" s="12">
        <f t="shared" si="1352"/>
        <v>0.13618323832017876</v>
      </c>
      <c r="M2801" s="24">
        <f t="shared" si="1353"/>
        <v>875.55484810380881</v>
      </c>
      <c r="N2801" s="12">
        <f t="shared" si="1340"/>
        <v>0.57663434077795417</v>
      </c>
      <c r="O2801" s="24">
        <f t="shared" si="1341"/>
        <v>668.2750076095889</v>
      </c>
      <c r="P2801" s="12">
        <f t="shared" si="1354"/>
        <v>0.20565893331367058</v>
      </c>
      <c r="Q2801" s="24">
        <f t="shared" si="1355"/>
        <v>727.79911719432596</v>
      </c>
      <c r="R2801" s="12">
        <f t="shared" si="1342"/>
        <v>0.1092152732912867</v>
      </c>
      <c r="S2801" s="24">
        <f t="shared" si="1343"/>
        <v>1940.5955666472212</v>
      </c>
      <c r="T2801" s="12">
        <f t="shared" si="1356"/>
        <v>6.9619536374505339E-2</v>
      </c>
      <c r="W2801" s="24">
        <f t="shared" si="1357"/>
        <v>972.63914759451382</v>
      </c>
      <c r="X2801" s="24">
        <f t="shared" si="1358"/>
        <v>650</v>
      </c>
      <c r="Y2801" s="13">
        <f t="shared" si="1344"/>
        <v>0.30343837329441109</v>
      </c>
      <c r="Z2801" s="24">
        <f t="shared" si="1345"/>
        <v>1714.8332074800123</v>
      </c>
      <c r="AA2801" s="24">
        <f t="shared" si="1346"/>
        <v>15995.480536854122</v>
      </c>
      <c r="AB2801" s="24">
        <f t="shared" si="1359"/>
        <v>875.55484810380881</v>
      </c>
      <c r="AC2801" s="24">
        <f t="shared" si="1360"/>
        <v>727.79911719432596</v>
      </c>
      <c r="AE2801" s="14">
        <f t="shared" si="1361"/>
        <v>231.91666666666666</v>
      </c>
      <c r="AF2801" s="24">
        <f t="shared" si="1365"/>
        <v>500</v>
      </c>
      <c r="AG2801" s="3">
        <f t="shared" si="1362"/>
        <v>-1</v>
      </c>
      <c r="AH2801" s="3">
        <f>IF(AC2801&lt;=450,AthetaR30_0,IF(AC2801&gt;=650,AthetaR30_2,(IF(AC2801&lt;=550,AthetaR30_0+(AthetaR30_1-AthetaR30_0)/100*(AC2801-450),AthetaR30_1+(AthetaR30_2-AthetaR30_1)/100*(AC2801-450)))))</f>
        <v>0</v>
      </c>
      <c r="AI2801" s="3">
        <f>IF(AD2801&lt;=450,AthetaR60_0,IF(AD2801&gt;=650,AthetaR60_2,(IF(AD2801&lt;=550,AthetaR60_0+(AthetaR60_1-AthetaR60_0)/100*(AD2801-450),AthetaR60_1+(AthetaR60_2-AthetaR60_1)/100*(AD2801-450)))))</f>
        <v>0.5</v>
      </c>
      <c r="AJ2801" s="3">
        <f>IF(AE2801&lt;=450,AthetaR90_0,IF(AE2801&gt;=650,AthetaR90_2,(IF(AE2801&lt;=550,AthetaR90_0+(AthetaR90_1-AthetaR90_0)/100*(AE2801-450),AthetaR90_1+(AthetaR90_2-AthetaR90_1)/100*(AE2801-450)))))</f>
        <v>1.3</v>
      </c>
      <c r="AK2801" s="3">
        <f>IF(AF2801&lt;=450,AthetaR120_0,IF(AF2801&gt;=650,AthetaR120_2,(IF(AF2801&lt;=550,AthetaR120_0+(AthetaR120_1-AthetaR120_0)/100*(AF2801-450),AthetaR120_1+(AthetaR120_2-AthetaR120_1)/100*(AF2801-450)))))</f>
        <v>1.54</v>
      </c>
      <c r="AL2801" s="24">
        <f t="shared" si="1363"/>
        <v>875.55484810380881</v>
      </c>
      <c r="AM2801" s="14">
        <f t="shared" si="1364"/>
        <v>693.40048175724939</v>
      </c>
    </row>
    <row r="2802" spans="2:39" x14ac:dyDescent="0.25">
      <c r="B2802" s="3">
        <f t="shared" si="1347"/>
        <v>13920</v>
      </c>
      <c r="C2802" s="14">
        <f t="shared" si="1348"/>
        <v>232</v>
      </c>
      <c r="D2802" s="11">
        <f t="shared" si="1349"/>
        <v>1147.7401067902242</v>
      </c>
      <c r="E2802" s="11">
        <f t="shared" si="1335"/>
        <v>1041.4462742423666</v>
      </c>
      <c r="F2802" s="11">
        <f t="shared" si="1350"/>
        <v>573.14261422548213</v>
      </c>
      <c r="G2802" s="11">
        <f t="shared" si="1336"/>
        <v>875.76050703712247</v>
      </c>
      <c r="H2802" s="11">
        <f t="shared" si="1337"/>
        <v>727.86873673070045</v>
      </c>
      <c r="I2802" s="24">
        <f t="shared" si="1351"/>
        <v>573.14261422548213</v>
      </c>
      <c r="J2802" s="12">
        <f t="shared" si="1338"/>
        <v>0.15817829146217399</v>
      </c>
      <c r="K2802" s="24">
        <f t="shared" si="1339"/>
        <v>730.85310552267867</v>
      </c>
      <c r="L2802" s="12">
        <f t="shared" si="1352"/>
        <v>0.13613924867962912</v>
      </c>
      <c r="M2802" s="24">
        <f t="shared" si="1353"/>
        <v>875.76050703712247</v>
      </c>
      <c r="N2802" s="12">
        <f t="shared" si="1340"/>
        <v>0.57678549895127007</v>
      </c>
      <c r="O2802" s="24">
        <f t="shared" si="1341"/>
        <v>668.09987278111862</v>
      </c>
      <c r="P2802" s="12">
        <f t="shared" si="1354"/>
        <v>0.2055885651916857</v>
      </c>
      <c r="Q2802" s="24">
        <f t="shared" si="1355"/>
        <v>727.86873673070045</v>
      </c>
      <c r="R2802" s="12">
        <f t="shared" si="1342"/>
        <v>0.10872455467728606</v>
      </c>
      <c r="S2802" s="24">
        <f t="shared" si="1343"/>
        <v>1949.3542722554207</v>
      </c>
      <c r="T2802" s="12">
        <f t="shared" si="1356"/>
        <v>6.9315351575599302E-2</v>
      </c>
      <c r="W2802" s="24">
        <f t="shared" si="1357"/>
        <v>972.94258596780821</v>
      </c>
      <c r="X2802" s="24">
        <f t="shared" si="1358"/>
        <v>650</v>
      </c>
      <c r="Y2802" s="13">
        <f t="shared" si="1344"/>
        <v>0.3032071786349696</v>
      </c>
      <c r="Z2802" s="24">
        <f t="shared" si="1345"/>
        <v>1712.5922068639597</v>
      </c>
      <c r="AA2802" s="24">
        <f t="shared" si="1346"/>
        <v>15984.227759770703</v>
      </c>
      <c r="AB2802" s="24">
        <f t="shared" si="1359"/>
        <v>875.76050703712247</v>
      </c>
      <c r="AC2802" s="24">
        <f t="shared" si="1360"/>
        <v>727.86873673070045</v>
      </c>
      <c r="AE2802" s="14">
        <f t="shared" si="1361"/>
        <v>232</v>
      </c>
      <c r="AF2802" s="24">
        <f t="shared" si="1365"/>
        <v>500</v>
      </c>
      <c r="AG2802" s="3">
        <f t="shared" si="1362"/>
        <v>-1</v>
      </c>
      <c r="AH2802" s="3">
        <f>IF(AC2802&lt;=450,AthetaR30_0,IF(AC2802&gt;=650,AthetaR30_2,(IF(AC2802&lt;=550,AthetaR30_0+(AthetaR30_1-AthetaR30_0)/100*(AC2802-450),AthetaR30_1+(AthetaR30_2-AthetaR30_1)/100*(AC2802-450)))))</f>
        <v>0</v>
      </c>
      <c r="AI2802" s="3">
        <f>IF(AD2802&lt;=450,AthetaR60_0,IF(AD2802&gt;=650,AthetaR60_2,(IF(AD2802&lt;=550,AthetaR60_0+(AthetaR60_1-AthetaR60_0)/100*(AD2802-450),AthetaR60_1+(AthetaR60_2-AthetaR60_1)/100*(AD2802-450)))))</f>
        <v>0.5</v>
      </c>
      <c r="AJ2802" s="3">
        <f>IF(AE2802&lt;=450,AthetaR90_0,IF(AE2802&gt;=650,AthetaR90_2,(IF(AE2802&lt;=550,AthetaR90_0+(AthetaR90_1-AthetaR90_0)/100*(AE2802-450),AthetaR90_1+(AthetaR90_2-AthetaR90_1)/100*(AE2802-450)))))</f>
        <v>1.3</v>
      </c>
      <c r="AK2802" s="3">
        <f>IF(AF2802&lt;=450,AthetaR120_0,IF(AF2802&gt;=650,AthetaR120_2,(IF(AF2802&lt;=550,AthetaR120_0+(AthetaR120_1-AthetaR120_0)/100*(AF2802-450),AthetaR120_1+(AthetaR120_2-AthetaR120_1)/100*(AF2802-450)))))</f>
        <v>1.54</v>
      </c>
      <c r="AL2802" s="24">
        <f t="shared" si="1363"/>
        <v>875.76050703712247</v>
      </c>
      <c r="AM2802" s="14">
        <f t="shared" si="1364"/>
        <v>693.44472447124656</v>
      </c>
    </row>
    <row r="2803" spans="2:39" x14ac:dyDescent="0.25">
      <c r="B2803" s="3">
        <f t="shared" si="1347"/>
        <v>13925</v>
      </c>
      <c r="C2803" s="14">
        <f t="shared" si="1348"/>
        <v>232.08333333333334</v>
      </c>
      <c r="D2803" s="11">
        <f t="shared" si="1349"/>
        <v>1147.7938869761056</v>
      </c>
      <c r="E2803" s="11">
        <f t="shared" si="1335"/>
        <v>1041.6600725910184</v>
      </c>
      <c r="F2803" s="11">
        <f t="shared" si="1350"/>
        <v>573.27875347416182</v>
      </c>
      <c r="G2803" s="11">
        <f t="shared" si="1336"/>
        <v>875.96609560231411</v>
      </c>
      <c r="H2803" s="11">
        <f t="shared" si="1337"/>
        <v>727.93805208227604</v>
      </c>
      <c r="I2803" s="24">
        <f t="shared" si="1351"/>
        <v>573.27875347416182</v>
      </c>
      <c r="J2803" s="12">
        <f t="shared" si="1338"/>
        <v>0.15814813057985666</v>
      </c>
      <c r="K2803" s="24">
        <f t="shared" si="1339"/>
        <v>730.99248860881517</v>
      </c>
      <c r="L2803" s="12">
        <f t="shared" si="1352"/>
        <v>0.13609527463811727</v>
      </c>
      <c r="M2803" s="24">
        <f t="shared" si="1353"/>
        <v>875.96609560231411</v>
      </c>
      <c r="N2803" s="12">
        <f t="shared" si="1340"/>
        <v>0.576936255629661</v>
      </c>
      <c r="O2803" s="24">
        <f t="shared" si="1341"/>
        <v>667.92529453842542</v>
      </c>
      <c r="P2803" s="12">
        <f t="shared" si="1354"/>
        <v>0.20551806139728079</v>
      </c>
      <c r="Q2803" s="24">
        <f t="shared" si="1355"/>
        <v>727.93805208227604</v>
      </c>
      <c r="R2803" s="12">
        <f t="shared" si="1342"/>
        <v>0.10823368568435543</v>
      </c>
      <c r="S2803" s="24">
        <f t="shared" si="1343"/>
        <v>1958.1951203004332</v>
      </c>
      <c r="T2803" s="12">
        <f t="shared" si="1356"/>
        <v>6.9011046108807844E-2</v>
      </c>
      <c r="W2803" s="24">
        <f t="shared" si="1357"/>
        <v>973.24579314644313</v>
      </c>
      <c r="X2803" s="24">
        <f t="shared" si="1358"/>
        <v>650</v>
      </c>
      <c r="Y2803" s="13">
        <f t="shared" si="1344"/>
        <v>0.3029765697232637</v>
      </c>
      <c r="Z2803" s="24">
        <f t="shared" si="1345"/>
        <v>1710.3569861143824</v>
      </c>
      <c r="AA2803" s="24">
        <f t="shared" si="1346"/>
        <v>15973.003390244308</v>
      </c>
      <c r="AB2803" s="24">
        <f t="shared" si="1359"/>
        <v>875.96609560231411</v>
      </c>
      <c r="AC2803" s="24">
        <f t="shared" si="1360"/>
        <v>727.93805208227604</v>
      </c>
      <c r="AE2803" s="14">
        <f t="shared" si="1361"/>
        <v>232.08333333333334</v>
      </c>
      <c r="AF2803" s="24">
        <f t="shared" si="1365"/>
        <v>500</v>
      </c>
      <c r="AG2803" s="3">
        <f t="shared" si="1362"/>
        <v>-1</v>
      </c>
      <c r="AH2803" s="3">
        <f>IF(AC2803&lt;=450,AthetaR30_0,IF(AC2803&gt;=650,AthetaR30_2,(IF(AC2803&lt;=550,AthetaR30_0+(AthetaR30_1-AthetaR30_0)/100*(AC2803-450),AthetaR30_1+(AthetaR30_2-AthetaR30_1)/100*(AC2803-450)))))</f>
        <v>0</v>
      </c>
      <c r="AI2803" s="3">
        <f>IF(AD2803&lt;=450,AthetaR60_0,IF(AD2803&gt;=650,AthetaR60_2,(IF(AD2803&lt;=550,AthetaR60_0+(AthetaR60_1-AthetaR60_0)/100*(AD2803-450),AthetaR60_1+(AthetaR60_2-AthetaR60_1)/100*(AD2803-450)))))</f>
        <v>0.5</v>
      </c>
      <c r="AJ2803" s="3">
        <f>IF(AE2803&lt;=450,AthetaR90_0,IF(AE2803&gt;=650,AthetaR90_2,(IF(AE2803&lt;=550,AthetaR90_0+(AthetaR90_1-AthetaR90_0)/100*(AE2803-450),AthetaR90_1+(AthetaR90_2-AthetaR90_1)/100*(AE2803-450)))))</f>
        <v>1.3</v>
      </c>
      <c r="AK2803" s="3">
        <f>IF(AF2803&lt;=450,AthetaR120_0,IF(AF2803&gt;=650,AthetaR120_2,(IF(AF2803&lt;=550,AthetaR120_0+(AthetaR120_1-AthetaR120_0)/100*(AF2803-450),AthetaR120_1+(AthetaR120_2-AthetaR120_1)/100*(AF2803-450)))))</f>
        <v>1.54</v>
      </c>
      <c r="AL2803" s="24">
        <f t="shared" si="1363"/>
        <v>875.96609560231411</v>
      </c>
      <c r="AM2803" s="14">
        <f t="shared" si="1364"/>
        <v>693.48869000036075</v>
      </c>
    </row>
    <row r="2804" spans="2:39" x14ac:dyDescent="0.25">
      <c r="B2804" s="3">
        <f t="shared" si="1347"/>
        <v>13930</v>
      </c>
      <c r="C2804" s="14">
        <f t="shared" si="1348"/>
        <v>232.16666666666666</v>
      </c>
      <c r="D2804" s="11">
        <f t="shared" si="1349"/>
        <v>1147.8476478651849</v>
      </c>
      <c r="E2804" s="11">
        <f t="shared" si="1335"/>
        <v>1041.8738709396707</v>
      </c>
      <c r="F2804" s="11">
        <f t="shared" si="1350"/>
        <v>573.41484874879995</v>
      </c>
      <c r="G2804" s="11">
        <f t="shared" si="1336"/>
        <v>876.17161366371136</v>
      </c>
      <c r="H2804" s="11">
        <f t="shared" si="1337"/>
        <v>728.00706312838486</v>
      </c>
      <c r="I2804" s="24">
        <f t="shared" si="1351"/>
        <v>573.41484874879995</v>
      </c>
      <c r="J2804" s="12">
        <f t="shared" si="1338"/>
        <v>0.15811797388288051</v>
      </c>
      <c r="K2804" s="24">
        <f t="shared" si="1339"/>
        <v>731.13190551651678</v>
      </c>
      <c r="L2804" s="12">
        <f t="shared" si="1352"/>
        <v>0.13605131619754784</v>
      </c>
      <c r="M2804" s="24">
        <f t="shared" si="1353"/>
        <v>876.17161366371136</v>
      </c>
      <c r="N2804" s="12">
        <f t="shared" si="1340"/>
        <v>0.57708661228510572</v>
      </c>
      <c r="O2804" s="24">
        <f t="shared" si="1341"/>
        <v>667.75127037769141</v>
      </c>
      <c r="P2804" s="12">
        <f t="shared" si="1354"/>
        <v>0.20544742274875777</v>
      </c>
      <c r="Q2804" s="24">
        <f t="shared" si="1355"/>
        <v>728.00706312838486</v>
      </c>
      <c r="R2804" s="12">
        <f t="shared" si="1342"/>
        <v>0.10774268129018096</v>
      </c>
      <c r="S2804" s="24">
        <f t="shared" si="1343"/>
        <v>1967.1189970520154</v>
      </c>
      <c r="T2804" s="12">
        <f t="shared" si="1356"/>
        <v>6.8706628481513349E-2</v>
      </c>
      <c r="W2804" s="24">
        <f t="shared" si="1357"/>
        <v>973.54876971616636</v>
      </c>
      <c r="X2804" s="24">
        <f t="shared" si="1358"/>
        <v>650</v>
      </c>
      <c r="Y2804" s="13">
        <f t="shared" si="1344"/>
        <v>0.3027465457632848</v>
      </c>
      <c r="Z2804" s="24">
        <f t="shared" si="1345"/>
        <v>1708.127530587609</v>
      </c>
      <c r="AA2804" s="24">
        <f t="shared" si="1346"/>
        <v>15961.807396459209</v>
      </c>
      <c r="AB2804" s="24">
        <f t="shared" si="1359"/>
        <v>876.17161366371136</v>
      </c>
      <c r="AC2804" s="24">
        <f t="shared" si="1360"/>
        <v>728.00706312838486</v>
      </c>
      <c r="AE2804" s="14">
        <f t="shared" si="1361"/>
        <v>232.16666666666666</v>
      </c>
      <c r="AF2804" s="24">
        <f t="shared" si="1365"/>
        <v>500</v>
      </c>
      <c r="AG2804" s="3">
        <f t="shared" si="1362"/>
        <v>-1</v>
      </c>
      <c r="AH2804" s="3">
        <f>IF(AC2804&lt;=450,AthetaR30_0,IF(AC2804&gt;=650,AthetaR30_2,(IF(AC2804&lt;=550,AthetaR30_0+(AthetaR30_1-AthetaR30_0)/100*(AC2804-450),AthetaR30_1+(AthetaR30_2-AthetaR30_1)/100*(AC2804-450)))))</f>
        <v>0</v>
      </c>
      <c r="AI2804" s="3">
        <f>IF(AD2804&lt;=450,AthetaR60_0,IF(AD2804&gt;=650,AthetaR60_2,(IF(AD2804&lt;=550,AthetaR60_0+(AthetaR60_1-AthetaR60_0)/100*(AD2804-450),AthetaR60_1+(AthetaR60_2-AthetaR60_1)/100*(AD2804-450)))))</f>
        <v>0.5</v>
      </c>
      <c r="AJ2804" s="3">
        <f>IF(AE2804&lt;=450,AthetaR90_0,IF(AE2804&gt;=650,AthetaR90_2,(IF(AE2804&lt;=550,AthetaR90_0+(AthetaR90_1-AthetaR90_0)/100*(AE2804-450),AthetaR90_1+(AthetaR90_2-AthetaR90_1)/100*(AE2804-450)))))</f>
        <v>1.3</v>
      </c>
      <c r="AK2804" s="3">
        <f>IF(AF2804&lt;=450,AthetaR120_0,IF(AF2804&gt;=650,AthetaR120_2,(IF(AF2804&lt;=550,AthetaR120_0+(AthetaR120_1-AthetaR120_0)/100*(AF2804-450),AthetaR120_1+(AthetaR120_2-AthetaR120_1)/100*(AF2804-450)))))</f>
        <v>1.54</v>
      </c>
      <c r="AL2804" s="24">
        <f t="shared" si="1363"/>
        <v>876.17161366371136</v>
      </c>
      <c r="AM2804" s="14">
        <f t="shared" si="1364"/>
        <v>693.53237821947221</v>
      </c>
    </row>
    <row r="2805" spans="2:39" x14ac:dyDescent="0.25">
      <c r="B2805" s="3">
        <f t="shared" si="1347"/>
        <v>13935</v>
      </c>
      <c r="C2805" s="14">
        <f t="shared" si="1348"/>
        <v>232.25</v>
      </c>
      <c r="D2805" s="11">
        <f t="shared" si="1349"/>
        <v>1147.901389471305</v>
      </c>
      <c r="E2805" s="11">
        <f t="shared" si="1335"/>
        <v>1042.0876692883226</v>
      </c>
      <c r="F2805" s="11">
        <f t="shared" si="1350"/>
        <v>573.55090006499745</v>
      </c>
      <c r="G2805" s="11">
        <f t="shared" si="1336"/>
        <v>876.37706108646012</v>
      </c>
      <c r="H2805" s="11">
        <f t="shared" si="1337"/>
        <v>728.07576975686641</v>
      </c>
      <c r="I2805" s="24">
        <f t="shared" si="1351"/>
        <v>573.55090006499745</v>
      </c>
      <c r="J2805" s="12">
        <f t="shared" si="1338"/>
        <v>0.15808782137884231</v>
      </c>
      <c r="K2805" s="24">
        <f t="shared" si="1339"/>
        <v>731.27135621892546</v>
      </c>
      <c r="L2805" s="12">
        <f t="shared" si="1352"/>
        <v>0.13600737335980315</v>
      </c>
      <c r="M2805" s="24">
        <f t="shared" si="1353"/>
        <v>876.37706108646012</v>
      </c>
      <c r="N2805" s="12">
        <f t="shared" si="1340"/>
        <v>0.57723657038289189</v>
      </c>
      <c r="O2805" s="24">
        <f t="shared" si="1341"/>
        <v>667.57779780953138</v>
      </c>
      <c r="P2805" s="12">
        <f t="shared" si="1354"/>
        <v>0.2053766500604301</v>
      </c>
      <c r="Q2805" s="24">
        <f t="shared" si="1355"/>
        <v>728.07576975686641</v>
      </c>
      <c r="R2805" s="12">
        <f t="shared" si="1342"/>
        <v>0.10725155656865269</v>
      </c>
      <c r="S2805" s="24">
        <f t="shared" si="1343"/>
        <v>1976.1267989016947</v>
      </c>
      <c r="T2805" s="12">
        <f t="shared" si="1356"/>
        <v>6.8402107268191445E-2</v>
      </c>
      <c r="W2805" s="24">
        <f t="shared" si="1357"/>
        <v>973.85151626192965</v>
      </c>
      <c r="X2805" s="24">
        <f t="shared" si="1358"/>
        <v>650</v>
      </c>
      <c r="Y2805" s="13">
        <f t="shared" si="1344"/>
        <v>0.30251710595631154</v>
      </c>
      <c r="Z2805" s="24">
        <f t="shared" si="1345"/>
        <v>1705.9038256598228</v>
      </c>
      <c r="AA2805" s="24">
        <f t="shared" si="1346"/>
        <v>15950.639746421508</v>
      </c>
      <c r="AB2805" s="24">
        <f t="shared" si="1359"/>
        <v>876.37706108646012</v>
      </c>
      <c r="AC2805" s="24">
        <f t="shared" si="1360"/>
        <v>728.07576975686641</v>
      </c>
      <c r="AE2805" s="14">
        <f t="shared" si="1361"/>
        <v>232.25</v>
      </c>
      <c r="AF2805" s="24">
        <f t="shared" si="1365"/>
        <v>500</v>
      </c>
      <c r="AG2805" s="3">
        <f t="shared" si="1362"/>
        <v>-1</v>
      </c>
      <c r="AH2805" s="3">
        <f>IF(AC2805&lt;=450,AthetaR30_0,IF(AC2805&gt;=650,AthetaR30_2,(IF(AC2805&lt;=550,AthetaR30_0+(AthetaR30_1-AthetaR30_0)/100*(AC2805-450),AthetaR30_1+(AthetaR30_2-AthetaR30_1)/100*(AC2805-450)))))</f>
        <v>0</v>
      </c>
      <c r="AI2805" s="3">
        <f>IF(AD2805&lt;=450,AthetaR60_0,IF(AD2805&gt;=650,AthetaR60_2,(IF(AD2805&lt;=550,AthetaR60_0+(AthetaR60_1-AthetaR60_0)/100*(AD2805-450),AthetaR60_1+(AthetaR60_2-AthetaR60_1)/100*(AD2805-450)))))</f>
        <v>0.5</v>
      </c>
      <c r="AJ2805" s="3">
        <f>IF(AE2805&lt;=450,AthetaR90_0,IF(AE2805&gt;=650,AthetaR90_2,(IF(AE2805&lt;=550,AthetaR90_0+(AthetaR90_1-AthetaR90_0)/100*(AE2805-450),AthetaR90_1+(AthetaR90_2-AthetaR90_1)/100*(AE2805-450)))))</f>
        <v>1.3</v>
      </c>
      <c r="AK2805" s="3">
        <f>IF(AF2805&lt;=450,AthetaR120_0,IF(AF2805&gt;=650,AthetaR120_2,(IF(AF2805&lt;=550,AthetaR120_0+(AthetaR120_1-AthetaR120_0)/100*(AF2805-450),AthetaR120_1+(AthetaR120_2-AthetaR120_1)/100*(AF2805-450)))))</f>
        <v>1.54</v>
      </c>
      <c r="AL2805" s="24">
        <f t="shared" si="1363"/>
        <v>876.37706108646012</v>
      </c>
      <c r="AM2805" s="14">
        <f t="shared" si="1364"/>
        <v>693.57578901158013</v>
      </c>
    </row>
    <row r="2806" spans="2:39" x14ac:dyDescent="0.25">
      <c r="B2806" s="3">
        <f t="shared" si="1347"/>
        <v>13940</v>
      </c>
      <c r="C2806" s="14">
        <f t="shared" si="1348"/>
        <v>232.33333333333334</v>
      </c>
      <c r="D2806" s="11">
        <f t="shared" si="1349"/>
        <v>1147.9551118082939</v>
      </c>
      <c r="E2806" s="11">
        <f t="shared" si="1335"/>
        <v>1042.3014676369748</v>
      </c>
      <c r="F2806" s="11">
        <f t="shared" si="1350"/>
        <v>573.68690743835725</v>
      </c>
      <c r="G2806" s="11">
        <f t="shared" si="1336"/>
        <v>876.58243773652055</v>
      </c>
      <c r="H2806" s="11">
        <f t="shared" si="1337"/>
        <v>728.14417186413459</v>
      </c>
      <c r="I2806" s="24">
        <f t="shared" si="1351"/>
        <v>573.68690743835725</v>
      </c>
      <c r="J2806" s="12">
        <f t="shared" si="1338"/>
        <v>0.15805767307532784</v>
      </c>
      <c r="K2806" s="24">
        <f t="shared" si="1339"/>
        <v>731.41084068918099</v>
      </c>
      <c r="L2806" s="12">
        <f t="shared" si="1352"/>
        <v>0.13596344612676095</v>
      </c>
      <c r="M2806" s="24">
        <f t="shared" si="1353"/>
        <v>876.58243773652055</v>
      </c>
      <c r="N2806" s="12">
        <f t="shared" si="1340"/>
        <v>0.57738613138165129</v>
      </c>
      <c r="O2806" s="24">
        <f t="shared" si="1341"/>
        <v>667.4048743588919</v>
      </c>
      <c r="P2806" s="12">
        <f t="shared" si="1354"/>
        <v>0.20530574414271097</v>
      </c>
      <c r="Q2806" s="24">
        <f t="shared" si="1355"/>
        <v>728.14417186413459</v>
      </c>
      <c r="R2806" s="12">
        <f t="shared" si="1342"/>
        <v>0.10676032668824516</v>
      </c>
      <c r="S2806" s="24">
        <f t="shared" si="1343"/>
        <v>1985.2194324782974</v>
      </c>
      <c r="T2806" s="12">
        <f t="shared" si="1356"/>
        <v>6.8097491109612052E-2</v>
      </c>
      <c r="W2806" s="24">
        <f t="shared" si="1357"/>
        <v>974.15403336788597</v>
      </c>
      <c r="X2806" s="24">
        <f t="shared" si="1358"/>
        <v>650</v>
      </c>
      <c r="Y2806" s="13">
        <f t="shared" si="1344"/>
        <v>0.30228824950095928</v>
      </c>
      <c r="Z2806" s="24">
        <f t="shared" si="1345"/>
        <v>1703.685856727222</v>
      </c>
      <c r="AA2806" s="24">
        <f t="shared" si="1346"/>
        <v>15939.500407961837</v>
      </c>
      <c r="AB2806" s="24">
        <f t="shared" si="1359"/>
        <v>876.58243773652055</v>
      </c>
      <c r="AC2806" s="24">
        <f t="shared" si="1360"/>
        <v>728.14417186413459</v>
      </c>
      <c r="AE2806" s="14">
        <f t="shared" si="1361"/>
        <v>232.33333333333334</v>
      </c>
      <c r="AF2806" s="24">
        <f t="shared" si="1365"/>
        <v>500</v>
      </c>
      <c r="AG2806" s="3">
        <f t="shared" si="1362"/>
        <v>-1</v>
      </c>
      <c r="AH2806" s="3">
        <f>IF(AC2806&lt;=450,AthetaR30_0,IF(AC2806&gt;=650,AthetaR30_2,(IF(AC2806&lt;=550,AthetaR30_0+(AthetaR30_1-AthetaR30_0)/100*(AC2806-450),AthetaR30_1+(AthetaR30_2-AthetaR30_1)/100*(AC2806-450)))))</f>
        <v>0</v>
      </c>
      <c r="AI2806" s="3">
        <f>IF(AD2806&lt;=450,AthetaR60_0,IF(AD2806&gt;=650,AthetaR60_2,(IF(AD2806&lt;=550,AthetaR60_0+(AthetaR60_1-AthetaR60_0)/100*(AD2806-450),AthetaR60_1+(AthetaR60_2-AthetaR60_1)/100*(AD2806-450)))))</f>
        <v>0.5</v>
      </c>
      <c r="AJ2806" s="3">
        <f>IF(AE2806&lt;=450,AthetaR90_0,IF(AE2806&gt;=650,AthetaR90_2,(IF(AE2806&lt;=550,AthetaR90_0+(AthetaR90_1-AthetaR90_0)/100*(AE2806-450),AthetaR90_1+(AthetaR90_2-AthetaR90_1)/100*(AE2806-450)))))</f>
        <v>1.3</v>
      </c>
      <c r="AK2806" s="3">
        <f>IF(AF2806&lt;=450,AthetaR120_0,IF(AF2806&gt;=650,AthetaR120_2,(IF(AF2806&lt;=550,AthetaR120_0+(AthetaR120_1-AthetaR120_0)/100*(AF2806-450),AthetaR120_1+(AthetaR120_2-AthetaR120_1)/100*(AF2806-450)))))</f>
        <v>1.54</v>
      </c>
      <c r="AL2806" s="24">
        <f t="shared" si="1363"/>
        <v>876.58243773652055</v>
      </c>
      <c r="AM2806" s="14">
        <f t="shared" si="1364"/>
        <v>693.61892226786472</v>
      </c>
    </row>
    <row r="2807" spans="2:39" x14ac:dyDescent="0.25">
      <c r="B2807" s="3">
        <f t="shared" si="1347"/>
        <v>13945</v>
      </c>
      <c r="C2807" s="14">
        <f t="shared" si="1348"/>
        <v>232.41666666666666</v>
      </c>
      <c r="D2807" s="11">
        <f t="shared" si="1349"/>
        <v>1148.0088148899642</v>
      </c>
      <c r="E2807" s="11">
        <f t="shared" si="1335"/>
        <v>1042.5152659856267</v>
      </c>
      <c r="F2807" s="11">
        <f t="shared" si="1350"/>
        <v>573.82287088448402</v>
      </c>
      <c r="G2807" s="11">
        <f t="shared" si="1336"/>
        <v>876.78774348066327</v>
      </c>
      <c r="H2807" s="11">
        <f t="shared" si="1337"/>
        <v>728.21226935524419</v>
      </c>
      <c r="I2807" s="24">
        <f t="shared" si="1351"/>
        <v>573.82287088448402</v>
      </c>
      <c r="J2807" s="12">
        <f t="shared" si="1338"/>
        <v>0.15802752897991204</v>
      </c>
      <c r="K2807" s="24">
        <f t="shared" si="1339"/>
        <v>731.55035890042063</v>
      </c>
      <c r="L2807" s="12">
        <f t="shared" si="1352"/>
        <v>0.13591953450027669</v>
      </c>
      <c r="M2807" s="24">
        <f t="shared" si="1353"/>
        <v>876.78774348066327</v>
      </c>
      <c r="N2807" s="12">
        <f t="shared" si="1340"/>
        <v>0.57753529673339332</v>
      </c>
      <c r="O2807" s="24">
        <f t="shared" si="1341"/>
        <v>667.23249756495193</v>
      </c>
      <c r="P2807" s="12">
        <f t="shared" si="1354"/>
        <v>0.2052347058020671</v>
      </c>
      <c r="Q2807" s="24">
        <f t="shared" si="1355"/>
        <v>728.21226935524419</v>
      </c>
      <c r="R2807" s="12">
        <f t="shared" si="1342"/>
        <v>0.10626900691035458</v>
      </c>
      <c r="S2807" s="24">
        <f t="shared" si="1343"/>
        <v>1994.3978147647911</v>
      </c>
      <c r="T2807" s="12">
        <f t="shared" si="1356"/>
        <v>6.7792788711988058E-2</v>
      </c>
      <c r="W2807" s="24">
        <f t="shared" si="1357"/>
        <v>974.45632161738695</v>
      </c>
      <c r="X2807" s="24">
        <f t="shared" si="1358"/>
        <v>650</v>
      </c>
      <c r="Y2807" s="13">
        <f t="shared" si="1344"/>
        <v>0.30205997559317832</v>
      </c>
      <c r="Z2807" s="24">
        <f t="shared" si="1345"/>
        <v>1701.4736092059934</v>
      </c>
      <c r="AA2807" s="24">
        <f t="shared" si="1346"/>
        <v>15928.389348735294</v>
      </c>
      <c r="AB2807" s="24">
        <f t="shared" si="1359"/>
        <v>876.78774348066327</v>
      </c>
      <c r="AC2807" s="24">
        <f t="shared" si="1360"/>
        <v>728.21226935524419</v>
      </c>
      <c r="AE2807" s="14">
        <f t="shared" si="1361"/>
        <v>232.41666666666666</v>
      </c>
      <c r="AF2807" s="24">
        <f t="shared" si="1365"/>
        <v>500</v>
      </c>
      <c r="AG2807" s="3">
        <f t="shared" si="1362"/>
        <v>-1</v>
      </c>
      <c r="AH2807" s="3">
        <f>IF(AC2807&lt;=450,AthetaR30_0,IF(AC2807&gt;=650,AthetaR30_2,(IF(AC2807&lt;=550,AthetaR30_0+(AthetaR30_1-AthetaR30_0)/100*(AC2807-450),AthetaR30_1+(AthetaR30_2-AthetaR30_1)/100*(AC2807-450)))))</f>
        <v>0</v>
      </c>
      <c r="AI2807" s="3">
        <f>IF(AD2807&lt;=450,AthetaR60_0,IF(AD2807&gt;=650,AthetaR60_2,(IF(AD2807&lt;=550,AthetaR60_0+(AthetaR60_1-AthetaR60_0)/100*(AD2807-450),AthetaR60_1+(AthetaR60_2-AthetaR60_1)/100*(AD2807-450)))))</f>
        <v>0.5</v>
      </c>
      <c r="AJ2807" s="3">
        <f>IF(AE2807&lt;=450,AthetaR90_0,IF(AE2807&gt;=650,AthetaR90_2,(IF(AE2807&lt;=550,AthetaR90_0+(AthetaR90_1-AthetaR90_0)/100*(AE2807-450),AthetaR90_1+(AthetaR90_2-AthetaR90_1)/100*(AE2807-450)))))</f>
        <v>1.3</v>
      </c>
      <c r="AK2807" s="3">
        <f>IF(AF2807&lt;=450,AthetaR120_0,IF(AF2807&gt;=650,AthetaR120_2,(IF(AF2807&lt;=550,AthetaR120_0+(AthetaR120_1-AthetaR120_0)/100*(AF2807-450),AthetaR120_1+(AthetaR120_2-AthetaR120_1)/100*(AF2807-450)))))</f>
        <v>1.54</v>
      </c>
      <c r="AL2807" s="24">
        <f t="shared" si="1363"/>
        <v>876.78774348066327</v>
      </c>
      <c r="AM2807" s="14">
        <f t="shared" si="1364"/>
        <v>693.6617778877503</v>
      </c>
    </row>
    <row r="2808" spans="2:39" x14ac:dyDescent="0.25">
      <c r="B2808" s="3">
        <f t="shared" si="1347"/>
        <v>13950</v>
      </c>
      <c r="C2808" s="14">
        <f t="shared" si="1348"/>
        <v>232.5</v>
      </c>
      <c r="D2808" s="11">
        <f t="shared" si="1349"/>
        <v>1148.0624987301146</v>
      </c>
      <c r="E2808" s="11">
        <f t="shared" si="1335"/>
        <v>1042.729064334279</v>
      </c>
      <c r="F2808" s="11">
        <f t="shared" si="1350"/>
        <v>573.95879041898434</v>
      </c>
      <c r="G2808" s="11">
        <f t="shared" si="1336"/>
        <v>876.99297818646528</v>
      </c>
      <c r="H2808" s="11">
        <f t="shared" si="1337"/>
        <v>728.28006214395623</v>
      </c>
      <c r="I2808" s="24">
        <f t="shared" si="1351"/>
        <v>573.95879041898434</v>
      </c>
      <c r="J2808" s="12">
        <f t="shared" si="1338"/>
        <v>0.1579973891001589</v>
      </c>
      <c r="K2808" s="24">
        <f t="shared" si="1339"/>
        <v>731.68991082577963</v>
      </c>
      <c r="L2808" s="12">
        <f t="shared" si="1352"/>
        <v>0.13587563848218698</v>
      </c>
      <c r="M2808" s="24">
        <f t="shared" si="1353"/>
        <v>876.99297818646528</v>
      </c>
      <c r="N2808" s="12">
        <f t="shared" si="1340"/>
        <v>0.5776840678835411</v>
      </c>
      <c r="O2808" s="24">
        <f t="shared" si="1341"/>
        <v>667.06066498102348</v>
      </c>
      <c r="P2808" s="12">
        <f t="shared" si="1354"/>
        <v>0.20516353584105348</v>
      </c>
      <c r="Q2808" s="24">
        <f t="shared" si="1355"/>
        <v>728.28006214395623</v>
      </c>
      <c r="R2808" s="12">
        <f t="shared" si="1342"/>
        <v>0.10577761258759889</v>
      </c>
      <c r="S2808" s="24">
        <f t="shared" si="1343"/>
        <v>2003.6628732163624</v>
      </c>
      <c r="T2808" s="12">
        <f t="shared" si="1356"/>
        <v>6.7488008846114597E-2</v>
      </c>
      <c r="W2808" s="24">
        <f t="shared" si="1357"/>
        <v>974.75838159298007</v>
      </c>
      <c r="X2808" s="24">
        <f t="shared" si="1358"/>
        <v>650</v>
      </c>
      <c r="Y2808" s="13">
        <f t="shared" si="1344"/>
        <v>0.30183228342630192</v>
      </c>
      <c r="Z2808" s="24">
        <f t="shared" si="1345"/>
        <v>1699.2670685324724</v>
      </c>
      <c r="AA2808" s="24">
        <f t="shared" si="1346"/>
        <v>15917.306536224087</v>
      </c>
      <c r="AB2808" s="24">
        <f t="shared" si="1359"/>
        <v>876.99297818646528</v>
      </c>
      <c r="AC2808" s="24">
        <f t="shared" si="1360"/>
        <v>728.28006214395623</v>
      </c>
      <c r="AE2808" s="14">
        <f t="shared" si="1361"/>
        <v>232.5</v>
      </c>
      <c r="AF2808" s="24">
        <f t="shared" si="1365"/>
        <v>500</v>
      </c>
      <c r="AG2808" s="3">
        <f t="shared" si="1362"/>
        <v>-1</v>
      </c>
      <c r="AH2808" s="3">
        <f>IF(AC2808&lt;=450,AthetaR30_0,IF(AC2808&gt;=650,AthetaR30_2,(IF(AC2808&lt;=550,AthetaR30_0+(AthetaR30_1-AthetaR30_0)/100*(AC2808-450),AthetaR30_1+(AthetaR30_2-AthetaR30_1)/100*(AC2808-450)))))</f>
        <v>0</v>
      </c>
      <c r="AI2808" s="3">
        <f>IF(AD2808&lt;=450,AthetaR60_0,IF(AD2808&gt;=650,AthetaR60_2,(IF(AD2808&lt;=550,AthetaR60_0+(AthetaR60_1-AthetaR60_0)/100*(AD2808-450),AthetaR60_1+(AthetaR60_2-AthetaR60_1)/100*(AD2808-450)))))</f>
        <v>0.5</v>
      </c>
      <c r="AJ2808" s="3">
        <f>IF(AE2808&lt;=450,AthetaR90_0,IF(AE2808&gt;=650,AthetaR90_2,(IF(AE2808&lt;=550,AthetaR90_0+(AthetaR90_1-AthetaR90_0)/100*(AE2808-450),AthetaR90_1+(AthetaR90_2-AthetaR90_1)/100*(AE2808-450)))))</f>
        <v>1.3</v>
      </c>
      <c r="AK2808" s="3">
        <f>IF(AF2808&lt;=450,AthetaR120_0,IF(AF2808&gt;=650,AthetaR120_2,(IF(AF2808&lt;=550,AthetaR120_0+(AthetaR120_1-AthetaR120_0)/100*(AF2808-450),AthetaR120_1+(AthetaR120_2-AthetaR120_1)/100*(AF2808-450)))))</f>
        <v>1.54</v>
      </c>
      <c r="AL2808" s="24">
        <f t="shared" si="1363"/>
        <v>876.99297818646528</v>
      </c>
      <c r="AM2808" s="14">
        <f t="shared" si="1364"/>
        <v>693.70435577896626</v>
      </c>
    </row>
    <row r="2809" spans="2:39" x14ac:dyDescent="0.25">
      <c r="B2809" s="3">
        <f t="shared" si="1347"/>
        <v>13955</v>
      </c>
      <c r="C2809" s="14">
        <f t="shared" si="1348"/>
        <v>232.58333333333334</v>
      </c>
      <c r="D2809" s="11">
        <f t="shared" si="1349"/>
        <v>1148.1161633425279</v>
      </c>
      <c r="E2809" s="11">
        <f t="shared" si="1335"/>
        <v>1042.942862682931</v>
      </c>
      <c r="F2809" s="11">
        <f t="shared" si="1350"/>
        <v>574.0946660574665</v>
      </c>
      <c r="G2809" s="11">
        <f t="shared" si="1336"/>
        <v>877.19814172230633</v>
      </c>
      <c r="H2809" s="11">
        <f t="shared" si="1337"/>
        <v>728.34755015280234</v>
      </c>
      <c r="I2809" s="24">
        <f t="shared" si="1351"/>
        <v>574.0946660574665</v>
      </c>
      <c r="J2809" s="12">
        <f t="shared" si="1338"/>
        <v>0.15796725344362153</v>
      </c>
      <c r="K2809" s="24">
        <f t="shared" si="1339"/>
        <v>731.82949643839129</v>
      </c>
      <c r="L2809" s="12">
        <f t="shared" si="1352"/>
        <v>0.13583175807432776</v>
      </c>
      <c r="M2809" s="24">
        <f t="shared" si="1353"/>
        <v>877.19814172230633</v>
      </c>
      <c r="N2809" s="12">
        <f t="shared" si="1340"/>
        <v>0.57783244627096519</v>
      </c>
      <c r="O2809" s="24">
        <f t="shared" si="1341"/>
        <v>666.88937417445368</v>
      </c>
      <c r="P2809" s="12">
        <f t="shared" si="1354"/>
        <v>0.2050922350584008</v>
      </c>
      <c r="Q2809" s="24">
        <f t="shared" si="1355"/>
        <v>728.34755015280234</v>
      </c>
      <c r="R2809" s="12">
        <f t="shared" si="1342"/>
        <v>0.10528615916207873</v>
      </c>
      <c r="S2809" s="24">
        <f t="shared" si="1343"/>
        <v>2013.0155458797642</v>
      </c>
      <c r="T2809" s="12">
        <f t="shared" si="1356"/>
        <v>6.7183160346492451E-2</v>
      </c>
      <c r="W2809" s="24">
        <f t="shared" si="1357"/>
        <v>975.06021387640635</v>
      </c>
      <c r="X2809" s="24">
        <f t="shared" si="1358"/>
        <v>650</v>
      </c>
      <c r="Y2809" s="13">
        <f t="shared" si="1344"/>
        <v>0.30160517219104765</v>
      </c>
      <c r="Z2809" s="24">
        <f t="shared" si="1345"/>
        <v>1697.0662201631171</v>
      </c>
      <c r="AA2809" s="24">
        <f t="shared" si="1346"/>
        <v>15906.251937737636</v>
      </c>
      <c r="AB2809" s="24">
        <f t="shared" si="1359"/>
        <v>877.19814172230633</v>
      </c>
      <c r="AC2809" s="24">
        <f t="shared" si="1360"/>
        <v>728.34755015280234</v>
      </c>
      <c r="AE2809" s="14">
        <f t="shared" si="1361"/>
        <v>232.58333333333334</v>
      </c>
      <c r="AF2809" s="24">
        <f t="shared" si="1365"/>
        <v>500</v>
      </c>
      <c r="AG2809" s="3">
        <f t="shared" si="1362"/>
        <v>-1</v>
      </c>
      <c r="AH2809" s="3">
        <f>IF(AC2809&lt;=450,AthetaR30_0,IF(AC2809&gt;=650,AthetaR30_2,(IF(AC2809&lt;=550,AthetaR30_0+(AthetaR30_1-AthetaR30_0)/100*(AC2809-450),AthetaR30_1+(AthetaR30_2-AthetaR30_1)/100*(AC2809-450)))))</f>
        <v>0</v>
      </c>
      <c r="AI2809" s="3">
        <f>IF(AD2809&lt;=450,AthetaR60_0,IF(AD2809&gt;=650,AthetaR60_2,(IF(AD2809&lt;=550,AthetaR60_0+(AthetaR60_1-AthetaR60_0)/100*(AD2809-450),AthetaR60_1+(AthetaR60_2-AthetaR60_1)/100*(AD2809-450)))))</f>
        <v>0.5</v>
      </c>
      <c r="AJ2809" s="3">
        <f>IF(AE2809&lt;=450,AthetaR90_0,IF(AE2809&gt;=650,AthetaR90_2,(IF(AE2809&lt;=550,AthetaR90_0+(AthetaR90_1-AthetaR90_0)/100*(AE2809-450),AthetaR90_1+(AthetaR90_2-AthetaR90_1)/100*(AE2809-450)))))</f>
        <v>1.3</v>
      </c>
      <c r="AK2809" s="3">
        <f>IF(AF2809&lt;=450,AthetaR120_0,IF(AF2809&gt;=650,AthetaR120_2,(IF(AF2809&lt;=550,AthetaR120_0+(AthetaR120_1-AthetaR120_0)/100*(AF2809-450),AthetaR120_1+(AthetaR120_2-AthetaR120_1)/100*(AF2809-450)))))</f>
        <v>1.54</v>
      </c>
      <c r="AL2809" s="24">
        <f t="shared" si="1363"/>
        <v>877.19814172230633</v>
      </c>
      <c r="AM2809" s="14">
        <f t="shared" si="1364"/>
        <v>693.74665585760772</v>
      </c>
    </row>
    <row r="2810" spans="2:39" x14ac:dyDescent="0.25">
      <c r="B2810" s="3">
        <f t="shared" si="1347"/>
        <v>13960</v>
      </c>
      <c r="C2810" s="14">
        <f t="shared" si="1348"/>
        <v>232.66666666666666</v>
      </c>
      <c r="D2810" s="11">
        <f t="shared" si="1349"/>
        <v>1148.1698087409732</v>
      </c>
      <c r="E2810" s="11">
        <f t="shared" si="1335"/>
        <v>1043.1566610315831</v>
      </c>
      <c r="F2810" s="11">
        <f t="shared" si="1350"/>
        <v>574.23049781554084</v>
      </c>
      <c r="G2810" s="11">
        <f t="shared" si="1336"/>
        <v>877.40323395736471</v>
      </c>
      <c r="H2810" s="11">
        <f t="shared" si="1337"/>
        <v>728.41473331314887</v>
      </c>
      <c r="I2810" s="24">
        <f t="shared" si="1351"/>
        <v>574.23049781554084</v>
      </c>
      <c r="J2810" s="12">
        <f t="shared" si="1338"/>
        <v>0.15793712201784221</v>
      </c>
      <c r="K2810" s="24">
        <f t="shared" si="1339"/>
        <v>731.96911571138617</v>
      </c>
      <c r="L2810" s="12">
        <f t="shared" si="1352"/>
        <v>0.13578789327849464</v>
      </c>
      <c r="M2810" s="24">
        <f t="shared" si="1353"/>
        <v>877.40323395736471</v>
      </c>
      <c r="N2810" s="12">
        <f t="shared" si="1340"/>
        <v>0.57798043332801785</v>
      </c>
      <c r="O2810" s="24">
        <f t="shared" si="1341"/>
        <v>666.71862272652743</v>
      </c>
      <c r="P2810" s="12">
        <f t="shared" si="1354"/>
        <v>0.20502080424888877</v>
      </c>
      <c r="Q2810" s="24">
        <f t="shared" si="1355"/>
        <v>728.41473331314887</v>
      </c>
      <c r="R2810" s="12">
        <f t="shared" si="1342"/>
        <v>0.10479466216359415</v>
      </c>
      <c r="S2810" s="24">
        <f t="shared" si="1343"/>
        <v>2022.4567815140581</v>
      </c>
      <c r="T2810" s="12">
        <f t="shared" si="1356"/>
        <v>6.6878252110384159E-2</v>
      </c>
      <c r="W2810" s="24">
        <f t="shared" si="1357"/>
        <v>975.36181904859745</v>
      </c>
      <c r="X2810" s="24">
        <f t="shared" si="1358"/>
        <v>650</v>
      </c>
      <c r="Y2810" s="13">
        <f t="shared" si="1344"/>
        <v>0.3013786410755539</v>
      </c>
      <c r="Z2810" s="24">
        <f t="shared" si="1345"/>
        <v>1694.8710495746411</v>
      </c>
      <c r="AA2810" s="24">
        <f t="shared" si="1346"/>
        <v>15895.225520414566</v>
      </c>
      <c r="AB2810" s="24">
        <f t="shared" si="1359"/>
        <v>877.40323395736471</v>
      </c>
      <c r="AC2810" s="24">
        <f t="shared" si="1360"/>
        <v>728.41473331314887</v>
      </c>
      <c r="AE2810" s="14">
        <f t="shared" si="1361"/>
        <v>232.66666666666666</v>
      </c>
      <c r="AF2810" s="24">
        <f t="shared" si="1365"/>
        <v>500</v>
      </c>
      <c r="AG2810" s="3">
        <f t="shared" si="1362"/>
        <v>-1</v>
      </c>
      <c r="AH2810" s="3">
        <f>IF(AC2810&lt;=450,AthetaR30_0,IF(AC2810&gt;=650,AthetaR30_2,(IF(AC2810&lt;=550,AthetaR30_0+(AthetaR30_1-AthetaR30_0)/100*(AC2810-450),AthetaR30_1+(AthetaR30_2-AthetaR30_1)/100*(AC2810-450)))))</f>
        <v>0</v>
      </c>
      <c r="AI2810" s="3">
        <f>IF(AD2810&lt;=450,AthetaR60_0,IF(AD2810&gt;=650,AthetaR60_2,(IF(AD2810&lt;=550,AthetaR60_0+(AthetaR60_1-AthetaR60_0)/100*(AD2810-450),AthetaR60_1+(AthetaR60_2-AthetaR60_1)/100*(AD2810-450)))))</f>
        <v>0.5</v>
      </c>
      <c r="AJ2810" s="3">
        <f>IF(AE2810&lt;=450,AthetaR90_0,IF(AE2810&gt;=650,AthetaR90_2,(IF(AE2810&lt;=550,AthetaR90_0+(AthetaR90_1-AthetaR90_0)/100*(AE2810-450),AthetaR90_1+(AthetaR90_2-AthetaR90_1)/100*(AE2810-450)))))</f>
        <v>1.3</v>
      </c>
      <c r="AK2810" s="3">
        <f>IF(AF2810&lt;=450,AthetaR120_0,IF(AF2810&gt;=650,AthetaR120_2,(IF(AF2810&lt;=550,AthetaR120_0+(AthetaR120_1-AthetaR120_0)/100*(AF2810-450),AthetaR120_1+(AthetaR120_2-AthetaR120_1)/100*(AF2810-450)))))</f>
        <v>1.54</v>
      </c>
      <c r="AL2810" s="24">
        <f t="shared" si="1363"/>
        <v>877.40323395736471</v>
      </c>
      <c r="AM2810" s="14">
        <f t="shared" si="1364"/>
        <v>693.78867804819515</v>
      </c>
    </row>
    <row r="2811" spans="2:39" x14ac:dyDescent="0.25">
      <c r="B2811" s="3">
        <f t="shared" si="1347"/>
        <v>13965</v>
      </c>
      <c r="C2811" s="14">
        <f t="shared" si="1348"/>
        <v>232.75</v>
      </c>
      <c r="D2811" s="11">
        <f t="shared" si="1349"/>
        <v>1148.2234349392038</v>
      </c>
      <c r="E2811" s="11">
        <f t="shared" si="1335"/>
        <v>1043.3704593802352</v>
      </c>
      <c r="F2811" s="11">
        <f t="shared" si="1350"/>
        <v>574.36628570881931</v>
      </c>
      <c r="G2811" s="11">
        <f t="shared" si="1336"/>
        <v>877.60825476161358</v>
      </c>
      <c r="H2811" s="11">
        <f t="shared" si="1337"/>
        <v>728.4816115652593</v>
      </c>
      <c r="I2811" s="24">
        <f t="shared" si="1351"/>
        <v>574.36628570881931</v>
      </c>
      <c r="J2811" s="12">
        <f t="shared" si="1338"/>
        <v>0.15790699483035223</v>
      </c>
      <c r="K2811" s="24">
        <f t="shared" si="1339"/>
        <v>732.10876861789382</v>
      </c>
      <c r="L2811" s="12">
        <f t="shared" si="1352"/>
        <v>0.13574404409649679</v>
      </c>
      <c r="M2811" s="24">
        <f t="shared" si="1353"/>
        <v>877.60825476161358</v>
      </c>
      <c r="N2811" s="12">
        <f t="shared" si="1340"/>
        <v>0.57812803048056738</v>
      </c>
      <c r="O2811" s="24">
        <f t="shared" si="1341"/>
        <v>666.54840823237055</v>
      </c>
      <c r="P2811" s="12">
        <f t="shared" si="1354"/>
        <v>0.204949244203568</v>
      </c>
      <c r="Q2811" s="24">
        <f t="shared" si="1355"/>
        <v>728.4816115652593</v>
      </c>
      <c r="R2811" s="12">
        <f t="shared" si="1342"/>
        <v>0.10430313720782748</v>
      </c>
      <c r="S2811" s="24">
        <f t="shared" si="1343"/>
        <v>2031.987539712567</v>
      </c>
      <c r="T2811" s="12">
        <f t="shared" si="1356"/>
        <v>6.6573293096910305E-2</v>
      </c>
      <c r="W2811" s="24">
        <f t="shared" si="1357"/>
        <v>975.66319768967298</v>
      </c>
      <c r="X2811" s="24">
        <f t="shared" si="1358"/>
        <v>650</v>
      </c>
      <c r="Y2811" s="13">
        <f t="shared" si="1344"/>
        <v>0.30115268926539934</v>
      </c>
      <c r="Z2811" s="24">
        <f t="shared" si="1345"/>
        <v>1692.6815422640543</v>
      </c>
      <c r="AA2811" s="24">
        <f t="shared" si="1346"/>
        <v>15884.227251223811</v>
      </c>
      <c r="AB2811" s="24">
        <f t="shared" si="1359"/>
        <v>877.60825476161358</v>
      </c>
      <c r="AC2811" s="24">
        <f t="shared" si="1360"/>
        <v>728.4816115652593</v>
      </c>
      <c r="AE2811" s="14">
        <f t="shared" si="1361"/>
        <v>232.75</v>
      </c>
      <c r="AF2811" s="24">
        <f t="shared" si="1365"/>
        <v>500</v>
      </c>
      <c r="AG2811" s="3">
        <f t="shared" si="1362"/>
        <v>-1</v>
      </c>
      <c r="AH2811" s="3">
        <f>IF(AC2811&lt;=450,AthetaR30_0,IF(AC2811&gt;=650,AthetaR30_2,(IF(AC2811&lt;=550,AthetaR30_0+(AthetaR30_1-AthetaR30_0)/100*(AC2811-450),AthetaR30_1+(AthetaR30_2-AthetaR30_1)/100*(AC2811-450)))))</f>
        <v>0</v>
      </c>
      <c r="AI2811" s="3">
        <f>IF(AD2811&lt;=450,AthetaR60_0,IF(AD2811&gt;=650,AthetaR60_2,(IF(AD2811&lt;=550,AthetaR60_0+(AthetaR60_1-AthetaR60_0)/100*(AD2811-450),AthetaR60_1+(AthetaR60_2-AthetaR60_1)/100*(AD2811-450)))))</f>
        <v>0.5</v>
      </c>
      <c r="AJ2811" s="3">
        <f>IF(AE2811&lt;=450,AthetaR90_0,IF(AE2811&gt;=650,AthetaR90_2,(IF(AE2811&lt;=550,AthetaR90_0+(AthetaR90_1-AthetaR90_0)/100*(AE2811-450),AthetaR90_1+(AthetaR90_2-AthetaR90_1)/100*(AE2811-450)))))</f>
        <v>1.3</v>
      </c>
      <c r="AK2811" s="3">
        <f>IF(AF2811&lt;=450,AthetaR120_0,IF(AF2811&gt;=650,AthetaR120_2,(IF(AF2811&lt;=550,AthetaR120_0+(AthetaR120_1-AthetaR120_0)/100*(AF2811-450),AthetaR120_1+(AthetaR120_2-AthetaR120_1)/100*(AF2811-450)))))</f>
        <v>1.54</v>
      </c>
      <c r="AL2811" s="24">
        <f t="shared" si="1363"/>
        <v>877.60825476161358</v>
      </c>
      <c r="AM2811" s="14">
        <f t="shared" si="1364"/>
        <v>693.83042228373358</v>
      </c>
    </row>
    <row r="2812" spans="2:39" x14ac:dyDescent="0.25">
      <c r="B2812" s="3">
        <f t="shared" si="1347"/>
        <v>13970</v>
      </c>
      <c r="C2812" s="14">
        <f t="shared" si="1348"/>
        <v>232.83333333333334</v>
      </c>
      <c r="D2812" s="11">
        <f t="shared" si="1349"/>
        <v>1148.2770419509586</v>
      </c>
      <c r="E2812" s="11">
        <f t="shared" si="1335"/>
        <v>1043.5842577288872</v>
      </c>
      <c r="F2812" s="11">
        <f t="shared" si="1350"/>
        <v>574.50202975291575</v>
      </c>
      <c r="G2812" s="11">
        <f t="shared" si="1336"/>
        <v>877.81320400581717</v>
      </c>
      <c r="H2812" s="11">
        <f t="shared" si="1337"/>
        <v>728.54818485835619</v>
      </c>
      <c r="I2812" s="24">
        <f t="shared" si="1351"/>
        <v>574.50202975291575</v>
      </c>
      <c r="J2812" s="12">
        <f t="shared" si="1338"/>
        <v>0.15787687188867189</v>
      </c>
      <c r="K2812" s="24">
        <f t="shared" si="1339"/>
        <v>732.24845513104106</v>
      </c>
      <c r="L2812" s="12">
        <f t="shared" si="1352"/>
        <v>0.13570021053011028</v>
      </c>
      <c r="M2812" s="24">
        <f t="shared" si="1353"/>
        <v>877.81320400581717</v>
      </c>
      <c r="N2812" s="12">
        <f t="shared" si="1340"/>
        <v>0.57827523914803125</v>
      </c>
      <c r="O2812" s="24">
        <f t="shared" si="1341"/>
        <v>666.3787283008545</v>
      </c>
      <c r="P2812" s="12">
        <f t="shared" si="1354"/>
        <v>0.2048775557096055</v>
      </c>
      <c r="Q2812" s="24">
        <f t="shared" si="1355"/>
        <v>728.54818485835619</v>
      </c>
      <c r="R2812" s="12">
        <f t="shared" si="1342"/>
        <v>0.10381159999448358</v>
      </c>
      <c r="S2812" s="24">
        <f t="shared" si="1343"/>
        <v>2041.6087910262247</v>
      </c>
      <c r="T2812" s="12">
        <f t="shared" si="1356"/>
        <v>6.6268292326050762E-2</v>
      </c>
      <c r="W2812" s="24">
        <f t="shared" si="1357"/>
        <v>975.96435037893843</v>
      </c>
      <c r="X2812" s="24">
        <f t="shared" si="1358"/>
        <v>650</v>
      </c>
      <c r="Y2812" s="13">
        <f t="shared" si="1344"/>
        <v>0.30092731594362465</v>
      </c>
      <c r="Z2812" s="24">
        <f t="shared" si="1345"/>
        <v>1690.4976837487197</v>
      </c>
      <c r="AA2812" s="24">
        <f t="shared" si="1346"/>
        <v>15873.257096965819</v>
      </c>
      <c r="AB2812" s="24">
        <f t="shared" si="1359"/>
        <v>877.81320400581717</v>
      </c>
      <c r="AC2812" s="24">
        <f t="shared" si="1360"/>
        <v>728.54818485835619</v>
      </c>
      <c r="AE2812" s="14">
        <f t="shared" si="1361"/>
        <v>232.83333333333334</v>
      </c>
      <c r="AF2812" s="24">
        <f t="shared" si="1365"/>
        <v>500</v>
      </c>
      <c r="AG2812" s="3">
        <f t="shared" si="1362"/>
        <v>-1</v>
      </c>
      <c r="AH2812" s="3">
        <f>IF(AC2812&lt;=450,AthetaR30_0,IF(AC2812&gt;=650,AthetaR30_2,(IF(AC2812&lt;=550,AthetaR30_0+(AthetaR30_1-AthetaR30_0)/100*(AC2812-450),AthetaR30_1+(AthetaR30_2-AthetaR30_1)/100*(AC2812-450)))))</f>
        <v>0</v>
      </c>
      <c r="AI2812" s="3">
        <f>IF(AD2812&lt;=450,AthetaR60_0,IF(AD2812&gt;=650,AthetaR60_2,(IF(AD2812&lt;=550,AthetaR60_0+(AthetaR60_1-AthetaR60_0)/100*(AD2812-450),AthetaR60_1+(AthetaR60_2-AthetaR60_1)/100*(AD2812-450)))))</f>
        <v>0.5</v>
      </c>
      <c r="AJ2812" s="3">
        <f>IF(AE2812&lt;=450,AthetaR90_0,IF(AE2812&gt;=650,AthetaR90_2,(IF(AE2812&lt;=550,AthetaR90_0+(AthetaR90_1-AthetaR90_0)/100*(AE2812-450),AthetaR90_1+(AthetaR90_2-AthetaR90_1)/100*(AE2812-450)))))</f>
        <v>1.3</v>
      </c>
      <c r="AK2812" s="3">
        <f>IF(AF2812&lt;=450,AthetaR120_0,IF(AF2812&gt;=650,AthetaR120_2,(IF(AF2812&lt;=550,AthetaR120_0+(AthetaR120_1-AthetaR120_0)/100*(AF2812-450),AthetaR120_1+(AthetaR120_2-AthetaR120_1)/100*(AF2812-450)))))</f>
        <v>1.54</v>
      </c>
      <c r="AL2812" s="24">
        <f t="shared" si="1363"/>
        <v>877.81320400581717</v>
      </c>
      <c r="AM2812" s="14">
        <f t="shared" si="1364"/>
        <v>693.87188850577002</v>
      </c>
    </row>
    <row r="2813" spans="2:39" x14ac:dyDescent="0.25">
      <c r="B2813" s="3">
        <f t="shared" si="1347"/>
        <v>13975</v>
      </c>
      <c r="C2813" s="14">
        <f t="shared" si="1348"/>
        <v>232.91666666666666</v>
      </c>
      <c r="D2813" s="11">
        <f t="shared" si="1349"/>
        <v>1148.3306297899619</v>
      </c>
      <c r="E2813" s="11">
        <f t="shared" si="1335"/>
        <v>1043.7980560775393</v>
      </c>
      <c r="F2813" s="11">
        <f t="shared" si="1350"/>
        <v>574.63772996344585</v>
      </c>
      <c r="G2813" s="11">
        <f t="shared" si="1336"/>
        <v>878.01808156152674</v>
      </c>
      <c r="H2813" s="11">
        <f t="shared" si="1337"/>
        <v>728.61445315068227</v>
      </c>
      <c r="I2813" s="24">
        <f t="shared" si="1351"/>
        <v>574.63772996344585</v>
      </c>
      <c r="J2813" s="12">
        <f t="shared" si="1338"/>
        <v>0.1578467532003108</v>
      </c>
      <c r="K2813" s="24">
        <f t="shared" si="1339"/>
        <v>732.38817522395289</v>
      </c>
      <c r="L2813" s="12">
        <f t="shared" si="1352"/>
        <v>0.13565639258109621</v>
      </c>
      <c r="M2813" s="24">
        <f t="shared" si="1353"/>
        <v>878.01808156152674</v>
      </c>
      <c r="N2813" s="12">
        <f t="shared" si="1340"/>
        <v>0.57842206074341096</v>
      </c>
      <c r="O2813" s="24">
        <f t="shared" si="1341"/>
        <v>666.20958055450046</v>
      </c>
      <c r="P2813" s="12">
        <f t="shared" si="1354"/>
        <v>0.20480573955037301</v>
      </c>
      <c r="Q2813" s="24">
        <f t="shared" si="1355"/>
        <v>728.61445315068227</v>
      </c>
      <c r="R2813" s="12">
        <f t="shared" si="1342"/>
        <v>0.10332006630539051</v>
      </c>
      <c r="S2813" s="24">
        <f t="shared" si="1343"/>
        <v>2051.3215170882831</v>
      </c>
      <c r="T2813" s="12">
        <f t="shared" si="1356"/>
        <v>6.5963258877662842E-2</v>
      </c>
      <c r="W2813" s="24">
        <f t="shared" si="1357"/>
        <v>976.265277694882</v>
      </c>
      <c r="X2813" s="24">
        <f t="shared" si="1358"/>
        <v>650</v>
      </c>
      <c r="Y2813" s="13">
        <f t="shared" si="1344"/>
        <v>0.30070252029075895</v>
      </c>
      <c r="Z2813" s="24">
        <f t="shared" si="1345"/>
        <v>1688.3194595664322</v>
      </c>
      <c r="AA2813" s="24">
        <f t="shared" si="1346"/>
        <v>15862.315024274014</v>
      </c>
      <c r="AB2813" s="24">
        <f t="shared" si="1359"/>
        <v>878.01808156152674</v>
      </c>
      <c r="AC2813" s="24">
        <f t="shared" si="1360"/>
        <v>728.61445315068227</v>
      </c>
      <c r="AE2813" s="14">
        <f t="shared" si="1361"/>
        <v>232.91666666666666</v>
      </c>
      <c r="AF2813" s="24">
        <f t="shared" si="1365"/>
        <v>500</v>
      </c>
      <c r="AG2813" s="3">
        <f t="shared" si="1362"/>
        <v>-1</v>
      </c>
      <c r="AH2813" s="3">
        <f>IF(AC2813&lt;=450,AthetaR30_0,IF(AC2813&gt;=650,AthetaR30_2,(IF(AC2813&lt;=550,AthetaR30_0+(AthetaR30_1-AthetaR30_0)/100*(AC2813-450),AthetaR30_1+(AthetaR30_2-AthetaR30_1)/100*(AC2813-450)))))</f>
        <v>0</v>
      </c>
      <c r="AI2813" s="3">
        <f>IF(AD2813&lt;=450,AthetaR60_0,IF(AD2813&gt;=650,AthetaR60_2,(IF(AD2813&lt;=550,AthetaR60_0+(AthetaR60_1-AthetaR60_0)/100*(AD2813-450),AthetaR60_1+(AthetaR60_2-AthetaR60_1)/100*(AD2813-450)))))</f>
        <v>0.5</v>
      </c>
      <c r="AJ2813" s="3">
        <f>IF(AE2813&lt;=450,AthetaR90_0,IF(AE2813&gt;=650,AthetaR90_2,(IF(AE2813&lt;=550,AthetaR90_0+(AthetaR90_1-AthetaR90_0)/100*(AE2813-450),AthetaR90_1+(AthetaR90_2-AthetaR90_1)/100*(AE2813-450)))))</f>
        <v>1.3</v>
      </c>
      <c r="AK2813" s="3">
        <f>IF(AF2813&lt;=450,AthetaR120_0,IF(AF2813&gt;=650,AthetaR120_2,(IF(AF2813&lt;=550,AthetaR120_0+(AthetaR120_1-AthetaR120_0)/100*(AF2813-450),AthetaR120_1+(AthetaR120_2-AthetaR120_1)/100*(AF2813-450)))))</f>
        <v>1.54</v>
      </c>
      <c r="AL2813" s="24">
        <f t="shared" si="1363"/>
        <v>878.01808156152674</v>
      </c>
      <c r="AM2813" s="14">
        <f t="shared" si="1364"/>
        <v>693.91307666445084</v>
      </c>
    </row>
    <row r="2814" spans="2:39" x14ac:dyDescent="0.25">
      <c r="B2814" s="3">
        <f t="shared" si="1347"/>
        <v>13980</v>
      </c>
      <c r="C2814" s="14">
        <f t="shared" si="1348"/>
        <v>233</v>
      </c>
      <c r="D2814" s="11">
        <f t="shared" si="1349"/>
        <v>1148.3841984699236</v>
      </c>
      <c r="E2814" s="11">
        <f t="shared" si="1335"/>
        <v>1044.0118544261913</v>
      </c>
      <c r="F2814" s="11">
        <f t="shared" si="1350"/>
        <v>574.77338635602689</v>
      </c>
      <c r="G2814" s="11">
        <f t="shared" si="1336"/>
        <v>878.22288730107709</v>
      </c>
      <c r="H2814" s="11">
        <f t="shared" si="1337"/>
        <v>728.68041640955994</v>
      </c>
      <c r="I2814" s="24">
        <f t="shared" si="1351"/>
        <v>574.77338635602689</v>
      </c>
      <c r="J2814" s="12">
        <f t="shared" si="1338"/>
        <v>0.15781663877276741</v>
      </c>
      <c r="K2814" s="24">
        <f t="shared" si="1339"/>
        <v>732.52792886975294</v>
      </c>
      <c r="L2814" s="12">
        <f t="shared" si="1352"/>
        <v>0.13561259025119685</v>
      </c>
      <c r="M2814" s="24">
        <f t="shared" si="1353"/>
        <v>878.22288730107709</v>
      </c>
      <c r="N2814" s="12">
        <f t="shared" si="1340"/>
        <v>0.578568496673324</v>
      </c>
      <c r="O2814" s="24">
        <f t="shared" si="1341"/>
        <v>666.04096262938617</v>
      </c>
      <c r="P2814" s="12">
        <f t="shared" si="1354"/>
        <v>0.20473379650545268</v>
      </c>
      <c r="Q2814" s="24">
        <f t="shared" si="1355"/>
        <v>728.68041640955994</v>
      </c>
      <c r="R2814" s="12">
        <f t="shared" si="1342"/>
        <v>0.10282855200256502</v>
      </c>
      <c r="S2814" s="24">
        <f t="shared" si="1343"/>
        <v>2061.1267107403091</v>
      </c>
      <c r="T2814" s="12">
        <f t="shared" si="1356"/>
        <v>6.5658201890461829E-2</v>
      </c>
      <c r="W2814" s="24">
        <f t="shared" si="1357"/>
        <v>976.56598021517277</v>
      </c>
      <c r="X2814" s="24">
        <f t="shared" si="1358"/>
        <v>650</v>
      </c>
      <c r="Y2814" s="13">
        <f t="shared" si="1344"/>
        <v>0.30047830148483851</v>
      </c>
      <c r="Z2814" s="24">
        <f t="shared" si="1345"/>
        <v>1686.1468552754645</v>
      </c>
      <c r="AA2814" s="24">
        <f t="shared" si="1346"/>
        <v>15851.400999615857</v>
      </c>
      <c r="AB2814" s="24">
        <f t="shared" si="1359"/>
        <v>878.22288730107709</v>
      </c>
      <c r="AC2814" s="24">
        <f t="shared" si="1360"/>
        <v>728.68041640955994</v>
      </c>
      <c r="AE2814" s="14">
        <f t="shared" si="1361"/>
        <v>233</v>
      </c>
      <c r="AF2814" s="24">
        <f t="shared" si="1365"/>
        <v>500</v>
      </c>
      <c r="AG2814" s="3">
        <f t="shared" si="1362"/>
        <v>-1</v>
      </c>
      <c r="AH2814" s="3">
        <f>IF(AC2814&lt;=450,AthetaR30_0,IF(AC2814&gt;=650,AthetaR30_2,(IF(AC2814&lt;=550,AthetaR30_0+(AthetaR30_1-AthetaR30_0)/100*(AC2814-450),AthetaR30_1+(AthetaR30_2-AthetaR30_1)/100*(AC2814-450)))))</f>
        <v>0</v>
      </c>
      <c r="AI2814" s="3">
        <f>IF(AD2814&lt;=450,AthetaR60_0,IF(AD2814&gt;=650,AthetaR60_2,(IF(AD2814&lt;=550,AthetaR60_0+(AthetaR60_1-AthetaR60_0)/100*(AD2814-450),AthetaR60_1+(AthetaR60_2-AthetaR60_1)/100*(AD2814-450)))))</f>
        <v>0.5</v>
      </c>
      <c r="AJ2814" s="3">
        <f>IF(AE2814&lt;=450,AthetaR90_0,IF(AE2814&gt;=650,AthetaR90_2,(IF(AE2814&lt;=550,AthetaR90_0+(AthetaR90_1-AthetaR90_0)/100*(AE2814-450),AthetaR90_1+(AthetaR90_2-AthetaR90_1)/100*(AE2814-450)))))</f>
        <v>1.3</v>
      </c>
      <c r="AK2814" s="3">
        <f>IF(AF2814&lt;=450,AthetaR120_0,IF(AF2814&gt;=650,AthetaR120_2,(IF(AF2814&lt;=550,AthetaR120_0+(AthetaR120_1-AthetaR120_0)/100*(AF2814-450),AthetaR120_1+(AthetaR120_2-AthetaR120_1)/100*(AF2814-450)))))</f>
        <v>1.54</v>
      </c>
      <c r="AL2814" s="24">
        <f t="shared" si="1363"/>
        <v>878.22288730107709</v>
      </c>
      <c r="AM2814" s="14">
        <f t="shared" si="1364"/>
        <v>693.95398671857777</v>
      </c>
    </row>
    <row r="2815" spans="2:39" x14ac:dyDescent="0.25">
      <c r="B2815" s="3">
        <f t="shared" si="1347"/>
        <v>13985</v>
      </c>
      <c r="C2815" s="14">
        <f t="shared" si="1348"/>
        <v>233.08333333333334</v>
      </c>
      <c r="D2815" s="11">
        <f t="shared" si="1349"/>
        <v>1148.4377480045382</v>
      </c>
      <c r="E2815" s="11">
        <f t="shared" si="1335"/>
        <v>1044.2256527748434</v>
      </c>
      <c r="F2815" s="11">
        <f t="shared" si="1350"/>
        <v>574.90899894627807</v>
      </c>
      <c r="G2815" s="11">
        <f t="shared" si="1336"/>
        <v>878.42762109758257</v>
      </c>
      <c r="H2815" s="11">
        <f t="shared" si="1337"/>
        <v>728.74607461145035</v>
      </c>
      <c r="I2815" s="24">
        <f t="shared" si="1351"/>
        <v>574.90899894627807</v>
      </c>
      <c r="J2815" s="12">
        <f t="shared" si="1338"/>
        <v>0.15778652861352949</v>
      </c>
      <c r="K2815" s="24">
        <f t="shared" si="1339"/>
        <v>732.66771604156224</v>
      </c>
      <c r="L2815" s="12">
        <f t="shared" si="1352"/>
        <v>0.1355688035421577</v>
      </c>
      <c r="M2815" s="24">
        <f t="shared" si="1353"/>
        <v>878.42762109758257</v>
      </c>
      <c r="N2815" s="12">
        <f t="shared" si="1340"/>
        <v>0.57871454833803904</v>
      </c>
      <c r="O2815" s="24">
        <f t="shared" si="1341"/>
        <v>665.87287217505138</v>
      </c>
      <c r="P2815" s="12">
        <f t="shared" si="1354"/>
        <v>0.20466172735073898</v>
      </c>
      <c r="Q2815" s="24">
        <f t="shared" si="1355"/>
        <v>728.74607461145035</v>
      </c>
      <c r="R2815" s="12">
        <f t="shared" si="1342"/>
        <v>0.10233707302623649</v>
      </c>
      <c r="S2815" s="24">
        <f t="shared" si="1343"/>
        <v>2071.0253761596173</v>
      </c>
      <c r="T2815" s="12">
        <f t="shared" si="1356"/>
        <v>6.535313056099025E-2</v>
      </c>
      <c r="W2815" s="24">
        <f t="shared" si="1357"/>
        <v>976.86645851665764</v>
      </c>
      <c r="X2815" s="24">
        <f t="shared" si="1358"/>
        <v>650</v>
      </c>
      <c r="Y2815" s="13">
        <f t="shared" si="1344"/>
        <v>0.30025465870143209</v>
      </c>
      <c r="Z2815" s="24">
        <f t="shared" si="1345"/>
        <v>1683.9798564546441</v>
      </c>
      <c r="AA2815" s="24">
        <f t="shared" si="1346"/>
        <v>15840.514989294219</v>
      </c>
      <c r="AB2815" s="24">
        <f t="shared" si="1359"/>
        <v>878.42762109758257</v>
      </c>
      <c r="AC2815" s="24">
        <f t="shared" si="1360"/>
        <v>728.74607461145035</v>
      </c>
      <c r="AE2815" s="14">
        <f t="shared" si="1361"/>
        <v>233.08333333333334</v>
      </c>
      <c r="AF2815" s="24">
        <f t="shared" si="1365"/>
        <v>500</v>
      </c>
      <c r="AG2815" s="3">
        <f t="shared" si="1362"/>
        <v>-1</v>
      </c>
      <c r="AH2815" s="3">
        <f>IF(AC2815&lt;=450,AthetaR30_0,IF(AC2815&gt;=650,AthetaR30_2,(IF(AC2815&lt;=550,AthetaR30_0+(AthetaR30_1-AthetaR30_0)/100*(AC2815-450),AthetaR30_1+(AthetaR30_2-AthetaR30_1)/100*(AC2815-450)))))</f>
        <v>0</v>
      </c>
      <c r="AI2815" s="3">
        <f>IF(AD2815&lt;=450,AthetaR60_0,IF(AD2815&gt;=650,AthetaR60_2,(IF(AD2815&lt;=550,AthetaR60_0+(AthetaR60_1-AthetaR60_0)/100*(AD2815-450),AthetaR60_1+(AthetaR60_2-AthetaR60_1)/100*(AD2815-450)))))</f>
        <v>0.5</v>
      </c>
      <c r="AJ2815" s="3">
        <f>IF(AE2815&lt;=450,AthetaR90_0,IF(AE2815&gt;=650,AthetaR90_2,(IF(AE2815&lt;=550,AthetaR90_0+(AthetaR90_1-AthetaR90_0)/100*(AE2815-450),AthetaR90_1+(AthetaR90_2-AthetaR90_1)/100*(AE2815-450)))))</f>
        <v>1.3</v>
      </c>
      <c r="AK2815" s="3">
        <f>IF(AF2815&lt;=450,AthetaR120_0,IF(AF2815&gt;=650,AthetaR120_2,(IF(AF2815&lt;=550,AthetaR120_0+(AthetaR120_1-AthetaR120_0)/100*(AF2815-450),AthetaR120_1+(AthetaR120_2-AthetaR120_1)/100*(AF2815-450)))))</f>
        <v>1.54</v>
      </c>
      <c r="AL2815" s="24">
        <f t="shared" si="1363"/>
        <v>878.42762109758257</v>
      </c>
      <c r="AM2815" s="14">
        <f t="shared" si="1364"/>
        <v>693.9946186356625</v>
      </c>
    </row>
    <row r="2816" spans="2:39" x14ac:dyDescent="0.25">
      <c r="B2816" s="3">
        <f t="shared" si="1347"/>
        <v>13990</v>
      </c>
      <c r="C2816" s="14">
        <f t="shared" si="1348"/>
        <v>233.16666666666666</v>
      </c>
      <c r="D2816" s="11">
        <f t="shared" si="1349"/>
        <v>1148.4912784074859</v>
      </c>
      <c r="E2816" s="11">
        <f t="shared" si="1335"/>
        <v>1044.4394511234955</v>
      </c>
      <c r="F2816" s="11">
        <f t="shared" si="1350"/>
        <v>575.0445677498202</v>
      </c>
      <c r="G2816" s="11">
        <f t="shared" si="1336"/>
        <v>878.63228282493333</v>
      </c>
      <c r="H2816" s="11">
        <f t="shared" si="1337"/>
        <v>728.81142774201135</v>
      </c>
      <c r="I2816" s="24">
        <f t="shared" si="1351"/>
        <v>575.0445677498202</v>
      </c>
      <c r="J2816" s="12">
        <f t="shared" si="1338"/>
        <v>0.15775642273007368</v>
      </c>
      <c r="K2816" s="24">
        <f t="shared" si="1339"/>
        <v>732.80753671250091</v>
      </c>
      <c r="L2816" s="12">
        <f t="shared" si="1352"/>
        <v>0.13552503245569089</v>
      </c>
      <c r="M2816" s="24">
        <f t="shared" si="1353"/>
        <v>878.63228282493333</v>
      </c>
      <c r="N2816" s="12">
        <f t="shared" si="1340"/>
        <v>0.5788602171315067</v>
      </c>
      <c r="O2816" s="24">
        <f t="shared" si="1341"/>
        <v>665.70530685440576</v>
      </c>
      <c r="P2816" s="12">
        <f t="shared" si="1354"/>
        <v>0.20458953285832296</v>
      </c>
      <c r="Q2816" s="24">
        <f t="shared" si="1355"/>
        <v>728.81142774201135</v>
      </c>
      <c r="R2816" s="12">
        <f t="shared" si="1342"/>
        <v>0.10184564539283221</v>
      </c>
      <c r="S2816" s="24">
        <f t="shared" si="1343"/>
        <v>2081.0185289881033</v>
      </c>
      <c r="T2816" s="12">
        <f t="shared" si="1356"/>
        <v>6.5048054142523432E-2</v>
      </c>
      <c r="W2816" s="24">
        <f t="shared" si="1357"/>
        <v>977.16671317535906</v>
      </c>
      <c r="X2816" s="24">
        <f t="shared" si="1358"/>
        <v>650</v>
      </c>
      <c r="Y2816" s="13">
        <f t="shared" si="1344"/>
        <v>0.30003159111366229</v>
      </c>
      <c r="Z2816" s="24">
        <f t="shared" si="1345"/>
        <v>1681.8184487034102</v>
      </c>
      <c r="AA2816" s="24">
        <f t="shared" si="1346"/>
        <v>15829.65695944861</v>
      </c>
      <c r="AB2816" s="24">
        <f t="shared" si="1359"/>
        <v>878.63228282493333</v>
      </c>
      <c r="AC2816" s="24">
        <f t="shared" si="1360"/>
        <v>728.81142774201135</v>
      </c>
      <c r="AE2816" s="14">
        <f t="shared" si="1361"/>
        <v>233.16666666666666</v>
      </c>
      <c r="AF2816" s="24">
        <f t="shared" si="1365"/>
        <v>500</v>
      </c>
      <c r="AG2816" s="3">
        <f t="shared" si="1362"/>
        <v>-1</v>
      </c>
      <c r="AH2816" s="3">
        <f>IF(AC2816&lt;=450,AthetaR30_0,IF(AC2816&gt;=650,AthetaR30_2,(IF(AC2816&lt;=550,AthetaR30_0+(AthetaR30_1-AthetaR30_0)/100*(AC2816-450),AthetaR30_1+(AthetaR30_2-AthetaR30_1)/100*(AC2816-450)))))</f>
        <v>0</v>
      </c>
      <c r="AI2816" s="3">
        <f>IF(AD2816&lt;=450,AthetaR60_0,IF(AD2816&gt;=650,AthetaR60_2,(IF(AD2816&lt;=550,AthetaR60_0+(AthetaR60_1-AthetaR60_0)/100*(AD2816-450),AthetaR60_1+(AthetaR60_2-AthetaR60_1)/100*(AD2816-450)))))</f>
        <v>0.5</v>
      </c>
      <c r="AJ2816" s="3">
        <f>IF(AE2816&lt;=450,AthetaR90_0,IF(AE2816&gt;=650,AthetaR90_2,(IF(AE2816&lt;=550,AthetaR90_0+(AthetaR90_1-AthetaR90_0)/100*(AE2816-450),AthetaR90_1+(AthetaR90_2-AthetaR90_1)/100*(AE2816-450)))))</f>
        <v>1.3</v>
      </c>
      <c r="AK2816" s="3">
        <f>IF(AF2816&lt;=450,AthetaR120_0,IF(AF2816&gt;=650,AthetaR120_2,(IF(AF2816&lt;=550,AthetaR120_0+(AthetaR120_1-AthetaR120_0)/100*(AF2816-450),AthetaR120_1+(AthetaR120_2-AthetaR120_1)/100*(AF2816-450)))))</f>
        <v>1.54</v>
      </c>
      <c r="AL2816" s="24">
        <f t="shared" si="1363"/>
        <v>878.63228282493333</v>
      </c>
      <c r="AM2816" s="14">
        <f t="shared" si="1364"/>
        <v>694.0349723919818</v>
      </c>
    </row>
    <row r="2817" spans="2:39" x14ac:dyDescent="0.25">
      <c r="B2817" s="3">
        <f t="shared" si="1347"/>
        <v>13995</v>
      </c>
      <c r="C2817" s="14">
        <f t="shared" si="1348"/>
        <v>233.25</v>
      </c>
      <c r="D2817" s="11">
        <f t="shared" si="1349"/>
        <v>1148.5447896924318</v>
      </c>
      <c r="E2817" s="11">
        <f t="shared" si="1335"/>
        <v>1044.6532494721475</v>
      </c>
      <c r="F2817" s="11">
        <f t="shared" si="1350"/>
        <v>575.18009278227589</v>
      </c>
      <c r="G2817" s="11">
        <f t="shared" si="1336"/>
        <v>878.83687235779166</v>
      </c>
      <c r="H2817" s="11">
        <f t="shared" si="1337"/>
        <v>728.87647579615384</v>
      </c>
      <c r="I2817" s="24">
        <f t="shared" si="1351"/>
        <v>575.18009278227589</v>
      </c>
      <c r="J2817" s="12">
        <f t="shared" si="1338"/>
        <v>0.15772632112986576</v>
      </c>
      <c r="K2817" s="24">
        <f t="shared" si="1339"/>
        <v>732.94739085568676</v>
      </c>
      <c r="L2817" s="12">
        <f t="shared" si="1352"/>
        <v>0.13548127699350443</v>
      </c>
      <c r="M2817" s="24">
        <f t="shared" si="1353"/>
        <v>878.83687235779166</v>
      </c>
      <c r="N2817" s="12">
        <f t="shared" si="1340"/>
        <v>0.57900550444139443</v>
      </c>
      <c r="O2817" s="24">
        <f t="shared" si="1341"/>
        <v>665.53826434363691</v>
      </c>
      <c r="P2817" s="12">
        <f t="shared" si="1354"/>
        <v>0.20451721379662038</v>
      </c>
      <c r="Q2817" s="24">
        <f t="shared" si="1355"/>
        <v>728.87647579615384</v>
      </c>
      <c r="R2817" s="12">
        <f t="shared" si="1342"/>
        <v>0.10135428519292898</v>
      </c>
      <c r="S2817" s="24">
        <f t="shared" si="1343"/>
        <v>2091.1071964623943</v>
      </c>
      <c r="T2817" s="12">
        <f t="shared" si="1356"/>
        <v>6.474298194399522E-2</v>
      </c>
      <c r="W2817" s="24">
        <f t="shared" si="1357"/>
        <v>977.46674476647274</v>
      </c>
      <c r="X2817" s="24">
        <f t="shared" si="1358"/>
        <v>650</v>
      </c>
      <c r="Y2817" s="13">
        <f t="shared" si="1344"/>
        <v>0.29980909789223303</v>
      </c>
      <c r="Z2817" s="24">
        <f t="shared" si="1345"/>
        <v>1679.6626176418699</v>
      </c>
      <c r="AA2817" s="24">
        <f t="shared" si="1346"/>
        <v>15818.826876056686</v>
      </c>
      <c r="AB2817" s="24">
        <f t="shared" si="1359"/>
        <v>878.83687235779166</v>
      </c>
      <c r="AC2817" s="24">
        <f t="shared" si="1360"/>
        <v>728.87647579615384</v>
      </c>
      <c r="AE2817" s="14">
        <f t="shared" si="1361"/>
        <v>233.25</v>
      </c>
      <c r="AF2817" s="24">
        <f t="shared" si="1365"/>
        <v>500</v>
      </c>
      <c r="AG2817" s="3">
        <f t="shared" si="1362"/>
        <v>-1</v>
      </c>
      <c r="AH2817" s="3">
        <f>IF(AC2817&lt;=450,AthetaR30_0,IF(AC2817&gt;=650,AthetaR30_2,(IF(AC2817&lt;=550,AthetaR30_0+(AthetaR30_1-AthetaR30_0)/100*(AC2817-450),AthetaR30_1+(AthetaR30_2-AthetaR30_1)/100*(AC2817-450)))))</f>
        <v>0</v>
      </c>
      <c r="AI2817" s="3">
        <f>IF(AD2817&lt;=450,AthetaR60_0,IF(AD2817&gt;=650,AthetaR60_2,(IF(AD2817&lt;=550,AthetaR60_0+(AthetaR60_1-AthetaR60_0)/100*(AD2817-450),AthetaR60_1+(AthetaR60_2-AthetaR60_1)/100*(AD2817-450)))))</f>
        <v>0.5</v>
      </c>
      <c r="AJ2817" s="3">
        <f>IF(AE2817&lt;=450,AthetaR90_0,IF(AE2817&gt;=650,AthetaR90_2,(IF(AE2817&lt;=550,AthetaR90_0+(AthetaR90_1-AthetaR90_0)/100*(AE2817-450),AthetaR90_1+(AthetaR90_2-AthetaR90_1)/100*(AE2817-450)))))</f>
        <v>1.3</v>
      </c>
      <c r="AK2817" s="3">
        <f>IF(AF2817&lt;=450,AthetaR120_0,IF(AF2817&gt;=650,AthetaR120_2,(IF(AF2817&lt;=550,AthetaR120_0+(AthetaR120_1-AthetaR120_0)/100*(AF2817-450),AthetaR120_1+(AthetaR120_2-AthetaR120_1)/100*(AF2817-450)))))</f>
        <v>1.54</v>
      </c>
      <c r="AL2817" s="24">
        <f t="shared" si="1363"/>
        <v>878.83687235779166</v>
      </c>
      <c r="AM2817" s="14">
        <f t="shared" si="1364"/>
        <v>694.07504797262902</v>
      </c>
    </row>
    <row r="2818" spans="2:39" x14ac:dyDescent="0.25">
      <c r="B2818" s="3">
        <f t="shared" si="1347"/>
        <v>14000</v>
      </c>
      <c r="C2818" s="14">
        <f t="shared" si="1348"/>
        <v>233.33333333333334</v>
      </c>
      <c r="D2818" s="11">
        <f t="shared" si="1349"/>
        <v>1148.5982818730274</v>
      </c>
      <c r="E2818" s="11">
        <f t="shared" si="1335"/>
        <v>1044.8670478207996</v>
      </c>
      <c r="F2818" s="11">
        <f t="shared" si="1350"/>
        <v>575.31557405926935</v>
      </c>
      <c r="G2818" s="11">
        <f t="shared" si="1336"/>
        <v>879.0413895715883</v>
      </c>
      <c r="H2818" s="11">
        <f t="shared" si="1337"/>
        <v>728.94121877809789</v>
      </c>
      <c r="I2818" s="24">
        <f t="shared" si="1351"/>
        <v>575.31557405926935</v>
      </c>
      <c r="J2818" s="12">
        <f t="shared" si="1338"/>
        <v>0.15769622382036066</v>
      </c>
      <c r="K2818" s="24">
        <f t="shared" si="1339"/>
        <v>733.08727844423572</v>
      </c>
      <c r="L2818" s="12">
        <f t="shared" si="1352"/>
        <v>0.13543753715726994</v>
      </c>
      <c r="M2818" s="24">
        <f t="shared" si="1353"/>
        <v>879.0413895715883</v>
      </c>
      <c r="N2818" s="12">
        <f t="shared" si="1340"/>
        <v>0.57915041164911829</v>
      </c>
      <c r="O2818" s="24">
        <f t="shared" si="1341"/>
        <v>665.37174233211852</v>
      </c>
      <c r="P2818" s="12">
        <f t="shared" si="1354"/>
        <v>0.20444477093027044</v>
      </c>
      <c r="Q2818" s="24">
        <f t="shared" si="1355"/>
        <v>728.94121877809789</v>
      </c>
      <c r="R2818" s="12">
        <f t="shared" si="1342"/>
        <v>0.10086300858916154</v>
      </c>
      <c r="S2818" s="24">
        <f t="shared" si="1343"/>
        <v>2101.2924175455382</v>
      </c>
      <c r="T2818" s="12">
        <f t="shared" si="1356"/>
        <v>6.4437923328854591E-2</v>
      </c>
      <c r="W2818" s="24">
        <f t="shared" si="1357"/>
        <v>977.76655386436494</v>
      </c>
      <c r="X2818" s="24">
        <f t="shared" si="1358"/>
        <v>650</v>
      </c>
      <c r="Y2818" s="13">
        <f t="shared" si="1344"/>
        <v>0.29958717820544439</v>
      </c>
      <c r="Z2818" s="24">
        <f t="shared" si="1345"/>
        <v>1677.5123489108664</v>
      </c>
      <c r="AA2818" s="24">
        <f t="shared" si="1346"/>
        <v>15808.024704935073</v>
      </c>
      <c r="AB2818" s="24">
        <f t="shared" si="1359"/>
        <v>879.0413895715883</v>
      </c>
      <c r="AC2818" s="24">
        <f t="shared" si="1360"/>
        <v>728.94121877809789</v>
      </c>
      <c r="AE2818" s="14">
        <f t="shared" si="1361"/>
        <v>233.33333333333334</v>
      </c>
      <c r="AF2818" s="24">
        <f t="shared" si="1365"/>
        <v>500</v>
      </c>
      <c r="AG2818" s="3">
        <f t="shared" si="1362"/>
        <v>-1</v>
      </c>
      <c r="AH2818" s="3">
        <f>IF(AC2818&lt;=450,AthetaR30_0,IF(AC2818&gt;=650,AthetaR30_2,(IF(AC2818&lt;=550,AthetaR30_0+(AthetaR30_1-AthetaR30_0)/100*(AC2818-450),AthetaR30_1+(AthetaR30_2-AthetaR30_1)/100*(AC2818-450)))))</f>
        <v>0</v>
      </c>
      <c r="AI2818" s="3">
        <f>IF(AD2818&lt;=450,AthetaR60_0,IF(AD2818&gt;=650,AthetaR60_2,(IF(AD2818&lt;=550,AthetaR60_0+(AthetaR60_1-AthetaR60_0)/100*(AD2818-450),AthetaR60_1+(AthetaR60_2-AthetaR60_1)/100*(AD2818-450)))))</f>
        <v>0.5</v>
      </c>
      <c r="AJ2818" s="3">
        <f>IF(AE2818&lt;=450,AthetaR90_0,IF(AE2818&gt;=650,AthetaR90_2,(IF(AE2818&lt;=550,AthetaR90_0+(AthetaR90_1-AthetaR90_0)/100*(AE2818-450),AthetaR90_1+(AthetaR90_2-AthetaR90_1)/100*(AE2818-450)))))</f>
        <v>1.3</v>
      </c>
      <c r="AK2818" s="3">
        <f>IF(AF2818&lt;=450,AthetaR120_0,IF(AF2818&gt;=650,AthetaR120_2,(IF(AF2818&lt;=550,AthetaR120_0+(AthetaR120_1-AthetaR120_0)/100*(AF2818-450),AthetaR120_1+(AthetaR120_2-AthetaR120_1)/100*(AF2818-450)))))</f>
        <v>1.54</v>
      </c>
      <c r="AL2818" s="24">
        <f t="shared" si="1363"/>
        <v>879.0413895715883</v>
      </c>
      <c r="AM2818" s="14">
        <f t="shared" si="1364"/>
        <v>694.11484537156775</v>
      </c>
    </row>
    <row r="2819" spans="2:39" x14ac:dyDescent="0.25">
      <c r="B2819" s="3">
        <f t="shared" si="1347"/>
        <v>14005</v>
      </c>
      <c r="C2819" s="14">
        <f t="shared" si="1348"/>
        <v>233.41666666666666</v>
      </c>
      <c r="D2819" s="11">
        <f t="shared" si="1349"/>
        <v>1148.6517549629086</v>
      </c>
      <c r="E2819" s="11">
        <f t="shared" si="1335"/>
        <v>1045.0808461694517</v>
      </c>
      <c r="F2819" s="11">
        <f t="shared" si="1350"/>
        <v>575.45101159642661</v>
      </c>
      <c r="G2819" s="11">
        <f t="shared" si="1336"/>
        <v>879.24583434251861</v>
      </c>
      <c r="H2819" s="11">
        <f t="shared" si="1337"/>
        <v>729.0056567014268</v>
      </c>
      <c r="I2819" s="24">
        <f t="shared" si="1351"/>
        <v>575.45101159642661</v>
      </c>
      <c r="J2819" s="12">
        <f t="shared" si="1338"/>
        <v>0.15766613080900233</v>
      </c>
      <c r="K2819" s="24">
        <f t="shared" si="1339"/>
        <v>733.227199451263</v>
      </c>
      <c r="L2819" s="12">
        <f t="shared" si="1352"/>
        <v>0.13539381294867622</v>
      </c>
      <c r="M2819" s="24">
        <f t="shared" si="1353"/>
        <v>879.24583434251861</v>
      </c>
      <c r="N2819" s="12">
        <f t="shared" si="1340"/>
        <v>0.57929494012987603</v>
      </c>
      <c r="O2819" s="24">
        <f t="shared" si="1341"/>
        <v>665.2057385223203</v>
      </c>
      <c r="P2819" s="12">
        <f t="shared" si="1354"/>
        <v>0.20437220502035719</v>
      </c>
      <c r="Q2819" s="24">
        <f t="shared" si="1355"/>
        <v>729.0056567014268</v>
      </c>
      <c r="R2819" s="12">
        <f t="shared" si="1342"/>
        <v>0.1003718318141002</v>
      </c>
      <c r="S2819" s="24">
        <f t="shared" si="1343"/>
        <v>2111.575243059996</v>
      </c>
      <c r="T2819" s="12">
        <f t="shared" si="1356"/>
        <v>6.413288771395674E-2</v>
      </c>
      <c r="W2819" s="24">
        <f t="shared" si="1357"/>
        <v>978.06614104257039</v>
      </c>
      <c r="X2819" s="24">
        <f t="shared" si="1358"/>
        <v>650</v>
      </c>
      <c r="Y2819" s="13">
        <f t="shared" si="1344"/>
        <v>0.29936583121922195</v>
      </c>
      <c r="Z2819" s="24">
        <f t="shared" si="1345"/>
        <v>1675.3676281720318</v>
      </c>
      <c r="AA2819" s="24">
        <f t="shared" si="1346"/>
        <v>15797.250411741023</v>
      </c>
      <c r="AB2819" s="24">
        <f t="shared" si="1359"/>
        <v>879.24583434251861</v>
      </c>
      <c r="AC2819" s="24">
        <f t="shared" si="1360"/>
        <v>729.0056567014268</v>
      </c>
      <c r="AE2819" s="14">
        <f t="shared" si="1361"/>
        <v>233.41666666666666</v>
      </c>
      <c r="AF2819" s="24">
        <f t="shared" si="1365"/>
        <v>500</v>
      </c>
      <c r="AG2819" s="3">
        <f t="shared" si="1362"/>
        <v>-1</v>
      </c>
      <c r="AH2819" s="3">
        <f>IF(AC2819&lt;=450,AthetaR30_0,IF(AC2819&gt;=650,AthetaR30_2,(IF(AC2819&lt;=550,AthetaR30_0+(AthetaR30_1-AthetaR30_0)/100*(AC2819-450),AthetaR30_1+(AthetaR30_2-AthetaR30_1)/100*(AC2819-450)))))</f>
        <v>0</v>
      </c>
      <c r="AI2819" s="3">
        <f>IF(AD2819&lt;=450,AthetaR60_0,IF(AD2819&gt;=650,AthetaR60_2,(IF(AD2819&lt;=550,AthetaR60_0+(AthetaR60_1-AthetaR60_0)/100*(AD2819-450),AthetaR60_1+(AthetaR60_2-AthetaR60_1)/100*(AD2819-450)))))</f>
        <v>0.5</v>
      </c>
      <c r="AJ2819" s="3">
        <f>IF(AE2819&lt;=450,AthetaR90_0,IF(AE2819&gt;=650,AthetaR90_2,(IF(AE2819&lt;=550,AthetaR90_0+(AthetaR90_1-AthetaR90_0)/100*(AE2819-450),AthetaR90_1+(AthetaR90_2-AthetaR90_1)/100*(AE2819-450)))))</f>
        <v>1.3</v>
      </c>
      <c r="AK2819" s="3">
        <f>IF(AF2819&lt;=450,AthetaR120_0,IF(AF2819&gt;=650,AthetaR120_2,(IF(AF2819&lt;=550,AthetaR120_0+(AthetaR120_1-AthetaR120_0)/100*(AF2819-450),AthetaR120_1+(AthetaR120_2-AthetaR120_1)/100*(AF2819-450)))))</f>
        <v>1.54</v>
      </c>
      <c r="AL2819" s="24">
        <f t="shared" si="1363"/>
        <v>879.24583434251861</v>
      </c>
      <c r="AM2819" s="14">
        <f t="shared" si="1364"/>
        <v>694.1543645916812</v>
      </c>
    </row>
    <row r="2820" spans="2:39" x14ac:dyDescent="0.25">
      <c r="B2820" s="3">
        <f t="shared" si="1347"/>
        <v>14010</v>
      </c>
      <c r="C2820" s="14">
        <f t="shared" si="1348"/>
        <v>233.5</v>
      </c>
      <c r="D2820" s="11">
        <f t="shared" si="1349"/>
        <v>1148.7052089756969</v>
      </c>
      <c r="E2820" s="11">
        <f t="shared" si="1335"/>
        <v>1045.2946445181037</v>
      </c>
      <c r="F2820" s="11">
        <f t="shared" si="1350"/>
        <v>575.58640540937529</v>
      </c>
      <c r="G2820" s="11">
        <f t="shared" si="1336"/>
        <v>879.45020654753898</v>
      </c>
      <c r="H2820" s="11">
        <f t="shared" si="1337"/>
        <v>729.06978958914078</v>
      </c>
      <c r="I2820" s="24">
        <f t="shared" si="1351"/>
        <v>575.58640540937529</v>
      </c>
      <c r="J2820" s="12">
        <f t="shared" si="1338"/>
        <v>0.15763604210322371</v>
      </c>
      <c r="K2820" s="24">
        <f t="shared" si="1339"/>
        <v>733.36715384988156</v>
      </c>
      <c r="L2820" s="12">
        <f t="shared" si="1352"/>
        <v>0.13535010436937558</v>
      </c>
      <c r="M2820" s="24">
        <f t="shared" si="1353"/>
        <v>879.45020654753898</v>
      </c>
      <c r="N2820" s="12">
        <f t="shared" si="1340"/>
        <v>0.57943909125267878</v>
      </c>
      <c r="O2820" s="24">
        <f t="shared" si="1341"/>
        <v>665.04025062971812</v>
      </c>
      <c r="P2820" s="12">
        <f t="shared" si="1354"/>
        <v>0.20429951682422648</v>
      </c>
      <c r="Q2820" s="24">
        <f t="shared" si="1355"/>
        <v>729.06978958914078</v>
      </c>
      <c r="R2820" s="12">
        <f t="shared" si="1342"/>
        <v>9.9880771168085969E-2</v>
      </c>
      <c r="S2820" s="24">
        <f t="shared" si="1343"/>
        <v>2121.9567358221984</v>
      </c>
      <c r="T2820" s="12">
        <f t="shared" si="1356"/>
        <v>6.3827884568356197E-2</v>
      </c>
      <c r="W2820" s="24">
        <f t="shared" si="1357"/>
        <v>978.36550687378963</v>
      </c>
      <c r="X2820" s="24">
        <f t="shared" si="1358"/>
        <v>650</v>
      </c>
      <c r="Y2820" s="13">
        <f t="shared" si="1344"/>
        <v>0.29914505609713565</v>
      </c>
      <c r="Z2820" s="24">
        <f t="shared" si="1345"/>
        <v>1673.2284411078524</v>
      </c>
      <c r="AA2820" s="24">
        <f t="shared" si="1346"/>
        <v>15786.50396197344</v>
      </c>
      <c r="AB2820" s="24">
        <f t="shared" si="1359"/>
        <v>879.45020654753898</v>
      </c>
      <c r="AC2820" s="24">
        <f t="shared" si="1360"/>
        <v>729.06978958914078</v>
      </c>
      <c r="AE2820" s="14">
        <f t="shared" si="1361"/>
        <v>233.5</v>
      </c>
      <c r="AF2820" s="24">
        <f t="shared" si="1365"/>
        <v>500</v>
      </c>
      <c r="AG2820" s="3">
        <f t="shared" si="1362"/>
        <v>-1</v>
      </c>
      <c r="AH2820" s="3">
        <f>IF(AC2820&lt;=450,AthetaR30_0,IF(AC2820&gt;=650,AthetaR30_2,(IF(AC2820&lt;=550,AthetaR30_0+(AthetaR30_1-AthetaR30_0)/100*(AC2820-450),AthetaR30_1+(AthetaR30_2-AthetaR30_1)/100*(AC2820-450)))))</f>
        <v>0</v>
      </c>
      <c r="AI2820" s="3">
        <f>IF(AD2820&lt;=450,AthetaR60_0,IF(AD2820&gt;=650,AthetaR60_2,(IF(AD2820&lt;=550,AthetaR60_0+(AthetaR60_1-AthetaR60_0)/100*(AD2820-450),AthetaR60_1+(AthetaR60_2-AthetaR60_1)/100*(AD2820-450)))))</f>
        <v>0.5</v>
      </c>
      <c r="AJ2820" s="3">
        <f>IF(AE2820&lt;=450,AthetaR90_0,IF(AE2820&gt;=650,AthetaR90_2,(IF(AE2820&lt;=550,AthetaR90_0+(AthetaR90_1-AthetaR90_0)/100*(AE2820-450),AthetaR90_1+(AthetaR90_2-AthetaR90_1)/100*(AE2820-450)))))</f>
        <v>1.3</v>
      </c>
      <c r="AK2820" s="3">
        <f>IF(AF2820&lt;=450,AthetaR120_0,IF(AF2820&gt;=650,AthetaR120_2,(IF(AF2820&lt;=550,AthetaR120_0+(AthetaR120_1-AthetaR120_0)/100*(AF2820-450),AthetaR120_1+(AthetaR120_2-AthetaR120_1)/100*(AF2820-450)))))</f>
        <v>1.54</v>
      </c>
      <c r="AL2820" s="24">
        <f t="shared" si="1363"/>
        <v>879.45020654753898</v>
      </c>
      <c r="AM2820" s="14">
        <f t="shared" si="1364"/>
        <v>694.19360564482304</v>
      </c>
    </row>
    <row r="2821" spans="2:39" x14ac:dyDescent="0.25">
      <c r="B2821" s="3">
        <f t="shared" si="1347"/>
        <v>14015</v>
      </c>
      <c r="C2821" s="14">
        <f t="shared" si="1348"/>
        <v>233.58333333333334</v>
      </c>
      <c r="D2821" s="11">
        <f t="shared" si="1349"/>
        <v>1148.7586439249997</v>
      </c>
      <c r="E2821" s="11">
        <f t="shared" si="1335"/>
        <v>1045.508442866756</v>
      </c>
      <c r="F2821" s="11">
        <f t="shared" si="1350"/>
        <v>575.72175551374471</v>
      </c>
      <c r="G2821" s="11">
        <f t="shared" si="1336"/>
        <v>879.6545060643632</v>
      </c>
      <c r="H2821" s="11">
        <f t="shared" si="1337"/>
        <v>729.13361747370914</v>
      </c>
      <c r="I2821" s="24">
        <f t="shared" si="1351"/>
        <v>575.72175551374471</v>
      </c>
      <c r="J2821" s="12">
        <f t="shared" si="1338"/>
        <v>0.15760595771044689</v>
      </c>
      <c r="K2821" s="24">
        <f t="shared" si="1339"/>
        <v>733.5071416132032</v>
      </c>
      <c r="L2821" s="12">
        <f t="shared" si="1352"/>
        <v>0.1353064114210018</v>
      </c>
      <c r="M2821" s="24">
        <f t="shared" si="1353"/>
        <v>879.6545060643632</v>
      </c>
      <c r="N2821" s="12">
        <f t="shared" si="1340"/>
        <v>0.57958286638038325</v>
      </c>
      <c r="O2821" s="24">
        <f t="shared" si="1341"/>
        <v>664.87527638270478</v>
      </c>
      <c r="P2821" s="12">
        <f t="shared" si="1354"/>
        <v>0.20422670709557361</v>
      </c>
      <c r="Q2821" s="24">
        <f t="shared" si="1355"/>
        <v>729.13361747370914</v>
      </c>
      <c r="R2821" s="12">
        <f t="shared" si="1342"/>
        <v>9.9389843017032686E-2</v>
      </c>
      <c r="S2821" s="24">
        <f t="shared" si="1343"/>
        <v>2132.4379707785083</v>
      </c>
      <c r="T2821" s="12">
        <f t="shared" si="1356"/>
        <v>6.3522923412123622E-2</v>
      </c>
      <c r="W2821" s="24">
        <f t="shared" si="1357"/>
        <v>978.66465192988676</v>
      </c>
      <c r="X2821" s="24">
        <f t="shared" si="1358"/>
        <v>650</v>
      </c>
      <c r="Y2821" s="13">
        <f t="shared" si="1344"/>
        <v>0.29892485200042435</v>
      </c>
      <c r="Z2821" s="24">
        <f t="shared" si="1345"/>
        <v>1671.0947734217314</v>
      </c>
      <c r="AA2821" s="24">
        <f t="shared" si="1346"/>
        <v>15775.785320974263</v>
      </c>
      <c r="AB2821" s="24">
        <f t="shared" si="1359"/>
        <v>879.6545060643632</v>
      </c>
      <c r="AC2821" s="24">
        <f t="shared" si="1360"/>
        <v>729.13361747370914</v>
      </c>
      <c r="AE2821" s="14">
        <f t="shared" si="1361"/>
        <v>233.58333333333334</v>
      </c>
      <c r="AF2821" s="24">
        <f t="shared" si="1365"/>
        <v>500</v>
      </c>
      <c r="AG2821" s="3">
        <f t="shared" si="1362"/>
        <v>-1</v>
      </c>
      <c r="AH2821" s="3">
        <f>IF(AC2821&lt;=450,AthetaR30_0,IF(AC2821&gt;=650,AthetaR30_2,(IF(AC2821&lt;=550,AthetaR30_0+(AthetaR30_1-AthetaR30_0)/100*(AC2821-450),AthetaR30_1+(AthetaR30_2-AthetaR30_1)/100*(AC2821-450)))))</f>
        <v>0</v>
      </c>
      <c r="AI2821" s="3">
        <f>IF(AD2821&lt;=450,AthetaR60_0,IF(AD2821&gt;=650,AthetaR60_2,(IF(AD2821&lt;=550,AthetaR60_0+(AthetaR60_1-AthetaR60_0)/100*(AD2821-450),AthetaR60_1+(AthetaR60_2-AthetaR60_1)/100*(AD2821-450)))))</f>
        <v>0.5</v>
      </c>
      <c r="AJ2821" s="3">
        <f>IF(AE2821&lt;=450,AthetaR90_0,IF(AE2821&gt;=650,AthetaR90_2,(IF(AE2821&lt;=550,AthetaR90_0+(AthetaR90_1-AthetaR90_0)/100*(AE2821-450),AthetaR90_1+(AthetaR90_2-AthetaR90_1)/100*(AE2821-450)))))</f>
        <v>1.3</v>
      </c>
      <c r="AK2821" s="3">
        <f>IF(AF2821&lt;=450,AthetaR120_0,IF(AF2821&gt;=650,AthetaR120_2,(IF(AF2821&lt;=550,AthetaR120_0+(AthetaR120_1-AthetaR120_0)/100*(AF2821-450),AthetaR120_1+(AthetaR120_2-AthetaR120_1)/100*(AF2821-450)))))</f>
        <v>1.54</v>
      </c>
      <c r="AL2821" s="24">
        <f t="shared" si="1363"/>
        <v>879.6545060643632</v>
      </c>
      <c r="AM2821" s="14">
        <f t="shared" si="1364"/>
        <v>694.23256855186594</v>
      </c>
    </row>
    <row r="2822" spans="2:39" x14ac:dyDescent="0.25">
      <c r="B2822" s="3">
        <f t="shared" si="1347"/>
        <v>14020</v>
      </c>
      <c r="C2822" s="14">
        <f t="shared" si="1348"/>
        <v>233.66666666666666</v>
      </c>
      <c r="D2822" s="11">
        <f t="shared" si="1349"/>
        <v>1148.8120598244091</v>
      </c>
      <c r="E2822" s="11">
        <f t="shared" si="1335"/>
        <v>1045.7222412154078</v>
      </c>
      <c r="F2822" s="11">
        <f t="shared" si="1350"/>
        <v>575.85706192516568</v>
      </c>
      <c r="G2822" s="11">
        <f t="shared" si="1336"/>
        <v>879.85873277145879</v>
      </c>
      <c r="H2822" s="11">
        <f t="shared" si="1337"/>
        <v>729.1971403971213</v>
      </c>
      <c r="I2822" s="24">
        <f t="shared" si="1351"/>
        <v>575.85706192516568</v>
      </c>
      <c r="J2822" s="12">
        <f t="shared" si="1338"/>
        <v>0.15757587763808306</v>
      </c>
      <c r="K2822" s="24">
        <f t="shared" si="1339"/>
        <v>733.64716271433758</v>
      </c>
      <c r="L2822" s="12">
        <f t="shared" si="1352"/>
        <v>0.1352627341051918</v>
      </c>
      <c r="M2822" s="24">
        <f t="shared" si="1353"/>
        <v>879.85873277145879</v>
      </c>
      <c r="N2822" s="12">
        <f t="shared" si="1340"/>
        <v>0.57972626686972473</v>
      </c>
      <c r="O2822" s="24">
        <f t="shared" si="1341"/>
        <v>664.71081352250155</v>
      </c>
      <c r="P2822" s="12">
        <f t="shared" si="1354"/>
        <v>0.20415377658454262</v>
      </c>
      <c r="Q2822" s="24">
        <f t="shared" si="1355"/>
        <v>729.1971403971213</v>
      </c>
      <c r="R2822" s="12">
        <f t="shared" si="1342"/>
        <v>9.8899063790191977E-2</v>
      </c>
      <c r="S2822" s="24">
        <f t="shared" si="1343"/>
        <v>2143.0200351426829</v>
      </c>
      <c r="T2822" s="12">
        <f t="shared" si="1356"/>
        <v>6.3218013815138752E-2</v>
      </c>
      <c r="W2822" s="24">
        <f t="shared" si="1357"/>
        <v>978.96357678188713</v>
      </c>
      <c r="X2822" s="24">
        <f t="shared" si="1358"/>
        <v>650</v>
      </c>
      <c r="Y2822" s="13">
        <f t="shared" si="1344"/>
        <v>0.29870521808801326</v>
      </c>
      <c r="Z2822" s="24">
        <f t="shared" si="1345"/>
        <v>1668.9666108380179</v>
      </c>
      <c r="AA2822" s="24">
        <f t="shared" si="1346"/>
        <v>15765.09445392944</v>
      </c>
      <c r="AB2822" s="24">
        <f t="shared" si="1359"/>
        <v>879.85873277145879</v>
      </c>
      <c r="AC2822" s="24">
        <f t="shared" si="1360"/>
        <v>729.1971403971213</v>
      </c>
      <c r="AE2822" s="14">
        <f t="shared" si="1361"/>
        <v>233.66666666666666</v>
      </c>
      <c r="AF2822" s="24">
        <f t="shared" si="1365"/>
        <v>500</v>
      </c>
      <c r="AG2822" s="3">
        <f t="shared" si="1362"/>
        <v>-1</v>
      </c>
      <c r="AH2822" s="3">
        <f>IF(AC2822&lt;=450,AthetaR30_0,IF(AC2822&gt;=650,AthetaR30_2,(IF(AC2822&lt;=550,AthetaR30_0+(AthetaR30_1-AthetaR30_0)/100*(AC2822-450),AthetaR30_1+(AthetaR30_2-AthetaR30_1)/100*(AC2822-450)))))</f>
        <v>0</v>
      </c>
      <c r="AI2822" s="3">
        <f>IF(AD2822&lt;=450,AthetaR60_0,IF(AD2822&gt;=650,AthetaR60_2,(IF(AD2822&lt;=550,AthetaR60_0+(AthetaR60_1-AthetaR60_0)/100*(AD2822-450),AthetaR60_1+(AthetaR60_2-AthetaR60_1)/100*(AD2822-450)))))</f>
        <v>0.5</v>
      </c>
      <c r="AJ2822" s="3">
        <f>IF(AE2822&lt;=450,AthetaR90_0,IF(AE2822&gt;=650,AthetaR90_2,(IF(AE2822&lt;=550,AthetaR90_0+(AthetaR90_1-AthetaR90_0)/100*(AE2822-450),AthetaR90_1+(AthetaR90_2-AthetaR90_1)/100*(AE2822-450)))))</f>
        <v>1.3</v>
      </c>
      <c r="AK2822" s="3">
        <f>IF(AF2822&lt;=450,AthetaR120_0,IF(AF2822&gt;=650,AthetaR120_2,(IF(AF2822&lt;=550,AthetaR120_0+(AthetaR120_1-AthetaR120_0)/100*(AF2822-450),AthetaR120_1+(AthetaR120_2-AthetaR120_1)/100*(AF2822-450)))))</f>
        <v>1.54</v>
      </c>
      <c r="AL2822" s="24">
        <f t="shared" si="1363"/>
        <v>879.85873277145879</v>
      </c>
      <c r="AM2822" s="14">
        <f t="shared" si="1364"/>
        <v>694.27125334274842</v>
      </c>
    </row>
    <row r="2823" spans="2:39" x14ac:dyDescent="0.25">
      <c r="B2823" s="3">
        <f t="shared" si="1347"/>
        <v>14025</v>
      </c>
      <c r="C2823" s="14">
        <f t="shared" si="1348"/>
        <v>233.75</v>
      </c>
      <c r="D2823" s="11">
        <f t="shared" si="1349"/>
        <v>1148.8654566875032</v>
      </c>
      <c r="E2823" s="11">
        <f t="shared" si="1335"/>
        <v>1045.9360395640601</v>
      </c>
      <c r="F2823" s="11">
        <f t="shared" si="1350"/>
        <v>575.99232465927082</v>
      </c>
      <c r="G2823" s="11">
        <f t="shared" si="1336"/>
        <v>880.06288654804337</v>
      </c>
      <c r="H2823" s="11">
        <f t="shared" si="1337"/>
        <v>729.26035841093642</v>
      </c>
      <c r="I2823" s="24">
        <f t="shared" si="1351"/>
        <v>575.99232465927082</v>
      </c>
      <c r="J2823" s="12">
        <f t="shared" si="1338"/>
        <v>0.15754580189353246</v>
      </c>
      <c r="K2823" s="24">
        <f t="shared" si="1339"/>
        <v>733.78721712639356</v>
      </c>
      <c r="L2823" s="12">
        <f t="shared" si="1352"/>
        <v>0.13521907242354947</v>
      </c>
      <c r="M2823" s="24">
        <f t="shared" si="1353"/>
        <v>880.06288654804337</v>
      </c>
      <c r="N2823" s="12">
        <f t="shared" si="1340"/>
        <v>0.57986929407134757</v>
      </c>
      <c r="O2823" s="24">
        <f t="shared" si="1341"/>
        <v>664.5468598030709</v>
      </c>
      <c r="P2823" s="12">
        <f t="shared" si="1354"/>
        <v>0.20408072603761102</v>
      </c>
      <c r="Q2823" s="24">
        <f t="shared" si="1355"/>
        <v>729.26035841093642</v>
      </c>
      <c r="R2823" s="12">
        <f t="shared" si="1342"/>
        <v>9.8408449977885615E-2</v>
      </c>
      <c r="S2823" s="24">
        <f t="shared" si="1343"/>
        <v>2153.7040285347803</v>
      </c>
      <c r="T2823" s="12">
        <f t="shared" si="1356"/>
        <v>6.2913165395824505E-2</v>
      </c>
      <c r="W2823" s="24">
        <f t="shared" si="1357"/>
        <v>979.26228199997513</v>
      </c>
      <c r="X2823" s="24">
        <f t="shared" si="1358"/>
        <v>650</v>
      </c>
      <c r="Y2823" s="13">
        <f t="shared" si="1344"/>
        <v>0.29848615351654872</v>
      </c>
      <c r="Z2823" s="24">
        <f t="shared" si="1345"/>
        <v>1666.8439391021252</v>
      </c>
      <c r="AA2823" s="24">
        <f t="shared" si="1346"/>
        <v>15754.431325870852</v>
      </c>
      <c r="AB2823" s="24">
        <f t="shared" si="1359"/>
        <v>880.06288654804337</v>
      </c>
      <c r="AC2823" s="24">
        <f t="shared" si="1360"/>
        <v>729.26035841093642</v>
      </c>
      <c r="AE2823" s="14">
        <f t="shared" si="1361"/>
        <v>233.75</v>
      </c>
      <c r="AF2823" s="24">
        <f t="shared" si="1365"/>
        <v>500</v>
      </c>
      <c r="AG2823" s="3">
        <f t="shared" si="1362"/>
        <v>-1</v>
      </c>
      <c r="AH2823" s="3">
        <f>IF(AC2823&lt;=450,AthetaR30_0,IF(AC2823&gt;=650,AthetaR30_2,(IF(AC2823&lt;=550,AthetaR30_0+(AthetaR30_1-AthetaR30_0)/100*(AC2823-450),AthetaR30_1+(AthetaR30_2-AthetaR30_1)/100*(AC2823-450)))))</f>
        <v>0</v>
      </c>
      <c r="AI2823" s="3">
        <f>IF(AD2823&lt;=450,AthetaR60_0,IF(AD2823&gt;=650,AthetaR60_2,(IF(AD2823&lt;=550,AthetaR60_0+(AthetaR60_1-AthetaR60_0)/100*(AD2823-450),AthetaR60_1+(AthetaR60_2-AthetaR60_1)/100*(AD2823-450)))))</f>
        <v>0.5</v>
      </c>
      <c r="AJ2823" s="3">
        <f>IF(AE2823&lt;=450,AthetaR90_0,IF(AE2823&gt;=650,AthetaR90_2,(IF(AE2823&lt;=550,AthetaR90_0+(AthetaR90_1-AthetaR90_0)/100*(AE2823-450),AthetaR90_1+(AthetaR90_2-AthetaR90_1)/100*(AE2823-450)))))</f>
        <v>1.3</v>
      </c>
      <c r="AK2823" s="3">
        <f>IF(AF2823&lt;=450,AthetaR120_0,IF(AF2823&gt;=650,AthetaR120_2,(IF(AF2823&lt;=550,AthetaR120_0+(AthetaR120_1-AthetaR120_0)/100*(AF2823-450),AthetaR120_1+(AthetaR120_2-AthetaR120_1)/100*(AF2823-450)))))</f>
        <v>1.54</v>
      </c>
      <c r="AL2823" s="24">
        <f t="shared" si="1363"/>
        <v>880.06288654804337</v>
      </c>
      <c r="AM2823" s="14">
        <f t="shared" si="1364"/>
        <v>694.30966005652192</v>
      </c>
    </row>
    <row r="2824" spans="2:39" x14ac:dyDescent="0.25">
      <c r="B2824" s="3">
        <f t="shared" si="1347"/>
        <v>14030</v>
      </c>
      <c r="C2824" s="14">
        <f t="shared" si="1348"/>
        <v>233.83333333333334</v>
      </c>
      <c r="D2824" s="11">
        <f t="shared" si="1349"/>
        <v>1148.9188345278458</v>
      </c>
      <c r="E2824" s="11">
        <f t="shared" si="1335"/>
        <v>1046.1498379127122</v>
      </c>
      <c r="F2824" s="11">
        <f t="shared" si="1350"/>
        <v>576.12754373169435</v>
      </c>
      <c r="G2824" s="11">
        <f t="shared" si="1336"/>
        <v>880.26696727408103</v>
      </c>
      <c r="H2824" s="11">
        <f t="shared" si="1337"/>
        <v>729.32327157633222</v>
      </c>
      <c r="I2824" s="24">
        <f t="shared" si="1351"/>
        <v>576.12754373169435</v>
      </c>
      <c r="J2824" s="12">
        <f t="shared" si="1338"/>
        <v>0.15751573048418419</v>
      </c>
      <c r="K2824" s="24">
        <f t="shared" si="1339"/>
        <v>733.92730482247885</v>
      </c>
      <c r="L2824" s="12">
        <f t="shared" si="1352"/>
        <v>0.13517542637766744</v>
      </c>
      <c r="M2824" s="24">
        <f t="shared" si="1353"/>
        <v>880.26696727408103</v>
      </c>
      <c r="N2824" s="12">
        <f t="shared" si="1340"/>
        <v>0.58001194932983824</v>
      </c>
      <c r="O2824" s="24">
        <f t="shared" si="1341"/>
        <v>664.38341299102888</v>
      </c>
      <c r="P2824" s="12">
        <f t="shared" si="1354"/>
        <v>0.20400755619769012</v>
      </c>
      <c r="Q2824" s="24">
        <f t="shared" si="1355"/>
        <v>729.32327157633222</v>
      </c>
      <c r="R2824" s="12">
        <f t="shared" si="1342"/>
        <v>9.7918018129198134E-2</v>
      </c>
      <c r="S2824" s="24">
        <f t="shared" si="1343"/>
        <v>2164.4910631216762</v>
      </c>
      <c r="T2824" s="12">
        <f t="shared" si="1356"/>
        <v>6.2608387819890129E-2</v>
      </c>
      <c r="W2824" s="24">
        <f t="shared" si="1357"/>
        <v>979.56076815349172</v>
      </c>
      <c r="X2824" s="24">
        <f t="shared" si="1358"/>
        <v>650</v>
      </c>
      <c r="Y2824" s="13">
        <f t="shared" si="1344"/>
        <v>0.29826765744040368</v>
      </c>
      <c r="Z2824" s="24">
        <f t="shared" si="1345"/>
        <v>1664.7267439805119</v>
      </c>
      <c r="AA2824" s="24">
        <f t="shared" si="1346"/>
        <v>15743.795901676647</v>
      </c>
      <c r="AB2824" s="24">
        <f t="shared" si="1359"/>
        <v>880.26696727408103</v>
      </c>
      <c r="AC2824" s="24">
        <f t="shared" si="1360"/>
        <v>729.32327157633222</v>
      </c>
      <c r="AE2824" s="14">
        <f t="shared" si="1361"/>
        <v>233.83333333333334</v>
      </c>
      <c r="AF2824" s="24">
        <f t="shared" si="1365"/>
        <v>500</v>
      </c>
      <c r="AG2824" s="3">
        <f t="shared" si="1362"/>
        <v>-1</v>
      </c>
      <c r="AH2824" s="3">
        <f>IF(AC2824&lt;=450,AthetaR30_0,IF(AC2824&gt;=650,AthetaR30_2,(IF(AC2824&lt;=550,AthetaR30_0+(AthetaR30_1-AthetaR30_0)/100*(AC2824-450),AthetaR30_1+(AthetaR30_2-AthetaR30_1)/100*(AC2824-450)))))</f>
        <v>0</v>
      </c>
      <c r="AI2824" s="3">
        <f>IF(AD2824&lt;=450,AthetaR60_0,IF(AD2824&gt;=650,AthetaR60_2,(IF(AD2824&lt;=550,AthetaR60_0+(AthetaR60_1-AthetaR60_0)/100*(AD2824-450),AthetaR60_1+(AthetaR60_2-AthetaR60_1)/100*(AD2824-450)))))</f>
        <v>0.5</v>
      </c>
      <c r="AJ2824" s="3">
        <f>IF(AE2824&lt;=450,AthetaR90_0,IF(AE2824&gt;=650,AthetaR90_2,(IF(AE2824&lt;=550,AthetaR90_0+(AthetaR90_1-AthetaR90_0)/100*(AE2824-450),AthetaR90_1+(AthetaR90_2-AthetaR90_1)/100*(AE2824-450)))))</f>
        <v>1.3</v>
      </c>
      <c r="AK2824" s="3">
        <f>IF(AF2824&lt;=450,AthetaR120_0,IF(AF2824&gt;=650,AthetaR120_2,(IF(AF2824&lt;=550,AthetaR120_0+(AthetaR120_1-AthetaR120_0)/100*(AF2824-450),AthetaR120_1+(AthetaR120_2-AthetaR120_1)/100*(AF2824-450)))))</f>
        <v>1.54</v>
      </c>
      <c r="AL2824" s="24">
        <f t="shared" si="1363"/>
        <v>880.26696727408103</v>
      </c>
      <c r="AM2824" s="14">
        <f t="shared" si="1364"/>
        <v>694.3477887413959</v>
      </c>
    </row>
    <row r="2825" spans="2:39" x14ac:dyDescent="0.25">
      <c r="B2825" s="3">
        <f t="shared" si="1347"/>
        <v>14035</v>
      </c>
      <c r="C2825" s="14">
        <f t="shared" si="1348"/>
        <v>233.91666666666666</v>
      </c>
      <c r="D2825" s="11">
        <f t="shared" si="1349"/>
        <v>1148.9721933589854</v>
      </c>
      <c r="E2825" s="11">
        <f t="shared" si="1335"/>
        <v>1046.3636362613643</v>
      </c>
      <c r="F2825" s="11">
        <f t="shared" si="1350"/>
        <v>576.26271915807206</v>
      </c>
      <c r="G2825" s="11">
        <f t="shared" si="1336"/>
        <v>880.47097483027869</v>
      </c>
      <c r="H2825" s="11">
        <f t="shared" si="1337"/>
        <v>729.38587996415208</v>
      </c>
      <c r="I2825" s="24">
        <f t="shared" si="1351"/>
        <v>576.26271915807206</v>
      </c>
      <c r="J2825" s="12">
        <f t="shared" si="1338"/>
        <v>0.15748566341741668</v>
      </c>
      <c r="K2825" s="24">
        <f t="shared" si="1339"/>
        <v>734.06742577569923</v>
      </c>
      <c r="L2825" s="12">
        <f t="shared" si="1352"/>
        <v>0.13513179596913785</v>
      </c>
      <c r="M2825" s="24">
        <f t="shared" si="1353"/>
        <v>880.47097483027869</v>
      </c>
      <c r="N2825" s="12">
        <f t="shared" si="1340"/>
        <v>0.58015423398375487</v>
      </c>
      <c r="O2825" s="24">
        <f t="shared" si="1341"/>
        <v>664.22047086555938</v>
      </c>
      <c r="P2825" s="12">
        <f t="shared" si="1354"/>
        <v>0.20393426780418369</v>
      </c>
      <c r="Q2825" s="24">
        <f t="shared" si="1355"/>
        <v>729.38587996415208</v>
      </c>
      <c r="R2825" s="12">
        <f t="shared" si="1342"/>
        <v>9.7427784849639876E-2</v>
      </c>
      <c r="S2825" s="24">
        <f t="shared" si="1343"/>
        <v>2175.3822637590129</v>
      </c>
      <c r="T2825" s="12">
        <f t="shared" si="1356"/>
        <v>6.2303690799045991E-2</v>
      </c>
      <c r="W2825" s="24">
        <f t="shared" si="1357"/>
        <v>979.85903581093214</v>
      </c>
      <c r="X2825" s="24">
        <f t="shared" si="1358"/>
        <v>650</v>
      </c>
      <c r="Y2825" s="13">
        <f t="shared" si="1344"/>
        <v>0.29804972901171123</v>
      </c>
      <c r="Z2825" s="24">
        <f t="shared" si="1345"/>
        <v>1662.6150112608029</v>
      </c>
      <c r="AA2825" s="24">
        <f t="shared" si="1346"/>
        <v>15733.18814607308</v>
      </c>
      <c r="AB2825" s="24">
        <f t="shared" si="1359"/>
        <v>880.47097483027869</v>
      </c>
      <c r="AC2825" s="24">
        <f t="shared" si="1360"/>
        <v>729.38587996415208</v>
      </c>
      <c r="AE2825" s="14">
        <f t="shared" si="1361"/>
        <v>233.91666666666666</v>
      </c>
      <c r="AF2825" s="24">
        <f t="shared" si="1365"/>
        <v>500</v>
      </c>
      <c r="AG2825" s="3">
        <f t="shared" si="1362"/>
        <v>-1</v>
      </c>
      <c r="AH2825" s="3">
        <f>IF(AC2825&lt;=450,AthetaR30_0,IF(AC2825&gt;=650,AthetaR30_2,(IF(AC2825&lt;=550,AthetaR30_0+(AthetaR30_1-AthetaR30_0)/100*(AC2825-450),AthetaR30_1+(AthetaR30_2-AthetaR30_1)/100*(AC2825-450)))))</f>
        <v>0</v>
      </c>
      <c r="AI2825" s="3">
        <f>IF(AD2825&lt;=450,AthetaR60_0,IF(AD2825&gt;=650,AthetaR60_2,(IF(AD2825&lt;=550,AthetaR60_0+(AthetaR60_1-AthetaR60_0)/100*(AD2825-450),AthetaR60_1+(AthetaR60_2-AthetaR60_1)/100*(AD2825-450)))))</f>
        <v>0.5</v>
      </c>
      <c r="AJ2825" s="3">
        <f>IF(AE2825&lt;=450,AthetaR90_0,IF(AE2825&gt;=650,AthetaR90_2,(IF(AE2825&lt;=550,AthetaR90_0+(AthetaR90_1-AthetaR90_0)/100*(AE2825-450),AthetaR90_1+(AthetaR90_2-AthetaR90_1)/100*(AE2825-450)))))</f>
        <v>1.3</v>
      </c>
      <c r="AK2825" s="3">
        <f>IF(AF2825&lt;=450,AthetaR120_0,IF(AF2825&gt;=650,AthetaR120_2,(IF(AF2825&lt;=550,AthetaR120_0+(AthetaR120_1-AthetaR120_0)/100*(AF2825-450),AthetaR120_1+(AthetaR120_2-AthetaR120_1)/100*(AF2825-450)))))</f>
        <v>1.54</v>
      </c>
      <c r="AL2825" s="24">
        <f t="shared" si="1363"/>
        <v>880.47097483027869</v>
      </c>
      <c r="AM2825" s="14">
        <f t="shared" si="1364"/>
        <v>694.38563945478143</v>
      </c>
    </row>
    <row r="2826" spans="2:39" x14ac:dyDescent="0.25">
      <c r="B2826" s="3">
        <f t="shared" si="1347"/>
        <v>14040</v>
      </c>
      <c r="C2826" s="14">
        <f t="shared" si="1348"/>
        <v>234</v>
      </c>
      <c r="D2826" s="11">
        <f t="shared" si="1349"/>
        <v>1149.0255331944568</v>
      </c>
      <c r="E2826" s="11">
        <f t="shared" si="1335"/>
        <v>1046.5774346100163</v>
      </c>
      <c r="F2826" s="11">
        <f t="shared" si="1350"/>
        <v>576.39785095404125</v>
      </c>
      <c r="G2826" s="11">
        <f t="shared" si="1336"/>
        <v>880.67490909808282</v>
      </c>
      <c r="H2826" s="11">
        <f t="shared" si="1337"/>
        <v>729.44818365495109</v>
      </c>
      <c r="I2826" s="24">
        <f t="shared" si="1351"/>
        <v>576.39785095404125</v>
      </c>
      <c r="J2826" s="12">
        <f t="shared" si="1338"/>
        <v>0.15745560070059733</v>
      </c>
      <c r="K2826" s="24">
        <f t="shared" si="1339"/>
        <v>734.20757995915937</v>
      </c>
      <c r="L2826" s="12">
        <f t="shared" si="1352"/>
        <v>0.13508818119951299</v>
      </c>
      <c r="M2826" s="24">
        <f t="shared" si="1353"/>
        <v>880.67490909808282</v>
      </c>
      <c r="N2826" s="12">
        <f t="shared" si="1340"/>
        <v>0.58029614936566054</v>
      </c>
      <c r="O2826" s="24">
        <f t="shared" si="1341"/>
        <v>664.05803121832832</v>
      </c>
      <c r="P2826" s="12">
        <f t="shared" si="1354"/>
        <v>0.20386086159285863</v>
      </c>
      <c r="Q2826" s="24">
        <f t="shared" si="1355"/>
        <v>729.44818365495109</v>
      </c>
      <c r="R2826" s="12">
        <f t="shared" si="1342"/>
        <v>9.6937766798773695E-2</v>
      </c>
      <c r="S2826" s="24">
        <f t="shared" si="1343"/>
        <v>2186.3787681347412</v>
      </c>
      <c r="T2826" s="12">
        <f t="shared" si="1356"/>
        <v>6.1999084089662371E-2</v>
      </c>
      <c r="W2826" s="24">
        <f t="shared" si="1357"/>
        <v>980.15708553994386</v>
      </c>
      <c r="X2826" s="24">
        <f t="shared" si="1358"/>
        <v>650</v>
      </c>
      <c r="Y2826" s="13">
        <f t="shared" si="1344"/>
        <v>0.29783236738038743</v>
      </c>
      <c r="Z2826" s="24">
        <f t="shared" si="1345"/>
        <v>1660.5087267518115</v>
      </c>
      <c r="AA2826" s="24">
        <f t="shared" si="1346"/>
        <v>15722.608023635807</v>
      </c>
      <c r="AB2826" s="24">
        <f t="shared" si="1359"/>
        <v>880.67490909808282</v>
      </c>
      <c r="AC2826" s="24">
        <f t="shared" si="1360"/>
        <v>729.44818365495109</v>
      </c>
      <c r="AE2826" s="14">
        <f t="shared" si="1361"/>
        <v>234</v>
      </c>
      <c r="AF2826" s="24">
        <f t="shared" si="1365"/>
        <v>500</v>
      </c>
      <c r="AG2826" s="3">
        <f t="shared" si="1362"/>
        <v>-1</v>
      </c>
      <c r="AH2826" s="3">
        <f>IF(AC2826&lt;=450,AthetaR30_0,IF(AC2826&gt;=650,AthetaR30_2,(IF(AC2826&lt;=550,AthetaR30_0+(AthetaR30_1-AthetaR30_0)/100*(AC2826-450),AthetaR30_1+(AthetaR30_2-AthetaR30_1)/100*(AC2826-450)))))</f>
        <v>0</v>
      </c>
      <c r="AI2826" s="3">
        <f>IF(AD2826&lt;=450,AthetaR60_0,IF(AD2826&gt;=650,AthetaR60_2,(IF(AD2826&lt;=550,AthetaR60_0+(AthetaR60_1-AthetaR60_0)/100*(AD2826-450),AthetaR60_1+(AthetaR60_2-AthetaR60_1)/100*(AD2826-450)))))</f>
        <v>0.5</v>
      </c>
      <c r="AJ2826" s="3">
        <f>IF(AE2826&lt;=450,AthetaR90_0,IF(AE2826&gt;=650,AthetaR90_2,(IF(AE2826&lt;=550,AthetaR90_0+(AthetaR90_1-AthetaR90_0)/100*(AE2826-450),AthetaR90_1+(AthetaR90_2-AthetaR90_1)/100*(AE2826-450)))))</f>
        <v>1.3</v>
      </c>
      <c r="AK2826" s="3">
        <f>IF(AF2826&lt;=450,AthetaR120_0,IF(AF2826&gt;=650,AthetaR120_2,(IF(AF2826&lt;=550,AthetaR120_0+(AthetaR120_1-AthetaR120_0)/100*(AF2826-450),AthetaR120_1+(AthetaR120_2-AthetaR120_1)/100*(AF2826-450)))))</f>
        <v>1.54</v>
      </c>
      <c r="AL2826" s="24">
        <f t="shared" si="1363"/>
        <v>880.67490909808282</v>
      </c>
      <c r="AM2826" s="14">
        <f t="shared" si="1364"/>
        <v>694.42321226333434</v>
      </c>
    </row>
    <row r="2827" spans="2:39" x14ac:dyDescent="0.25">
      <c r="B2827" s="3">
        <f t="shared" si="1347"/>
        <v>14045</v>
      </c>
      <c r="C2827" s="14">
        <f t="shared" si="1348"/>
        <v>234.08333333333334</v>
      </c>
      <c r="D2827" s="11">
        <f t="shared" si="1349"/>
        <v>1149.0788540477799</v>
      </c>
      <c r="E2827" s="11">
        <f t="shared" si="1335"/>
        <v>1046.7912329586684</v>
      </c>
      <c r="F2827" s="11">
        <f t="shared" si="1350"/>
        <v>576.53293913524078</v>
      </c>
      <c r="G2827" s="11">
        <f t="shared" si="1336"/>
        <v>880.87876995967565</v>
      </c>
      <c r="H2827" s="11">
        <f t="shared" si="1337"/>
        <v>729.51018273904072</v>
      </c>
      <c r="I2827" s="24">
        <f t="shared" si="1351"/>
        <v>576.53293913524078</v>
      </c>
      <c r="J2827" s="12">
        <f t="shared" si="1338"/>
        <v>0.15742554234108241</v>
      </c>
      <c r="K2827" s="24">
        <f t="shared" si="1339"/>
        <v>734.34776734596312</v>
      </c>
      <c r="L2827" s="12">
        <f t="shared" si="1352"/>
        <v>0.13504458207035164</v>
      </c>
      <c r="M2827" s="24">
        <f t="shared" si="1353"/>
        <v>880.87876995967565</v>
      </c>
      <c r="N2827" s="12">
        <f t="shared" si="1340"/>
        <v>0.5804376968021534</v>
      </c>
      <c r="O2827" s="24">
        <f t="shared" si="1341"/>
        <v>663.89609185339862</v>
      </c>
      <c r="P2827" s="12">
        <f t="shared" si="1354"/>
        <v>0.20378733829603926</v>
      </c>
      <c r="Q2827" s="24">
        <f t="shared" si="1355"/>
        <v>729.51018273904072</v>
      </c>
      <c r="R2827" s="12">
        <f t="shared" si="1342"/>
        <v>9.6447980687809326E-2</v>
      </c>
      <c r="S2827" s="24">
        <f t="shared" si="1343"/>
        <v>2197.4817269142104</v>
      </c>
      <c r="T2827" s="12">
        <f t="shared" si="1356"/>
        <v>6.1694577491458159E-2</v>
      </c>
      <c r="W2827" s="24">
        <f t="shared" si="1357"/>
        <v>980.45491790732422</v>
      </c>
      <c r="X2827" s="24">
        <f t="shared" si="1358"/>
        <v>650</v>
      </c>
      <c r="Y2827" s="13">
        <f t="shared" si="1344"/>
        <v>0.29761557169414599</v>
      </c>
      <c r="Z2827" s="24">
        <f t="shared" si="1345"/>
        <v>1658.4078762836043</v>
      </c>
      <c r="AA2827" s="24">
        <f t="shared" si="1346"/>
        <v>15712.055498790705</v>
      </c>
      <c r="AB2827" s="24">
        <f t="shared" si="1359"/>
        <v>880.87876995967565</v>
      </c>
      <c r="AC2827" s="24">
        <f t="shared" si="1360"/>
        <v>729.51018273904072</v>
      </c>
      <c r="AE2827" s="14">
        <f t="shared" si="1361"/>
        <v>234.08333333333334</v>
      </c>
      <c r="AF2827" s="24">
        <f t="shared" si="1365"/>
        <v>500</v>
      </c>
      <c r="AG2827" s="3">
        <f t="shared" si="1362"/>
        <v>-1</v>
      </c>
      <c r="AH2827" s="3">
        <f>IF(AC2827&lt;=450,AthetaR30_0,IF(AC2827&gt;=650,AthetaR30_2,(IF(AC2827&lt;=550,AthetaR30_0+(AthetaR30_1-AthetaR30_0)/100*(AC2827-450),AthetaR30_1+(AthetaR30_2-AthetaR30_1)/100*(AC2827-450)))))</f>
        <v>0</v>
      </c>
      <c r="AI2827" s="3">
        <f>IF(AD2827&lt;=450,AthetaR60_0,IF(AD2827&gt;=650,AthetaR60_2,(IF(AD2827&lt;=550,AthetaR60_0+(AthetaR60_1-AthetaR60_0)/100*(AD2827-450),AthetaR60_1+(AthetaR60_2-AthetaR60_1)/100*(AD2827-450)))))</f>
        <v>0.5</v>
      </c>
      <c r="AJ2827" s="3">
        <f>IF(AE2827&lt;=450,AthetaR90_0,IF(AE2827&gt;=650,AthetaR90_2,(IF(AE2827&lt;=550,AthetaR90_0+(AthetaR90_1-AthetaR90_0)/100*(AE2827-450),AthetaR90_1+(AthetaR90_2-AthetaR90_1)/100*(AE2827-450)))))</f>
        <v>1.3</v>
      </c>
      <c r="AK2827" s="3">
        <f>IF(AF2827&lt;=450,AthetaR120_0,IF(AF2827&gt;=650,AthetaR120_2,(IF(AF2827&lt;=550,AthetaR120_0+(AthetaR120_1-AthetaR120_0)/100*(AF2827-450),AthetaR120_1+(AthetaR120_2-AthetaR120_1)/100*(AF2827-450)))))</f>
        <v>1.54</v>
      </c>
      <c r="AL2827" s="24">
        <f t="shared" si="1363"/>
        <v>880.87876995967565</v>
      </c>
      <c r="AM2827" s="14">
        <f t="shared" si="1364"/>
        <v>694.46050724299641</v>
      </c>
    </row>
    <row r="2828" spans="2:39" x14ac:dyDescent="0.25">
      <c r="B2828" s="3">
        <f t="shared" si="1347"/>
        <v>14050</v>
      </c>
      <c r="C2828" s="14">
        <f t="shared" si="1348"/>
        <v>234.16666666666666</v>
      </c>
      <c r="D2828" s="11">
        <f t="shared" si="1349"/>
        <v>1149.1321559324604</v>
      </c>
      <c r="E2828" s="11">
        <f t="shared" si="1335"/>
        <v>1047.0050313073205</v>
      </c>
      <c r="F2828" s="11">
        <f t="shared" si="1350"/>
        <v>576.66798371731113</v>
      </c>
      <c r="G2828" s="11">
        <f t="shared" si="1336"/>
        <v>881.08255729797168</v>
      </c>
      <c r="H2828" s="11">
        <f t="shared" si="1337"/>
        <v>729.57187731653221</v>
      </c>
      <c r="I2828" s="24">
        <f t="shared" si="1351"/>
        <v>576.66798371731113</v>
      </c>
      <c r="J2828" s="12">
        <f t="shared" si="1338"/>
        <v>0.15739548834621758</v>
      </c>
      <c r="K2828" s="24">
        <f t="shared" si="1339"/>
        <v>734.48798790921262</v>
      </c>
      <c r="L2828" s="12">
        <f t="shared" si="1352"/>
        <v>0.13500099858318707</v>
      </c>
      <c r="M2828" s="24">
        <f t="shared" si="1353"/>
        <v>881.08255729797168</v>
      </c>
      <c r="N2828" s="12">
        <f t="shared" si="1340"/>
        <v>0.58057887761389726</v>
      </c>
      <c r="O2828" s="24">
        <f t="shared" si="1341"/>
        <v>663.73465058714612</v>
      </c>
      <c r="P2828" s="12">
        <f t="shared" si="1354"/>
        <v>0.20371369864250419</v>
      </c>
      <c r="Q2828" s="24">
        <f t="shared" si="1355"/>
        <v>729.57187731653221</v>
      </c>
      <c r="R2828" s="12">
        <f t="shared" si="1342"/>
        <v>9.5958443277164046E-2</v>
      </c>
      <c r="S2828" s="24">
        <f t="shared" si="1343"/>
        <v>2208.6923038868563</v>
      </c>
      <c r="T2828" s="12">
        <f t="shared" si="1356"/>
        <v>6.1390180846117137E-2</v>
      </c>
      <c r="W2828" s="24">
        <f t="shared" si="1357"/>
        <v>980.75253347901833</v>
      </c>
      <c r="X2828" s="24">
        <f t="shared" si="1358"/>
        <v>650</v>
      </c>
      <c r="Y2828" s="13">
        <f t="shared" si="1344"/>
        <v>0.29739934109852389</v>
      </c>
      <c r="Z2828" s="24">
        <f t="shared" si="1345"/>
        <v>1656.3124457075533</v>
      </c>
      <c r="AA2828" s="24">
        <f t="shared" si="1346"/>
        <v>15701.530535815293</v>
      </c>
      <c r="AB2828" s="24">
        <f t="shared" si="1359"/>
        <v>881.08255729797168</v>
      </c>
      <c r="AC2828" s="24">
        <f t="shared" si="1360"/>
        <v>729.57187731653221</v>
      </c>
      <c r="AE2828" s="14">
        <f t="shared" si="1361"/>
        <v>234.16666666666666</v>
      </c>
      <c r="AF2828" s="24">
        <f t="shared" si="1365"/>
        <v>500</v>
      </c>
      <c r="AG2828" s="3">
        <f t="shared" si="1362"/>
        <v>-1</v>
      </c>
      <c r="AH2828" s="3">
        <f>IF(AC2828&lt;=450,AthetaR30_0,IF(AC2828&gt;=650,AthetaR30_2,(IF(AC2828&lt;=550,AthetaR30_0+(AthetaR30_1-AthetaR30_0)/100*(AC2828-450),AthetaR30_1+(AthetaR30_2-AthetaR30_1)/100*(AC2828-450)))))</f>
        <v>0</v>
      </c>
      <c r="AI2828" s="3">
        <f>IF(AD2828&lt;=450,AthetaR60_0,IF(AD2828&gt;=650,AthetaR60_2,(IF(AD2828&lt;=550,AthetaR60_0+(AthetaR60_1-AthetaR60_0)/100*(AD2828-450),AthetaR60_1+(AthetaR60_2-AthetaR60_1)/100*(AD2828-450)))))</f>
        <v>0.5</v>
      </c>
      <c r="AJ2828" s="3">
        <f>IF(AE2828&lt;=450,AthetaR90_0,IF(AE2828&gt;=650,AthetaR90_2,(IF(AE2828&lt;=550,AthetaR90_0+(AthetaR90_1-AthetaR90_0)/100*(AE2828-450),AthetaR90_1+(AthetaR90_2-AthetaR90_1)/100*(AE2828-450)))))</f>
        <v>1.3</v>
      </c>
      <c r="AK2828" s="3">
        <f>IF(AF2828&lt;=450,AthetaR120_0,IF(AF2828&gt;=650,AthetaR120_2,(IF(AF2828&lt;=550,AthetaR120_0+(AthetaR120_1-AthetaR120_0)/100*(AF2828-450),AthetaR120_1+(AthetaR120_2-AthetaR120_1)/100*(AF2828-450)))))</f>
        <v>1.54</v>
      </c>
      <c r="AL2828" s="24">
        <f t="shared" si="1363"/>
        <v>881.08255729797168</v>
      </c>
      <c r="AM2828" s="14">
        <f t="shared" si="1364"/>
        <v>694.49752447903552</v>
      </c>
    </row>
    <row r="2829" spans="2:39" x14ac:dyDescent="0.25">
      <c r="B2829" s="3">
        <f t="shared" si="1347"/>
        <v>14055</v>
      </c>
      <c r="C2829" s="14">
        <f t="shared" si="1348"/>
        <v>234.25</v>
      </c>
      <c r="D2829" s="11">
        <f t="shared" si="1349"/>
        <v>1149.1854388619893</v>
      </c>
      <c r="E2829" s="11">
        <f t="shared" si="1335"/>
        <v>1047.2188296559725</v>
      </c>
      <c r="F2829" s="11">
        <f t="shared" si="1350"/>
        <v>576.80298471589435</v>
      </c>
      <c r="G2829" s="11">
        <f t="shared" si="1336"/>
        <v>881.28627099661423</v>
      </c>
      <c r="H2829" s="11">
        <f t="shared" si="1337"/>
        <v>729.63326749737837</v>
      </c>
      <c r="I2829" s="24">
        <f t="shared" si="1351"/>
        <v>576.80298471589435</v>
      </c>
      <c r="J2829" s="12">
        <f t="shared" si="1338"/>
        <v>0.15736543872333722</v>
      </c>
      <c r="K2829" s="24">
        <f t="shared" si="1339"/>
        <v>734.62824162200923</v>
      </c>
      <c r="L2829" s="12">
        <f t="shared" si="1352"/>
        <v>0.13495743073953764</v>
      </c>
      <c r="M2829" s="24">
        <f t="shared" si="1353"/>
        <v>881.28627099661423</v>
      </c>
      <c r="N2829" s="12">
        <f t="shared" si="1340"/>
        <v>0.5807196931156533</v>
      </c>
      <c r="O2829" s="24">
        <f t="shared" si="1341"/>
        <v>663.57370524817577</v>
      </c>
      <c r="P2829" s="12">
        <f t="shared" si="1354"/>
        <v>0.20363994335754557</v>
      </c>
      <c r="Q2829" s="24">
        <f t="shared" si="1355"/>
        <v>729.63326749737837</v>
      </c>
      <c r="R2829" s="12">
        <f t="shared" si="1342"/>
        <v>9.5469171373994383E-2</v>
      </c>
      <c r="S2829" s="24">
        <f t="shared" si="1343"/>
        <v>2220.0116761144154</v>
      </c>
      <c r="T2829" s="12">
        <f t="shared" si="1356"/>
        <v>6.108590403590973E-2</v>
      </c>
      <c r="W2829" s="24">
        <f t="shared" si="1357"/>
        <v>981.04993282011685</v>
      </c>
      <c r="X2829" s="24">
        <f t="shared" si="1358"/>
        <v>650</v>
      </c>
      <c r="Y2829" s="13">
        <f t="shared" si="1344"/>
        <v>0.29718367473690771</v>
      </c>
      <c r="Z2829" s="24">
        <f t="shared" si="1345"/>
        <v>1654.2224208963917</v>
      </c>
      <c r="AA2829" s="24">
        <f t="shared" si="1346"/>
        <v>15691.033098840213</v>
      </c>
      <c r="AB2829" s="24">
        <f t="shared" si="1359"/>
        <v>881.28627099661423</v>
      </c>
      <c r="AC2829" s="24">
        <f t="shared" si="1360"/>
        <v>729.63326749737837</v>
      </c>
      <c r="AE2829" s="14">
        <f t="shared" si="1361"/>
        <v>234.25</v>
      </c>
      <c r="AF2829" s="24">
        <f t="shared" si="1365"/>
        <v>500</v>
      </c>
      <c r="AG2829" s="3">
        <f t="shared" si="1362"/>
        <v>-1</v>
      </c>
      <c r="AH2829" s="3">
        <f>IF(AC2829&lt;=450,AthetaR30_0,IF(AC2829&gt;=650,AthetaR30_2,(IF(AC2829&lt;=550,AthetaR30_0+(AthetaR30_1-AthetaR30_0)/100*(AC2829-450),AthetaR30_1+(AthetaR30_2-AthetaR30_1)/100*(AC2829-450)))))</f>
        <v>0</v>
      </c>
      <c r="AI2829" s="3">
        <f>IF(AD2829&lt;=450,AthetaR60_0,IF(AD2829&gt;=650,AthetaR60_2,(IF(AD2829&lt;=550,AthetaR60_0+(AthetaR60_1-AthetaR60_0)/100*(AD2829-450),AthetaR60_1+(AthetaR60_2-AthetaR60_1)/100*(AD2829-450)))))</f>
        <v>0.5</v>
      </c>
      <c r="AJ2829" s="3">
        <f>IF(AE2829&lt;=450,AthetaR90_0,IF(AE2829&gt;=650,AthetaR90_2,(IF(AE2829&lt;=550,AthetaR90_0+(AthetaR90_1-AthetaR90_0)/100*(AE2829-450),AthetaR90_1+(AthetaR90_2-AthetaR90_1)/100*(AE2829-450)))))</f>
        <v>1.3</v>
      </c>
      <c r="AK2829" s="3">
        <f>IF(AF2829&lt;=450,AthetaR120_0,IF(AF2829&gt;=650,AthetaR120_2,(IF(AF2829&lt;=550,AthetaR120_0+(AthetaR120_1-AthetaR120_0)/100*(AF2829-450),AthetaR120_1+(AthetaR120_2-AthetaR120_1)/100*(AF2829-450)))))</f>
        <v>1.54</v>
      </c>
      <c r="AL2829" s="24">
        <f t="shared" si="1363"/>
        <v>881.28627099661423</v>
      </c>
      <c r="AM2829" s="14">
        <f t="shared" si="1364"/>
        <v>694.5342640660848</v>
      </c>
    </row>
    <row r="2830" spans="2:39" x14ac:dyDescent="0.25">
      <c r="B2830" s="3">
        <f t="shared" si="1347"/>
        <v>14060</v>
      </c>
      <c r="C2830" s="14">
        <f t="shared" si="1348"/>
        <v>234.33333333333334</v>
      </c>
      <c r="D2830" s="11">
        <f t="shared" si="1349"/>
        <v>1149.2387028498438</v>
      </c>
      <c r="E2830" s="11">
        <f t="shared" si="1335"/>
        <v>1047.4326280046246</v>
      </c>
      <c r="F2830" s="11">
        <f t="shared" si="1350"/>
        <v>576.93794214663387</v>
      </c>
      <c r="G2830" s="11">
        <f t="shared" si="1336"/>
        <v>881.48991093997176</v>
      </c>
      <c r="H2830" s="11">
        <f t="shared" si="1337"/>
        <v>729.69435340141433</v>
      </c>
      <c r="I2830" s="24">
        <f t="shared" si="1351"/>
        <v>576.93794214663387</v>
      </c>
      <c r="J2830" s="12">
        <f t="shared" si="1338"/>
        <v>0.15733539347976505</v>
      </c>
      <c r="K2830" s="24">
        <f t="shared" si="1339"/>
        <v>734.7685284574527</v>
      </c>
      <c r="L2830" s="12">
        <f t="shared" si="1352"/>
        <v>0.13491387854090386</v>
      </c>
      <c r="M2830" s="24">
        <f t="shared" si="1353"/>
        <v>881.48991093997176</v>
      </c>
      <c r="N2830" s="12">
        <f t="shared" si="1340"/>
        <v>0.58086014461630953</v>
      </c>
      <c r="O2830" s="24">
        <f t="shared" si="1341"/>
        <v>663.41325367723914</v>
      </c>
      <c r="P2830" s="12">
        <f t="shared" si="1354"/>
        <v>0.20356607316297406</v>
      </c>
      <c r="Q2830" s="24">
        <f t="shared" si="1355"/>
        <v>729.69435340141433</v>
      </c>
      <c r="R2830" s="12">
        <f t="shared" si="1342"/>
        <v>9.4980181829692478E-2</v>
      </c>
      <c r="S2830" s="24">
        <f t="shared" si="1343"/>
        <v>2231.4410340808449</v>
      </c>
      <c r="T2830" s="12">
        <f t="shared" si="1356"/>
        <v>6.0781756982280707E-2</v>
      </c>
      <c r="W2830" s="24">
        <f t="shared" si="1357"/>
        <v>981.34711649485371</v>
      </c>
      <c r="X2830" s="24">
        <f t="shared" si="1358"/>
        <v>650</v>
      </c>
      <c r="Y2830" s="13">
        <f t="shared" si="1344"/>
        <v>0.29696857175054642</v>
      </c>
      <c r="Z2830" s="24">
        <f t="shared" si="1345"/>
        <v>1652.1377877442717</v>
      </c>
      <c r="AA2830" s="24">
        <f t="shared" si="1346"/>
        <v>15680.563151849945</v>
      </c>
      <c r="AB2830" s="24">
        <f t="shared" si="1359"/>
        <v>881.48991093997176</v>
      </c>
      <c r="AC2830" s="24">
        <f t="shared" si="1360"/>
        <v>729.69435340141433</v>
      </c>
      <c r="AE2830" s="14">
        <f t="shared" si="1361"/>
        <v>234.33333333333334</v>
      </c>
      <c r="AF2830" s="24">
        <f t="shared" si="1365"/>
        <v>500</v>
      </c>
      <c r="AG2830" s="3">
        <f t="shared" si="1362"/>
        <v>-1</v>
      </c>
      <c r="AH2830" s="3">
        <f>IF(AC2830&lt;=450,AthetaR30_0,IF(AC2830&gt;=650,AthetaR30_2,(IF(AC2830&lt;=550,AthetaR30_0+(AthetaR30_1-AthetaR30_0)/100*(AC2830-450),AthetaR30_1+(AthetaR30_2-AthetaR30_1)/100*(AC2830-450)))))</f>
        <v>0</v>
      </c>
      <c r="AI2830" s="3">
        <f>IF(AD2830&lt;=450,AthetaR60_0,IF(AD2830&gt;=650,AthetaR60_2,(IF(AD2830&lt;=550,AthetaR60_0+(AthetaR60_1-AthetaR60_0)/100*(AD2830-450),AthetaR60_1+(AthetaR60_2-AthetaR60_1)/100*(AD2830-450)))))</f>
        <v>0.5</v>
      </c>
      <c r="AJ2830" s="3">
        <f>IF(AE2830&lt;=450,AthetaR90_0,IF(AE2830&gt;=650,AthetaR90_2,(IF(AE2830&lt;=550,AthetaR90_0+(AthetaR90_1-AthetaR90_0)/100*(AE2830-450),AthetaR90_1+(AthetaR90_2-AthetaR90_1)/100*(AE2830-450)))))</f>
        <v>1.3</v>
      </c>
      <c r="AK2830" s="3">
        <f>IF(AF2830&lt;=450,AthetaR120_0,IF(AF2830&gt;=650,AthetaR120_2,(IF(AF2830&lt;=550,AthetaR120_0+(AthetaR120_1-AthetaR120_0)/100*(AF2830-450),AthetaR120_1+(AthetaR120_2-AthetaR120_1)/100*(AF2830-450)))))</f>
        <v>1.54</v>
      </c>
      <c r="AL2830" s="24">
        <f t="shared" si="1363"/>
        <v>881.48991093997176</v>
      </c>
      <c r="AM2830" s="14">
        <f t="shared" si="1364"/>
        <v>694.57072610817954</v>
      </c>
    </row>
    <row r="2831" spans="2:39" x14ac:dyDescent="0.25">
      <c r="B2831" s="3">
        <f t="shared" si="1347"/>
        <v>14065</v>
      </c>
      <c r="C2831" s="14">
        <f t="shared" si="1348"/>
        <v>234.41666666666666</v>
      </c>
      <c r="D2831" s="11">
        <f t="shared" si="1349"/>
        <v>1149.291947909486</v>
      </c>
      <c r="E2831" s="11">
        <f t="shared" si="1335"/>
        <v>1047.6464263532766</v>
      </c>
      <c r="F2831" s="11">
        <f t="shared" si="1350"/>
        <v>577.07285602517481</v>
      </c>
      <c r="G2831" s="11">
        <f t="shared" si="1336"/>
        <v>881.69347701313472</v>
      </c>
      <c r="H2831" s="11">
        <f t="shared" si="1337"/>
        <v>729.75513515839657</v>
      </c>
      <c r="I2831" s="24">
        <f t="shared" si="1351"/>
        <v>577.07285602517481</v>
      </c>
      <c r="J2831" s="12">
        <f t="shared" si="1338"/>
        <v>0.1573053526228135</v>
      </c>
      <c r="K2831" s="24">
        <f t="shared" si="1339"/>
        <v>734.90884838864304</v>
      </c>
      <c r="L2831" s="12">
        <f t="shared" si="1352"/>
        <v>0.13487034198878495</v>
      </c>
      <c r="M2831" s="24">
        <f t="shared" si="1353"/>
        <v>881.69347701313472</v>
      </c>
      <c r="N2831" s="12">
        <f t="shared" si="1340"/>
        <v>0.58100023341891238</v>
      </c>
      <c r="O2831" s="24">
        <f t="shared" si="1341"/>
        <v>663.25329372715169</v>
      </c>
      <c r="P2831" s="12">
        <f t="shared" si="1354"/>
        <v>0.20349208877720415</v>
      </c>
      <c r="Q2831" s="24">
        <f t="shared" si="1355"/>
        <v>729.75513515839657</v>
      </c>
      <c r="R2831" s="12">
        <f t="shared" si="1342"/>
        <v>9.4491491537355199E-2</v>
      </c>
      <c r="S2831" s="24">
        <f t="shared" si="1343"/>
        <v>2242.9815818437864</v>
      </c>
      <c r="T2831" s="12">
        <f t="shared" si="1356"/>
        <v>6.0477749644429785E-2</v>
      </c>
      <c r="W2831" s="24">
        <f t="shared" si="1357"/>
        <v>981.64408506660425</v>
      </c>
      <c r="X2831" s="24">
        <f t="shared" si="1358"/>
        <v>650</v>
      </c>
      <c r="Y2831" s="13">
        <f t="shared" si="1344"/>
        <v>0.29675403127858141</v>
      </c>
      <c r="Z2831" s="24">
        <f t="shared" si="1345"/>
        <v>1650.0585321668098</v>
      </c>
      <c r="AA2831" s="24">
        <f t="shared" si="1346"/>
        <v>15670.120658684469</v>
      </c>
      <c r="AB2831" s="24">
        <f t="shared" si="1359"/>
        <v>881.69347701313472</v>
      </c>
      <c r="AC2831" s="24">
        <f t="shared" si="1360"/>
        <v>729.75513515839657</v>
      </c>
      <c r="AE2831" s="14">
        <f t="shared" si="1361"/>
        <v>234.41666666666666</v>
      </c>
      <c r="AF2831" s="24">
        <f t="shared" si="1365"/>
        <v>500</v>
      </c>
      <c r="AG2831" s="3">
        <f t="shared" si="1362"/>
        <v>-1</v>
      </c>
      <c r="AH2831" s="3">
        <f>IF(AC2831&lt;=450,AthetaR30_0,IF(AC2831&gt;=650,AthetaR30_2,(IF(AC2831&lt;=550,AthetaR30_0+(AthetaR30_1-AthetaR30_0)/100*(AC2831-450),AthetaR30_1+(AthetaR30_2-AthetaR30_1)/100*(AC2831-450)))))</f>
        <v>0</v>
      </c>
      <c r="AI2831" s="3">
        <f>IF(AD2831&lt;=450,AthetaR60_0,IF(AD2831&gt;=650,AthetaR60_2,(IF(AD2831&lt;=550,AthetaR60_0+(AthetaR60_1-AthetaR60_0)/100*(AD2831-450),AthetaR60_1+(AthetaR60_2-AthetaR60_1)/100*(AD2831-450)))))</f>
        <v>0.5</v>
      </c>
      <c r="AJ2831" s="3">
        <f>IF(AE2831&lt;=450,AthetaR90_0,IF(AE2831&gt;=650,AthetaR90_2,(IF(AE2831&lt;=550,AthetaR90_0+(AthetaR90_1-AthetaR90_0)/100*(AE2831-450),AthetaR90_1+(AthetaR90_2-AthetaR90_1)/100*(AE2831-450)))))</f>
        <v>1.3</v>
      </c>
      <c r="AK2831" s="3">
        <f>IF(AF2831&lt;=450,AthetaR120_0,IF(AF2831&gt;=650,AthetaR120_2,(IF(AF2831&lt;=550,AthetaR120_0+(AthetaR120_1-AthetaR120_0)/100*(AF2831-450),AthetaR120_1+(AthetaR120_2-AthetaR120_1)/100*(AF2831-450)))))</f>
        <v>1.54</v>
      </c>
      <c r="AL2831" s="24">
        <f t="shared" si="1363"/>
        <v>881.69347701313472</v>
      </c>
      <c r="AM2831" s="14">
        <f t="shared" si="1364"/>
        <v>694.60691071879444</v>
      </c>
    </row>
    <row r="2832" spans="2:39" x14ac:dyDescent="0.25">
      <c r="B2832" s="3">
        <f t="shared" si="1347"/>
        <v>14070</v>
      </c>
      <c r="C2832" s="14">
        <f t="shared" si="1348"/>
        <v>234.5</v>
      </c>
      <c r="D2832" s="11">
        <f t="shared" si="1349"/>
        <v>1149.3451740543644</v>
      </c>
      <c r="E2832" s="11">
        <f t="shared" si="1335"/>
        <v>1047.8602247019287</v>
      </c>
      <c r="F2832" s="11">
        <f t="shared" si="1350"/>
        <v>577.20772636716356</v>
      </c>
      <c r="G2832" s="11">
        <f t="shared" si="1336"/>
        <v>881.89696910191196</v>
      </c>
      <c r="H2832" s="11">
        <f t="shared" si="1337"/>
        <v>729.81561290804098</v>
      </c>
      <c r="I2832" s="24">
        <f t="shared" si="1351"/>
        <v>577.20772636716356</v>
      </c>
      <c r="J2832" s="12">
        <f t="shared" si="1338"/>
        <v>0.15727531615978432</v>
      </c>
      <c r="K2832" s="24">
        <f t="shared" si="1339"/>
        <v>735.0492013886776</v>
      </c>
      <c r="L2832" s="12">
        <f t="shared" si="1352"/>
        <v>0.13482682108464467</v>
      </c>
      <c r="M2832" s="24">
        <f t="shared" si="1353"/>
        <v>881.89696910191196</v>
      </c>
      <c r="N2832" s="12">
        <f t="shared" si="1340"/>
        <v>0.58113996082069586</v>
      </c>
      <c r="O2832" s="24">
        <f t="shared" si="1341"/>
        <v>663.09382326271134</v>
      </c>
      <c r="P2832" s="12">
        <f t="shared" si="1354"/>
        <v>0.20341799091513749</v>
      </c>
      <c r="Q2832" s="24">
        <f t="shared" si="1355"/>
        <v>729.81561290804098</v>
      </c>
      <c r="R2832" s="12">
        <f t="shared" si="1342"/>
        <v>9.4003117429218797E-2</v>
      </c>
      <c r="S2832" s="24">
        <f t="shared" si="1343"/>
        <v>2254.6345371877842</v>
      </c>
      <c r="T2832" s="12">
        <f t="shared" si="1356"/>
        <v>6.0173892017835011E-2</v>
      </c>
      <c r="W2832" s="24">
        <f t="shared" si="1357"/>
        <v>981.94083909788287</v>
      </c>
      <c r="X2832" s="24">
        <f t="shared" si="1358"/>
        <v>650</v>
      </c>
      <c r="Y2832" s="13">
        <f t="shared" si="1344"/>
        <v>0.29654005245806475</v>
      </c>
      <c r="Z2832" s="24">
        <f t="shared" si="1345"/>
        <v>1647.9846401011457</v>
      </c>
      <c r="AA2832" s="24">
        <f t="shared" si="1346"/>
        <v>15659.705583040317</v>
      </c>
      <c r="AB2832" s="24">
        <f t="shared" si="1359"/>
        <v>881.89696910191196</v>
      </c>
      <c r="AC2832" s="24">
        <f t="shared" si="1360"/>
        <v>729.81561290804098</v>
      </c>
      <c r="AE2832" s="14">
        <f t="shared" si="1361"/>
        <v>234.5</v>
      </c>
      <c r="AF2832" s="24">
        <f t="shared" si="1365"/>
        <v>500</v>
      </c>
      <c r="AG2832" s="3">
        <f t="shared" si="1362"/>
        <v>-1</v>
      </c>
      <c r="AH2832" s="3">
        <f>IF(AC2832&lt;=450,AthetaR30_0,IF(AC2832&gt;=650,AthetaR30_2,(IF(AC2832&lt;=550,AthetaR30_0+(AthetaR30_1-AthetaR30_0)/100*(AC2832-450),AthetaR30_1+(AthetaR30_2-AthetaR30_1)/100*(AC2832-450)))))</f>
        <v>0</v>
      </c>
      <c r="AI2832" s="3">
        <f>IF(AD2832&lt;=450,AthetaR60_0,IF(AD2832&gt;=650,AthetaR60_2,(IF(AD2832&lt;=550,AthetaR60_0+(AthetaR60_1-AthetaR60_0)/100*(AD2832-450),AthetaR60_1+(AthetaR60_2-AthetaR60_1)/100*(AD2832-450)))))</f>
        <v>0.5</v>
      </c>
      <c r="AJ2832" s="3">
        <f>IF(AE2832&lt;=450,AthetaR90_0,IF(AE2832&gt;=650,AthetaR90_2,(IF(AE2832&lt;=550,AthetaR90_0+(AthetaR90_1-AthetaR90_0)/100*(AE2832-450),AthetaR90_1+(AthetaR90_2-AthetaR90_1)/100*(AE2832-450)))))</f>
        <v>1.3</v>
      </c>
      <c r="AK2832" s="3">
        <f>IF(AF2832&lt;=450,AthetaR120_0,IF(AF2832&gt;=650,AthetaR120_2,(IF(AF2832&lt;=550,AthetaR120_0+(AthetaR120_1-AthetaR120_0)/100*(AF2832-450),AthetaR120_1+(AthetaR120_2-AthetaR120_1)/100*(AF2832-450)))))</f>
        <v>1.54</v>
      </c>
      <c r="AL2832" s="24">
        <f t="shared" si="1363"/>
        <v>881.89696910191196</v>
      </c>
      <c r="AM2832" s="14">
        <f t="shared" si="1364"/>
        <v>694.64281802087726</v>
      </c>
    </row>
    <row r="2833" spans="2:39" x14ac:dyDescent="0.25">
      <c r="B2833" s="3">
        <f t="shared" si="1347"/>
        <v>14075</v>
      </c>
      <c r="C2833" s="14">
        <f t="shared" si="1348"/>
        <v>234.58333333333334</v>
      </c>
      <c r="D2833" s="11">
        <f t="shared" si="1349"/>
        <v>1149.3983812979125</v>
      </c>
      <c r="E2833" s="11">
        <f t="shared" si="1335"/>
        <v>1048.0740230505808</v>
      </c>
      <c r="F2833" s="11">
        <f t="shared" si="1350"/>
        <v>577.34255318824819</v>
      </c>
      <c r="G2833" s="11">
        <f t="shared" si="1336"/>
        <v>882.10038709282708</v>
      </c>
      <c r="H2833" s="11">
        <f t="shared" si="1337"/>
        <v>729.87578680005879</v>
      </c>
      <c r="I2833" s="24">
        <f t="shared" si="1351"/>
        <v>577.34255318824819</v>
      </c>
      <c r="J2833" s="12">
        <f t="shared" si="1338"/>
        <v>0.15724528409796831</v>
      </c>
      <c r="K2833" s="24">
        <f t="shared" si="1339"/>
        <v>735.18958743065377</v>
      </c>
      <c r="L2833" s="12">
        <f t="shared" si="1352"/>
        <v>0.13478331582995312</v>
      </c>
      <c r="M2833" s="24">
        <f t="shared" si="1353"/>
        <v>882.10038709282708</v>
      </c>
      <c r="N2833" s="12">
        <f t="shared" si="1340"/>
        <v>0.58127932811311267</v>
      </c>
      <c r="O2833" s="24">
        <f t="shared" si="1341"/>
        <v>662.93484016061757</v>
      </c>
      <c r="P2833" s="12">
        <f t="shared" si="1354"/>
        <v>0.20334378028834324</v>
      </c>
      <c r="Q2833" s="24">
        <f t="shared" si="1355"/>
        <v>729.87578680005879</v>
      </c>
      <c r="R2833" s="12">
        <f t="shared" si="1342"/>
        <v>9.3515076474070605E-2</v>
      </c>
      <c r="S2833" s="24">
        <f t="shared" si="1343"/>
        <v>2266.4011317790246</v>
      </c>
      <c r="T2833" s="12">
        <f t="shared" si="1356"/>
        <v>5.9870194132805941E-2</v>
      </c>
      <c r="W2833" s="24">
        <f t="shared" si="1357"/>
        <v>982.23737915034098</v>
      </c>
      <c r="X2833" s="24">
        <f t="shared" si="1358"/>
        <v>650</v>
      </c>
      <c r="Y2833" s="13">
        <f t="shared" si="1344"/>
        <v>0.29632663442398161</v>
      </c>
      <c r="Z2833" s="24">
        <f t="shared" si="1345"/>
        <v>1645.9160975059945</v>
      </c>
      <c r="AA2833" s="24">
        <f t="shared" si="1346"/>
        <v>15649.317888471807</v>
      </c>
      <c r="AB2833" s="24">
        <f t="shared" si="1359"/>
        <v>882.10038709282708</v>
      </c>
      <c r="AC2833" s="24">
        <f t="shared" si="1360"/>
        <v>729.87578680005879</v>
      </c>
      <c r="AE2833" s="14">
        <f t="shared" si="1361"/>
        <v>234.58333333333334</v>
      </c>
      <c r="AF2833" s="24">
        <f t="shared" si="1365"/>
        <v>500</v>
      </c>
      <c r="AG2833" s="3">
        <f t="shared" si="1362"/>
        <v>-1</v>
      </c>
      <c r="AH2833" s="3">
        <f>IF(AC2833&lt;=450,AthetaR30_0,IF(AC2833&gt;=650,AthetaR30_2,(IF(AC2833&lt;=550,AthetaR30_0+(AthetaR30_1-AthetaR30_0)/100*(AC2833-450),AthetaR30_1+(AthetaR30_2-AthetaR30_1)/100*(AC2833-450)))))</f>
        <v>0</v>
      </c>
      <c r="AI2833" s="3">
        <f>IF(AD2833&lt;=450,AthetaR60_0,IF(AD2833&gt;=650,AthetaR60_2,(IF(AD2833&lt;=550,AthetaR60_0+(AthetaR60_1-AthetaR60_0)/100*(AD2833-450),AthetaR60_1+(AthetaR60_2-AthetaR60_1)/100*(AD2833-450)))))</f>
        <v>0.5</v>
      </c>
      <c r="AJ2833" s="3">
        <f>IF(AE2833&lt;=450,AthetaR90_0,IF(AE2833&gt;=650,AthetaR90_2,(IF(AE2833&lt;=550,AthetaR90_0+(AthetaR90_1-AthetaR90_0)/100*(AE2833-450),AthetaR90_1+(AthetaR90_2-AthetaR90_1)/100*(AE2833-450)))))</f>
        <v>1.3</v>
      </c>
      <c r="AK2833" s="3">
        <f>IF(AF2833&lt;=450,AthetaR120_0,IF(AF2833&gt;=650,AthetaR120_2,(IF(AF2833&lt;=550,AthetaR120_0+(AthetaR120_1-AthetaR120_0)/100*(AF2833-450),AthetaR120_1+(AthetaR120_2-AthetaR120_1)/100*(AF2833-450)))))</f>
        <v>1.54</v>
      </c>
      <c r="AL2833" s="24">
        <f t="shared" si="1363"/>
        <v>882.10038709282708</v>
      </c>
      <c r="AM2833" s="14">
        <f t="shared" si="1364"/>
        <v>694.67844814688351</v>
      </c>
    </row>
    <row r="2834" spans="2:39" x14ac:dyDescent="0.25">
      <c r="B2834" s="3">
        <f t="shared" si="1347"/>
        <v>14080</v>
      </c>
      <c r="C2834" s="14">
        <f t="shared" si="1348"/>
        <v>234.66666666666666</v>
      </c>
      <c r="D2834" s="11">
        <f t="shared" si="1349"/>
        <v>1149.4515696535495</v>
      </c>
      <c r="E2834" s="11">
        <f t="shared" ref="E2834:E2897" si="1366">IF(B2834&lt;=40*60,20+345*CRed_1*LOG(8*C2834+1,10),ThetaG40+(ThetaG120-ThetaG40)/80*(C2834-40))</f>
        <v>1048.2878213992328</v>
      </c>
      <c r="F2834" s="11">
        <f t="shared" si="1350"/>
        <v>577.47733650407815</v>
      </c>
      <c r="G2834" s="11">
        <f t="shared" ref="G2834:G2897" si="1367">M2834</f>
        <v>882.30373087311546</v>
      </c>
      <c r="H2834" s="11">
        <f t="shared" ref="H2834:H2897" si="1368">Q2834</f>
        <v>729.93565699419162</v>
      </c>
      <c r="I2834" s="24">
        <f t="shared" si="1351"/>
        <v>577.47733650407815</v>
      </c>
      <c r="J2834" s="12">
        <f t="shared" ref="J2834:J2897" si="1369">Cp*RhoP/(K2834*RhoA)*dP/1000*MassivSS</f>
        <v>0.15721525644464501</v>
      </c>
      <c r="K2834" s="24">
        <f t="shared" ref="K2834:K2897" si="1370">IF(I2834&lt;600,425+0.773*I2834-1.69/1000*I2834^2+2.22/1000^2*I2834^3,IF(I2834&lt;735,666+13002/(738-I2834),IF(I2834&lt;900,545+17820/(I2834-731),650)))</f>
        <v>735.33000648766847</v>
      </c>
      <c r="L2834" s="12">
        <f t="shared" si="1352"/>
        <v>0.13473982622615141</v>
      </c>
      <c r="M2834" s="24">
        <f t="shared" si="1353"/>
        <v>882.30373087311546</v>
      </c>
      <c r="N2834" s="12">
        <f t="shared" ref="N2834:N2897" si="1371">Cp*RhoP/(O2834*RhoA)*dP/1000*MassivW</f>
        <v>0.58141833658186315</v>
      </c>
      <c r="O2834" s="24">
        <f t="shared" ref="O2834:O2897" si="1372">IF(M2834&lt;600,425+0.773*M2834-1.69/1000*M2834^2+2.22/1000^2*M2834^3,IF(M2834&lt;735,666+13002/(738-M2834),IF(M2834&lt;900,545+17820/(M2834-731),650)))</f>
        <v>662.77634230939088</v>
      </c>
      <c r="P2834" s="12">
        <f t="shared" si="1354"/>
        <v>0.20326945760494053</v>
      </c>
      <c r="Q2834" s="24">
        <f t="shared" si="1355"/>
        <v>729.93565699419162</v>
      </c>
      <c r="R2834" s="12">
        <f t="shared" ref="R2834:R2897" si="1373">Cp*RhoP/(S2834*RhoA)*dP/1000*MassivSI</f>
        <v>9.3027385674626872E-2</v>
      </c>
      <c r="S2834" s="24">
        <f t="shared" ref="S2834:S2897" si="1374">IF(Q2834&lt;600,425+0.773*Q2834-1.69/1000*Q2834^2+2.22/1000^2*Q2834^3,IF(Q2834&lt;735,666+13002/(738-Q2834),IF(Q2834&lt;900,545+17820/(Q2834-731),650)))</f>
        <v>2278.2826113218707</v>
      </c>
      <c r="T2834" s="12">
        <f t="shared" si="1356"/>
        <v>5.9566666052964901E-2</v>
      </c>
      <c r="W2834" s="24">
        <f t="shared" si="1357"/>
        <v>982.53370578476495</v>
      </c>
      <c r="X2834" s="24">
        <f t="shared" si="1358"/>
        <v>650</v>
      </c>
      <c r="Y2834" s="13">
        <f t="shared" ref="Y2834:Y2897" si="1375">MAX(MassivSSCO/(X2834*RhoA)*DeltaT*(Z2834+AA2834),L2834)</f>
        <v>0.29611377630926966</v>
      </c>
      <c r="Z2834" s="24">
        <f t="shared" ref="Z2834:Z2897" si="1376">AlphaC*(E2834-W2834)</f>
        <v>1643.8528903616971</v>
      </c>
      <c r="AA2834" s="24">
        <f t="shared" ref="AA2834:AA2897" si="1377">Phi*EpsilonF*0.7*Botzman/10^8*EpsilonA*((E2834+273)^4-(W2834+273)^4)</f>
        <v>15638.95753839212</v>
      </c>
      <c r="AB2834" s="24">
        <f t="shared" si="1359"/>
        <v>882.30373087311546</v>
      </c>
      <c r="AC2834" s="24">
        <f t="shared" si="1360"/>
        <v>729.93565699419162</v>
      </c>
      <c r="AE2834" s="14">
        <f t="shared" si="1361"/>
        <v>234.66666666666666</v>
      </c>
      <c r="AF2834" s="24">
        <f t="shared" si="1365"/>
        <v>500</v>
      </c>
      <c r="AG2834" s="3">
        <f t="shared" si="1362"/>
        <v>-1</v>
      </c>
      <c r="AH2834" s="3">
        <f>IF(AC2834&lt;=450,AthetaR30_0,IF(AC2834&gt;=650,AthetaR30_2,(IF(AC2834&lt;=550,AthetaR30_0+(AthetaR30_1-AthetaR30_0)/100*(AC2834-450),AthetaR30_1+(AthetaR30_2-AthetaR30_1)/100*(AC2834-450)))))</f>
        <v>0</v>
      </c>
      <c r="AI2834" s="3">
        <f>IF(AD2834&lt;=450,AthetaR60_0,IF(AD2834&gt;=650,AthetaR60_2,(IF(AD2834&lt;=550,AthetaR60_0+(AthetaR60_1-AthetaR60_0)/100*(AD2834-450),AthetaR60_1+(AthetaR60_2-AthetaR60_1)/100*(AD2834-450)))))</f>
        <v>0.5</v>
      </c>
      <c r="AJ2834" s="3">
        <f>IF(AE2834&lt;=450,AthetaR90_0,IF(AE2834&gt;=650,AthetaR90_2,(IF(AE2834&lt;=550,AthetaR90_0+(AthetaR90_1-AthetaR90_0)/100*(AE2834-450),AthetaR90_1+(AthetaR90_2-AthetaR90_1)/100*(AE2834-450)))))</f>
        <v>1.3</v>
      </c>
      <c r="AK2834" s="3">
        <f>IF(AF2834&lt;=450,AthetaR120_0,IF(AF2834&gt;=650,AthetaR120_2,(IF(AF2834&lt;=550,AthetaR120_0+(AthetaR120_1-AthetaR120_0)/100*(AF2834-450),AthetaR120_1+(AthetaR120_2-AthetaR120_1)/100*(AF2834-450)))))</f>
        <v>1.54</v>
      </c>
      <c r="AL2834" s="24">
        <f t="shared" si="1363"/>
        <v>882.30373087311546</v>
      </c>
      <c r="AM2834" s="14">
        <f t="shared" si="1364"/>
        <v>694.71380123880726</v>
      </c>
    </row>
    <row r="2835" spans="2:39" x14ac:dyDescent="0.25">
      <c r="B2835" s="3">
        <f t="shared" ref="B2835:B2898" si="1378">B2834+DeltaT</f>
        <v>14085</v>
      </c>
      <c r="C2835" s="14">
        <f t="shared" ref="C2835:C2898" si="1379">B2835/60</f>
        <v>234.75</v>
      </c>
      <c r="D2835" s="11">
        <f t="shared" ref="D2835:D2898" si="1380">20+345*LOG(8*C2835+1,10)</f>
        <v>1149.5047391346811</v>
      </c>
      <c r="E2835" s="11">
        <f t="shared" si="1366"/>
        <v>1048.5016197478849</v>
      </c>
      <c r="F2835" s="11">
        <f t="shared" ref="F2835:F2898" si="1381">I2835</f>
        <v>577.61207633030426</v>
      </c>
      <c r="G2835" s="11">
        <f t="shared" si="1367"/>
        <v>882.50700033072042</v>
      </c>
      <c r="H2835" s="11">
        <f t="shared" si="1368"/>
        <v>729.99522366024462</v>
      </c>
      <c r="I2835" s="24">
        <f t="shared" ref="I2835:I2898" si="1382">I2834+IF(Limit=Oui,MAX(0,L2834),L2834)</f>
        <v>577.61207633030426</v>
      </c>
      <c r="J2835" s="12">
        <f t="shared" si="1369"/>
        <v>0.1571852332070833</v>
      </c>
      <c r="K2835" s="24">
        <f t="shared" si="1370"/>
        <v>735.47045853281668</v>
      </c>
      <c r="L2835" s="12">
        <f t="shared" ref="L2835:L2898" si="1383">LambdaP*MassivSS/(dP/1000)/(K2835*RhoA)/(1+J2835/3)*(D2835-I2835)*DeltaT-(EXP(J2835/10)-1)*(D2835-D2834)</f>
        <v>0.13469635227466242</v>
      </c>
      <c r="M2835" s="24">
        <f t="shared" ref="M2835:M2898" si="1384">M2834+IF(Limit=Oui,MAX(0,P2834),P2834)</f>
        <v>882.50700033072042</v>
      </c>
      <c r="N2835" s="12">
        <f t="shared" si="1371"/>
        <v>0.58155698750692542</v>
      </c>
      <c r="O2835" s="24">
        <f t="shared" si="1372"/>
        <v>662.61832760929337</v>
      </c>
      <c r="P2835" s="12">
        <f t="shared" ref="P2835:P2898" si="1385">LambdaP*MassivW/(dP/1000)/(O2835*RhoA)/(1+N2835/3)*(D2835-M2835)*DeltaT-(EXP(N2835/10)-1)*(D2835-D2834)</f>
        <v>0.20319502356965718</v>
      </c>
      <c r="Q2835" s="24">
        <f t="shared" ref="Q2835:Q2898" si="1386">Q2834+IF(Limit=Oui,MAX(0,T2834),T2834)</f>
        <v>729.99522366024462</v>
      </c>
      <c r="R2835" s="12">
        <f t="shared" si="1373"/>
        <v>9.2540062064885853E-2</v>
      </c>
      <c r="S2835" s="24">
        <f t="shared" si="1374"/>
        <v>2290.2802357170331</v>
      </c>
      <c r="T2835" s="12">
        <f t="shared" ref="T2835:T2898" si="1387">LambdaP*MassivSI/(dP/1000)/(S2835*RhoA)/(1+R2835/3)*(D2835-Q2835)*DeltaT-(EXP(R2835/10)-1)*(D2835-D2834)</f>
        <v>5.9263317873737412E-2</v>
      </c>
      <c r="W2835" s="24">
        <f t="shared" ref="W2835:W2898" si="1388">W2834+IF(Limit=Oui,MAX(0,Y2834),Y2834)</f>
        <v>982.82981956107426</v>
      </c>
      <c r="X2835" s="24">
        <f t="shared" ref="X2835:X2898" si="1389">IF(W2835&lt;600,425+0.773*W2835-1.69/1000*W2835^2+2.22/1000^2*W2835^3,IF(W2835&lt;735,666+13002/(738-W2835),IF(W2835&lt;900,545+17820/(W2835-731),650)))</f>
        <v>650</v>
      </c>
      <c r="Y2835" s="13">
        <f t="shared" si="1375"/>
        <v>0.29590147724484617</v>
      </c>
      <c r="Z2835" s="24">
        <f t="shared" si="1376"/>
        <v>1641.7950046702658</v>
      </c>
      <c r="AA2835" s="24">
        <f t="shared" si="1377"/>
        <v>15628.624496074846</v>
      </c>
      <c r="AB2835" s="24">
        <f t="shared" ref="AB2835:AB2898" si="1390">MAX(M2835,AVERAGE(W2835,AC2835))</f>
        <v>882.50700033072042</v>
      </c>
      <c r="AC2835" s="24">
        <f t="shared" ref="AC2835:AC2898" si="1391">Q2835</f>
        <v>729.99522366024462</v>
      </c>
      <c r="AE2835" s="14">
        <f t="shared" ref="AE2835:AE2898" si="1392">C2835</f>
        <v>234.75</v>
      </c>
      <c r="AF2835" s="24">
        <f t="shared" si="1365"/>
        <v>500</v>
      </c>
      <c r="AG2835" s="3">
        <f t="shared" ref="AG2835:AG2898" si="1393">IF(C2835&lt;=30,AH2835,IF(C2835&lt;=60,AI2835,IF(C2835&lt;=90,AJ2835,IF(C2835&lt;=120,AK2835,-1))))</f>
        <v>-1</v>
      </c>
      <c r="AH2835" s="3">
        <f>IF(AC2835&lt;=450,AthetaR30_0,IF(AC2835&gt;=650,AthetaR30_2,(IF(AC2835&lt;=550,AthetaR30_0+(AthetaR30_1-AthetaR30_0)/100*(AC2835-450),AthetaR30_1+(AthetaR30_2-AthetaR30_1)/100*(AC2835-450)))))</f>
        <v>0</v>
      </c>
      <c r="AI2835" s="3">
        <f>IF(AD2835&lt;=450,AthetaR60_0,IF(AD2835&gt;=650,AthetaR60_2,(IF(AD2835&lt;=550,AthetaR60_0+(AthetaR60_1-AthetaR60_0)/100*(AD2835-450),AthetaR60_1+(AthetaR60_2-AthetaR60_1)/100*(AD2835-450)))))</f>
        <v>0.5</v>
      </c>
      <c r="AJ2835" s="3">
        <f>IF(AE2835&lt;=450,AthetaR90_0,IF(AE2835&gt;=650,AthetaR90_2,(IF(AE2835&lt;=550,AthetaR90_0+(AthetaR90_1-AthetaR90_0)/100*(AE2835-450),AthetaR90_1+(AthetaR90_2-AthetaR90_1)/100*(AE2835-450)))))</f>
        <v>1.3</v>
      </c>
      <c r="AK2835" s="3">
        <f>IF(AF2835&lt;=450,AthetaR120_0,IF(AF2835&gt;=650,AthetaR120_2,(IF(AF2835&lt;=550,AthetaR120_0+(AthetaR120_1-AthetaR120_0)/100*(AF2835-450),AthetaR120_1+(AthetaR120_2-AthetaR120_1)/100*(AF2835-450)))))</f>
        <v>1.54</v>
      </c>
      <c r="AL2835" s="24">
        <f t="shared" ref="AL2835:AL2898" si="1394">MAX(M2835,AVERAGE(W2835,AM2835))</f>
        <v>882.50700033072042</v>
      </c>
      <c r="AM2835" s="14">
        <f t="shared" ref="AM2835:AM2898" si="1395">IF(W2835&gt;=AF2835,(1+(W2835-AF2835)*AG2835/10000)*AC2835,AC2835)</f>
        <v>694.7488774482124</v>
      </c>
    </row>
    <row r="2836" spans="2:39" x14ac:dyDescent="0.25">
      <c r="B2836" s="3">
        <f t="shared" si="1378"/>
        <v>14090</v>
      </c>
      <c r="C2836" s="14">
        <f t="shared" si="1379"/>
        <v>234.83333333333334</v>
      </c>
      <c r="D2836" s="11">
        <f t="shared" si="1380"/>
        <v>1149.5578897546982</v>
      </c>
      <c r="E2836" s="11">
        <f t="shared" si="1366"/>
        <v>1048.7154180965372</v>
      </c>
      <c r="F2836" s="11">
        <f t="shared" si="1381"/>
        <v>577.74677268257892</v>
      </c>
      <c r="G2836" s="11">
        <f t="shared" si="1367"/>
        <v>882.71019535429002</v>
      </c>
      <c r="H2836" s="11">
        <f t="shared" si="1368"/>
        <v>730.05448697811835</v>
      </c>
      <c r="I2836" s="24">
        <f t="shared" si="1382"/>
        <v>577.74677268257892</v>
      </c>
      <c r="J2836" s="12">
        <f t="shared" si="1369"/>
        <v>0.15715521439254101</v>
      </c>
      <c r="K2836" s="24">
        <f t="shared" si="1370"/>
        <v>735.61094353919316</v>
      </c>
      <c r="L2836" s="12">
        <f t="shared" si="1383"/>
        <v>0.13465289397690536</v>
      </c>
      <c r="M2836" s="24">
        <f t="shared" si="1384"/>
        <v>882.71019535429002</v>
      </c>
      <c r="N2836" s="12">
        <f t="shared" si="1371"/>
        <v>0.5816952821625847</v>
      </c>
      <c r="O2836" s="24">
        <f t="shared" si="1372"/>
        <v>662.46079397224958</v>
      </c>
      <c r="P2836" s="12">
        <f t="shared" si="1385"/>
        <v>0.20312047888390161</v>
      </c>
      <c r="Q2836" s="24">
        <f t="shared" si="1386"/>
        <v>730.05448697811835</v>
      </c>
      <c r="R2836" s="12">
        <f t="shared" si="1373"/>
        <v>9.2053122707452764E-2</v>
      </c>
      <c r="S2836" s="24">
        <f t="shared" si="1374"/>
        <v>2302.3952792214886</v>
      </c>
      <c r="T2836" s="12">
        <f t="shared" si="1387"/>
        <v>5.8960159720823128E-2</v>
      </c>
      <c r="W2836" s="24">
        <f t="shared" si="1388"/>
        <v>983.12572103831906</v>
      </c>
      <c r="X2836" s="24">
        <f t="shared" si="1389"/>
        <v>650</v>
      </c>
      <c r="Y2836" s="13">
        <f t="shared" si="1375"/>
        <v>0.29568973635962215</v>
      </c>
      <c r="Z2836" s="24">
        <f t="shared" si="1376"/>
        <v>1639.7424264554529</v>
      </c>
      <c r="AA2836" s="24">
        <f t="shared" si="1377"/>
        <v>15618.31872465475</v>
      </c>
      <c r="AB2836" s="24">
        <f t="shared" si="1390"/>
        <v>882.71019535429002</v>
      </c>
      <c r="AC2836" s="24">
        <f t="shared" si="1391"/>
        <v>730.05448697811835</v>
      </c>
      <c r="AE2836" s="14">
        <f t="shared" si="1392"/>
        <v>234.83333333333334</v>
      </c>
      <c r="AF2836" s="24">
        <f t="shared" si="1365"/>
        <v>500</v>
      </c>
      <c r="AG2836" s="3">
        <f t="shared" si="1393"/>
        <v>-1</v>
      </c>
      <c r="AH2836" s="3">
        <f>IF(AC2836&lt;=450,AthetaR30_0,IF(AC2836&gt;=650,AthetaR30_2,(IF(AC2836&lt;=550,AthetaR30_0+(AthetaR30_1-AthetaR30_0)/100*(AC2836-450),AthetaR30_1+(AthetaR30_2-AthetaR30_1)/100*(AC2836-450)))))</f>
        <v>0</v>
      </c>
      <c r="AI2836" s="3">
        <f>IF(AD2836&lt;=450,AthetaR60_0,IF(AD2836&gt;=650,AthetaR60_2,(IF(AD2836&lt;=550,AthetaR60_0+(AthetaR60_1-AthetaR60_0)/100*(AD2836-450),AthetaR60_1+(AthetaR60_2-AthetaR60_1)/100*(AD2836-450)))))</f>
        <v>0.5</v>
      </c>
      <c r="AJ2836" s="3">
        <f>IF(AE2836&lt;=450,AthetaR90_0,IF(AE2836&gt;=650,AthetaR90_2,(IF(AE2836&lt;=550,AthetaR90_0+(AthetaR90_1-AthetaR90_0)/100*(AE2836-450),AthetaR90_1+(AthetaR90_2-AthetaR90_1)/100*(AE2836-450)))))</f>
        <v>1.3</v>
      </c>
      <c r="AK2836" s="3">
        <f>IF(AF2836&lt;=450,AthetaR120_0,IF(AF2836&gt;=650,AthetaR120_2,(IF(AF2836&lt;=550,AthetaR120_0+(AthetaR120_1-AthetaR120_0)/100*(AF2836-450),AthetaR120_1+(AthetaR120_2-AthetaR120_1)/100*(AF2836-450)))))</f>
        <v>1.54</v>
      </c>
      <c r="AL2836" s="24">
        <f t="shared" si="1394"/>
        <v>882.71019535429002</v>
      </c>
      <c r="AM2836" s="14">
        <f t="shared" si="1395"/>
        <v>694.78367693626205</v>
      </c>
    </row>
    <row r="2837" spans="2:39" x14ac:dyDescent="0.25">
      <c r="B2837" s="3">
        <f t="shared" si="1378"/>
        <v>14095</v>
      </c>
      <c r="C2837" s="14">
        <f t="shared" si="1379"/>
        <v>234.91666666666666</v>
      </c>
      <c r="D2837" s="11">
        <f t="shared" si="1380"/>
        <v>1149.6110215269771</v>
      </c>
      <c r="E2837" s="11">
        <f t="shared" si="1366"/>
        <v>1048.929216445189</v>
      </c>
      <c r="F2837" s="11">
        <f t="shared" si="1381"/>
        <v>577.88142557655578</v>
      </c>
      <c r="G2837" s="11">
        <f t="shared" si="1367"/>
        <v>882.9133158331739</v>
      </c>
      <c r="H2837" s="11">
        <f t="shared" si="1368"/>
        <v>730.11344713783922</v>
      </c>
      <c r="I2837" s="24">
        <f t="shared" si="1382"/>
        <v>577.88142557655578</v>
      </c>
      <c r="J2837" s="12">
        <f t="shared" si="1369"/>
        <v>0.15712520000826488</v>
      </c>
      <c r="K2837" s="24">
        <f t="shared" si="1370"/>
        <v>735.75146147989233</v>
      </c>
      <c r="L2837" s="12">
        <f t="shared" si="1383"/>
        <v>0.1346094513342842</v>
      </c>
      <c r="M2837" s="24">
        <f t="shared" si="1384"/>
        <v>882.9133158331739</v>
      </c>
      <c r="N2837" s="12">
        <f t="shared" si="1371"/>
        <v>0.58183322181746344</v>
      </c>
      <c r="O2837" s="24">
        <f t="shared" si="1372"/>
        <v>662.30373932176769</v>
      </c>
      <c r="P2837" s="12">
        <f t="shared" si="1385"/>
        <v>0.2030458242457393</v>
      </c>
      <c r="Q2837" s="24">
        <f t="shared" si="1386"/>
        <v>730.11344713783922</v>
      </c>
      <c r="R2837" s="12">
        <f t="shared" si="1373"/>
        <v>9.1566584690836783E-2</v>
      </c>
      <c r="S2837" s="24">
        <f t="shared" si="1374"/>
        <v>2314.629030610171</v>
      </c>
      <c r="T2837" s="12">
        <f t="shared" si="1387"/>
        <v>5.8657201748630976E-2</v>
      </c>
      <c r="W2837" s="24">
        <f t="shared" si="1388"/>
        <v>983.42141077467863</v>
      </c>
      <c r="X2837" s="24">
        <f t="shared" si="1389"/>
        <v>650</v>
      </c>
      <c r="Y2837" s="13">
        <f t="shared" si="1375"/>
        <v>0.29547855278052831</v>
      </c>
      <c r="Z2837" s="24">
        <f t="shared" si="1376"/>
        <v>1637.6951417627595</v>
      </c>
      <c r="AA2837" s="24">
        <f t="shared" si="1377"/>
        <v>15608.040187129256</v>
      </c>
      <c r="AB2837" s="24">
        <f t="shared" si="1390"/>
        <v>882.9133158331739</v>
      </c>
      <c r="AC2837" s="24">
        <f t="shared" si="1391"/>
        <v>730.11344713783922</v>
      </c>
      <c r="AE2837" s="14">
        <f t="shared" si="1392"/>
        <v>234.91666666666666</v>
      </c>
      <c r="AF2837" s="24">
        <f t="shared" si="1365"/>
        <v>500</v>
      </c>
      <c r="AG2837" s="3">
        <f t="shared" si="1393"/>
        <v>-1</v>
      </c>
      <c r="AH2837" s="3">
        <f>IF(AC2837&lt;=450,AthetaR30_0,IF(AC2837&gt;=650,AthetaR30_2,(IF(AC2837&lt;=550,AthetaR30_0+(AthetaR30_1-AthetaR30_0)/100*(AC2837-450),AthetaR30_1+(AthetaR30_2-AthetaR30_1)/100*(AC2837-450)))))</f>
        <v>0</v>
      </c>
      <c r="AI2837" s="3">
        <f>IF(AD2837&lt;=450,AthetaR60_0,IF(AD2837&gt;=650,AthetaR60_2,(IF(AD2837&lt;=550,AthetaR60_0+(AthetaR60_1-AthetaR60_0)/100*(AD2837-450),AthetaR60_1+(AthetaR60_2-AthetaR60_1)/100*(AD2837-450)))))</f>
        <v>0.5</v>
      </c>
      <c r="AJ2837" s="3">
        <f>IF(AE2837&lt;=450,AthetaR90_0,IF(AE2837&gt;=650,AthetaR90_2,(IF(AE2837&lt;=550,AthetaR90_0+(AthetaR90_1-AthetaR90_0)/100*(AE2837-450),AthetaR90_1+(AthetaR90_2-AthetaR90_1)/100*(AE2837-450)))))</f>
        <v>1.3</v>
      </c>
      <c r="AK2837" s="3">
        <f>IF(AF2837&lt;=450,AthetaR120_0,IF(AF2837&gt;=650,AthetaR120_2,(IF(AF2837&lt;=550,AthetaR120_0+(AthetaR120_1-AthetaR120_0)/100*(AF2837-450),AthetaR120_1+(AthetaR120_2-AthetaR120_1)/100*(AF2837-450)))))</f>
        <v>1.54</v>
      </c>
      <c r="AL2837" s="24">
        <f t="shared" si="1394"/>
        <v>882.9133158331739</v>
      </c>
      <c r="AM2837" s="14">
        <f t="shared" si="1395"/>
        <v>694.81819987374547</v>
      </c>
    </row>
    <row r="2838" spans="2:39" x14ac:dyDescent="0.25">
      <c r="B2838" s="3">
        <f t="shared" si="1378"/>
        <v>14100</v>
      </c>
      <c r="C2838" s="14">
        <f t="shared" si="1379"/>
        <v>235</v>
      </c>
      <c r="D2838" s="11">
        <f t="shared" si="1380"/>
        <v>1149.6641344648806</v>
      </c>
      <c r="E2838" s="11">
        <f t="shared" si="1366"/>
        <v>1049.1430147938413</v>
      </c>
      <c r="F2838" s="11">
        <f t="shared" si="1381"/>
        <v>578.0160350278901</v>
      </c>
      <c r="G2838" s="11">
        <f t="shared" si="1367"/>
        <v>883.11636165741959</v>
      </c>
      <c r="H2838" s="11">
        <f t="shared" si="1368"/>
        <v>730.1721043395878</v>
      </c>
      <c r="I2838" s="24">
        <f t="shared" si="1382"/>
        <v>578.0160350278901</v>
      </c>
      <c r="J2838" s="12">
        <f t="shared" si="1369"/>
        <v>0.15709519006149092</v>
      </c>
      <c r="K2838" s="24">
        <f t="shared" si="1370"/>
        <v>735.89201232800701</v>
      </c>
      <c r="L2838" s="12">
        <f t="shared" si="1383"/>
        <v>0.13456602434817452</v>
      </c>
      <c r="M2838" s="24">
        <f t="shared" si="1384"/>
        <v>883.11636165741959</v>
      </c>
      <c r="N2838" s="12">
        <f t="shared" si="1371"/>
        <v>0.58197080773455001</v>
      </c>
      <c r="O2838" s="24">
        <f t="shared" si="1372"/>
        <v>662.14716159286218</v>
      </c>
      <c r="P2838" s="12">
        <f t="shared" si="1385"/>
        <v>0.2029710603498569</v>
      </c>
      <c r="Q2838" s="24">
        <f t="shared" si="1386"/>
        <v>730.1721043395878</v>
      </c>
      <c r="R2838" s="12">
        <f t="shared" si="1373"/>
        <v>9.1080465126727919E-2</v>
      </c>
      <c r="S2838" s="24">
        <f t="shared" si="1374"/>
        <v>2326.9827933392958</v>
      </c>
      <c r="T2838" s="12">
        <f t="shared" si="1387"/>
        <v>5.8354454138696089E-2</v>
      </c>
      <c r="W2838" s="24">
        <f t="shared" si="1388"/>
        <v>983.71688932745917</v>
      </c>
      <c r="X2838" s="24">
        <f t="shared" si="1389"/>
        <v>650</v>
      </c>
      <c r="Y2838" s="13">
        <f t="shared" si="1375"/>
        <v>0.29526792563253784</v>
      </c>
      <c r="Z2838" s="24">
        <f t="shared" si="1376"/>
        <v>1635.6531366595532</v>
      </c>
      <c r="AA2838" s="24">
        <f t="shared" si="1377"/>
        <v>15597.788846359672</v>
      </c>
      <c r="AB2838" s="24">
        <f t="shared" si="1390"/>
        <v>883.11636165741959</v>
      </c>
      <c r="AC2838" s="24">
        <f t="shared" si="1391"/>
        <v>730.1721043395878</v>
      </c>
      <c r="AE2838" s="14">
        <f t="shared" si="1392"/>
        <v>235</v>
      </c>
      <c r="AF2838" s="24">
        <f t="shared" si="1365"/>
        <v>500</v>
      </c>
      <c r="AG2838" s="3">
        <f t="shared" si="1393"/>
        <v>-1</v>
      </c>
      <c r="AH2838" s="3">
        <f>IF(AC2838&lt;=450,AthetaR30_0,IF(AC2838&gt;=650,AthetaR30_2,(IF(AC2838&lt;=550,AthetaR30_0+(AthetaR30_1-AthetaR30_0)/100*(AC2838-450),AthetaR30_1+(AthetaR30_2-AthetaR30_1)/100*(AC2838-450)))))</f>
        <v>0</v>
      </c>
      <c r="AI2838" s="3">
        <f>IF(AD2838&lt;=450,AthetaR60_0,IF(AD2838&gt;=650,AthetaR60_2,(IF(AD2838&lt;=550,AthetaR60_0+(AthetaR60_1-AthetaR60_0)/100*(AD2838-450),AthetaR60_1+(AthetaR60_2-AthetaR60_1)/100*(AD2838-450)))))</f>
        <v>0.5</v>
      </c>
      <c r="AJ2838" s="3">
        <f>IF(AE2838&lt;=450,AthetaR90_0,IF(AE2838&gt;=650,AthetaR90_2,(IF(AE2838&lt;=550,AthetaR90_0+(AthetaR90_1-AthetaR90_0)/100*(AE2838-450),AthetaR90_1+(AthetaR90_2-AthetaR90_1)/100*(AE2838-450)))))</f>
        <v>1.3</v>
      </c>
      <c r="AK2838" s="3">
        <f>IF(AF2838&lt;=450,AthetaR120_0,IF(AF2838&gt;=650,AthetaR120_2,(IF(AF2838&lt;=550,AthetaR120_0+(AthetaR120_1-AthetaR120_0)/100*(AF2838-450),AthetaR120_1+(AthetaR120_2-AthetaR120_1)/100*(AF2838-450)))))</f>
        <v>1.54</v>
      </c>
      <c r="AL2838" s="24">
        <f t="shared" si="1394"/>
        <v>883.11636165741959</v>
      </c>
      <c r="AM2838" s="14">
        <f t="shared" si="1395"/>
        <v>694.8524464411048</v>
      </c>
    </row>
    <row r="2839" spans="2:39" x14ac:dyDescent="0.25">
      <c r="B2839" s="3">
        <f t="shared" si="1378"/>
        <v>14105</v>
      </c>
      <c r="C2839" s="14">
        <f t="shared" si="1379"/>
        <v>235.08333333333334</v>
      </c>
      <c r="D2839" s="11">
        <f t="shared" si="1380"/>
        <v>1149.7172285817569</v>
      </c>
      <c r="E2839" s="11">
        <f t="shared" si="1366"/>
        <v>1049.3568131424934</v>
      </c>
      <c r="F2839" s="11">
        <f t="shared" si="1381"/>
        <v>578.15060105223824</v>
      </c>
      <c r="G2839" s="11">
        <f t="shared" si="1367"/>
        <v>883.3193327177695</v>
      </c>
      <c r="H2839" s="11">
        <f t="shared" si="1368"/>
        <v>730.23045879372648</v>
      </c>
      <c r="I2839" s="24">
        <f t="shared" si="1382"/>
        <v>578.15060105223824</v>
      </c>
      <c r="J2839" s="12">
        <f t="shared" si="1369"/>
        <v>0.15706518455944393</v>
      </c>
      <c r="K2839" s="24">
        <f t="shared" si="1370"/>
        <v>736.03259605663027</v>
      </c>
      <c r="L2839" s="12">
        <f t="shared" si="1383"/>
        <v>0.1345226130199513</v>
      </c>
      <c r="M2839" s="24">
        <f t="shared" si="1384"/>
        <v>883.3193327177695</v>
      </c>
      <c r="N2839" s="12">
        <f t="shared" si="1371"/>
        <v>0.5821080411712275</v>
      </c>
      <c r="O2839" s="24">
        <f t="shared" si="1372"/>
        <v>661.99105873197618</v>
      </c>
      <c r="P2839" s="12">
        <f t="shared" si="1385"/>
        <v>0.20289618788768754</v>
      </c>
      <c r="Q2839" s="24">
        <f t="shared" si="1386"/>
        <v>730.23045879372648</v>
      </c>
      <c r="R2839" s="12">
        <f t="shared" si="1373"/>
        <v>9.0594781147241774E-2</v>
      </c>
      <c r="S2839" s="24">
        <f t="shared" si="1374"/>
        <v>2339.4578857116476</v>
      </c>
      <c r="T2839" s="12">
        <f t="shared" si="1387"/>
        <v>5.805192709809763E-2</v>
      </c>
      <c r="W2839" s="24">
        <f t="shared" si="1388"/>
        <v>984.01215725309169</v>
      </c>
      <c r="X2839" s="24">
        <f t="shared" si="1389"/>
        <v>650</v>
      </c>
      <c r="Y2839" s="13">
        <f t="shared" si="1375"/>
        <v>0.29505785403868401</v>
      </c>
      <c r="Z2839" s="24">
        <f t="shared" si="1376"/>
        <v>1633.6163972350419</v>
      </c>
      <c r="AA2839" s="24">
        <f t="shared" si="1377"/>
        <v>15587.564665072241</v>
      </c>
      <c r="AB2839" s="24">
        <f t="shared" si="1390"/>
        <v>883.3193327177695</v>
      </c>
      <c r="AC2839" s="24">
        <f t="shared" si="1391"/>
        <v>730.23045879372648</v>
      </c>
      <c r="AE2839" s="14">
        <f t="shared" si="1392"/>
        <v>235.08333333333334</v>
      </c>
      <c r="AF2839" s="24">
        <f t="shared" si="1365"/>
        <v>500</v>
      </c>
      <c r="AG2839" s="3">
        <f t="shared" si="1393"/>
        <v>-1</v>
      </c>
      <c r="AH2839" s="3">
        <f>IF(AC2839&lt;=450,AthetaR30_0,IF(AC2839&gt;=650,AthetaR30_2,(IF(AC2839&lt;=550,AthetaR30_0+(AthetaR30_1-AthetaR30_0)/100*(AC2839-450),AthetaR30_1+(AthetaR30_2-AthetaR30_1)/100*(AC2839-450)))))</f>
        <v>0</v>
      </c>
      <c r="AI2839" s="3">
        <f>IF(AD2839&lt;=450,AthetaR60_0,IF(AD2839&gt;=650,AthetaR60_2,(IF(AD2839&lt;=550,AthetaR60_0+(AthetaR60_1-AthetaR60_0)/100*(AD2839-450),AthetaR60_1+(AthetaR60_2-AthetaR60_1)/100*(AD2839-450)))))</f>
        <v>0.5</v>
      </c>
      <c r="AJ2839" s="3">
        <f>IF(AE2839&lt;=450,AthetaR90_0,IF(AE2839&gt;=650,AthetaR90_2,(IF(AE2839&lt;=550,AthetaR90_0+(AthetaR90_1-AthetaR90_0)/100*(AE2839-450),AthetaR90_1+(AthetaR90_2-AthetaR90_1)/100*(AE2839-450)))))</f>
        <v>1.3</v>
      </c>
      <c r="AK2839" s="3">
        <f>IF(AF2839&lt;=450,AthetaR120_0,IF(AF2839&gt;=650,AthetaR120_2,(IF(AF2839&lt;=550,AthetaR120_0+(AthetaR120_1-AthetaR120_0)/100*(AF2839-450),AthetaR120_1+(AthetaR120_2-AthetaR120_1)/100*(AF2839-450)))))</f>
        <v>1.54</v>
      </c>
      <c r="AL2839" s="24">
        <f t="shared" si="1394"/>
        <v>883.3193327177695</v>
      </c>
      <c r="AM2839" s="14">
        <f t="shared" si="1395"/>
        <v>694.8864168284598</v>
      </c>
    </row>
    <row r="2840" spans="2:39" x14ac:dyDescent="0.25">
      <c r="B2840" s="3">
        <f t="shared" si="1378"/>
        <v>14110</v>
      </c>
      <c r="C2840" s="14">
        <f t="shared" si="1379"/>
        <v>235.16666666666666</v>
      </c>
      <c r="D2840" s="11">
        <f t="shared" si="1380"/>
        <v>1149.7703038909397</v>
      </c>
      <c r="E2840" s="11">
        <f t="shared" si="1366"/>
        <v>1049.5706114911454</v>
      </c>
      <c r="F2840" s="11">
        <f t="shared" si="1381"/>
        <v>578.2851236652582</v>
      </c>
      <c r="G2840" s="11">
        <f t="shared" si="1367"/>
        <v>883.52222890565713</v>
      </c>
      <c r="H2840" s="11">
        <f t="shared" si="1368"/>
        <v>730.28851072082455</v>
      </c>
      <c r="I2840" s="24">
        <f t="shared" si="1382"/>
        <v>578.2851236652582</v>
      </c>
      <c r="J2840" s="12">
        <f t="shared" si="1369"/>
        <v>0.1570351835093379</v>
      </c>
      <c r="K2840" s="24">
        <f t="shared" si="1370"/>
        <v>736.17321263885401</v>
      </c>
      <c r="L2840" s="12">
        <f t="shared" si="1383"/>
        <v>0.13447921735097501</v>
      </c>
      <c r="M2840" s="24">
        <f t="shared" si="1384"/>
        <v>883.52222890565713</v>
      </c>
      <c r="N2840" s="12">
        <f t="shared" si="1371"/>
        <v>0.58224492337930245</v>
      </c>
      <c r="O2840" s="24">
        <f t="shared" si="1372"/>
        <v>661.83542869690552</v>
      </c>
      <c r="P2840" s="12">
        <f t="shared" si="1385"/>
        <v>0.20282120754737398</v>
      </c>
      <c r="Q2840" s="24">
        <f t="shared" si="1386"/>
        <v>730.28851072082455</v>
      </c>
      <c r="R2840" s="12">
        <f t="shared" si="1373"/>
        <v>9.0109549902148242E-2</v>
      </c>
      <c r="S2840" s="24">
        <f t="shared" si="1374"/>
        <v>2352.0556410434683</v>
      </c>
      <c r="T2840" s="12">
        <f t="shared" si="1387"/>
        <v>5.7749630857837797E-2</v>
      </c>
      <c r="W2840" s="24">
        <f t="shared" si="1388"/>
        <v>984.30721510713033</v>
      </c>
      <c r="X2840" s="24">
        <f t="shared" si="1389"/>
        <v>650</v>
      </c>
      <c r="Y2840" s="13">
        <f t="shared" si="1375"/>
        <v>0.29484833712008124</v>
      </c>
      <c r="Z2840" s="24">
        <f t="shared" si="1376"/>
        <v>1631.5849096003774</v>
      </c>
      <c r="AA2840" s="24">
        <f t="shared" si="1377"/>
        <v>15577.367605859268</v>
      </c>
      <c r="AB2840" s="24">
        <f t="shared" si="1390"/>
        <v>883.52222890565713</v>
      </c>
      <c r="AC2840" s="24">
        <f t="shared" si="1391"/>
        <v>730.28851072082455</v>
      </c>
      <c r="AE2840" s="14">
        <f t="shared" si="1392"/>
        <v>235.16666666666666</v>
      </c>
      <c r="AF2840" s="24">
        <f t="shared" si="1365"/>
        <v>500</v>
      </c>
      <c r="AG2840" s="3">
        <f t="shared" si="1393"/>
        <v>-1</v>
      </c>
      <c r="AH2840" s="3">
        <f>IF(AC2840&lt;=450,AthetaR30_0,IF(AC2840&gt;=650,AthetaR30_2,(IF(AC2840&lt;=550,AthetaR30_0+(AthetaR30_1-AthetaR30_0)/100*(AC2840-450),AthetaR30_1+(AthetaR30_2-AthetaR30_1)/100*(AC2840-450)))))</f>
        <v>0</v>
      </c>
      <c r="AI2840" s="3">
        <f>IF(AD2840&lt;=450,AthetaR60_0,IF(AD2840&gt;=650,AthetaR60_2,(IF(AD2840&lt;=550,AthetaR60_0+(AthetaR60_1-AthetaR60_0)/100*(AD2840-450),AthetaR60_1+(AthetaR60_2-AthetaR60_1)/100*(AD2840-450)))))</f>
        <v>0.5</v>
      </c>
      <c r="AJ2840" s="3">
        <f>IF(AE2840&lt;=450,AthetaR90_0,IF(AE2840&gt;=650,AthetaR90_2,(IF(AE2840&lt;=550,AthetaR90_0+(AthetaR90_1-AthetaR90_0)/100*(AE2840-450),AthetaR90_1+(AthetaR90_2-AthetaR90_1)/100*(AE2840-450)))))</f>
        <v>1.3</v>
      </c>
      <c r="AK2840" s="3">
        <f>IF(AF2840&lt;=450,AthetaR120_0,IF(AF2840&gt;=650,AthetaR120_2,(IF(AF2840&lt;=550,AthetaR120_0+(AthetaR120_1-AthetaR120_0)/100*(AF2840-450),AthetaR120_1+(AthetaR120_2-AthetaR120_1)/100*(AF2840-450)))))</f>
        <v>1.54</v>
      </c>
      <c r="AL2840" s="24">
        <f t="shared" si="1394"/>
        <v>883.52222890565713</v>
      </c>
      <c r="AM2840" s="14">
        <f t="shared" si="1395"/>
        <v>694.92011123563088</v>
      </c>
    </row>
    <row r="2841" spans="2:39" x14ac:dyDescent="0.25">
      <c r="B2841" s="3">
        <f t="shared" si="1378"/>
        <v>14115</v>
      </c>
      <c r="C2841" s="14">
        <f t="shared" si="1379"/>
        <v>235.25</v>
      </c>
      <c r="D2841" s="11">
        <f t="shared" si="1380"/>
        <v>1149.8233604057493</v>
      </c>
      <c r="E2841" s="11">
        <f t="shared" si="1366"/>
        <v>1049.7844098397975</v>
      </c>
      <c r="F2841" s="11">
        <f t="shared" si="1381"/>
        <v>578.41960288260918</v>
      </c>
      <c r="G2841" s="11">
        <f t="shared" si="1367"/>
        <v>883.72505011320447</v>
      </c>
      <c r="H2841" s="11">
        <f t="shared" si="1368"/>
        <v>730.34626035168242</v>
      </c>
      <c r="I2841" s="24">
        <f t="shared" si="1382"/>
        <v>578.41960288260918</v>
      </c>
      <c r="J2841" s="12">
        <f t="shared" si="1369"/>
        <v>0.15700518691837581</v>
      </c>
      <c r="K2841" s="24">
        <f t="shared" si="1370"/>
        <v>736.31386204776982</v>
      </c>
      <c r="L2841" s="12">
        <f t="shared" si="1383"/>
        <v>0.13443583734256997</v>
      </c>
      <c r="M2841" s="24">
        <f t="shared" si="1384"/>
        <v>883.72505011320447</v>
      </c>
      <c r="N2841" s="12">
        <f t="shared" si="1371"/>
        <v>0.5823814556050354</v>
      </c>
      <c r="O2841" s="24">
        <f t="shared" si="1372"/>
        <v>661.68026945672159</v>
      </c>
      <c r="P2841" s="12">
        <f t="shared" si="1385"/>
        <v>0.20274612001370487</v>
      </c>
      <c r="Q2841" s="24">
        <f t="shared" si="1386"/>
        <v>730.34626035168242</v>
      </c>
      <c r="R2841" s="12">
        <f t="shared" si="1373"/>
        <v>8.9624788556071533E-2</v>
      </c>
      <c r="S2841" s="24">
        <f t="shared" si="1374"/>
        <v>2364.7774078333136</v>
      </c>
      <c r="T2841" s="12">
        <f t="shared" si="1387"/>
        <v>5.7447575671195024E-2</v>
      </c>
      <c r="W2841" s="24">
        <f t="shared" si="1388"/>
        <v>984.60206344425046</v>
      </c>
      <c r="X2841" s="24">
        <f t="shared" si="1389"/>
        <v>650</v>
      </c>
      <c r="Y2841" s="13">
        <f t="shared" si="1375"/>
        <v>0.29463937399595108</v>
      </c>
      <c r="Z2841" s="24">
        <f t="shared" si="1376"/>
        <v>1629.5586598886757</v>
      </c>
      <c r="AA2841" s="24">
        <f t="shared" si="1377"/>
        <v>15567.197631180617</v>
      </c>
      <c r="AB2841" s="24">
        <f t="shared" si="1390"/>
        <v>883.72505011320447</v>
      </c>
      <c r="AC2841" s="24">
        <f t="shared" si="1391"/>
        <v>730.34626035168242</v>
      </c>
      <c r="AE2841" s="14">
        <f t="shared" si="1392"/>
        <v>235.25</v>
      </c>
      <c r="AF2841" s="24">
        <f t="shared" si="1365"/>
        <v>500</v>
      </c>
      <c r="AG2841" s="3">
        <f t="shared" si="1393"/>
        <v>-1</v>
      </c>
      <c r="AH2841" s="3">
        <f>IF(AC2841&lt;=450,AthetaR30_0,IF(AC2841&gt;=650,AthetaR30_2,(IF(AC2841&lt;=550,AthetaR30_0+(AthetaR30_1-AthetaR30_0)/100*(AC2841-450),AthetaR30_1+(AthetaR30_2-AthetaR30_1)/100*(AC2841-450)))))</f>
        <v>0</v>
      </c>
      <c r="AI2841" s="3">
        <f>IF(AD2841&lt;=450,AthetaR60_0,IF(AD2841&gt;=650,AthetaR60_2,(IF(AD2841&lt;=550,AthetaR60_0+(AthetaR60_1-AthetaR60_0)/100*(AD2841-450),AthetaR60_1+(AthetaR60_2-AthetaR60_1)/100*(AD2841-450)))))</f>
        <v>0.5</v>
      </c>
      <c r="AJ2841" s="3">
        <f>IF(AE2841&lt;=450,AthetaR90_0,IF(AE2841&gt;=650,AthetaR90_2,(IF(AE2841&lt;=550,AthetaR90_0+(AthetaR90_1-AthetaR90_0)/100*(AE2841-450),AthetaR90_1+(AthetaR90_2-AthetaR90_1)/100*(AE2841-450)))))</f>
        <v>1.3</v>
      </c>
      <c r="AK2841" s="3">
        <f>IF(AF2841&lt;=450,AthetaR120_0,IF(AF2841&gt;=650,AthetaR120_2,(IF(AF2841&lt;=550,AthetaR120_0+(AthetaR120_1-AthetaR120_0)/100*(AF2841-450),AthetaR120_1+(AthetaR120_2-AthetaR120_1)/100*(AF2841-450)))))</f>
        <v>1.54</v>
      </c>
      <c r="AL2841" s="24">
        <f t="shared" si="1394"/>
        <v>883.72505011320447</v>
      </c>
      <c r="AM2841" s="14">
        <f t="shared" si="1395"/>
        <v>694.95352987216074</v>
      </c>
    </row>
    <row r="2842" spans="2:39" x14ac:dyDescent="0.25">
      <c r="B2842" s="3">
        <f t="shared" si="1378"/>
        <v>14120</v>
      </c>
      <c r="C2842" s="14">
        <f t="shared" si="1379"/>
        <v>235.33333333333334</v>
      </c>
      <c r="D2842" s="11">
        <f t="shared" si="1380"/>
        <v>1149.8763981394914</v>
      </c>
      <c r="E2842" s="11">
        <f t="shared" si="1366"/>
        <v>1049.9982081884496</v>
      </c>
      <c r="F2842" s="11">
        <f t="shared" si="1381"/>
        <v>578.55403871995179</v>
      </c>
      <c r="G2842" s="11">
        <f t="shared" si="1367"/>
        <v>883.92779623321815</v>
      </c>
      <c r="H2842" s="11">
        <f t="shared" si="1368"/>
        <v>730.40370792735359</v>
      </c>
      <c r="I2842" s="24">
        <f t="shared" si="1382"/>
        <v>578.55403871995179</v>
      </c>
      <c r="J2842" s="12">
        <f t="shared" si="1369"/>
        <v>0.15697519479374963</v>
      </c>
      <c r="K2842" s="24">
        <f t="shared" si="1370"/>
        <v>736.45454425646858</v>
      </c>
      <c r="L2842" s="12">
        <f t="shared" si="1383"/>
        <v>0.13439247299607471</v>
      </c>
      <c r="M2842" s="24">
        <f t="shared" si="1384"/>
        <v>883.92779623321815</v>
      </c>
      <c r="N2842" s="12">
        <f t="shared" si="1371"/>
        <v>0.58251763908916698</v>
      </c>
      <c r="O2842" s="24">
        <f t="shared" si="1372"/>
        <v>661.52557899169699</v>
      </c>
      <c r="P2842" s="12">
        <f t="shared" si="1385"/>
        <v>0.20267092596832151</v>
      </c>
      <c r="Q2842" s="24">
        <f t="shared" si="1386"/>
        <v>730.40370792735359</v>
      </c>
      <c r="R2842" s="12">
        <f t="shared" si="1373"/>
        <v>8.9140514285673725E-2</v>
      </c>
      <c r="S2842" s="24">
        <f t="shared" si="1374"/>
        <v>2377.6245499326023</v>
      </c>
      <c r="T2842" s="12">
        <f t="shared" si="1387"/>
        <v>5.7145771812103632E-2</v>
      </c>
      <c r="W2842" s="24">
        <f t="shared" si="1388"/>
        <v>984.89670281824647</v>
      </c>
      <c r="X2842" s="24">
        <f t="shared" si="1389"/>
        <v>650</v>
      </c>
      <c r="Y2842" s="13">
        <f t="shared" si="1375"/>
        <v>0.2944309637836382</v>
      </c>
      <c r="Z2842" s="24">
        <f t="shared" si="1376"/>
        <v>1627.5376342550771</v>
      </c>
      <c r="AA2842" s="24">
        <f t="shared" si="1377"/>
        <v>15557.054703364591</v>
      </c>
      <c r="AB2842" s="24">
        <f t="shared" si="1390"/>
        <v>883.92779623321815</v>
      </c>
      <c r="AC2842" s="24">
        <f t="shared" si="1391"/>
        <v>730.40370792735359</v>
      </c>
      <c r="AE2842" s="14">
        <f t="shared" si="1392"/>
        <v>235.33333333333334</v>
      </c>
      <c r="AF2842" s="24">
        <f t="shared" si="1365"/>
        <v>500</v>
      </c>
      <c r="AG2842" s="3">
        <f t="shared" si="1393"/>
        <v>-1</v>
      </c>
      <c r="AH2842" s="3">
        <f>IF(AC2842&lt;=450,AthetaR30_0,IF(AC2842&gt;=650,AthetaR30_2,(IF(AC2842&lt;=550,AthetaR30_0+(AthetaR30_1-AthetaR30_0)/100*(AC2842-450),AthetaR30_1+(AthetaR30_2-AthetaR30_1)/100*(AC2842-450)))))</f>
        <v>0</v>
      </c>
      <c r="AI2842" s="3">
        <f>IF(AD2842&lt;=450,AthetaR60_0,IF(AD2842&gt;=650,AthetaR60_2,(IF(AD2842&lt;=550,AthetaR60_0+(AthetaR60_1-AthetaR60_0)/100*(AD2842-450),AthetaR60_1+(AthetaR60_2-AthetaR60_1)/100*(AD2842-450)))))</f>
        <v>0.5</v>
      </c>
      <c r="AJ2842" s="3">
        <f>IF(AE2842&lt;=450,AthetaR90_0,IF(AE2842&gt;=650,AthetaR90_2,(IF(AE2842&lt;=550,AthetaR90_0+(AthetaR90_1-AthetaR90_0)/100*(AE2842-450),AthetaR90_1+(AthetaR90_2-AthetaR90_1)/100*(AE2842-450)))))</f>
        <v>1.3</v>
      </c>
      <c r="AK2842" s="3">
        <f>IF(AF2842&lt;=450,AthetaR120_0,IF(AF2842&gt;=650,AthetaR120_2,(IF(AF2842&lt;=550,AthetaR120_0+(AthetaR120_1-AthetaR120_0)/100*(AF2842-450),AthetaR120_1+(AthetaR120_2-AthetaR120_1)/100*(AF2842-450)))))</f>
        <v>1.54</v>
      </c>
      <c r="AL2842" s="24">
        <f t="shared" si="1394"/>
        <v>883.92779623321815</v>
      </c>
      <c r="AM2842" s="14">
        <f t="shared" si="1395"/>
        <v>694.98667295733412</v>
      </c>
    </row>
    <row r="2843" spans="2:39" x14ac:dyDescent="0.25">
      <c r="B2843" s="3">
        <f t="shared" si="1378"/>
        <v>14125</v>
      </c>
      <c r="C2843" s="14">
        <f t="shared" si="1379"/>
        <v>235.41666666666666</v>
      </c>
      <c r="D2843" s="11">
        <f t="shared" si="1380"/>
        <v>1149.9294171054573</v>
      </c>
      <c r="E2843" s="11">
        <f t="shared" si="1366"/>
        <v>1050.2120065371016</v>
      </c>
      <c r="F2843" s="11">
        <f t="shared" si="1381"/>
        <v>578.68843119294786</v>
      </c>
      <c r="G2843" s="11">
        <f t="shared" si="1367"/>
        <v>884.13046715918642</v>
      </c>
      <c r="H2843" s="11">
        <f t="shared" si="1368"/>
        <v>730.46085369916568</v>
      </c>
      <c r="I2843" s="24">
        <f t="shared" si="1382"/>
        <v>578.68843119294786</v>
      </c>
      <c r="J2843" s="12">
        <f t="shared" si="1369"/>
        <v>0.15694520714264037</v>
      </c>
      <c r="K2843" s="24">
        <f t="shared" si="1370"/>
        <v>736.59525923804108</v>
      </c>
      <c r="L2843" s="12">
        <f t="shared" si="1383"/>
        <v>0.13434912431279519</v>
      </c>
      <c r="M2843" s="24">
        <f t="shared" si="1384"/>
        <v>884.13046715918642</v>
      </c>
      <c r="N2843" s="12">
        <f t="shared" si="1371"/>
        <v>0.58265347506694787</v>
      </c>
      <c r="O2843" s="24">
        <f t="shared" si="1372"/>
        <v>661.37135529323018</v>
      </c>
      <c r="P2843" s="12">
        <f t="shared" si="1385"/>
        <v>0.20259562608955825</v>
      </c>
      <c r="Q2843" s="24">
        <f t="shared" si="1386"/>
        <v>730.46085369916568</v>
      </c>
      <c r="R2843" s="12">
        <f t="shared" si="1373"/>
        <v>8.8656744276811056E-2</v>
      </c>
      <c r="S2843" s="24">
        <f t="shared" si="1374"/>
        <v>2390.5984467181829</v>
      </c>
      <c r="T2843" s="12">
        <f t="shared" si="1387"/>
        <v>5.6844229573457195E-2</v>
      </c>
      <c r="W2843" s="24">
        <f t="shared" si="1388"/>
        <v>985.19113378203008</v>
      </c>
      <c r="X2843" s="24">
        <f t="shared" si="1389"/>
        <v>650</v>
      </c>
      <c r="Y2843" s="13">
        <f t="shared" si="1375"/>
        <v>0.29422310559863352</v>
      </c>
      <c r="Z2843" s="24">
        <f t="shared" si="1376"/>
        <v>1625.5218188767885</v>
      </c>
      <c r="AA2843" s="24">
        <f t="shared" si="1377"/>
        <v>15546.93878460921</v>
      </c>
      <c r="AB2843" s="24">
        <f t="shared" si="1390"/>
        <v>884.13046715918642</v>
      </c>
      <c r="AC2843" s="24">
        <f t="shared" si="1391"/>
        <v>730.46085369916568</v>
      </c>
      <c r="AE2843" s="14">
        <f t="shared" si="1392"/>
        <v>235.41666666666666</v>
      </c>
      <c r="AF2843" s="24">
        <f t="shared" si="1365"/>
        <v>500</v>
      </c>
      <c r="AG2843" s="3">
        <f t="shared" si="1393"/>
        <v>-1</v>
      </c>
      <c r="AH2843" s="3">
        <f>IF(AC2843&lt;=450,AthetaR30_0,IF(AC2843&gt;=650,AthetaR30_2,(IF(AC2843&lt;=550,AthetaR30_0+(AthetaR30_1-AthetaR30_0)/100*(AC2843-450),AthetaR30_1+(AthetaR30_2-AthetaR30_1)/100*(AC2843-450)))))</f>
        <v>0</v>
      </c>
      <c r="AI2843" s="3">
        <f>IF(AD2843&lt;=450,AthetaR60_0,IF(AD2843&gt;=650,AthetaR60_2,(IF(AD2843&lt;=550,AthetaR60_0+(AthetaR60_1-AthetaR60_0)/100*(AD2843-450),AthetaR60_1+(AthetaR60_2-AthetaR60_1)/100*(AD2843-450)))))</f>
        <v>0.5</v>
      </c>
      <c r="AJ2843" s="3">
        <f>IF(AE2843&lt;=450,AthetaR90_0,IF(AE2843&gt;=650,AthetaR90_2,(IF(AE2843&lt;=550,AthetaR90_0+(AthetaR90_1-AthetaR90_0)/100*(AE2843-450),AthetaR90_1+(AthetaR90_2-AthetaR90_1)/100*(AE2843-450)))))</f>
        <v>1.3</v>
      </c>
      <c r="AK2843" s="3">
        <f>IF(AF2843&lt;=450,AthetaR120_0,IF(AF2843&gt;=650,AthetaR120_2,(IF(AF2843&lt;=550,AthetaR120_0+(AthetaR120_1-AthetaR120_0)/100*(AF2843-450),AthetaR120_1+(AthetaR120_2-AthetaR120_1)/100*(AF2843-450)))))</f>
        <v>1.54</v>
      </c>
      <c r="AL2843" s="24">
        <f t="shared" si="1394"/>
        <v>884.13046715918642</v>
      </c>
      <c r="AM2843" s="14">
        <f t="shared" si="1395"/>
        <v>695.01954072019691</v>
      </c>
    </row>
    <row r="2844" spans="2:39" x14ac:dyDescent="0.25">
      <c r="B2844" s="3">
        <f t="shared" si="1378"/>
        <v>14130</v>
      </c>
      <c r="C2844" s="14">
        <f t="shared" si="1379"/>
        <v>235.5</v>
      </c>
      <c r="D2844" s="11">
        <f t="shared" si="1380"/>
        <v>1149.982417316925</v>
      </c>
      <c r="E2844" s="11">
        <f t="shared" si="1366"/>
        <v>1050.4258048857537</v>
      </c>
      <c r="F2844" s="11">
        <f t="shared" si="1381"/>
        <v>578.82278031726071</v>
      </c>
      <c r="G2844" s="11">
        <f t="shared" si="1367"/>
        <v>884.33306278527596</v>
      </c>
      <c r="H2844" s="11">
        <f t="shared" si="1368"/>
        <v>730.51769792873915</v>
      </c>
      <c r="I2844" s="24">
        <f t="shared" si="1382"/>
        <v>578.82278031726071</v>
      </c>
      <c r="J2844" s="12">
        <f t="shared" si="1369"/>
        <v>0.15691522397221819</v>
      </c>
      <c r="K2844" s="24">
        <f t="shared" si="1370"/>
        <v>736.73600696557742</v>
      </c>
      <c r="L2844" s="12">
        <f t="shared" si="1383"/>
        <v>0.13430579129402298</v>
      </c>
      <c r="M2844" s="24">
        <f t="shared" si="1384"/>
        <v>884.33306278527596</v>
      </c>
      <c r="N2844" s="12">
        <f t="shared" si="1371"/>
        <v>0.58278896476816644</v>
      </c>
      <c r="O2844" s="24">
        <f t="shared" si="1372"/>
        <v>661.21759636377124</v>
      </c>
      <c r="P2844" s="12">
        <f t="shared" si="1385"/>
        <v>0.20252022105252762</v>
      </c>
      <c r="Q2844" s="24">
        <f t="shared" si="1386"/>
        <v>730.51769792873915</v>
      </c>
      <c r="R2844" s="12">
        <f t="shared" si="1373"/>
        <v>8.8173495721675516E-2</v>
      </c>
      <c r="S2844" s="24">
        <f t="shared" si="1374"/>
        <v>2403.7004932666432</v>
      </c>
      <c r="T2844" s="12">
        <f t="shared" si="1387"/>
        <v>5.654295926543515E-2</v>
      </c>
      <c r="W2844" s="24">
        <f t="shared" si="1388"/>
        <v>985.48535688762877</v>
      </c>
      <c r="X2844" s="24">
        <f t="shared" si="1389"/>
        <v>650</v>
      </c>
      <c r="Y2844" s="13">
        <f t="shared" si="1375"/>
        <v>0.29401579855459647</v>
      </c>
      <c r="Z2844" s="24">
        <f t="shared" si="1376"/>
        <v>1623.5111999531227</v>
      </c>
      <c r="AA2844" s="24">
        <f t="shared" si="1377"/>
        <v>15536.849836983511</v>
      </c>
      <c r="AB2844" s="24">
        <f t="shared" si="1390"/>
        <v>884.33306278527596</v>
      </c>
      <c r="AC2844" s="24">
        <f t="shared" si="1391"/>
        <v>730.51769792873915</v>
      </c>
      <c r="AE2844" s="14">
        <f t="shared" si="1392"/>
        <v>235.5</v>
      </c>
      <c r="AF2844" s="24">
        <f t="shared" si="1365"/>
        <v>500</v>
      </c>
      <c r="AG2844" s="3">
        <f t="shared" si="1393"/>
        <v>-1</v>
      </c>
      <c r="AH2844" s="3">
        <f>IF(AC2844&lt;=450,AthetaR30_0,IF(AC2844&gt;=650,AthetaR30_2,(IF(AC2844&lt;=550,AthetaR30_0+(AthetaR30_1-AthetaR30_0)/100*(AC2844-450),AthetaR30_1+(AthetaR30_2-AthetaR30_1)/100*(AC2844-450)))))</f>
        <v>0</v>
      </c>
      <c r="AI2844" s="3">
        <f>IF(AD2844&lt;=450,AthetaR60_0,IF(AD2844&gt;=650,AthetaR60_2,(IF(AD2844&lt;=550,AthetaR60_0+(AthetaR60_1-AthetaR60_0)/100*(AD2844-450),AthetaR60_1+(AthetaR60_2-AthetaR60_1)/100*(AD2844-450)))))</f>
        <v>0.5</v>
      </c>
      <c r="AJ2844" s="3">
        <f>IF(AE2844&lt;=450,AthetaR90_0,IF(AE2844&gt;=650,AthetaR90_2,(IF(AE2844&lt;=550,AthetaR90_0+(AthetaR90_1-AthetaR90_0)/100*(AE2844-450),AthetaR90_1+(AthetaR90_2-AthetaR90_1)/100*(AE2844-450)))))</f>
        <v>1.3</v>
      </c>
      <c r="AK2844" s="3">
        <f>IF(AF2844&lt;=450,AthetaR120_0,IF(AF2844&gt;=650,AthetaR120_2,(IF(AF2844&lt;=550,AthetaR120_0+(AthetaR120_1-AthetaR120_0)/100*(AF2844-450),AthetaR120_1+(AthetaR120_2-AthetaR120_1)/100*(AF2844-450)))))</f>
        <v>1.54</v>
      </c>
      <c r="AL2844" s="24">
        <f t="shared" si="1394"/>
        <v>884.33306278527596</v>
      </c>
      <c r="AM2844" s="14">
        <f t="shared" si="1395"/>
        <v>695.05213339957288</v>
      </c>
    </row>
    <row r="2845" spans="2:39" x14ac:dyDescent="0.25">
      <c r="B2845" s="3">
        <f t="shared" si="1378"/>
        <v>14135</v>
      </c>
      <c r="C2845" s="14">
        <f t="shared" si="1379"/>
        <v>235.58333333333334</v>
      </c>
      <c r="D2845" s="11">
        <f t="shared" si="1380"/>
        <v>1150.0353987871576</v>
      </c>
      <c r="E2845" s="11">
        <f t="shared" si="1366"/>
        <v>1050.6396032344057</v>
      </c>
      <c r="F2845" s="11">
        <f t="shared" si="1381"/>
        <v>578.95708610855468</v>
      </c>
      <c r="G2845" s="11">
        <f t="shared" si="1367"/>
        <v>884.53558300632847</v>
      </c>
      <c r="H2845" s="11">
        <f t="shared" si="1368"/>
        <v>730.57424088800462</v>
      </c>
      <c r="I2845" s="24">
        <f t="shared" si="1382"/>
        <v>578.95708610855468</v>
      </c>
      <c r="J2845" s="12">
        <f t="shared" si="1369"/>
        <v>0.15688524528964201</v>
      </c>
      <c r="K2845" s="24">
        <f t="shared" si="1370"/>
        <v>736.87678741216746</v>
      </c>
      <c r="L2845" s="12">
        <f t="shared" si="1383"/>
        <v>0.13426247394104224</v>
      </c>
      <c r="M2845" s="24">
        <f t="shared" si="1384"/>
        <v>884.53558300632847</v>
      </c>
      <c r="N2845" s="12">
        <f t="shared" si="1371"/>
        <v>0.58292410941717732</v>
      </c>
      <c r="O2845" s="24">
        <f t="shared" si="1372"/>
        <v>661.06430021674839</v>
      </c>
      <c r="P2845" s="12">
        <f t="shared" si="1385"/>
        <v>0.20244471152916438</v>
      </c>
      <c r="Q2845" s="24">
        <f t="shared" si="1386"/>
        <v>730.57424088800462</v>
      </c>
      <c r="R2845" s="12">
        <f t="shared" si="1373"/>
        <v>8.769078581591537E-2</v>
      </c>
      <c r="S2845" s="24">
        <f t="shared" si="1374"/>
        <v>2416.9321005305587</v>
      </c>
      <c r="T2845" s="12">
        <f t="shared" si="1387"/>
        <v>5.6241971213806002E-2</v>
      </c>
      <c r="W2845" s="24">
        <f t="shared" si="1388"/>
        <v>985.77937268618336</v>
      </c>
      <c r="X2845" s="24">
        <f t="shared" si="1389"/>
        <v>650</v>
      </c>
      <c r="Y2845" s="13">
        <f t="shared" si="1375"/>
        <v>0.29380904176337291</v>
      </c>
      <c r="Z2845" s="24">
        <f t="shared" si="1376"/>
        <v>1621.5057637055593</v>
      </c>
      <c r="AA2845" s="24">
        <f t="shared" si="1377"/>
        <v>15526.787822428509</v>
      </c>
      <c r="AB2845" s="24">
        <f t="shared" si="1390"/>
        <v>884.53558300632847</v>
      </c>
      <c r="AC2845" s="24">
        <f t="shared" si="1391"/>
        <v>730.57424088800462</v>
      </c>
      <c r="AE2845" s="14">
        <f t="shared" si="1392"/>
        <v>235.58333333333334</v>
      </c>
      <c r="AF2845" s="24">
        <f t="shared" si="1365"/>
        <v>500</v>
      </c>
      <c r="AG2845" s="3">
        <f t="shared" si="1393"/>
        <v>-1</v>
      </c>
      <c r="AH2845" s="3">
        <f>IF(AC2845&lt;=450,AthetaR30_0,IF(AC2845&gt;=650,AthetaR30_2,(IF(AC2845&lt;=550,AthetaR30_0+(AthetaR30_1-AthetaR30_0)/100*(AC2845-450),AthetaR30_1+(AthetaR30_2-AthetaR30_1)/100*(AC2845-450)))))</f>
        <v>0</v>
      </c>
      <c r="AI2845" s="3">
        <f>IF(AD2845&lt;=450,AthetaR60_0,IF(AD2845&gt;=650,AthetaR60_2,(IF(AD2845&lt;=550,AthetaR60_0+(AthetaR60_1-AthetaR60_0)/100*(AD2845-450),AthetaR60_1+(AthetaR60_2-AthetaR60_1)/100*(AD2845-450)))))</f>
        <v>0.5</v>
      </c>
      <c r="AJ2845" s="3">
        <f>IF(AE2845&lt;=450,AthetaR90_0,IF(AE2845&gt;=650,AthetaR90_2,(IF(AE2845&lt;=550,AthetaR90_0+(AthetaR90_1-AthetaR90_0)/100*(AE2845-450),AthetaR90_1+(AthetaR90_2-AthetaR90_1)/100*(AE2845-450)))))</f>
        <v>1.3</v>
      </c>
      <c r="AK2845" s="3">
        <f>IF(AF2845&lt;=450,AthetaR120_0,IF(AF2845&gt;=650,AthetaR120_2,(IF(AF2845&lt;=550,AthetaR120_0+(AthetaR120_1-AthetaR120_0)/100*(AF2845-450),AthetaR120_1+(AthetaR120_2-AthetaR120_1)/100*(AF2845-450)))))</f>
        <v>1.54</v>
      </c>
      <c r="AL2845" s="24">
        <f t="shared" si="1394"/>
        <v>884.53558300632847</v>
      </c>
      <c r="AM2845" s="14">
        <f t="shared" si="1395"/>
        <v>695.08445124407865</v>
      </c>
    </row>
    <row r="2846" spans="2:39" x14ac:dyDescent="0.25">
      <c r="B2846" s="3">
        <f t="shared" si="1378"/>
        <v>14140</v>
      </c>
      <c r="C2846" s="14">
        <f t="shared" si="1379"/>
        <v>235.66666666666666</v>
      </c>
      <c r="D2846" s="11">
        <f t="shared" si="1380"/>
        <v>1150.0883615294044</v>
      </c>
      <c r="E2846" s="11">
        <f t="shared" si="1366"/>
        <v>1050.8534015830578</v>
      </c>
      <c r="F2846" s="11">
        <f t="shared" si="1381"/>
        <v>579.0913485824957</v>
      </c>
      <c r="G2846" s="11">
        <f t="shared" si="1367"/>
        <v>884.73802771785768</v>
      </c>
      <c r="H2846" s="11">
        <f t="shared" si="1368"/>
        <v>730.63048285921843</v>
      </c>
      <c r="I2846" s="24">
        <f t="shared" si="1382"/>
        <v>579.0913485824957</v>
      </c>
      <c r="J2846" s="12">
        <f t="shared" si="1369"/>
        <v>0.15685527110206002</v>
      </c>
      <c r="K2846" s="24">
        <f t="shared" si="1370"/>
        <v>737.01760055090062</v>
      </c>
      <c r="L2846" s="12">
        <f t="shared" si="1383"/>
        <v>0.13421917225512248</v>
      </c>
      <c r="M2846" s="24">
        <f t="shared" si="1384"/>
        <v>884.73802771785768</v>
      </c>
      <c r="N2846" s="12">
        <f t="shared" si="1371"/>
        <v>0.583058910232929</v>
      </c>
      <c r="O2846" s="24">
        <f t="shared" si="1372"/>
        <v>660.91146487649451</v>
      </c>
      <c r="P2846" s="12">
        <f t="shared" si="1385"/>
        <v>0.20236909818821464</v>
      </c>
      <c r="Q2846" s="24">
        <f t="shared" si="1386"/>
        <v>730.63048285921843</v>
      </c>
      <c r="R2846" s="12">
        <f t="shared" si="1373"/>
        <v>8.720863175573805E-2</v>
      </c>
      <c r="S2846" s="24">
        <f t="shared" si="1374"/>
        <v>2430.2946955166572</v>
      </c>
      <c r="T2846" s="12">
        <f t="shared" si="1387"/>
        <v>5.5941275758206677E-2</v>
      </c>
      <c r="W2846" s="24">
        <f t="shared" si="1388"/>
        <v>986.07318172794669</v>
      </c>
      <c r="X2846" s="24">
        <f t="shared" si="1389"/>
        <v>650</v>
      </c>
      <c r="Y2846" s="13">
        <f t="shared" si="1375"/>
        <v>0.29360283433501738</v>
      </c>
      <c r="Z2846" s="24">
        <f t="shared" si="1376"/>
        <v>1619.5054963777779</v>
      </c>
      <c r="AA2846" s="24">
        <f t="shared" si="1377"/>
        <v>15516.752702758466</v>
      </c>
      <c r="AB2846" s="24">
        <f t="shared" si="1390"/>
        <v>884.73802771785768</v>
      </c>
      <c r="AC2846" s="24">
        <f t="shared" si="1391"/>
        <v>730.63048285921843</v>
      </c>
      <c r="AE2846" s="14">
        <f t="shared" si="1392"/>
        <v>235.66666666666666</v>
      </c>
      <c r="AF2846" s="24">
        <f t="shared" si="1365"/>
        <v>500</v>
      </c>
      <c r="AG2846" s="3">
        <f t="shared" si="1393"/>
        <v>-1</v>
      </c>
      <c r="AH2846" s="3">
        <f>IF(AC2846&lt;=450,AthetaR30_0,IF(AC2846&gt;=650,AthetaR30_2,(IF(AC2846&lt;=550,AthetaR30_0+(AthetaR30_1-AthetaR30_0)/100*(AC2846-450),AthetaR30_1+(AthetaR30_2-AthetaR30_1)/100*(AC2846-450)))))</f>
        <v>0</v>
      </c>
      <c r="AI2846" s="3">
        <f>IF(AD2846&lt;=450,AthetaR60_0,IF(AD2846&gt;=650,AthetaR60_2,(IF(AD2846&lt;=550,AthetaR60_0+(AthetaR60_1-AthetaR60_0)/100*(AD2846-450),AthetaR60_1+(AthetaR60_2-AthetaR60_1)/100*(AD2846-450)))))</f>
        <v>0.5</v>
      </c>
      <c r="AJ2846" s="3">
        <f>IF(AE2846&lt;=450,AthetaR90_0,IF(AE2846&gt;=650,AthetaR90_2,(IF(AE2846&lt;=550,AthetaR90_0+(AthetaR90_1-AthetaR90_0)/100*(AE2846-450),AthetaR90_1+(AthetaR90_2-AthetaR90_1)/100*(AE2846-450)))))</f>
        <v>1.3</v>
      </c>
      <c r="AK2846" s="3">
        <f>IF(AF2846&lt;=450,AthetaR120_0,IF(AF2846&gt;=650,AthetaR120_2,(IF(AF2846&lt;=550,AthetaR120_0+(AthetaR120_1-AthetaR120_0)/100*(AF2846-450),AthetaR120_1+(AthetaR120_2-AthetaR120_1)/100*(AF2846-450)))))</f>
        <v>1.54</v>
      </c>
      <c r="AL2846" s="24">
        <f t="shared" si="1394"/>
        <v>884.73802771785768</v>
      </c>
      <c r="AM2846" s="14">
        <f t="shared" si="1395"/>
        <v>695.11649451213782</v>
      </c>
    </row>
    <row r="2847" spans="2:39" x14ac:dyDescent="0.25">
      <c r="B2847" s="3">
        <f t="shared" si="1378"/>
        <v>14145</v>
      </c>
      <c r="C2847" s="14">
        <f t="shared" si="1379"/>
        <v>235.75</v>
      </c>
      <c r="D2847" s="11">
        <f t="shared" si="1380"/>
        <v>1150.1413055569012</v>
      </c>
      <c r="E2847" s="11">
        <f t="shared" si="1366"/>
        <v>1051.0671999317099</v>
      </c>
      <c r="F2847" s="11">
        <f t="shared" si="1381"/>
        <v>579.22556775475084</v>
      </c>
      <c r="G2847" s="11">
        <f t="shared" si="1367"/>
        <v>884.9403968160459</v>
      </c>
      <c r="H2847" s="11">
        <f t="shared" si="1368"/>
        <v>730.68642413497662</v>
      </c>
      <c r="I2847" s="24">
        <f t="shared" si="1382"/>
        <v>579.22556775475084</v>
      </c>
      <c r="J2847" s="12">
        <f t="shared" si="1369"/>
        <v>0.15682530141660925</v>
      </c>
      <c r="K2847" s="24">
        <f t="shared" si="1370"/>
        <v>737.15844635486621</v>
      </c>
      <c r="L2847" s="12">
        <f t="shared" si="1383"/>
        <v>0.1341758862375011</v>
      </c>
      <c r="M2847" s="24">
        <f t="shared" si="1384"/>
        <v>884.9403968160459</v>
      </c>
      <c r="N2847" s="12">
        <f t="shared" si="1371"/>
        <v>0.58319336842899161</v>
      </c>
      <c r="O2847" s="24">
        <f t="shared" si="1372"/>
        <v>660.75908837817508</v>
      </c>
      <c r="P2847" s="12">
        <f t="shared" si="1385"/>
        <v>0.20229338169518532</v>
      </c>
      <c r="Q2847" s="24">
        <f t="shared" si="1386"/>
        <v>730.68642413497662</v>
      </c>
      <c r="R2847" s="12">
        <f t="shared" si="1373"/>
        <v>8.6727050734994607E-2</v>
      </c>
      <c r="S2847" s="24">
        <f t="shared" si="1374"/>
        <v>2443.7897214659488</v>
      </c>
      <c r="T2847" s="12">
        <f t="shared" si="1387"/>
        <v>5.5640883250400661E-2</v>
      </c>
      <c r="W2847" s="24">
        <f t="shared" si="1388"/>
        <v>986.36678456228174</v>
      </c>
      <c r="X2847" s="24">
        <f t="shared" si="1389"/>
        <v>650</v>
      </c>
      <c r="Y2847" s="13">
        <f t="shared" si="1375"/>
        <v>0.29339717537781368</v>
      </c>
      <c r="Z2847" s="24">
        <f t="shared" si="1376"/>
        <v>1617.5103842357032</v>
      </c>
      <c r="AA2847" s="24">
        <f t="shared" si="1377"/>
        <v>15506.744439662049</v>
      </c>
      <c r="AB2847" s="24">
        <f t="shared" si="1390"/>
        <v>884.9403968160459</v>
      </c>
      <c r="AC2847" s="24">
        <f t="shared" si="1391"/>
        <v>730.68642413497662</v>
      </c>
      <c r="AE2847" s="14">
        <f t="shared" si="1392"/>
        <v>235.75</v>
      </c>
      <c r="AF2847" s="24">
        <f t="shared" si="1365"/>
        <v>500</v>
      </c>
      <c r="AG2847" s="3">
        <f t="shared" si="1393"/>
        <v>-1</v>
      </c>
      <c r="AH2847" s="3">
        <f>IF(AC2847&lt;=450,AthetaR30_0,IF(AC2847&gt;=650,AthetaR30_2,(IF(AC2847&lt;=550,AthetaR30_0+(AthetaR30_1-AthetaR30_0)/100*(AC2847-450),AthetaR30_1+(AthetaR30_2-AthetaR30_1)/100*(AC2847-450)))))</f>
        <v>0</v>
      </c>
      <c r="AI2847" s="3">
        <f>IF(AD2847&lt;=450,AthetaR60_0,IF(AD2847&gt;=650,AthetaR60_2,(IF(AD2847&lt;=550,AthetaR60_0+(AthetaR60_1-AthetaR60_0)/100*(AD2847-450),AthetaR60_1+(AthetaR60_2-AthetaR60_1)/100*(AD2847-450)))))</f>
        <v>0.5</v>
      </c>
      <c r="AJ2847" s="3">
        <f>IF(AE2847&lt;=450,AthetaR90_0,IF(AE2847&gt;=650,AthetaR90_2,(IF(AE2847&lt;=550,AthetaR90_0+(AthetaR90_1-AthetaR90_0)/100*(AE2847-450),AthetaR90_1+(AthetaR90_2-AthetaR90_1)/100*(AE2847-450)))))</f>
        <v>1.3</v>
      </c>
      <c r="AK2847" s="3">
        <f>IF(AF2847&lt;=450,AthetaR120_0,IF(AF2847&gt;=650,AthetaR120_2,(IF(AF2847&lt;=550,AthetaR120_0+(AthetaR120_1-AthetaR120_0)/100*(AF2847-450),AthetaR120_1+(AthetaR120_2-AthetaR120_1)/100*(AF2847-450)))))</f>
        <v>1.54</v>
      </c>
      <c r="AL2847" s="24">
        <f t="shared" si="1394"/>
        <v>884.9403968160459</v>
      </c>
      <c r="AM2847" s="14">
        <f t="shared" si="1395"/>
        <v>695.14826347199255</v>
      </c>
    </row>
    <row r="2848" spans="2:39" x14ac:dyDescent="0.25">
      <c r="B2848" s="3">
        <f t="shared" si="1378"/>
        <v>14150</v>
      </c>
      <c r="C2848" s="14">
        <f t="shared" si="1379"/>
        <v>235.83333333333334</v>
      </c>
      <c r="D2848" s="11">
        <f t="shared" si="1380"/>
        <v>1150.1942308828689</v>
      </c>
      <c r="E2848" s="11">
        <f t="shared" si="1366"/>
        <v>1051.2809982803619</v>
      </c>
      <c r="F2848" s="11">
        <f t="shared" si="1381"/>
        <v>579.35974364098831</v>
      </c>
      <c r="G2848" s="11">
        <f t="shared" si="1367"/>
        <v>885.1426901977411</v>
      </c>
      <c r="H2848" s="11">
        <f t="shared" si="1368"/>
        <v>730.74206501822698</v>
      </c>
      <c r="I2848" s="24">
        <f t="shared" si="1382"/>
        <v>579.35974364098831</v>
      </c>
      <c r="J2848" s="12">
        <f t="shared" si="1369"/>
        <v>0.15679533624041592</v>
      </c>
      <c r="K2848" s="24">
        <f t="shared" si="1370"/>
        <v>737.2993247971533</v>
      </c>
      <c r="L2848" s="12">
        <f t="shared" si="1383"/>
        <v>0.13413261588942949</v>
      </c>
      <c r="M2848" s="24">
        <f t="shared" si="1384"/>
        <v>885.1426901977411</v>
      </c>
      <c r="N2848" s="12">
        <f t="shared" si="1371"/>
        <v>0.58332748521358435</v>
      </c>
      <c r="O2848" s="24">
        <f t="shared" si="1372"/>
        <v>660.60716876771585</v>
      </c>
      <c r="P2848" s="12">
        <f t="shared" si="1385"/>
        <v>0.20221756271253646</v>
      </c>
      <c r="Q2848" s="24">
        <f t="shared" si="1386"/>
        <v>730.74206501822698</v>
      </c>
      <c r="R2848" s="12">
        <f t="shared" si="1373"/>
        <v>8.6246059942250083E-2</v>
      </c>
      <c r="S2848" s="24">
        <f t="shared" si="1374"/>
        <v>2457.418638035771</v>
      </c>
      <c r="T2848" s="12">
        <f t="shared" si="1387"/>
        <v>5.5340804052557965E-2</v>
      </c>
      <c r="W2848" s="24">
        <f t="shared" si="1388"/>
        <v>986.66018173765951</v>
      </c>
      <c r="X2848" s="24">
        <f t="shared" si="1389"/>
        <v>650</v>
      </c>
      <c r="Y2848" s="13">
        <f t="shared" si="1375"/>
        <v>0.2931920639982975</v>
      </c>
      <c r="Z2848" s="24">
        <f t="shared" si="1376"/>
        <v>1615.5204135675604</v>
      </c>
      <c r="AA2848" s="24">
        <f t="shared" si="1377"/>
        <v>15496.762994703595</v>
      </c>
      <c r="AB2848" s="24">
        <f t="shared" si="1390"/>
        <v>885.1426901977411</v>
      </c>
      <c r="AC2848" s="24">
        <f t="shared" si="1391"/>
        <v>730.74206501822698</v>
      </c>
      <c r="AE2848" s="14">
        <f t="shared" si="1392"/>
        <v>235.83333333333334</v>
      </c>
      <c r="AF2848" s="24">
        <f t="shared" si="1365"/>
        <v>500</v>
      </c>
      <c r="AG2848" s="3">
        <f t="shared" si="1393"/>
        <v>-1</v>
      </c>
      <c r="AH2848" s="3">
        <f>IF(AC2848&lt;=450,AthetaR30_0,IF(AC2848&gt;=650,AthetaR30_2,(IF(AC2848&lt;=550,AthetaR30_0+(AthetaR30_1-AthetaR30_0)/100*(AC2848-450),AthetaR30_1+(AthetaR30_2-AthetaR30_1)/100*(AC2848-450)))))</f>
        <v>0</v>
      </c>
      <c r="AI2848" s="3">
        <f>IF(AD2848&lt;=450,AthetaR60_0,IF(AD2848&gt;=650,AthetaR60_2,(IF(AD2848&lt;=550,AthetaR60_0+(AthetaR60_1-AthetaR60_0)/100*(AD2848-450),AthetaR60_1+(AthetaR60_2-AthetaR60_1)/100*(AD2848-450)))))</f>
        <v>0.5</v>
      </c>
      <c r="AJ2848" s="3">
        <f>IF(AE2848&lt;=450,AthetaR90_0,IF(AE2848&gt;=650,AthetaR90_2,(IF(AE2848&lt;=550,AthetaR90_0+(AthetaR90_1-AthetaR90_0)/100*(AE2848-450),AthetaR90_1+(AthetaR90_2-AthetaR90_1)/100*(AE2848-450)))))</f>
        <v>1.3</v>
      </c>
      <c r="AK2848" s="3">
        <f>IF(AF2848&lt;=450,AthetaR120_0,IF(AF2848&gt;=650,AthetaR120_2,(IF(AF2848&lt;=550,AthetaR120_0+(AthetaR120_1-AthetaR120_0)/100*(AF2848-450),AthetaR120_1+(AthetaR120_2-AthetaR120_1)/100*(AF2848-450)))))</f>
        <v>1.54</v>
      </c>
      <c r="AL2848" s="24">
        <f t="shared" si="1394"/>
        <v>885.1426901977411</v>
      </c>
      <c r="AM2848" s="14">
        <f t="shared" si="1395"/>
        <v>695.17975840171471</v>
      </c>
    </row>
    <row r="2849" spans="2:39" x14ac:dyDescent="0.25">
      <c r="B2849" s="3">
        <f t="shared" si="1378"/>
        <v>14155</v>
      </c>
      <c r="C2849" s="14">
        <f t="shared" si="1379"/>
        <v>235.91666666666666</v>
      </c>
      <c r="D2849" s="11">
        <f t="shared" si="1380"/>
        <v>1150.247137520515</v>
      </c>
      <c r="E2849" s="11">
        <f t="shared" si="1366"/>
        <v>1051.494796629014</v>
      </c>
      <c r="F2849" s="11">
        <f t="shared" si="1381"/>
        <v>579.4938762568778</v>
      </c>
      <c r="G2849" s="11">
        <f t="shared" si="1367"/>
        <v>885.34490776045368</v>
      </c>
      <c r="H2849" s="11">
        <f t="shared" si="1368"/>
        <v>730.79740582227953</v>
      </c>
      <c r="I2849" s="24">
        <f t="shared" si="1382"/>
        <v>579.4938762568778</v>
      </c>
      <c r="J2849" s="12">
        <f t="shared" si="1369"/>
        <v>0.15676537558059514</v>
      </c>
      <c r="K2849" s="24">
        <f t="shared" si="1370"/>
        <v>737.44023585085074</v>
      </c>
      <c r="L2849" s="12">
        <f t="shared" si="1383"/>
        <v>0.13408936121211618</v>
      </c>
      <c r="M2849" s="24">
        <f t="shared" si="1384"/>
        <v>885.34490776045368</v>
      </c>
      <c r="N2849" s="12">
        <f t="shared" si="1371"/>
        <v>0.58346126178960389</v>
      </c>
      <c r="O2849" s="24">
        <f t="shared" si="1372"/>
        <v>660.45570410173161</v>
      </c>
      <c r="P2849" s="12">
        <f t="shared" si="1385"/>
        <v>0.20214164189948086</v>
      </c>
      <c r="Q2849" s="24">
        <f t="shared" si="1386"/>
        <v>730.79740582227953</v>
      </c>
      <c r="R2849" s="12">
        <f t="shared" si="1373"/>
        <v>8.5765676557837484E-2</v>
      </c>
      <c r="S2849" s="24">
        <f t="shared" si="1374"/>
        <v>2471.182921483849</v>
      </c>
      <c r="T2849" s="12">
        <f t="shared" si="1387"/>
        <v>5.5041048535463294E-2</v>
      </c>
      <c r="W2849" s="24">
        <f t="shared" si="1388"/>
        <v>986.95337380165779</v>
      </c>
      <c r="X2849" s="24">
        <f t="shared" si="1389"/>
        <v>650</v>
      </c>
      <c r="Y2849" s="13">
        <f t="shared" si="1375"/>
        <v>0.2929874993012736</v>
      </c>
      <c r="Z2849" s="24">
        <f t="shared" si="1376"/>
        <v>1613.535570683905</v>
      </c>
      <c r="AA2849" s="24">
        <f t="shared" si="1377"/>
        <v>15486.808329324096</v>
      </c>
      <c r="AB2849" s="24">
        <f t="shared" si="1390"/>
        <v>885.34490776045368</v>
      </c>
      <c r="AC2849" s="24">
        <f t="shared" si="1391"/>
        <v>730.79740582227953</v>
      </c>
      <c r="AE2849" s="14">
        <f t="shared" si="1392"/>
        <v>235.91666666666666</v>
      </c>
      <c r="AF2849" s="24">
        <f t="shared" si="1365"/>
        <v>500</v>
      </c>
      <c r="AG2849" s="3">
        <f t="shared" si="1393"/>
        <v>-1</v>
      </c>
      <c r="AH2849" s="3">
        <f>IF(AC2849&lt;=450,AthetaR30_0,IF(AC2849&gt;=650,AthetaR30_2,(IF(AC2849&lt;=550,AthetaR30_0+(AthetaR30_1-AthetaR30_0)/100*(AC2849-450),AthetaR30_1+(AthetaR30_2-AthetaR30_1)/100*(AC2849-450)))))</f>
        <v>0</v>
      </c>
      <c r="AI2849" s="3">
        <f>IF(AD2849&lt;=450,AthetaR60_0,IF(AD2849&gt;=650,AthetaR60_2,(IF(AD2849&lt;=550,AthetaR60_0+(AthetaR60_1-AthetaR60_0)/100*(AD2849-450),AthetaR60_1+(AthetaR60_2-AthetaR60_1)/100*(AD2849-450)))))</f>
        <v>0.5</v>
      </c>
      <c r="AJ2849" s="3">
        <f>IF(AE2849&lt;=450,AthetaR90_0,IF(AE2849&gt;=650,AthetaR90_2,(IF(AE2849&lt;=550,AthetaR90_0+(AthetaR90_1-AthetaR90_0)/100*(AE2849-450),AthetaR90_1+(AthetaR90_2-AthetaR90_1)/100*(AE2849-450)))))</f>
        <v>1.3</v>
      </c>
      <c r="AK2849" s="3">
        <f>IF(AF2849&lt;=450,AthetaR120_0,IF(AF2849&gt;=650,AthetaR120_2,(IF(AF2849&lt;=550,AthetaR120_0+(AthetaR120_1-AthetaR120_0)/100*(AF2849-450),AthetaR120_1+(AthetaR120_2-AthetaR120_1)/100*(AF2849-450)))))</f>
        <v>1.54</v>
      </c>
      <c r="AL2849" s="24">
        <f t="shared" si="1394"/>
        <v>885.34490776045368</v>
      </c>
      <c r="AM2849" s="14">
        <f t="shared" si="1395"/>
        <v>695.21097958921371</v>
      </c>
    </row>
    <row r="2850" spans="2:39" x14ac:dyDescent="0.25">
      <c r="B2850" s="3">
        <f t="shared" si="1378"/>
        <v>14160</v>
      </c>
      <c r="C2850" s="14">
        <f t="shared" si="1379"/>
        <v>236</v>
      </c>
      <c r="D2850" s="11">
        <f t="shared" si="1380"/>
        <v>1150.3000254830324</v>
      </c>
      <c r="E2850" s="11">
        <f t="shared" si="1366"/>
        <v>1051.7085949776661</v>
      </c>
      <c r="F2850" s="11">
        <f t="shared" si="1381"/>
        <v>579.62796561808989</v>
      </c>
      <c r="G2850" s="11">
        <f t="shared" si="1367"/>
        <v>885.5470494023532</v>
      </c>
      <c r="H2850" s="11">
        <f t="shared" si="1368"/>
        <v>730.85244687081502</v>
      </c>
      <c r="I2850" s="24">
        <f t="shared" si="1382"/>
        <v>579.62796561808989</v>
      </c>
      <c r="J2850" s="12">
        <f t="shared" si="1369"/>
        <v>0.15673541944425112</v>
      </c>
      <c r="K2850" s="24">
        <f t="shared" si="1370"/>
        <v>737.58117948904714</v>
      </c>
      <c r="L2850" s="12">
        <f t="shared" si="1383"/>
        <v>0.13404612220678361</v>
      </c>
      <c r="M2850" s="24">
        <f t="shared" si="1384"/>
        <v>885.5470494023532</v>
      </c>
      <c r="N2850" s="12">
        <f t="shared" si="1371"/>
        <v>0.58359469935465058</v>
      </c>
      <c r="O2850" s="24">
        <f t="shared" si="1372"/>
        <v>660.30469244745518</v>
      </c>
      <c r="P2850" s="12">
        <f t="shared" si="1385"/>
        <v>0.20206561991221739</v>
      </c>
      <c r="Q2850" s="24">
        <f t="shared" si="1386"/>
        <v>730.85244687081502</v>
      </c>
      <c r="R2850" s="12">
        <f t="shared" si="1373"/>
        <v>8.5285917750899345E-2</v>
      </c>
      <c r="S2850" s="24">
        <f t="shared" si="1374"/>
        <v>2485.0840648543149</v>
      </c>
      <c r="T2850" s="12">
        <f t="shared" si="1387"/>
        <v>5.4741627076774817E-2</v>
      </c>
      <c r="W2850" s="24">
        <f t="shared" si="1388"/>
        <v>987.24636130095905</v>
      </c>
      <c r="X2850" s="24">
        <f t="shared" si="1389"/>
        <v>650</v>
      </c>
      <c r="Y2850" s="13">
        <f t="shared" si="1375"/>
        <v>0.29278348038983887</v>
      </c>
      <c r="Z2850" s="24">
        <f t="shared" si="1376"/>
        <v>1611.555841917675</v>
      </c>
      <c r="AA2850" s="24">
        <f t="shared" si="1377"/>
        <v>15476.880404842457</v>
      </c>
      <c r="AB2850" s="24">
        <f t="shared" si="1390"/>
        <v>885.5470494023532</v>
      </c>
      <c r="AC2850" s="24">
        <f t="shared" si="1391"/>
        <v>730.85244687081502</v>
      </c>
      <c r="AE2850" s="14">
        <f t="shared" si="1392"/>
        <v>236</v>
      </c>
      <c r="AF2850" s="24">
        <f t="shared" si="1365"/>
        <v>500</v>
      </c>
      <c r="AG2850" s="3">
        <f t="shared" si="1393"/>
        <v>-1</v>
      </c>
      <c r="AH2850" s="3">
        <f>IF(AC2850&lt;=450,AthetaR30_0,IF(AC2850&gt;=650,AthetaR30_2,(IF(AC2850&lt;=550,AthetaR30_0+(AthetaR30_1-AthetaR30_0)/100*(AC2850-450),AthetaR30_1+(AthetaR30_2-AthetaR30_1)/100*(AC2850-450)))))</f>
        <v>0</v>
      </c>
      <c r="AI2850" s="3">
        <f>IF(AD2850&lt;=450,AthetaR60_0,IF(AD2850&gt;=650,AthetaR60_2,(IF(AD2850&lt;=550,AthetaR60_0+(AthetaR60_1-AthetaR60_0)/100*(AD2850-450),AthetaR60_1+(AthetaR60_2-AthetaR60_1)/100*(AD2850-450)))))</f>
        <v>0.5</v>
      </c>
      <c r="AJ2850" s="3">
        <f>IF(AE2850&lt;=450,AthetaR90_0,IF(AE2850&gt;=650,AthetaR90_2,(IF(AE2850&lt;=550,AthetaR90_0+(AthetaR90_1-AthetaR90_0)/100*(AE2850-450),AthetaR90_1+(AthetaR90_2-AthetaR90_1)/100*(AE2850-450)))))</f>
        <v>1.3</v>
      </c>
      <c r="AK2850" s="3">
        <f>IF(AF2850&lt;=450,AthetaR120_0,IF(AF2850&gt;=650,AthetaR120_2,(IF(AF2850&lt;=550,AthetaR120_0+(AthetaR120_1-AthetaR120_0)/100*(AF2850-450),AthetaR120_1+(AthetaR120_2-AthetaR120_1)/100*(AF2850-450)))))</f>
        <v>1.54</v>
      </c>
      <c r="AL2850" s="24">
        <f t="shared" si="1394"/>
        <v>885.5470494023532</v>
      </c>
      <c r="AM2850" s="14">
        <f t="shared" si="1395"/>
        <v>695.24192733224425</v>
      </c>
    </row>
    <row r="2851" spans="2:39" x14ac:dyDescent="0.25">
      <c r="B2851" s="3">
        <f t="shared" si="1378"/>
        <v>14165</v>
      </c>
      <c r="C2851" s="14">
        <f t="shared" si="1379"/>
        <v>236.08333333333334</v>
      </c>
      <c r="D2851" s="11">
        <f t="shared" si="1380"/>
        <v>1150.352894783601</v>
      </c>
      <c r="E2851" s="11">
        <f t="shared" si="1366"/>
        <v>1051.9223933263183</v>
      </c>
      <c r="F2851" s="11">
        <f t="shared" si="1381"/>
        <v>579.76201174029666</v>
      </c>
      <c r="G2851" s="11">
        <f t="shared" si="1367"/>
        <v>885.74911502226541</v>
      </c>
      <c r="H2851" s="11">
        <f t="shared" si="1368"/>
        <v>730.90718849789175</v>
      </c>
      <c r="I2851" s="24">
        <f t="shared" si="1382"/>
        <v>579.76201174029666</v>
      </c>
      <c r="J2851" s="12">
        <f t="shared" si="1369"/>
        <v>0.15670546783847705</v>
      </c>
      <c r="K2851" s="24">
        <f t="shared" si="1370"/>
        <v>737.72215568483125</v>
      </c>
      <c r="L2851" s="12">
        <f t="shared" si="1383"/>
        <v>0.13400289887460426</v>
      </c>
      <c r="M2851" s="24">
        <f t="shared" si="1384"/>
        <v>885.74911502226541</v>
      </c>
      <c r="N2851" s="12">
        <f t="shared" si="1371"/>
        <v>0.58372779910105588</v>
      </c>
      <c r="O2851" s="24">
        <f t="shared" si="1372"/>
        <v>660.15413188266734</v>
      </c>
      <c r="P2851" s="12">
        <f t="shared" si="1385"/>
        <v>0.20198949740370309</v>
      </c>
      <c r="Q2851" s="24">
        <f t="shared" si="1386"/>
        <v>730.90718849789175</v>
      </c>
      <c r="R2851" s="12">
        <f t="shared" si="1373"/>
        <v>8.4806800676415883E-2</v>
      </c>
      <c r="S2851" s="24">
        <f t="shared" si="1374"/>
        <v>2499.1235781657697</v>
      </c>
      <c r="T2851" s="12">
        <f t="shared" si="1387"/>
        <v>5.444255005920326E-2</v>
      </c>
      <c r="W2851" s="24">
        <f t="shared" si="1388"/>
        <v>987.53914478134891</v>
      </c>
      <c r="X2851" s="24">
        <f t="shared" si="1389"/>
        <v>650</v>
      </c>
      <c r="Y2851" s="13">
        <f t="shared" si="1375"/>
        <v>0.29258000636540227</v>
      </c>
      <c r="Z2851" s="24">
        <f t="shared" si="1376"/>
        <v>1609.5812136242357</v>
      </c>
      <c r="AA2851" s="24">
        <f t="shared" si="1377"/>
        <v>15466.979182456664</v>
      </c>
      <c r="AB2851" s="24">
        <f t="shared" si="1390"/>
        <v>885.74911502226541</v>
      </c>
      <c r="AC2851" s="24">
        <f t="shared" si="1391"/>
        <v>730.90718849789175</v>
      </c>
      <c r="AE2851" s="14">
        <f t="shared" si="1392"/>
        <v>236.08333333333334</v>
      </c>
      <c r="AF2851" s="24">
        <f t="shared" si="1365"/>
        <v>500</v>
      </c>
      <c r="AG2851" s="3">
        <f t="shared" si="1393"/>
        <v>-1</v>
      </c>
      <c r="AH2851" s="3">
        <f>IF(AC2851&lt;=450,AthetaR30_0,IF(AC2851&gt;=650,AthetaR30_2,(IF(AC2851&lt;=550,AthetaR30_0+(AthetaR30_1-AthetaR30_0)/100*(AC2851-450),AthetaR30_1+(AthetaR30_2-AthetaR30_1)/100*(AC2851-450)))))</f>
        <v>0</v>
      </c>
      <c r="AI2851" s="3">
        <f>IF(AD2851&lt;=450,AthetaR60_0,IF(AD2851&gt;=650,AthetaR60_2,(IF(AD2851&lt;=550,AthetaR60_0+(AthetaR60_1-AthetaR60_0)/100*(AD2851-450),AthetaR60_1+(AthetaR60_2-AthetaR60_1)/100*(AD2851-450)))))</f>
        <v>0.5</v>
      </c>
      <c r="AJ2851" s="3">
        <f>IF(AE2851&lt;=450,AthetaR90_0,IF(AE2851&gt;=650,AthetaR90_2,(IF(AE2851&lt;=550,AthetaR90_0+(AthetaR90_1-AthetaR90_0)/100*(AE2851-450),AthetaR90_1+(AthetaR90_2-AthetaR90_1)/100*(AE2851-450)))))</f>
        <v>1.3</v>
      </c>
      <c r="AK2851" s="3">
        <f>IF(AF2851&lt;=450,AthetaR120_0,IF(AF2851&gt;=650,AthetaR120_2,(IF(AF2851&lt;=550,AthetaR120_0+(AthetaR120_1-AthetaR120_0)/100*(AF2851-450),AthetaR120_1+(AthetaR120_2-AthetaR120_1)/100*(AF2851-450)))))</f>
        <v>1.54</v>
      </c>
      <c r="AL2851" s="24">
        <f t="shared" si="1394"/>
        <v>885.74911502226541</v>
      </c>
      <c r="AM2851" s="14">
        <f t="shared" si="1395"/>
        <v>695.27260193841153</v>
      </c>
    </row>
    <row r="2852" spans="2:39" x14ac:dyDescent="0.25">
      <c r="B2852" s="3">
        <f t="shared" si="1378"/>
        <v>14170</v>
      </c>
      <c r="C2852" s="14">
        <f t="shared" si="1379"/>
        <v>236.16666666666666</v>
      </c>
      <c r="D2852" s="11">
        <f t="shared" si="1380"/>
        <v>1150.4057454353858</v>
      </c>
      <c r="E2852" s="11">
        <f t="shared" si="1366"/>
        <v>1052.1361916749702</v>
      </c>
      <c r="F2852" s="11">
        <f t="shared" si="1381"/>
        <v>579.89601463917131</v>
      </c>
      <c r="G2852" s="11">
        <f t="shared" si="1367"/>
        <v>885.95110451966912</v>
      </c>
      <c r="H2852" s="11">
        <f t="shared" si="1368"/>
        <v>730.96163104795096</v>
      </c>
      <c r="I2852" s="24">
        <f t="shared" si="1382"/>
        <v>579.89601463917131</v>
      </c>
      <c r="J2852" s="12">
        <f t="shared" si="1369"/>
        <v>0.15667552077035507</v>
      </c>
      <c r="K2852" s="24">
        <f t="shared" si="1370"/>
        <v>737.86316441129179</v>
      </c>
      <c r="L2852" s="12">
        <f t="shared" si="1383"/>
        <v>0.13395969121676843</v>
      </c>
      <c r="M2852" s="24">
        <f t="shared" si="1384"/>
        <v>885.95110451966912</v>
      </c>
      <c r="N2852" s="12">
        <f t="shared" si="1371"/>
        <v>0.58386056221591009</v>
      </c>
      <c r="O2852" s="24">
        <f t="shared" si="1372"/>
        <v>660.00402049562661</v>
      </c>
      <c r="P2852" s="12">
        <f t="shared" si="1385"/>
        <v>0.20191327502392761</v>
      </c>
      <c r="Q2852" s="24">
        <f t="shared" si="1386"/>
        <v>730.96163104795096</v>
      </c>
      <c r="R2852" s="12">
        <f t="shared" si="1373"/>
        <v>8.4328342472218695E-2</v>
      </c>
      <c r="S2852" s="24">
        <f t="shared" si="1374"/>
        <v>2513.3029886014715</v>
      </c>
      <c r="T2852" s="12">
        <f t="shared" si="1387"/>
        <v>5.4143827868749522E-2</v>
      </c>
      <c r="W2852" s="24">
        <f t="shared" si="1388"/>
        <v>987.83172478771428</v>
      </c>
      <c r="X2852" s="24">
        <f t="shared" si="1389"/>
        <v>650</v>
      </c>
      <c r="Y2852" s="13">
        <f t="shared" si="1375"/>
        <v>0.29237707632770282</v>
      </c>
      <c r="Z2852" s="24">
        <f t="shared" si="1376"/>
        <v>1607.6116721813974</v>
      </c>
      <c r="AA2852" s="24">
        <f t="shared" si="1377"/>
        <v>15457.10462324477</v>
      </c>
      <c r="AB2852" s="24">
        <f t="shared" si="1390"/>
        <v>885.95110451966912</v>
      </c>
      <c r="AC2852" s="24">
        <f t="shared" si="1391"/>
        <v>730.96163104795096</v>
      </c>
      <c r="AE2852" s="14">
        <f t="shared" si="1392"/>
        <v>236.16666666666666</v>
      </c>
      <c r="AF2852" s="24">
        <f t="shared" si="1365"/>
        <v>500</v>
      </c>
      <c r="AG2852" s="3">
        <f t="shared" si="1393"/>
        <v>-1</v>
      </c>
      <c r="AH2852" s="3">
        <f>IF(AC2852&lt;=450,AthetaR30_0,IF(AC2852&gt;=650,AthetaR30_2,(IF(AC2852&lt;=550,AthetaR30_0+(AthetaR30_1-AthetaR30_0)/100*(AC2852-450),AthetaR30_1+(AthetaR30_2-AthetaR30_1)/100*(AC2852-450)))))</f>
        <v>0</v>
      </c>
      <c r="AI2852" s="3">
        <f>IF(AD2852&lt;=450,AthetaR60_0,IF(AD2852&gt;=650,AthetaR60_2,(IF(AD2852&lt;=550,AthetaR60_0+(AthetaR60_1-AthetaR60_0)/100*(AD2852-450),AthetaR60_1+(AthetaR60_2-AthetaR60_1)/100*(AD2852-450)))))</f>
        <v>0.5</v>
      </c>
      <c r="AJ2852" s="3">
        <f>IF(AE2852&lt;=450,AthetaR90_0,IF(AE2852&gt;=650,AthetaR90_2,(IF(AE2852&lt;=550,AthetaR90_0+(AthetaR90_1-AthetaR90_0)/100*(AE2852-450),AthetaR90_1+(AthetaR90_2-AthetaR90_1)/100*(AE2852-450)))))</f>
        <v>1.3</v>
      </c>
      <c r="AK2852" s="3">
        <f>IF(AF2852&lt;=450,AthetaR120_0,IF(AF2852&gt;=650,AthetaR120_2,(IF(AF2852&lt;=550,AthetaR120_0+(AthetaR120_1-AthetaR120_0)/100*(AF2852-450),AthetaR120_1+(AthetaR120_2-AthetaR120_1)/100*(AF2852-450)))))</f>
        <v>1.54</v>
      </c>
      <c r="AL2852" s="24">
        <f t="shared" si="1394"/>
        <v>885.95110451966912</v>
      </c>
      <c r="AM2852" s="14">
        <f t="shared" si="1395"/>
        <v>695.30300372517468</v>
      </c>
    </row>
    <row r="2853" spans="2:39" x14ac:dyDescent="0.25">
      <c r="B2853" s="3">
        <f t="shared" si="1378"/>
        <v>14175</v>
      </c>
      <c r="C2853" s="14">
        <f t="shared" si="1379"/>
        <v>236.25</v>
      </c>
      <c r="D2853" s="11">
        <f t="shared" si="1380"/>
        <v>1150.4585774515385</v>
      </c>
      <c r="E2853" s="11">
        <f t="shared" si="1366"/>
        <v>1052.3499900236225</v>
      </c>
      <c r="F2853" s="11">
        <f t="shared" si="1381"/>
        <v>580.02997433038809</v>
      </c>
      <c r="G2853" s="11">
        <f t="shared" si="1367"/>
        <v>886.15301779469303</v>
      </c>
      <c r="H2853" s="11">
        <f t="shared" si="1368"/>
        <v>731.01577487581972</v>
      </c>
      <c r="I2853" s="24">
        <f t="shared" si="1382"/>
        <v>580.02997433038809</v>
      </c>
      <c r="J2853" s="12">
        <f t="shared" si="1369"/>
        <v>0.15664557824695646</v>
      </c>
      <c r="K2853" s="24">
        <f t="shared" si="1370"/>
        <v>738.00420564151739</v>
      </c>
      <c r="L2853" s="12">
        <f t="shared" si="1383"/>
        <v>0.13391649923443397</v>
      </c>
      <c r="M2853" s="24">
        <f t="shared" si="1384"/>
        <v>886.15301779469303</v>
      </c>
      <c r="N2853" s="12">
        <f t="shared" si="1371"/>
        <v>0.58399298988108828</v>
      </c>
      <c r="O2853" s="24">
        <f t="shared" si="1372"/>
        <v>659.85435638500053</v>
      </c>
      <c r="P2853" s="12">
        <f t="shared" si="1385"/>
        <v>0.20183695341973826</v>
      </c>
      <c r="Q2853" s="24">
        <f t="shared" si="1386"/>
        <v>731.01577487581972</v>
      </c>
      <c r="R2853" s="12">
        <f t="shared" si="1373"/>
        <v>8.3850560255998949E-2</v>
      </c>
      <c r="S2853" s="24">
        <f t="shared" si="1374"/>
        <v>2527.6238407014412</v>
      </c>
      <c r="T2853" s="12">
        <f t="shared" si="1387"/>
        <v>5.3845470892869736E-2</v>
      </c>
      <c r="W2853" s="24">
        <f t="shared" si="1388"/>
        <v>988.12410186404202</v>
      </c>
      <c r="X2853" s="24">
        <f t="shared" si="1389"/>
        <v>650</v>
      </c>
      <c r="Y2853" s="13">
        <f t="shared" si="1375"/>
        <v>0.29217468937483587</v>
      </c>
      <c r="Z2853" s="24">
        <f t="shared" si="1376"/>
        <v>1605.6472039895111</v>
      </c>
      <c r="AA2853" s="24">
        <f t="shared" si="1377"/>
        <v>15447.256688166368</v>
      </c>
      <c r="AB2853" s="24">
        <f t="shared" si="1390"/>
        <v>886.15301779469303</v>
      </c>
      <c r="AC2853" s="24">
        <f t="shared" si="1391"/>
        <v>731.01577487581972</v>
      </c>
      <c r="AE2853" s="14">
        <f t="shared" si="1392"/>
        <v>236.25</v>
      </c>
      <c r="AF2853" s="24">
        <f t="shared" ref="AF2853:AF2916" si="1396">IF(AC2853&lt;=450,Thetha0_0,IF(AC2853&gt;=650,Thetha0_2,(IF(AC2853&lt;=550,Thetha0_0+(Thetha0_1-Thetha0_0)/100*(AC2853-450),Thetha0_1+(Thetha0_2-Thetha0_1)/100*(AC2853-450)))))</f>
        <v>500</v>
      </c>
      <c r="AG2853" s="3">
        <f t="shared" si="1393"/>
        <v>-1</v>
      </c>
      <c r="AH2853" s="3">
        <f>IF(AC2853&lt;=450,AthetaR30_0,IF(AC2853&gt;=650,AthetaR30_2,(IF(AC2853&lt;=550,AthetaR30_0+(AthetaR30_1-AthetaR30_0)/100*(AC2853-450),AthetaR30_1+(AthetaR30_2-AthetaR30_1)/100*(AC2853-450)))))</f>
        <v>0</v>
      </c>
      <c r="AI2853" s="3">
        <f>IF(AD2853&lt;=450,AthetaR60_0,IF(AD2853&gt;=650,AthetaR60_2,(IF(AD2853&lt;=550,AthetaR60_0+(AthetaR60_1-AthetaR60_0)/100*(AD2853-450),AthetaR60_1+(AthetaR60_2-AthetaR60_1)/100*(AD2853-450)))))</f>
        <v>0.5</v>
      </c>
      <c r="AJ2853" s="3">
        <f>IF(AE2853&lt;=450,AthetaR90_0,IF(AE2853&gt;=650,AthetaR90_2,(IF(AE2853&lt;=550,AthetaR90_0+(AthetaR90_1-AthetaR90_0)/100*(AE2853-450),AthetaR90_1+(AthetaR90_2-AthetaR90_1)/100*(AE2853-450)))))</f>
        <v>1.3</v>
      </c>
      <c r="AK2853" s="3">
        <f>IF(AF2853&lt;=450,AthetaR120_0,IF(AF2853&gt;=650,AthetaR120_2,(IF(AF2853&lt;=550,AthetaR120_0+(AthetaR120_1-AthetaR120_0)/100*(AF2853-450),AthetaR120_1+(AthetaR120_2-AthetaR120_1)/100*(AF2853-450)))))</f>
        <v>1.54</v>
      </c>
      <c r="AL2853" s="24">
        <f t="shared" si="1394"/>
        <v>886.15301779469303</v>
      </c>
      <c r="AM2853" s="14">
        <f t="shared" si="1395"/>
        <v>695.33313301984901</v>
      </c>
    </row>
    <row r="2854" spans="2:39" x14ac:dyDescent="0.25">
      <c r="B2854" s="3">
        <f t="shared" si="1378"/>
        <v>14180</v>
      </c>
      <c r="C2854" s="14">
        <f t="shared" si="1379"/>
        <v>236.33333333333334</v>
      </c>
      <c r="D2854" s="11">
        <f t="shared" si="1380"/>
        <v>1150.5113908451967</v>
      </c>
      <c r="E2854" s="11">
        <f t="shared" si="1366"/>
        <v>1052.5637883722745</v>
      </c>
      <c r="F2854" s="11">
        <f t="shared" si="1381"/>
        <v>580.16389082962257</v>
      </c>
      <c r="G2854" s="11">
        <f t="shared" si="1367"/>
        <v>886.35485474811276</v>
      </c>
      <c r="H2854" s="11">
        <f t="shared" si="1368"/>
        <v>731.06962034671255</v>
      </c>
      <c r="I2854" s="24">
        <f t="shared" si="1382"/>
        <v>580.16389082962257</v>
      </c>
      <c r="J2854" s="12">
        <f t="shared" si="1369"/>
        <v>0.1566156402753415</v>
      </c>
      <c r="K2854" s="24">
        <f t="shared" si="1370"/>
        <v>738.14527934859666</v>
      </c>
      <c r="L2854" s="12">
        <f t="shared" si="1383"/>
        <v>0.13387332292874835</v>
      </c>
      <c r="M2854" s="24">
        <f t="shared" si="1384"/>
        <v>886.35485474811276</v>
      </c>
      <c r="N2854" s="12">
        <f t="shared" si="1371"/>
        <v>0.58412508327327717</v>
      </c>
      <c r="O2854" s="24">
        <f t="shared" si="1372"/>
        <v>659.70513765979672</v>
      </c>
      <c r="P2854" s="12">
        <f t="shared" si="1385"/>
        <v>0.20176053323493817</v>
      </c>
      <c r="Q2854" s="24">
        <f t="shared" si="1386"/>
        <v>731.06962034671255</v>
      </c>
      <c r="R2854" s="12">
        <f t="shared" si="1373"/>
        <v>8.3373471122302006E-2</v>
      </c>
      <c r="S2854" s="24">
        <f t="shared" si="1374"/>
        <v>2542.0876965567772</v>
      </c>
      <c r="T2854" s="12">
        <f t="shared" si="1387"/>
        <v>5.3547489518666086E-2</v>
      </c>
      <c r="W2854" s="24">
        <f t="shared" si="1388"/>
        <v>988.41627655341688</v>
      </c>
      <c r="X2854" s="24">
        <f t="shared" si="1389"/>
        <v>650</v>
      </c>
      <c r="Y2854" s="13">
        <f t="shared" si="1375"/>
        <v>0.2919728446032655</v>
      </c>
      <c r="Z2854" s="24">
        <f t="shared" si="1376"/>
        <v>1603.6877954714414</v>
      </c>
      <c r="AA2854" s="24">
        <f t="shared" si="1377"/>
        <v>15437.435338063326</v>
      </c>
      <c r="AB2854" s="24">
        <f t="shared" si="1390"/>
        <v>886.35485474811276</v>
      </c>
      <c r="AC2854" s="24">
        <f t="shared" si="1391"/>
        <v>731.06962034671255</v>
      </c>
      <c r="AE2854" s="14">
        <f t="shared" si="1392"/>
        <v>236.33333333333334</v>
      </c>
      <c r="AF2854" s="24">
        <f t="shared" si="1396"/>
        <v>500</v>
      </c>
      <c r="AG2854" s="3">
        <f t="shared" si="1393"/>
        <v>-1</v>
      </c>
      <c r="AH2854" s="3">
        <f>IF(AC2854&lt;=450,AthetaR30_0,IF(AC2854&gt;=650,AthetaR30_2,(IF(AC2854&lt;=550,AthetaR30_0+(AthetaR30_1-AthetaR30_0)/100*(AC2854-450),AthetaR30_1+(AthetaR30_2-AthetaR30_1)/100*(AC2854-450)))))</f>
        <v>0</v>
      </c>
      <c r="AI2854" s="3">
        <f>IF(AD2854&lt;=450,AthetaR60_0,IF(AD2854&gt;=650,AthetaR60_2,(IF(AD2854&lt;=550,AthetaR60_0+(AthetaR60_1-AthetaR60_0)/100*(AD2854-450),AthetaR60_1+(AthetaR60_2-AthetaR60_1)/100*(AD2854-450)))))</f>
        <v>0.5</v>
      </c>
      <c r="AJ2854" s="3">
        <f>IF(AE2854&lt;=450,AthetaR90_0,IF(AE2854&gt;=650,AthetaR90_2,(IF(AE2854&lt;=550,AthetaR90_0+(AthetaR90_1-AthetaR90_0)/100*(AE2854-450),AthetaR90_1+(AthetaR90_2-AthetaR90_1)/100*(AE2854-450)))))</f>
        <v>1.3</v>
      </c>
      <c r="AK2854" s="3">
        <f>IF(AF2854&lt;=450,AthetaR120_0,IF(AF2854&gt;=650,AthetaR120_2,(IF(AF2854&lt;=550,AthetaR120_0+(AthetaR120_1-AthetaR120_0)/100*(AF2854-450),AthetaR120_1+(AthetaR120_2-AthetaR120_1)/100*(AF2854-450)))))</f>
        <v>1.54</v>
      </c>
      <c r="AL2854" s="24">
        <f t="shared" si="1394"/>
        <v>886.35485474811276</v>
      </c>
      <c r="AM2854" s="14">
        <f t="shared" si="1395"/>
        <v>695.3629901596064</v>
      </c>
    </row>
    <row r="2855" spans="2:39" x14ac:dyDescent="0.25">
      <c r="B2855" s="3">
        <f t="shared" si="1378"/>
        <v>14185</v>
      </c>
      <c r="C2855" s="14">
        <f t="shared" si="1379"/>
        <v>236.41666666666666</v>
      </c>
      <c r="D2855" s="11">
        <f t="shared" si="1380"/>
        <v>1150.5641856294837</v>
      </c>
      <c r="E2855" s="11">
        <f t="shared" si="1366"/>
        <v>1052.7775867209266</v>
      </c>
      <c r="F2855" s="11">
        <f t="shared" si="1381"/>
        <v>580.29776415255128</v>
      </c>
      <c r="G2855" s="11">
        <f t="shared" si="1367"/>
        <v>886.55661528134772</v>
      </c>
      <c r="H2855" s="11">
        <f t="shared" si="1368"/>
        <v>731.12316783623123</v>
      </c>
      <c r="I2855" s="24">
        <f t="shared" si="1382"/>
        <v>580.29776415255128</v>
      </c>
      <c r="J2855" s="12">
        <f t="shared" si="1369"/>
        <v>0.1565857068625594</v>
      </c>
      <c r="K2855" s="24">
        <f t="shared" si="1370"/>
        <v>738.28638550561834</v>
      </c>
      <c r="L2855" s="12">
        <f t="shared" si="1383"/>
        <v>0.13383016230085137</v>
      </c>
      <c r="M2855" s="24">
        <f t="shared" si="1384"/>
        <v>886.55661528134772</v>
      </c>
      <c r="N2855" s="12">
        <f t="shared" si="1371"/>
        <v>0.58425684356400254</v>
      </c>
      <c r="O2855" s="24">
        <f t="shared" si="1372"/>
        <v>659.55636243929473</v>
      </c>
      <c r="P2855" s="12">
        <f t="shared" si="1385"/>
        <v>0.20168401511031561</v>
      </c>
      <c r="Q2855" s="24">
        <f t="shared" si="1386"/>
        <v>731.12316783623123</v>
      </c>
      <c r="R2855" s="12">
        <f t="shared" si="1373"/>
        <v>8.2897092139513795E-2</v>
      </c>
      <c r="S2855" s="24">
        <f t="shared" si="1374"/>
        <v>2556.6961360060886</v>
      </c>
      <c r="T2855" s="12">
        <f t="shared" si="1387"/>
        <v>5.3249894131057685E-2</v>
      </c>
      <c r="W2855" s="24">
        <f t="shared" si="1388"/>
        <v>988.70824939802014</v>
      </c>
      <c r="X2855" s="24">
        <f t="shared" si="1389"/>
        <v>650</v>
      </c>
      <c r="Y2855" s="13">
        <f t="shared" si="1375"/>
        <v>0.29177154110785142</v>
      </c>
      <c r="Z2855" s="24">
        <f t="shared" si="1376"/>
        <v>1601.7334330726612</v>
      </c>
      <c r="AA2855" s="24">
        <f t="shared" si="1377"/>
        <v>15427.640533661257</v>
      </c>
      <c r="AB2855" s="24">
        <f t="shared" si="1390"/>
        <v>886.55661528134772</v>
      </c>
      <c r="AC2855" s="24">
        <f t="shared" si="1391"/>
        <v>731.12316783623123</v>
      </c>
      <c r="AE2855" s="14">
        <f t="shared" si="1392"/>
        <v>236.41666666666666</v>
      </c>
      <c r="AF2855" s="24">
        <f t="shared" si="1396"/>
        <v>500</v>
      </c>
      <c r="AG2855" s="3">
        <f t="shared" si="1393"/>
        <v>-1</v>
      </c>
      <c r="AH2855" s="3">
        <f>IF(AC2855&lt;=450,AthetaR30_0,IF(AC2855&gt;=650,AthetaR30_2,(IF(AC2855&lt;=550,AthetaR30_0+(AthetaR30_1-AthetaR30_0)/100*(AC2855-450),AthetaR30_1+(AthetaR30_2-AthetaR30_1)/100*(AC2855-450)))))</f>
        <v>0</v>
      </c>
      <c r="AI2855" s="3">
        <f>IF(AD2855&lt;=450,AthetaR60_0,IF(AD2855&gt;=650,AthetaR60_2,(IF(AD2855&lt;=550,AthetaR60_0+(AthetaR60_1-AthetaR60_0)/100*(AD2855-450),AthetaR60_1+(AthetaR60_2-AthetaR60_1)/100*(AD2855-450)))))</f>
        <v>0.5</v>
      </c>
      <c r="AJ2855" s="3">
        <f>IF(AE2855&lt;=450,AthetaR90_0,IF(AE2855&gt;=650,AthetaR90_2,(IF(AE2855&lt;=550,AthetaR90_0+(AthetaR90_1-AthetaR90_0)/100*(AE2855-450),AthetaR90_1+(AthetaR90_2-AthetaR90_1)/100*(AE2855-450)))))</f>
        <v>1.3</v>
      </c>
      <c r="AK2855" s="3">
        <f>IF(AF2855&lt;=450,AthetaR120_0,IF(AF2855&gt;=650,AthetaR120_2,(IF(AF2855&lt;=550,AthetaR120_0+(AthetaR120_1-AthetaR120_0)/100*(AF2855-450),AthetaR120_1+(AthetaR120_2-AthetaR120_1)/100*(AF2855-450)))))</f>
        <v>1.54</v>
      </c>
      <c r="AL2855" s="24">
        <f t="shared" si="1394"/>
        <v>886.55661528134772</v>
      </c>
      <c r="AM2855" s="14">
        <f t="shared" si="1395"/>
        <v>695.39257549147328</v>
      </c>
    </row>
    <row r="2856" spans="2:39" x14ac:dyDescent="0.25">
      <c r="B2856" s="3">
        <f t="shared" si="1378"/>
        <v>14190</v>
      </c>
      <c r="C2856" s="14">
        <f t="shared" si="1379"/>
        <v>236.5</v>
      </c>
      <c r="D2856" s="11">
        <f t="shared" si="1380"/>
        <v>1150.6169618175097</v>
      </c>
      <c r="E2856" s="11">
        <f t="shared" si="1366"/>
        <v>1052.9913850695787</v>
      </c>
      <c r="F2856" s="11">
        <f t="shared" si="1381"/>
        <v>580.43159431485208</v>
      </c>
      <c r="G2856" s="11">
        <f t="shared" si="1367"/>
        <v>886.75829929645806</v>
      </c>
      <c r="H2856" s="11">
        <f t="shared" si="1368"/>
        <v>731.17641773036235</v>
      </c>
      <c r="I2856" s="24">
        <f t="shared" si="1382"/>
        <v>580.43159431485208</v>
      </c>
      <c r="J2856" s="12">
        <f t="shared" si="1369"/>
        <v>0.15655577801564843</v>
      </c>
      <c r="K2856" s="24">
        <f t="shared" si="1370"/>
        <v>738.42752408567139</v>
      </c>
      <c r="L2856" s="12">
        <f t="shared" si="1383"/>
        <v>0.13378701735185111</v>
      </c>
      <c r="M2856" s="24">
        <f t="shared" si="1384"/>
        <v>886.75829929645806</v>
      </c>
      <c r="N2856" s="12">
        <f t="shared" si="1371"/>
        <v>0.58438827191965448</v>
      </c>
      <c r="O2856" s="24">
        <f t="shared" si="1372"/>
        <v>659.4080288529783</v>
      </c>
      <c r="P2856" s="12">
        <f t="shared" si="1385"/>
        <v>0.20160739968356445</v>
      </c>
      <c r="Q2856" s="24">
        <f t="shared" si="1386"/>
        <v>731.17641773036235</v>
      </c>
      <c r="R2856" s="12">
        <f t="shared" si="1373"/>
        <v>8.2421440346842789E-2</v>
      </c>
      <c r="S2856" s="24">
        <f t="shared" si="1374"/>
        <v>2571.4507568339804</v>
      </c>
      <c r="T2856" s="12">
        <f t="shared" si="1387"/>
        <v>5.2952695110928809E-2</v>
      </c>
      <c r="W2856" s="24">
        <f t="shared" si="1388"/>
        <v>989.00002093912804</v>
      </c>
      <c r="X2856" s="24">
        <f t="shared" si="1389"/>
        <v>650</v>
      </c>
      <c r="Y2856" s="13">
        <f t="shared" si="1375"/>
        <v>0.29157077798186487</v>
      </c>
      <c r="Z2856" s="24">
        <f t="shared" si="1376"/>
        <v>1599.7841032612655</v>
      </c>
      <c r="AA2856" s="24">
        <f t="shared" si="1377"/>
        <v>15417.872235570443</v>
      </c>
      <c r="AB2856" s="24">
        <f t="shared" si="1390"/>
        <v>886.75829929645806</v>
      </c>
      <c r="AC2856" s="24">
        <f t="shared" si="1391"/>
        <v>731.17641773036235</v>
      </c>
      <c r="AE2856" s="14">
        <f t="shared" si="1392"/>
        <v>236.5</v>
      </c>
      <c r="AF2856" s="24">
        <f t="shared" si="1396"/>
        <v>500</v>
      </c>
      <c r="AG2856" s="3">
        <f t="shared" si="1393"/>
        <v>-1</v>
      </c>
      <c r="AH2856" s="3">
        <f>IF(AC2856&lt;=450,AthetaR30_0,IF(AC2856&gt;=650,AthetaR30_2,(IF(AC2856&lt;=550,AthetaR30_0+(AthetaR30_1-AthetaR30_0)/100*(AC2856-450),AthetaR30_1+(AthetaR30_2-AthetaR30_1)/100*(AC2856-450)))))</f>
        <v>0</v>
      </c>
      <c r="AI2856" s="3">
        <f>IF(AD2856&lt;=450,AthetaR60_0,IF(AD2856&gt;=650,AthetaR60_2,(IF(AD2856&lt;=550,AthetaR60_0+(AthetaR60_1-AthetaR60_0)/100*(AD2856-450),AthetaR60_1+(AthetaR60_2-AthetaR60_1)/100*(AD2856-450)))))</f>
        <v>0.5</v>
      </c>
      <c r="AJ2856" s="3">
        <f>IF(AE2856&lt;=450,AthetaR90_0,IF(AE2856&gt;=650,AthetaR90_2,(IF(AE2856&lt;=550,AthetaR90_0+(AthetaR90_1-AthetaR90_0)/100*(AE2856-450),AthetaR90_1+(AthetaR90_2-AthetaR90_1)/100*(AE2856-450)))))</f>
        <v>1.3</v>
      </c>
      <c r="AK2856" s="3">
        <f>IF(AF2856&lt;=450,AthetaR120_0,IF(AF2856&gt;=650,AthetaR120_2,(IF(AF2856&lt;=550,AthetaR120_0+(AthetaR120_1-AthetaR120_0)/100*(AF2856-450),AthetaR120_1+(AthetaR120_2-AthetaR120_1)/100*(AF2856-450)))))</f>
        <v>1.54</v>
      </c>
      <c r="AL2856" s="24">
        <f t="shared" si="1394"/>
        <v>886.75829929645806</v>
      </c>
      <c r="AM2856" s="14">
        <f t="shared" si="1395"/>
        <v>695.421889372328</v>
      </c>
    </row>
    <row r="2857" spans="2:39" x14ac:dyDescent="0.25">
      <c r="B2857" s="3">
        <f t="shared" si="1378"/>
        <v>14195</v>
      </c>
      <c r="C2857" s="14">
        <f t="shared" si="1379"/>
        <v>236.58333333333334</v>
      </c>
      <c r="D2857" s="11">
        <f t="shared" si="1380"/>
        <v>1150.6697194223705</v>
      </c>
      <c r="E2857" s="11">
        <f t="shared" si="1366"/>
        <v>1053.2051834182307</v>
      </c>
      <c r="F2857" s="11">
        <f t="shared" si="1381"/>
        <v>580.56538133220397</v>
      </c>
      <c r="G2857" s="11">
        <f t="shared" si="1367"/>
        <v>886.95990669614162</v>
      </c>
      <c r="H2857" s="11">
        <f t="shared" si="1368"/>
        <v>731.22937042547323</v>
      </c>
      <c r="I2857" s="24">
        <f t="shared" si="1382"/>
        <v>580.56538133220397</v>
      </c>
      <c r="J2857" s="12">
        <f t="shared" si="1369"/>
        <v>0.15652585374163591</v>
      </c>
      <c r="K2857" s="24">
        <f t="shared" si="1370"/>
        <v>738.56869506184523</v>
      </c>
      <c r="L2857" s="12">
        <f t="shared" si="1383"/>
        <v>0.13374388808285886</v>
      </c>
      <c r="M2857" s="24">
        <f t="shared" si="1384"/>
        <v>886.95990669614162</v>
      </c>
      <c r="N2857" s="12">
        <f t="shared" si="1371"/>
        <v>0.58451936950151406</v>
      </c>
      <c r="O2857" s="24">
        <f t="shared" si="1372"/>
        <v>659.26013504046841</v>
      </c>
      <c r="P2857" s="12">
        <f t="shared" si="1385"/>
        <v>0.20153068758943626</v>
      </c>
      <c r="Q2857" s="24">
        <f t="shared" si="1386"/>
        <v>731.22937042547323</v>
      </c>
      <c r="R2857" s="12">
        <f t="shared" si="1373"/>
        <v>8.1946532751294446E-2</v>
      </c>
      <c r="S2857" s="24">
        <f t="shared" si="1374"/>
        <v>2586.3531749717349</v>
      </c>
      <c r="T2857" s="12">
        <f t="shared" si="1387"/>
        <v>5.2655902833299663E-2</v>
      </c>
      <c r="W2857" s="24">
        <f t="shared" si="1388"/>
        <v>989.2915917171099</v>
      </c>
      <c r="X2857" s="24">
        <f t="shared" si="1389"/>
        <v>650</v>
      </c>
      <c r="Y2857" s="13">
        <f t="shared" si="1375"/>
        <v>0.29137055431701103</v>
      </c>
      <c r="Z2857" s="24">
        <f t="shared" si="1376"/>
        <v>1597.8397925280206</v>
      </c>
      <c r="AA2857" s="24">
        <f t="shared" si="1377"/>
        <v>15408.130404287096</v>
      </c>
      <c r="AB2857" s="24">
        <f t="shared" si="1390"/>
        <v>886.95990669614162</v>
      </c>
      <c r="AC2857" s="24">
        <f t="shared" si="1391"/>
        <v>731.22937042547323</v>
      </c>
      <c r="AE2857" s="14">
        <f t="shared" si="1392"/>
        <v>236.58333333333334</v>
      </c>
      <c r="AF2857" s="24">
        <f t="shared" si="1396"/>
        <v>500</v>
      </c>
      <c r="AG2857" s="3">
        <f t="shared" si="1393"/>
        <v>-1</v>
      </c>
      <c r="AH2857" s="3">
        <f>IF(AC2857&lt;=450,AthetaR30_0,IF(AC2857&gt;=650,AthetaR30_2,(IF(AC2857&lt;=550,AthetaR30_0+(AthetaR30_1-AthetaR30_0)/100*(AC2857-450),AthetaR30_1+(AthetaR30_2-AthetaR30_1)/100*(AC2857-450)))))</f>
        <v>0</v>
      </c>
      <c r="AI2857" s="3">
        <f>IF(AD2857&lt;=450,AthetaR60_0,IF(AD2857&gt;=650,AthetaR60_2,(IF(AD2857&lt;=550,AthetaR60_0+(AthetaR60_1-AthetaR60_0)/100*(AD2857-450),AthetaR60_1+(AthetaR60_2-AthetaR60_1)/100*(AD2857-450)))))</f>
        <v>0.5</v>
      </c>
      <c r="AJ2857" s="3">
        <f>IF(AE2857&lt;=450,AthetaR90_0,IF(AE2857&gt;=650,AthetaR90_2,(IF(AE2857&lt;=550,AthetaR90_0+(AthetaR90_1-AthetaR90_0)/100*(AE2857-450),AthetaR90_1+(AthetaR90_2-AthetaR90_1)/100*(AE2857-450)))))</f>
        <v>1.3</v>
      </c>
      <c r="AK2857" s="3">
        <f>IF(AF2857&lt;=450,AthetaR120_0,IF(AF2857&gt;=650,AthetaR120_2,(IF(AF2857&lt;=550,AthetaR120_0+(AthetaR120_1-AthetaR120_0)/100*(AF2857-450),AthetaR120_1+(AthetaR120_2-AthetaR120_1)/100*(AF2857-450)))))</f>
        <v>1.54</v>
      </c>
      <c r="AL2857" s="24">
        <f t="shared" si="1394"/>
        <v>886.95990669614162</v>
      </c>
      <c r="AM2857" s="14">
        <f t="shared" si="1395"/>
        <v>695.45093216889518</v>
      </c>
    </row>
    <row r="2858" spans="2:39" x14ac:dyDescent="0.25">
      <c r="B2858" s="3">
        <f t="shared" si="1378"/>
        <v>14200</v>
      </c>
      <c r="C2858" s="14">
        <f t="shared" si="1379"/>
        <v>236.66666666666666</v>
      </c>
      <c r="D2858" s="11">
        <f t="shared" si="1380"/>
        <v>1150.7224584571484</v>
      </c>
      <c r="E2858" s="11">
        <f t="shared" si="1366"/>
        <v>1053.4189817668828</v>
      </c>
      <c r="F2858" s="11">
        <f t="shared" si="1381"/>
        <v>580.69912522028687</v>
      </c>
      <c r="G2858" s="11">
        <f t="shared" si="1367"/>
        <v>887.16143738373103</v>
      </c>
      <c r="H2858" s="11">
        <f t="shared" si="1368"/>
        <v>731.28202632830653</v>
      </c>
      <c r="I2858" s="24">
        <f t="shared" si="1382"/>
        <v>580.69912522028687</v>
      </c>
      <c r="J2858" s="12">
        <f t="shared" si="1369"/>
        <v>0.15649593404753806</v>
      </c>
      <c r="K2858" s="24">
        <f t="shared" si="1370"/>
        <v>738.70989840722916</v>
      </c>
      <c r="L2858" s="12">
        <f t="shared" si="1383"/>
        <v>0.13370077449495757</v>
      </c>
      <c r="M2858" s="24">
        <f t="shared" si="1384"/>
        <v>887.16143738373103</v>
      </c>
      <c r="N2858" s="12">
        <f t="shared" si="1371"/>
        <v>0.58465013746577987</v>
      </c>
      <c r="O2858" s="24">
        <f t="shared" si="1372"/>
        <v>659.11267915145675</v>
      </c>
      <c r="P2858" s="12">
        <f t="shared" si="1385"/>
        <v>0.20145387945963306</v>
      </c>
      <c r="Q2858" s="24">
        <f t="shared" si="1386"/>
        <v>731.28202632830653</v>
      </c>
      <c r="R2858" s="12">
        <f t="shared" si="1373"/>
        <v>8.1472386324636756E-2</v>
      </c>
      <c r="S2858" s="24">
        <f t="shared" si="1374"/>
        <v>2601.4050247003197</v>
      </c>
      <c r="T2858" s="12">
        <f t="shared" si="1387"/>
        <v>5.2359527665450704E-2</v>
      </c>
      <c r="W2858" s="24">
        <f t="shared" si="1388"/>
        <v>989.58296227142694</v>
      </c>
      <c r="X2858" s="24">
        <f t="shared" si="1389"/>
        <v>650</v>
      </c>
      <c r="Y2858" s="13">
        <f t="shared" si="1375"/>
        <v>0.29117086920344903</v>
      </c>
      <c r="Z2858" s="24">
        <f t="shared" si="1376"/>
        <v>1595.900487386396</v>
      </c>
      <c r="AA2858" s="24">
        <f t="shared" si="1377"/>
        <v>15398.415000194489</v>
      </c>
      <c r="AB2858" s="24">
        <f t="shared" si="1390"/>
        <v>887.16143738373103</v>
      </c>
      <c r="AC2858" s="24">
        <f t="shared" si="1391"/>
        <v>731.28202632830653</v>
      </c>
      <c r="AE2858" s="14">
        <f t="shared" si="1392"/>
        <v>236.66666666666666</v>
      </c>
      <c r="AF2858" s="24">
        <f t="shared" si="1396"/>
        <v>500</v>
      </c>
      <c r="AG2858" s="3">
        <f t="shared" si="1393"/>
        <v>-1</v>
      </c>
      <c r="AH2858" s="3">
        <f>IF(AC2858&lt;=450,AthetaR30_0,IF(AC2858&gt;=650,AthetaR30_2,(IF(AC2858&lt;=550,AthetaR30_0+(AthetaR30_1-AthetaR30_0)/100*(AC2858-450),AthetaR30_1+(AthetaR30_2-AthetaR30_1)/100*(AC2858-450)))))</f>
        <v>0</v>
      </c>
      <c r="AI2858" s="3">
        <f>IF(AD2858&lt;=450,AthetaR60_0,IF(AD2858&gt;=650,AthetaR60_2,(IF(AD2858&lt;=550,AthetaR60_0+(AthetaR60_1-AthetaR60_0)/100*(AD2858-450),AthetaR60_1+(AthetaR60_2-AthetaR60_1)/100*(AD2858-450)))))</f>
        <v>0.5</v>
      </c>
      <c r="AJ2858" s="3">
        <f>IF(AE2858&lt;=450,AthetaR90_0,IF(AE2858&gt;=650,AthetaR90_2,(IF(AE2858&lt;=550,AthetaR90_0+(AthetaR90_1-AthetaR90_0)/100*(AE2858-450),AthetaR90_1+(AthetaR90_2-AthetaR90_1)/100*(AE2858-450)))))</f>
        <v>1.3</v>
      </c>
      <c r="AK2858" s="3">
        <f>IF(AF2858&lt;=450,AthetaR120_0,IF(AF2858&gt;=650,AthetaR120_2,(IF(AF2858&lt;=550,AthetaR120_0+(AthetaR120_1-AthetaR120_0)/100*(AF2858-450),AthetaR120_1+(AthetaR120_2-AthetaR120_1)/100*(AF2858-450)))))</f>
        <v>1.54</v>
      </c>
      <c r="AL2858" s="24">
        <f t="shared" si="1394"/>
        <v>887.16143738373103</v>
      </c>
      <c r="AM2858" s="14">
        <f t="shared" si="1395"/>
        <v>695.4797042577402</v>
      </c>
    </row>
    <row r="2859" spans="2:39" x14ac:dyDescent="0.25">
      <c r="B2859" s="3">
        <f t="shared" si="1378"/>
        <v>14205</v>
      </c>
      <c r="C2859" s="14">
        <f t="shared" si="1379"/>
        <v>236.75</v>
      </c>
      <c r="D2859" s="11">
        <f t="shared" si="1380"/>
        <v>1150.7751789349113</v>
      </c>
      <c r="E2859" s="11">
        <f t="shared" si="1366"/>
        <v>1053.6327801155348</v>
      </c>
      <c r="F2859" s="11">
        <f t="shared" si="1381"/>
        <v>580.83282599478184</v>
      </c>
      <c r="G2859" s="11">
        <f t="shared" si="1367"/>
        <v>887.3628912631907</v>
      </c>
      <c r="H2859" s="11">
        <f t="shared" si="1368"/>
        <v>731.33438585597196</v>
      </c>
      <c r="I2859" s="24">
        <f t="shared" si="1382"/>
        <v>580.83282599478184</v>
      </c>
      <c r="J2859" s="12">
        <f t="shared" si="1369"/>
        <v>0.15646601894036027</v>
      </c>
      <c r="K2859" s="24">
        <f t="shared" si="1370"/>
        <v>738.8511340949126</v>
      </c>
      <c r="L2859" s="12">
        <f t="shared" si="1383"/>
        <v>0.1336576765892338</v>
      </c>
      <c r="M2859" s="24">
        <f t="shared" si="1384"/>
        <v>887.3628912631907</v>
      </c>
      <c r="N2859" s="12">
        <f t="shared" si="1371"/>
        <v>0.58478057696359342</v>
      </c>
      <c r="O2859" s="24">
        <f t="shared" si="1372"/>
        <v>658.9656593456391</v>
      </c>
      <c r="P2859" s="12">
        <f t="shared" si="1385"/>
        <v>0.20137697592294534</v>
      </c>
      <c r="Q2859" s="24">
        <f t="shared" si="1386"/>
        <v>731.33438585597196</v>
      </c>
      <c r="R2859" s="12">
        <f t="shared" si="1373"/>
        <v>8.0999018000369405E-2</v>
      </c>
      <c r="S2859" s="24">
        <f t="shared" si="1374"/>
        <v>2616.6079588553666</v>
      </c>
      <c r="T2859" s="12">
        <f t="shared" si="1387"/>
        <v>5.2063579965077912E-2</v>
      </c>
      <c r="W2859" s="24">
        <f t="shared" si="1388"/>
        <v>989.87413314063042</v>
      </c>
      <c r="X2859" s="24">
        <f t="shared" si="1389"/>
        <v>650</v>
      </c>
      <c r="Y2859" s="13">
        <f t="shared" si="1375"/>
        <v>0.29097172172980795</v>
      </c>
      <c r="Z2859" s="24">
        <f t="shared" si="1376"/>
        <v>1593.9661743726106</v>
      </c>
      <c r="AA2859" s="24">
        <f t="shared" si="1377"/>
        <v>15388.725983563825</v>
      </c>
      <c r="AB2859" s="24">
        <f t="shared" si="1390"/>
        <v>887.3628912631907</v>
      </c>
      <c r="AC2859" s="24">
        <f t="shared" si="1391"/>
        <v>731.33438585597196</v>
      </c>
      <c r="AE2859" s="14">
        <f t="shared" si="1392"/>
        <v>236.75</v>
      </c>
      <c r="AF2859" s="24">
        <f t="shared" si="1396"/>
        <v>500</v>
      </c>
      <c r="AG2859" s="3">
        <f t="shared" si="1393"/>
        <v>-1</v>
      </c>
      <c r="AH2859" s="3">
        <f>IF(AC2859&lt;=450,AthetaR30_0,IF(AC2859&gt;=650,AthetaR30_2,(IF(AC2859&lt;=550,AthetaR30_0+(AthetaR30_1-AthetaR30_0)/100*(AC2859-450),AthetaR30_1+(AthetaR30_2-AthetaR30_1)/100*(AC2859-450)))))</f>
        <v>0</v>
      </c>
      <c r="AI2859" s="3">
        <f>IF(AD2859&lt;=450,AthetaR60_0,IF(AD2859&gt;=650,AthetaR60_2,(IF(AD2859&lt;=550,AthetaR60_0+(AthetaR60_1-AthetaR60_0)/100*(AD2859-450),AthetaR60_1+(AthetaR60_2-AthetaR60_1)/100*(AD2859-450)))))</f>
        <v>0.5</v>
      </c>
      <c r="AJ2859" s="3">
        <f>IF(AE2859&lt;=450,AthetaR90_0,IF(AE2859&gt;=650,AthetaR90_2,(IF(AE2859&lt;=550,AthetaR90_0+(AthetaR90_1-AthetaR90_0)/100*(AE2859-450),AthetaR90_1+(AthetaR90_2-AthetaR90_1)/100*(AE2859-450)))))</f>
        <v>1.3</v>
      </c>
      <c r="AK2859" s="3">
        <f>IF(AF2859&lt;=450,AthetaR120_0,IF(AF2859&gt;=650,AthetaR120_2,(IF(AF2859&lt;=550,AthetaR120_0+(AthetaR120_1-AthetaR120_0)/100*(AF2859-450),AthetaR120_1+(AthetaR120_2-AthetaR120_1)/100*(AF2859-450)))))</f>
        <v>1.54</v>
      </c>
      <c r="AL2859" s="24">
        <f t="shared" si="1394"/>
        <v>887.3628912631907</v>
      </c>
      <c r="AM2859" s="14">
        <f t="shared" si="1395"/>
        <v>695.50820602525891</v>
      </c>
    </row>
    <row r="2860" spans="2:39" x14ac:dyDescent="0.25">
      <c r="B2860" s="3">
        <f t="shared" si="1378"/>
        <v>14210</v>
      </c>
      <c r="C2860" s="14">
        <f t="shared" si="1379"/>
        <v>236.83333333333334</v>
      </c>
      <c r="D2860" s="11">
        <f t="shared" si="1380"/>
        <v>1150.8278808687141</v>
      </c>
      <c r="E2860" s="11">
        <f t="shared" si="1366"/>
        <v>1053.8465784641869</v>
      </c>
      <c r="F2860" s="11">
        <f t="shared" si="1381"/>
        <v>580.96648367137107</v>
      </c>
      <c r="G2860" s="11">
        <f t="shared" si="1367"/>
        <v>887.56426823911363</v>
      </c>
      <c r="H2860" s="11">
        <f t="shared" si="1368"/>
        <v>731.38644943593704</v>
      </c>
      <c r="I2860" s="24">
        <f t="shared" si="1382"/>
        <v>580.96648367137107</v>
      </c>
      <c r="J2860" s="12">
        <f t="shared" si="1369"/>
        <v>0.15643610842709685</v>
      </c>
      <c r="K2860" s="24">
        <f t="shared" si="1370"/>
        <v>738.99240209798597</v>
      </c>
      <c r="L2860" s="12">
        <f t="shared" si="1383"/>
        <v>0.1336145943667347</v>
      </c>
      <c r="M2860" s="24">
        <f t="shared" si="1384"/>
        <v>887.56426823911363</v>
      </c>
      <c r="N2860" s="12">
        <f t="shared" si="1371"/>
        <v>0.58491068914106537</v>
      </c>
      <c r="O2860" s="24">
        <f t="shared" si="1372"/>
        <v>658.81907379265044</v>
      </c>
      <c r="P2860" s="12">
        <f t="shared" si="1385"/>
        <v>0.20129997760510443</v>
      </c>
      <c r="Q2860" s="24">
        <f t="shared" si="1386"/>
        <v>731.38644943593704</v>
      </c>
      <c r="R2860" s="12">
        <f t="shared" si="1373"/>
        <v>8.0526444670684025E-2</v>
      </c>
      <c r="S2860" s="24">
        <f t="shared" si="1374"/>
        <v>2631.9636490345911</v>
      </c>
      <c r="T2860" s="12">
        <f t="shared" si="1387"/>
        <v>5.1768070078398794E-2</v>
      </c>
      <c r="W2860" s="24">
        <f t="shared" si="1388"/>
        <v>990.16510486236018</v>
      </c>
      <c r="X2860" s="24">
        <f t="shared" si="1389"/>
        <v>650</v>
      </c>
      <c r="Y2860" s="13">
        <f t="shared" si="1375"/>
        <v>0.29077311098321373</v>
      </c>
      <c r="Z2860" s="24">
        <f t="shared" si="1376"/>
        <v>1592.0368400456682</v>
      </c>
      <c r="AA2860" s="24">
        <f t="shared" si="1377"/>
        <v>15379.063314555819</v>
      </c>
      <c r="AB2860" s="24">
        <f t="shared" si="1390"/>
        <v>887.56426823911363</v>
      </c>
      <c r="AC2860" s="24">
        <f t="shared" si="1391"/>
        <v>731.38644943593704</v>
      </c>
      <c r="AE2860" s="14">
        <f t="shared" si="1392"/>
        <v>236.83333333333334</v>
      </c>
      <c r="AF2860" s="24">
        <f t="shared" si="1396"/>
        <v>500</v>
      </c>
      <c r="AG2860" s="3">
        <f t="shared" si="1393"/>
        <v>-1</v>
      </c>
      <c r="AH2860" s="3">
        <f>IF(AC2860&lt;=450,AthetaR30_0,IF(AC2860&gt;=650,AthetaR30_2,(IF(AC2860&lt;=550,AthetaR30_0+(AthetaR30_1-AthetaR30_0)/100*(AC2860-450),AthetaR30_1+(AthetaR30_2-AthetaR30_1)/100*(AC2860-450)))))</f>
        <v>0</v>
      </c>
      <c r="AI2860" s="3">
        <f>IF(AD2860&lt;=450,AthetaR60_0,IF(AD2860&gt;=650,AthetaR60_2,(IF(AD2860&lt;=550,AthetaR60_0+(AthetaR60_1-AthetaR60_0)/100*(AD2860-450),AthetaR60_1+(AthetaR60_2-AthetaR60_1)/100*(AD2860-450)))))</f>
        <v>0.5</v>
      </c>
      <c r="AJ2860" s="3">
        <f>IF(AE2860&lt;=450,AthetaR90_0,IF(AE2860&gt;=650,AthetaR90_2,(IF(AE2860&lt;=550,AthetaR90_0+(AthetaR90_1-AthetaR90_0)/100*(AE2860-450),AthetaR90_1+(AthetaR90_2-AthetaR90_1)/100*(AE2860-450)))))</f>
        <v>1.3</v>
      </c>
      <c r="AK2860" s="3">
        <f>IF(AF2860&lt;=450,AthetaR120_0,IF(AF2860&gt;=650,AthetaR120_2,(IF(AF2860&lt;=550,AthetaR120_0+(AthetaR120_1-AthetaR120_0)/100*(AF2860-450),AthetaR120_1+(AthetaR120_2-AthetaR120_1)/100*(AF2860-450)))))</f>
        <v>1.54</v>
      </c>
      <c r="AL2860" s="24">
        <f t="shared" si="1394"/>
        <v>887.56426823911363</v>
      </c>
      <c r="AM2860" s="14">
        <f t="shared" si="1395"/>
        <v>695.53643786766952</v>
      </c>
    </row>
    <row r="2861" spans="2:39" x14ac:dyDescent="0.25">
      <c r="B2861" s="3">
        <f t="shared" si="1378"/>
        <v>14215</v>
      </c>
      <c r="C2861" s="14">
        <f t="shared" si="1379"/>
        <v>236.91666666666666</v>
      </c>
      <c r="D2861" s="11">
        <f t="shared" si="1380"/>
        <v>1150.8805642715974</v>
      </c>
      <c r="E2861" s="11">
        <f t="shared" si="1366"/>
        <v>1054.060376812839</v>
      </c>
      <c r="F2861" s="11">
        <f t="shared" si="1381"/>
        <v>581.10009826573776</v>
      </c>
      <c r="G2861" s="11">
        <f t="shared" si="1367"/>
        <v>887.76556821671875</v>
      </c>
      <c r="H2861" s="11">
        <f t="shared" si="1368"/>
        <v>731.43821750601546</v>
      </c>
      <c r="I2861" s="24">
        <f t="shared" si="1382"/>
        <v>581.10009826573776</v>
      </c>
      <c r="J2861" s="12">
        <f t="shared" si="1369"/>
        <v>0.15640620251473111</v>
      </c>
      <c r="K2861" s="24">
        <f t="shared" si="1370"/>
        <v>739.13370238953928</v>
      </c>
      <c r="L2861" s="12">
        <f t="shared" si="1383"/>
        <v>0.13357152782851489</v>
      </c>
      <c r="M2861" s="24">
        <f t="shared" si="1384"/>
        <v>887.76556821671875</v>
      </c>
      <c r="N2861" s="12">
        <f t="shared" si="1371"/>
        <v>0.58504047513930091</v>
      </c>
      <c r="O2861" s="24">
        <f t="shared" si="1372"/>
        <v>658.67292067199946</v>
      </c>
      <c r="P2861" s="12">
        <f t="shared" si="1385"/>
        <v>0.20122288512897443</v>
      </c>
      <c r="Q2861" s="24">
        <f t="shared" si="1386"/>
        <v>731.43821750601546</v>
      </c>
      <c r="R2861" s="12">
        <f t="shared" si="1373"/>
        <v>8.0054683183426789E-2</v>
      </c>
      <c r="S2861" s="24">
        <f t="shared" si="1374"/>
        <v>2647.4737858073595</v>
      </c>
      <c r="T2861" s="12">
        <f t="shared" si="1387"/>
        <v>5.1473008338300472E-2</v>
      </c>
      <c r="W2861" s="24">
        <f t="shared" si="1388"/>
        <v>990.45587797334338</v>
      </c>
      <c r="X2861" s="24">
        <f t="shared" si="1389"/>
        <v>650</v>
      </c>
      <c r="Y2861" s="13">
        <f t="shared" si="1375"/>
        <v>0.29057503604930213</v>
      </c>
      <c r="Z2861" s="24">
        <f t="shared" si="1376"/>
        <v>1590.1124709873898</v>
      </c>
      <c r="AA2861" s="24">
        <f t="shared" si="1377"/>
        <v>15369.426953221377</v>
      </c>
      <c r="AB2861" s="24">
        <f t="shared" si="1390"/>
        <v>887.76556821671875</v>
      </c>
      <c r="AC2861" s="24">
        <f t="shared" si="1391"/>
        <v>731.43821750601546</v>
      </c>
      <c r="AE2861" s="14">
        <f t="shared" si="1392"/>
        <v>236.91666666666666</v>
      </c>
      <c r="AF2861" s="24">
        <f t="shared" si="1396"/>
        <v>500</v>
      </c>
      <c r="AG2861" s="3">
        <f t="shared" si="1393"/>
        <v>-1</v>
      </c>
      <c r="AH2861" s="3">
        <f>IF(AC2861&lt;=450,AthetaR30_0,IF(AC2861&gt;=650,AthetaR30_2,(IF(AC2861&lt;=550,AthetaR30_0+(AthetaR30_1-AthetaR30_0)/100*(AC2861-450),AthetaR30_1+(AthetaR30_2-AthetaR30_1)/100*(AC2861-450)))))</f>
        <v>0</v>
      </c>
      <c r="AI2861" s="3">
        <f>IF(AD2861&lt;=450,AthetaR60_0,IF(AD2861&gt;=650,AthetaR60_2,(IF(AD2861&lt;=550,AthetaR60_0+(AthetaR60_1-AthetaR60_0)/100*(AD2861-450),AthetaR60_1+(AthetaR60_2-AthetaR60_1)/100*(AD2861-450)))))</f>
        <v>0.5</v>
      </c>
      <c r="AJ2861" s="3">
        <f>IF(AE2861&lt;=450,AthetaR90_0,IF(AE2861&gt;=650,AthetaR90_2,(IF(AE2861&lt;=550,AthetaR90_0+(AthetaR90_1-AthetaR90_0)/100*(AE2861-450),AthetaR90_1+(AthetaR90_2-AthetaR90_1)/100*(AE2861-450)))))</f>
        <v>1.3</v>
      </c>
      <c r="AK2861" s="3">
        <f>IF(AF2861&lt;=450,AthetaR120_0,IF(AF2861&gt;=650,AthetaR120_2,(IF(AF2861&lt;=550,AthetaR120_0+(AthetaR120_1-AthetaR120_0)/100*(AF2861-450),AthetaR120_1+(AthetaR120_2-AthetaR120_1)/100*(AF2861-450)))))</f>
        <v>1.54</v>
      </c>
      <c r="AL2861" s="24">
        <f t="shared" si="1394"/>
        <v>887.76556821671875</v>
      </c>
      <c r="AM2861" s="14">
        <f t="shared" si="1395"/>
        <v>695.56440019099841</v>
      </c>
    </row>
    <row r="2862" spans="2:39" x14ac:dyDescent="0.25">
      <c r="B2862" s="3">
        <f t="shared" si="1378"/>
        <v>14220</v>
      </c>
      <c r="C2862" s="14">
        <f t="shared" si="1379"/>
        <v>237</v>
      </c>
      <c r="D2862" s="11">
        <f t="shared" si="1380"/>
        <v>1150.9332291565886</v>
      </c>
      <c r="E2862" s="11">
        <f t="shared" si="1366"/>
        <v>1054.274175161491</v>
      </c>
      <c r="F2862" s="11">
        <f t="shared" si="1381"/>
        <v>581.23366979356626</v>
      </c>
      <c r="G2862" s="11">
        <f t="shared" si="1367"/>
        <v>887.96679110184778</v>
      </c>
      <c r="H2862" s="11">
        <f t="shared" si="1368"/>
        <v>731.48969051435381</v>
      </c>
      <c r="I2862" s="24">
        <f t="shared" si="1382"/>
        <v>581.23366979356626</v>
      </c>
      <c r="J2862" s="12">
        <f t="shared" si="1369"/>
        <v>0.15637630121023544</v>
      </c>
      <c r="K2862" s="24">
        <f t="shared" si="1370"/>
        <v>739.27503494266352</v>
      </c>
      <c r="L2862" s="12">
        <f t="shared" si="1383"/>
        <v>0.13352847697559672</v>
      </c>
      <c r="M2862" s="24">
        <f t="shared" si="1384"/>
        <v>887.96679110184778</v>
      </c>
      <c r="N2862" s="12">
        <f t="shared" si="1371"/>
        <v>0.58516993609442502</v>
      </c>
      <c r="O2862" s="24">
        <f t="shared" si="1372"/>
        <v>658.52719817300408</v>
      </c>
      <c r="P2862" s="12">
        <f t="shared" si="1385"/>
        <v>0.20114569911441818</v>
      </c>
      <c r="Q2862" s="24">
        <f t="shared" si="1386"/>
        <v>731.48969051435381</v>
      </c>
      <c r="R2862" s="12">
        <f t="shared" si="1373"/>
        <v>7.9583750339058831E-2</v>
      </c>
      <c r="S2862" s="24">
        <f t="shared" si="1374"/>
        <v>2663.1400789265963</v>
      </c>
      <c r="T2862" s="12">
        <f t="shared" si="1387"/>
        <v>5.1178405062437815E-2</v>
      </c>
      <c r="W2862" s="24">
        <f t="shared" si="1388"/>
        <v>990.74645300939267</v>
      </c>
      <c r="X2862" s="24">
        <f t="shared" si="1389"/>
        <v>650</v>
      </c>
      <c r="Y2862" s="13">
        <f t="shared" si="1375"/>
        <v>0.29037749601224278</v>
      </c>
      <c r="Z2862" s="24">
        <f t="shared" si="1376"/>
        <v>1588.193053802459</v>
      </c>
      <c r="AA2862" s="24">
        <f t="shared" si="1377"/>
        <v>15359.816859502973</v>
      </c>
      <c r="AB2862" s="24">
        <f t="shared" si="1390"/>
        <v>887.96679110184778</v>
      </c>
      <c r="AC2862" s="24">
        <f t="shared" si="1391"/>
        <v>731.48969051435381</v>
      </c>
      <c r="AE2862" s="14">
        <f t="shared" si="1392"/>
        <v>237</v>
      </c>
      <c r="AF2862" s="24">
        <f t="shared" si="1396"/>
        <v>500</v>
      </c>
      <c r="AG2862" s="3">
        <f t="shared" si="1393"/>
        <v>-1</v>
      </c>
      <c r="AH2862" s="3">
        <f>IF(AC2862&lt;=450,AthetaR30_0,IF(AC2862&gt;=650,AthetaR30_2,(IF(AC2862&lt;=550,AthetaR30_0+(AthetaR30_1-AthetaR30_0)/100*(AC2862-450),AthetaR30_1+(AthetaR30_2-AthetaR30_1)/100*(AC2862-450)))))</f>
        <v>0</v>
      </c>
      <c r="AI2862" s="3">
        <f>IF(AD2862&lt;=450,AthetaR60_0,IF(AD2862&gt;=650,AthetaR60_2,(IF(AD2862&lt;=550,AthetaR60_0+(AthetaR60_1-AthetaR60_0)/100*(AD2862-450),AthetaR60_1+(AthetaR60_2-AthetaR60_1)/100*(AD2862-450)))))</f>
        <v>0.5</v>
      </c>
      <c r="AJ2862" s="3">
        <f>IF(AE2862&lt;=450,AthetaR90_0,IF(AE2862&gt;=650,AthetaR90_2,(IF(AE2862&lt;=550,AthetaR90_0+(AthetaR90_1-AthetaR90_0)/100*(AE2862-450),AthetaR90_1+(AthetaR90_2-AthetaR90_1)/100*(AE2862-450)))))</f>
        <v>1.3</v>
      </c>
      <c r="AK2862" s="3">
        <f>IF(AF2862&lt;=450,AthetaR120_0,IF(AF2862&gt;=650,AthetaR120_2,(IF(AF2862&lt;=550,AthetaR120_0+(AthetaR120_1-AthetaR120_0)/100*(AF2862-450),AthetaR120_1+(AthetaR120_2-AthetaR120_1)/100*(AF2862-450)))))</f>
        <v>1.54</v>
      </c>
      <c r="AL2862" s="24">
        <f t="shared" si="1394"/>
        <v>887.96679110184778</v>
      </c>
      <c r="AM2862" s="14">
        <f t="shared" si="1395"/>
        <v>695.59209341106805</v>
      </c>
    </row>
    <row r="2863" spans="2:39" x14ac:dyDescent="0.25">
      <c r="B2863" s="3">
        <f t="shared" si="1378"/>
        <v>14225</v>
      </c>
      <c r="C2863" s="14">
        <f t="shared" si="1379"/>
        <v>237.08333333333334</v>
      </c>
      <c r="D2863" s="11">
        <f t="shared" si="1380"/>
        <v>1150.9858755367002</v>
      </c>
      <c r="E2863" s="11">
        <f t="shared" si="1366"/>
        <v>1054.4879735101431</v>
      </c>
      <c r="F2863" s="11">
        <f t="shared" si="1381"/>
        <v>581.36719827054185</v>
      </c>
      <c r="G2863" s="11">
        <f t="shared" si="1367"/>
        <v>888.16793680096214</v>
      </c>
      <c r="H2863" s="11">
        <f t="shared" si="1368"/>
        <v>731.5408689194162</v>
      </c>
      <c r="I2863" s="24">
        <f t="shared" si="1382"/>
        <v>581.36719827054185</v>
      </c>
      <c r="J2863" s="12">
        <f t="shared" si="1369"/>
        <v>0.15634640452057114</v>
      </c>
      <c r="K2863" s="24">
        <f t="shared" si="1370"/>
        <v>739.41639973045017</v>
      </c>
      <c r="L2863" s="12">
        <f t="shared" si="1383"/>
        <v>0.13348544180901339</v>
      </c>
      <c r="M2863" s="24">
        <f t="shared" si="1384"/>
        <v>888.16793680096214</v>
      </c>
      <c r="N2863" s="12">
        <f t="shared" si="1371"/>
        <v>0.58529907313760909</v>
      </c>
      <c r="O2863" s="24">
        <f t="shared" si="1372"/>
        <v>658.38190449472711</v>
      </c>
      <c r="P2863" s="12">
        <f t="shared" si="1385"/>
        <v>0.20106842017847529</v>
      </c>
      <c r="Q2863" s="24">
        <f t="shared" si="1386"/>
        <v>731.5408689194162</v>
      </c>
      <c r="R2863" s="12">
        <f t="shared" si="1373"/>
        <v>7.9113662887619673E-2</v>
      </c>
      <c r="S2863" s="24">
        <f t="shared" si="1374"/>
        <v>2678.9642575429552</v>
      </c>
      <c r="T2863" s="12">
        <f t="shared" si="1387"/>
        <v>5.0884270551369716E-2</v>
      </c>
      <c r="W2863" s="24">
        <f t="shared" si="1388"/>
        <v>991.03683050540496</v>
      </c>
      <c r="X2863" s="24">
        <f t="shared" si="1389"/>
        <v>650</v>
      </c>
      <c r="Y2863" s="13">
        <f t="shared" si="1375"/>
        <v>0.29018048995475454</v>
      </c>
      <c r="Z2863" s="24">
        <f t="shared" si="1376"/>
        <v>1586.2785751184533</v>
      </c>
      <c r="AA2863" s="24">
        <f t="shared" si="1377"/>
        <v>15350.23299323551</v>
      </c>
      <c r="AB2863" s="24">
        <f t="shared" si="1390"/>
        <v>888.16793680096214</v>
      </c>
      <c r="AC2863" s="24">
        <f t="shared" si="1391"/>
        <v>731.5408689194162</v>
      </c>
      <c r="AE2863" s="14">
        <f t="shared" si="1392"/>
        <v>237.08333333333334</v>
      </c>
      <c r="AF2863" s="24">
        <f t="shared" si="1396"/>
        <v>500</v>
      </c>
      <c r="AG2863" s="3">
        <f t="shared" si="1393"/>
        <v>-1</v>
      </c>
      <c r="AH2863" s="3">
        <f>IF(AC2863&lt;=450,AthetaR30_0,IF(AC2863&gt;=650,AthetaR30_2,(IF(AC2863&lt;=550,AthetaR30_0+(AthetaR30_1-AthetaR30_0)/100*(AC2863-450),AthetaR30_1+(AthetaR30_2-AthetaR30_1)/100*(AC2863-450)))))</f>
        <v>0</v>
      </c>
      <c r="AI2863" s="3">
        <f>IF(AD2863&lt;=450,AthetaR60_0,IF(AD2863&gt;=650,AthetaR60_2,(IF(AD2863&lt;=550,AthetaR60_0+(AthetaR60_1-AthetaR60_0)/100*(AD2863-450),AthetaR60_1+(AthetaR60_2-AthetaR60_1)/100*(AD2863-450)))))</f>
        <v>0.5</v>
      </c>
      <c r="AJ2863" s="3">
        <f>IF(AE2863&lt;=450,AthetaR90_0,IF(AE2863&gt;=650,AthetaR90_2,(IF(AE2863&lt;=550,AthetaR90_0+(AthetaR90_1-AthetaR90_0)/100*(AE2863-450),AthetaR90_1+(AthetaR90_2-AthetaR90_1)/100*(AE2863-450)))))</f>
        <v>1.3</v>
      </c>
      <c r="AK2863" s="3">
        <f>IF(AF2863&lt;=450,AthetaR120_0,IF(AF2863&gt;=650,AthetaR120_2,(IF(AF2863&lt;=550,AthetaR120_0+(AthetaR120_1-AthetaR120_0)/100*(AF2863-450),AthetaR120_1+(AthetaR120_2-AthetaR120_1)/100*(AF2863-450)))))</f>
        <v>1.54</v>
      </c>
      <c r="AL2863" s="24">
        <f t="shared" si="1394"/>
        <v>888.16793680096214</v>
      </c>
      <c r="AM2863" s="14">
        <f t="shared" si="1395"/>
        <v>695.61951795348023</v>
      </c>
    </row>
    <row r="2864" spans="2:39" x14ac:dyDescent="0.25">
      <c r="B2864" s="3">
        <f t="shared" si="1378"/>
        <v>14230</v>
      </c>
      <c r="C2864" s="14">
        <f t="shared" si="1379"/>
        <v>237.16666666666666</v>
      </c>
      <c r="D2864" s="11">
        <f t="shared" si="1380"/>
        <v>1151.0385034249325</v>
      </c>
      <c r="E2864" s="11">
        <f t="shared" si="1366"/>
        <v>1054.7017718587952</v>
      </c>
      <c r="F2864" s="11">
        <f t="shared" si="1381"/>
        <v>581.50068371235091</v>
      </c>
      <c r="G2864" s="11">
        <f t="shared" si="1367"/>
        <v>888.36900522114058</v>
      </c>
      <c r="H2864" s="11">
        <f t="shared" si="1368"/>
        <v>731.59175318996756</v>
      </c>
      <c r="I2864" s="24">
        <f t="shared" si="1382"/>
        <v>581.50068371235091</v>
      </c>
      <c r="J2864" s="12">
        <f t="shared" si="1369"/>
        <v>0.15631651245268852</v>
      </c>
      <c r="K2864" s="24">
        <f t="shared" si="1370"/>
        <v>739.55779672599124</v>
      </c>
      <c r="L2864" s="12">
        <f t="shared" si="1383"/>
        <v>0.13344242232974471</v>
      </c>
      <c r="M2864" s="24">
        <f t="shared" si="1384"/>
        <v>888.36900522114058</v>
      </c>
      <c r="N2864" s="12">
        <f t="shared" si="1371"/>
        <v>0.58542788739509422</v>
      </c>
      <c r="O2864" s="24">
        <f t="shared" si="1372"/>
        <v>658.23703784591316</v>
      </c>
      <c r="P2864" s="12">
        <f t="shared" si="1385"/>
        <v>0.20099104893513242</v>
      </c>
      <c r="Q2864" s="24">
        <f t="shared" si="1386"/>
        <v>731.59175318996756</v>
      </c>
      <c r="R2864" s="12">
        <f t="shared" si="1373"/>
        <v>7.8644437525687672E-2</v>
      </c>
      <c r="S2864" s="24">
        <f t="shared" si="1374"/>
        <v>2694.948070421493</v>
      </c>
      <c r="T2864" s="12">
        <f t="shared" si="1387"/>
        <v>5.0590615086634573E-2</v>
      </c>
      <c r="W2864" s="24">
        <f t="shared" si="1388"/>
        <v>991.32701099535973</v>
      </c>
      <c r="X2864" s="24">
        <f t="shared" si="1389"/>
        <v>650</v>
      </c>
      <c r="Y2864" s="13">
        <f t="shared" si="1375"/>
        <v>0.28998401695813086</v>
      </c>
      <c r="Z2864" s="24">
        <f t="shared" si="1376"/>
        <v>1584.3690215858855</v>
      </c>
      <c r="AA2864" s="24">
        <f t="shared" si="1377"/>
        <v>15340.675314147769</v>
      </c>
      <c r="AB2864" s="24">
        <f t="shared" si="1390"/>
        <v>888.36900522114058</v>
      </c>
      <c r="AC2864" s="24">
        <f t="shared" si="1391"/>
        <v>731.59175318996756</v>
      </c>
      <c r="AE2864" s="14">
        <f t="shared" si="1392"/>
        <v>237.16666666666666</v>
      </c>
      <c r="AF2864" s="24">
        <f t="shared" si="1396"/>
        <v>500</v>
      </c>
      <c r="AG2864" s="3">
        <f t="shared" si="1393"/>
        <v>-1</v>
      </c>
      <c r="AH2864" s="3">
        <f>IF(AC2864&lt;=450,AthetaR30_0,IF(AC2864&gt;=650,AthetaR30_2,(IF(AC2864&lt;=550,AthetaR30_0+(AthetaR30_1-AthetaR30_0)/100*(AC2864-450),AthetaR30_1+(AthetaR30_2-AthetaR30_1)/100*(AC2864-450)))))</f>
        <v>0</v>
      </c>
      <c r="AI2864" s="3">
        <f>IF(AD2864&lt;=450,AthetaR60_0,IF(AD2864&gt;=650,AthetaR60_2,(IF(AD2864&lt;=550,AthetaR60_0+(AthetaR60_1-AthetaR60_0)/100*(AD2864-450),AthetaR60_1+(AthetaR60_2-AthetaR60_1)/100*(AD2864-450)))))</f>
        <v>0.5</v>
      </c>
      <c r="AJ2864" s="3">
        <f>IF(AE2864&lt;=450,AthetaR90_0,IF(AE2864&gt;=650,AthetaR90_2,(IF(AE2864&lt;=550,AthetaR90_0+(AthetaR90_1-AthetaR90_0)/100*(AE2864-450),AthetaR90_1+(AthetaR90_2-AthetaR90_1)/100*(AE2864-450)))))</f>
        <v>1.3</v>
      </c>
      <c r="AK2864" s="3">
        <f>IF(AF2864&lt;=450,AthetaR120_0,IF(AF2864&gt;=650,AthetaR120_2,(IF(AF2864&lt;=550,AthetaR120_0+(AthetaR120_1-AthetaR120_0)/100*(AF2864-450),AthetaR120_1+(AthetaR120_2-AthetaR120_1)/100*(AF2864-450)))))</f>
        <v>1.54</v>
      </c>
      <c r="AL2864" s="24">
        <f t="shared" si="1394"/>
        <v>888.36900522114058</v>
      </c>
      <c r="AM2864" s="14">
        <f t="shared" si="1395"/>
        <v>695.64667425359937</v>
      </c>
    </row>
    <row r="2865" spans="2:39" x14ac:dyDescent="0.25">
      <c r="B2865" s="3">
        <f t="shared" si="1378"/>
        <v>14235</v>
      </c>
      <c r="C2865" s="14">
        <f t="shared" si="1379"/>
        <v>237.25</v>
      </c>
      <c r="D2865" s="11">
        <f t="shared" si="1380"/>
        <v>1151.0911128342709</v>
      </c>
      <c r="E2865" s="11">
        <f t="shared" si="1366"/>
        <v>1054.9155702074472</v>
      </c>
      <c r="F2865" s="11">
        <f t="shared" si="1381"/>
        <v>581.63412613468063</v>
      </c>
      <c r="G2865" s="11">
        <f t="shared" si="1367"/>
        <v>888.56999627007576</v>
      </c>
      <c r="H2865" s="11">
        <f t="shared" si="1368"/>
        <v>731.64234380505422</v>
      </c>
      <c r="I2865" s="24">
        <f t="shared" si="1382"/>
        <v>581.63412613468063</v>
      </c>
      <c r="J2865" s="12">
        <f t="shared" si="1369"/>
        <v>0.15628662501352711</v>
      </c>
      <c r="K2865" s="24">
        <f t="shared" si="1370"/>
        <v>739.69922590237832</v>
      </c>
      <c r="L2865" s="12">
        <f t="shared" si="1383"/>
        <v>0.13339941853879933</v>
      </c>
      <c r="M2865" s="24">
        <f t="shared" si="1384"/>
        <v>888.56999627007576</v>
      </c>
      <c r="N2865" s="12">
        <f t="shared" si="1371"/>
        <v>0.58555637998821819</v>
      </c>
      <c r="O2865" s="24">
        <f t="shared" si="1372"/>
        <v>658.09259644492488</v>
      </c>
      <c r="P2865" s="12">
        <f t="shared" si="1385"/>
        <v>0.20091358599565129</v>
      </c>
      <c r="Q2865" s="24">
        <f t="shared" si="1386"/>
        <v>731.64234380505422</v>
      </c>
      <c r="R2865" s="12">
        <f t="shared" si="1373"/>
        <v>7.8176090893351979E-2</v>
      </c>
      <c r="S2865" s="24">
        <f t="shared" si="1374"/>
        <v>2711.0932861604501</v>
      </c>
      <c r="T2865" s="12">
        <f t="shared" si="1387"/>
        <v>5.0297448928901388E-2</v>
      </c>
      <c r="W2865" s="24">
        <f t="shared" si="1388"/>
        <v>991.61699501231783</v>
      </c>
      <c r="X2865" s="24">
        <f t="shared" si="1389"/>
        <v>650</v>
      </c>
      <c r="Y2865" s="13">
        <f t="shared" si="1375"/>
        <v>0.28978807610225482</v>
      </c>
      <c r="Z2865" s="24">
        <f t="shared" si="1376"/>
        <v>1582.4643798782347</v>
      </c>
      <c r="AA2865" s="24">
        <f t="shared" si="1377"/>
        <v>15331.143781863242</v>
      </c>
      <c r="AB2865" s="24">
        <f t="shared" si="1390"/>
        <v>888.56999627007576</v>
      </c>
      <c r="AC2865" s="24">
        <f t="shared" si="1391"/>
        <v>731.64234380505422</v>
      </c>
      <c r="AE2865" s="14">
        <f t="shared" si="1392"/>
        <v>237.25</v>
      </c>
      <c r="AF2865" s="24">
        <f t="shared" si="1396"/>
        <v>500</v>
      </c>
      <c r="AG2865" s="3">
        <f t="shared" si="1393"/>
        <v>-1</v>
      </c>
      <c r="AH2865" s="3">
        <f>IF(AC2865&lt;=450,AthetaR30_0,IF(AC2865&gt;=650,AthetaR30_2,(IF(AC2865&lt;=550,AthetaR30_0+(AthetaR30_1-AthetaR30_0)/100*(AC2865-450),AthetaR30_1+(AthetaR30_2-AthetaR30_1)/100*(AC2865-450)))))</f>
        <v>0</v>
      </c>
      <c r="AI2865" s="3">
        <f>IF(AD2865&lt;=450,AthetaR60_0,IF(AD2865&gt;=650,AthetaR60_2,(IF(AD2865&lt;=550,AthetaR60_0+(AthetaR60_1-AthetaR60_0)/100*(AD2865-450),AthetaR60_1+(AthetaR60_2-AthetaR60_1)/100*(AD2865-450)))))</f>
        <v>0.5</v>
      </c>
      <c r="AJ2865" s="3">
        <f>IF(AE2865&lt;=450,AthetaR90_0,IF(AE2865&gt;=650,AthetaR90_2,(IF(AE2865&lt;=550,AthetaR90_0+(AthetaR90_1-AthetaR90_0)/100*(AE2865-450),AthetaR90_1+(AthetaR90_2-AthetaR90_1)/100*(AE2865-450)))))</f>
        <v>1.3</v>
      </c>
      <c r="AK2865" s="3">
        <f>IF(AF2865&lt;=450,AthetaR120_0,IF(AF2865&gt;=650,AthetaR120_2,(IF(AF2865&lt;=550,AthetaR120_0+(AthetaR120_1-AthetaR120_0)/100*(AF2865-450),AthetaR120_1+(AthetaR120_2-AthetaR120_1)/100*(AF2865-450)))))</f>
        <v>1.54</v>
      </c>
      <c r="AL2865" s="24">
        <f t="shared" si="1394"/>
        <v>888.56999627007576</v>
      </c>
      <c r="AM2865" s="14">
        <f t="shared" si="1395"/>
        <v>695.67356275653322</v>
      </c>
    </row>
    <row r="2866" spans="2:39" x14ac:dyDescent="0.25">
      <c r="B2866" s="3">
        <f t="shared" si="1378"/>
        <v>14240</v>
      </c>
      <c r="C2866" s="14">
        <f t="shared" si="1379"/>
        <v>237.33333333333334</v>
      </c>
      <c r="D2866" s="11">
        <f t="shared" si="1380"/>
        <v>1151.143703777688</v>
      </c>
      <c r="E2866" s="11">
        <f t="shared" si="1366"/>
        <v>1055.1293685560995</v>
      </c>
      <c r="F2866" s="11">
        <f t="shared" si="1381"/>
        <v>581.76752555321946</v>
      </c>
      <c r="G2866" s="11">
        <f t="shared" si="1367"/>
        <v>888.7709098560714</v>
      </c>
      <c r="H2866" s="11">
        <f t="shared" si="1368"/>
        <v>731.69264125398308</v>
      </c>
      <c r="I2866" s="24">
        <f t="shared" si="1382"/>
        <v>581.76752555321946</v>
      </c>
      <c r="J2866" s="12">
        <f t="shared" si="1369"/>
        <v>0.15625674221001515</v>
      </c>
      <c r="K2866" s="24">
        <f t="shared" si="1370"/>
        <v>739.84068723270514</v>
      </c>
      <c r="L2866" s="12">
        <f t="shared" si="1383"/>
        <v>0.1333564304371358</v>
      </c>
      <c r="M2866" s="24">
        <f t="shared" si="1384"/>
        <v>888.7709098560714</v>
      </c>
      <c r="N2866" s="12">
        <f t="shared" si="1371"/>
        <v>0.58568455203343928</v>
      </c>
      <c r="O2866" s="24">
        <f t="shared" si="1372"/>
        <v>657.94857851968106</v>
      </c>
      <c r="P2866" s="12">
        <f t="shared" si="1385"/>
        <v>0.20083603196828428</v>
      </c>
      <c r="Q2866" s="24">
        <f t="shared" si="1386"/>
        <v>731.69264125398308</v>
      </c>
      <c r="R2866" s="12">
        <f t="shared" si="1373"/>
        <v>7.7708639571183846E-2</v>
      </c>
      <c r="S2866" s="24">
        <f t="shared" si="1374"/>
        <v>2727.401693412593</v>
      </c>
      <c r="T2866" s="12">
        <f t="shared" si="1387"/>
        <v>5.0004782316034939E-2</v>
      </c>
      <c r="W2866" s="24">
        <f t="shared" si="1388"/>
        <v>991.90678308842007</v>
      </c>
      <c r="X2866" s="24">
        <f t="shared" si="1389"/>
        <v>650</v>
      </c>
      <c r="Y2866" s="13">
        <f t="shared" si="1375"/>
        <v>0.28959266646562065</v>
      </c>
      <c r="Z2866" s="24">
        <f t="shared" si="1376"/>
        <v>1580.5646366919859</v>
      </c>
      <c r="AA2866" s="24">
        <f t="shared" si="1377"/>
        <v>15321.638355901361</v>
      </c>
      <c r="AB2866" s="24">
        <f t="shared" si="1390"/>
        <v>888.7709098560714</v>
      </c>
      <c r="AC2866" s="24">
        <f t="shared" si="1391"/>
        <v>731.69264125398308</v>
      </c>
      <c r="AE2866" s="14">
        <f t="shared" si="1392"/>
        <v>237.33333333333334</v>
      </c>
      <c r="AF2866" s="24">
        <f t="shared" si="1396"/>
        <v>500</v>
      </c>
      <c r="AG2866" s="3">
        <f t="shared" si="1393"/>
        <v>-1</v>
      </c>
      <c r="AH2866" s="3">
        <f>IF(AC2866&lt;=450,AthetaR30_0,IF(AC2866&gt;=650,AthetaR30_2,(IF(AC2866&lt;=550,AthetaR30_0+(AthetaR30_1-AthetaR30_0)/100*(AC2866-450),AthetaR30_1+(AthetaR30_2-AthetaR30_1)/100*(AC2866-450)))))</f>
        <v>0</v>
      </c>
      <c r="AI2866" s="3">
        <f>IF(AD2866&lt;=450,AthetaR60_0,IF(AD2866&gt;=650,AthetaR60_2,(IF(AD2866&lt;=550,AthetaR60_0+(AthetaR60_1-AthetaR60_0)/100*(AD2866-450),AthetaR60_1+(AthetaR60_2-AthetaR60_1)/100*(AD2866-450)))))</f>
        <v>0.5</v>
      </c>
      <c r="AJ2866" s="3">
        <f>IF(AE2866&lt;=450,AthetaR90_0,IF(AE2866&gt;=650,AthetaR90_2,(IF(AE2866&lt;=550,AthetaR90_0+(AthetaR90_1-AthetaR90_0)/100*(AE2866-450),AthetaR90_1+(AthetaR90_2-AthetaR90_1)/100*(AE2866-450)))))</f>
        <v>1.3</v>
      </c>
      <c r="AK2866" s="3">
        <f>IF(AF2866&lt;=450,AthetaR120_0,IF(AF2866&gt;=650,AthetaR120_2,(IF(AF2866&lt;=550,AthetaR120_0+(AthetaR120_1-AthetaR120_0)/100*(AF2866-450),AthetaR120_1+(AthetaR120_2-AthetaR120_1)/100*(AF2866-450)))))</f>
        <v>1.54</v>
      </c>
      <c r="AL2866" s="24">
        <f t="shared" si="1394"/>
        <v>888.7709098560714</v>
      </c>
      <c r="AM2866" s="14">
        <f t="shared" si="1395"/>
        <v>695.70018391711142</v>
      </c>
    </row>
    <row r="2867" spans="2:39" x14ac:dyDescent="0.25">
      <c r="B2867" s="3">
        <f t="shared" si="1378"/>
        <v>14245</v>
      </c>
      <c r="C2867" s="14">
        <f t="shared" si="1379"/>
        <v>237.41666666666666</v>
      </c>
      <c r="D2867" s="11">
        <f t="shared" si="1380"/>
        <v>1151.1962762681419</v>
      </c>
      <c r="E2867" s="11">
        <f t="shared" si="1366"/>
        <v>1055.3431669047513</v>
      </c>
      <c r="F2867" s="11">
        <f t="shared" si="1381"/>
        <v>581.90088198365663</v>
      </c>
      <c r="G2867" s="11">
        <f t="shared" si="1367"/>
        <v>888.97174588803966</v>
      </c>
      <c r="H2867" s="11">
        <f t="shared" si="1368"/>
        <v>731.74264603629911</v>
      </c>
      <c r="I2867" s="24">
        <f t="shared" si="1382"/>
        <v>581.90088198365663</v>
      </c>
      <c r="J2867" s="12">
        <f t="shared" si="1369"/>
        <v>0.15622686404907019</v>
      </c>
      <c r="K2867" s="24">
        <f t="shared" si="1370"/>
        <v>739.98218069006498</v>
      </c>
      <c r="L2867" s="12">
        <f t="shared" si="1383"/>
        <v>0.13331345802572375</v>
      </c>
      <c r="M2867" s="24">
        <f t="shared" si="1384"/>
        <v>888.97174588803966</v>
      </c>
      <c r="N2867" s="12">
        <f t="shared" si="1371"/>
        <v>0.58581240464236151</v>
      </c>
      <c r="O2867" s="24">
        <f t="shared" si="1372"/>
        <v>657.80498230759372</v>
      </c>
      <c r="P2867" s="12">
        <f t="shared" si="1385"/>
        <v>0.20075838745852032</v>
      </c>
      <c r="Q2867" s="24">
        <f t="shared" si="1386"/>
        <v>731.74264603629911</v>
      </c>
      <c r="R2867" s="12">
        <f t="shared" si="1373"/>
        <v>7.7242100077212578E-2</v>
      </c>
      <c r="S2867" s="24">
        <f t="shared" si="1374"/>
        <v>2743.8751011090326</v>
      </c>
      <c r="T2867" s="12">
        <f t="shared" si="1387"/>
        <v>4.9712625461227823E-2</v>
      </c>
      <c r="W2867" s="24">
        <f t="shared" si="1388"/>
        <v>992.19637575488571</v>
      </c>
      <c r="X2867" s="24">
        <f t="shared" si="1389"/>
        <v>650</v>
      </c>
      <c r="Y2867" s="13">
        <f t="shared" si="1375"/>
        <v>0.28939778712534975</v>
      </c>
      <c r="Z2867" s="24">
        <f t="shared" si="1376"/>
        <v>1578.669778746641</v>
      </c>
      <c r="AA2867" s="24">
        <f t="shared" si="1377"/>
        <v>15312.158995678396</v>
      </c>
      <c r="AB2867" s="24">
        <f t="shared" si="1390"/>
        <v>888.97174588803966</v>
      </c>
      <c r="AC2867" s="24">
        <f t="shared" si="1391"/>
        <v>731.74264603629911</v>
      </c>
      <c r="AE2867" s="14">
        <f t="shared" si="1392"/>
        <v>237.41666666666666</v>
      </c>
      <c r="AF2867" s="24">
        <f t="shared" si="1396"/>
        <v>500</v>
      </c>
      <c r="AG2867" s="3">
        <f t="shared" si="1393"/>
        <v>-1</v>
      </c>
      <c r="AH2867" s="3">
        <f>IF(AC2867&lt;=450,AthetaR30_0,IF(AC2867&gt;=650,AthetaR30_2,(IF(AC2867&lt;=550,AthetaR30_0+(AthetaR30_1-AthetaR30_0)/100*(AC2867-450),AthetaR30_1+(AthetaR30_2-AthetaR30_1)/100*(AC2867-450)))))</f>
        <v>0</v>
      </c>
      <c r="AI2867" s="3">
        <f>IF(AD2867&lt;=450,AthetaR60_0,IF(AD2867&gt;=650,AthetaR60_2,(IF(AD2867&lt;=550,AthetaR60_0+(AthetaR60_1-AthetaR60_0)/100*(AD2867-450),AthetaR60_1+(AthetaR60_2-AthetaR60_1)/100*(AD2867-450)))))</f>
        <v>0.5</v>
      </c>
      <c r="AJ2867" s="3">
        <f>IF(AE2867&lt;=450,AthetaR90_0,IF(AE2867&gt;=650,AthetaR90_2,(IF(AE2867&lt;=550,AthetaR90_0+(AthetaR90_1-AthetaR90_0)/100*(AE2867-450),AthetaR90_1+(AthetaR90_2-AthetaR90_1)/100*(AE2867-450)))))</f>
        <v>1.3</v>
      </c>
      <c r="AK2867" s="3">
        <f>IF(AF2867&lt;=450,AthetaR120_0,IF(AF2867&gt;=650,AthetaR120_2,(IF(AF2867&lt;=550,AthetaR120_0+(AthetaR120_1-AthetaR120_0)/100*(AF2867-450),AthetaR120_1+(AthetaR120_2-AthetaR120_1)/100*(AF2867-450)))))</f>
        <v>1.54</v>
      </c>
      <c r="AL2867" s="24">
        <f t="shared" si="1394"/>
        <v>888.97174588803966</v>
      </c>
      <c r="AM2867" s="14">
        <f t="shared" si="1395"/>
        <v>695.72653819986351</v>
      </c>
    </row>
    <row r="2868" spans="2:39" x14ac:dyDescent="0.25">
      <c r="B2868" s="3">
        <f t="shared" si="1378"/>
        <v>14250</v>
      </c>
      <c r="C2868" s="14">
        <f t="shared" si="1379"/>
        <v>237.5</v>
      </c>
      <c r="D2868" s="11">
        <f t="shared" si="1380"/>
        <v>1151.2488303185778</v>
      </c>
      <c r="E2868" s="11">
        <f t="shared" si="1366"/>
        <v>1055.5569652534036</v>
      </c>
      <c r="F2868" s="11">
        <f t="shared" si="1381"/>
        <v>582.0341954416823</v>
      </c>
      <c r="G2868" s="11">
        <f t="shared" si="1367"/>
        <v>889.17250427549823</v>
      </c>
      <c r="H2868" s="11">
        <f t="shared" si="1368"/>
        <v>731.79235866176032</v>
      </c>
      <c r="I2868" s="24">
        <f t="shared" si="1382"/>
        <v>582.0341954416823</v>
      </c>
      <c r="J2868" s="12">
        <f t="shared" si="1369"/>
        <v>0.15619699053759856</v>
      </c>
      <c r="K2868" s="24">
        <f t="shared" si="1370"/>
        <v>740.12370624755204</v>
      </c>
      <c r="L2868" s="12">
        <f t="shared" si="1383"/>
        <v>0.1332705013055008</v>
      </c>
      <c r="M2868" s="24">
        <f t="shared" si="1384"/>
        <v>889.17250427549823</v>
      </c>
      <c r="N2868" s="12">
        <f t="shared" si="1371"/>
        <v>0.58593993892175944</v>
      </c>
      <c r="O2868" s="24">
        <f t="shared" si="1372"/>
        <v>657.66180605550676</v>
      </c>
      <c r="P2868" s="12">
        <f t="shared" si="1385"/>
        <v>0.20068065306893659</v>
      </c>
      <c r="Q2868" s="24">
        <f t="shared" si="1386"/>
        <v>731.79235866176032</v>
      </c>
      <c r="R2868" s="12">
        <f t="shared" si="1373"/>
        <v>7.6776488863913792E-2</v>
      </c>
      <c r="S2868" s="24">
        <f t="shared" si="1374"/>
        <v>2760.5153386853071</v>
      </c>
      <c r="T2868" s="12">
        <f t="shared" si="1387"/>
        <v>4.9420988551084122E-2</v>
      </c>
      <c r="W2868" s="24">
        <f t="shared" si="1388"/>
        <v>992.48577354201109</v>
      </c>
      <c r="X2868" s="24">
        <f t="shared" si="1389"/>
        <v>650</v>
      </c>
      <c r="Y2868" s="13">
        <f t="shared" si="1375"/>
        <v>0.28920343715721647</v>
      </c>
      <c r="Z2868" s="24">
        <f t="shared" si="1376"/>
        <v>1576.7797927848137</v>
      </c>
      <c r="AA2868" s="24">
        <f t="shared" si="1377"/>
        <v>15302.705660508909</v>
      </c>
      <c r="AB2868" s="24">
        <f t="shared" si="1390"/>
        <v>889.17250427549823</v>
      </c>
      <c r="AC2868" s="24">
        <f t="shared" si="1391"/>
        <v>731.79235866176032</v>
      </c>
      <c r="AE2868" s="14">
        <f t="shared" si="1392"/>
        <v>237.5</v>
      </c>
      <c r="AF2868" s="24">
        <f t="shared" si="1396"/>
        <v>500</v>
      </c>
      <c r="AG2868" s="3">
        <f t="shared" si="1393"/>
        <v>-1</v>
      </c>
      <c r="AH2868" s="3">
        <f>IF(AC2868&lt;=450,AthetaR30_0,IF(AC2868&gt;=650,AthetaR30_2,(IF(AC2868&lt;=550,AthetaR30_0+(AthetaR30_1-AthetaR30_0)/100*(AC2868-450),AthetaR30_1+(AthetaR30_2-AthetaR30_1)/100*(AC2868-450)))))</f>
        <v>0</v>
      </c>
      <c r="AI2868" s="3">
        <f>IF(AD2868&lt;=450,AthetaR60_0,IF(AD2868&gt;=650,AthetaR60_2,(IF(AD2868&lt;=550,AthetaR60_0+(AthetaR60_1-AthetaR60_0)/100*(AD2868-450),AthetaR60_1+(AthetaR60_2-AthetaR60_1)/100*(AD2868-450)))))</f>
        <v>0.5</v>
      </c>
      <c r="AJ2868" s="3">
        <f>IF(AE2868&lt;=450,AthetaR90_0,IF(AE2868&gt;=650,AthetaR90_2,(IF(AE2868&lt;=550,AthetaR90_0+(AthetaR90_1-AthetaR90_0)/100*(AE2868-450),AthetaR90_1+(AthetaR90_2-AthetaR90_1)/100*(AE2868-450)))))</f>
        <v>1.3</v>
      </c>
      <c r="AK2868" s="3">
        <f>IF(AF2868&lt;=450,AthetaR120_0,IF(AF2868&gt;=650,AthetaR120_2,(IF(AF2868&lt;=550,AthetaR120_0+(AthetaR120_1-AthetaR120_0)/100*(AF2868-450),AthetaR120_1+(AthetaR120_2-AthetaR120_1)/100*(AF2868-450)))))</f>
        <v>1.54</v>
      </c>
      <c r="AL2868" s="24">
        <f t="shared" si="1394"/>
        <v>889.17250427549823</v>
      </c>
      <c r="AM2868" s="14">
        <f t="shared" si="1395"/>
        <v>695.75262607899333</v>
      </c>
    </row>
    <row r="2869" spans="2:39" x14ac:dyDescent="0.25">
      <c r="B2869" s="3">
        <f t="shared" si="1378"/>
        <v>14255</v>
      </c>
      <c r="C2869" s="14">
        <f t="shared" si="1379"/>
        <v>237.58333333333334</v>
      </c>
      <c r="D2869" s="11">
        <f t="shared" si="1380"/>
        <v>1151.3013659419269</v>
      </c>
      <c r="E2869" s="11">
        <f t="shared" si="1366"/>
        <v>1055.7707636020557</v>
      </c>
      <c r="F2869" s="11">
        <f t="shared" si="1381"/>
        <v>582.16746594298775</v>
      </c>
      <c r="G2869" s="11">
        <f t="shared" si="1367"/>
        <v>889.37318492856718</v>
      </c>
      <c r="H2869" s="11">
        <f t="shared" si="1368"/>
        <v>731.84177965031142</v>
      </c>
      <c r="I2869" s="24">
        <f t="shared" si="1382"/>
        <v>582.16746594298775</v>
      </c>
      <c r="J2869" s="12">
        <f t="shared" si="1369"/>
        <v>0.15616712168249572</v>
      </c>
      <c r="K2869" s="24">
        <f t="shared" si="1370"/>
        <v>740.26526387826163</v>
      </c>
      <c r="L2869" s="12">
        <f t="shared" si="1383"/>
        <v>0.13322756027740129</v>
      </c>
      <c r="M2869" s="24">
        <f t="shared" si="1384"/>
        <v>889.37318492856718</v>
      </c>
      <c r="N2869" s="12">
        <f t="shared" si="1371"/>
        <v>0.58606715597360171</v>
      </c>
      <c r="O2869" s="24">
        <f t="shared" si="1372"/>
        <v>657.51904801963508</v>
      </c>
      <c r="P2869" s="12">
        <f t="shared" si="1385"/>
        <v>0.20060282939932172</v>
      </c>
      <c r="Q2869" s="24">
        <f t="shared" si="1386"/>
        <v>731.84177965031142</v>
      </c>
      <c r="R2869" s="12">
        <f t="shared" si="1373"/>
        <v>7.631182231520138E-2</v>
      </c>
      <c r="S2869" s="24">
        <f t="shared" si="1374"/>
        <v>2777.3242563101066</v>
      </c>
      <c r="T2869" s="12">
        <f t="shared" si="1387"/>
        <v>4.9129881743735254E-2</v>
      </c>
      <c r="W2869" s="24">
        <f t="shared" si="1388"/>
        <v>992.77497697916829</v>
      </c>
      <c r="X2869" s="24">
        <f t="shared" si="1389"/>
        <v>650</v>
      </c>
      <c r="Y2869" s="13">
        <f t="shared" si="1375"/>
        <v>0.28900961563565875</v>
      </c>
      <c r="Z2869" s="24">
        <f t="shared" si="1376"/>
        <v>1574.8946655721852</v>
      </c>
      <c r="AA2869" s="24">
        <f t="shared" si="1377"/>
        <v>15293.278309606387</v>
      </c>
      <c r="AB2869" s="24">
        <f t="shared" si="1390"/>
        <v>889.37318492856718</v>
      </c>
      <c r="AC2869" s="24">
        <f t="shared" si="1391"/>
        <v>731.84177965031142</v>
      </c>
      <c r="AE2869" s="14">
        <f t="shared" si="1392"/>
        <v>237.58333333333334</v>
      </c>
      <c r="AF2869" s="24">
        <f t="shared" si="1396"/>
        <v>500</v>
      </c>
      <c r="AG2869" s="3">
        <f t="shared" si="1393"/>
        <v>-1</v>
      </c>
      <c r="AH2869" s="3">
        <f>IF(AC2869&lt;=450,AthetaR30_0,IF(AC2869&gt;=650,AthetaR30_2,(IF(AC2869&lt;=550,AthetaR30_0+(AthetaR30_1-AthetaR30_0)/100*(AC2869-450),AthetaR30_1+(AthetaR30_2-AthetaR30_1)/100*(AC2869-450)))))</f>
        <v>0</v>
      </c>
      <c r="AI2869" s="3">
        <f>IF(AD2869&lt;=450,AthetaR60_0,IF(AD2869&gt;=650,AthetaR60_2,(IF(AD2869&lt;=550,AthetaR60_0+(AthetaR60_1-AthetaR60_0)/100*(AD2869-450),AthetaR60_1+(AthetaR60_2-AthetaR60_1)/100*(AD2869-450)))))</f>
        <v>0.5</v>
      </c>
      <c r="AJ2869" s="3">
        <f>IF(AE2869&lt;=450,AthetaR90_0,IF(AE2869&gt;=650,AthetaR90_2,(IF(AE2869&lt;=550,AthetaR90_0+(AthetaR90_1-AthetaR90_0)/100*(AE2869-450),AthetaR90_1+(AthetaR90_2-AthetaR90_1)/100*(AE2869-450)))))</f>
        <v>1.3</v>
      </c>
      <c r="AK2869" s="3">
        <f>IF(AF2869&lt;=450,AthetaR120_0,IF(AF2869&gt;=650,AthetaR120_2,(IF(AF2869&lt;=550,AthetaR120_0+(AthetaR120_1-AthetaR120_0)/100*(AF2869-450),AthetaR120_1+(AthetaR120_2-AthetaR120_1)/100*(AF2869-450)))))</f>
        <v>1.54</v>
      </c>
      <c r="AL2869" s="24">
        <f t="shared" si="1394"/>
        <v>889.37318492856718</v>
      </c>
      <c r="AM2869" s="14">
        <f t="shared" si="1395"/>
        <v>695.77844803835387</v>
      </c>
    </row>
    <row r="2870" spans="2:39" x14ac:dyDescent="0.25">
      <c r="B2870" s="3">
        <f t="shared" si="1378"/>
        <v>14260</v>
      </c>
      <c r="C2870" s="14">
        <f t="shared" si="1379"/>
        <v>237.66666666666666</v>
      </c>
      <c r="D2870" s="11">
        <f t="shared" si="1380"/>
        <v>1151.3538831511071</v>
      </c>
      <c r="E2870" s="11">
        <f t="shared" si="1366"/>
        <v>1055.9845619507078</v>
      </c>
      <c r="F2870" s="11">
        <f t="shared" si="1381"/>
        <v>582.30069350326517</v>
      </c>
      <c r="G2870" s="11">
        <f t="shared" si="1367"/>
        <v>889.57378775796656</v>
      </c>
      <c r="H2870" s="11">
        <f t="shared" si="1368"/>
        <v>731.89090953205516</v>
      </c>
      <c r="I2870" s="24">
        <f t="shared" si="1382"/>
        <v>582.30069350326517</v>
      </c>
      <c r="J2870" s="12">
        <f t="shared" si="1369"/>
        <v>0.15613725749064597</v>
      </c>
      <c r="K2870" s="24">
        <f t="shared" si="1370"/>
        <v>740.40685355528967</v>
      </c>
      <c r="L2870" s="12">
        <f t="shared" si="1383"/>
        <v>0.13318463494233471</v>
      </c>
      <c r="M2870" s="24">
        <f t="shared" si="1384"/>
        <v>889.57378775796656</v>
      </c>
      <c r="N2870" s="12">
        <f t="shared" si="1371"/>
        <v>0.5861940568950772</v>
      </c>
      <c r="O2870" s="24">
        <f t="shared" si="1372"/>
        <v>657.37670646550316</v>
      </c>
      <c r="P2870" s="12">
        <f t="shared" si="1385"/>
        <v>0.2005249170466091</v>
      </c>
      <c r="Q2870" s="24">
        <f t="shared" si="1386"/>
        <v>731.89090953205516</v>
      </c>
      <c r="R2870" s="12">
        <f t="shared" si="1373"/>
        <v>7.584811674343242E-2</v>
      </c>
      <c r="S2870" s="24">
        <f t="shared" si="1374"/>
        <v>2794.3037251163851</v>
      </c>
      <c r="T2870" s="12">
        <f t="shared" si="1387"/>
        <v>4.8839315166934218E-2</v>
      </c>
      <c r="W2870" s="24">
        <f t="shared" si="1388"/>
        <v>993.06398659480396</v>
      </c>
      <c r="X2870" s="24">
        <f t="shared" si="1389"/>
        <v>650</v>
      </c>
      <c r="Y2870" s="13">
        <f t="shared" si="1375"/>
        <v>0.28881632163380572</v>
      </c>
      <c r="Z2870" s="24">
        <f t="shared" si="1376"/>
        <v>1573.0143838975948</v>
      </c>
      <c r="AA2870" s="24">
        <f t="shared" si="1377"/>
        <v>15283.876902084752</v>
      </c>
      <c r="AB2870" s="24">
        <f t="shared" si="1390"/>
        <v>889.57378775796656</v>
      </c>
      <c r="AC2870" s="24">
        <f t="shared" si="1391"/>
        <v>731.89090953205516</v>
      </c>
      <c r="AE2870" s="14">
        <f t="shared" si="1392"/>
        <v>237.66666666666666</v>
      </c>
      <c r="AF2870" s="24">
        <f t="shared" si="1396"/>
        <v>500</v>
      </c>
      <c r="AG2870" s="3">
        <f t="shared" si="1393"/>
        <v>-1</v>
      </c>
      <c r="AH2870" s="3">
        <f>IF(AC2870&lt;=450,AthetaR30_0,IF(AC2870&gt;=650,AthetaR30_2,(IF(AC2870&lt;=550,AthetaR30_0+(AthetaR30_1-AthetaR30_0)/100*(AC2870-450),AthetaR30_1+(AthetaR30_2-AthetaR30_1)/100*(AC2870-450)))))</f>
        <v>0</v>
      </c>
      <c r="AI2870" s="3">
        <f>IF(AD2870&lt;=450,AthetaR60_0,IF(AD2870&gt;=650,AthetaR60_2,(IF(AD2870&lt;=550,AthetaR60_0+(AthetaR60_1-AthetaR60_0)/100*(AD2870-450),AthetaR60_1+(AthetaR60_2-AthetaR60_1)/100*(AD2870-450)))))</f>
        <v>0.5</v>
      </c>
      <c r="AJ2870" s="3">
        <f>IF(AE2870&lt;=450,AthetaR90_0,IF(AE2870&gt;=650,AthetaR90_2,(IF(AE2870&lt;=550,AthetaR90_0+(AthetaR90_1-AthetaR90_0)/100*(AE2870-450),AthetaR90_1+(AthetaR90_2-AthetaR90_1)/100*(AE2870-450)))))</f>
        <v>1.3</v>
      </c>
      <c r="AK2870" s="3">
        <f>IF(AF2870&lt;=450,AthetaR120_0,IF(AF2870&gt;=650,AthetaR120_2,(IF(AF2870&lt;=550,AthetaR120_0+(AthetaR120_1-AthetaR120_0)/100*(AF2870-450),AthetaR120_1+(AthetaR120_2-AthetaR120_1)/100*(AF2870-450)))))</f>
        <v>1.54</v>
      </c>
      <c r="AL2870" s="24">
        <f t="shared" si="1394"/>
        <v>889.57378775796656</v>
      </c>
      <c r="AM2870" s="14">
        <f t="shared" si="1395"/>
        <v>695.80400457141798</v>
      </c>
    </row>
    <row r="2871" spans="2:39" x14ac:dyDescent="0.25">
      <c r="B2871" s="3">
        <f t="shared" si="1378"/>
        <v>14265</v>
      </c>
      <c r="C2871" s="14">
        <f t="shared" si="1379"/>
        <v>237.75</v>
      </c>
      <c r="D2871" s="11">
        <f t="shared" si="1380"/>
        <v>1151.4063819590219</v>
      </c>
      <c r="E2871" s="11">
        <f t="shared" si="1366"/>
        <v>1056.1983602993598</v>
      </c>
      <c r="F2871" s="11">
        <f t="shared" si="1381"/>
        <v>582.43387813820755</v>
      </c>
      <c r="G2871" s="11">
        <f t="shared" si="1367"/>
        <v>889.77431267501322</v>
      </c>
      <c r="H2871" s="11">
        <f t="shared" si="1368"/>
        <v>731.93974884722206</v>
      </c>
      <c r="I2871" s="24">
        <f t="shared" si="1382"/>
        <v>582.43387813820755</v>
      </c>
      <c r="J2871" s="12">
        <f t="shared" si="1369"/>
        <v>0.15610739796892284</v>
      </c>
      <c r="K2871" s="24">
        <f t="shared" si="1370"/>
        <v>740.54847525173284</v>
      </c>
      <c r="L2871" s="12">
        <f t="shared" si="1383"/>
        <v>0.13314172530121784</v>
      </c>
      <c r="M2871" s="24">
        <f t="shared" si="1384"/>
        <v>889.77431267501322</v>
      </c>
      <c r="N2871" s="12">
        <f t="shared" si="1371"/>
        <v>0.58632064277861784</v>
      </c>
      <c r="O2871" s="24">
        <f t="shared" si="1372"/>
        <v>657.23477966788505</v>
      </c>
      <c r="P2871" s="12">
        <f t="shared" si="1385"/>
        <v>0.2004469166050134</v>
      </c>
      <c r="Q2871" s="24">
        <f t="shared" si="1386"/>
        <v>731.93974884722206</v>
      </c>
      <c r="R2871" s="12">
        <f t="shared" si="1373"/>
        <v>7.5385388386420171E-2</v>
      </c>
      <c r="S2871" s="24">
        <f t="shared" si="1374"/>
        <v>2811.4556374351018</v>
      </c>
      <c r="T2871" s="12">
        <f t="shared" si="1387"/>
        <v>4.8549298916175855E-2</v>
      </c>
      <c r="W2871" s="24">
        <f t="shared" si="1388"/>
        <v>993.35280291643778</v>
      </c>
      <c r="X2871" s="24">
        <f t="shared" si="1389"/>
        <v>650</v>
      </c>
      <c r="Y2871" s="13">
        <f t="shared" si="1375"/>
        <v>0.28862355422349145</v>
      </c>
      <c r="Z2871" s="24">
        <f t="shared" si="1376"/>
        <v>1571.1389345730508</v>
      </c>
      <c r="AA2871" s="24">
        <f t="shared" si="1377"/>
        <v>15274.501396959196</v>
      </c>
      <c r="AB2871" s="24">
        <f t="shared" si="1390"/>
        <v>889.77431267501322</v>
      </c>
      <c r="AC2871" s="24">
        <f t="shared" si="1391"/>
        <v>731.93974884722206</v>
      </c>
      <c r="AE2871" s="14">
        <f t="shared" si="1392"/>
        <v>237.75</v>
      </c>
      <c r="AF2871" s="24">
        <f t="shared" si="1396"/>
        <v>500</v>
      </c>
      <c r="AG2871" s="3">
        <f t="shared" si="1393"/>
        <v>-1</v>
      </c>
      <c r="AH2871" s="3">
        <f>IF(AC2871&lt;=450,AthetaR30_0,IF(AC2871&gt;=650,AthetaR30_2,(IF(AC2871&lt;=550,AthetaR30_0+(AthetaR30_1-AthetaR30_0)/100*(AC2871-450),AthetaR30_1+(AthetaR30_2-AthetaR30_1)/100*(AC2871-450)))))</f>
        <v>0</v>
      </c>
      <c r="AI2871" s="3">
        <f>IF(AD2871&lt;=450,AthetaR60_0,IF(AD2871&gt;=650,AthetaR60_2,(IF(AD2871&lt;=550,AthetaR60_0+(AthetaR60_1-AthetaR60_0)/100*(AD2871-450),AthetaR60_1+(AthetaR60_2-AthetaR60_1)/100*(AD2871-450)))))</f>
        <v>0.5</v>
      </c>
      <c r="AJ2871" s="3">
        <f>IF(AE2871&lt;=450,AthetaR90_0,IF(AE2871&gt;=650,AthetaR90_2,(IF(AE2871&lt;=550,AthetaR90_0+(AthetaR90_1-AthetaR90_0)/100*(AE2871-450),AthetaR90_1+(AthetaR90_2-AthetaR90_1)/100*(AE2871-450)))))</f>
        <v>1.3</v>
      </c>
      <c r="AK2871" s="3">
        <f>IF(AF2871&lt;=450,AthetaR120_0,IF(AF2871&gt;=650,AthetaR120_2,(IF(AF2871&lt;=550,AthetaR120_0+(AthetaR120_1-AthetaR120_0)/100*(AF2871-450),AthetaR120_1+(AthetaR120_2-AthetaR120_1)/100*(AF2871-450)))))</f>
        <v>1.54</v>
      </c>
      <c r="AL2871" s="24">
        <f t="shared" si="1394"/>
        <v>889.77431267501322</v>
      </c>
      <c r="AM2871" s="14">
        <f t="shared" si="1395"/>
        <v>695.82929618124899</v>
      </c>
    </row>
    <row r="2872" spans="2:39" x14ac:dyDescent="0.25">
      <c r="B2872" s="3">
        <f t="shared" si="1378"/>
        <v>14270</v>
      </c>
      <c r="C2872" s="14">
        <f t="shared" si="1379"/>
        <v>237.83333333333334</v>
      </c>
      <c r="D2872" s="11">
        <f t="shared" si="1380"/>
        <v>1151.4588623785626</v>
      </c>
      <c r="E2872" s="11">
        <f t="shared" si="1366"/>
        <v>1056.4121586480119</v>
      </c>
      <c r="F2872" s="11">
        <f t="shared" si="1381"/>
        <v>582.56701986350879</v>
      </c>
      <c r="G2872" s="11">
        <f t="shared" si="1367"/>
        <v>889.97475959161818</v>
      </c>
      <c r="H2872" s="11">
        <f t="shared" si="1368"/>
        <v>731.98829814613828</v>
      </c>
      <c r="I2872" s="24">
        <f t="shared" si="1382"/>
        <v>582.56701986350879</v>
      </c>
      <c r="J2872" s="12">
        <f t="shared" si="1369"/>
        <v>0.15607754312418881</v>
      </c>
      <c r="K2872" s="24">
        <f t="shared" si="1370"/>
        <v>740.69012894068851</v>
      </c>
      <c r="L2872" s="12">
        <f t="shared" si="1383"/>
        <v>0.1330988313549181</v>
      </c>
      <c r="M2872" s="24">
        <f t="shared" si="1384"/>
        <v>889.97475959161818</v>
      </c>
      <c r="N2872" s="12">
        <f t="shared" si="1371"/>
        <v>0.58644691471192312</v>
      </c>
      <c r="O2872" s="24">
        <f t="shared" si="1372"/>
        <v>657.09326591074489</v>
      </c>
      <c r="P2872" s="12">
        <f t="shared" si="1385"/>
        <v>0.20036882866582745</v>
      </c>
      <c r="Q2872" s="24">
        <f t="shared" si="1386"/>
        <v>731.98829814613828</v>
      </c>
      <c r="R2872" s="12">
        <f t="shared" si="1373"/>
        <v>7.4923653404459445E-2</v>
      </c>
      <c r="S2872" s="24">
        <f t="shared" si="1374"/>
        <v>2828.7819070315231</v>
      </c>
      <c r="T2872" s="12">
        <f t="shared" si="1387"/>
        <v>4.8259843052776627E-2</v>
      </c>
      <c r="W2872" s="24">
        <f t="shared" si="1388"/>
        <v>993.64142647066126</v>
      </c>
      <c r="X2872" s="24">
        <f t="shared" si="1389"/>
        <v>650</v>
      </c>
      <c r="Y2872" s="13">
        <f t="shared" si="1375"/>
        <v>0.28843131247527376</v>
      </c>
      <c r="Z2872" s="24">
        <f t="shared" si="1376"/>
        <v>1569.2683044337655</v>
      </c>
      <c r="AA2872" s="24">
        <f t="shared" si="1377"/>
        <v>15265.151753147196</v>
      </c>
      <c r="AB2872" s="24">
        <f t="shared" si="1390"/>
        <v>889.97475959161818</v>
      </c>
      <c r="AC2872" s="24">
        <f t="shared" si="1391"/>
        <v>731.98829814613828</v>
      </c>
      <c r="AE2872" s="14">
        <f t="shared" si="1392"/>
        <v>237.83333333333334</v>
      </c>
      <c r="AF2872" s="24">
        <f t="shared" si="1396"/>
        <v>500</v>
      </c>
      <c r="AG2872" s="3">
        <f t="shared" si="1393"/>
        <v>-1</v>
      </c>
      <c r="AH2872" s="3">
        <f>IF(AC2872&lt;=450,AthetaR30_0,IF(AC2872&gt;=650,AthetaR30_2,(IF(AC2872&lt;=550,AthetaR30_0+(AthetaR30_1-AthetaR30_0)/100*(AC2872-450),AthetaR30_1+(AthetaR30_2-AthetaR30_1)/100*(AC2872-450)))))</f>
        <v>0</v>
      </c>
      <c r="AI2872" s="3">
        <f>IF(AD2872&lt;=450,AthetaR60_0,IF(AD2872&gt;=650,AthetaR60_2,(IF(AD2872&lt;=550,AthetaR60_0+(AthetaR60_1-AthetaR60_0)/100*(AD2872-450),AthetaR60_1+(AthetaR60_2-AthetaR60_1)/100*(AD2872-450)))))</f>
        <v>0.5</v>
      </c>
      <c r="AJ2872" s="3">
        <f>IF(AE2872&lt;=450,AthetaR90_0,IF(AE2872&gt;=650,AthetaR90_2,(IF(AE2872&lt;=550,AthetaR90_0+(AthetaR90_1-AthetaR90_0)/100*(AE2872-450),AthetaR90_1+(AthetaR90_2-AthetaR90_1)/100*(AE2872-450)))))</f>
        <v>1.3</v>
      </c>
      <c r="AK2872" s="3">
        <f>IF(AF2872&lt;=450,AthetaR120_0,IF(AF2872&gt;=650,AthetaR120_2,(IF(AF2872&lt;=550,AthetaR120_0+(AthetaR120_1-AthetaR120_0)/100*(AF2872-450),AthetaR120_1+(AthetaR120_2-AthetaR120_1)/100*(AF2872-450)))))</f>
        <v>1.54</v>
      </c>
      <c r="AL2872" s="24">
        <f t="shared" si="1394"/>
        <v>889.97475959161818</v>
      </c>
      <c r="AM2872" s="14">
        <f t="shared" si="1395"/>
        <v>695.85432338046917</v>
      </c>
    </row>
    <row r="2873" spans="2:39" x14ac:dyDescent="0.25">
      <c r="B2873" s="3">
        <f t="shared" si="1378"/>
        <v>14275</v>
      </c>
      <c r="C2873" s="14">
        <f t="shared" si="1379"/>
        <v>237.91666666666666</v>
      </c>
      <c r="D2873" s="11">
        <f t="shared" si="1380"/>
        <v>1151.5113244226059</v>
      </c>
      <c r="E2873" s="11">
        <f t="shared" si="1366"/>
        <v>1056.6259569966639</v>
      </c>
      <c r="F2873" s="11">
        <f t="shared" si="1381"/>
        <v>582.7001186948637</v>
      </c>
      <c r="G2873" s="11">
        <f t="shared" si="1367"/>
        <v>890.17512842028395</v>
      </c>
      <c r="H2873" s="11">
        <f t="shared" si="1368"/>
        <v>732.03655798919101</v>
      </c>
      <c r="I2873" s="24">
        <f t="shared" si="1382"/>
        <v>582.7001186948637</v>
      </c>
      <c r="J2873" s="12">
        <f t="shared" si="1369"/>
        <v>0.15604769296329532</v>
      </c>
      <c r="K2873" s="24">
        <f t="shared" si="1370"/>
        <v>740.83181459525497</v>
      </c>
      <c r="L2873" s="12">
        <f t="shared" si="1383"/>
        <v>0.13305595310432075</v>
      </c>
      <c r="M2873" s="24">
        <f t="shared" si="1384"/>
        <v>890.17512842028395</v>
      </c>
      <c r="N2873" s="12">
        <f t="shared" si="1371"/>
        <v>0.58657287377798439</v>
      </c>
      <c r="O2873" s="24">
        <f t="shared" si="1372"/>
        <v>656.9521634871769</v>
      </c>
      <c r="P2873" s="12">
        <f t="shared" si="1385"/>
        <v>0.20029065381769542</v>
      </c>
      <c r="Q2873" s="24">
        <f t="shared" si="1386"/>
        <v>732.03655798919101</v>
      </c>
      <c r="R2873" s="12">
        <f t="shared" si="1373"/>
        <v>7.446292787736998E-2</v>
      </c>
      <c r="S2873" s="24">
        <f t="shared" si="1374"/>
        <v>2846.2844693439338</v>
      </c>
      <c r="T2873" s="12">
        <f t="shared" si="1387"/>
        <v>4.7970957602020747E-2</v>
      </c>
      <c r="W2873" s="24">
        <f t="shared" si="1388"/>
        <v>993.92985778313653</v>
      </c>
      <c r="X2873" s="24">
        <f t="shared" si="1389"/>
        <v>650</v>
      </c>
      <c r="Y2873" s="13">
        <f t="shared" si="1375"/>
        <v>0.2882395954584584</v>
      </c>
      <c r="Z2873" s="24">
        <f t="shared" si="1376"/>
        <v>1567.4024803381853</v>
      </c>
      <c r="AA2873" s="24">
        <f t="shared" si="1377"/>
        <v>15255.827929469935</v>
      </c>
      <c r="AB2873" s="24">
        <f t="shared" si="1390"/>
        <v>890.17512842028395</v>
      </c>
      <c r="AC2873" s="24">
        <f t="shared" si="1391"/>
        <v>732.03655798919101</v>
      </c>
      <c r="AE2873" s="14">
        <f t="shared" si="1392"/>
        <v>237.91666666666666</v>
      </c>
      <c r="AF2873" s="24">
        <f t="shared" si="1396"/>
        <v>500</v>
      </c>
      <c r="AG2873" s="3">
        <f t="shared" si="1393"/>
        <v>-1</v>
      </c>
      <c r="AH2873" s="3">
        <f>IF(AC2873&lt;=450,AthetaR30_0,IF(AC2873&gt;=650,AthetaR30_2,(IF(AC2873&lt;=550,AthetaR30_0+(AthetaR30_1-AthetaR30_0)/100*(AC2873-450),AthetaR30_1+(AthetaR30_2-AthetaR30_1)/100*(AC2873-450)))))</f>
        <v>0</v>
      </c>
      <c r="AI2873" s="3">
        <f>IF(AD2873&lt;=450,AthetaR60_0,IF(AD2873&gt;=650,AthetaR60_2,(IF(AD2873&lt;=550,AthetaR60_0+(AthetaR60_1-AthetaR60_0)/100*(AD2873-450),AthetaR60_1+(AthetaR60_2-AthetaR60_1)/100*(AD2873-450)))))</f>
        <v>0.5</v>
      </c>
      <c r="AJ2873" s="3">
        <f>IF(AE2873&lt;=450,AthetaR90_0,IF(AE2873&gt;=650,AthetaR90_2,(IF(AE2873&lt;=550,AthetaR90_0+(AthetaR90_1-AthetaR90_0)/100*(AE2873-450),AthetaR90_1+(AthetaR90_2-AthetaR90_1)/100*(AE2873-450)))))</f>
        <v>1.3</v>
      </c>
      <c r="AK2873" s="3">
        <f>IF(AF2873&lt;=450,AthetaR120_0,IF(AF2873&gt;=650,AthetaR120_2,(IF(AF2873&lt;=550,AthetaR120_0+(AthetaR120_1-AthetaR120_0)/100*(AF2873-450),AthetaR120_1+(AthetaR120_2-AthetaR120_1)/100*(AF2873-450)))))</f>
        <v>1.54</v>
      </c>
      <c r="AL2873" s="24">
        <f t="shared" si="1394"/>
        <v>890.17512842028395</v>
      </c>
      <c r="AM2873" s="14">
        <f t="shared" si="1395"/>
        <v>695.87908669122521</v>
      </c>
    </row>
    <row r="2874" spans="2:39" x14ac:dyDescent="0.25">
      <c r="B2874" s="3">
        <f t="shared" si="1378"/>
        <v>14280</v>
      </c>
      <c r="C2874" s="14">
        <f t="shared" si="1379"/>
        <v>238</v>
      </c>
      <c r="D2874" s="11">
        <f t="shared" si="1380"/>
        <v>1151.5637681040153</v>
      </c>
      <c r="E2874" s="11">
        <f t="shared" si="1366"/>
        <v>1056.839755345316</v>
      </c>
      <c r="F2874" s="11">
        <f t="shared" si="1381"/>
        <v>582.83317464796801</v>
      </c>
      <c r="G2874" s="11">
        <f t="shared" si="1367"/>
        <v>890.37541907410161</v>
      </c>
      <c r="H2874" s="11">
        <f t="shared" si="1368"/>
        <v>732.08452894679306</v>
      </c>
      <c r="I2874" s="24">
        <f t="shared" si="1382"/>
        <v>582.83317464796801</v>
      </c>
      <c r="J2874" s="12">
        <f t="shared" si="1369"/>
        <v>0.15601784749308278</v>
      </c>
      <c r="K2874" s="24">
        <f t="shared" si="1370"/>
        <v>740.97353218853209</v>
      </c>
      <c r="L2874" s="12">
        <f t="shared" si="1383"/>
        <v>0.1330130905502829</v>
      </c>
      <c r="M2874" s="24">
        <f t="shared" si="1384"/>
        <v>890.37541907410161</v>
      </c>
      <c r="N2874" s="12">
        <f t="shared" si="1371"/>
        <v>0.58669852105510889</v>
      </c>
      <c r="O2874" s="24">
        <f t="shared" si="1372"/>
        <v>656.81147069934661</v>
      </c>
      <c r="P2874" s="12">
        <f t="shared" si="1385"/>
        <v>0.20021239264644924</v>
      </c>
      <c r="Q2874" s="24">
        <f t="shared" si="1386"/>
        <v>732.08452894679306</v>
      </c>
      <c r="R2874" s="12">
        <f t="shared" si="1373"/>
        <v>7.4003227801545168E-2</v>
      </c>
      <c r="S2874" s="24">
        <f t="shared" si="1374"/>
        <v>2863.9652817253245</v>
      </c>
      <c r="T2874" s="12">
        <f t="shared" si="1387"/>
        <v>4.7682652551249469E-2</v>
      </c>
      <c r="W2874" s="24">
        <f t="shared" si="1388"/>
        <v>994.21809737859496</v>
      </c>
      <c r="X2874" s="24">
        <f t="shared" si="1389"/>
        <v>650</v>
      </c>
      <c r="Y2874" s="13">
        <f t="shared" si="1375"/>
        <v>0.28804840224110995</v>
      </c>
      <c r="Z2874" s="24">
        <f t="shared" si="1376"/>
        <v>1565.5414491680262</v>
      </c>
      <c r="AA2874" s="24">
        <f t="shared" si="1377"/>
        <v>15246.529884652879</v>
      </c>
      <c r="AB2874" s="24">
        <f t="shared" si="1390"/>
        <v>890.37541907410161</v>
      </c>
      <c r="AC2874" s="24">
        <f t="shared" si="1391"/>
        <v>732.08452894679306</v>
      </c>
      <c r="AE2874" s="14">
        <f t="shared" si="1392"/>
        <v>238</v>
      </c>
      <c r="AF2874" s="24">
        <f t="shared" si="1396"/>
        <v>500</v>
      </c>
      <c r="AG2874" s="3">
        <f t="shared" si="1393"/>
        <v>-1</v>
      </c>
      <c r="AH2874" s="3">
        <f>IF(AC2874&lt;=450,AthetaR30_0,IF(AC2874&gt;=650,AthetaR30_2,(IF(AC2874&lt;=550,AthetaR30_0+(AthetaR30_1-AthetaR30_0)/100*(AC2874-450),AthetaR30_1+(AthetaR30_2-AthetaR30_1)/100*(AC2874-450)))))</f>
        <v>0</v>
      </c>
      <c r="AI2874" s="3">
        <f>IF(AD2874&lt;=450,AthetaR60_0,IF(AD2874&gt;=650,AthetaR60_2,(IF(AD2874&lt;=550,AthetaR60_0+(AthetaR60_1-AthetaR60_0)/100*(AD2874-450),AthetaR60_1+(AthetaR60_2-AthetaR60_1)/100*(AD2874-450)))))</f>
        <v>0.5</v>
      </c>
      <c r="AJ2874" s="3">
        <f>IF(AE2874&lt;=450,AthetaR90_0,IF(AE2874&gt;=650,AthetaR90_2,(IF(AE2874&lt;=550,AthetaR90_0+(AthetaR90_1-AthetaR90_0)/100*(AE2874-450),AthetaR90_1+(AthetaR90_2-AthetaR90_1)/100*(AE2874-450)))))</f>
        <v>1.3</v>
      </c>
      <c r="AK2874" s="3">
        <f>IF(AF2874&lt;=450,AthetaR120_0,IF(AF2874&gt;=650,AthetaR120_2,(IF(AF2874&lt;=550,AthetaR120_0+(AthetaR120_1-AthetaR120_0)/100*(AF2874-450),AthetaR120_1+(AthetaR120_2-AthetaR120_1)/100*(AF2874-450)))))</f>
        <v>1.54</v>
      </c>
      <c r="AL2874" s="24">
        <f t="shared" si="1394"/>
        <v>890.37541907410161</v>
      </c>
      <c r="AM2874" s="14">
        <f t="shared" si="1395"/>
        <v>695.90358664515418</v>
      </c>
    </row>
    <row r="2875" spans="2:39" x14ac:dyDescent="0.25">
      <c r="B2875" s="3">
        <f t="shared" si="1378"/>
        <v>14285</v>
      </c>
      <c r="C2875" s="14">
        <f t="shared" si="1379"/>
        <v>238.08333333333334</v>
      </c>
      <c r="D2875" s="11">
        <f t="shared" si="1380"/>
        <v>1151.6161934356405</v>
      </c>
      <c r="E2875" s="11">
        <f t="shared" si="1366"/>
        <v>1057.0535536939681</v>
      </c>
      <c r="F2875" s="11">
        <f t="shared" si="1381"/>
        <v>582.96618773851833</v>
      </c>
      <c r="G2875" s="11">
        <f t="shared" si="1367"/>
        <v>890.57563146674806</v>
      </c>
      <c r="H2875" s="11">
        <f t="shared" si="1368"/>
        <v>732.13221159934426</v>
      </c>
      <c r="I2875" s="24">
        <f t="shared" si="1382"/>
        <v>582.96618773851833</v>
      </c>
      <c r="J2875" s="12">
        <f t="shared" si="1369"/>
        <v>0.1559880067203808</v>
      </c>
      <c r="K2875" s="24">
        <f t="shared" si="1370"/>
        <v>741.11528169361986</v>
      </c>
      <c r="L2875" s="12">
        <f t="shared" si="1383"/>
        <v>0.13297024369365118</v>
      </c>
      <c r="M2875" s="24">
        <f t="shared" si="1384"/>
        <v>890.57563146674806</v>
      </c>
      <c r="N2875" s="12">
        <f t="shared" si="1371"/>
        <v>0.58682385761694233</v>
      </c>
      <c r="O2875" s="24">
        <f t="shared" si="1372"/>
        <v>656.67118585843275</v>
      </c>
      <c r="P2875" s="12">
        <f t="shared" si="1385"/>
        <v>0.20013404573519161</v>
      </c>
      <c r="Q2875" s="24">
        <f t="shared" si="1386"/>
        <v>732.13221159934426</v>
      </c>
      <c r="R2875" s="12">
        <f t="shared" si="1373"/>
        <v>7.3544569087027667E-2</v>
      </c>
      <c r="S2875" s="24">
        <f t="shared" si="1374"/>
        <v>2881.8263236873013</v>
      </c>
      <c r="T2875" s="12">
        <f t="shared" si="1387"/>
        <v>4.7394937847993111E-2</v>
      </c>
      <c r="W2875" s="24">
        <f t="shared" si="1388"/>
        <v>994.50614578083605</v>
      </c>
      <c r="X2875" s="24">
        <f t="shared" si="1389"/>
        <v>650</v>
      </c>
      <c r="Y2875" s="13">
        <f t="shared" si="1375"/>
        <v>0.28785773189007718</v>
      </c>
      <c r="Z2875" s="24">
        <f t="shared" si="1376"/>
        <v>1563.6851978283005</v>
      </c>
      <c r="AA2875" s="24">
        <f t="shared" si="1377"/>
        <v>15237.257577327233</v>
      </c>
      <c r="AB2875" s="24">
        <f t="shared" si="1390"/>
        <v>890.57563146674806</v>
      </c>
      <c r="AC2875" s="24">
        <f t="shared" si="1391"/>
        <v>732.13221159934426</v>
      </c>
      <c r="AE2875" s="14">
        <f t="shared" si="1392"/>
        <v>238.08333333333334</v>
      </c>
      <c r="AF2875" s="24">
        <f t="shared" si="1396"/>
        <v>500</v>
      </c>
      <c r="AG2875" s="3">
        <f t="shared" si="1393"/>
        <v>-1</v>
      </c>
      <c r="AH2875" s="3">
        <f>IF(AC2875&lt;=450,AthetaR30_0,IF(AC2875&gt;=650,AthetaR30_2,(IF(AC2875&lt;=550,AthetaR30_0+(AthetaR30_1-AthetaR30_0)/100*(AC2875-450),AthetaR30_1+(AthetaR30_2-AthetaR30_1)/100*(AC2875-450)))))</f>
        <v>0</v>
      </c>
      <c r="AI2875" s="3">
        <f>IF(AD2875&lt;=450,AthetaR60_0,IF(AD2875&gt;=650,AthetaR60_2,(IF(AD2875&lt;=550,AthetaR60_0+(AthetaR60_1-AthetaR60_0)/100*(AD2875-450),AthetaR60_1+(AthetaR60_2-AthetaR60_1)/100*(AD2875-450)))))</f>
        <v>0.5</v>
      </c>
      <c r="AJ2875" s="3">
        <f>IF(AE2875&lt;=450,AthetaR90_0,IF(AE2875&gt;=650,AthetaR90_2,(IF(AE2875&lt;=550,AthetaR90_0+(AthetaR90_1-AthetaR90_0)/100*(AE2875-450),AthetaR90_1+(AthetaR90_2-AthetaR90_1)/100*(AE2875-450)))))</f>
        <v>1.3</v>
      </c>
      <c r="AK2875" s="3">
        <f>IF(AF2875&lt;=450,AthetaR120_0,IF(AF2875&gt;=650,AthetaR120_2,(IF(AF2875&lt;=550,AthetaR120_0+(AthetaR120_1-AthetaR120_0)/100*(AF2875-450),AthetaR120_1+(AthetaR120_2-AthetaR120_1)/100*(AF2875-450)))))</f>
        <v>1.54</v>
      </c>
      <c r="AL2875" s="24">
        <f t="shared" si="1394"/>
        <v>890.57563146674806</v>
      </c>
      <c r="AM2875" s="14">
        <f t="shared" si="1395"/>
        <v>695.92782378334516</v>
      </c>
    </row>
    <row r="2876" spans="2:39" x14ac:dyDescent="0.25">
      <c r="B2876" s="3">
        <f t="shared" si="1378"/>
        <v>14290</v>
      </c>
      <c r="C2876" s="14">
        <f t="shared" si="1379"/>
        <v>238.16666666666666</v>
      </c>
      <c r="D2876" s="11">
        <f t="shared" si="1380"/>
        <v>1151.6686004303183</v>
      </c>
      <c r="E2876" s="11">
        <f t="shared" si="1366"/>
        <v>1057.2673520426201</v>
      </c>
      <c r="F2876" s="11">
        <f t="shared" si="1381"/>
        <v>583.09915798221198</v>
      </c>
      <c r="G2876" s="11">
        <f t="shared" si="1367"/>
        <v>890.7757655124833</v>
      </c>
      <c r="H2876" s="11">
        <f t="shared" si="1368"/>
        <v>732.17960653719229</v>
      </c>
      <c r="I2876" s="24">
        <f t="shared" si="1382"/>
        <v>583.09915798221198</v>
      </c>
      <c r="J2876" s="12">
        <f t="shared" si="1369"/>
        <v>0.1559581706520077</v>
      </c>
      <c r="K2876" s="24">
        <f t="shared" si="1370"/>
        <v>741.2570630836201</v>
      </c>
      <c r="L2876" s="12">
        <f t="shared" si="1383"/>
        <v>0.13292741253525125</v>
      </c>
      <c r="M2876" s="24">
        <f t="shared" si="1384"/>
        <v>890.7757655124833</v>
      </c>
      <c r="N2876" s="12">
        <f t="shared" si="1371"/>
        <v>0.58694888453249361</v>
      </c>
      <c r="O2876" s="24">
        <f t="shared" si="1372"/>
        <v>656.53130728456892</v>
      </c>
      <c r="P2876" s="12">
        <f t="shared" si="1385"/>
        <v>0.20005561366426866</v>
      </c>
      <c r="Q2876" s="24">
        <f t="shared" si="1386"/>
        <v>732.17960653719229</v>
      </c>
      <c r="R2876" s="12">
        <f t="shared" si="1373"/>
        <v>7.3086967554590737E-2</v>
      </c>
      <c r="S2876" s="24">
        <f t="shared" si="1374"/>
        <v>2899.8695971471197</v>
      </c>
      <c r="T2876" s="12">
        <f t="shared" si="1387"/>
        <v>4.7107823398087979E-2</v>
      </c>
      <c r="W2876" s="24">
        <f t="shared" si="1388"/>
        <v>994.79400351272614</v>
      </c>
      <c r="X2876" s="24">
        <f t="shared" si="1389"/>
        <v>650</v>
      </c>
      <c r="Y2876" s="13">
        <f t="shared" si="1375"/>
        <v>0.28766758347100863</v>
      </c>
      <c r="Z2876" s="24">
        <f t="shared" si="1376"/>
        <v>1561.8337132473498</v>
      </c>
      <c r="AA2876" s="24">
        <f t="shared" si="1377"/>
        <v>15228.010966030819</v>
      </c>
      <c r="AB2876" s="24">
        <f t="shared" si="1390"/>
        <v>890.7757655124833</v>
      </c>
      <c r="AC2876" s="24">
        <f t="shared" si="1391"/>
        <v>732.17960653719229</v>
      </c>
      <c r="AE2876" s="14">
        <f t="shared" si="1392"/>
        <v>238.16666666666666</v>
      </c>
      <c r="AF2876" s="24">
        <f t="shared" si="1396"/>
        <v>500</v>
      </c>
      <c r="AG2876" s="3">
        <f t="shared" si="1393"/>
        <v>-1</v>
      </c>
      <c r="AH2876" s="3">
        <f>IF(AC2876&lt;=450,AthetaR30_0,IF(AC2876&gt;=650,AthetaR30_2,(IF(AC2876&lt;=550,AthetaR30_0+(AthetaR30_1-AthetaR30_0)/100*(AC2876-450),AthetaR30_1+(AthetaR30_2-AthetaR30_1)/100*(AC2876-450)))))</f>
        <v>0</v>
      </c>
      <c r="AI2876" s="3">
        <f>IF(AD2876&lt;=450,AthetaR60_0,IF(AD2876&gt;=650,AthetaR60_2,(IF(AD2876&lt;=550,AthetaR60_0+(AthetaR60_1-AthetaR60_0)/100*(AD2876-450),AthetaR60_1+(AthetaR60_2-AthetaR60_1)/100*(AD2876-450)))))</f>
        <v>0.5</v>
      </c>
      <c r="AJ2876" s="3">
        <f>IF(AE2876&lt;=450,AthetaR90_0,IF(AE2876&gt;=650,AthetaR90_2,(IF(AE2876&lt;=550,AthetaR90_0+(AthetaR90_1-AthetaR90_0)/100*(AE2876-450),AthetaR90_1+(AthetaR90_2-AthetaR90_1)/100*(AE2876-450)))))</f>
        <v>1.3</v>
      </c>
      <c r="AK2876" s="3">
        <f>IF(AF2876&lt;=450,AthetaR120_0,IF(AF2876&gt;=650,AthetaR120_2,(IF(AF2876&lt;=550,AthetaR120_0+(AthetaR120_1-AthetaR120_0)/100*(AF2876-450),AthetaR120_1+(AthetaR120_2-AthetaR120_1)/100*(AF2876-450)))))</f>
        <v>1.54</v>
      </c>
      <c r="AL2876" s="24">
        <f t="shared" si="1394"/>
        <v>890.7757655124833</v>
      </c>
      <c r="AM2876" s="14">
        <f t="shared" si="1395"/>
        <v>695.95179865630132</v>
      </c>
    </row>
    <row r="2877" spans="2:39" x14ac:dyDescent="0.25">
      <c r="B2877" s="3">
        <f t="shared" si="1378"/>
        <v>14295</v>
      </c>
      <c r="C2877" s="14">
        <f t="shared" si="1379"/>
        <v>238.25</v>
      </c>
      <c r="D2877" s="11">
        <f t="shared" si="1380"/>
        <v>1151.7209891008717</v>
      </c>
      <c r="E2877" s="11">
        <f t="shared" si="1366"/>
        <v>1057.4811503912722</v>
      </c>
      <c r="F2877" s="11">
        <f t="shared" si="1381"/>
        <v>583.23208539474717</v>
      </c>
      <c r="G2877" s="11">
        <f t="shared" si="1367"/>
        <v>890.97582112614759</v>
      </c>
      <c r="H2877" s="11">
        <f t="shared" si="1368"/>
        <v>732.22671436059034</v>
      </c>
      <c r="I2877" s="24">
        <f t="shared" si="1382"/>
        <v>583.23208539474717</v>
      </c>
      <c r="J2877" s="12">
        <f t="shared" si="1369"/>
        <v>0.15592833929477115</v>
      </c>
      <c r="K2877" s="24">
        <f t="shared" si="1370"/>
        <v>741.39887633163494</v>
      </c>
      <c r="L2877" s="12">
        <f t="shared" si="1383"/>
        <v>0.13288459707589853</v>
      </c>
      <c r="M2877" s="24">
        <f t="shared" si="1384"/>
        <v>890.97582112614759</v>
      </c>
      <c r="N2877" s="12">
        <f t="shared" si="1371"/>
        <v>0.58707360286615851</v>
      </c>
      <c r="O2877" s="24">
        <f t="shared" si="1372"/>
        <v>656.39183330678566</v>
      </c>
      <c r="P2877" s="12">
        <f t="shared" si="1385"/>
        <v>0.19997709701132563</v>
      </c>
      <c r="Q2877" s="24">
        <f t="shared" si="1386"/>
        <v>732.22671436059034</v>
      </c>
      <c r="R2877" s="12">
        <f t="shared" si="1373"/>
        <v>7.2630438932849289E-2</v>
      </c>
      <c r="S2877" s="24">
        <f t="shared" si="1374"/>
        <v>2918.0971266769843</v>
      </c>
      <c r="T2877" s="12">
        <f t="shared" si="1387"/>
        <v>4.6821319063816869E-2</v>
      </c>
      <c r="W2877" s="24">
        <f t="shared" si="1388"/>
        <v>995.08167109619717</v>
      </c>
      <c r="X2877" s="24">
        <f t="shared" si="1389"/>
        <v>650</v>
      </c>
      <c r="Y2877" s="13">
        <f t="shared" si="1375"/>
        <v>0.28747795604837389</v>
      </c>
      <c r="Z2877" s="24">
        <f t="shared" si="1376"/>
        <v>1559.9869823768756</v>
      </c>
      <c r="AA2877" s="24">
        <f t="shared" si="1377"/>
        <v>15218.790009209291</v>
      </c>
      <c r="AB2877" s="24">
        <f t="shared" si="1390"/>
        <v>890.97582112614759</v>
      </c>
      <c r="AC2877" s="24">
        <f t="shared" si="1391"/>
        <v>732.22671436059034</v>
      </c>
      <c r="AE2877" s="14">
        <f t="shared" si="1392"/>
        <v>238.25</v>
      </c>
      <c r="AF2877" s="24">
        <f t="shared" si="1396"/>
        <v>500</v>
      </c>
      <c r="AG2877" s="3">
        <f t="shared" si="1393"/>
        <v>-1</v>
      </c>
      <c r="AH2877" s="3">
        <f>IF(AC2877&lt;=450,AthetaR30_0,IF(AC2877&gt;=650,AthetaR30_2,(IF(AC2877&lt;=550,AthetaR30_0+(AthetaR30_1-AthetaR30_0)/100*(AC2877-450),AthetaR30_1+(AthetaR30_2-AthetaR30_1)/100*(AC2877-450)))))</f>
        <v>0</v>
      </c>
      <c r="AI2877" s="3">
        <f>IF(AD2877&lt;=450,AthetaR60_0,IF(AD2877&gt;=650,AthetaR60_2,(IF(AD2877&lt;=550,AthetaR60_0+(AthetaR60_1-AthetaR60_0)/100*(AD2877-450),AthetaR60_1+(AthetaR60_2-AthetaR60_1)/100*(AD2877-450)))))</f>
        <v>0.5</v>
      </c>
      <c r="AJ2877" s="3">
        <f>IF(AE2877&lt;=450,AthetaR90_0,IF(AE2877&gt;=650,AthetaR90_2,(IF(AE2877&lt;=550,AthetaR90_0+(AthetaR90_1-AthetaR90_0)/100*(AE2877-450),AthetaR90_1+(AthetaR90_2-AthetaR90_1)/100*(AE2877-450)))))</f>
        <v>1.3</v>
      </c>
      <c r="AK2877" s="3">
        <f>IF(AF2877&lt;=450,AthetaR120_0,IF(AF2877&gt;=650,AthetaR120_2,(IF(AF2877&lt;=550,AthetaR120_0+(AthetaR120_1-AthetaR120_0)/100*(AF2877-450),AthetaR120_1+(AthetaR120_2-AthetaR120_1)/100*(AF2877-450)))))</f>
        <v>1.54</v>
      </c>
      <c r="AL2877" s="24">
        <f t="shared" si="1394"/>
        <v>890.97582112614759</v>
      </c>
      <c r="AM2877" s="14">
        <f t="shared" si="1395"/>
        <v>695.9755118238985</v>
      </c>
    </row>
    <row r="2878" spans="2:39" x14ac:dyDescent="0.25">
      <c r="B2878" s="3">
        <f t="shared" si="1378"/>
        <v>14300</v>
      </c>
      <c r="C2878" s="14">
        <f t="shared" si="1379"/>
        <v>238.33333333333334</v>
      </c>
      <c r="D2878" s="11">
        <f t="shared" si="1380"/>
        <v>1151.7733594601107</v>
      </c>
      <c r="E2878" s="11">
        <f t="shared" si="1366"/>
        <v>1057.6949487399243</v>
      </c>
      <c r="F2878" s="11">
        <f t="shared" si="1381"/>
        <v>583.36496999182305</v>
      </c>
      <c r="G2878" s="11">
        <f t="shared" si="1367"/>
        <v>891.17579822315895</v>
      </c>
      <c r="H2878" s="11">
        <f t="shared" si="1368"/>
        <v>732.27353567965417</v>
      </c>
      <c r="I2878" s="24">
        <f t="shared" si="1382"/>
        <v>583.36496999182305</v>
      </c>
      <c r="J2878" s="12">
        <f t="shared" si="1369"/>
        <v>0.15589851265546764</v>
      </c>
      <c r="K2878" s="24">
        <f t="shared" si="1370"/>
        <v>741.54072141076836</v>
      </c>
      <c r="L2878" s="12">
        <f t="shared" si="1383"/>
        <v>0.13284179731639428</v>
      </c>
      <c r="M2878" s="24">
        <f t="shared" si="1384"/>
        <v>891.17579822315895</v>
      </c>
      <c r="N2878" s="12">
        <f t="shared" si="1371"/>
        <v>0.58719801367774116</v>
      </c>
      <c r="O2878" s="24">
        <f t="shared" si="1372"/>
        <v>656.25276226295409</v>
      </c>
      <c r="P2878" s="12">
        <f t="shared" si="1385"/>
        <v>0.1998984963513061</v>
      </c>
      <c r="Q2878" s="24">
        <f t="shared" si="1386"/>
        <v>732.27353567965417</v>
      </c>
      <c r="R2878" s="12">
        <f t="shared" si="1373"/>
        <v>7.2174998855378758E-2</v>
      </c>
      <c r="S2878" s="24">
        <f t="shared" si="1374"/>
        <v>2936.5109597565429</v>
      </c>
      <c r="T2878" s="12">
        <f t="shared" si="1387"/>
        <v>4.6535434662042859E-2</v>
      </c>
      <c r="W2878" s="24">
        <f t="shared" si="1388"/>
        <v>995.36914905224558</v>
      </c>
      <c r="X2878" s="24">
        <f t="shared" si="1389"/>
        <v>650</v>
      </c>
      <c r="Y2878" s="13">
        <f t="shared" si="1375"/>
        <v>0.28728884868547716</v>
      </c>
      <c r="Z2878" s="24">
        <f t="shared" si="1376"/>
        <v>1558.144992191967</v>
      </c>
      <c r="AA2878" s="24">
        <f t="shared" si="1377"/>
        <v>15209.594665216908</v>
      </c>
      <c r="AB2878" s="24">
        <f t="shared" si="1390"/>
        <v>891.17579822315895</v>
      </c>
      <c r="AC2878" s="24">
        <f t="shared" si="1391"/>
        <v>732.27353567965417</v>
      </c>
      <c r="AE2878" s="14">
        <f t="shared" si="1392"/>
        <v>238.33333333333334</v>
      </c>
      <c r="AF2878" s="24">
        <f t="shared" si="1396"/>
        <v>500</v>
      </c>
      <c r="AG2878" s="3">
        <f t="shared" si="1393"/>
        <v>-1</v>
      </c>
      <c r="AH2878" s="3">
        <f>IF(AC2878&lt;=450,AthetaR30_0,IF(AC2878&gt;=650,AthetaR30_2,(IF(AC2878&lt;=550,AthetaR30_0+(AthetaR30_1-AthetaR30_0)/100*(AC2878-450),AthetaR30_1+(AthetaR30_2-AthetaR30_1)/100*(AC2878-450)))))</f>
        <v>0</v>
      </c>
      <c r="AI2878" s="3">
        <f>IF(AD2878&lt;=450,AthetaR60_0,IF(AD2878&gt;=650,AthetaR60_2,(IF(AD2878&lt;=550,AthetaR60_0+(AthetaR60_1-AthetaR60_0)/100*(AD2878-450),AthetaR60_1+(AthetaR60_2-AthetaR60_1)/100*(AD2878-450)))))</f>
        <v>0.5</v>
      </c>
      <c r="AJ2878" s="3">
        <f>IF(AE2878&lt;=450,AthetaR90_0,IF(AE2878&gt;=650,AthetaR90_2,(IF(AE2878&lt;=550,AthetaR90_0+(AthetaR90_1-AthetaR90_0)/100*(AE2878-450),AthetaR90_1+(AthetaR90_2-AthetaR90_1)/100*(AE2878-450)))))</f>
        <v>1.3</v>
      </c>
      <c r="AK2878" s="3">
        <f>IF(AF2878&lt;=450,AthetaR120_0,IF(AF2878&gt;=650,AthetaR120_2,(IF(AF2878&lt;=550,AthetaR120_0+(AthetaR120_1-AthetaR120_0)/100*(AF2878-450),AthetaR120_1+(AthetaR120_2-AthetaR120_1)/100*(AF2878-450)))))</f>
        <v>1.54</v>
      </c>
      <c r="AL2878" s="24">
        <f t="shared" si="1394"/>
        <v>891.17579822315895</v>
      </c>
      <c r="AM2878" s="14">
        <f t="shared" si="1395"/>
        <v>695.99896385534316</v>
      </c>
    </row>
    <row r="2879" spans="2:39" x14ac:dyDescent="0.25">
      <c r="B2879" s="3">
        <f t="shared" si="1378"/>
        <v>14305</v>
      </c>
      <c r="C2879" s="14">
        <f t="shared" si="1379"/>
        <v>238.41666666666666</v>
      </c>
      <c r="D2879" s="11">
        <f t="shared" si="1380"/>
        <v>1151.8257115208307</v>
      </c>
      <c r="E2879" s="11">
        <f t="shared" si="1366"/>
        <v>1057.9087470885763</v>
      </c>
      <c r="F2879" s="11">
        <f t="shared" si="1381"/>
        <v>583.4978117891394</v>
      </c>
      <c r="G2879" s="11">
        <f t="shared" si="1367"/>
        <v>891.3756967195103</v>
      </c>
      <c r="H2879" s="11">
        <f t="shared" si="1368"/>
        <v>732.32007111431619</v>
      </c>
      <c r="I2879" s="24">
        <f t="shared" si="1382"/>
        <v>583.4978117891394</v>
      </c>
      <c r="J2879" s="12">
        <f t="shared" si="1369"/>
        <v>0.15586869074088261</v>
      </c>
      <c r="K2879" s="24">
        <f t="shared" si="1370"/>
        <v>741.68259829412523</v>
      </c>
      <c r="L2879" s="12">
        <f t="shared" si="1383"/>
        <v>0.13279901325753668</v>
      </c>
      <c r="M2879" s="24">
        <f t="shared" si="1384"/>
        <v>891.3756967195103</v>
      </c>
      <c r="N2879" s="12">
        <f t="shared" si="1371"/>
        <v>0.58732211802247991</v>
      </c>
      <c r="O2879" s="24">
        <f t="shared" si="1372"/>
        <v>656.11409249972803</v>
      </c>
      <c r="P2879" s="12">
        <f t="shared" si="1385"/>
        <v>0.19981981225650747</v>
      </c>
      <c r="Q2879" s="24">
        <f t="shared" si="1386"/>
        <v>732.32007111431619</v>
      </c>
      <c r="R2879" s="12">
        <f t="shared" si="1373"/>
        <v>7.1720662857865491E-2</v>
      </c>
      <c r="S2879" s="24">
        <f t="shared" si="1374"/>
        <v>2955.1131670277396</v>
      </c>
      <c r="T2879" s="12">
        <f t="shared" si="1387"/>
        <v>4.6250179962364101E-2</v>
      </c>
      <c r="W2879" s="24">
        <f t="shared" si="1388"/>
        <v>995.656437900931</v>
      </c>
      <c r="X2879" s="24">
        <f t="shared" si="1389"/>
        <v>650</v>
      </c>
      <c r="Y2879" s="13">
        <f t="shared" si="1375"/>
        <v>0.28710026044448061</v>
      </c>
      <c r="Z2879" s="24">
        <f t="shared" si="1376"/>
        <v>1556.3077296911331</v>
      </c>
      <c r="AA2879" s="24">
        <f t="shared" si="1377"/>
        <v>15200.424892317838</v>
      </c>
      <c r="AB2879" s="24">
        <f t="shared" si="1390"/>
        <v>891.3756967195103</v>
      </c>
      <c r="AC2879" s="24">
        <f t="shared" si="1391"/>
        <v>732.32007111431619</v>
      </c>
      <c r="AE2879" s="14">
        <f t="shared" si="1392"/>
        <v>238.41666666666666</v>
      </c>
      <c r="AF2879" s="24">
        <f t="shared" si="1396"/>
        <v>500</v>
      </c>
      <c r="AG2879" s="3">
        <f t="shared" si="1393"/>
        <v>-1</v>
      </c>
      <c r="AH2879" s="3">
        <f>IF(AC2879&lt;=450,AthetaR30_0,IF(AC2879&gt;=650,AthetaR30_2,(IF(AC2879&lt;=550,AthetaR30_0+(AthetaR30_1-AthetaR30_0)/100*(AC2879-450),AthetaR30_1+(AthetaR30_2-AthetaR30_1)/100*(AC2879-450)))))</f>
        <v>0</v>
      </c>
      <c r="AI2879" s="3">
        <f>IF(AD2879&lt;=450,AthetaR60_0,IF(AD2879&gt;=650,AthetaR60_2,(IF(AD2879&lt;=550,AthetaR60_0+(AthetaR60_1-AthetaR60_0)/100*(AD2879-450),AthetaR60_1+(AthetaR60_2-AthetaR60_1)/100*(AD2879-450)))))</f>
        <v>0.5</v>
      </c>
      <c r="AJ2879" s="3">
        <f>IF(AE2879&lt;=450,AthetaR90_0,IF(AE2879&gt;=650,AthetaR90_2,(IF(AE2879&lt;=550,AthetaR90_0+(AthetaR90_1-AthetaR90_0)/100*(AE2879-450),AthetaR90_1+(AthetaR90_2-AthetaR90_1)/100*(AE2879-450)))))</f>
        <v>1.3</v>
      </c>
      <c r="AK2879" s="3">
        <f>IF(AF2879&lt;=450,AthetaR120_0,IF(AF2879&gt;=650,AthetaR120_2,(IF(AF2879&lt;=550,AthetaR120_0+(AthetaR120_1-AthetaR120_0)/100*(AF2879-450),AthetaR120_1+(AthetaR120_2-AthetaR120_1)/100*(AF2879-450)))))</f>
        <v>1.54</v>
      </c>
      <c r="AL2879" s="24">
        <f t="shared" si="1394"/>
        <v>891.3756967195103</v>
      </c>
      <c r="AM2879" s="14">
        <f t="shared" si="1395"/>
        <v>696.0221553291284</v>
      </c>
    </row>
    <row r="2880" spans="2:39" x14ac:dyDescent="0.25">
      <c r="B2880" s="3">
        <f t="shared" si="1378"/>
        <v>14310</v>
      </c>
      <c r="C2880" s="14">
        <f t="shared" si="1379"/>
        <v>238.5</v>
      </c>
      <c r="D2880" s="11">
        <f t="shared" si="1380"/>
        <v>1151.8780452958151</v>
      </c>
      <c r="E2880" s="11">
        <f t="shared" si="1366"/>
        <v>1058.1225454372284</v>
      </c>
      <c r="F2880" s="11">
        <f t="shared" si="1381"/>
        <v>583.63061080239697</v>
      </c>
      <c r="G2880" s="11">
        <f t="shared" si="1367"/>
        <v>891.57551653176677</v>
      </c>
      <c r="H2880" s="11">
        <f t="shared" si="1368"/>
        <v>732.36632129427858</v>
      </c>
      <c r="I2880" s="24">
        <f t="shared" si="1382"/>
        <v>583.63061080239697</v>
      </c>
      <c r="J2880" s="12">
        <f t="shared" si="1369"/>
        <v>0.15583887355779064</v>
      </c>
      <c r="K2880" s="24">
        <f t="shared" si="1370"/>
        <v>741.8245069548118</v>
      </c>
      <c r="L2880" s="12">
        <f t="shared" si="1383"/>
        <v>0.13275624490008514</v>
      </c>
      <c r="M2880" s="24">
        <f t="shared" si="1384"/>
        <v>891.57551653176677</v>
      </c>
      <c r="N2880" s="12">
        <f t="shared" si="1371"/>
        <v>0.58744591695106796</v>
      </c>
      <c r="O2880" s="24">
        <f t="shared" si="1372"/>
        <v>655.97582237248889</v>
      </c>
      <c r="P2880" s="12">
        <f t="shared" si="1385"/>
        <v>0.19974104529645775</v>
      </c>
      <c r="Q2880" s="24">
        <f t="shared" si="1386"/>
        <v>732.36632129427858</v>
      </c>
      <c r="R2880" s="12">
        <f t="shared" si="1373"/>
        <v>7.1267446375269633E-2</v>
      </c>
      <c r="S2880" s="24">
        <f t="shared" si="1374"/>
        <v>2973.9058425528415</v>
      </c>
      <c r="T2880" s="12">
        <f t="shared" si="1387"/>
        <v>4.5965564685250669E-2</v>
      </c>
      <c r="W2880" s="24">
        <f t="shared" si="1388"/>
        <v>995.9435381613755</v>
      </c>
      <c r="X2880" s="24">
        <f t="shared" si="1389"/>
        <v>650</v>
      </c>
      <c r="Y2880" s="13">
        <f t="shared" si="1375"/>
        <v>0.28691219038642063</v>
      </c>
      <c r="Z2880" s="24">
        <f t="shared" si="1376"/>
        <v>1554.4751818963221</v>
      </c>
      <c r="AA2880" s="24">
        <f t="shared" si="1377"/>
        <v>15191.28064868711</v>
      </c>
      <c r="AB2880" s="24">
        <f t="shared" si="1390"/>
        <v>891.57551653176677</v>
      </c>
      <c r="AC2880" s="24">
        <f t="shared" si="1391"/>
        <v>732.36632129427858</v>
      </c>
      <c r="AE2880" s="14">
        <f t="shared" si="1392"/>
        <v>238.5</v>
      </c>
      <c r="AF2880" s="24">
        <f t="shared" si="1396"/>
        <v>500</v>
      </c>
      <c r="AG2880" s="3">
        <f t="shared" si="1393"/>
        <v>-1</v>
      </c>
      <c r="AH2880" s="3">
        <f>IF(AC2880&lt;=450,AthetaR30_0,IF(AC2880&gt;=650,AthetaR30_2,(IF(AC2880&lt;=550,AthetaR30_0+(AthetaR30_1-AthetaR30_0)/100*(AC2880-450),AthetaR30_1+(AthetaR30_2-AthetaR30_1)/100*(AC2880-450)))))</f>
        <v>0</v>
      </c>
      <c r="AI2880" s="3">
        <f>IF(AD2880&lt;=450,AthetaR60_0,IF(AD2880&gt;=650,AthetaR60_2,(IF(AD2880&lt;=550,AthetaR60_0+(AthetaR60_1-AthetaR60_0)/100*(AD2880-450),AthetaR60_1+(AthetaR60_2-AthetaR60_1)/100*(AD2880-450)))))</f>
        <v>0.5</v>
      </c>
      <c r="AJ2880" s="3">
        <f>IF(AE2880&lt;=450,AthetaR90_0,IF(AE2880&gt;=650,AthetaR90_2,(IF(AE2880&lt;=550,AthetaR90_0+(AthetaR90_1-AthetaR90_0)/100*(AE2880-450),AthetaR90_1+(AthetaR90_2-AthetaR90_1)/100*(AE2880-450)))))</f>
        <v>1.3</v>
      </c>
      <c r="AK2880" s="3">
        <f>IF(AF2880&lt;=450,AthetaR120_0,IF(AF2880&gt;=650,AthetaR120_2,(IF(AF2880&lt;=550,AthetaR120_0+(AthetaR120_1-AthetaR120_0)/100*(AF2880-450),AthetaR120_1+(AthetaR120_2-AthetaR120_1)/100*(AF2880-450)))))</f>
        <v>1.54</v>
      </c>
      <c r="AL2880" s="24">
        <f t="shared" si="1394"/>
        <v>891.57551653176677</v>
      </c>
      <c r="AM2880" s="14">
        <f t="shared" si="1395"/>
        <v>696.04508683298707</v>
      </c>
    </row>
    <row r="2881" spans="2:39" x14ac:dyDescent="0.25">
      <c r="B2881" s="3">
        <f t="shared" si="1378"/>
        <v>14315</v>
      </c>
      <c r="C2881" s="14">
        <f t="shared" si="1379"/>
        <v>238.58333333333334</v>
      </c>
      <c r="D2881" s="11">
        <f t="shared" si="1380"/>
        <v>1151.9303607978327</v>
      </c>
      <c r="E2881" s="11">
        <f t="shared" si="1366"/>
        <v>1058.3363437858807</v>
      </c>
      <c r="F2881" s="11">
        <f t="shared" si="1381"/>
        <v>583.76336704729704</v>
      </c>
      <c r="G2881" s="11">
        <f t="shared" si="1367"/>
        <v>891.77525757706326</v>
      </c>
      <c r="H2881" s="11">
        <f t="shared" si="1368"/>
        <v>732.41228685896385</v>
      </c>
      <c r="I2881" s="24">
        <f t="shared" si="1382"/>
        <v>583.76336704729704</v>
      </c>
      <c r="J2881" s="12">
        <f t="shared" si="1369"/>
        <v>0.15580906111295528</v>
      </c>
      <c r="K2881" s="24">
        <f t="shared" si="1370"/>
        <v>741.96644736593498</v>
      </c>
      <c r="L2881" s="12">
        <f t="shared" si="1383"/>
        <v>0.13271349224481371</v>
      </c>
      <c r="M2881" s="24">
        <f t="shared" si="1384"/>
        <v>891.77525757706326</v>
      </c>
      <c r="N2881" s="12">
        <f t="shared" si="1371"/>
        <v>0.58756941150967779</v>
      </c>
      <c r="O2881" s="24">
        <f t="shared" si="1372"/>
        <v>655.83795024528865</v>
      </c>
      <c r="P2881" s="12">
        <f t="shared" si="1385"/>
        <v>0.19966219603813418</v>
      </c>
      <c r="Q2881" s="24">
        <f t="shared" si="1386"/>
        <v>732.41228685896385</v>
      </c>
      <c r="R2881" s="12">
        <f t="shared" si="1373"/>
        <v>7.0815364739018713E-2</v>
      </c>
      <c r="S2881" s="24">
        <f t="shared" si="1374"/>
        <v>2992.8911040750022</v>
      </c>
      <c r="T2881" s="12">
        <f t="shared" si="1387"/>
        <v>4.5681598500236224E-2</v>
      </c>
      <c r="W2881" s="24">
        <f t="shared" si="1388"/>
        <v>996.23045035176187</v>
      </c>
      <c r="X2881" s="24">
        <f t="shared" si="1389"/>
        <v>650</v>
      </c>
      <c r="Y2881" s="13">
        <f t="shared" si="1375"/>
        <v>0.28672463757122768</v>
      </c>
      <c r="Z2881" s="24">
        <f t="shared" si="1376"/>
        <v>1552.6473358529699</v>
      </c>
      <c r="AA2881" s="24">
        <f t="shared" si="1377"/>
        <v>15182.161892411719</v>
      </c>
      <c r="AB2881" s="24">
        <f t="shared" si="1390"/>
        <v>891.77525757706326</v>
      </c>
      <c r="AC2881" s="24">
        <f t="shared" si="1391"/>
        <v>732.41228685896385</v>
      </c>
      <c r="AE2881" s="14">
        <f t="shared" si="1392"/>
        <v>238.58333333333334</v>
      </c>
      <c r="AF2881" s="24">
        <f t="shared" si="1396"/>
        <v>500</v>
      </c>
      <c r="AG2881" s="3">
        <f t="shared" si="1393"/>
        <v>-1</v>
      </c>
      <c r="AH2881" s="3">
        <f>IF(AC2881&lt;=450,AthetaR30_0,IF(AC2881&gt;=650,AthetaR30_2,(IF(AC2881&lt;=550,AthetaR30_0+(AthetaR30_1-AthetaR30_0)/100*(AC2881-450),AthetaR30_1+(AthetaR30_2-AthetaR30_1)/100*(AC2881-450)))))</f>
        <v>0</v>
      </c>
      <c r="AI2881" s="3">
        <f>IF(AD2881&lt;=450,AthetaR60_0,IF(AD2881&gt;=650,AthetaR60_2,(IF(AD2881&lt;=550,AthetaR60_0+(AthetaR60_1-AthetaR60_0)/100*(AD2881-450),AthetaR60_1+(AthetaR60_2-AthetaR60_1)/100*(AD2881-450)))))</f>
        <v>0.5</v>
      </c>
      <c r="AJ2881" s="3">
        <f>IF(AE2881&lt;=450,AthetaR90_0,IF(AE2881&gt;=650,AthetaR90_2,(IF(AE2881&lt;=550,AthetaR90_0+(AthetaR90_1-AthetaR90_0)/100*(AE2881-450),AthetaR90_1+(AthetaR90_2-AthetaR90_1)/100*(AE2881-450)))))</f>
        <v>1.3</v>
      </c>
      <c r="AK2881" s="3">
        <f>IF(AF2881&lt;=450,AthetaR120_0,IF(AF2881&gt;=650,AthetaR120_2,(IF(AF2881&lt;=550,AthetaR120_0+(AthetaR120_1-AthetaR120_0)/100*(AF2881-450),AthetaR120_1+(AthetaR120_2-AthetaR120_1)/100*(AF2881-450)))))</f>
        <v>1.54</v>
      </c>
      <c r="AL2881" s="24">
        <f t="shared" si="1394"/>
        <v>891.77525757706326</v>
      </c>
      <c r="AM2881" s="14">
        <f t="shared" si="1395"/>
        <v>696.06775896384511</v>
      </c>
    </row>
    <row r="2882" spans="2:39" x14ac:dyDescent="0.25">
      <c r="B2882" s="3">
        <f t="shared" si="1378"/>
        <v>14320</v>
      </c>
      <c r="C2882" s="14">
        <f t="shared" si="1379"/>
        <v>238.66666666666666</v>
      </c>
      <c r="D2882" s="11">
        <f t="shared" si="1380"/>
        <v>1151.9826580396398</v>
      </c>
      <c r="E2882" s="11">
        <f t="shared" si="1366"/>
        <v>1058.5501421345325</v>
      </c>
      <c r="F2882" s="11">
        <f t="shared" si="1381"/>
        <v>583.8960805395418</v>
      </c>
      <c r="G2882" s="11">
        <f t="shared" si="1367"/>
        <v>891.97491977310142</v>
      </c>
      <c r="H2882" s="11">
        <f t="shared" si="1368"/>
        <v>732.45796845746406</v>
      </c>
      <c r="I2882" s="24">
        <f t="shared" si="1382"/>
        <v>583.8960805395418</v>
      </c>
      <c r="J2882" s="12">
        <f t="shared" si="1369"/>
        <v>0.15577925341312909</v>
      </c>
      <c r="K2882" s="24">
        <f t="shared" si="1370"/>
        <v>742.10841950060387</v>
      </c>
      <c r="L2882" s="12">
        <f t="shared" si="1383"/>
        <v>0.13267075529245409</v>
      </c>
      <c r="M2882" s="24">
        <f t="shared" si="1384"/>
        <v>891.97491977310142</v>
      </c>
      <c r="N2882" s="12">
        <f t="shared" si="1371"/>
        <v>0.58769260273998358</v>
      </c>
      <c r="O2882" s="24">
        <f t="shared" si="1372"/>
        <v>655.70047449079505</v>
      </c>
      <c r="P2882" s="12">
        <f t="shared" si="1385"/>
        <v>0.19958326504575843</v>
      </c>
      <c r="Q2882" s="24">
        <f t="shared" si="1386"/>
        <v>732.45796845746406</v>
      </c>
      <c r="R2882" s="12">
        <f t="shared" si="1373"/>
        <v>7.0364433174220808E-2</v>
      </c>
      <c r="S2882" s="24">
        <f t="shared" si="1374"/>
        <v>3012.0710932818888</v>
      </c>
      <c r="T2882" s="12">
        <f t="shared" si="1387"/>
        <v>4.5398291024066811E-2</v>
      </c>
      <c r="W2882" s="24">
        <f t="shared" si="1388"/>
        <v>996.51717498933306</v>
      </c>
      <c r="X2882" s="24">
        <f t="shared" si="1389"/>
        <v>650</v>
      </c>
      <c r="Y2882" s="13">
        <f t="shared" si="1375"/>
        <v>0.28653760105773934</v>
      </c>
      <c r="Z2882" s="24">
        <f t="shared" si="1376"/>
        <v>1550.8241786299864</v>
      </c>
      <c r="AA2882" s="24">
        <f t="shared" si="1377"/>
        <v>15173.068581491396</v>
      </c>
      <c r="AB2882" s="24">
        <f t="shared" si="1390"/>
        <v>891.97491977310142</v>
      </c>
      <c r="AC2882" s="24">
        <f t="shared" si="1391"/>
        <v>732.45796845746406</v>
      </c>
      <c r="AE2882" s="14">
        <f t="shared" si="1392"/>
        <v>238.66666666666666</v>
      </c>
      <c r="AF2882" s="24">
        <f t="shared" si="1396"/>
        <v>500</v>
      </c>
      <c r="AG2882" s="3">
        <f t="shared" si="1393"/>
        <v>-1</v>
      </c>
      <c r="AH2882" s="3">
        <f>IF(AC2882&lt;=450,AthetaR30_0,IF(AC2882&gt;=650,AthetaR30_2,(IF(AC2882&lt;=550,AthetaR30_0+(AthetaR30_1-AthetaR30_0)/100*(AC2882-450),AthetaR30_1+(AthetaR30_2-AthetaR30_1)/100*(AC2882-450)))))</f>
        <v>0</v>
      </c>
      <c r="AI2882" s="3">
        <f>IF(AD2882&lt;=450,AthetaR60_0,IF(AD2882&gt;=650,AthetaR60_2,(IF(AD2882&lt;=550,AthetaR60_0+(AthetaR60_1-AthetaR60_0)/100*(AD2882-450),AthetaR60_1+(AthetaR60_2-AthetaR60_1)/100*(AD2882-450)))))</f>
        <v>0.5</v>
      </c>
      <c r="AJ2882" s="3">
        <f>IF(AE2882&lt;=450,AthetaR90_0,IF(AE2882&gt;=650,AthetaR90_2,(IF(AE2882&lt;=550,AthetaR90_0+(AthetaR90_1-AthetaR90_0)/100*(AE2882-450),AthetaR90_1+(AthetaR90_2-AthetaR90_1)/100*(AE2882-450)))))</f>
        <v>1.3</v>
      </c>
      <c r="AK2882" s="3">
        <f>IF(AF2882&lt;=450,AthetaR120_0,IF(AF2882&gt;=650,AthetaR120_2,(IF(AF2882&lt;=550,AthetaR120_0+(AthetaR120_1-AthetaR120_0)/100*(AF2882-450),AthetaR120_1+(AthetaR120_2-AthetaR120_1)/100*(AF2882-450)))))</f>
        <v>1.54</v>
      </c>
      <c r="AL2882" s="24">
        <f t="shared" si="1394"/>
        <v>891.97491977310142</v>
      </c>
      <c r="AM2882" s="14">
        <f t="shared" si="1395"/>
        <v>696.09017232777148</v>
      </c>
    </row>
    <row r="2883" spans="2:39" x14ac:dyDescent="0.25">
      <c r="B2883" s="3">
        <f t="shared" si="1378"/>
        <v>14325</v>
      </c>
      <c r="C2883" s="14">
        <f t="shared" si="1379"/>
        <v>238.75</v>
      </c>
      <c r="D2883" s="11">
        <f t="shared" si="1380"/>
        <v>1152.0349370339793</v>
      </c>
      <c r="E2883" s="11">
        <f t="shared" si="1366"/>
        <v>1058.7639404831848</v>
      </c>
      <c r="F2883" s="11">
        <f t="shared" si="1381"/>
        <v>584.02875129483425</v>
      </c>
      <c r="G2883" s="11">
        <f t="shared" si="1367"/>
        <v>892.17450303814712</v>
      </c>
      <c r="H2883" s="11">
        <f t="shared" si="1368"/>
        <v>732.50336674848813</v>
      </c>
      <c r="I2883" s="24">
        <f t="shared" si="1382"/>
        <v>584.02875129483425</v>
      </c>
      <c r="J2883" s="12">
        <f t="shared" si="1369"/>
        <v>0.15574945046505367</v>
      </c>
      <c r="K2883" s="24">
        <f t="shared" si="1370"/>
        <v>742.25042333192823</v>
      </c>
      <c r="L2883" s="12">
        <f t="shared" si="1383"/>
        <v>0.13262803404373855</v>
      </c>
      <c r="M2883" s="24">
        <f t="shared" si="1384"/>
        <v>892.17450303814712</v>
      </c>
      <c r="N2883" s="12">
        <f t="shared" si="1371"/>
        <v>0.58781549167918368</v>
      </c>
      <c r="O2883" s="24">
        <f t="shared" si="1372"/>
        <v>655.56339349023665</v>
      </c>
      <c r="P2883" s="12">
        <f t="shared" si="1385"/>
        <v>0.19950425288097415</v>
      </c>
      <c r="Q2883" s="24">
        <f t="shared" si="1386"/>
        <v>732.50336674848813</v>
      </c>
      <c r="R2883" s="12">
        <f t="shared" si="1373"/>
        <v>6.9914666796903197E-2</v>
      </c>
      <c r="S2883" s="24">
        <f t="shared" si="1374"/>
        <v>3031.4479760722179</v>
      </c>
      <c r="T2883" s="12">
        <f t="shared" si="1387"/>
        <v>4.5115651818906088E-2</v>
      </c>
      <c r="W2883" s="24">
        <f t="shared" si="1388"/>
        <v>996.80371259039077</v>
      </c>
      <c r="X2883" s="24">
        <f t="shared" si="1389"/>
        <v>650</v>
      </c>
      <c r="Y2883" s="13">
        <f t="shared" si="1375"/>
        <v>0.28635107990372854</v>
      </c>
      <c r="Z2883" s="24">
        <f t="shared" si="1376"/>
        <v>1549.0056973198507</v>
      </c>
      <c r="AA2883" s="24">
        <f t="shared" si="1377"/>
        <v>15164.000673840168</v>
      </c>
      <c r="AB2883" s="24">
        <f t="shared" si="1390"/>
        <v>892.17450303814712</v>
      </c>
      <c r="AC2883" s="24">
        <f t="shared" si="1391"/>
        <v>732.50336674848813</v>
      </c>
      <c r="AE2883" s="14">
        <f t="shared" si="1392"/>
        <v>238.75</v>
      </c>
      <c r="AF2883" s="24">
        <f t="shared" si="1396"/>
        <v>500</v>
      </c>
      <c r="AG2883" s="3">
        <f t="shared" si="1393"/>
        <v>-1</v>
      </c>
      <c r="AH2883" s="3">
        <f>IF(AC2883&lt;=450,AthetaR30_0,IF(AC2883&gt;=650,AthetaR30_2,(IF(AC2883&lt;=550,AthetaR30_0+(AthetaR30_1-AthetaR30_0)/100*(AC2883-450),AthetaR30_1+(AthetaR30_2-AthetaR30_1)/100*(AC2883-450)))))</f>
        <v>0</v>
      </c>
      <c r="AI2883" s="3">
        <f>IF(AD2883&lt;=450,AthetaR60_0,IF(AD2883&gt;=650,AthetaR60_2,(IF(AD2883&lt;=550,AthetaR60_0+(AthetaR60_1-AthetaR60_0)/100*(AD2883-450),AthetaR60_1+(AthetaR60_2-AthetaR60_1)/100*(AD2883-450)))))</f>
        <v>0.5</v>
      </c>
      <c r="AJ2883" s="3">
        <f>IF(AE2883&lt;=450,AthetaR90_0,IF(AE2883&gt;=650,AthetaR90_2,(IF(AE2883&lt;=550,AthetaR90_0+(AthetaR90_1-AthetaR90_0)/100*(AE2883-450),AthetaR90_1+(AthetaR90_2-AthetaR90_1)/100*(AE2883-450)))))</f>
        <v>1.3</v>
      </c>
      <c r="AK2883" s="3">
        <f>IF(AF2883&lt;=450,AthetaR120_0,IF(AF2883&gt;=650,AthetaR120_2,(IF(AF2883&lt;=550,AthetaR120_0+(AthetaR120_1-AthetaR120_0)/100*(AF2883-450),AthetaR120_1+(AthetaR120_2-AthetaR120_1)/100*(AF2883-450)))))</f>
        <v>1.54</v>
      </c>
      <c r="AL2883" s="24">
        <f t="shared" si="1394"/>
        <v>892.17450303814712</v>
      </c>
      <c r="AM2883" s="14">
        <f t="shared" si="1395"/>
        <v>696.11232753992715</v>
      </c>
    </row>
    <row r="2884" spans="2:39" x14ac:dyDescent="0.25">
      <c r="B2884" s="3">
        <f t="shared" si="1378"/>
        <v>14330</v>
      </c>
      <c r="C2884" s="14">
        <f t="shared" si="1379"/>
        <v>238.83333333333334</v>
      </c>
      <c r="D2884" s="11">
        <f t="shared" si="1380"/>
        <v>1152.0871977935801</v>
      </c>
      <c r="E2884" s="11">
        <f t="shared" si="1366"/>
        <v>1058.9777388318366</v>
      </c>
      <c r="F2884" s="11">
        <f t="shared" si="1381"/>
        <v>584.16137932887796</v>
      </c>
      <c r="G2884" s="11">
        <f t="shared" si="1367"/>
        <v>892.37400729102808</v>
      </c>
      <c r="H2884" s="11">
        <f t="shared" si="1368"/>
        <v>732.54848240030708</v>
      </c>
      <c r="I2884" s="24">
        <f t="shared" si="1382"/>
        <v>584.16137932887796</v>
      </c>
      <c r="J2884" s="12">
        <f t="shared" si="1369"/>
        <v>0.15571965227545967</v>
      </c>
      <c r="K2884" s="24">
        <f t="shared" si="1370"/>
        <v>742.39245883301942</v>
      </c>
      <c r="L2884" s="12">
        <f t="shared" si="1383"/>
        <v>0.13258532849939605</v>
      </c>
      <c r="M2884" s="24">
        <f t="shared" si="1384"/>
        <v>892.37400729102808</v>
      </c>
      <c r="N2884" s="12">
        <f t="shared" si="1371"/>
        <v>0.58793807936002329</v>
      </c>
      <c r="O2884" s="24">
        <f t="shared" si="1372"/>
        <v>655.4267056333473</v>
      </c>
      <c r="P2884" s="12">
        <f t="shared" si="1385"/>
        <v>0.19942516010284644</v>
      </c>
      <c r="Q2884" s="24">
        <f t="shared" si="1386"/>
        <v>732.54848240030708</v>
      </c>
      <c r="R2884" s="12">
        <f t="shared" si="1373"/>
        <v>6.9466080611280775E-2</v>
      </c>
      <c r="S2884" s="24">
        <f t="shared" si="1374"/>
        <v>3051.0239428250939</v>
      </c>
      <c r="T2884" s="12">
        <f t="shared" si="1387"/>
        <v>4.483369039053315E-2</v>
      </c>
      <c r="W2884" s="24">
        <f t="shared" si="1388"/>
        <v>997.09006367029451</v>
      </c>
      <c r="X2884" s="24">
        <f t="shared" si="1389"/>
        <v>650</v>
      </c>
      <c r="Y2884" s="13">
        <f t="shared" si="1375"/>
        <v>0.28616507316590811</v>
      </c>
      <c r="Z2884" s="24">
        <f t="shared" si="1376"/>
        <v>1547.191879038553</v>
      </c>
      <c r="AA2884" s="24">
        <f t="shared" si="1377"/>
        <v>15154.958127286674</v>
      </c>
      <c r="AB2884" s="24">
        <f t="shared" si="1390"/>
        <v>892.37400729102808</v>
      </c>
      <c r="AC2884" s="24">
        <f t="shared" si="1391"/>
        <v>732.54848240030708</v>
      </c>
      <c r="AE2884" s="14">
        <f t="shared" si="1392"/>
        <v>238.83333333333334</v>
      </c>
      <c r="AF2884" s="24">
        <f t="shared" si="1396"/>
        <v>500</v>
      </c>
      <c r="AG2884" s="3">
        <f t="shared" si="1393"/>
        <v>-1</v>
      </c>
      <c r="AH2884" s="3">
        <f>IF(AC2884&lt;=450,AthetaR30_0,IF(AC2884&gt;=650,AthetaR30_2,(IF(AC2884&lt;=550,AthetaR30_0+(AthetaR30_1-AthetaR30_0)/100*(AC2884-450),AthetaR30_1+(AthetaR30_2-AthetaR30_1)/100*(AC2884-450)))))</f>
        <v>0</v>
      </c>
      <c r="AI2884" s="3">
        <f>IF(AD2884&lt;=450,AthetaR60_0,IF(AD2884&gt;=650,AthetaR60_2,(IF(AD2884&lt;=550,AthetaR60_0+(AthetaR60_1-AthetaR60_0)/100*(AD2884-450),AthetaR60_1+(AthetaR60_2-AthetaR60_1)/100*(AD2884-450)))))</f>
        <v>0.5</v>
      </c>
      <c r="AJ2884" s="3">
        <f>IF(AE2884&lt;=450,AthetaR90_0,IF(AE2884&gt;=650,AthetaR90_2,(IF(AE2884&lt;=550,AthetaR90_0+(AthetaR90_1-AthetaR90_0)/100*(AE2884-450),AthetaR90_1+(AthetaR90_2-AthetaR90_1)/100*(AE2884-450)))))</f>
        <v>1.3</v>
      </c>
      <c r="AK2884" s="3">
        <f>IF(AF2884&lt;=450,AthetaR120_0,IF(AF2884&gt;=650,AthetaR120_2,(IF(AF2884&lt;=550,AthetaR120_0+(AthetaR120_1-AthetaR120_0)/100*(AF2884-450),AthetaR120_1+(AthetaR120_2-AthetaR120_1)/100*(AF2884-450)))))</f>
        <v>1.54</v>
      </c>
      <c r="AL2884" s="24">
        <f t="shared" si="1394"/>
        <v>892.37400729102808</v>
      </c>
      <c r="AM2884" s="14">
        <f t="shared" si="1395"/>
        <v>696.13422522451242</v>
      </c>
    </row>
    <row r="2885" spans="2:39" x14ac:dyDescent="0.25">
      <c r="B2885" s="3">
        <f t="shared" si="1378"/>
        <v>14335</v>
      </c>
      <c r="C2885" s="14">
        <f t="shared" si="1379"/>
        <v>238.91666666666666</v>
      </c>
      <c r="D2885" s="11">
        <f t="shared" si="1380"/>
        <v>1152.1394403311585</v>
      </c>
      <c r="E2885" s="11">
        <f t="shared" si="1366"/>
        <v>1059.1915371804889</v>
      </c>
      <c r="F2885" s="11">
        <f t="shared" si="1381"/>
        <v>584.29396465737739</v>
      </c>
      <c r="G2885" s="11">
        <f t="shared" si="1367"/>
        <v>892.57343245113088</v>
      </c>
      <c r="H2885" s="11">
        <f t="shared" si="1368"/>
        <v>732.59331609069761</v>
      </c>
      <c r="I2885" s="24">
        <f t="shared" si="1382"/>
        <v>584.29396465737739</v>
      </c>
      <c r="J2885" s="12">
        <f t="shared" si="1369"/>
        <v>0.15568985885106659</v>
      </c>
      <c r="K2885" s="24">
        <f t="shared" si="1370"/>
        <v>742.53452597699038</v>
      </c>
      <c r="L2885" s="12">
        <f t="shared" si="1383"/>
        <v>0.13254263866011703</v>
      </c>
      <c r="M2885" s="24">
        <f t="shared" si="1384"/>
        <v>892.57343245113088</v>
      </c>
      <c r="N2885" s="12">
        <f t="shared" si="1371"/>
        <v>0.58806036681081719</v>
      </c>
      <c r="O2885" s="24">
        <f t="shared" si="1372"/>
        <v>655.29040931831287</v>
      </c>
      <c r="P2885" s="12">
        <f t="shared" si="1385"/>
        <v>0.19934598726773822</v>
      </c>
      <c r="Q2885" s="24">
        <f t="shared" si="1386"/>
        <v>732.59331609069761</v>
      </c>
      <c r="R2885" s="12">
        <f t="shared" si="1373"/>
        <v>6.9018689507050479E-2</v>
      </c>
      <c r="S2885" s="24">
        <f t="shared" si="1374"/>
        <v>3070.8012086724002</v>
      </c>
      <c r="T2885" s="12">
        <f t="shared" si="1387"/>
        <v>4.4552416186537949E-2</v>
      </c>
      <c r="W2885" s="24">
        <f t="shared" si="1388"/>
        <v>997.37622874346039</v>
      </c>
      <c r="X2885" s="24">
        <f t="shared" si="1389"/>
        <v>650</v>
      </c>
      <c r="Y2885" s="13">
        <f t="shared" si="1375"/>
        <v>0.28597957989996714</v>
      </c>
      <c r="Z2885" s="24">
        <f t="shared" si="1376"/>
        <v>1545.3827109257134</v>
      </c>
      <c r="AA2885" s="24">
        <f t="shared" si="1377"/>
        <v>15145.940899576173</v>
      </c>
      <c r="AB2885" s="24">
        <f t="shared" si="1390"/>
        <v>892.57343245113088</v>
      </c>
      <c r="AC2885" s="24">
        <f t="shared" si="1391"/>
        <v>732.59331609069761</v>
      </c>
      <c r="AE2885" s="14">
        <f t="shared" si="1392"/>
        <v>238.91666666666666</v>
      </c>
      <c r="AF2885" s="24">
        <f t="shared" si="1396"/>
        <v>500</v>
      </c>
      <c r="AG2885" s="3">
        <f t="shared" si="1393"/>
        <v>-1</v>
      </c>
      <c r="AH2885" s="3">
        <f>IF(AC2885&lt;=450,AthetaR30_0,IF(AC2885&gt;=650,AthetaR30_2,(IF(AC2885&lt;=550,AthetaR30_0+(AthetaR30_1-AthetaR30_0)/100*(AC2885-450),AthetaR30_1+(AthetaR30_2-AthetaR30_1)/100*(AC2885-450)))))</f>
        <v>0</v>
      </c>
      <c r="AI2885" s="3">
        <f>IF(AD2885&lt;=450,AthetaR60_0,IF(AD2885&gt;=650,AthetaR60_2,(IF(AD2885&lt;=550,AthetaR60_0+(AthetaR60_1-AthetaR60_0)/100*(AD2885-450),AthetaR60_1+(AthetaR60_2-AthetaR60_1)/100*(AD2885-450)))))</f>
        <v>0.5</v>
      </c>
      <c r="AJ2885" s="3">
        <f>IF(AE2885&lt;=450,AthetaR90_0,IF(AE2885&gt;=650,AthetaR90_2,(IF(AE2885&lt;=550,AthetaR90_0+(AthetaR90_1-AthetaR90_0)/100*(AE2885-450),AthetaR90_1+(AthetaR90_2-AthetaR90_1)/100*(AE2885-450)))))</f>
        <v>1.3</v>
      </c>
      <c r="AK2885" s="3">
        <f>IF(AF2885&lt;=450,AthetaR120_0,IF(AF2885&gt;=650,AthetaR120_2,(IF(AF2885&lt;=550,AthetaR120_0+(AthetaR120_1-AthetaR120_0)/100*(AF2885-450),AthetaR120_1+(AthetaR120_2-AthetaR120_1)/100*(AF2885-450)))))</f>
        <v>1.54</v>
      </c>
      <c r="AL2885" s="24">
        <f t="shared" si="1394"/>
        <v>892.57343245113088</v>
      </c>
      <c r="AM2885" s="14">
        <f t="shared" si="1395"/>
        <v>696.15586601471193</v>
      </c>
    </row>
    <row r="2886" spans="2:39" x14ac:dyDescent="0.25">
      <c r="B2886" s="3">
        <f t="shared" si="1378"/>
        <v>14340</v>
      </c>
      <c r="C2886" s="14">
        <f t="shared" si="1379"/>
        <v>239</v>
      </c>
      <c r="D2886" s="11">
        <f t="shared" si="1380"/>
        <v>1152.1916646594168</v>
      </c>
      <c r="E2886" s="11">
        <f t="shared" si="1366"/>
        <v>1059.4053355291408</v>
      </c>
      <c r="F2886" s="11">
        <f t="shared" si="1381"/>
        <v>584.42650729603747</v>
      </c>
      <c r="G2886" s="11">
        <f t="shared" si="1367"/>
        <v>892.77277843839863</v>
      </c>
      <c r="H2886" s="11">
        <f t="shared" si="1368"/>
        <v>732.63786850688416</v>
      </c>
      <c r="I2886" s="24">
        <f t="shared" si="1382"/>
        <v>584.42650729603747</v>
      </c>
      <c r="J2886" s="12">
        <f t="shared" si="1369"/>
        <v>0.15566007019858324</v>
      </c>
      <c r="K2886" s="24">
        <f t="shared" si="1370"/>
        <v>742.67662473695509</v>
      </c>
      <c r="L2886" s="12">
        <f t="shared" si="1383"/>
        <v>0.13249996452660306</v>
      </c>
      <c r="M2886" s="24">
        <f t="shared" si="1384"/>
        <v>892.77277843839863</v>
      </c>
      <c r="N2886" s="12">
        <f t="shared" si="1371"/>
        <v>0.58818235505547145</v>
      </c>
      <c r="O2886" s="24">
        <f t="shared" si="1372"/>
        <v>655.15450295171672</v>
      </c>
      <c r="P2886" s="12">
        <f t="shared" si="1385"/>
        <v>0.19926673492951552</v>
      </c>
      <c r="Q2886" s="24">
        <f t="shared" si="1386"/>
        <v>732.63786850688416</v>
      </c>
      <c r="R2886" s="12">
        <f t="shared" si="1373"/>
        <v>6.8572508256712253E-2</v>
      </c>
      <c r="S2886" s="24">
        <f t="shared" si="1374"/>
        <v>3090.7820137742965</v>
      </c>
      <c r="T2886" s="12">
        <f t="shared" si="1387"/>
        <v>4.4271838594566695E-2</v>
      </c>
      <c r="W2886" s="24">
        <f t="shared" si="1388"/>
        <v>997.66220832336035</v>
      </c>
      <c r="X2886" s="24">
        <f t="shared" si="1389"/>
        <v>650</v>
      </c>
      <c r="Y2886" s="13">
        <f t="shared" si="1375"/>
        <v>0.2857945991605651</v>
      </c>
      <c r="Z2886" s="24">
        <f t="shared" si="1376"/>
        <v>1543.5781801445103</v>
      </c>
      <c r="AA2886" s="24">
        <f t="shared" si="1377"/>
        <v>15136.948948370273</v>
      </c>
      <c r="AB2886" s="24">
        <f t="shared" si="1390"/>
        <v>892.77277843839863</v>
      </c>
      <c r="AC2886" s="24">
        <f t="shared" si="1391"/>
        <v>732.63786850688416</v>
      </c>
      <c r="AE2886" s="14">
        <f t="shared" si="1392"/>
        <v>239</v>
      </c>
      <c r="AF2886" s="24">
        <f t="shared" si="1396"/>
        <v>500</v>
      </c>
      <c r="AG2886" s="3">
        <f t="shared" si="1393"/>
        <v>-1</v>
      </c>
      <c r="AH2886" s="3">
        <f>IF(AC2886&lt;=450,AthetaR30_0,IF(AC2886&gt;=650,AthetaR30_2,(IF(AC2886&lt;=550,AthetaR30_0+(AthetaR30_1-AthetaR30_0)/100*(AC2886-450),AthetaR30_1+(AthetaR30_2-AthetaR30_1)/100*(AC2886-450)))))</f>
        <v>0</v>
      </c>
      <c r="AI2886" s="3">
        <f>IF(AD2886&lt;=450,AthetaR60_0,IF(AD2886&gt;=650,AthetaR60_2,(IF(AD2886&lt;=550,AthetaR60_0+(AthetaR60_1-AthetaR60_0)/100*(AD2886-450),AthetaR60_1+(AthetaR60_2-AthetaR60_1)/100*(AD2886-450)))))</f>
        <v>0.5</v>
      </c>
      <c r="AJ2886" s="3">
        <f>IF(AE2886&lt;=450,AthetaR90_0,IF(AE2886&gt;=650,AthetaR90_2,(IF(AE2886&lt;=550,AthetaR90_0+(AthetaR90_1-AthetaR90_0)/100*(AE2886-450),AthetaR90_1+(AthetaR90_2-AthetaR90_1)/100*(AE2886-450)))))</f>
        <v>1.3</v>
      </c>
      <c r="AK2886" s="3">
        <f>IF(AF2886&lt;=450,AthetaR120_0,IF(AF2886&gt;=650,AthetaR120_2,(IF(AF2886&lt;=550,AthetaR120_0+(AthetaR120_1-AthetaR120_0)/100*(AF2886-450),AthetaR120_1+(AthetaR120_2-AthetaR120_1)/100*(AF2886-450)))))</f>
        <v>1.54</v>
      </c>
      <c r="AL2886" s="24">
        <f t="shared" si="1394"/>
        <v>892.77277843839863</v>
      </c>
      <c r="AM2886" s="14">
        <f t="shared" si="1395"/>
        <v>696.17725055263861</v>
      </c>
    </row>
    <row r="2887" spans="2:39" x14ac:dyDescent="0.25">
      <c r="B2887" s="3">
        <f t="shared" si="1378"/>
        <v>14345</v>
      </c>
      <c r="C2887" s="14">
        <f t="shared" si="1379"/>
        <v>239.08333333333334</v>
      </c>
      <c r="D2887" s="11">
        <f t="shared" si="1380"/>
        <v>1152.2438707910451</v>
      </c>
      <c r="E2887" s="11">
        <f t="shared" si="1366"/>
        <v>1059.619133877793</v>
      </c>
      <c r="F2887" s="11">
        <f t="shared" si="1381"/>
        <v>584.55900726056404</v>
      </c>
      <c r="G2887" s="11">
        <f t="shared" si="1367"/>
        <v>892.97204517332818</v>
      </c>
      <c r="H2887" s="11">
        <f t="shared" si="1368"/>
        <v>732.68214034547873</v>
      </c>
      <c r="I2887" s="24">
        <f t="shared" si="1382"/>
        <v>584.55900726056404</v>
      </c>
      <c r="J2887" s="12">
        <f t="shared" si="1369"/>
        <v>0.15563028632470702</v>
      </c>
      <c r="K2887" s="24">
        <f t="shared" si="1370"/>
        <v>742.81875508603002</v>
      </c>
      <c r="L2887" s="12">
        <f t="shared" si="1383"/>
        <v>0.13245730609950981</v>
      </c>
      <c r="M2887" s="24">
        <f t="shared" si="1384"/>
        <v>892.97204517332818</v>
      </c>
      <c r="N2887" s="12">
        <f t="shared" si="1371"/>
        <v>0.5883040451135062</v>
      </c>
      <c r="O2887" s="24">
        <f t="shared" si="1372"/>
        <v>655.01898494848672</v>
      </c>
      <c r="P2887" s="12">
        <f t="shared" si="1385"/>
        <v>0.19918740363934179</v>
      </c>
      <c r="Q2887" s="24">
        <f t="shared" si="1386"/>
        <v>732.68214034547873</v>
      </c>
      <c r="R2887" s="12">
        <f t="shared" si="1373"/>
        <v>6.8127551512924309E-2</v>
      </c>
      <c r="S2887" s="24">
        <f t="shared" si="1374"/>
        <v>3110.9686235975846</v>
      </c>
      <c r="T2887" s="12">
        <f t="shared" si="1387"/>
        <v>4.3991966940536677E-2</v>
      </c>
      <c r="W2887" s="24">
        <f t="shared" si="1388"/>
        <v>997.94800292252091</v>
      </c>
      <c r="X2887" s="24">
        <f t="shared" si="1389"/>
        <v>650</v>
      </c>
      <c r="Y2887" s="13">
        <f t="shared" si="1375"/>
        <v>0.28561013000137553</v>
      </c>
      <c r="Z2887" s="24">
        <f t="shared" si="1376"/>
        <v>1541.7782738818032</v>
      </c>
      <c r="AA2887" s="24">
        <f t="shared" si="1377"/>
        <v>15127.982231249354</v>
      </c>
      <c r="AB2887" s="24">
        <f t="shared" si="1390"/>
        <v>892.97204517332818</v>
      </c>
      <c r="AC2887" s="24">
        <f t="shared" si="1391"/>
        <v>732.68214034547873</v>
      </c>
      <c r="AE2887" s="14">
        <f t="shared" si="1392"/>
        <v>239.08333333333334</v>
      </c>
      <c r="AF2887" s="24">
        <f t="shared" si="1396"/>
        <v>500</v>
      </c>
      <c r="AG2887" s="3">
        <f t="shared" si="1393"/>
        <v>-1</v>
      </c>
      <c r="AH2887" s="3">
        <f>IF(AC2887&lt;=450,AthetaR30_0,IF(AC2887&gt;=650,AthetaR30_2,(IF(AC2887&lt;=550,AthetaR30_0+(AthetaR30_1-AthetaR30_0)/100*(AC2887-450),AthetaR30_1+(AthetaR30_2-AthetaR30_1)/100*(AC2887-450)))))</f>
        <v>0</v>
      </c>
      <c r="AI2887" s="3">
        <f>IF(AD2887&lt;=450,AthetaR60_0,IF(AD2887&gt;=650,AthetaR60_2,(IF(AD2887&lt;=550,AthetaR60_0+(AthetaR60_1-AthetaR60_0)/100*(AD2887-450),AthetaR60_1+(AthetaR60_2-AthetaR60_1)/100*(AD2887-450)))))</f>
        <v>0.5</v>
      </c>
      <c r="AJ2887" s="3">
        <f>IF(AE2887&lt;=450,AthetaR90_0,IF(AE2887&gt;=650,AthetaR90_2,(IF(AE2887&lt;=550,AthetaR90_0+(AthetaR90_1-AthetaR90_0)/100*(AE2887-450),AthetaR90_1+(AthetaR90_2-AthetaR90_1)/100*(AE2887-450)))))</f>
        <v>1.3</v>
      </c>
      <c r="AK2887" s="3">
        <f>IF(AF2887&lt;=450,AthetaR120_0,IF(AF2887&gt;=650,AthetaR120_2,(IF(AF2887&lt;=550,AthetaR120_0+(AthetaR120_1-AthetaR120_0)/100*(AF2887-450),AthetaR120_1+(AthetaR120_2-AthetaR120_1)/100*(AF2887-450)))))</f>
        <v>1.54</v>
      </c>
      <c r="AL2887" s="24">
        <f t="shared" si="1394"/>
        <v>892.97204517332818</v>
      </c>
      <c r="AM2887" s="14">
        <f t="shared" si="1395"/>
        <v>696.19837948927579</v>
      </c>
    </row>
    <row r="2888" spans="2:39" x14ac:dyDescent="0.25">
      <c r="B2888" s="3">
        <f t="shared" si="1378"/>
        <v>14350</v>
      </c>
      <c r="C2888" s="14">
        <f t="shared" si="1379"/>
        <v>239.16666666666666</v>
      </c>
      <c r="D2888" s="11">
        <f t="shared" si="1380"/>
        <v>1152.2960587387188</v>
      </c>
      <c r="E2888" s="11">
        <f t="shared" si="1366"/>
        <v>1059.8329322264449</v>
      </c>
      <c r="F2888" s="11">
        <f t="shared" si="1381"/>
        <v>584.69146456666351</v>
      </c>
      <c r="G2888" s="11">
        <f t="shared" si="1367"/>
        <v>893.17123257696755</v>
      </c>
      <c r="H2888" s="11">
        <f t="shared" si="1368"/>
        <v>732.72613231241928</v>
      </c>
      <c r="I2888" s="24">
        <f t="shared" si="1382"/>
        <v>584.69146456666351</v>
      </c>
      <c r="J2888" s="12">
        <f t="shared" si="1369"/>
        <v>0.15560050723612473</v>
      </c>
      <c r="K2888" s="24">
        <f t="shared" si="1370"/>
        <v>742.96091699733233</v>
      </c>
      <c r="L2888" s="12">
        <f t="shared" si="1383"/>
        <v>0.13241466337952204</v>
      </c>
      <c r="M2888" s="24">
        <f t="shared" si="1384"/>
        <v>893.17123257696755</v>
      </c>
      <c r="N2888" s="12">
        <f t="shared" si="1371"/>
        <v>0.58842543800007729</v>
      </c>
      <c r="O2888" s="24">
        <f t="shared" si="1372"/>
        <v>654.88385373184178</v>
      </c>
      <c r="P2888" s="12">
        <f t="shared" si="1385"/>
        <v>0.19910799394597803</v>
      </c>
      <c r="Q2888" s="24">
        <f t="shared" si="1386"/>
        <v>732.72613231241928</v>
      </c>
      <c r="R2888" s="12">
        <f t="shared" si="1373"/>
        <v>6.768383380588619E-2</v>
      </c>
      <c r="S2888" s="24">
        <f t="shared" si="1374"/>
        <v>3131.3633291972874</v>
      </c>
      <c r="T2888" s="12">
        <f t="shared" si="1387"/>
        <v>4.3712810486921792E-2</v>
      </c>
      <c r="W2888" s="24">
        <f t="shared" si="1388"/>
        <v>998.23361305252229</v>
      </c>
      <c r="X2888" s="24">
        <f t="shared" si="1389"/>
        <v>650</v>
      </c>
      <c r="Y2888" s="13">
        <f t="shared" si="1375"/>
        <v>0.2854261714750807</v>
      </c>
      <c r="Z2888" s="24">
        <f t="shared" si="1376"/>
        <v>1539.9829793480649</v>
      </c>
      <c r="AA2888" s="24">
        <f t="shared" si="1377"/>
        <v>15119.040705712332</v>
      </c>
      <c r="AB2888" s="24">
        <f t="shared" si="1390"/>
        <v>893.17123257696755</v>
      </c>
      <c r="AC2888" s="24">
        <f t="shared" si="1391"/>
        <v>732.72613231241928</v>
      </c>
      <c r="AE2888" s="14">
        <f t="shared" si="1392"/>
        <v>239.16666666666666</v>
      </c>
      <c r="AF2888" s="24">
        <f t="shared" si="1396"/>
        <v>500</v>
      </c>
      <c r="AG2888" s="3">
        <f t="shared" si="1393"/>
        <v>-1</v>
      </c>
      <c r="AH2888" s="3">
        <f>IF(AC2888&lt;=450,AthetaR30_0,IF(AC2888&gt;=650,AthetaR30_2,(IF(AC2888&lt;=550,AthetaR30_0+(AthetaR30_1-AthetaR30_0)/100*(AC2888-450),AthetaR30_1+(AthetaR30_2-AthetaR30_1)/100*(AC2888-450)))))</f>
        <v>0</v>
      </c>
      <c r="AI2888" s="3">
        <f>IF(AD2888&lt;=450,AthetaR60_0,IF(AD2888&gt;=650,AthetaR60_2,(IF(AD2888&lt;=550,AthetaR60_0+(AthetaR60_1-AthetaR60_0)/100*(AD2888-450),AthetaR60_1+(AthetaR60_2-AthetaR60_1)/100*(AD2888-450)))))</f>
        <v>0.5</v>
      </c>
      <c r="AJ2888" s="3">
        <f>IF(AE2888&lt;=450,AthetaR90_0,IF(AE2888&gt;=650,AthetaR90_2,(IF(AE2888&lt;=550,AthetaR90_0+(AthetaR90_1-AthetaR90_0)/100*(AE2888-450),AthetaR90_1+(AthetaR90_2-AthetaR90_1)/100*(AE2888-450)))))</f>
        <v>1.3</v>
      </c>
      <c r="AK2888" s="3">
        <f>IF(AF2888&lt;=450,AthetaR120_0,IF(AF2888&gt;=650,AthetaR120_2,(IF(AF2888&lt;=550,AthetaR120_0+(AthetaR120_1-AthetaR120_0)/100*(AF2888-450),AthetaR120_1+(AthetaR120_2-AthetaR120_1)/100*(AF2888-450)))))</f>
        <v>1.54</v>
      </c>
      <c r="AL2888" s="24">
        <f t="shared" si="1394"/>
        <v>893.17123257696755</v>
      </c>
      <c r="AM2888" s="14">
        <f t="shared" si="1395"/>
        <v>696.21925348441755</v>
      </c>
    </row>
    <row r="2889" spans="2:39" x14ac:dyDescent="0.25">
      <c r="B2889" s="3">
        <f t="shared" si="1378"/>
        <v>14355</v>
      </c>
      <c r="C2889" s="14">
        <f t="shared" si="1379"/>
        <v>239.25</v>
      </c>
      <c r="D2889" s="11">
        <f t="shared" si="1380"/>
        <v>1152.3482285151013</v>
      </c>
      <c r="E2889" s="11">
        <f t="shared" si="1366"/>
        <v>1060.0467305750972</v>
      </c>
      <c r="F2889" s="11">
        <f t="shared" si="1381"/>
        <v>584.82387923004308</v>
      </c>
      <c r="G2889" s="11">
        <f t="shared" si="1367"/>
        <v>893.37034057091353</v>
      </c>
      <c r="H2889" s="11">
        <f t="shared" si="1368"/>
        <v>732.76984512290619</v>
      </c>
      <c r="I2889" s="24">
        <f t="shared" si="1382"/>
        <v>584.82387923004308</v>
      </c>
      <c r="J2889" s="12">
        <f t="shared" si="1369"/>
        <v>0.1555707329395121</v>
      </c>
      <c r="K2889" s="24">
        <f t="shared" si="1370"/>
        <v>743.10311044398054</v>
      </c>
      <c r="L2889" s="12">
        <f t="shared" si="1383"/>
        <v>0.13237203636726824</v>
      </c>
      <c r="M2889" s="24">
        <f t="shared" si="1384"/>
        <v>893.37034057091353</v>
      </c>
      <c r="N2889" s="12">
        <f t="shared" si="1371"/>
        <v>0.58854653472599849</v>
      </c>
      <c r="O2889" s="24">
        <f t="shared" si="1372"/>
        <v>654.74910773323961</v>
      </c>
      <c r="P2889" s="12">
        <f t="shared" si="1385"/>
        <v>0.1990285063954674</v>
      </c>
      <c r="Q2889" s="24">
        <f t="shared" si="1386"/>
        <v>732.76984512290619</v>
      </c>
      <c r="R2889" s="12">
        <f t="shared" si="1373"/>
        <v>6.7241369540756324E-2</v>
      </c>
      <c r="S2889" s="24">
        <f t="shared" si="1374"/>
        <v>3151.9684475012518</v>
      </c>
      <c r="T2889" s="12">
        <f t="shared" si="1387"/>
        <v>4.3434378430985437E-2</v>
      </c>
      <c r="W2889" s="24">
        <f t="shared" si="1388"/>
        <v>998.51903922399742</v>
      </c>
      <c r="X2889" s="24">
        <f t="shared" si="1389"/>
        <v>650</v>
      </c>
      <c r="Y2889" s="13">
        <f t="shared" si="1375"/>
        <v>0.28524272263340794</v>
      </c>
      <c r="Z2889" s="24">
        <f t="shared" si="1376"/>
        <v>1538.1922837774937</v>
      </c>
      <c r="AA2889" s="24">
        <f t="shared" si="1377"/>
        <v>15110.124329178652</v>
      </c>
      <c r="AB2889" s="24">
        <f t="shared" si="1390"/>
        <v>893.37034057091353</v>
      </c>
      <c r="AC2889" s="24">
        <f t="shared" si="1391"/>
        <v>732.76984512290619</v>
      </c>
      <c r="AE2889" s="14">
        <f t="shared" si="1392"/>
        <v>239.25</v>
      </c>
      <c r="AF2889" s="24">
        <f t="shared" si="1396"/>
        <v>500</v>
      </c>
      <c r="AG2889" s="3">
        <f t="shared" si="1393"/>
        <v>-1</v>
      </c>
      <c r="AH2889" s="3">
        <f>IF(AC2889&lt;=450,AthetaR30_0,IF(AC2889&gt;=650,AthetaR30_2,(IF(AC2889&lt;=550,AthetaR30_0+(AthetaR30_1-AthetaR30_0)/100*(AC2889-450),AthetaR30_1+(AthetaR30_2-AthetaR30_1)/100*(AC2889-450)))))</f>
        <v>0</v>
      </c>
      <c r="AI2889" s="3">
        <f>IF(AD2889&lt;=450,AthetaR60_0,IF(AD2889&gt;=650,AthetaR60_2,(IF(AD2889&lt;=550,AthetaR60_0+(AthetaR60_1-AthetaR60_0)/100*(AD2889-450),AthetaR60_1+(AthetaR60_2-AthetaR60_1)/100*(AD2889-450)))))</f>
        <v>0.5</v>
      </c>
      <c r="AJ2889" s="3">
        <f>IF(AE2889&lt;=450,AthetaR90_0,IF(AE2889&gt;=650,AthetaR90_2,(IF(AE2889&lt;=550,AthetaR90_0+(AthetaR90_1-AthetaR90_0)/100*(AE2889-450),AthetaR90_1+(AthetaR90_2-AthetaR90_1)/100*(AE2889-450)))))</f>
        <v>1.3</v>
      </c>
      <c r="AK2889" s="3">
        <f>IF(AF2889&lt;=450,AthetaR120_0,IF(AF2889&gt;=650,AthetaR120_2,(IF(AF2889&lt;=550,AthetaR120_0+(AthetaR120_1-AthetaR120_0)/100*(AF2889-450),AthetaR120_1+(AthetaR120_2-AthetaR120_1)/100*(AF2889-450)))))</f>
        <v>1.54</v>
      </c>
      <c r="AL2889" s="24">
        <f t="shared" si="1394"/>
        <v>893.37034057091353</v>
      </c>
      <c r="AM2889" s="14">
        <f t="shared" si="1395"/>
        <v>696.2398732066074</v>
      </c>
    </row>
    <row r="2890" spans="2:39" x14ac:dyDescent="0.25">
      <c r="B2890" s="3">
        <f t="shared" si="1378"/>
        <v>14360</v>
      </c>
      <c r="C2890" s="14">
        <f t="shared" si="1379"/>
        <v>239.33333333333334</v>
      </c>
      <c r="D2890" s="11">
        <f t="shared" si="1380"/>
        <v>1152.400380132842</v>
      </c>
      <c r="E2890" s="11">
        <f t="shared" si="1366"/>
        <v>1060.2605289237492</v>
      </c>
      <c r="F2890" s="11">
        <f t="shared" si="1381"/>
        <v>584.95625126641039</v>
      </c>
      <c r="G2890" s="11">
        <f t="shared" si="1367"/>
        <v>893.56936907730903</v>
      </c>
      <c r="H2890" s="11">
        <f t="shared" si="1368"/>
        <v>732.81327950133721</v>
      </c>
      <c r="I2890" s="24">
        <f t="shared" si="1382"/>
        <v>584.95625126641039</v>
      </c>
      <c r="J2890" s="12">
        <f t="shared" si="1369"/>
        <v>0.15554096344153373</v>
      </c>
      <c r="K2890" s="24">
        <f t="shared" si="1370"/>
        <v>743.24533539909612</v>
      </c>
      <c r="L2890" s="12">
        <f t="shared" si="1383"/>
        <v>0.13232942506339146</v>
      </c>
      <c r="M2890" s="24">
        <f t="shared" si="1384"/>
        <v>893.56936907730903</v>
      </c>
      <c r="N2890" s="12">
        <f t="shared" si="1371"/>
        <v>0.58866733629776269</v>
      </c>
      <c r="O2890" s="24">
        <f t="shared" si="1372"/>
        <v>654.61474539232415</v>
      </c>
      <c r="P2890" s="12">
        <f t="shared" si="1385"/>
        <v>0.19894894153142209</v>
      </c>
      <c r="Q2890" s="24">
        <f t="shared" si="1386"/>
        <v>732.81327950133721</v>
      </c>
      <c r="R2890" s="12">
        <f t="shared" si="1373"/>
        <v>6.6800172995100104E-2</v>
      </c>
      <c r="S2890" s="24">
        <f t="shared" si="1374"/>
        <v>3172.7863215980292</v>
      </c>
      <c r="T2890" s="12">
        <f t="shared" si="1387"/>
        <v>4.3156679903095845E-2</v>
      </c>
      <c r="W2890" s="24">
        <f t="shared" si="1388"/>
        <v>998.80428194663079</v>
      </c>
      <c r="X2890" s="24">
        <f t="shared" si="1389"/>
        <v>650</v>
      </c>
      <c r="Y2890" s="13">
        <f t="shared" si="1375"/>
        <v>0.28505978252713277</v>
      </c>
      <c r="Z2890" s="24">
        <f t="shared" si="1376"/>
        <v>1536.4061744279611</v>
      </c>
      <c r="AA2890" s="24">
        <f t="shared" si="1377"/>
        <v>15101.233058988548</v>
      </c>
      <c r="AB2890" s="24">
        <f t="shared" si="1390"/>
        <v>893.56936907730903</v>
      </c>
      <c r="AC2890" s="24">
        <f t="shared" si="1391"/>
        <v>732.81327950133721</v>
      </c>
      <c r="AE2890" s="14">
        <f t="shared" si="1392"/>
        <v>239.33333333333334</v>
      </c>
      <c r="AF2890" s="24">
        <f t="shared" si="1396"/>
        <v>500</v>
      </c>
      <c r="AG2890" s="3">
        <f t="shared" si="1393"/>
        <v>-1</v>
      </c>
      <c r="AH2890" s="3">
        <f>IF(AC2890&lt;=450,AthetaR30_0,IF(AC2890&gt;=650,AthetaR30_2,(IF(AC2890&lt;=550,AthetaR30_0+(AthetaR30_1-AthetaR30_0)/100*(AC2890-450),AthetaR30_1+(AthetaR30_2-AthetaR30_1)/100*(AC2890-450)))))</f>
        <v>0</v>
      </c>
      <c r="AI2890" s="3">
        <f>IF(AD2890&lt;=450,AthetaR60_0,IF(AD2890&gt;=650,AthetaR60_2,(IF(AD2890&lt;=550,AthetaR60_0+(AthetaR60_1-AthetaR60_0)/100*(AD2890-450),AthetaR60_1+(AthetaR60_2-AthetaR60_1)/100*(AD2890-450)))))</f>
        <v>0.5</v>
      </c>
      <c r="AJ2890" s="3">
        <f>IF(AE2890&lt;=450,AthetaR90_0,IF(AE2890&gt;=650,AthetaR90_2,(IF(AE2890&lt;=550,AthetaR90_0+(AthetaR90_1-AthetaR90_0)/100*(AE2890-450),AthetaR90_1+(AthetaR90_2-AthetaR90_1)/100*(AE2890-450)))))</f>
        <v>1.3</v>
      </c>
      <c r="AK2890" s="3">
        <f>IF(AF2890&lt;=450,AthetaR120_0,IF(AF2890&gt;=650,AthetaR120_2,(IF(AF2890&lt;=550,AthetaR120_0+(AthetaR120_1-AthetaR120_0)/100*(AF2890-450),AthetaR120_1+(AthetaR120_2-AthetaR120_1)/100*(AF2890-450)))))</f>
        <v>1.54</v>
      </c>
      <c r="AL2890" s="24">
        <f t="shared" si="1394"/>
        <v>893.56936907730903</v>
      </c>
      <c r="AM2890" s="14">
        <f t="shared" si="1395"/>
        <v>696.26023933307522</v>
      </c>
    </row>
    <row r="2891" spans="2:39" x14ac:dyDescent="0.25">
      <c r="B2891" s="3">
        <f t="shared" si="1378"/>
        <v>14365</v>
      </c>
      <c r="C2891" s="14">
        <f t="shared" si="1379"/>
        <v>239.41666666666666</v>
      </c>
      <c r="D2891" s="11">
        <f t="shared" si="1380"/>
        <v>1152.4525136045777</v>
      </c>
      <c r="E2891" s="11">
        <f t="shared" si="1366"/>
        <v>1060.4743272724013</v>
      </c>
      <c r="F2891" s="11">
        <f t="shared" si="1381"/>
        <v>585.08858069147379</v>
      </c>
      <c r="G2891" s="11">
        <f t="shared" si="1367"/>
        <v>893.76831801884043</v>
      </c>
      <c r="H2891" s="11">
        <f t="shared" si="1368"/>
        <v>732.85643618124027</v>
      </c>
      <c r="I2891" s="24">
        <f t="shared" si="1382"/>
        <v>585.08858069147379</v>
      </c>
      <c r="J2891" s="12">
        <f t="shared" si="1369"/>
        <v>0.15551119874884342</v>
      </c>
      <c r="K2891" s="24">
        <f t="shared" si="1370"/>
        <v>743.38759183580055</v>
      </c>
      <c r="L2891" s="12">
        <f t="shared" si="1383"/>
        <v>0.13228682946850354</v>
      </c>
      <c r="M2891" s="24">
        <f t="shared" si="1384"/>
        <v>893.76831801884043</v>
      </c>
      <c r="N2891" s="12">
        <f t="shared" si="1371"/>
        <v>0.58878784371756476</v>
      </c>
      <c r="O2891" s="24">
        <f t="shared" si="1372"/>
        <v>654.48076515687364</v>
      </c>
      <c r="P2891" s="12">
        <f t="shared" si="1385"/>
        <v>0.19886929989485838</v>
      </c>
      <c r="Q2891" s="24">
        <f t="shared" si="1386"/>
        <v>732.85643618124027</v>
      </c>
      <c r="R2891" s="12">
        <f t="shared" si="1373"/>
        <v>6.6360258316376985E-2</v>
      </c>
      <c r="S2891" s="24">
        <f t="shared" si="1374"/>
        <v>3193.8193210277259</v>
      </c>
      <c r="T2891" s="12">
        <f t="shared" si="1387"/>
        <v>4.2879723965010996E-2</v>
      </c>
      <c r="W2891" s="24">
        <f t="shared" si="1388"/>
        <v>999.08934172915792</v>
      </c>
      <c r="X2891" s="24">
        <f t="shared" si="1389"/>
        <v>650</v>
      </c>
      <c r="Y2891" s="13">
        <f t="shared" si="1375"/>
        <v>0.28487735020610744</v>
      </c>
      <c r="Z2891" s="24">
        <f t="shared" si="1376"/>
        <v>1534.6246385810844</v>
      </c>
      <c r="AA2891" s="24">
        <f t="shared" si="1377"/>
        <v>15092.366852404604</v>
      </c>
      <c r="AB2891" s="24">
        <f t="shared" si="1390"/>
        <v>893.76831801884043</v>
      </c>
      <c r="AC2891" s="24">
        <f t="shared" si="1391"/>
        <v>732.85643618124027</v>
      </c>
      <c r="AE2891" s="14">
        <f t="shared" si="1392"/>
        <v>239.41666666666666</v>
      </c>
      <c r="AF2891" s="24">
        <f t="shared" si="1396"/>
        <v>500</v>
      </c>
      <c r="AG2891" s="3">
        <f t="shared" si="1393"/>
        <v>-1</v>
      </c>
      <c r="AH2891" s="3">
        <f>IF(AC2891&lt;=450,AthetaR30_0,IF(AC2891&gt;=650,AthetaR30_2,(IF(AC2891&lt;=550,AthetaR30_0+(AthetaR30_1-AthetaR30_0)/100*(AC2891-450),AthetaR30_1+(AthetaR30_2-AthetaR30_1)/100*(AC2891-450)))))</f>
        <v>0</v>
      </c>
      <c r="AI2891" s="3">
        <f>IF(AD2891&lt;=450,AthetaR60_0,IF(AD2891&gt;=650,AthetaR60_2,(IF(AD2891&lt;=550,AthetaR60_0+(AthetaR60_1-AthetaR60_0)/100*(AD2891-450),AthetaR60_1+(AthetaR60_2-AthetaR60_1)/100*(AD2891-450)))))</f>
        <v>0.5</v>
      </c>
      <c r="AJ2891" s="3">
        <f>IF(AE2891&lt;=450,AthetaR90_0,IF(AE2891&gt;=650,AthetaR90_2,(IF(AE2891&lt;=550,AthetaR90_0+(AthetaR90_1-AthetaR90_0)/100*(AE2891-450),AthetaR90_1+(AthetaR90_2-AthetaR90_1)/100*(AE2891-450)))))</f>
        <v>1.3</v>
      </c>
      <c r="AK2891" s="3">
        <f>IF(AF2891&lt;=450,AthetaR120_0,IF(AF2891&gt;=650,AthetaR120_2,(IF(AF2891&lt;=550,AthetaR120_0+(AthetaR120_1-AthetaR120_0)/100*(AF2891-450),AthetaR120_1+(AthetaR120_2-AthetaR120_1)/100*(AF2891-450)))))</f>
        <v>1.54</v>
      </c>
      <c r="AL2891" s="24">
        <f t="shared" si="1394"/>
        <v>893.76831801884043</v>
      </c>
      <c r="AM2891" s="14">
        <f t="shared" si="1395"/>
        <v>696.28035254967313</v>
      </c>
    </row>
    <row r="2892" spans="2:39" x14ac:dyDescent="0.25">
      <c r="B2892" s="3">
        <f t="shared" si="1378"/>
        <v>14370</v>
      </c>
      <c r="C2892" s="14">
        <f t="shared" si="1379"/>
        <v>239.5</v>
      </c>
      <c r="D2892" s="11">
        <f t="shared" si="1380"/>
        <v>1152.5046289429315</v>
      </c>
      <c r="E2892" s="11">
        <f t="shared" si="1366"/>
        <v>1060.6881256210534</v>
      </c>
      <c r="F2892" s="11">
        <f t="shared" si="1381"/>
        <v>585.22086752094231</v>
      </c>
      <c r="G2892" s="11">
        <f t="shared" si="1367"/>
        <v>893.96718731873534</v>
      </c>
      <c r="H2892" s="11">
        <f t="shared" si="1368"/>
        <v>732.8993159052053</v>
      </c>
      <c r="I2892" s="24">
        <f t="shared" si="1382"/>
        <v>585.22086752094231</v>
      </c>
      <c r="J2892" s="12">
        <f t="shared" si="1369"/>
        <v>0.15548143886808391</v>
      </c>
      <c r="K2892" s="24">
        <f t="shared" si="1370"/>
        <v>743.52987972721826</v>
      </c>
      <c r="L2892" s="12">
        <f t="shared" si="1383"/>
        <v>0.13224424958321662</v>
      </c>
      <c r="M2892" s="24">
        <f t="shared" si="1384"/>
        <v>893.96718731873534</v>
      </c>
      <c r="N2892" s="12">
        <f t="shared" si="1371"/>
        <v>0.58890805798332213</v>
      </c>
      <c r="O2892" s="24">
        <f t="shared" si="1372"/>
        <v>654.34716548274957</v>
      </c>
      <c r="P2892" s="12">
        <f t="shared" si="1385"/>
        <v>0.19878958202433245</v>
      </c>
      <c r="Q2892" s="24">
        <f t="shared" si="1386"/>
        <v>732.8993159052053</v>
      </c>
      <c r="R2892" s="12">
        <f t="shared" si="1373"/>
        <v>6.592163951945601E-2</v>
      </c>
      <c r="S2892" s="24">
        <f t="shared" si="1374"/>
        <v>3215.0698420764129</v>
      </c>
      <c r="T2892" s="12">
        <f t="shared" si="1387"/>
        <v>4.2603519608210405E-2</v>
      </c>
      <c r="W2892" s="24">
        <f t="shared" si="1388"/>
        <v>999.37421907936402</v>
      </c>
      <c r="X2892" s="24">
        <f t="shared" si="1389"/>
        <v>650</v>
      </c>
      <c r="Y2892" s="13">
        <f t="shared" si="1375"/>
        <v>0.28469542471927112</v>
      </c>
      <c r="Z2892" s="24">
        <f t="shared" si="1376"/>
        <v>1532.8476635422335</v>
      </c>
      <c r="AA2892" s="24">
        <f t="shared" si="1377"/>
        <v>15083.525666612375</v>
      </c>
      <c r="AB2892" s="24">
        <f t="shared" si="1390"/>
        <v>893.96718731873534</v>
      </c>
      <c r="AC2892" s="24">
        <f t="shared" si="1391"/>
        <v>732.8993159052053</v>
      </c>
      <c r="AE2892" s="14">
        <f t="shared" si="1392"/>
        <v>239.5</v>
      </c>
      <c r="AF2892" s="24">
        <f t="shared" si="1396"/>
        <v>500</v>
      </c>
      <c r="AG2892" s="3">
        <f t="shared" si="1393"/>
        <v>-1</v>
      </c>
      <c r="AH2892" s="3">
        <f>IF(AC2892&lt;=450,AthetaR30_0,IF(AC2892&gt;=650,AthetaR30_2,(IF(AC2892&lt;=550,AthetaR30_0+(AthetaR30_1-AthetaR30_0)/100*(AC2892-450),AthetaR30_1+(AthetaR30_2-AthetaR30_1)/100*(AC2892-450)))))</f>
        <v>0</v>
      </c>
      <c r="AI2892" s="3">
        <f>IF(AD2892&lt;=450,AthetaR60_0,IF(AD2892&gt;=650,AthetaR60_2,(IF(AD2892&lt;=550,AthetaR60_0+(AthetaR60_1-AthetaR60_0)/100*(AD2892-450),AthetaR60_1+(AthetaR60_2-AthetaR60_1)/100*(AD2892-450)))))</f>
        <v>0.5</v>
      </c>
      <c r="AJ2892" s="3">
        <f>IF(AE2892&lt;=450,AthetaR90_0,IF(AE2892&gt;=650,AthetaR90_2,(IF(AE2892&lt;=550,AthetaR90_0+(AthetaR90_1-AthetaR90_0)/100*(AE2892-450),AthetaR90_1+(AthetaR90_2-AthetaR90_1)/100*(AE2892-450)))))</f>
        <v>1.3</v>
      </c>
      <c r="AK2892" s="3">
        <f>IF(AF2892&lt;=450,AthetaR120_0,IF(AF2892&gt;=650,AthetaR120_2,(IF(AF2892&lt;=550,AthetaR120_0+(AthetaR120_1-AthetaR120_0)/100*(AF2892-450),AthetaR120_1+(AthetaR120_2-AthetaR120_1)/100*(AF2892-450)))))</f>
        <v>1.54</v>
      </c>
      <c r="AL2892" s="24">
        <f t="shared" si="1394"/>
        <v>893.96718731873534</v>
      </c>
      <c r="AM2892" s="14">
        <f t="shared" si="1395"/>
        <v>696.30021355080908</v>
      </c>
    </row>
    <row r="2893" spans="2:39" x14ac:dyDescent="0.25">
      <c r="B2893" s="3">
        <f t="shared" si="1378"/>
        <v>14375</v>
      </c>
      <c r="C2893" s="14">
        <f t="shared" si="1379"/>
        <v>239.58333333333334</v>
      </c>
      <c r="D2893" s="11">
        <f t="shared" si="1380"/>
        <v>1152.5567261605136</v>
      </c>
      <c r="E2893" s="11">
        <f t="shared" si="1366"/>
        <v>1060.9019239697054</v>
      </c>
      <c r="F2893" s="11">
        <f t="shared" si="1381"/>
        <v>585.35311177052552</v>
      </c>
      <c r="G2893" s="11">
        <f t="shared" si="1367"/>
        <v>894.16597690075969</v>
      </c>
      <c r="H2893" s="11">
        <f t="shared" si="1368"/>
        <v>732.94191942481348</v>
      </c>
      <c r="I2893" s="24">
        <f t="shared" si="1382"/>
        <v>585.35311177052552</v>
      </c>
      <c r="J2893" s="12">
        <f t="shared" si="1369"/>
        <v>0.15545168380588689</v>
      </c>
      <c r="K2893" s="24">
        <f t="shared" si="1370"/>
        <v>743.6721990464755</v>
      </c>
      <c r="L2893" s="12">
        <f t="shared" si="1383"/>
        <v>0.13220168540811889</v>
      </c>
      <c r="M2893" s="24">
        <f t="shared" si="1384"/>
        <v>894.16597690075969</v>
      </c>
      <c r="N2893" s="12">
        <f t="shared" si="1371"/>
        <v>0.58902798008869639</v>
      </c>
      <c r="O2893" s="24">
        <f t="shared" si="1372"/>
        <v>654.21394483384506</v>
      </c>
      <c r="P2893" s="12">
        <f t="shared" si="1385"/>
        <v>0.19870978845585727</v>
      </c>
      <c r="Q2893" s="24">
        <f t="shared" si="1386"/>
        <v>732.94191942481348</v>
      </c>
      <c r="R2893" s="12">
        <f t="shared" si="1373"/>
        <v>6.548433048417629E-2</v>
      </c>
      <c r="S2893" s="24">
        <f t="shared" si="1374"/>
        <v>3236.5403080733913</v>
      </c>
      <c r="T2893" s="12">
        <f t="shared" si="1387"/>
        <v>4.2328075752226704E-2</v>
      </c>
      <c r="W2893" s="24">
        <f t="shared" si="1388"/>
        <v>999.65891450408333</v>
      </c>
      <c r="X2893" s="24">
        <f t="shared" si="1389"/>
        <v>650</v>
      </c>
      <c r="Y2893" s="13">
        <f t="shared" si="1375"/>
        <v>0.28451400511467201</v>
      </c>
      <c r="Z2893" s="24">
        <f t="shared" si="1376"/>
        <v>1531.0752366405522</v>
      </c>
      <c r="AA2893" s="24">
        <f t="shared" si="1377"/>
        <v>15074.709458721623</v>
      </c>
      <c r="AB2893" s="24">
        <f t="shared" si="1390"/>
        <v>894.16597690075969</v>
      </c>
      <c r="AC2893" s="24">
        <f t="shared" si="1391"/>
        <v>732.94191942481348</v>
      </c>
      <c r="AE2893" s="14">
        <f t="shared" si="1392"/>
        <v>239.58333333333334</v>
      </c>
      <c r="AF2893" s="24">
        <f t="shared" si="1396"/>
        <v>500</v>
      </c>
      <c r="AG2893" s="3">
        <f t="shared" si="1393"/>
        <v>-1</v>
      </c>
      <c r="AH2893" s="3">
        <f>IF(AC2893&lt;=450,AthetaR30_0,IF(AC2893&gt;=650,AthetaR30_2,(IF(AC2893&lt;=550,AthetaR30_0+(AthetaR30_1-AthetaR30_0)/100*(AC2893-450),AthetaR30_1+(AthetaR30_2-AthetaR30_1)/100*(AC2893-450)))))</f>
        <v>0</v>
      </c>
      <c r="AI2893" s="3">
        <f>IF(AD2893&lt;=450,AthetaR60_0,IF(AD2893&gt;=650,AthetaR60_2,(IF(AD2893&lt;=550,AthetaR60_0+(AthetaR60_1-AthetaR60_0)/100*(AD2893-450),AthetaR60_1+(AthetaR60_2-AthetaR60_1)/100*(AD2893-450)))))</f>
        <v>0.5</v>
      </c>
      <c r="AJ2893" s="3">
        <f>IF(AE2893&lt;=450,AthetaR90_0,IF(AE2893&gt;=650,AthetaR90_2,(IF(AE2893&lt;=550,AthetaR90_0+(AthetaR90_1-AthetaR90_0)/100*(AE2893-450),AthetaR90_1+(AthetaR90_2-AthetaR90_1)/100*(AE2893-450)))))</f>
        <v>1.3</v>
      </c>
      <c r="AK2893" s="3">
        <f>IF(AF2893&lt;=450,AthetaR120_0,IF(AF2893&gt;=650,AthetaR120_2,(IF(AF2893&lt;=550,AthetaR120_0+(AthetaR120_1-AthetaR120_0)/100*(AF2893-450),AthetaR120_1+(AthetaR120_2-AthetaR120_1)/100*(AF2893-450)))))</f>
        <v>1.54</v>
      </c>
      <c r="AL2893" s="24">
        <f t="shared" si="1394"/>
        <v>894.16597690075969</v>
      </c>
      <c r="AM2893" s="14">
        <f t="shared" si="1395"/>
        <v>696.31982303937934</v>
      </c>
    </row>
    <row r="2894" spans="2:39" x14ac:dyDescent="0.25">
      <c r="B2894" s="3">
        <f t="shared" si="1378"/>
        <v>14380</v>
      </c>
      <c r="C2894" s="14">
        <f t="shared" si="1379"/>
        <v>239.66666666666666</v>
      </c>
      <c r="D2894" s="11">
        <f t="shared" si="1380"/>
        <v>1152.608805269921</v>
      </c>
      <c r="E2894" s="11">
        <f t="shared" si="1366"/>
        <v>1061.1157223183575</v>
      </c>
      <c r="F2894" s="11">
        <f t="shared" si="1381"/>
        <v>585.48531345593358</v>
      </c>
      <c r="G2894" s="11">
        <f t="shared" si="1367"/>
        <v>894.36468668921555</v>
      </c>
      <c r="H2894" s="11">
        <f t="shared" si="1368"/>
        <v>732.98424750056574</v>
      </c>
      <c r="I2894" s="24">
        <f t="shared" si="1382"/>
        <v>585.48531345593358</v>
      </c>
      <c r="J2894" s="12">
        <f t="shared" si="1369"/>
        <v>0.15542193356887321</v>
      </c>
      <c r="K2894" s="24">
        <f t="shared" si="1370"/>
        <v>743.8145497666992</v>
      </c>
      <c r="L2894" s="12">
        <f t="shared" si="1383"/>
        <v>0.1321591369437847</v>
      </c>
      <c r="M2894" s="24">
        <f t="shared" si="1384"/>
        <v>894.36468668921555</v>
      </c>
      <c r="N2894" s="12">
        <f t="shared" si="1371"/>
        <v>0.58914761102311475</v>
      </c>
      <c r="O2894" s="24">
        <f t="shared" si="1372"/>
        <v>654.08110168203439</v>
      </c>
      <c r="P2894" s="12">
        <f t="shared" si="1385"/>
        <v>0.19862991972295654</v>
      </c>
      <c r="Q2894" s="24">
        <f t="shared" si="1386"/>
        <v>732.98424750056574</v>
      </c>
      <c r="R2894" s="12">
        <f t="shared" si="1373"/>
        <v>6.504834495293596E-2</v>
      </c>
      <c r="S2894" s="24">
        <f t="shared" si="1374"/>
        <v>3258.2331696921924</v>
      </c>
      <c r="T2894" s="12">
        <f t="shared" si="1387"/>
        <v>4.2053401243006105E-2</v>
      </c>
      <c r="W2894" s="24">
        <f t="shared" si="1388"/>
        <v>999.94342850919804</v>
      </c>
      <c r="X2894" s="24">
        <f t="shared" si="1389"/>
        <v>650</v>
      </c>
      <c r="Y2894" s="13">
        <f t="shared" si="1375"/>
        <v>0.28433309043948368</v>
      </c>
      <c r="Z2894" s="24">
        <f t="shared" si="1376"/>
        <v>1529.3073452289859</v>
      </c>
      <c r="AA2894" s="24">
        <f t="shared" si="1377"/>
        <v>15065.918185767287</v>
      </c>
      <c r="AB2894" s="24">
        <f t="shared" si="1390"/>
        <v>894.36468668921555</v>
      </c>
      <c r="AC2894" s="24">
        <f t="shared" si="1391"/>
        <v>732.98424750056574</v>
      </c>
      <c r="AE2894" s="14">
        <f t="shared" si="1392"/>
        <v>239.66666666666666</v>
      </c>
      <c r="AF2894" s="24">
        <f t="shared" si="1396"/>
        <v>500</v>
      </c>
      <c r="AG2894" s="3">
        <f t="shared" si="1393"/>
        <v>-1</v>
      </c>
      <c r="AH2894" s="3">
        <f>IF(AC2894&lt;=450,AthetaR30_0,IF(AC2894&gt;=650,AthetaR30_2,(IF(AC2894&lt;=550,AthetaR30_0+(AthetaR30_1-AthetaR30_0)/100*(AC2894-450),AthetaR30_1+(AthetaR30_2-AthetaR30_1)/100*(AC2894-450)))))</f>
        <v>0</v>
      </c>
      <c r="AI2894" s="3">
        <f>IF(AD2894&lt;=450,AthetaR60_0,IF(AD2894&gt;=650,AthetaR60_2,(IF(AD2894&lt;=550,AthetaR60_0+(AthetaR60_1-AthetaR60_0)/100*(AD2894-450),AthetaR60_1+(AthetaR60_2-AthetaR60_1)/100*(AD2894-450)))))</f>
        <v>0.5</v>
      </c>
      <c r="AJ2894" s="3">
        <f>IF(AE2894&lt;=450,AthetaR90_0,IF(AE2894&gt;=650,AthetaR90_2,(IF(AE2894&lt;=550,AthetaR90_0+(AthetaR90_1-AthetaR90_0)/100*(AE2894-450),AthetaR90_1+(AthetaR90_2-AthetaR90_1)/100*(AE2894-450)))))</f>
        <v>1.3</v>
      </c>
      <c r="AK2894" s="3">
        <f>IF(AF2894&lt;=450,AthetaR120_0,IF(AF2894&gt;=650,AthetaR120_2,(IF(AF2894&lt;=550,AthetaR120_0+(AthetaR120_1-AthetaR120_0)/100*(AF2894-450),AthetaR120_1+(AthetaR120_2-AthetaR120_1)/100*(AF2894-450)))))</f>
        <v>1.54</v>
      </c>
      <c r="AL2894" s="24">
        <f t="shared" si="1394"/>
        <v>894.36468668921555</v>
      </c>
      <c r="AM2894" s="14">
        <f t="shared" si="1395"/>
        <v>696.33918172669905</v>
      </c>
    </row>
    <row r="2895" spans="2:39" x14ac:dyDescent="0.25">
      <c r="B2895" s="3">
        <f t="shared" si="1378"/>
        <v>14385</v>
      </c>
      <c r="C2895" s="14">
        <f t="shared" si="1379"/>
        <v>239.75</v>
      </c>
      <c r="D2895" s="11">
        <f t="shared" si="1380"/>
        <v>1152.6608662837375</v>
      </c>
      <c r="E2895" s="11">
        <f t="shared" si="1366"/>
        <v>1061.3295206670095</v>
      </c>
      <c r="F2895" s="11">
        <f t="shared" si="1381"/>
        <v>585.61747259287733</v>
      </c>
      <c r="G2895" s="11">
        <f t="shared" si="1367"/>
        <v>894.56331660893852</v>
      </c>
      <c r="H2895" s="11">
        <f t="shared" si="1368"/>
        <v>733.02630090180878</v>
      </c>
      <c r="I2895" s="24">
        <f t="shared" si="1382"/>
        <v>585.61747259287733</v>
      </c>
      <c r="J2895" s="12">
        <f t="shared" si="1369"/>
        <v>0.15539218816365272</v>
      </c>
      <c r="K2895" s="24">
        <f t="shared" si="1370"/>
        <v>743.95693186101926</v>
      </c>
      <c r="L2895" s="12">
        <f t="shared" si="1383"/>
        <v>0.13211660419078558</v>
      </c>
      <c r="M2895" s="24">
        <f t="shared" si="1384"/>
        <v>894.56331660893852</v>
      </c>
      <c r="N2895" s="12">
        <f t="shared" si="1371"/>
        <v>0.58926695177179167</v>
      </c>
      <c r="O2895" s="24">
        <f t="shared" si="1372"/>
        <v>653.94863450712251</v>
      </c>
      <c r="P2895" s="12">
        <f t="shared" si="1385"/>
        <v>0.19854997635671834</v>
      </c>
      <c r="Q2895" s="24">
        <f t="shared" si="1386"/>
        <v>733.02630090180878</v>
      </c>
      <c r="R2895" s="12">
        <f t="shared" si="1373"/>
        <v>6.4613696528328574E-2</v>
      </c>
      <c r="S2895" s="24">
        <f t="shared" si="1374"/>
        <v>3280.150905254487</v>
      </c>
      <c r="T2895" s="12">
        <f t="shared" si="1387"/>
        <v>4.1779504851294079E-2</v>
      </c>
      <c r="W2895" s="24">
        <f t="shared" si="1388"/>
        <v>1000.2277615996376</v>
      </c>
      <c r="X2895" s="24">
        <f t="shared" si="1389"/>
        <v>650</v>
      </c>
      <c r="Y2895" s="13">
        <f t="shared" si="1375"/>
        <v>0.28415267974001729</v>
      </c>
      <c r="Z2895" s="24">
        <f t="shared" si="1376"/>
        <v>1527.5439766842992</v>
      </c>
      <c r="AA2895" s="24">
        <f t="shared" si="1377"/>
        <v>15057.151804710114</v>
      </c>
      <c r="AB2895" s="24">
        <f t="shared" si="1390"/>
        <v>894.56331660893852</v>
      </c>
      <c r="AC2895" s="24">
        <f t="shared" si="1391"/>
        <v>733.02630090180878</v>
      </c>
      <c r="AE2895" s="14">
        <f t="shared" si="1392"/>
        <v>239.75</v>
      </c>
      <c r="AF2895" s="24">
        <f t="shared" si="1396"/>
        <v>500</v>
      </c>
      <c r="AG2895" s="3">
        <f t="shared" si="1393"/>
        <v>-1</v>
      </c>
      <c r="AH2895" s="3">
        <f>IF(AC2895&lt;=450,AthetaR30_0,IF(AC2895&gt;=650,AthetaR30_2,(IF(AC2895&lt;=550,AthetaR30_0+(AthetaR30_1-AthetaR30_0)/100*(AC2895-450),AthetaR30_1+(AthetaR30_2-AthetaR30_1)/100*(AC2895-450)))))</f>
        <v>0</v>
      </c>
      <c r="AI2895" s="3">
        <f>IF(AD2895&lt;=450,AthetaR60_0,IF(AD2895&gt;=650,AthetaR60_2,(IF(AD2895&lt;=550,AthetaR60_0+(AthetaR60_1-AthetaR60_0)/100*(AD2895-450),AthetaR60_1+(AthetaR60_2-AthetaR60_1)/100*(AD2895-450)))))</f>
        <v>0.5</v>
      </c>
      <c r="AJ2895" s="3">
        <f>IF(AE2895&lt;=450,AthetaR90_0,IF(AE2895&gt;=650,AthetaR90_2,(IF(AE2895&lt;=550,AthetaR90_0+(AthetaR90_1-AthetaR90_0)/100*(AE2895-450),AthetaR90_1+(AthetaR90_2-AthetaR90_1)/100*(AE2895-450)))))</f>
        <v>1.3</v>
      </c>
      <c r="AK2895" s="3">
        <f>IF(AF2895&lt;=450,AthetaR120_0,IF(AF2895&gt;=650,AthetaR120_2,(IF(AF2895&lt;=550,AthetaR120_0+(AthetaR120_1-AthetaR120_0)/100*(AF2895-450),AthetaR120_1+(AthetaR120_2-AthetaR120_1)/100*(AF2895-450)))))</f>
        <v>1.54</v>
      </c>
      <c r="AL2895" s="24">
        <f t="shared" si="1394"/>
        <v>894.56331660893852</v>
      </c>
      <c r="AM2895" s="14">
        <f t="shared" si="1395"/>
        <v>696.35829033243135</v>
      </c>
    </row>
    <row r="2896" spans="2:39" x14ac:dyDescent="0.25">
      <c r="B2896" s="3">
        <f t="shared" si="1378"/>
        <v>14390</v>
      </c>
      <c r="C2896" s="14">
        <f t="shared" si="1379"/>
        <v>239.83333333333334</v>
      </c>
      <c r="D2896" s="11">
        <f t="shared" si="1380"/>
        <v>1152.7129092145342</v>
      </c>
      <c r="E2896" s="11">
        <f t="shared" si="1366"/>
        <v>1061.5433190156618</v>
      </c>
      <c r="F2896" s="11">
        <f t="shared" si="1381"/>
        <v>585.74958919706808</v>
      </c>
      <c r="G2896" s="11">
        <f t="shared" si="1367"/>
        <v>894.76186658529525</v>
      </c>
      <c r="H2896" s="11">
        <f t="shared" si="1368"/>
        <v>733.0680804066601</v>
      </c>
      <c r="I2896" s="24">
        <f t="shared" si="1382"/>
        <v>585.74958919706808</v>
      </c>
      <c r="J2896" s="12">
        <f t="shared" si="1369"/>
        <v>0.15536244759682422</v>
      </c>
      <c r="K2896" s="24">
        <f t="shared" si="1370"/>
        <v>744.09934530256692</v>
      </c>
      <c r="L2896" s="12">
        <f t="shared" si="1383"/>
        <v>0.13207408714965813</v>
      </c>
      <c r="M2896" s="24">
        <f t="shared" si="1384"/>
        <v>894.76186658529525</v>
      </c>
      <c r="N2896" s="12">
        <f t="shared" si="1371"/>
        <v>0.5893860033157492</v>
      </c>
      <c r="O2896" s="24">
        <f t="shared" si="1372"/>
        <v>653.81654179679526</v>
      </c>
      <c r="P2896" s="12">
        <f t="shared" si="1385"/>
        <v>0.19846995888568411</v>
      </c>
      <c r="Q2896" s="24">
        <f t="shared" si="1386"/>
        <v>733.0680804066601</v>
      </c>
      <c r="R2896" s="12">
        <f t="shared" si="1373"/>
        <v>6.4180398670811364E-2</v>
      </c>
      <c r="S2896" s="24">
        <f t="shared" si="1374"/>
        <v>3302.296021037731</v>
      </c>
      <c r="T2896" s="12">
        <f t="shared" si="1387"/>
        <v>4.1506395271019715E-2</v>
      </c>
      <c r="W2896" s="24">
        <f t="shared" si="1388"/>
        <v>1000.5119142793776</v>
      </c>
      <c r="X2896" s="24">
        <f t="shared" si="1389"/>
        <v>650</v>
      </c>
      <c r="Y2896" s="13">
        <f t="shared" si="1375"/>
        <v>0.28397277206175059</v>
      </c>
      <c r="Z2896" s="24">
        <f t="shared" si="1376"/>
        <v>1525.7851184071058</v>
      </c>
      <c r="AA2896" s="24">
        <f t="shared" si="1377"/>
        <v>15048.410272438397</v>
      </c>
      <c r="AB2896" s="24">
        <f t="shared" si="1390"/>
        <v>894.76186658529525</v>
      </c>
      <c r="AC2896" s="24">
        <f t="shared" si="1391"/>
        <v>733.0680804066601</v>
      </c>
      <c r="AE2896" s="14">
        <f t="shared" si="1392"/>
        <v>239.83333333333334</v>
      </c>
      <c r="AF2896" s="24">
        <f t="shared" si="1396"/>
        <v>500</v>
      </c>
      <c r="AG2896" s="3">
        <f t="shared" si="1393"/>
        <v>-1</v>
      </c>
      <c r="AH2896" s="3">
        <f>IF(AC2896&lt;=450,AthetaR30_0,IF(AC2896&gt;=650,AthetaR30_2,(IF(AC2896&lt;=550,AthetaR30_0+(AthetaR30_1-AthetaR30_0)/100*(AC2896-450),AthetaR30_1+(AthetaR30_2-AthetaR30_1)/100*(AC2896-450)))))</f>
        <v>0</v>
      </c>
      <c r="AI2896" s="3">
        <f>IF(AD2896&lt;=450,AthetaR60_0,IF(AD2896&gt;=650,AthetaR60_2,(IF(AD2896&lt;=550,AthetaR60_0+(AthetaR60_1-AthetaR60_0)/100*(AD2896-450),AthetaR60_1+(AthetaR60_2-AthetaR60_1)/100*(AD2896-450)))))</f>
        <v>0.5</v>
      </c>
      <c r="AJ2896" s="3">
        <f>IF(AE2896&lt;=450,AthetaR90_0,IF(AE2896&gt;=650,AthetaR90_2,(IF(AE2896&lt;=550,AthetaR90_0+(AthetaR90_1-AthetaR90_0)/100*(AE2896-450),AthetaR90_1+(AthetaR90_2-AthetaR90_1)/100*(AE2896-450)))))</f>
        <v>1.3</v>
      </c>
      <c r="AK2896" s="3">
        <f>IF(AF2896&lt;=450,AthetaR120_0,IF(AF2896&gt;=650,AthetaR120_2,(IF(AF2896&lt;=550,AthetaR120_0+(AthetaR120_1-AthetaR120_0)/100*(AF2896-450),AthetaR120_1+(AthetaR120_2-AthetaR120_1)/100*(AF2896-450)))))</f>
        <v>1.54</v>
      </c>
      <c r="AL2896" s="24">
        <f t="shared" si="1394"/>
        <v>894.76186658529525</v>
      </c>
      <c r="AM2896" s="14">
        <f t="shared" si="1395"/>
        <v>696.37714958451545</v>
      </c>
    </row>
    <row r="2897" spans="2:39" x14ac:dyDescent="0.25">
      <c r="B2897" s="3">
        <f t="shared" si="1378"/>
        <v>14395</v>
      </c>
      <c r="C2897" s="14">
        <f t="shared" si="1379"/>
        <v>239.91666666666666</v>
      </c>
      <c r="D2897" s="11">
        <f t="shared" si="1380"/>
        <v>1152.7649340748681</v>
      </c>
      <c r="E2897" s="11">
        <f t="shared" si="1366"/>
        <v>1061.7571173643137</v>
      </c>
      <c r="F2897" s="11">
        <f t="shared" si="1381"/>
        <v>585.88166328421778</v>
      </c>
      <c r="G2897" s="11">
        <f t="shared" si="1367"/>
        <v>894.9603365441809</v>
      </c>
      <c r="H2897" s="11">
        <f t="shared" si="1368"/>
        <v>733.10958680193107</v>
      </c>
      <c r="I2897" s="24">
        <f t="shared" si="1382"/>
        <v>585.88166328421778</v>
      </c>
      <c r="J2897" s="12">
        <f t="shared" si="1369"/>
        <v>0.15533271187497558</v>
      </c>
      <c r="K2897" s="24">
        <f t="shared" si="1370"/>
        <v>744.24179006447571</v>
      </c>
      <c r="L2897" s="12">
        <f t="shared" si="1383"/>
        <v>0.13203158582095734</v>
      </c>
      <c r="M2897" s="24">
        <f t="shared" si="1384"/>
        <v>894.9603365441809</v>
      </c>
      <c r="N2897" s="12">
        <f t="shared" si="1371"/>
        <v>0.58950476663183793</v>
      </c>
      <c r="O2897" s="24">
        <f t="shared" si="1372"/>
        <v>653.68482204656982</v>
      </c>
      <c r="P2897" s="12">
        <f t="shared" si="1385"/>
        <v>0.19838986783606707</v>
      </c>
      <c r="Q2897" s="24">
        <f t="shared" si="1386"/>
        <v>733.10958680193107</v>
      </c>
      <c r="R2897" s="12">
        <f t="shared" si="1373"/>
        <v>6.3748464696418664E-2</v>
      </c>
      <c r="S2897" s="24">
        <f t="shared" si="1374"/>
        <v>3324.6710515860063</v>
      </c>
      <c r="T2897" s="12">
        <f t="shared" si="1387"/>
        <v>4.1234081117739407E-2</v>
      </c>
      <c r="W2897" s="24">
        <f t="shared" si="1388"/>
        <v>1000.7958870514393</v>
      </c>
      <c r="X2897" s="24">
        <f t="shared" si="1389"/>
        <v>650</v>
      </c>
      <c r="Y2897" s="13">
        <f t="shared" si="1375"/>
        <v>0.28379336644932818</v>
      </c>
      <c r="Z2897" s="24">
        <f t="shared" si="1376"/>
        <v>1524.030757821859</v>
      </c>
      <c r="AA2897" s="24">
        <f t="shared" si="1377"/>
        <v>15039.693545767936</v>
      </c>
      <c r="AB2897" s="24">
        <f t="shared" si="1390"/>
        <v>894.9603365441809</v>
      </c>
      <c r="AC2897" s="24">
        <f t="shared" si="1391"/>
        <v>733.10958680193107</v>
      </c>
      <c r="AE2897" s="14">
        <f t="shared" si="1392"/>
        <v>239.91666666666666</v>
      </c>
      <c r="AF2897" s="24">
        <f t="shared" si="1396"/>
        <v>500</v>
      </c>
      <c r="AG2897" s="3">
        <f t="shared" si="1393"/>
        <v>-1</v>
      </c>
      <c r="AH2897" s="3">
        <f>IF(AC2897&lt;=450,AthetaR30_0,IF(AC2897&gt;=650,AthetaR30_2,(IF(AC2897&lt;=550,AthetaR30_0+(AthetaR30_1-AthetaR30_0)/100*(AC2897-450),AthetaR30_1+(AthetaR30_2-AthetaR30_1)/100*(AC2897-450)))))</f>
        <v>0</v>
      </c>
      <c r="AI2897" s="3">
        <f>IF(AD2897&lt;=450,AthetaR60_0,IF(AD2897&gt;=650,AthetaR60_2,(IF(AD2897&lt;=550,AthetaR60_0+(AthetaR60_1-AthetaR60_0)/100*(AD2897-450),AthetaR60_1+(AthetaR60_2-AthetaR60_1)/100*(AD2897-450)))))</f>
        <v>0.5</v>
      </c>
      <c r="AJ2897" s="3">
        <f>IF(AE2897&lt;=450,AthetaR90_0,IF(AE2897&gt;=650,AthetaR90_2,(IF(AE2897&lt;=550,AthetaR90_0+(AthetaR90_1-AthetaR90_0)/100*(AE2897-450),AthetaR90_1+(AthetaR90_2-AthetaR90_1)/100*(AE2897-450)))))</f>
        <v>1.3</v>
      </c>
      <c r="AK2897" s="3">
        <f>IF(AF2897&lt;=450,AthetaR120_0,IF(AF2897&gt;=650,AthetaR120_2,(IF(AF2897&lt;=550,AthetaR120_0+(AthetaR120_1-AthetaR120_0)/100*(AF2897-450),AthetaR120_1+(AthetaR120_2-AthetaR120_1)/100*(AF2897-450)))))</f>
        <v>1.54</v>
      </c>
      <c r="AL2897" s="24">
        <f t="shared" si="1394"/>
        <v>894.9603365441809</v>
      </c>
      <c r="AM2897" s="14">
        <f t="shared" si="1395"/>
        <v>696.39576021909238</v>
      </c>
    </row>
    <row r="2898" spans="2:39" x14ac:dyDescent="0.25">
      <c r="B2898" s="3">
        <f t="shared" si="1378"/>
        <v>14400</v>
      </c>
      <c r="C2898" s="14">
        <f t="shared" si="1379"/>
        <v>240</v>
      </c>
      <c r="D2898" s="11">
        <f t="shared" si="1380"/>
        <v>1152.8169408772842</v>
      </c>
      <c r="E2898" s="11">
        <f t="shared" ref="E2898:E2961" si="1397">IF(B2898&lt;=40*60,20+345*CRed_1*LOG(8*C2898+1,10),ThetaG40+(ThetaG120-ThetaG40)/80*(C2898-40))</f>
        <v>1061.970915712966</v>
      </c>
      <c r="F2898" s="11">
        <f t="shared" si="1381"/>
        <v>586.01369487003876</v>
      </c>
      <c r="G2898" s="11">
        <f t="shared" ref="G2898:G2961" si="1398">M2898</f>
        <v>895.15872641201702</v>
      </c>
      <c r="H2898" s="11">
        <f t="shared" ref="H2898:H2961" si="1399">Q2898</f>
        <v>733.15082088304882</v>
      </c>
      <c r="I2898" s="24">
        <f t="shared" si="1382"/>
        <v>586.01369487003876</v>
      </c>
      <c r="J2898" s="12">
        <f t="shared" ref="J2898:J2961" si="1400">Cp*RhoP/(K2898*RhoA)*dP/1000*MassivSS</f>
        <v>0.15530298100468365</v>
      </c>
      <c r="K2898" s="24">
        <f t="shared" ref="K2898:K2961" si="1401">IF(I2898&lt;600,425+0.773*I2898-1.69/1000*I2898^2+2.22/1000^2*I2898^3,IF(I2898&lt;735,666+13002/(738-I2898),IF(I2898&lt;900,545+17820/(I2898-731),650)))</f>
        <v>744.38426611988098</v>
      </c>
      <c r="L2898" s="12">
        <f t="shared" si="1383"/>
        <v>0.1319891002051857</v>
      </c>
      <c r="M2898" s="24">
        <f t="shared" si="1384"/>
        <v>895.15872641201702</v>
      </c>
      <c r="N2898" s="12">
        <f t="shared" ref="N2898:N2961" si="1402">Cp*RhoP/(O2898*RhoA)*dP/1000*MassivW</f>
        <v>0.58962324269275879</v>
      </c>
      <c r="O2898" s="24">
        <f t="shared" ref="O2898:O2961" si="1403">IF(M2898&lt;600,425+0.773*M2898-1.69/1000*M2898^2+2.22/1000^2*M2898^3,IF(M2898&lt;735,666+13002/(738-M2898),IF(M2898&lt;900,545+17820/(M2898-731),650)))</f>
        <v>653.55347375974475</v>
      </c>
      <c r="P2898" s="12">
        <f t="shared" si="1385"/>
        <v>0.19830970373149007</v>
      </c>
      <c r="Q2898" s="24">
        <f t="shared" si="1386"/>
        <v>733.15082088304882</v>
      </c>
      <c r="R2898" s="12">
        <f t="shared" ref="R2898:R2961" si="1404">Cp*RhoP/(S2898*RhoA)*dP/1000*MassivSI</f>
        <v>6.331790777451185E-2</v>
      </c>
      <c r="S2898" s="24">
        <f t="shared" ref="S2898:S2963" si="1405">IF(Q2898&lt;600,425+0.773*Q2898-1.69/1000*Q2898^2+2.22/1000^2*Q2898^3,IF(Q2898&lt;735,666+13002/(738-Q2898),IF(Q2898&lt;900,545+17820/(Q2898-731),650)))</f>
        <v>3347.2785600245561</v>
      </c>
      <c r="T2898" s="12">
        <f t="shared" si="1387"/>
        <v>4.0962570927048539E-2</v>
      </c>
      <c r="W2898" s="24">
        <f t="shared" si="1388"/>
        <v>1001.0796804178887</v>
      </c>
      <c r="X2898" s="24">
        <f t="shared" si="1389"/>
        <v>650</v>
      </c>
      <c r="Y2898" s="13">
        <f t="shared" ref="Y2898:Y2961" si="1406">MAX(MassivSSCO/(X2898*RhoA)*DeltaT*(Z2898+AA2898),L2898)</f>
        <v>0.28361446194659912</v>
      </c>
      <c r="Z2898" s="24">
        <f t="shared" ref="Z2898:Z2961" si="1407">AlphaC*(E2898-W2898)</f>
        <v>1522.2808823769328</v>
      </c>
      <c r="AA2898" s="24">
        <f t="shared" ref="AA2898:AA2961" si="1408">Phi*EpsilonF*0.7*Botzman/10^8*EpsilonA*((E2898+273)^4-(W2898+273)^4)</f>
        <v>15031.001581444196</v>
      </c>
      <c r="AB2898" s="24">
        <f t="shared" si="1390"/>
        <v>895.15872641201702</v>
      </c>
      <c r="AC2898" s="24">
        <f t="shared" si="1391"/>
        <v>733.15082088304882</v>
      </c>
      <c r="AE2898" s="14">
        <f t="shared" si="1392"/>
        <v>240</v>
      </c>
      <c r="AF2898" s="24">
        <f t="shared" si="1396"/>
        <v>500</v>
      </c>
      <c r="AG2898" s="3">
        <f t="shared" si="1393"/>
        <v>-1</v>
      </c>
      <c r="AH2898" s="3">
        <f>IF(AC2898&lt;=450,AthetaR30_0,IF(AC2898&gt;=650,AthetaR30_2,(IF(AC2898&lt;=550,AthetaR30_0+(AthetaR30_1-AthetaR30_0)/100*(AC2898-450),AthetaR30_1+(AthetaR30_2-AthetaR30_1)/100*(AC2898-450)))))</f>
        <v>0</v>
      </c>
      <c r="AI2898" s="3">
        <f>IF(AD2898&lt;=450,AthetaR60_0,IF(AD2898&gt;=650,AthetaR60_2,(IF(AD2898&lt;=550,AthetaR60_0+(AthetaR60_1-AthetaR60_0)/100*(AD2898-450),AthetaR60_1+(AthetaR60_2-AthetaR60_1)/100*(AD2898-450)))))</f>
        <v>0.5</v>
      </c>
      <c r="AJ2898" s="3">
        <f>IF(AE2898&lt;=450,AthetaR90_0,IF(AE2898&gt;=650,AthetaR90_2,(IF(AE2898&lt;=550,AthetaR90_0+(AthetaR90_1-AthetaR90_0)/100*(AE2898-450),AthetaR90_1+(AthetaR90_2-AthetaR90_1)/100*(AE2898-450)))))</f>
        <v>1.3</v>
      </c>
      <c r="AK2898" s="3">
        <f>IF(AF2898&lt;=450,AthetaR120_0,IF(AF2898&gt;=650,AthetaR120_2,(IF(AF2898&lt;=550,AthetaR120_0+(AthetaR120_1-AthetaR120_0)/100*(AF2898-450),AthetaR120_1+(AthetaR120_2-AthetaR120_1)/100*(AF2898-450)))))</f>
        <v>1.54</v>
      </c>
      <c r="AL2898" s="24">
        <f t="shared" si="1394"/>
        <v>895.15872641201702</v>
      </c>
      <c r="AM2898" s="14">
        <f t="shared" si="1395"/>
        <v>696.41412298042974</v>
      </c>
    </row>
    <row r="2899" spans="2:39" x14ac:dyDescent="0.25">
      <c r="B2899" s="3">
        <f t="shared" ref="B2899:B2962" si="1409">B2898+DeltaT</f>
        <v>14405</v>
      </c>
      <c r="C2899" s="14">
        <f t="shared" ref="C2899:C2962" si="1410">B2899/60</f>
        <v>240.08333333333334</v>
      </c>
      <c r="D2899" s="11">
        <f t="shared" ref="D2899:D2962" si="1411">20+345*LOG(8*C2899+1,10)</f>
        <v>1152.8689296343141</v>
      </c>
      <c r="E2899" s="11">
        <f t="shared" si="1397"/>
        <v>1062.1847140616178</v>
      </c>
      <c r="F2899" s="11">
        <f t="shared" ref="F2899:F2962" si="1412">I2899</f>
        <v>586.14568397024391</v>
      </c>
      <c r="G2899" s="11">
        <f t="shared" si="1398"/>
        <v>895.35703611574854</v>
      </c>
      <c r="H2899" s="11">
        <f t="shared" si="1399"/>
        <v>733.19178345397586</v>
      </c>
      <c r="I2899" s="24">
        <f t="shared" ref="I2899:I2962" si="1413">I2898+IF(Limit=Oui,MAX(0,L2898),L2898)</f>
        <v>586.14568397024391</v>
      </c>
      <c r="J2899" s="12">
        <f t="shared" si="1400"/>
        <v>0.15527325499251449</v>
      </c>
      <c r="K2899" s="24">
        <f t="shared" si="1401"/>
        <v>744.52677344191977</v>
      </c>
      <c r="L2899" s="12">
        <f t="shared" ref="L2899:L2962" si="1414">LambdaP*MassivSS/(dP/1000)/(K2899*RhoA)/(1+J2899/3)*(D2899-I2899)*DeltaT-(EXP(J2899/10)-1)*(D2899-D2898)</f>
        <v>0.13194663030286075</v>
      </c>
      <c r="M2899" s="24">
        <f t="shared" ref="M2899:M2962" si="1415">M2898+IF(Limit=Oui,MAX(0,P2898),P2898)</f>
        <v>895.35703611574854</v>
      </c>
      <c r="N2899" s="12">
        <f t="shared" si="1402"/>
        <v>0.58974143246708333</v>
      </c>
      <c r="O2899" s="24">
        <f t="shared" si="1403"/>
        <v>653.42249544735193</v>
      </c>
      <c r="P2899" s="12">
        <f t="shared" ref="P2899:P2962" si="1416">LambdaP*MassivW/(dP/1000)/(O2899*RhoA)/(1+N2899/3)*(D2899-M2899)*DeltaT-(EXP(N2899/10)-1)*(D2899-D2898)</f>
        <v>0.19822946709325892</v>
      </c>
      <c r="Q2899" s="24">
        <f t="shared" ref="Q2899:Q2962" si="1417">Q2898+IF(Limit=Oui,MAX(0,T2898),T2898)</f>
        <v>733.19178345397586</v>
      </c>
      <c r="R2899" s="12">
        <f t="shared" si="1404"/>
        <v>6.2888740925579001E-2</v>
      </c>
      <c r="S2899" s="24">
        <f t="shared" si="1405"/>
        <v>3370.1211383774307</v>
      </c>
      <c r="T2899" s="12">
        <f t="shared" ref="T2899:T2962" si="1418">LambdaP*MassivSI/(dP/1000)/(S2899*RhoA)/(1+R2899/3)*(D2899-Q2899)*DeltaT-(EXP(R2899/10)-1)*(D2899-D2898)</f>
        <v>4.0691873153077478E-2</v>
      </c>
      <c r="W2899" s="24">
        <f t="shared" ref="W2899:W2962" si="1419">W2898+IF(Limit=Oui,MAX(0,Y2898),Y2898)</f>
        <v>1001.3632948798353</v>
      </c>
      <c r="X2899" s="24">
        <f t="shared" ref="X2899:X2962" si="1420">IF(W2899&lt;600,425+0.773*W2899-1.69/1000*W2899^2+2.22/1000^2*W2899^3,IF(W2899&lt;735,666+13002/(738-W2899),IF(W2899&lt;900,545+17820/(W2899-731),650)))</f>
        <v>650</v>
      </c>
      <c r="Y2899" s="13">
        <f t="shared" si="1406"/>
        <v>0.28343605759661061</v>
      </c>
      <c r="Z2899" s="24">
        <f t="shared" si="1407"/>
        <v>1520.5354795445628</v>
      </c>
      <c r="AA2899" s="24">
        <f t="shared" si="1408"/>
        <v>15022.334336141961</v>
      </c>
      <c r="AB2899" s="24">
        <f t="shared" ref="AB2899:AB2962" si="1421">MAX(M2899,AVERAGE(W2899,AC2899))</f>
        <v>895.35703611574854</v>
      </c>
      <c r="AC2899" s="24">
        <f t="shared" ref="AC2899:AC2962" si="1422">Q2899</f>
        <v>733.19178345397586</v>
      </c>
      <c r="AE2899" s="14">
        <f t="shared" ref="AE2899:AE2962" si="1423">C2899</f>
        <v>240.08333333333334</v>
      </c>
      <c r="AF2899" s="24">
        <f t="shared" si="1396"/>
        <v>500</v>
      </c>
      <c r="AG2899" s="3">
        <f t="shared" ref="AG2899:AG2962" si="1424">IF(C2899&lt;=30,AH2899,IF(C2899&lt;=60,AI2899,IF(C2899&lt;=90,AJ2899,IF(C2899&lt;=120,AK2899,-1))))</f>
        <v>-1</v>
      </c>
      <c r="AH2899" s="3">
        <f>IF(AC2899&lt;=450,AthetaR30_0,IF(AC2899&gt;=650,AthetaR30_2,(IF(AC2899&lt;=550,AthetaR30_0+(AthetaR30_1-AthetaR30_0)/100*(AC2899-450),AthetaR30_1+(AthetaR30_2-AthetaR30_1)/100*(AC2899-450)))))</f>
        <v>0</v>
      </c>
      <c r="AI2899" s="3">
        <f>IF(AD2899&lt;=450,AthetaR60_0,IF(AD2899&gt;=650,AthetaR60_2,(IF(AD2899&lt;=550,AthetaR60_0+(AthetaR60_1-AthetaR60_0)/100*(AD2899-450),AthetaR60_1+(AthetaR60_2-AthetaR60_1)/100*(AD2899-450)))))</f>
        <v>0.5</v>
      </c>
      <c r="AJ2899" s="3">
        <f>IF(AE2899&lt;=450,AthetaR90_0,IF(AE2899&gt;=650,AthetaR90_2,(IF(AE2899&lt;=550,AthetaR90_0+(AthetaR90_1-AthetaR90_0)/100*(AE2899-450),AthetaR90_1+(AthetaR90_2-AthetaR90_1)/100*(AE2899-450)))))</f>
        <v>1.3</v>
      </c>
      <c r="AK2899" s="3">
        <f>IF(AF2899&lt;=450,AthetaR120_0,IF(AF2899&gt;=650,AthetaR120_2,(IF(AF2899&lt;=550,AthetaR120_0+(AthetaR120_1-AthetaR120_0)/100*(AF2899-450),AthetaR120_1+(AthetaR120_2-AthetaR120_1)/100*(AF2899-450)))))</f>
        <v>1.54</v>
      </c>
      <c r="AL2899" s="24">
        <f t="shared" ref="AL2899:AL2962" si="1425">MAX(M2899,AVERAGE(W2899,AM2899))</f>
        <v>895.35703611574854</v>
      </c>
      <c r="AM2899" s="14">
        <f t="shared" ref="AM2899:AM2962" si="1426">IF(W2899&gt;=AF2899,(1+(W2899-AF2899)*AG2899/10000)*AC2899,AC2899)</f>
        <v>696.43223862084506</v>
      </c>
    </row>
    <row r="2900" spans="2:39" x14ac:dyDescent="0.25">
      <c r="B2900" s="3">
        <f t="shared" si="1409"/>
        <v>14410</v>
      </c>
      <c r="C2900" s="14">
        <f t="shared" si="1410"/>
        <v>240.16666666666666</v>
      </c>
      <c r="D2900" s="11">
        <f t="shared" si="1411"/>
        <v>1152.920900358476</v>
      </c>
      <c r="E2900" s="11">
        <f t="shared" si="1397"/>
        <v>1062.3985124102701</v>
      </c>
      <c r="F2900" s="11">
        <f t="shared" si="1412"/>
        <v>586.27763060054679</v>
      </c>
      <c r="G2900" s="11">
        <f t="shared" si="1398"/>
        <v>895.5552655828418</v>
      </c>
      <c r="H2900" s="11">
        <f t="shared" si="1399"/>
        <v>733.2324753271289</v>
      </c>
      <c r="I2900" s="24">
        <f t="shared" si="1413"/>
        <v>586.27763060054679</v>
      </c>
      <c r="J2900" s="12">
        <f t="shared" si="1400"/>
        <v>0.15524353384502296</v>
      </c>
      <c r="K2900" s="24">
        <f t="shared" si="1401"/>
        <v>744.66931200373176</v>
      </c>
      <c r="L2900" s="12">
        <f t="shared" si="1414"/>
        <v>0.13190417611447899</v>
      </c>
      <c r="M2900" s="24">
        <f t="shared" si="1415"/>
        <v>895.5552655828418</v>
      </c>
      <c r="N2900" s="12">
        <f t="shared" si="1402"/>
        <v>0.58985933691927372</v>
      </c>
      <c r="O2900" s="24">
        <f t="shared" si="1403"/>
        <v>653.29188562810771</v>
      </c>
      <c r="P2900" s="12">
        <f t="shared" si="1416"/>
        <v>0.19814915844023706</v>
      </c>
      <c r="Q2900" s="24">
        <f t="shared" si="1417"/>
        <v>733.2324753271289</v>
      </c>
      <c r="R2900" s="12">
        <f t="shared" si="1404"/>
        <v>6.2460977019069962E-2</v>
      </c>
      <c r="S2900" s="24">
        <f t="shared" si="1405"/>
        <v>3393.2014078890797</v>
      </c>
      <c r="T2900" s="12">
        <f t="shared" si="1418"/>
        <v>4.0421996166963736E-2</v>
      </c>
      <c r="W2900" s="24">
        <f t="shared" si="1419"/>
        <v>1001.6467309374319</v>
      </c>
      <c r="X2900" s="24">
        <f t="shared" si="1420"/>
        <v>650</v>
      </c>
      <c r="Y2900" s="13">
        <f t="shared" si="1406"/>
        <v>0.28325815244165037</v>
      </c>
      <c r="Z2900" s="24">
        <f t="shared" si="1407"/>
        <v>1518.7945368209539</v>
      </c>
      <c r="AA2900" s="24">
        <f t="shared" si="1408"/>
        <v>15013.69176646774</v>
      </c>
      <c r="AB2900" s="24">
        <f t="shared" si="1421"/>
        <v>895.5552655828418</v>
      </c>
      <c r="AC2900" s="24">
        <f t="shared" si="1422"/>
        <v>733.2324753271289</v>
      </c>
      <c r="AE2900" s="14">
        <f t="shared" si="1423"/>
        <v>240.16666666666666</v>
      </c>
      <c r="AF2900" s="24">
        <f t="shared" si="1396"/>
        <v>500</v>
      </c>
      <c r="AG2900" s="3">
        <f t="shared" si="1424"/>
        <v>-1</v>
      </c>
      <c r="AH2900" s="3">
        <f>IF(AC2900&lt;=450,AthetaR30_0,IF(AC2900&gt;=650,AthetaR30_2,(IF(AC2900&lt;=550,AthetaR30_0+(AthetaR30_1-AthetaR30_0)/100*(AC2900-450),AthetaR30_1+(AthetaR30_2-AthetaR30_1)/100*(AC2900-450)))))</f>
        <v>0</v>
      </c>
      <c r="AI2900" s="3">
        <f>IF(AD2900&lt;=450,AthetaR60_0,IF(AD2900&gt;=650,AthetaR60_2,(IF(AD2900&lt;=550,AthetaR60_0+(AthetaR60_1-AthetaR60_0)/100*(AD2900-450),AthetaR60_1+(AthetaR60_2-AthetaR60_1)/100*(AD2900-450)))))</f>
        <v>0.5</v>
      </c>
      <c r="AJ2900" s="3">
        <f>IF(AE2900&lt;=450,AthetaR90_0,IF(AE2900&gt;=650,AthetaR90_2,(IF(AE2900&lt;=550,AthetaR90_0+(AthetaR90_1-AthetaR90_0)/100*(AE2900-450),AthetaR90_1+(AthetaR90_2-AthetaR90_1)/100*(AE2900-450)))))</f>
        <v>1.3</v>
      </c>
      <c r="AK2900" s="3">
        <f>IF(AF2900&lt;=450,AthetaR120_0,IF(AF2900&gt;=650,AthetaR120_2,(IF(AF2900&lt;=550,AthetaR120_0+(AthetaR120_1-AthetaR120_0)/100*(AF2900-450),AthetaR120_1+(AthetaR120_2-AthetaR120_1)/100*(AF2900-450)))))</f>
        <v>1.54</v>
      </c>
      <c r="AL2900" s="24">
        <f t="shared" si="1425"/>
        <v>895.5552655828418</v>
      </c>
      <c r="AM2900" s="14">
        <f t="shared" si="1426"/>
        <v>696.45010790062736</v>
      </c>
    </row>
    <row r="2901" spans="2:39" x14ac:dyDescent="0.25">
      <c r="B2901" s="3">
        <f t="shared" si="1409"/>
        <v>14415</v>
      </c>
      <c r="C2901" s="14">
        <f t="shared" si="1410"/>
        <v>240.25</v>
      </c>
      <c r="D2901" s="11">
        <f t="shared" si="1411"/>
        <v>1152.9728530622754</v>
      </c>
      <c r="E2901" s="11">
        <f t="shared" si="1397"/>
        <v>1062.6123107589219</v>
      </c>
      <c r="F2901" s="11">
        <f t="shared" si="1412"/>
        <v>586.4095347766613</v>
      </c>
      <c r="G2901" s="11">
        <f t="shared" si="1398"/>
        <v>895.75341474128209</v>
      </c>
      <c r="H2901" s="11">
        <f t="shared" si="1399"/>
        <v>733.27289732329587</v>
      </c>
      <c r="I2901" s="24">
        <f t="shared" si="1413"/>
        <v>586.4095347766613</v>
      </c>
      <c r="J2901" s="12">
        <f t="shared" si="1400"/>
        <v>0.15521381756875297</v>
      </c>
      <c r="K2901" s="24">
        <f t="shared" si="1401"/>
        <v>744.81188177845866</v>
      </c>
      <c r="L2901" s="12">
        <f t="shared" si="1414"/>
        <v>0.13186173764052014</v>
      </c>
      <c r="M2901" s="24">
        <f t="shared" si="1415"/>
        <v>895.75341474128209</v>
      </c>
      <c r="N2901" s="12">
        <f t="shared" si="1402"/>
        <v>0.58997695700970376</v>
      </c>
      <c r="O2901" s="24">
        <f t="shared" si="1403"/>
        <v>653.16164282836473</v>
      </c>
      <c r="P2901" s="12">
        <f t="shared" si="1416"/>
        <v>0.19806877828887107</v>
      </c>
      <c r="Q2901" s="24">
        <f t="shared" si="1417"/>
        <v>733.27289732329587</v>
      </c>
      <c r="R2901" s="12">
        <f t="shared" si="1404"/>
        <v>6.203462877127839E-2</v>
      </c>
      <c r="S2901" s="24">
        <f t="shared" si="1405"/>
        <v>3416.5220193493556</v>
      </c>
      <c r="T2901" s="12">
        <f t="shared" si="1418"/>
        <v>4.015294825536616E-2</v>
      </c>
      <c r="W2901" s="24">
        <f t="shared" si="1419"/>
        <v>1001.9299890898736</v>
      </c>
      <c r="X2901" s="24">
        <f t="shared" si="1420"/>
        <v>650</v>
      </c>
      <c r="Y2901" s="13">
        <f t="shared" si="1406"/>
        <v>0.28308074552323859</v>
      </c>
      <c r="Z2901" s="24">
        <f t="shared" si="1407"/>
        <v>1517.0580417262072</v>
      </c>
      <c r="AA2901" s="24">
        <f t="shared" si="1408"/>
        <v>15005.073828959332</v>
      </c>
      <c r="AB2901" s="24">
        <f t="shared" si="1421"/>
        <v>895.75341474128209</v>
      </c>
      <c r="AC2901" s="24">
        <f t="shared" si="1422"/>
        <v>733.27289732329587</v>
      </c>
      <c r="AE2901" s="14">
        <f t="shared" si="1423"/>
        <v>240.25</v>
      </c>
      <c r="AF2901" s="24">
        <f t="shared" si="1396"/>
        <v>500</v>
      </c>
      <c r="AG2901" s="3">
        <f t="shared" si="1424"/>
        <v>-1</v>
      </c>
      <c r="AH2901" s="3">
        <f>IF(AC2901&lt;=450,AthetaR30_0,IF(AC2901&gt;=650,AthetaR30_2,(IF(AC2901&lt;=550,AthetaR30_0+(AthetaR30_1-AthetaR30_0)/100*(AC2901-450),AthetaR30_1+(AthetaR30_2-AthetaR30_1)/100*(AC2901-450)))))</f>
        <v>0</v>
      </c>
      <c r="AI2901" s="3">
        <f>IF(AD2901&lt;=450,AthetaR60_0,IF(AD2901&gt;=650,AthetaR60_2,(IF(AD2901&lt;=550,AthetaR60_0+(AthetaR60_1-AthetaR60_0)/100*(AD2901-450),AthetaR60_1+(AthetaR60_2-AthetaR60_1)/100*(AD2901-450)))))</f>
        <v>0.5</v>
      </c>
      <c r="AJ2901" s="3">
        <f>IF(AE2901&lt;=450,AthetaR90_0,IF(AE2901&gt;=650,AthetaR90_2,(IF(AE2901&lt;=550,AthetaR90_0+(AthetaR90_1-AthetaR90_0)/100*(AE2901-450),AthetaR90_1+(AthetaR90_2-AthetaR90_1)/100*(AE2901-450)))))</f>
        <v>1.3</v>
      </c>
      <c r="AK2901" s="3">
        <f>IF(AF2901&lt;=450,AthetaR120_0,IF(AF2901&gt;=650,AthetaR120_2,(IF(AF2901&lt;=550,AthetaR120_0+(AthetaR120_1-AthetaR120_0)/100*(AF2901-450),AthetaR120_1+(AthetaR120_2-AthetaR120_1)/100*(AF2901-450)))))</f>
        <v>1.54</v>
      </c>
      <c r="AL2901" s="24">
        <f t="shared" si="1425"/>
        <v>895.75341474128209</v>
      </c>
      <c r="AM2901" s="14">
        <f t="shared" si="1426"/>
        <v>696.4677315879577</v>
      </c>
    </row>
    <row r="2902" spans="2:39" x14ac:dyDescent="0.25">
      <c r="B2902" s="3">
        <f t="shared" si="1409"/>
        <v>14420</v>
      </c>
      <c r="C2902" s="14">
        <f t="shared" si="1410"/>
        <v>240.33333333333334</v>
      </c>
      <c r="D2902" s="11">
        <f t="shared" si="1411"/>
        <v>1153.0247877582049</v>
      </c>
      <c r="E2902" s="11">
        <f t="shared" si="1397"/>
        <v>1062.8261091075742</v>
      </c>
      <c r="F2902" s="11">
        <f t="shared" si="1412"/>
        <v>586.54139651430182</v>
      </c>
      <c r="G2902" s="11">
        <f t="shared" si="1398"/>
        <v>895.95148351957096</v>
      </c>
      <c r="H2902" s="11">
        <f t="shared" si="1399"/>
        <v>733.31305027155122</v>
      </c>
      <c r="I2902" s="24">
        <f t="shared" si="1413"/>
        <v>586.54139651430182</v>
      </c>
      <c r="J2902" s="12">
        <f t="shared" si="1400"/>
        <v>0.15518410617023767</v>
      </c>
      <c r="K2902" s="24">
        <f t="shared" si="1401"/>
        <v>744.95448273924353</v>
      </c>
      <c r="L2902" s="12">
        <f t="shared" si="1414"/>
        <v>0.13181931488144369</v>
      </c>
      <c r="M2902" s="24">
        <f t="shared" si="1415"/>
        <v>895.95148351957096</v>
      </c>
      <c r="N2902" s="12">
        <f t="shared" si="1402"/>
        <v>0.59009429369467958</v>
      </c>
      <c r="O2902" s="24">
        <f t="shared" si="1403"/>
        <v>653.03176558206405</v>
      </c>
      <c r="P2902" s="12">
        <f t="shared" si="1416"/>
        <v>0.19798832715319045</v>
      </c>
      <c r="Q2902" s="24">
        <f t="shared" si="1417"/>
        <v>733.31305027155122</v>
      </c>
      <c r="R2902" s="12">
        <f t="shared" si="1404"/>
        <v>6.1609708743270951E-2</v>
      </c>
      <c r="S2902" s="24">
        <f t="shared" si="1405"/>
        <v>3440.0856534220211</v>
      </c>
      <c r="T2902" s="12">
        <f t="shared" si="1418"/>
        <v>3.9884737619002381E-2</v>
      </c>
      <c r="W2902" s="24">
        <f t="shared" si="1419"/>
        <v>1002.2130698353968</v>
      </c>
      <c r="X2902" s="24">
        <f t="shared" si="1420"/>
        <v>650</v>
      </c>
      <c r="Y2902" s="13">
        <f t="shared" si="1406"/>
        <v>0.28290383588216844</v>
      </c>
      <c r="Z2902" s="24">
        <f t="shared" si="1407"/>
        <v>1515.3259818044348</v>
      </c>
      <c r="AA2902" s="24">
        <f t="shared" si="1408"/>
        <v>14996.480480088097</v>
      </c>
      <c r="AB2902" s="24">
        <f t="shared" si="1421"/>
        <v>895.95148351957096</v>
      </c>
      <c r="AC2902" s="24">
        <f t="shared" si="1422"/>
        <v>733.31305027155122</v>
      </c>
      <c r="AE2902" s="14">
        <f t="shared" si="1423"/>
        <v>240.33333333333334</v>
      </c>
      <c r="AF2902" s="24">
        <f t="shared" si="1396"/>
        <v>500</v>
      </c>
      <c r="AG2902" s="3">
        <f t="shared" si="1424"/>
        <v>-1</v>
      </c>
      <c r="AH2902" s="3">
        <f>IF(AC2902&lt;=450,AthetaR30_0,IF(AC2902&gt;=650,AthetaR30_2,(IF(AC2902&lt;=550,AthetaR30_0+(AthetaR30_1-AthetaR30_0)/100*(AC2902-450),AthetaR30_1+(AthetaR30_2-AthetaR30_1)/100*(AC2902-450)))))</f>
        <v>0</v>
      </c>
      <c r="AI2902" s="3">
        <f>IF(AD2902&lt;=450,AthetaR60_0,IF(AD2902&gt;=650,AthetaR60_2,(IF(AD2902&lt;=550,AthetaR60_0+(AthetaR60_1-AthetaR60_0)/100*(AD2902-450),AthetaR60_1+(AthetaR60_2-AthetaR60_1)/100*(AD2902-450)))))</f>
        <v>0.5</v>
      </c>
      <c r="AJ2902" s="3">
        <f>IF(AE2902&lt;=450,AthetaR90_0,IF(AE2902&gt;=650,AthetaR90_2,(IF(AE2902&lt;=550,AthetaR90_0+(AthetaR90_1-AthetaR90_0)/100*(AE2902-450),AthetaR90_1+(AthetaR90_2-AthetaR90_1)/100*(AE2902-450)))))</f>
        <v>1.3</v>
      </c>
      <c r="AK2902" s="3">
        <f>IF(AF2902&lt;=450,AthetaR120_0,IF(AF2902&gt;=650,AthetaR120_2,(IF(AF2902&lt;=550,AthetaR120_0+(AthetaR120_1-AthetaR120_0)/100*(AF2902-450),AthetaR120_1+(AthetaR120_2-AthetaR120_1)/100*(AF2902-450)))))</f>
        <v>1.54</v>
      </c>
      <c r="AL2902" s="24">
        <f t="shared" si="1425"/>
        <v>895.95148351957096</v>
      </c>
      <c r="AM2902" s="14">
        <f t="shared" si="1426"/>
        <v>696.48511045882776</v>
      </c>
    </row>
    <row r="2903" spans="2:39" x14ac:dyDescent="0.25">
      <c r="B2903" s="3">
        <f t="shared" si="1409"/>
        <v>14425</v>
      </c>
      <c r="C2903" s="14">
        <f t="shared" si="1410"/>
        <v>240.41666666666666</v>
      </c>
      <c r="D2903" s="11">
        <f t="shared" si="1411"/>
        <v>1153.0767044587442</v>
      </c>
      <c r="E2903" s="11">
        <f t="shared" si="1397"/>
        <v>1063.039907456226</v>
      </c>
      <c r="F2903" s="11">
        <f t="shared" si="1412"/>
        <v>586.67321582918328</v>
      </c>
      <c r="G2903" s="11">
        <f t="shared" si="1398"/>
        <v>896.14947184672417</v>
      </c>
      <c r="H2903" s="11">
        <f t="shared" si="1399"/>
        <v>733.35293500917021</v>
      </c>
      <c r="I2903" s="24">
        <f t="shared" si="1413"/>
        <v>586.67321582918328</v>
      </c>
      <c r="J2903" s="12">
        <f t="shared" si="1400"/>
        <v>0.15515439965599909</v>
      </c>
      <c r="K2903" s="24">
        <f t="shared" si="1401"/>
        <v>745.09711485923276</v>
      </c>
      <c r="L2903" s="12">
        <f t="shared" si="1414"/>
        <v>0.13177690783770593</v>
      </c>
      <c r="M2903" s="24">
        <f t="shared" si="1415"/>
        <v>896.14947184672417</v>
      </c>
      <c r="N2903" s="12">
        <f t="shared" si="1402"/>
        <v>0.59021134792645924</v>
      </c>
      <c r="O2903" s="24">
        <f t="shared" si="1403"/>
        <v>652.90225243068778</v>
      </c>
      <c r="P2903" s="12">
        <f t="shared" si="1416"/>
        <v>0.19790780554488691</v>
      </c>
      <c r="Q2903" s="24">
        <f t="shared" si="1417"/>
        <v>733.35293500917021</v>
      </c>
      <c r="R2903" s="12">
        <f t="shared" si="1404"/>
        <v>6.1186229338857437E-2</v>
      </c>
      <c r="S2903" s="24">
        <f t="shared" si="1405"/>
        <v>3463.8950209771724</v>
      </c>
      <c r="T2903" s="12">
        <f t="shared" si="1418"/>
        <v>3.9617372371216895E-2</v>
      </c>
      <c r="W2903" s="24">
        <f t="shared" si="1419"/>
        <v>1002.495973671279</v>
      </c>
      <c r="X2903" s="24">
        <f t="shared" si="1420"/>
        <v>650</v>
      </c>
      <c r="Y2903" s="13">
        <f t="shared" si="1406"/>
        <v>0.28272742255849687</v>
      </c>
      <c r="Z2903" s="24">
        <f t="shared" si="1407"/>
        <v>1513.5983446236764</v>
      </c>
      <c r="AA2903" s="24">
        <f t="shared" si="1408"/>
        <v>14987.911676258498</v>
      </c>
      <c r="AB2903" s="24">
        <f t="shared" si="1421"/>
        <v>896.14947184672417</v>
      </c>
      <c r="AC2903" s="24">
        <f t="shared" si="1422"/>
        <v>733.35293500917021</v>
      </c>
      <c r="AE2903" s="14">
        <f t="shared" si="1423"/>
        <v>240.41666666666666</v>
      </c>
      <c r="AF2903" s="24">
        <f t="shared" si="1396"/>
        <v>500</v>
      </c>
      <c r="AG2903" s="3">
        <f t="shared" si="1424"/>
        <v>-1</v>
      </c>
      <c r="AH2903" s="3">
        <f>IF(AC2903&lt;=450,AthetaR30_0,IF(AC2903&gt;=650,AthetaR30_2,(IF(AC2903&lt;=550,AthetaR30_0+(AthetaR30_1-AthetaR30_0)/100*(AC2903-450),AthetaR30_1+(AthetaR30_2-AthetaR30_1)/100*(AC2903-450)))))</f>
        <v>0</v>
      </c>
      <c r="AI2903" s="3">
        <f>IF(AD2903&lt;=450,AthetaR60_0,IF(AD2903&gt;=650,AthetaR60_2,(IF(AD2903&lt;=550,AthetaR60_0+(AthetaR60_1-AthetaR60_0)/100*(AD2903-450),AthetaR60_1+(AthetaR60_2-AthetaR60_1)/100*(AD2903-450)))))</f>
        <v>0.5</v>
      </c>
      <c r="AJ2903" s="3">
        <f>IF(AE2903&lt;=450,AthetaR90_0,IF(AE2903&gt;=650,AthetaR90_2,(IF(AE2903&lt;=550,AthetaR90_0+(AthetaR90_1-AthetaR90_0)/100*(AE2903-450),AthetaR90_1+(AthetaR90_2-AthetaR90_1)/100*(AE2903-450)))))</f>
        <v>1.3</v>
      </c>
      <c r="AK2903" s="3">
        <f>IF(AF2903&lt;=450,AthetaR120_0,IF(AF2903&gt;=650,AthetaR120_2,(IF(AF2903&lt;=550,AthetaR120_0+(AthetaR120_1-AthetaR120_0)/100*(AF2903-450),AthetaR120_1+(AthetaR120_2-AthetaR120_1)/100*(AF2903-450)))))</f>
        <v>1.54</v>
      </c>
      <c r="AL2903" s="24">
        <f t="shared" si="1425"/>
        <v>896.14947184672417</v>
      </c>
      <c r="AM2903" s="14">
        <f t="shared" si="1426"/>
        <v>696.50224529695788</v>
      </c>
    </row>
    <row r="2904" spans="2:39" x14ac:dyDescent="0.25">
      <c r="B2904" s="3">
        <f t="shared" si="1409"/>
        <v>14430</v>
      </c>
      <c r="C2904" s="14">
        <f t="shared" si="1410"/>
        <v>240.5</v>
      </c>
      <c r="D2904" s="11">
        <f t="shared" si="1411"/>
        <v>1153.1286031763591</v>
      </c>
      <c r="E2904" s="11">
        <f t="shared" si="1397"/>
        <v>1063.2537058048783</v>
      </c>
      <c r="F2904" s="11">
        <f t="shared" si="1412"/>
        <v>586.80499273702094</v>
      </c>
      <c r="G2904" s="11">
        <f t="shared" si="1398"/>
        <v>896.34737965226907</v>
      </c>
      <c r="H2904" s="11">
        <f t="shared" si="1399"/>
        <v>733.39255238154146</v>
      </c>
      <c r="I2904" s="24">
        <f t="shared" si="1413"/>
        <v>586.80499273702094</v>
      </c>
      <c r="J2904" s="12">
        <f t="shared" si="1400"/>
        <v>0.15512469803254839</v>
      </c>
      <c r="K2904" s="24">
        <f t="shared" si="1401"/>
        <v>745.23977811157397</v>
      </c>
      <c r="L2904" s="12">
        <f t="shared" si="1414"/>
        <v>0.13173451650976042</v>
      </c>
      <c r="M2904" s="24">
        <f t="shared" si="1415"/>
        <v>896.34737965226907</v>
      </c>
      <c r="N2904" s="12">
        <f t="shared" si="1402"/>
        <v>0.59032812065327389</v>
      </c>
      <c r="O2904" s="24">
        <f t="shared" si="1403"/>
        <v>652.77310192321181</v>
      </c>
      <c r="P2904" s="12">
        <f t="shared" si="1416"/>
        <v>0.19782721397332706</v>
      </c>
      <c r="Q2904" s="24">
        <f t="shared" si="1417"/>
        <v>733.39255238154146</v>
      </c>
      <c r="R2904" s="12">
        <f t="shared" si="1404"/>
        <v>6.0764202802609912E-2</v>
      </c>
      <c r="S2904" s="24">
        <f t="shared" si="1405"/>
        <v>3487.9528634272215</v>
      </c>
      <c r="T2904" s="12">
        <f t="shared" si="1418"/>
        <v>3.9350860536569228E-2</v>
      </c>
      <c r="W2904" s="24">
        <f t="shared" si="1419"/>
        <v>1002.7787010938375</v>
      </c>
      <c r="X2904" s="24">
        <f t="shared" si="1420"/>
        <v>650</v>
      </c>
      <c r="Y2904" s="13">
        <f t="shared" si="1406"/>
        <v>0.28255150459158951</v>
      </c>
      <c r="Z2904" s="24">
        <f t="shared" si="1407"/>
        <v>1511.8751177760203</v>
      </c>
      <c r="AA2904" s="24">
        <f t="shared" si="1408"/>
        <v>14979.367373810604</v>
      </c>
      <c r="AB2904" s="24">
        <f t="shared" si="1421"/>
        <v>896.34737965226907</v>
      </c>
      <c r="AC2904" s="24">
        <f t="shared" si="1422"/>
        <v>733.39255238154146</v>
      </c>
      <c r="AE2904" s="14">
        <f t="shared" si="1423"/>
        <v>240.5</v>
      </c>
      <c r="AF2904" s="24">
        <f t="shared" si="1396"/>
        <v>500</v>
      </c>
      <c r="AG2904" s="3">
        <f t="shared" si="1424"/>
        <v>-1</v>
      </c>
      <c r="AH2904" s="3">
        <f>IF(AC2904&lt;=450,AthetaR30_0,IF(AC2904&gt;=650,AthetaR30_2,(IF(AC2904&lt;=550,AthetaR30_0+(AthetaR30_1-AthetaR30_0)/100*(AC2904-450),AthetaR30_1+(AthetaR30_2-AthetaR30_1)/100*(AC2904-450)))))</f>
        <v>0</v>
      </c>
      <c r="AI2904" s="3">
        <f>IF(AD2904&lt;=450,AthetaR60_0,IF(AD2904&gt;=650,AthetaR60_2,(IF(AD2904&lt;=550,AthetaR60_0+(AthetaR60_1-AthetaR60_0)/100*(AD2904-450),AthetaR60_1+(AthetaR60_2-AthetaR60_1)/100*(AD2904-450)))))</f>
        <v>0.5</v>
      </c>
      <c r="AJ2904" s="3">
        <f>IF(AE2904&lt;=450,AthetaR90_0,IF(AE2904&gt;=650,AthetaR90_2,(IF(AE2904&lt;=550,AthetaR90_0+(AthetaR90_1-AthetaR90_0)/100*(AE2904-450),AthetaR90_1+(AthetaR90_2-AthetaR90_1)/100*(AE2904-450)))))</f>
        <v>1.3</v>
      </c>
      <c r="AK2904" s="3">
        <f>IF(AF2904&lt;=450,AthetaR120_0,IF(AF2904&gt;=650,AthetaR120_2,(IF(AF2904&lt;=550,AthetaR120_0+(AthetaR120_1-AthetaR120_0)/100*(AF2904-450),AthetaR120_1+(AthetaR120_2-AthetaR120_1)/100*(AF2904-450)))))</f>
        <v>1.54</v>
      </c>
      <c r="AL2904" s="24">
        <f t="shared" si="1425"/>
        <v>896.34737965226907</v>
      </c>
      <c r="AM2904" s="14">
        <f t="shared" si="1426"/>
        <v>696.51913689371293</v>
      </c>
    </row>
    <row r="2905" spans="2:39" x14ac:dyDescent="0.25">
      <c r="B2905" s="3">
        <f t="shared" si="1409"/>
        <v>14435</v>
      </c>
      <c r="C2905" s="14">
        <f t="shared" si="1410"/>
        <v>240.58333333333334</v>
      </c>
      <c r="D2905" s="11">
        <f t="shared" si="1411"/>
        <v>1153.1804839235037</v>
      </c>
      <c r="E2905" s="11">
        <f t="shared" si="1397"/>
        <v>1063.4675041535304</v>
      </c>
      <c r="F2905" s="11">
        <f t="shared" si="1412"/>
        <v>586.93672725353065</v>
      </c>
      <c r="G2905" s="11">
        <f t="shared" si="1398"/>
        <v>896.54520686624244</v>
      </c>
      <c r="H2905" s="11">
        <f t="shared" si="1399"/>
        <v>733.43190324207808</v>
      </c>
      <c r="I2905" s="24">
        <f t="shared" si="1413"/>
        <v>586.93672725353065</v>
      </c>
      <c r="J2905" s="12">
        <f t="shared" si="1400"/>
        <v>0.15509500130638559</v>
      </c>
      <c r="K2905" s="24">
        <f t="shared" si="1401"/>
        <v>745.38247246941785</v>
      </c>
      <c r="L2905" s="12">
        <f t="shared" si="1414"/>
        <v>0.13169214089801201</v>
      </c>
      <c r="M2905" s="24">
        <f t="shared" si="1415"/>
        <v>896.54520686624244</v>
      </c>
      <c r="N2905" s="12">
        <f t="shared" si="1402"/>
        <v>0.59044461281934646</v>
      </c>
      <c r="O2905" s="24">
        <f t="shared" si="1403"/>
        <v>652.64431261605921</v>
      </c>
      <c r="P2905" s="12">
        <f t="shared" si="1416"/>
        <v>0.19774655294538504</v>
      </c>
      <c r="Q2905" s="24">
        <f t="shared" si="1417"/>
        <v>733.43190324207808</v>
      </c>
      <c r="R2905" s="12">
        <f t="shared" si="1404"/>
        <v>6.034364121792981E-2</v>
      </c>
      <c r="S2905" s="24">
        <f t="shared" si="1405"/>
        <v>3512.2619530665888</v>
      </c>
      <c r="T2905" s="12">
        <f t="shared" si="1418"/>
        <v>3.9085210049431579E-2</v>
      </c>
      <c r="W2905" s="24">
        <f t="shared" si="1419"/>
        <v>1003.0612525984291</v>
      </c>
      <c r="X2905" s="24">
        <f t="shared" si="1420"/>
        <v>650</v>
      </c>
      <c r="Y2905" s="13">
        <f t="shared" si="1406"/>
        <v>0.28237608102011319</v>
      </c>
      <c r="Z2905" s="24">
        <f t="shared" si="1407"/>
        <v>1510.1562888775334</v>
      </c>
      <c r="AA2905" s="24">
        <f t="shared" si="1408"/>
        <v>14970.847529019715</v>
      </c>
      <c r="AB2905" s="24">
        <f t="shared" si="1421"/>
        <v>896.54520686624244</v>
      </c>
      <c r="AC2905" s="24">
        <f t="shared" si="1422"/>
        <v>733.43190324207808</v>
      </c>
      <c r="AE2905" s="14">
        <f t="shared" si="1423"/>
        <v>240.58333333333334</v>
      </c>
      <c r="AF2905" s="24">
        <f t="shared" si="1396"/>
        <v>500</v>
      </c>
      <c r="AG2905" s="3">
        <f t="shared" si="1424"/>
        <v>-1</v>
      </c>
      <c r="AH2905" s="3">
        <f>IF(AC2905&lt;=450,AthetaR30_0,IF(AC2905&gt;=650,AthetaR30_2,(IF(AC2905&lt;=550,AthetaR30_0+(AthetaR30_1-AthetaR30_0)/100*(AC2905-450),AthetaR30_1+(AthetaR30_2-AthetaR30_1)/100*(AC2905-450)))))</f>
        <v>0</v>
      </c>
      <c r="AI2905" s="3">
        <f>IF(AD2905&lt;=450,AthetaR60_0,IF(AD2905&gt;=650,AthetaR60_2,(IF(AD2905&lt;=550,AthetaR60_0+(AthetaR60_1-AthetaR60_0)/100*(AD2905-450),AthetaR60_1+(AthetaR60_2-AthetaR60_1)/100*(AD2905-450)))))</f>
        <v>0.5</v>
      </c>
      <c r="AJ2905" s="3">
        <f>IF(AE2905&lt;=450,AthetaR90_0,IF(AE2905&gt;=650,AthetaR90_2,(IF(AE2905&lt;=550,AthetaR90_0+(AthetaR90_1-AthetaR90_0)/100*(AE2905-450),AthetaR90_1+(AthetaR90_2-AthetaR90_1)/100*(AE2905-450)))))</f>
        <v>1.3</v>
      </c>
      <c r="AK2905" s="3">
        <f>IF(AF2905&lt;=450,AthetaR120_0,IF(AF2905&gt;=650,AthetaR120_2,(IF(AF2905&lt;=550,AthetaR120_0+(AthetaR120_1-AthetaR120_0)/100*(AF2905-450),AthetaR120_1+(AthetaR120_2-AthetaR120_1)/100*(AF2905-450)))))</f>
        <v>1.54</v>
      </c>
      <c r="AL2905" s="24">
        <f t="shared" si="1425"/>
        <v>896.54520686624244</v>
      </c>
      <c r="AM2905" s="14">
        <f t="shared" si="1426"/>
        <v>696.53578604801714</v>
      </c>
    </row>
    <row r="2906" spans="2:39" x14ac:dyDescent="0.25">
      <c r="B2906" s="3">
        <f t="shared" si="1409"/>
        <v>14440</v>
      </c>
      <c r="C2906" s="14">
        <f t="shared" si="1410"/>
        <v>240.66666666666666</v>
      </c>
      <c r="D2906" s="11">
        <f t="shared" si="1411"/>
        <v>1153.2323467126184</v>
      </c>
      <c r="E2906" s="11">
        <f t="shared" si="1397"/>
        <v>1063.6813025021825</v>
      </c>
      <c r="F2906" s="11">
        <f t="shared" si="1412"/>
        <v>587.0684193944287</v>
      </c>
      <c r="G2906" s="11">
        <f t="shared" si="1398"/>
        <v>896.74295341918787</v>
      </c>
      <c r="H2906" s="11">
        <f t="shared" si="1399"/>
        <v>733.47098845212747</v>
      </c>
      <c r="I2906" s="24">
        <f t="shared" si="1413"/>
        <v>587.0684193944287</v>
      </c>
      <c r="J2906" s="12">
        <f t="shared" si="1400"/>
        <v>0.15506530948399982</v>
      </c>
      <c r="K2906" s="24">
        <f t="shared" si="1401"/>
        <v>745.52519790591725</v>
      </c>
      <c r="L2906" s="12">
        <f t="shared" si="1414"/>
        <v>0.13164978100288752</v>
      </c>
      <c r="M2906" s="24">
        <f t="shared" si="1415"/>
        <v>896.74295341918787</v>
      </c>
      <c r="N2906" s="12">
        <f t="shared" si="1402"/>
        <v>0.59056082536491272</v>
      </c>
      <c r="O2906" s="24">
        <f t="shared" si="1403"/>
        <v>652.51588307305383</v>
      </c>
      <c r="P2906" s="12">
        <f t="shared" si="1416"/>
        <v>0.19766582296573026</v>
      </c>
      <c r="Q2906" s="24">
        <f t="shared" si="1417"/>
        <v>733.47098845212747</v>
      </c>
      <c r="R2906" s="12">
        <f t="shared" si="1404"/>
        <v>5.992455650516125E-2</v>
      </c>
      <c r="S2906" s="24">
        <f t="shared" si="1405"/>
        <v>3536.8250934152725</v>
      </c>
      <c r="T2906" s="12">
        <f t="shared" si="1418"/>
        <v>3.8820428752657628E-2</v>
      </c>
      <c r="W2906" s="24">
        <f t="shared" si="1419"/>
        <v>1003.3436286794491</v>
      </c>
      <c r="X2906" s="24">
        <f t="shared" si="1420"/>
        <v>650</v>
      </c>
      <c r="Y2906" s="13">
        <f t="shared" si="1406"/>
        <v>0.28220115088206826</v>
      </c>
      <c r="Z2906" s="24">
        <f t="shared" si="1407"/>
        <v>1508.4418455683335</v>
      </c>
      <c r="AA2906" s="24">
        <f t="shared" si="1408"/>
        <v>14962.352098098178</v>
      </c>
      <c r="AB2906" s="24">
        <f t="shared" si="1421"/>
        <v>896.74295341918787</v>
      </c>
      <c r="AC2906" s="24">
        <f t="shared" si="1422"/>
        <v>733.47098845212747</v>
      </c>
      <c r="AE2906" s="14">
        <f t="shared" si="1423"/>
        <v>240.66666666666666</v>
      </c>
      <c r="AF2906" s="24">
        <f t="shared" si="1396"/>
        <v>500</v>
      </c>
      <c r="AG2906" s="3">
        <f t="shared" si="1424"/>
        <v>-1</v>
      </c>
      <c r="AH2906" s="3">
        <f>IF(AC2906&lt;=450,AthetaR30_0,IF(AC2906&gt;=650,AthetaR30_2,(IF(AC2906&lt;=550,AthetaR30_0+(AthetaR30_1-AthetaR30_0)/100*(AC2906-450),AthetaR30_1+(AthetaR30_2-AthetaR30_1)/100*(AC2906-450)))))</f>
        <v>0</v>
      </c>
      <c r="AI2906" s="3">
        <f>IF(AD2906&lt;=450,AthetaR60_0,IF(AD2906&gt;=650,AthetaR60_2,(IF(AD2906&lt;=550,AthetaR60_0+(AthetaR60_1-AthetaR60_0)/100*(AD2906-450),AthetaR60_1+(AthetaR60_2-AthetaR60_1)/100*(AD2906-450)))))</f>
        <v>0.5</v>
      </c>
      <c r="AJ2906" s="3">
        <f>IF(AE2906&lt;=450,AthetaR90_0,IF(AE2906&gt;=650,AthetaR90_2,(IF(AE2906&lt;=550,AthetaR90_0+(AthetaR90_1-AthetaR90_0)/100*(AE2906-450),AthetaR90_1+(AthetaR90_2-AthetaR90_1)/100*(AE2906-450)))))</f>
        <v>1.3</v>
      </c>
      <c r="AK2906" s="3">
        <f>IF(AF2906&lt;=450,AthetaR120_0,IF(AF2906&gt;=650,AthetaR120_2,(IF(AF2906&lt;=550,AthetaR120_0+(AthetaR120_1-AthetaR120_0)/100*(AF2906-450),AthetaR120_1+(AthetaR120_2-AthetaR120_1)/100*(AF2906-450)))))</f>
        <v>1.54</v>
      </c>
      <c r="AL2906" s="24">
        <f t="shared" si="1425"/>
        <v>896.74295341918787</v>
      </c>
      <c r="AM2906" s="14">
        <f t="shared" si="1426"/>
        <v>696.55219356626787</v>
      </c>
    </row>
    <row r="2907" spans="2:39" x14ac:dyDescent="0.25">
      <c r="B2907" s="3">
        <f t="shared" si="1409"/>
        <v>14445</v>
      </c>
      <c r="C2907" s="14">
        <f t="shared" si="1410"/>
        <v>240.75</v>
      </c>
      <c r="D2907" s="11">
        <f t="shared" si="1411"/>
        <v>1153.2841915561312</v>
      </c>
      <c r="E2907" s="11">
        <f t="shared" si="1397"/>
        <v>1063.8951008508345</v>
      </c>
      <c r="F2907" s="11">
        <f t="shared" si="1412"/>
        <v>587.20006917543162</v>
      </c>
      <c r="G2907" s="11">
        <f t="shared" si="1398"/>
        <v>896.94061924215362</v>
      </c>
      <c r="H2907" s="11">
        <f t="shared" si="1399"/>
        <v>733.50980888088009</v>
      </c>
      <c r="I2907" s="24">
        <f t="shared" si="1413"/>
        <v>587.20006917543162</v>
      </c>
      <c r="J2907" s="12">
        <f t="shared" si="1400"/>
        <v>0.15503562257186945</v>
      </c>
      <c r="K2907" s="24">
        <f t="shared" si="1401"/>
        <v>745.66795439422663</v>
      </c>
      <c r="L2907" s="12">
        <f t="shared" si="1414"/>
        <v>0.13160743682477571</v>
      </c>
      <c r="M2907" s="24">
        <f t="shared" si="1415"/>
        <v>896.94061924215362</v>
      </c>
      <c r="N2907" s="12">
        <f t="shared" si="1402"/>
        <v>0.59067675922624108</v>
      </c>
      <c r="O2907" s="24">
        <f t="shared" si="1403"/>
        <v>652.38781186537369</v>
      </c>
      <c r="P2907" s="12">
        <f t="shared" si="1416"/>
        <v>0.19758502453660484</v>
      </c>
      <c r="Q2907" s="24">
        <f t="shared" si="1417"/>
        <v>733.50980888088009</v>
      </c>
      <c r="R2907" s="12">
        <f t="shared" si="1404"/>
        <v>5.9506960419750475E-2</v>
      </c>
      <c r="S2907" s="24">
        <f t="shared" si="1405"/>
        <v>3561.6451195664072</v>
      </c>
      <c r="T2907" s="12">
        <f t="shared" si="1418"/>
        <v>3.8556524396226283E-2</v>
      </c>
      <c r="W2907" s="24">
        <f t="shared" si="1419"/>
        <v>1003.6258298303312</v>
      </c>
      <c r="X2907" s="24">
        <f t="shared" si="1420"/>
        <v>650</v>
      </c>
      <c r="Y2907" s="13">
        <f t="shared" si="1406"/>
        <v>0.28202671321479394</v>
      </c>
      <c r="Z2907" s="24">
        <f t="shared" si="1407"/>
        <v>1506.7317755125828</v>
      </c>
      <c r="AA2907" s="24">
        <f t="shared" si="1408"/>
        <v>14953.881037195712</v>
      </c>
      <c r="AB2907" s="24">
        <f t="shared" si="1421"/>
        <v>896.94061924215362</v>
      </c>
      <c r="AC2907" s="24">
        <f t="shared" si="1422"/>
        <v>733.50980888088009</v>
      </c>
      <c r="AE2907" s="14">
        <f t="shared" si="1423"/>
        <v>240.75</v>
      </c>
      <c r="AF2907" s="24">
        <f t="shared" si="1396"/>
        <v>500</v>
      </c>
      <c r="AG2907" s="3">
        <f t="shared" si="1424"/>
        <v>-1</v>
      </c>
      <c r="AH2907" s="3">
        <f>IF(AC2907&lt;=450,AthetaR30_0,IF(AC2907&gt;=650,AthetaR30_2,(IF(AC2907&lt;=550,AthetaR30_0+(AthetaR30_1-AthetaR30_0)/100*(AC2907-450),AthetaR30_1+(AthetaR30_2-AthetaR30_1)/100*(AC2907-450)))))</f>
        <v>0</v>
      </c>
      <c r="AI2907" s="3">
        <f>IF(AD2907&lt;=450,AthetaR60_0,IF(AD2907&gt;=650,AthetaR60_2,(IF(AD2907&lt;=550,AthetaR60_0+(AthetaR60_1-AthetaR60_0)/100*(AD2907-450),AthetaR60_1+(AthetaR60_2-AthetaR60_1)/100*(AD2907-450)))))</f>
        <v>0.5</v>
      </c>
      <c r="AJ2907" s="3">
        <f>IF(AE2907&lt;=450,AthetaR90_0,IF(AE2907&gt;=650,AthetaR90_2,(IF(AE2907&lt;=550,AthetaR90_0+(AthetaR90_1-AthetaR90_0)/100*(AE2907-450),AthetaR90_1+(AthetaR90_2-AthetaR90_1)/100*(AE2907-450)))))</f>
        <v>1.3</v>
      </c>
      <c r="AK2907" s="3">
        <f>IF(AF2907&lt;=450,AthetaR120_0,IF(AF2907&gt;=650,AthetaR120_2,(IF(AF2907&lt;=550,AthetaR120_0+(AthetaR120_1-AthetaR120_0)/100*(AF2907-450),AthetaR120_1+(AthetaR120_2-AthetaR120_1)/100*(AF2907-450)))))</f>
        <v>1.54</v>
      </c>
      <c r="AL2907" s="24">
        <f t="shared" si="1425"/>
        <v>896.94061924215362</v>
      </c>
      <c r="AM2907" s="14">
        <f t="shared" si="1426"/>
        <v>696.56836026224801</v>
      </c>
    </row>
    <row r="2908" spans="2:39" x14ac:dyDescent="0.25">
      <c r="B2908" s="3">
        <f t="shared" si="1409"/>
        <v>14450</v>
      </c>
      <c r="C2908" s="14">
        <f t="shared" si="1410"/>
        <v>240.83333333333334</v>
      </c>
      <c r="D2908" s="11">
        <f t="shared" si="1411"/>
        <v>1153.3360184664564</v>
      </c>
      <c r="E2908" s="11">
        <f t="shared" si="1397"/>
        <v>1064.1088991994866</v>
      </c>
      <c r="F2908" s="11">
        <f t="shared" si="1412"/>
        <v>587.33167661225639</v>
      </c>
      <c r="G2908" s="11">
        <f t="shared" si="1398"/>
        <v>897.1382042666902</v>
      </c>
      <c r="H2908" s="11">
        <f t="shared" si="1399"/>
        <v>733.54836540527629</v>
      </c>
      <c r="I2908" s="24">
        <f t="shared" si="1413"/>
        <v>587.33167661225639</v>
      </c>
      <c r="J2908" s="12">
        <f t="shared" si="1400"/>
        <v>0.15500594057646161</v>
      </c>
      <c r="K2908" s="24">
        <f t="shared" si="1401"/>
        <v>745.81074190750371</v>
      </c>
      <c r="L2908" s="12">
        <f t="shared" si="1414"/>
        <v>0.13156510836407312</v>
      </c>
      <c r="M2908" s="24">
        <f t="shared" si="1415"/>
        <v>897.1382042666902</v>
      </c>
      <c r="N2908" s="12">
        <f t="shared" si="1402"/>
        <v>0.59079241533565119</v>
      </c>
      <c r="O2908" s="24">
        <f t="shared" si="1403"/>
        <v>652.26009757150609</v>
      </c>
      <c r="P2908" s="12">
        <f t="shared" si="1416"/>
        <v>0.19750415815801384</v>
      </c>
      <c r="Q2908" s="24">
        <f t="shared" si="1417"/>
        <v>733.54836540527629</v>
      </c>
      <c r="R2908" s="12">
        <f t="shared" si="1404"/>
        <v>5.9090864550459934E-2</v>
      </c>
      <c r="S2908" s="24">
        <f t="shared" si="1405"/>
        <v>3586.7248985373999</v>
      </c>
      <c r="T2908" s="12">
        <f t="shared" si="1418"/>
        <v>3.8293504635957938E-2</v>
      </c>
      <c r="W2908" s="24">
        <f t="shared" si="1419"/>
        <v>1003.907856543546</v>
      </c>
      <c r="X2908" s="24">
        <f t="shared" si="1420"/>
        <v>650</v>
      </c>
      <c r="Y2908" s="13">
        <f t="shared" si="1406"/>
        <v>0.28185276705499507</v>
      </c>
      <c r="Z2908" s="24">
        <f t="shared" si="1407"/>
        <v>1505.0260663985141</v>
      </c>
      <c r="AA2908" s="24">
        <f t="shared" si="1408"/>
        <v>14945.434302400945</v>
      </c>
      <c r="AB2908" s="24">
        <f t="shared" si="1421"/>
        <v>897.1382042666902</v>
      </c>
      <c r="AC2908" s="24">
        <f t="shared" si="1422"/>
        <v>733.54836540527629</v>
      </c>
      <c r="AE2908" s="14">
        <f t="shared" si="1423"/>
        <v>240.83333333333334</v>
      </c>
      <c r="AF2908" s="24">
        <f t="shared" si="1396"/>
        <v>500</v>
      </c>
      <c r="AG2908" s="3">
        <f t="shared" si="1424"/>
        <v>-1</v>
      </c>
      <c r="AH2908" s="3">
        <f>IF(AC2908&lt;=450,AthetaR30_0,IF(AC2908&gt;=650,AthetaR30_2,(IF(AC2908&lt;=550,AthetaR30_0+(AthetaR30_1-AthetaR30_0)/100*(AC2908-450),AthetaR30_1+(AthetaR30_2-AthetaR30_1)/100*(AC2908-450)))))</f>
        <v>0</v>
      </c>
      <c r="AI2908" s="3">
        <f>IF(AD2908&lt;=450,AthetaR60_0,IF(AD2908&gt;=650,AthetaR60_2,(IF(AD2908&lt;=550,AthetaR60_0+(AthetaR60_1-AthetaR60_0)/100*(AD2908-450),AthetaR60_1+(AthetaR60_2-AthetaR60_1)/100*(AD2908-450)))))</f>
        <v>0.5</v>
      </c>
      <c r="AJ2908" s="3">
        <f>IF(AE2908&lt;=450,AthetaR90_0,IF(AE2908&gt;=650,AthetaR90_2,(IF(AE2908&lt;=550,AthetaR90_0+(AthetaR90_1-AthetaR90_0)/100*(AE2908-450),AthetaR90_1+(AthetaR90_2-AthetaR90_1)/100*(AE2908-450)))))</f>
        <v>1.3</v>
      </c>
      <c r="AK2908" s="3">
        <f>IF(AF2908&lt;=450,AthetaR120_0,IF(AF2908&gt;=650,AthetaR120_2,(IF(AF2908&lt;=550,AthetaR120_0+(AthetaR120_1-AthetaR120_0)/100*(AF2908-450),AthetaR120_1+(AthetaR120_2-AthetaR120_1)/100*(AF2908-450)))))</f>
        <v>1.54</v>
      </c>
      <c r="AL2908" s="24">
        <f t="shared" si="1425"/>
        <v>897.1382042666902</v>
      </c>
      <c r="AM2908" s="14">
        <f t="shared" si="1426"/>
        <v>696.58428695703685</v>
      </c>
    </row>
    <row r="2909" spans="2:39" x14ac:dyDescent="0.25">
      <c r="B2909" s="3">
        <f t="shared" si="1409"/>
        <v>14455</v>
      </c>
      <c r="C2909" s="14">
        <f t="shared" si="1410"/>
        <v>240.91666666666666</v>
      </c>
      <c r="D2909" s="11">
        <f t="shared" si="1411"/>
        <v>1153.3878274559963</v>
      </c>
      <c r="E2909" s="11">
        <f t="shared" si="1397"/>
        <v>1064.3226975481386</v>
      </c>
      <c r="F2909" s="11">
        <f t="shared" si="1412"/>
        <v>587.46324172062043</v>
      </c>
      <c r="G2909" s="11">
        <f t="shared" si="1398"/>
        <v>897.33570842484824</v>
      </c>
      <c r="H2909" s="11">
        <f t="shared" si="1399"/>
        <v>733.58665890991222</v>
      </c>
      <c r="I2909" s="24">
        <f t="shared" si="1413"/>
        <v>587.46324172062043</v>
      </c>
      <c r="J2909" s="12">
        <f t="shared" si="1400"/>
        <v>0.15497626350423271</v>
      </c>
      <c r="K2909" s="24">
        <f t="shared" si="1401"/>
        <v>745.95356041890807</v>
      </c>
      <c r="L2909" s="12">
        <f t="shared" si="1414"/>
        <v>0.13152279562113839</v>
      </c>
      <c r="M2909" s="24">
        <f t="shared" si="1415"/>
        <v>897.33570842484824</v>
      </c>
      <c r="N2909" s="12">
        <f t="shared" si="1402"/>
        <v>0.59090779462153487</v>
      </c>
      <c r="O2909" s="24">
        <f t="shared" si="1403"/>
        <v>652.13273877720144</v>
      </c>
      <c r="P2909" s="12">
        <f t="shared" si="1416"/>
        <v>0.19742322432755843</v>
      </c>
      <c r="Q2909" s="24">
        <f t="shared" si="1417"/>
        <v>733.58665890991222</v>
      </c>
      <c r="R2909" s="12">
        <f t="shared" si="1404"/>
        <v>5.8676280317628705E-2</v>
      </c>
      <c r="S2909" s="24">
        <f t="shared" si="1405"/>
        <v>3612.0673296251807</v>
      </c>
      <c r="T2909" s="12">
        <f t="shared" si="1418"/>
        <v>3.8031377032221883E-2</v>
      </c>
      <c r="W2909" s="24">
        <f t="shared" si="1419"/>
        <v>1004.189709310601</v>
      </c>
      <c r="X2909" s="24">
        <f t="shared" si="1420"/>
        <v>650</v>
      </c>
      <c r="Y2909" s="13">
        <f t="shared" si="1406"/>
        <v>0.28167931143875263</v>
      </c>
      <c r="Z2909" s="24">
        <f t="shared" si="1407"/>
        <v>1503.3247059384421</v>
      </c>
      <c r="AA2909" s="24">
        <f t="shared" si="1408"/>
        <v>14937.011849742004</v>
      </c>
      <c r="AB2909" s="24">
        <f t="shared" si="1421"/>
        <v>897.33570842484824</v>
      </c>
      <c r="AC2909" s="24">
        <f t="shared" si="1422"/>
        <v>733.58665890991222</v>
      </c>
      <c r="AE2909" s="14">
        <f t="shared" si="1423"/>
        <v>240.91666666666666</v>
      </c>
      <c r="AF2909" s="24">
        <f t="shared" si="1396"/>
        <v>500</v>
      </c>
      <c r="AG2909" s="3">
        <f t="shared" si="1424"/>
        <v>-1</v>
      </c>
      <c r="AH2909" s="3">
        <f>IF(AC2909&lt;=450,AthetaR30_0,IF(AC2909&gt;=650,AthetaR30_2,(IF(AC2909&lt;=550,AthetaR30_0+(AthetaR30_1-AthetaR30_0)/100*(AC2909-450),AthetaR30_1+(AthetaR30_2-AthetaR30_1)/100*(AC2909-450)))))</f>
        <v>0</v>
      </c>
      <c r="AI2909" s="3">
        <f>IF(AD2909&lt;=450,AthetaR60_0,IF(AD2909&gt;=650,AthetaR60_2,(IF(AD2909&lt;=550,AthetaR60_0+(AthetaR60_1-AthetaR60_0)/100*(AD2909-450),AthetaR60_1+(AthetaR60_2-AthetaR60_1)/100*(AD2909-450)))))</f>
        <v>0.5</v>
      </c>
      <c r="AJ2909" s="3">
        <f>IF(AE2909&lt;=450,AthetaR90_0,IF(AE2909&gt;=650,AthetaR90_2,(IF(AE2909&lt;=550,AthetaR90_0+(AthetaR90_1-AthetaR90_0)/100*(AE2909-450),AthetaR90_1+(AthetaR90_2-AthetaR90_1)/100*(AE2909-450)))))</f>
        <v>1.3</v>
      </c>
      <c r="AK2909" s="3">
        <f>IF(AF2909&lt;=450,AthetaR120_0,IF(AF2909&gt;=650,AthetaR120_2,(IF(AF2909&lt;=550,AthetaR120_0+(AthetaR120_1-AthetaR120_0)/100*(AF2909-450),AthetaR120_1+(AthetaR120_2-AthetaR120_1)/100*(AF2909-450)))))</f>
        <v>1.54</v>
      </c>
      <c r="AL2909" s="24">
        <f t="shared" si="1425"/>
        <v>897.33570842484824</v>
      </c>
      <c r="AM2909" s="14">
        <f t="shared" si="1426"/>
        <v>696.59997447891988</v>
      </c>
    </row>
    <row r="2910" spans="2:39" x14ac:dyDescent="0.25">
      <c r="B2910" s="3">
        <f t="shared" si="1409"/>
        <v>14460</v>
      </c>
      <c r="C2910" s="14">
        <f t="shared" si="1410"/>
        <v>241</v>
      </c>
      <c r="D2910" s="11">
        <f t="shared" si="1411"/>
        <v>1153.4396185371399</v>
      </c>
      <c r="E2910" s="11">
        <f t="shared" si="1397"/>
        <v>1064.5364958967907</v>
      </c>
      <c r="F2910" s="11">
        <f t="shared" si="1412"/>
        <v>587.59476451624153</v>
      </c>
      <c r="G2910" s="11">
        <f t="shared" si="1398"/>
        <v>897.53313164917574</v>
      </c>
      <c r="H2910" s="11">
        <f t="shared" si="1399"/>
        <v>733.62469028694443</v>
      </c>
      <c r="I2910" s="24">
        <f t="shared" si="1413"/>
        <v>587.59476451624153</v>
      </c>
      <c r="J2910" s="12">
        <f t="shared" si="1400"/>
        <v>0.154946591361628</v>
      </c>
      <c r="K2910" s="24">
        <f t="shared" si="1401"/>
        <v>746.09640990160233</v>
      </c>
      <c r="L2910" s="12">
        <f t="shared" si="1414"/>
        <v>0.1314804985963379</v>
      </c>
      <c r="M2910" s="24">
        <f t="shared" si="1415"/>
        <v>897.53313164917574</v>
      </c>
      <c r="N2910" s="12">
        <f t="shared" si="1402"/>
        <v>0.59102289800837504</v>
      </c>
      <c r="O2910" s="24">
        <f t="shared" si="1403"/>
        <v>652.00573407542834</v>
      </c>
      <c r="P2910" s="12">
        <f t="shared" si="1416"/>
        <v>0.19734222354062669</v>
      </c>
      <c r="Q2910" s="24">
        <f t="shared" si="1417"/>
        <v>733.62469028694443</v>
      </c>
      <c r="R2910" s="12">
        <f t="shared" si="1404"/>
        <v>5.8263218971483503E-2</v>
      </c>
      <c r="S2910" s="24">
        <f t="shared" si="1405"/>
        <v>3637.6753447654414</v>
      </c>
      <c r="T2910" s="12">
        <f t="shared" si="1418"/>
        <v>3.7770149048707589E-2</v>
      </c>
      <c r="W2910" s="24">
        <f t="shared" si="1419"/>
        <v>1004.4713886220397</v>
      </c>
      <c r="X2910" s="24">
        <f t="shared" si="1420"/>
        <v>650</v>
      </c>
      <c r="Y2910" s="13">
        <f t="shared" si="1406"/>
        <v>0.28150634540153635</v>
      </c>
      <c r="Z2910" s="24">
        <f t="shared" si="1407"/>
        <v>1501.6276818687743</v>
      </c>
      <c r="AA2910" s="24">
        <f t="shared" si="1408"/>
        <v>14928.613635187243</v>
      </c>
      <c r="AB2910" s="24">
        <f t="shared" si="1421"/>
        <v>897.53313164917574</v>
      </c>
      <c r="AC2910" s="24">
        <f t="shared" si="1422"/>
        <v>733.62469028694443</v>
      </c>
      <c r="AE2910" s="14">
        <f t="shared" si="1423"/>
        <v>241</v>
      </c>
      <c r="AF2910" s="24">
        <f t="shared" si="1396"/>
        <v>500</v>
      </c>
      <c r="AG2910" s="3">
        <f t="shared" si="1424"/>
        <v>-1</v>
      </c>
      <c r="AH2910" s="3">
        <f>IF(AC2910&lt;=450,AthetaR30_0,IF(AC2910&gt;=650,AthetaR30_2,(IF(AC2910&lt;=550,AthetaR30_0+(AthetaR30_1-AthetaR30_0)/100*(AC2910-450),AthetaR30_1+(AthetaR30_2-AthetaR30_1)/100*(AC2910-450)))))</f>
        <v>0</v>
      </c>
      <c r="AI2910" s="3">
        <f>IF(AD2910&lt;=450,AthetaR60_0,IF(AD2910&gt;=650,AthetaR60_2,(IF(AD2910&lt;=550,AthetaR60_0+(AthetaR60_1-AthetaR60_0)/100*(AD2910-450),AthetaR60_1+(AthetaR60_2-AthetaR60_1)/100*(AD2910-450)))))</f>
        <v>0.5</v>
      </c>
      <c r="AJ2910" s="3">
        <f>IF(AE2910&lt;=450,AthetaR90_0,IF(AE2910&gt;=650,AthetaR90_2,(IF(AE2910&lt;=550,AthetaR90_0+(AthetaR90_1-AthetaR90_0)/100*(AE2910-450),AthetaR90_1+(AthetaR90_2-AthetaR90_1)/100*(AE2910-450)))))</f>
        <v>1.3</v>
      </c>
      <c r="AK2910" s="3">
        <f>IF(AF2910&lt;=450,AthetaR120_0,IF(AF2910&gt;=650,AthetaR120_2,(IF(AF2910&lt;=550,AthetaR120_0+(AthetaR120_1-AthetaR120_0)/100*(AF2910-450),AthetaR120_1+(AthetaR120_2-AthetaR120_1)/100*(AF2910-450)))))</f>
        <v>1.54</v>
      </c>
      <c r="AL2910" s="24">
        <f t="shared" si="1425"/>
        <v>897.53313164917574</v>
      </c>
      <c r="AM2910" s="14">
        <f t="shared" si="1426"/>
        <v>696.61542366329752</v>
      </c>
    </row>
    <row r="2911" spans="2:39" x14ac:dyDescent="0.25">
      <c r="B2911" s="3">
        <f t="shared" si="1409"/>
        <v>14465</v>
      </c>
      <c r="C2911" s="14">
        <f t="shared" si="1410"/>
        <v>241.08333333333334</v>
      </c>
      <c r="D2911" s="11">
        <f t="shared" si="1411"/>
        <v>1153.4913917222634</v>
      </c>
      <c r="E2911" s="11">
        <f t="shared" si="1397"/>
        <v>1064.7502942454428</v>
      </c>
      <c r="F2911" s="11">
        <f t="shared" si="1412"/>
        <v>587.7262450148379</v>
      </c>
      <c r="G2911" s="11">
        <f t="shared" si="1398"/>
        <v>897.7304738727164</v>
      </c>
      <c r="H2911" s="11">
        <f t="shared" si="1399"/>
        <v>733.66246043599313</v>
      </c>
      <c r="I2911" s="24">
        <f t="shared" si="1413"/>
        <v>587.7262450148379</v>
      </c>
      <c r="J2911" s="12">
        <f t="shared" si="1400"/>
        <v>0.15491692415508193</v>
      </c>
      <c r="K2911" s="24">
        <f t="shared" si="1401"/>
        <v>746.23929032875094</v>
      </c>
      <c r="L2911" s="12">
        <f t="shared" si="1414"/>
        <v>0.13143821729001412</v>
      </c>
      <c r="M2911" s="24">
        <f t="shared" si="1415"/>
        <v>897.7304738727164</v>
      </c>
      <c r="N2911" s="12">
        <f t="shared" si="1402"/>
        <v>0.59113772641676499</v>
      </c>
      <c r="O2911" s="24">
        <f t="shared" si="1403"/>
        <v>651.87908206632915</v>
      </c>
      <c r="P2911" s="12">
        <f t="shared" si="1416"/>
        <v>0.19726115629028029</v>
      </c>
      <c r="Q2911" s="24">
        <f t="shared" si="1417"/>
        <v>733.66246043599313</v>
      </c>
      <c r="R2911" s="12">
        <f t="shared" si="1404"/>
        <v>5.7851691590501769E-2</v>
      </c>
      <c r="S2911" s="24">
        <f t="shared" si="1405"/>
        <v>3663.5519088958317</v>
      </c>
      <c r="T2911" s="12">
        <f t="shared" si="1418"/>
        <v>3.7509828051196646E-2</v>
      </c>
      <c r="W2911" s="24">
        <f t="shared" si="1419"/>
        <v>1004.7528949674413</v>
      </c>
      <c r="X2911" s="24">
        <f t="shared" si="1420"/>
        <v>650</v>
      </c>
      <c r="Y2911" s="13">
        <f t="shared" si="1406"/>
        <v>0.28133386797822896</v>
      </c>
      <c r="Z2911" s="24">
        <f t="shared" si="1407"/>
        <v>1499.9349819500367</v>
      </c>
      <c r="AA2911" s="24">
        <f t="shared" si="1408"/>
        <v>14920.239614646654</v>
      </c>
      <c r="AB2911" s="24">
        <f t="shared" si="1421"/>
        <v>897.7304738727164</v>
      </c>
      <c r="AC2911" s="24">
        <f t="shared" si="1422"/>
        <v>733.66246043599313</v>
      </c>
      <c r="AE2911" s="14">
        <f t="shared" si="1423"/>
        <v>241.08333333333334</v>
      </c>
      <c r="AF2911" s="24">
        <f t="shared" si="1396"/>
        <v>500</v>
      </c>
      <c r="AG2911" s="3">
        <f t="shared" si="1424"/>
        <v>-1</v>
      </c>
      <c r="AH2911" s="3">
        <f>IF(AC2911&lt;=450,AthetaR30_0,IF(AC2911&gt;=650,AthetaR30_2,(IF(AC2911&lt;=550,AthetaR30_0+(AthetaR30_1-AthetaR30_0)/100*(AC2911-450),AthetaR30_1+(AthetaR30_2-AthetaR30_1)/100*(AC2911-450)))))</f>
        <v>0</v>
      </c>
      <c r="AI2911" s="3">
        <f>IF(AD2911&lt;=450,AthetaR60_0,IF(AD2911&gt;=650,AthetaR60_2,(IF(AD2911&lt;=550,AthetaR60_0+(AthetaR60_1-AthetaR60_0)/100*(AD2911-450),AthetaR60_1+(AthetaR60_2-AthetaR60_1)/100*(AD2911-450)))))</f>
        <v>0.5</v>
      </c>
      <c r="AJ2911" s="3">
        <f>IF(AE2911&lt;=450,AthetaR90_0,IF(AE2911&gt;=650,AthetaR90_2,(IF(AE2911&lt;=550,AthetaR90_0+(AthetaR90_1-AthetaR90_0)/100*(AE2911-450),AthetaR90_1+(AthetaR90_2-AthetaR90_1)/100*(AE2911-450)))))</f>
        <v>1.3</v>
      </c>
      <c r="AK2911" s="3">
        <f>IF(AF2911&lt;=450,AthetaR120_0,IF(AF2911&gt;=650,AthetaR120_2,(IF(AF2911&lt;=550,AthetaR120_0+(AthetaR120_1-AthetaR120_0)/100*(AF2911-450),AthetaR120_1+(AthetaR120_2-AthetaR120_1)/100*(AF2911-450)))))</f>
        <v>1.54</v>
      </c>
      <c r="AL2911" s="24">
        <f t="shared" si="1425"/>
        <v>897.7304738727164</v>
      </c>
      <c r="AM2911" s="14">
        <f t="shared" si="1426"/>
        <v>696.63063535259278</v>
      </c>
    </row>
    <row r="2912" spans="2:39" x14ac:dyDescent="0.25">
      <c r="B2912" s="3">
        <f t="shared" si="1409"/>
        <v>14470</v>
      </c>
      <c r="C2912" s="14">
        <f t="shared" si="1410"/>
        <v>241.16666666666666</v>
      </c>
      <c r="D2912" s="11">
        <f t="shared" si="1411"/>
        <v>1153.5431470237304</v>
      </c>
      <c r="E2912" s="11">
        <f t="shared" si="1397"/>
        <v>1064.9640925940948</v>
      </c>
      <c r="F2912" s="11">
        <f t="shared" si="1412"/>
        <v>587.8576832321279</v>
      </c>
      <c r="G2912" s="11">
        <f t="shared" si="1398"/>
        <v>897.92773502900673</v>
      </c>
      <c r="H2912" s="11">
        <f t="shared" si="1399"/>
        <v>733.69997026404428</v>
      </c>
      <c r="I2912" s="24">
        <f t="shared" si="1413"/>
        <v>587.8576832321279</v>
      </c>
      <c r="J2912" s="12">
        <f t="shared" si="1400"/>
        <v>0.1548872618910179</v>
      </c>
      <c r="K2912" s="24">
        <f t="shared" si="1401"/>
        <v>746.38220167352165</v>
      </c>
      <c r="L2912" s="12">
        <f t="shared" si="1414"/>
        <v>0.13139595170249288</v>
      </c>
      <c r="M2912" s="24">
        <f t="shared" si="1415"/>
        <v>897.92773502900673</v>
      </c>
      <c r="N2912" s="12">
        <f t="shared" si="1402"/>
        <v>0.59125228076342817</v>
      </c>
      <c r="O2912" s="24">
        <f t="shared" si="1403"/>
        <v>651.75278135717497</v>
      </c>
      <c r="P2912" s="12">
        <f t="shared" si="1416"/>
        <v>0.19718002306729437</v>
      </c>
      <c r="Q2912" s="24">
        <f t="shared" si="1417"/>
        <v>733.69997026404428</v>
      </c>
      <c r="R2912" s="12">
        <f t="shared" si="1404"/>
        <v>5.7441709079825432E-2</v>
      </c>
      <c r="S2912" s="24">
        <f t="shared" si="1405"/>
        <v>3689.7000203232769</v>
      </c>
      <c r="T2912" s="12">
        <f t="shared" si="1418"/>
        <v>3.7250421306378838E-2</v>
      </c>
      <c r="W2912" s="24">
        <f t="shared" si="1419"/>
        <v>1005.0342288354195</v>
      </c>
      <c r="X2912" s="24">
        <f t="shared" si="1420"/>
        <v>650</v>
      </c>
      <c r="Y2912" s="13">
        <f t="shared" si="1406"/>
        <v>0.28116187820313887</v>
      </c>
      <c r="Z2912" s="24">
        <f t="shared" si="1407"/>
        <v>1498.2465939668828</v>
      </c>
      <c r="AA2912" s="24">
        <f t="shared" si="1408"/>
        <v>14911.889743972562</v>
      </c>
      <c r="AB2912" s="24">
        <f t="shared" si="1421"/>
        <v>897.92773502900673</v>
      </c>
      <c r="AC2912" s="24">
        <f t="shared" si="1422"/>
        <v>733.69997026404428</v>
      </c>
      <c r="AE2912" s="14">
        <f t="shared" si="1423"/>
        <v>241.16666666666666</v>
      </c>
      <c r="AF2912" s="24">
        <f t="shared" si="1396"/>
        <v>500</v>
      </c>
      <c r="AG2912" s="3">
        <f t="shared" si="1424"/>
        <v>-1</v>
      </c>
      <c r="AH2912" s="3">
        <f>IF(AC2912&lt;=450,AthetaR30_0,IF(AC2912&gt;=650,AthetaR30_2,(IF(AC2912&lt;=550,AthetaR30_0+(AthetaR30_1-AthetaR30_0)/100*(AC2912-450),AthetaR30_1+(AthetaR30_2-AthetaR30_1)/100*(AC2912-450)))))</f>
        <v>0</v>
      </c>
      <c r="AI2912" s="3">
        <f>IF(AD2912&lt;=450,AthetaR60_0,IF(AD2912&gt;=650,AthetaR60_2,(IF(AD2912&lt;=550,AthetaR60_0+(AthetaR60_1-AthetaR60_0)/100*(AD2912-450),AthetaR60_1+(AthetaR60_2-AthetaR60_1)/100*(AD2912-450)))))</f>
        <v>0.5</v>
      </c>
      <c r="AJ2912" s="3">
        <f>IF(AE2912&lt;=450,AthetaR90_0,IF(AE2912&gt;=650,AthetaR90_2,(IF(AE2912&lt;=550,AthetaR90_0+(AthetaR90_1-AthetaR90_0)/100*(AE2912-450),AthetaR90_1+(AthetaR90_2-AthetaR90_1)/100*(AE2912-450)))))</f>
        <v>1.3</v>
      </c>
      <c r="AK2912" s="3">
        <f>IF(AF2912&lt;=450,AthetaR120_0,IF(AF2912&gt;=650,AthetaR120_2,(IF(AF2912&lt;=550,AthetaR120_0+(AthetaR120_1-AthetaR120_0)/100*(AF2912-450),AthetaR120_1+(AthetaR120_2-AthetaR120_1)/100*(AF2912-450)))))</f>
        <v>1.54</v>
      </c>
      <c r="AL2912" s="24">
        <f t="shared" si="1425"/>
        <v>897.92773502900673</v>
      </c>
      <c r="AM2912" s="14">
        <f t="shared" si="1426"/>
        <v>696.64561039615717</v>
      </c>
    </row>
    <row r="2913" spans="2:39" x14ac:dyDescent="0.25">
      <c r="B2913" s="3">
        <f t="shared" si="1409"/>
        <v>14475</v>
      </c>
      <c r="C2913" s="14">
        <f t="shared" si="1410"/>
        <v>241.25</v>
      </c>
      <c r="D2913" s="11">
        <f t="shared" si="1411"/>
        <v>1153.5948844538912</v>
      </c>
      <c r="E2913" s="11">
        <f t="shared" si="1397"/>
        <v>1065.1778909427471</v>
      </c>
      <c r="F2913" s="11">
        <f t="shared" si="1412"/>
        <v>587.98907918383043</v>
      </c>
      <c r="G2913" s="11">
        <f t="shared" si="1398"/>
        <v>898.12491505207402</v>
      </c>
      <c r="H2913" s="11">
        <f t="shared" si="1399"/>
        <v>733.73722068535062</v>
      </c>
      <c r="I2913" s="24">
        <f t="shared" si="1413"/>
        <v>587.98907918383043</v>
      </c>
      <c r="J2913" s="12">
        <f t="shared" si="1400"/>
        <v>0.15485760457584841</v>
      </c>
      <c r="K2913" s="24">
        <f t="shared" si="1401"/>
        <v>746.52514390908414</v>
      </c>
      <c r="L2913" s="12">
        <f t="shared" si="1414"/>
        <v>0.13135370183410086</v>
      </c>
      <c r="M2913" s="24">
        <f t="shared" si="1415"/>
        <v>898.12491505207402</v>
      </c>
      <c r="N2913" s="12">
        <f t="shared" si="1402"/>
        <v>0.59136656196123638</v>
      </c>
      <c r="O2913" s="24">
        <f t="shared" si="1403"/>
        <v>651.62683056232231</v>
      </c>
      <c r="P2913" s="12">
        <f t="shared" si="1416"/>
        <v>0.19709882436023737</v>
      </c>
      <c r="Q2913" s="24">
        <f t="shared" si="1417"/>
        <v>733.73722068535062</v>
      </c>
      <c r="R2913" s="12">
        <f t="shared" si="1404"/>
        <v>5.7033282169726342E-2</v>
      </c>
      <c r="S2913" s="24">
        <f t="shared" si="1405"/>
        <v>3716.1227110954578</v>
      </c>
      <c r="T2913" s="12">
        <f t="shared" si="1418"/>
        <v>3.6991935980701975E-2</v>
      </c>
      <c r="W2913" s="24">
        <f t="shared" si="1419"/>
        <v>1005.3153907136227</v>
      </c>
      <c r="X2913" s="24">
        <f t="shared" si="1420"/>
        <v>650</v>
      </c>
      <c r="Y2913" s="13">
        <f t="shared" si="1406"/>
        <v>0.28099037511001407</v>
      </c>
      <c r="Z2913" s="24">
        <f t="shared" si="1407"/>
        <v>1496.5625057281102</v>
      </c>
      <c r="AA2913" s="24">
        <f t="shared" si="1408"/>
        <v>14903.56397896045</v>
      </c>
      <c r="AB2913" s="24">
        <f t="shared" si="1421"/>
        <v>898.12491505207402</v>
      </c>
      <c r="AC2913" s="24">
        <f t="shared" si="1422"/>
        <v>733.73722068535062</v>
      </c>
      <c r="AE2913" s="14">
        <f t="shared" si="1423"/>
        <v>241.25</v>
      </c>
      <c r="AF2913" s="24">
        <f t="shared" si="1396"/>
        <v>500</v>
      </c>
      <c r="AG2913" s="3">
        <f t="shared" si="1424"/>
        <v>-1</v>
      </c>
      <c r="AH2913" s="3">
        <f>IF(AC2913&lt;=450,AthetaR30_0,IF(AC2913&gt;=650,AthetaR30_2,(IF(AC2913&lt;=550,AthetaR30_0+(AthetaR30_1-AthetaR30_0)/100*(AC2913-450),AthetaR30_1+(AthetaR30_2-AthetaR30_1)/100*(AC2913-450)))))</f>
        <v>0</v>
      </c>
      <c r="AI2913" s="3">
        <f>IF(AD2913&lt;=450,AthetaR60_0,IF(AD2913&gt;=650,AthetaR60_2,(IF(AD2913&lt;=550,AthetaR60_0+(AthetaR60_1-AthetaR60_0)/100*(AD2913-450),AthetaR60_1+(AthetaR60_2-AthetaR60_1)/100*(AD2913-450)))))</f>
        <v>0.5</v>
      </c>
      <c r="AJ2913" s="3">
        <f>IF(AE2913&lt;=450,AthetaR90_0,IF(AE2913&gt;=650,AthetaR90_2,(IF(AE2913&lt;=550,AthetaR90_0+(AthetaR90_1-AthetaR90_0)/100*(AE2913-450),AthetaR90_1+(AthetaR90_2-AthetaR90_1)/100*(AE2913-450)))))</f>
        <v>1.3</v>
      </c>
      <c r="AK2913" s="3">
        <f>IF(AF2913&lt;=450,AthetaR120_0,IF(AF2913&gt;=650,AthetaR120_2,(IF(AF2913&lt;=550,AthetaR120_0+(AthetaR120_1-AthetaR120_0)/100*(AF2913-450),AthetaR120_1+(AthetaR120_2-AthetaR120_1)/100*(AF2913-450)))))</f>
        <v>1.54</v>
      </c>
      <c r="AL2913" s="24">
        <f t="shared" si="1425"/>
        <v>898.12491505207402</v>
      </c>
      <c r="AM2913" s="14">
        <f t="shared" si="1426"/>
        <v>696.66034965017604</v>
      </c>
    </row>
    <row r="2914" spans="2:39" x14ac:dyDescent="0.25">
      <c r="B2914" s="3">
        <f t="shared" si="1409"/>
        <v>14480</v>
      </c>
      <c r="C2914" s="14">
        <f t="shared" si="1410"/>
        <v>241.33333333333334</v>
      </c>
      <c r="D2914" s="11">
        <f t="shared" si="1411"/>
        <v>1153.6466040250834</v>
      </c>
      <c r="E2914" s="11">
        <f t="shared" si="1397"/>
        <v>1065.391689291399</v>
      </c>
      <c r="F2914" s="11">
        <f t="shared" si="1412"/>
        <v>588.12043288566451</v>
      </c>
      <c r="G2914" s="11">
        <f t="shared" si="1398"/>
        <v>898.3220138764342</v>
      </c>
      <c r="H2914" s="11">
        <f t="shared" si="1399"/>
        <v>733.77421262133134</v>
      </c>
      <c r="I2914" s="24">
        <f t="shared" si="1413"/>
        <v>588.12043288566451</v>
      </c>
      <c r="J2914" s="12">
        <f t="shared" si="1400"/>
        <v>0.15482795221597501</v>
      </c>
      <c r="K2914" s="24">
        <f t="shared" si="1401"/>
        <v>746.66811700861103</v>
      </c>
      <c r="L2914" s="12">
        <f t="shared" si="1414"/>
        <v>0.1313114676851373</v>
      </c>
      <c r="M2914" s="24">
        <f t="shared" si="1415"/>
        <v>898.3220138764342</v>
      </c>
      <c r="N2914" s="12">
        <f t="shared" si="1402"/>
        <v>0.59148057091923012</v>
      </c>
      <c r="O2914" s="24">
        <f t="shared" si="1403"/>
        <v>651.5012283031682</v>
      </c>
      <c r="P2914" s="12">
        <f t="shared" si="1416"/>
        <v>0.19701756065537207</v>
      </c>
      <c r="Q2914" s="24">
        <f t="shared" si="1417"/>
        <v>733.77421262133134</v>
      </c>
      <c r="R2914" s="12">
        <f t="shared" si="1404"/>
        <v>5.6626421414125105E-2</v>
      </c>
      <c r="S2914" s="24">
        <f t="shared" si="1405"/>
        <v>3742.8230473763947</v>
      </c>
      <c r="T2914" s="12">
        <f t="shared" si="1418"/>
        <v>3.6734379139236092E-2</v>
      </c>
      <c r="W2914" s="24">
        <f t="shared" si="1419"/>
        <v>1005.5963810887328</v>
      </c>
      <c r="X2914" s="24">
        <f t="shared" si="1420"/>
        <v>650</v>
      </c>
      <c r="Y2914" s="13">
        <f t="shared" si="1406"/>
        <v>0.28081935773205807</v>
      </c>
      <c r="Z2914" s="24">
        <f t="shared" si="1407"/>
        <v>1494.882705066655</v>
      </c>
      <c r="AA2914" s="24">
        <f t="shared" si="1408"/>
        <v>14895.262275349884</v>
      </c>
      <c r="AB2914" s="24">
        <f t="shared" si="1421"/>
        <v>898.3220138764342</v>
      </c>
      <c r="AC2914" s="24">
        <f t="shared" si="1422"/>
        <v>733.77421262133134</v>
      </c>
      <c r="AE2914" s="14">
        <f t="shared" si="1423"/>
        <v>241.33333333333334</v>
      </c>
      <c r="AF2914" s="24">
        <f t="shared" si="1396"/>
        <v>500</v>
      </c>
      <c r="AG2914" s="3">
        <f t="shared" si="1424"/>
        <v>-1</v>
      </c>
      <c r="AH2914" s="3">
        <f>IF(AC2914&lt;=450,AthetaR30_0,IF(AC2914&gt;=650,AthetaR30_2,(IF(AC2914&lt;=550,AthetaR30_0+(AthetaR30_1-AthetaR30_0)/100*(AC2914-450),AthetaR30_1+(AthetaR30_2-AthetaR30_1)/100*(AC2914-450)))))</f>
        <v>0</v>
      </c>
      <c r="AI2914" s="3">
        <f>IF(AD2914&lt;=450,AthetaR60_0,IF(AD2914&gt;=650,AthetaR60_2,(IF(AD2914&lt;=550,AthetaR60_0+(AthetaR60_1-AthetaR60_0)/100*(AD2914-450),AthetaR60_1+(AthetaR60_2-AthetaR60_1)/100*(AD2914-450)))))</f>
        <v>0.5</v>
      </c>
      <c r="AJ2914" s="3">
        <f>IF(AE2914&lt;=450,AthetaR90_0,IF(AE2914&gt;=650,AthetaR90_2,(IF(AE2914&lt;=550,AthetaR90_0+(AthetaR90_1-AthetaR90_0)/100*(AE2914-450),AthetaR90_1+(AthetaR90_2-AthetaR90_1)/100*(AE2914-450)))))</f>
        <v>1.3</v>
      </c>
      <c r="AK2914" s="3">
        <f>IF(AF2914&lt;=450,AthetaR120_0,IF(AF2914&gt;=650,AthetaR120_2,(IF(AF2914&lt;=550,AthetaR120_0+(AthetaR120_1-AthetaR120_0)/100*(AF2914-450),AthetaR120_1+(AthetaR120_2-AthetaR120_1)/100*(AF2914-450)))))</f>
        <v>1.54</v>
      </c>
      <c r="AL2914" s="24">
        <f t="shared" si="1425"/>
        <v>898.3220138764342</v>
      </c>
      <c r="AM2914" s="14">
        <f t="shared" si="1426"/>
        <v>696.67485397757332</v>
      </c>
    </row>
    <row r="2915" spans="2:39" x14ac:dyDescent="0.25">
      <c r="B2915" s="3">
        <f t="shared" si="1409"/>
        <v>14485</v>
      </c>
      <c r="C2915" s="14">
        <f t="shared" si="1410"/>
        <v>241.41666666666666</v>
      </c>
      <c r="D2915" s="11">
        <f t="shared" si="1411"/>
        <v>1153.6983057496327</v>
      </c>
      <c r="E2915" s="11">
        <f t="shared" si="1397"/>
        <v>1065.6054876400513</v>
      </c>
      <c r="F2915" s="11">
        <f t="shared" si="1412"/>
        <v>588.25174435334964</v>
      </c>
      <c r="G2915" s="11">
        <f t="shared" si="1398"/>
        <v>898.51903143708955</v>
      </c>
      <c r="H2915" s="11">
        <f t="shared" si="1399"/>
        <v>733.81094700047061</v>
      </c>
      <c r="I2915" s="24">
        <f t="shared" si="1413"/>
        <v>588.25174435334964</v>
      </c>
      <c r="J2915" s="12">
        <f t="shared" si="1400"/>
        <v>0.15479830481778836</v>
      </c>
      <c r="K2915" s="24">
        <f t="shared" si="1401"/>
        <v>746.81112094527748</v>
      </c>
      <c r="L2915" s="12">
        <f t="shared" si="1414"/>
        <v>0.13126924925588479</v>
      </c>
      <c r="M2915" s="24">
        <f t="shared" si="1415"/>
        <v>898.51903143708955</v>
      </c>
      <c r="N2915" s="12">
        <f t="shared" si="1402"/>
        <v>0.59159430854263662</v>
      </c>
      <c r="O2915" s="24">
        <f t="shared" si="1403"/>
        <v>651.37597320810778</v>
      </c>
      <c r="P2915" s="12">
        <f t="shared" si="1416"/>
        <v>0.19693623243670827</v>
      </c>
      <c r="Q2915" s="24">
        <f t="shared" si="1417"/>
        <v>733.81094700047061</v>
      </c>
      <c r="R2915" s="12">
        <f t="shared" si="1404"/>
        <v>5.6221137189164563E-2</v>
      </c>
      <c r="S2915" s="24">
        <f t="shared" si="1405"/>
        <v>3769.8041298261605</v>
      </c>
      <c r="T2915" s="12">
        <f t="shared" si="1418"/>
        <v>3.6477757744584303E-2</v>
      </c>
      <c r="W2915" s="24">
        <f t="shared" si="1419"/>
        <v>1005.8772004464648</v>
      </c>
      <c r="X2915" s="24">
        <f t="shared" si="1420"/>
        <v>650</v>
      </c>
      <c r="Y2915" s="13">
        <f t="shared" si="1406"/>
        <v>0.28064882510195394</v>
      </c>
      <c r="Z2915" s="24">
        <f t="shared" si="1407"/>
        <v>1493.2071798396605</v>
      </c>
      <c r="AA2915" s="24">
        <f t="shared" si="1408"/>
        <v>14886.984588825837</v>
      </c>
      <c r="AB2915" s="24">
        <f t="shared" si="1421"/>
        <v>898.51903143708955</v>
      </c>
      <c r="AC2915" s="24">
        <f t="shared" si="1422"/>
        <v>733.81094700047061</v>
      </c>
      <c r="AE2915" s="14">
        <f t="shared" si="1423"/>
        <v>241.41666666666666</v>
      </c>
      <c r="AF2915" s="24">
        <f t="shared" si="1396"/>
        <v>500</v>
      </c>
      <c r="AG2915" s="3">
        <f t="shared" si="1424"/>
        <v>-1</v>
      </c>
      <c r="AH2915" s="3">
        <f>IF(AC2915&lt;=450,AthetaR30_0,IF(AC2915&gt;=650,AthetaR30_2,(IF(AC2915&lt;=550,AthetaR30_0+(AthetaR30_1-AthetaR30_0)/100*(AC2915-450),AthetaR30_1+(AthetaR30_2-AthetaR30_1)/100*(AC2915-450)))))</f>
        <v>0</v>
      </c>
      <c r="AI2915" s="3">
        <f>IF(AD2915&lt;=450,AthetaR60_0,IF(AD2915&gt;=650,AthetaR60_2,(IF(AD2915&lt;=550,AthetaR60_0+(AthetaR60_1-AthetaR60_0)/100*(AD2915-450),AthetaR60_1+(AthetaR60_2-AthetaR60_1)/100*(AD2915-450)))))</f>
        <v>0.5</v>
      </c>
      <c r="AJ2915" s="3">
        <f>IF(AE2915&lt;=450,AthetaR90_0,IF(AE2915&gt;=650,AthetaR90_2,(IF(AE2915&lt;=550,AthetaR90_0+(AthetaR90_1-AthetaR90_0)/100*(AE2915-450),AthetaR90_1+(AthetaR90_2-AthetaR90_1)/100*(AE2915-450)))))</f>
        <v>1.3</v>
      </c>
      <c r="AK2915" s="3">
        <f>IF(AF2915&lt;=450,AthetaR120_0,IF(AF2915&gt;=650,AthetaR120_2,(IF(AF2915&lt;=550,AthetaR120_0+(AthetaR120_1-AthetaR120_0)/100*(AF2915-450),AthetaR120_1+(AthetaR120_2-AthetaR120_1)/100*(AF2915-450)))))</f>
        <v>1.54</v>
      </c>
      <c r="AL2915" s="24">
        <f t="shared" si="1425"/>
        <v>898.51903143708955</v>
      </c>
      <c r="AM2915" s="14">
        <f t="shared" si="1426"/>
        <v>696.68912424791381</v>
      </c>
    </row>
    <row r="2916" spans="2:39" x14ac:dyDescent="0.25">
      <c r="B2916" s="3">
        <f t="shared" si="1409"/>
        <v>14490</v>
      </c>
      <c r="C2916" s="14">
        <f t="shared" si="1410"/>
        <v>241.5</v>
      </c>
      <c r="D2916" s="11">
        <f t="shared" si="1411"/>
        <v>1153.7499896398506</v>
      </c>
      <c r="E2916" s="11">
        <f t="shared" si="1397"/>
        <v>1065.8192859887031</v>
      </c>
      <c r="F2916" s="11">
        <f t="shared" si="1412"/>
        <v>588.3830136026055</v>
      </c>
      <c r="G2916" s="11">
        <f t="shared" si="1398"/>
        <v>898.71596766952621</v>
      </c>
      <c r="H2916" s="11">
        <f t="shared" si="1399"/>
        <v>733.8474247582152</v>
      </c>
      <c r="I2916" s="24">
        <f t="shared" si="1413"/>
        <v>588.3830136026055</v>
      </c>
      <c r="J2916" s="12">
        <f t="shared" si="1400"/>
        <v>0.15476866238766807</v>
      </c>
      <c r="K2916" s="24">
        <f t="shared" si="1401"/>
        <v>746.95415569226145</v>
      </c>
      <c r="L2916" s="12">
        <f t="shared" si="1414"/>
        <v>0.13122704654663736</v>
      </c>
      <c r="M2916" s="24">
        <f t="shared" si="1415"/>
        <v>898.71596766952621</v>
      </c>
      <c r="N2916" s="12">
        <f t="shared" si="1402"/>
        <v>0.59170777573288957</v>
      </c>
      <c r="O2916" s="24">
        <f t="shared" si="1403"/>
        <v>651.25106391249039</v>
      </c>
      <c r="P2916" s="12">
        <f t="shared" si="1416"/>
        <v>0.19685484018612445</v>
      </c>
      <c r="Q2916" s="24">
        <f t="shared" si="1417"/>
        <v>733.8474247582152</v>
      </c>
      <c r="R2916" s="12">
        <f t="shared" si="1404"/>
        <v>5.5817439691833184E-2</v>
      </c>
      <c r="S2916" s="24">
        <f t="shared" si="1405"/>
        <v>3797.0690939850761</v>
      </c>
      <c r="T2916" s="12">
        <f t="shared" si="1418"/>
        <v>3.6222078655828965E-2</v>
      </c>
      <c r="W2916" s="24">
        <f t="shared" si="1419"/>
        <v>1006.1578492715668</v>
      </c>
      <c r="X2916" s="24">
        <f t="shared" si="1420"/>
        <v>650</v>
      </c>
      <c r="Y2916" s="13">
        <f t="shared" si="1406"/>
        <v>0.28047877625186596</v>
      </c>
      <c r="Z2916" s="24">
        <f t="shared" si="1407"/>
        <v>1491.5359179284083</v>
      </c>
      <c r="AA2916" s="24">
        <f t="shared" si="1408"/>
        <v>14878.730875018875</v>
      </c>
      <c r="AB2916" s="24">
        <f t="shared" si="1421"/>
        <v>898.71596766952621</v>
      </c>
      <c r="AC2916" s="24">
        <f t="shared" si="1422"/>
        <v>733.8474247582152</v>
      </c>
      <c r="AE2916" s="14">
        <f t="shared" si="1423"/>
        <v>241.5</v>
      </c>
      <c r="AF2916" s="24">
        <f t="shared" si="1396"/>
        <v>500</v>
      </c>
      <c r="AG2916" s="3">
        <f t="shared" si="1424"/>
        <v>-1</v>
      </c>
      <c r="AH2916" s="3">
        <f>IF(AC2916&lt;=450,AthetaR30_0,IF(AC2916&gt;=650,AthetaR30_2,(IF(AC2916&lt;=550,AthetaR30_0+(AthetaR30_1-AthetaR30_0)/100*(AC2916-450),AthetaR30_1+(AthetaR30_2-AthetaR30_1)/100*(AC2916-450)))))</f>
        <v>0</v>
      </c>
      <c r="AI2916" s="3">
        <f>IF(AD2916&lt;=450,AthetaR60_0,IF(AD2916&gt;=650,AthetaR60_2,(IF(AD2916&lt;=550,AthetaR60_0+(AthetaR60_1-AthetaR60_0)/100*(AD2916-450),AthetaR60_1+(AthetaR60_2-AthetaR60_1)/100*(AD2916-450)))))</f>
        <v>0.5</v>
      </c>
      <c r="AJ2916" s="3">
        <f>IF(AE2916&lt;=450,AthetaR90_0,IF(AE2916&gt;=650,AthetaR90_2,(IF(AE2916&lt;=550,AthetaR90_0+(AthetaR90_1-AthetaR90_0)/100*(AE2916-450),AthetaR90_1+(AthetaR90_2-AthetaR90_1)/100*(AE2916-450)))))</f>
        <v>1.3</v>
      </c>
      <c r="AK2916" s="3">
        <f>IF(AF2916&lt;=450,AthetaR120_0,IF(AF2916&gt;=650,AthetaR120_2,(IF(AF2916&lt;=550,AthetaR120_0+(AthetaR120_1-AthetaR120_0)/100*(AF2916-450),AthetaR120_1+(AthetaR120_2-AthetaR120_1)/100*(AF2916-450)))))</f>
        <v>1.54</v>
      </c>
      <c r="AL2916" s="24">
        <f t="shared" si="1425"/>
        <v>898.71596766952621</v>
      </c>
      <c r="AM2916" s="14">
        <f t="shared" si="1426"/>
        <v>696.70316133730557</v>
      </c>
    </row>
    <row r="2917" spans="2:39" x14ac:dyDescent="0.25">
      <c r="B2917" s="3">
        <f t="shared" si="1409"/>
        <v>14495</v>
      </c>
      <c r="C2917" s="14">
        <f t="shared" si="1410"/>
        <v>241.58333333333334</v>
      </c>
      <c r="D2917" s="11">
        <f t="shared" si="1411"/>
        <v>1153.8016557080373</v>
      </c>
      <c r="E2917" s="11">
        <f t="shared" si="1397"/>
        <v>1066.0330843373554</v>
      </c>
      <c r="F2917" s="11">
        <f t="shared" si="1412"/>
        <v>588.51424064915216</v>
      </c>
      <c r="G2917" s="11">
        <f t="shared" si="1398"/>
        <v>898.91282250971233</v>
      </c>
      <c r="H2917" s="11">
        <f t="shared" si="1399"/>
        <v>733.88364683687098</v>
      </c>
      <c r="I2917" s="24">
        <f t="shared" si="1413"/>
        <v>588.51424064915216</v>
      </c>
      <c r="J2917" s="12">
        <f t="shared" si="1400"/>
        <v>0.15473902493198285</v>
      </c>
      <c r="K2917" s="24">
        <f t="shared" si="1401"/>
        <v>747.09722122274388</v>
      </c>
      <c r="L2917" s="12">
        <f t="shared" si="1414"/>
        <v>0.13118485955763709</v>
      </c>
      <c r="M2917" s="24">
        <f t="shared" si="1415"/>
        <v>898.91282250971233</v>
      </c>
      <c r="N2917" s="12">
        <f t="shared" si="1402"/>
        <v>0.5918209733876465</v>
      </c>
      <c r="O2917" s="24">
        <f t="shared" si="1403"/>
        <v>651.126499058577</v>
      </c>
      <c r="P2917" s="12">
        <f t="shared" si="1416"/>
        <v>0.19677338438313047</v>
      </c>
      <c r="Q2917" s="24">
        <f t="shared" si="1417"/>
        <v>733.88364683687098</v>
      </c>
      <c r="R2917" s="12">
        <f t="shared" si="1404"/>
        <v>5.5415338938644719E-2</v>
      </c>
      <c r="S2917" s="24">
        <f t="shared" si="1405"/>
        <v>3824.6211106620922</v>
      </c>
      <c r="T2917" s="12">
        <f t="shared" si="1418"/>
        <v>3.5967348627478239E-2</v>
      </c>
      <c r="W2917" s="24">
        <f t="shared" si="1419"/>
        <v>1006.4383280478186</v>
      </c>
      <c r="X2917" s="24">
        <f t="shared" si="1420"/>
        <v>650</v>
      </c>
      <c r="Y2917" s="13">
        <f t="shared" si="1406"/>
        <v>0.28030921021346861</v>
      </c>
      <c r="Z2917" s="24">
        <f t="shared" si="1407"/>
        <v>1489.86890723842</v>
      </c>
      <c r="AA2917" s="24">
        <f t="shared" si="1408"/>
        <v>14870.501089506732</v>
      </c>
      <c r="AB2917" s="24">
        <f t="shared" si="1421"/>
        <v>898.91282250971233</v>
      </c>
      <c r="AC2917" s="24">
        <f t="shared" si="1422"/>
        <v>733.88364683687098</v>
      </c>
      <c r="AE2917" s="14">
        <f t="shared" si="1423"/>
        <v>241.58333333333334</v>
      </c>
      <c r="AF2917" s="24">
        <f t="shared" ref="AF2917:AF2970" si="1427">IF(AC2917&lt;=450,Thetha0_0,IF(AC2917&gt;=650,Thetha0_2,(IF(AC2917&lt;=550,Thetha0_0+(Thetha0_1-Thetha0_0)/100*(AC2917-450),Thetha0_1+(Thetha0_2-Thetha0_1)/100*(AC2917-450)))))</f>
        <v>500</v>
      </c>
      <c r="AG2917" s="3">
        <f t="shared" si="1424"/>
        <v>-1</v>
      </c>
      <c r="AH2917" s="3">
        <f>IF(AC2917&lt;=450,AthetaR30_0,IF(AC2917&gt;=650,AthetaR30_2,(IF(AC2917&lt;=550,AthetaR30_0+(AthetaR30_1-AthetaR30_0)/100*(AC2917-450),AthetaR30_1+(AthetaR30_2-AthetaR30_1)/100*(AC2917-450)))))</f>
        <v>0</v>
      </c>
      <c r="AI2917" s="3">
        <f>IF(AD2917&lt;=450,AthetaR60_0,IF(AD2917&gt;=650,AthetaR60_2,(IF(AD2917&lt;=550,AthetaR60_0+(AthetaR60_1-AthetaR60_0)/100*(AD2917-450),AthetaR60_1+(AthetaR60_2-AthetaR60_1)/100*(AD2917-450)))))</f>
        <v>0.5</v>
      </c>
      <c r="AJ2917" s="3">
        <f>IF(AE2917&lt;=450,AthetaR90_0,IF(AE2917&gt;=650,AthetaR90_2,(IF(AE2917&lt;=550,AthetaR90_0+(AthetaR90_1-AthetaR90_0)/100*(AE2917-450),AthetaR90_1+(AthetaR90_2-AthetaR90_1)/100*(AE2917-450)))))</f>
        <v>1.3</v>
      </c>
      <c r="AK2917" s="3">
        <f>IF(AF2917&lt;=450,AthetaR120_0,IF(AF2917&gt;=650,AthetaR120_2,(IF(AF2917&lt;=550,AthetaR120_0+(AthetaR120_1-AthetaR120_0)/100*(AF2917-450),AthetaR120_1+(AthetaR120_2-AthetaR120_1)/100*(AF2917-450)))))</f>
        <v>1.54</v>
      </c>
      <c r="AL2917" s="24">
        <f t="shared" si="1425"/>
        <v>898.91282250971233</v>
      </c>
      <c r="AM2917" s="14">
        <f t="shared" si="1426"/>
        <v>696.7169661283009</v>
      </c>
    </row>
    <row r="2918" spans="2:39" x14ac:dyDescent="0.25">
      <c r="B2918" s="3">
        <f t="shared" si="1409"/>
        <v>14500</v>
      </c>
      <c r="C2918" s="14">
        <f t="shared" si="1410"/>
        <v>241.66666666666666</v>
      </c>
      <c r="D2918" s="11">
        <f t="shared" si="1411"/>
        <v>1153.8533039664794</v>
      </c>
      <c r="E2918" s="11">
        <f t="shared" si="1397"/>
        <v>1066.2468826860072</v>
      </c>
      <c r="F2918" s="11">
        <f t="shared" si="1412"/>
        <v>588.64542550870976</v>
      </c>
      <c r="G2918" s="11">
        <f t="shared" si="1398"/>
        <v>899.10959589409549</v>
      </c>
      <c r="H2918" s="11">
        <f t="shared" si="1399"/>
        <v>733.9196141854984</v>
      </c>
      <c r="I2918" s="24">
        <f t="shared" si="1413"/>
        <v>588.64542550870976</v>
      </c>
      <c r="J2918" s="12">
        <f t="shared" si="1400"/>
        <v>0.15470939245709051</v>
      </c>
      <c r="K2918" s="24">
        <f t="shared" si="1401"/>
        <v>747.24031750990798</v>
      </c>
      <c r="L2918" s="12">
        <f t="shared" si="1414"/>
        <v>0.1311426882891483</v>
      </c>
      <c r="M2918" s="24">
        <f t="shared" si="1415"/>
        <v>899.10959589409549</v>
      </c>
      <c r="N2918" s="12">
        <f t="shared" si="1402"/>
        <v>0.5919339024008089</v>
      </c>
      <c r="O2918" s="24">
        <f t="shared" si="1403"/>
        <v>651.00227729549783</v>
      </c>
      <c r="P2918" s="12">
        <f t="shared" si="1416"/>
        <v>0.1966918655051684</v>
      </c>
      <c r="Q2918" s="24">
        <f t="shared" si="1417"/>
        <v>733.9196141854984</v>
      </c>
      <c r="R2918" s="12">
        <f t="shared" si="1404"/>
        <v>5.5014844764370435E-2</v>
      </c>
      <c r="S2918" s="24">
        <f t="shared" si="1405"/>
        <v>3852.4633863276345</v>
      </c>
      <c r="T2918" s="12">
        <f t="shared" si="1418"/>
        <v>3.5713574308493444E-2</v>
      </c>
      <c r="W2918" s="24">
        <f t="shared" si="1419"/>
        <v>1006.718637258032</v>
      </c>
      <c r="X2918" s="24">
        <f t="shared" si="1420"/>
        <v>650</v>
      </c>
      <c r="Y2918" s="13">
        <f t="shared" si="1406"/>
        <v>0.2801401260179528</v>
      </c>
      <c r="Z2918" s="24">
        <f t="shared" si="1407"/>
        <v>1488.2061356993802</v>
      </c>
      <c r="AA2918" s="24">
        <f t="shared" si="1408"/>
        <v>14862.295187814756</v>
      </c>
      <c r="AB2918" s="24">
        <f t="shared" si="1421"/>
        <v>899.10959589409549</v>
      </c>
      <c r="AC2918" s="24">
        <f t="shared" si="1422"/>
        <v>733.9196141854984</v>
      </c>
      <c r="AE2918" s="14">
        <f t="shared" si="1423"/>
        <v>241.66666666666666</v>
      </c>
      <c r="AF2918" s="24">
        <f t="shared" si="1427"/>
        <v>500</v>
      </c>
      <c r="AG2918" s="3">
        <f t="shared" si="1424"/>
        <v>-1</v>
      </c>
      <c r="AH2918" s="3">
        <f>IF(AC2918&lt;=450,AthetaR30_0,IF(AC2918&gt;=650,AthetaR30_2,(IF(AC2918&lt;=550,AthetaR30_0+(AthetaR30_1-AthetaR30_0)/100*(AC2918-450),AthetaR30_1+(AthetaR30_2-AthetaR30_1)/100*(AC2918-450)))))</f>
        <v>0</v>
      </c>
      <c r="AI2918" s="3">
        <f>IF(AD2918&lt;=450,AthetaR60_0,IF(AD2918&gt;=650,AthetaR60_2,(IF(AD2918&lt;=550,AthetaR60_0+(AthetaR60_1-AthetaR60_0)/100*(AD2918-450),AthetaR60_1+(AthetaR60_2-AthetaR60_1)/100*(AD2918-450)))))</f>
        <v>0.5</v>
      </c>
      <c r="AJ2918" s="3">
        <f>IF(AE2918&lt;=450,AthetaR90_0,IF(AE2918&gt;=650,AthetaR90_2,(IF(AE2918&lt;=550,AthetaR90_0+(AthetaR90_1-AthetaR90_0)/100*(AE2918-450),AthetaR90_1+(AthetaR90_2-AthetaR90_1)/100*(AE2918-450)))))</f>
        <v>1.3</v>
      </c>
      <c r="AK2918" s="3">
        <f>IF(AF2918&lt;=450,AthetaR120_0,IF(AF2918&gt;=650,AthetaR120_2,(IF(AF2918&lt;=550,AthetaR120_0+(AthetaR120_1-AthetaR120_0)/100*(AF2918-450),AthetaR120_1+(AthetaR120_2-AthetaR120_1)/100*(AF2918-450)))))</f>
        <v>1.54</v>
      </c>
      <c r="AL2918" s="24">
        <f t="shared" si="1425"/>
        <v>899.10959589409549</v>
      </c>
      <c r="AM2918" s="14">
        <f t="shared" si="1426"/>
        <v>696.7305395097967</v>
      </c>
    </row>
    <row r="2919" spans="2:39" x14ac:dyDescent="0.25">
      <c r="B2919" s="3">
        <f t="shared" si="1409"/>
        <v>14505</v>
      </c>
      <c r="C2919" s="14">
        <f t="shared" si="1410"/>
        <v>241.75</v>
      </c>
      <c r="D2919" s="11">
        <f t="shared" si="1411"/>
        <v>1153.9049344274508</v>
      </c>
      <c r="E2919" s="11">
        <f t="shared" si="1397"/>
        <v>1066.4606810346595</v>
      </c>
      <c r="F2919" s="11">
        <f t="shared" si="1412"/>
        <v>588.77656819699894</v>
      </c>
      <c r="G2919" s="11">
        <f t="shared" si="1398"/>
        <v>899.30628775960065</v>
      </c>
      <c r="H2919" s="11">
        <f t="shared" si="1399"/>
        <v>733.95532775980689</v>
      </c>
      <c r="I2919" s="24">
        <f t="shared" si="1413"/>
        <v>588.77656819699894</v>
      </c>
      <c r="J2919" s="12">
        <f t="shared" si="1400"/>
        <v>0.15467976496933789</v>
      </c>
      <c r="K2919" s="24">
        <f t="shared" si="1401"/>
        <v>747.38344452694014</v>
      </c>
      <c r="L2919" s="12">
        <f t="shared" si="1414"/>
        <v>0.13110053274140784</v>
      </c>
      <c r="M2919" s="24">
        <f t="shared" si="1415"/>
        <v>899.30628775960065</v>
      </c>
      <c r="N2919" s="12">
        <f t="shared" si="1402"/>
        <v>0.59204656366253983</v>
      </c>
      <c r="O2919" s="24">
        <f t="shared" si="1403"/>
        <v>650.87839727920982</v>
      </c>
      <c r="P2919" s="12">
        <f t="shared" si="1416"/>
        <v>0.19661028402743008</v>
      </c>
      <c r="Q2919" s="24">
        <f t="shared" si="1417"/>
        <v>733.95532775980689</v>
      </c>
      <c r="R2919" s="12">
        <f t="shared" si="1404"/>
        <v>5.461596682082763E-2</v>
      </c>
      <c r="S2919" s="24">
        <f t="shared" si="1405"/>
        <v>3880.5991635107703</v>
      </c>
      <c r="T2919" s="12">
        <f t="shared" si="1418"/>
        <v>3.5460762241305545E-2</v>
      </c>
      <c r="W2919" s="24">
        <f t="shared" si="1419"/>
        <v>1006.99877738405</v>
      </c>
      <c r="X2919" s="24">
        <f t="shared" si="1420"/>
        <v>650</v>
      </c>
      <c r="Y2919" s="13">
        <f t="shared" si="1406"/>
        <v>0.27997152269605113</v>
      </c>
      <c r="Z2919" s="24">
        <f t="shared" si="1407"/>
        <v>1486.5475912652387</v>
      </c>
      <c r="AA2919" s="24">
        <f t="shared" si="1408"/>
        <v>14854.113125417281</v>
      </c>
      <c r="AB2919" s="24">
        <f t="shared" si="1421"/>
        <v>899.30628775960065</v>
      </c>
      <c r="AC2919" s="24">
        <f t="shared" si="1422"/>
        <v>733.95532775980689</v>
      </c>
      <c r="AE2919" s="14">
        <f t="shared" si="1423"/>
        <v>241.75</v>
      </c>
      <c r="AF2919" s="24">
        <f t="shared" si="1427"/>
        <v>500</v>
      </c>
      <c r="AG2919" s="3">
        <f t="shared" si="1424"/>
        <v>-1</v>
      </c>
      <c r="AH2919" s="3">
        <f>IF(AC2919&lt;=450,AthetaR30_0,IF(AC2919&gt;=650,AthetaR30_2,(IF(AC2919&lt;=550,AthetaR30_0+(AthetaR30_1-AthetaR30_0)/100*(AC2919-450),AthetaR30_1+(AthetaR30_2-AthetaR30_1)/100*(AC2919-450)))))</f>
        <v>0</v>
      </c>
      <c r="AI2919" s="3">
        <f>IF(AD2919&lt;=450,AthetaR60_0,IF(AD2919&gt;=650,AthetaR60_2,(IF(AD2919&lt;=550,AthetaR60_0+(AthetaR60_1-AthetaR60_0)/100*(AD2919-450),AthetaR60_1+(AthetaR60_2-AthetaR60_1)/100*(AD2919-450)))))</f>
        <v>0.5</v>
      </c>
      <c r="AJ2919" s="3">
        <f>IF(AE2919&lt;=450,AthetaR90_0,IF(AE2919&gt;=650,AthetaR90_2,(IF(AE2919&lt;=550,AthetaR90_0+(AthetaR90_1-AthetaR90_0)/100*(AE2919-450),AthetaR90_1+(AthetaR90_2-AthetaR90_1)/100*(AE2919-450)))))</f>
        <v>1.3</v>
      </c>
      <c r="AK2919" s="3">
        <f>IF(AF2919&lt;=450,AthetaR120_0,IF(AF2919&gt;=650,AthetaR120_2,(IF(AF2919&lt;=550,AthetaR120_0+(AthetaR120_1-AthetaR120_0)/100*(AF2919-450),AthetaR120_1+(AthetaR120_2-AthetaR120_1)/100*(AF2919-450)))))</f>
        <v>1.54</v>
      </c>
      <c r="AL2919" s="24">
        <f t="shared" si="1425"/>
        <v>899.30628775960065</v>
      </c>
      <c r="AM2919" s="14">
        <f t="shared" si="1426"/>
        <v>696.7438823769337</v>
      </c>
    </row>
    <row r="2920" spans="2:39" x14ac:dyDescent="0.25">
      <c r="B2920" s="3">
        <f t="shared" si="1409"/>
        <v>14510</v>
      </c>
      <c r="C2920" s="14">
        <f t="shared" si="1410"/>
        <v>241.83333333333334</v>
      </c>
      <c r="D2920" s="11">
        <f t="shared" si="1411"/>
        <v>1153.9565471032131</v>
      </c>
      <c r="E2920" s="11">
        <f t="shared" si="1397"/>
        <v>1066.6744793833116</v>
      </c>
      <c r="F2920" s="11">
        <f t="shared" si="1412"/>
        <v>588.90766872974029</v>
      </c>
      <c r="G2920" s="11">
        <f t="shared" si="1398"/>
        <v>899.50289804362808</v>
      </c>
      <c r="H2920" s="11">
        <f t="shared" si="1399"/>
        <v>733.99078852204821</v>
      </c>
      <c r="I2920" s="24">
        <f t="shared" si="1413"/>
        <v>588.90766872974029</v>
      </c>
      <c r="J2920" s="12">
        <f t="shared" si="1400"/>
        <v>0.15465014247506093</v>
      </c>
      <c r="K2920" s="24">
        <f t="shared" si="1401"/>
        <v>747.52660224702947</v>
      </c>
      <c r="L2920" s="12">
        <f t="shared" si="1414"/>
        <v>0.13105839291463264</v>
      </c>
      <c r="M2920" s="24">
        <f t="shared" si="1415"/>
        <v>899.50289804362808</v>
      </c>
      <c r="N2920" s="12">
        <f t="shared" si="1402"/>
        <v>0.59215895805928287</v>
      </c>
      <c r="O2920" s="24">
        <f t="shared" si="1403"/>
        <v>650.75485767245448</v>
      </c>
      <c r="P2920" s="12">
        <f t="shared" si="1416"/>
        <v>0.19652864042289594</v>
      </c>
      <c r="Q2920" s="24">
        <f t="shared" si="1417"/>
        <v>733.99078852204821</v>
      </c>
      <c r="R2920" s="12">
        <f t="shared" si="1404"/>
        <v>5.4218714575723609E-2</v>
      </c>
      <c r="S2920" s="24">
        <f t="shared" si="1405"/>
        <v>3909.0317212007976</v>
      </c>
      <c r="T2920" s="12">
        <f t="shared" si="1418"/>
        <v>3.5208918860885383E-2</v>
      </c>
      <c r="W2920" s="24">
        <f t="shared" si="1419"/>
        <v>1007.278748906746</v>
      </c>
      <c r="X2920" s="24">
        <f t="shared" si="1420"/>
        <v>650</v>
      </c>
      <c r="Y2920" s="13">
        <f t="shared" si="1406"/>
        <v>0.27980339927803893</v>
      </c>
      <c r="Z2920" s="24">
        <f t="shared" si="1407"/>
        <v>1484.8932619141378</v>
      </c>
      <c r="AA2920" s="24">
        <f t="shared" si="1408"/>
        <v>14845.954857737761</v>
      </c>
      <c r="AB2920" s="24">
        <f t="shared" si="1421"/>
        <v>899.50289804362808</v>
      </c>
      <c r="AC2920" s="24">
        <f t="shared" si="1422"/>
        <v>733.99078852204821</v>
      </c>
      <c r="AE2920" s="14">
        <f t="shared" si="1423"/>
        <v>241.83333333333334</v>
      </c>
      <c r="AF2920" s="24">
        <f t="shared" si="1427"/>
        <v>500</v>
      </c>
      <c r="AG2920" s="3">
        <f t="shared" si="1424"/>
        <v>-1</v>
      </c>
      <c r="AH2920" s="3">
        <f>IF(AC2920&lt;=450,AthetaR30_0,IF(AC2920&gt;=650,AthetaR30_2,(IF(AC2920&lt;=550,AthetaR30_0+(AthetaR30_1-AthetaR30_0)/100*(AC2920-450),AthetaR30_1+(AthetaR30_2-AthetaR30_1)/100*(AC2920-450)))))</f>
        <v>0</v>
      </c>
      <c r="AI2920" s="3">
        <f>IF(AD2920&lt;=450,AthetaR60_0,IF(AD2920&gt;=650,AthetaR60_2,(IF(AD2920&lt;=550,AthetaR60_0+(AthetaR60_1-AthetaR60_0)/100*(AD2920-450),AthetaR60_1+(AthetaR60_2-AthetaR60_1)/100*(AD2920-450)))))</f>
        <v>0.5</v>
      </c>
      <c r="AJ2920" s="3">
        <f>IF(AE2920&lt;=450,AthetaR90_0,IF(AE2920&gt;=650,AthetaR90_2,(IF(AE2920&lt;=550,AthetaR90_0+(AthetaR90_1-AthetaR90_0)/100*(AE2920-450),AthetaR90_1+(AthetaR90_2-AthetaR90_1)/100*(AE2920-450)))))</f>
        <v>1.3</v>
      </c>
      <c r="AK2920" s="3">
        <f>IF(AF2920&lt;=450,AthetaR120_0,IF(AF2920&gt;=650,AthetaR120_2,(IF(AF2920&lt;=550,AthetaR120_0+(AthetaR120_1-AthetaR120_0)/100*(AF2920-450),AthetaR120_1+(AthetaR120_2-AthetaR120_1)/100*(AF2920-450)))))</f>
        <v>1.54</v>
      </c>
      <c r="AL2920" s="24">
        <f t="shared" si="1425"/>
        <v>899.50289804362808</v>
      </c>
      <c r="AM2920" s="14">
        <f t="shared" si="1426"/>
        <v>696.75699563099408</v>
      </c>
    </row>
    <row r="2921" spans="2:39" x14ac:dyDescent="0.25">
      <c r="B2921" s="3">
        <f t="shared" si="1409"/>
        <v>14515</v>
      </c>
      <c r="C2921" s="14">
        <f t="shared" si="1410"/>
        <v>241.91666666666666</v>
      </c>
      <c r="D2921" s="11">
        <f t="shared" si="1411"/>
        <v>1154.0081420060153</v>
      </c>
      <c r="E2921" s="11">
        <f t="shared" si="1397"/>
        <v>1066.8882777319636</v>
      </c>
      <c r="F2921" s="11">
        <f t="shared" si="1412"/>
        <v>589.0387271226549</v>
      </c>
      <c r="G2921" s="11">
        <f t="shared" si="1398"/>
        <v>899.69942668405099</v>
      </c>
      <c r="H2921" s="11">
        <f t="shared" si="1399"/>
        <v>734.02599744090912</v>
      </c>
      <c r="I2921" s="24">
        <f t="shared" si="1413"/>
        <v>589.0387271226549</v>
      </c>
      <c r="J2921" s="12">
        <f t="shared" si="1400"/>
        <v>0.15462052498058443</v>
      </c>
      <c r="K2921" s="24">
        <f t="shared" si="1401"/>
        <v>747.6697906433684</v>
      </c>
      <c r="L2921" s="12">
        <f t="shared" si="1414"/>
        <v>0.13101626880902989</v>
      </c>
      <c r="M2921" s="24">
        <f t="shared" si="1415"/>
        <v>899.69942668405099</v>
      </c>
      <c r="N2921" s="12">
        <f t="shared" si="1402"/>
        <v>0.59227108647378013</v>
      </c>
      <c r="O2921" s="24">
        <f t="shared" si="1403"/>
        <v>650.631657144717</v>
      </c>
      <c r="P2921" s="12">
        <f t="shared" si="1416"/>
        <v>0.19644693516238754</v>
      </c>
      <c r="Q2921" s="24">
        <f t="shared" si="1417"/>
        <v>734.02599744090912</v>
      </c>
      <c r="R2921" s="12">
        <f t="shared" si="1404"/>
        <v>5.3823097311552187E-2</v>
      </c>
      <c r="S2921" s="24">
        <f t="shared" si="1405"/>
        <v>3937.7643752535569</v>
      </c>
      <c r="T2921" s="12">
        <f t="shared" si="1418"/>
        <v>3.4958050493846371E-2</v>
      </c>
      <c r="W2921" s="24">
        <f t="shared" si="1419"/>
        <v>1007.5585523060241</v>
      </c>
      <c r="X2921" s="24">
        <f t="shared" si="1420"/>
        <v>650</v>
      </c>
      <c r="Y2921" s="13">
        <f t="shared" si="1406"/>
        <v>0.27963575479376584</v>
      </c>
      <c r="Z2921" s="24">
        <f t="shared" si="1407"/>
        <v>1483.2431356484876</v>
      </c>
      <c r="AA2921" s="24">
        <f t="shared" si="1408"/>
        <v>14837.820340150527</v>
      </c>
      <c r="AB2921" s="24">
        <f t="shared" si="1421"/>
        <v>899.69942668405099</v>
      </c>
      <c r="AC2921" s="24">
        <f t="shared" si="1422"/>
        <v>734.02599744090912</v>
      </c>
      <c r="AE2921" s="14">
        <f t="shared" si="1423"/>
        <v>241.91666666666666</v>
      </c>
      <c r="AF2921" s="24">
        <f t="shared" si="1427"/>
        <v>500</v>
      </c>
      <c r="AG2921" s="3">
        <f t="shared" si="1424"/>
        <v>-1</v>
      </c>
      <c r="AH2921" s="3">
        <f>IF(AC2921&lt;=450,AthetaR30_0,IF(AC2921&gt;=650,AthetaR30_2,(IF(AC2921&lt;=550,AthetaR30_0+(AthetaR30_1-AthetaR30_0)/100*(AC2921-450),AthetaR30_1+(AthetaR30_2-AthetaR30_1)/100*(AC2921-450)))))</f>
        <v>0</v>
      </c>
      <c r="AI2921" s="3">
        <f>IF(AD2921&lt;=450,AthetaR60_0,IF(AD2921&gt;=650,AthetaR60_2,(IF(AD2921&lt;=550,AthetaR60_0+(AthetaR60_1-AthetaR60_0)/100*(AD2921-450),AthetaR60_1+(AthetaR60_2-AthetaR60_1)/100*(AD2921-450)))))</f>
        <v>0.5</v>
      </c>
      <c r="AJ2921" s="3">
        <f>IF(AE2921&lt;=450,AthetaR90_0,IF(AE2921&gt;=650,AthetaR90_2,(IF(AE2921&lt;=550,AthetaR90_0+(AthetaR90_1-AthetaR90_0)/100*(AE2921-450),AthetaR90_1+(AthetaR90_2-AthetaR90_1)/100*(AE2921-450)))))</f>
        <v>1.3</v>
      </c>
      <c r="AK2921" s="3">
        <f>IF(AF2921&lt;=450,AthetaR120_0,IF(AF2921&gt;=650,AthetaR120_2,(IF(AF2921&lt;=550,AthetaR120_0+(AthetaR120_1-AthetaR120_0)/100*(AF2921-450),AthetaR120_1+(AthetaR120_2-AthetaR120_1)/100*(AF2921-450)))))</f>
        <v>1.54</v>
      </c>
      <c r="AL2921" s="24">
        <f t="shared" si="1425"/>
        <v>899.69942668405099</v>
      </c>
      <c r="AM2921" s="14">
        <f t="shared" si="1426"/>
        <v>696.76988017929978</v>
      </c>
    </row>
    <row r="2922" spans="2:39" x14ac:dyDescent="0.25">
      <c r="B2922" s="3">
        <f t="shared" si="1409"/>
        <v>14520</v>
      </c>
      <c r="C2922" s="14">
        <f t="shared" si="1410"/>
        <v>242</v>
      </c>
      <c r="D2922" s="11">
        <f t="shared" si="1411"/>
        <v>1154.0597191480931</v>
      </c>
      <c r="E2922" s="11">
        <f t="shared" si="1397"/>
        <v>1067.1020760806157</v>
      </c>
      <c r="F2922" s="11">
        <f t="shared" si="1412"/>
        <v>589.16974339146395</v>
      </c>
      <c r="G2922" s="11">
        <f t="shared" si="1398"/>
        <v>899.89587361921338</v>
      </c>
      <c r="H2922" s="11">
        <f t="shared" si="1399"/>
        <v>734.06095549140298</v>
      </c>
      <c r="I2922" s="24">
        <f t="shared" si="1413"/>
        <v>589.16974339146395</v>
      </c>
      <c r="J2922" s="12">
        <f t="shared" si="1400"/>
        <v>0.15459091249222268</v>
      </c>
      <c r="K2922" s="24">
        <f t="shared" si="1401"/>
        <v>747.81300968915139</v>
      </c>
      <c r="L2922" s="12">
        <f t="shared" si="1414"/>
        <v>0.13097416042480789</v>
      </c>
      <c r="M2922" s="24">
        <f t="shared" si="1415"/>
        <v>899.89587361921338</v>
      </c>
      <c r="N2922" s="12">
        <f t="shared" si="1402"/>
        <v>0.59238294978509087</v>
      </c>
      <c r="O2922" s="24">
        <f t="shared" si="1403"/>
        <v>650.50879437218418</v>
      </c>
      <c r="P2922" s="12">
        <f t="shared" si="1416"/>
        <v>0.19636516871461906</v>
      </c>
      <c r="Q2922" s="24">
        <f t="shared" si="1417"/>
        <v>734.06095549140298</v>
      </c>
      <c r="R2922" s="12">
        <f t="shared" si="1404"/>
        <v>5.3429124124547887E-2</v>
      </c>
      <c r="S2922" s="24">
        <f t="shared" si="1405"/>
        <v>3966.8004788021431</v>
      </c>
      <c r="T2922" s="12">
        <f t="shared" si="1418"/>
        <v>3.4708163357582103E-2</v>
      </c>
      <c r="W2922" s="24">
        <f t="shared" si="1419"/>
        <v>1007.8381880608179</v>
      </c>
      <c r="X2922" s="24">
        <f t="shared" si="1420"/>
        <v>650</v>
      </c>
      <c r="Y2922" s="13">
        <f t="shared" si="1406"/>
        <v>0.2794685882726598</v>
      </c>
      <c r="Z2922" s="24">
        <f t="shared" si="1407"/>
        <v>1481.5972004949458</v>
      </c>
      <c r="AA2922" s="24">
        <f t="shared" si="1408"/>
        <v>14829.709527981067</v>
      </c>
      <c r="AB2922" s="24">
        <f t="shared" si="1421"/>
        <v>899.89587361921338</v>
      </c>
      <c r="AC2922" s="24">
        <f t="shared" si="1422"/>
        <v>734.06095549140298</v>
      </c>
      <c r="AE2922" s="14">
        <f t="shared" si="1423"/>
        <v>242</v>
      </c>
      <c r="AF2922" s="24">
        <f t="shared" si="1427"/>
        <v>500</v>
      </c>
      <c r="AG2922" s="3">
        <f t="shared" si="1424"/>
        <v>-1</v>
      </c>
      <c r="AH2922" s="3">
        <f>IF(AC2922&lt;=450,AthetaR30_0,IF(AC2922&gt;=650,AthetaR30_2,(IF(AC2922&lt;=550,AthetaR30_0+(AthetaR30_1-AthetaR30_0)/100*(AC2922-450),AthetaR30_1+(AthetaR30_2-AthetaR30_1)/100*(AC2922-450)))))</f>
        <v>0</v>
      </c>
      <c r="AI2922" s="3">
        <f>IF(AD2922&lt;=450,AthetaR60_0,IF(AD2922&gt;=650,AthetaR60_2,(IF(AD2922&lt;=550,AthetaR60_0+(AthetaR60_1-AthetaR60_0)/100*(AD2922-450),AthetaR60_1+(AthetaR60_2-AthetaR60_1)/100*(AD2922-450)))))</f>
        <v>0.5</v>
      </c>
      <c r="AJ2922" s="3">
        <f>IF(AE2922&lt;=450,AthetaR90_0,IF(AE2922&gt;=650,AthetaR90_2,(IF(AE2922&lt;=550,AthetaR90_0+(AthetaR90_1-AthetaR90_0)/100*(AE2922-450),AthetaR90_1+(AthetaR90_2-AthetaR90_1)/100*(AE2922-450)))))</f>
        <v>1.3</v>
      </c>
      <c r="AK2922" s="3">
        <f>IF(AF2922&lt;=450,AthetaR120_0,IF(AF2922&gt;=650,AthetaR120_2,(IF(AF2922&lt;=550,AthetaR120_0+(AthetaR120_1-AthetaR120_0)/100*(AF2922-450),AthetaR120_1+(AthetaR120_2-AthetaR120_1)/100*(AF2922-450)))))</f>
        <v>1.54</v>
      </c>
      <c r="AL2922" s="24">
        <f t="shared" si="1425"/>
        <v>899.89587361921338</v>
      </c>
      <c r="AM2922" s="14">
        <f t="shared" si="1426"/>
        <v>696.78253693510828</v>
      </c>
    </row>
    <row r="2923" spans="2:39" x14ac:dyDescent="0.25">
      <c r="B2923" s="3">
        <f t="shared" si="1409"/>
        <v>14525</v>
      </c>
      <c r="C2923" s="14">
        <f t="shared" si="1410"/>
        <v>242.08333333333334</v>
      </c>
      <c r="D2923" s="11">
        <f t="shared" si="1411"/>
        <v>1154.1112785416703</v>
      </c>
      <c r="E2923" s="11">
        <f t="shared" si="1397"/>
        <v>1067.3158744292678</v>
      </c>
      <c r="F2923" s="11">
        <f t="shared" si="1412"/>
        <v>589.30071755188874</v>
      </c>
      <c r="G2923" s="11">
        <f t="shared" si="1398"/>
        <v>900.09223878792795</v>
      </c>
      <c r="H2923" s="11">
        <f t="shared" si="1399"/>
        <v>734.09566365476053</v>
      </c>
      <c r="I2923" s="24">
        <f t="shared" si="1413"/>
        <v>589.30071755188874</v>
      </c>
      <c r="J2923" s="12">
        <f t="shared" si="1400"/>
        <v>0.15456130501627866</v>
      </c>
      <c r="K2923" s="24">
        <f t="shared" si="1401"/>
        <v>747.95625935757698</v>
      </c>
      <c r="L2923" s="12">
        <f t="shared" si="1414"/>
        <v>0.13093206776213717</v>
      </c>
      <c r="M2923" s="24">
        <f t="shared" si="1415"/>
        <v>900.09223878792795</v>
      </c>
      <c r="N2923" s="12">
        <f t="shared" si="1402"/>
        <v>0.59284664380205787</v>
      </c>
      <c r="O2923" s="24">
        <f t="shared" si="1403"/>
        <v>650</v>
      </c>
      <c r="P2923" s="12">
        <f t="shared" si="1416"/>
        <v>0.19638037302658476</v>
      </c>
      <c r="Q2923" s="24">
        <f t="shared" si="1417"/>
        <v>734.09566365476053</v>
      </c>
      <c r="R2923" s="12">
        <f t="shared" si="1404"/>
        <v>5.3036803923694115E-2</v>
      </c>
      <c r="S2923" s="24">
        <f t="shared" si="1405"/>
        <v>3996.1434226723941</v>
      </c>
      <c r="T2923" s="12">
        <f t="shared" si="1418"/>
        <v>3.4459263559419397E-2</v>
      </c>
      <c r="W2923" s="24">
        <f t="shared" si="1419"/>
        <v>1008.1176566490905</v>
      </c>
      <c r="X2923" s="24">
        <f t="shared" si="1420"/>
        <v>650</v>
      </c>
      <c r="Y2923" s="13">
        <f t="shared" si="1406"/>
        <v>0.27930189874374972</v>
      </c>
      <c r="Z2923" s="24">
        <f t="shared" si="1407"/>
        <v>1479.9554445044323</v>
      </c>
      <c r="AA2923" s="24">
        <f t="shared" si="1408"/>
        <v>14821.622376507301</v>
      </c>
      <c r="AB2923" s="24">
        <f t="shared" si="1421"/>
        <v>900.09223878792795</v>
      </c>
      <c r="AC2923" s="24">
        <f t="shared" si="1422"/>
        <v>734.09566365476053</v>
      </c>
      <c r="AE2923" s="14">
        <f t="shared" si="1423"/>
        <v>242.08333333333334</v>
      </c>
      <c r="AF2923" s="24">
        <f t="shared" si="1427"/>
        <v>500</v>
      </c>
      <c r="AG2923" s="3">
        <f t="shared" si="1424"/>
        <v>-1</v>
      </c>
      <c r="AH2923" s="3">
        <f>IF(AC2923&lt;=450,AthetaR30_0,IF(AC2923&gt;=650,AthetaR30_2,(IF(AC2923&lt;=550,AthetaR30_0+(AthetaR30_1-AthetaR30_0)/100*(AC2923-450),AthetaR30_1+(AthetaR30_2-AthetaR30_1)/100*(AC2923-450)))))</f>
        <v>0</v>
      </c>
      <c r="AI2923" s="3">
        <f>IF(AD2923&lt;=450,AthetaR60_0,IF(AD2923&gt;=650,AthetaR60_2,(IF(AD2923&lt;=550,AthetaR60_0+(AthetaR60_1-AthetaR60_0)/100*(AD2923-450),AthetaR60_1+(AthetaR60_2-AthetaR60_1)/100*(AD2923-450)))))</f>
        <v>0.5</v>
      </c>
      <c r="AJ2923" s="3">
        <f>IF(AE2923&lt;=450,AthetaR90_0,IF(AE2923&gt;=650,AthetaR90_2,(IF(AE2923&lt;=550,AthetaR90_0+(AthetaR90_1-AthetaR90_0)/100*(AE2923-450),AthetaR90_1+(AthetaR90_2-AthetaR90_1)/100*(AE2923-450)))))</f>
        <v>1.3</v>
      </c>
      <c r="AK2923" s="3">
        <f>IF(AF2923&lt;=450,AthetaR120_0,IF(AF2923&gt;=650,AthetaR120_2,(IF(AF2923&lt;=550,AthetaR120_0+(AthetaR120_1-AthetaR120_0)/100*(AF2923-450),AthetaR120_1+(AthetaR120_2-AthetaR120_1)/100*(AF2923-450)))))</f>
        <v>1.54</v>
      </c>
      <c r="AL2923" s="24">
        <f t="shared" si="1425"/>
        <v>900.09223878792795</v>
      </c>
      <c r="AM2923" s="14">
        <f t="shared" si="1426"/>
        <v>696.79496681750891</v>
      </c>
    </row>
    <row r="2924" spans="2:39" x14ac:dyDescent="0.25">
      <c r="B2924" s="3">
        <f t="shared" si="1409"/>
        <v>14530</v>
      </c>
      <c r="C2924" s="14">
        <f t="shared" si="1410"/>
        <v>242.16666666666666</v>
      </c>
      <c r="D2924" s="11">
        <f t="shared" si="1411"/>
        <v>1154.1628201989574</v>
      </c>
      <c r="E2924" s="11">
        <f t="shared" si="1397"/>
        <v>1067.5296727779198</v>
      </c>
      <c r="F2924" s="11">
        <f t="shared" si="1412"/>
        <v>589.4316496196509</v>
      </c>
      <c r="G2924" s="11">
        <f t="shared" si="1398"/>
        <v>900.28861916095457</v>
      </c>
      <c r="H2924" s="11">
        <f t="shared" si="1399"/>
        <v>734.1301229183199</v>
      </c>
      <c r="I2924" s="24">
        <f t="shared" si="1413"/>
        <v>589.4316496196509</v>
      </c>
      <c r="J2924" s="12">
        <f t="shared" si="1400"/>
        <v>0.15453170255904455</v>
      </c>
      <c r="K2924" s="24">
        <f t="shared" si="1401"/>
        <v>748.09953962184579</v>
      </c>
      <c r="L2924" s="12">
        <f t="shared" si="1414"/>
        <v>0.13088999082119987</v>
      </c>
      <c r="M2924" s="24">
        <f t="shared" si="1415"/>
        <v>900.28861916095457</v>
      </c>
      <c r="N2924" s="12">
        <f t="shared" si="1402"/>
        <v>0.59284664380205787</v>
      </c>
      <c r="O2924" s="24">
        <f t="shared" si="1403"/>
        <v>650</v>
      </c>
      <c r="P2924" s="12">
        <f t="shared" si="1416"/>
        <v>0.19626768691141644</v>
      </c>
      <c r="Q2924" s="24">
        <f t="shared" si="1417"/>
        <v>734.1301229183199</v>
      </c>
      <c r="R2924" s="12">
        <f t="shared" si="1404"/>
        <v>5.2646145429787697E-2</v>
      </c>
      <c r="S2924" s="24">
        <f t="shared" si="1405"/>
        <v>4025.7966358030162</v>
      </c>
      <c r="T2924" s="12">
        <f t="shared" si="1418"/>
        <v>3.4211357095836073E-2</v>
      </c>
      <c r="W2924" s="24">
        <f t="shared" si="1419"/>
        <v>1008.3969585478342</v>
      </c>
      <c r="X2924" s="24">
        <f t="shared" si="1420"/>
        <v>650</v>
      </c>
      <c r="Y2924" s="13">
        <f t="shared" si="1406"/>
        <v>0.27913568523567295</v>
      </c>
      <c r="Z2924" s="24">
        <f t="shared" si="1407"/>
        <v>1478.317855752141</v>
      </c>
      <c r="AA2924" s="24">
        <f t="shared" si="1408"/>
        <v>14813.55884096003</v>
      </c>
      <c r="AB2924" s="24">
        <f t="shared" si="1421"/>
        <v>900.28861916095457</v>
      </c>
      <c r="AC2924" s="24">
        <f t="shared" si="1422"/>
        <v>734.1301229183199</v>
      </c>
      <c r="AE2924" s="14">
        <f t="shared" si="1423"/>
        <v>242.16666666666666</v>
      </c>
      <c r="AF2924" s="24">
        <f t="shared" si="1427"/>
        <v>500</v>
      </c>
      <c r="AG2924" s="3">
        <f t="shared" si="1424"/>
        <v>-1</v>
      </c>
      <c r="AH2924" s="3">
        <f>IF(AC2924&lt;=450,AthetaR30_0,IF(AC2924&gt;=650,AthetaR30_2,(IF(AC2924&lt;=550,AthetaR30_0+(AthetaR30_1-AthetaR30_0)/100*(AC2924-450),AthetaR30_1+(AthetaR30_2-AthetaR30_1)/100*(AC2924-450)))))</f>
        <v>0</v>
      </c>
      <c r="AI2924" s="3">
        <f>IF(AD2924&lt;=450,AthetaR60_0,IF(AD2924&gt;=650,AthetaR60_2,(IF(AD2924&lt;=550,AthetaR60_0+(AthetaR60_1-AthetaR60_0)/100*(AD2924-450),AthetaR60_1+(AthetaR60_2-AthetaR60_1)/100*(AD2924-450)))))</f>
        <v>0.5</v>
      </c>
      <c r="AJ2924" s="3">
        <f>IF(AE2924&lt;=450,AthetaR90_0,IF(AE2924&gt;=650,AthetaR90_2,(IF(AE2924&lt;=550,AthetaR90_0+(AthetaR90_1-AthetaR90_0)/100*(AE2924-450),AthetaR90_1+(AthetaR90_2-AthetaR90_1)/100*(AE2924-450)))))</f>
        <v>1.3</v>
      </c>
      <c r="AK2924" s="3">
        <f>IF(AF2924&lt;=450,AthetaR120_0,IF(AF2924&gt;=650,AthetaR120_2,(IF(AF2924&lt;=550,AthetaR120_0+(AthetaR120_1-AthetaR120_0)/100*(AF2924-450),AthetaR120_1+(AthetaR120_2-AthetaR120_1)/100*(AF2924-450)))))</f>
        <v>1.54</v>
      </c>
      <c r="AL2924" s="24">
        <f t="shared" si="1425"/>
        <v>900.28861916095457</v>
      </c>
      <c r="AM2924" s="14">
        <f t="shared" si="1426"/>
        <v>696.8071707513177</v>
      </c>
    </row>
    <row r="2925" spans="2:39" x14ac:dyDescent="0.25">
      <c r="B2925" s="3">
        <f t="shared" si="1409"/>
        <v>14535</v>
      </c>
      <c r="C2925" s="14">
        <f t="shared" si="1410"/>
        <v>242.25</v>
      </c>
      <c r="D2925" s="11">
        <f t="shared" si="1411"/>
        <v>1154.2143441321532</v>
      </c>
      <c r="E2925" s="11">
        <f t="shared" si="1397"/>
        <v>1067.7434711265719</v>
      </c>
      <c r="F2925" s="11">
        <f t="shared" si="1412"/>
        <v>589.56253961047207</v>
      </c>
      <c r="G2925" s="11">
        <f t="shared" si="1398"/>
        <v>900.48488684786594</v>
      </c>
      <c r="H2925" s="11">
        <f t="shared" si="1399"/>
        <v>734.16433427541574</v>
      </c>
      <c r="I2925" s="24">
        <f t="shared" si="1413"/>
        <v>589.56253961047207</v>
      </c>
      <c r="J2925" s="12">
        <f t="shared" si="1400"/>
        <v>0.15450210512680171</v>
      </c>
      <c r="K2925" s="24">
        <f t="shared" si="1401"/>
        <v>748.24285045516228</v>
      </c>
      <c r="L2925" s="12">
        <f t="shared" si="1414"/>
        <v>0.13084792960213698</v>
      </c>
      <c r="M2925" s="24">
        <f t="shared" si="1415"/>
        <v>900.48488684786594</v>
      </c>
      <c r="N2925" s="12">
        <f t="shared" si="1402"/>
        <v>0.59284664380205787</v>
      </c>
      <c r="O2925" s="24">
        <f t="shared" si="1403"/>
        <v>650</v>
      </c>
      <c r="P2925" s="12">
        <f t="shared" si="1416"/>
        <v>0.19615507464292134</v>
      </c>
      <c r="Q2925" s="24">
        <f t="shared" si="1417"/>
        <v>734.16433427541574</v>
      </c>
      <c r="R2925" s="12">
        <f t="shared" si="1404"/>
        <v>5.2257157174559442E-2</v>
      </c>
      <c r="S2925" s="24">
        <f t="shared" si="1405"/>
        <v>4055.7635856704537</v>
      </c>
      <c r="T2925" s="12">
        <f t="shared" si="1418"/>
        <v>3.3964449851678014E-2</v>
      </c>
      <c r="W2925" s="24">
        <f t="shared" si="1419"/>
        <v>1008.6760942330699</v>
      </c>
      <c r="X2925" s="24">
        <f t="shared" si="1420"/>
        <v>650</v>
      </c>
      <c r="Y2925" s="13">
        <f t="shared" si="1406"/>
        <v>0.27896994677669895</v>
      </c>
      <c r="Z2925" s="24">
        <f t="shared" si="1407"/>
        <v>1476.6844223375501</v>
      </c>
      <c r="AA2925" s="24">
        <f t="shared" si="1408"/>
        <v>14805.518876524297</v>
      </c>
      <c r="AB2925" s="24">
        <f t="shared" si="1421"/>
        <v>900.48488684786594</v>
      </c>
      <c r="AC2925" s="24">
        <f t="shared" si="1422"/>
        <v>734.16433427541574</v>
      </c>
      <c r="AE2925" s="14">
        <f t="shared" si="1423"/>
        <v>242.25</v>
      </c>
      <c r="AF2925" s="24">
        <f t="shared" si="1427"/>
        <v>500</v>
      </c>
      <c r="AG2925" s="3">
        <f t="shared" si="1424"/>
        <v>-1</v>
      </c>
      <c r="AH2925" s="3">
        <f>IF(AC2925&lt;=450,AthetaR30_0,IF(AC2925&gt;=650,AthetaR30_2,(IF(AC2925&lt;=550,AthetaR30_0+(AthetaR30_1-AthetaR30_0)/100*(AC2925-450),AthetaR30_1+(AthetaR30_2-AthetaR30_1)/100*(AC2925-450)))))</f>
        <v>0</v>
      </c>
      <c r="AI2925" s="3">
        <f>IF(AD2925&lt;=450,AthetaR60_0,IF(AD2925&gt;=650,AthetaR60_2,(IF(AD2925&lt;=550,AthetaR60_0+(AthetaR60_1-AthetaR60_0)/100*(AD2925-450),AthetaR60_1+(AthetaR60_2-AthetaR60_1)/100*(AD2925-450)))))</f>
        <v>0.5</v>
      </c>
      <c r="AJ2925" s="3">
        <f>IF(AE2925&lt;=450,AthetaR90_0,IF(AE2925&gt;=650,AthetaR90_2,(IF(AE2925&lt;=550,AthetaR90_0+(AthetaR90_1-AthetaR90_0)/100*(AE2925-450),AthetaR90_1+(AthetaR90_2-AthetaR90_1)/100*(AE2925-450)))))</f>
        <v>1.3</v>
      </c>
      <c r="AK2925" s="3">
        <f>IF(AF2925&lt;=450,AthetaR120_0,IF(AF2925&gt;=650,AthetaR120_2,(IF(AF2925&lt;=550,AthetaR120_0+(AthetaR120_1-AthetaR120_0)/100*(AF2925-450),AthetaR120_1+(AthetaR120_2-AthetaR120_1)/100*(AF2925-450)))))</f>
        <v>1.54</v>
      </c>
      <c r="AL2925" s="24">
        <f t="shared" si="1425"/>
        <v>900.48488684786594</v>
      </c>
      <c r="AM2925" s="14">
        <f t="shared" si="1426"/>
        <v>696.81914966697161</v>
      </c>
    </row>
    <row r="2926" spans="2:39" x14ac:dyDescent="0.25">
      <c r="B2926" s="3">
        <f t="shared" si="1409"/>
        <v>14540</v>
      </c>
      <c r="C2926" s="14">
        <f t="shared" si="1410"/>
        <v>242.33333333333334</v>
      </c>
      <c r="D2926" s="11">
        <f t="shared" si="1411"/>
        <v>1154.2658503534431</v>
      </c>
      <c r="E2926" s="11">
        <f t="shared" si="1397"/>
        <v>1067.9572694752239</v>
      </c>
      <c r="F2926" s="11">
        <f t="shared" si="1412"/>
        <v>589.69338754007424</v>
      </c>
      <c r="G2926" s="11">
        <f t="shared" si="1398"/>
        <v>900.68104192250883</v>
      </c>
      <c r="H2926" s="11">
        <f t="shared" si="1399"/>
        <v>734.19829872526736</v>
      </c>
      <c r="I2926" s="24">
        <f t="shared" si="1413"/>
        <v>589.69338754007424</v>
      </c>
      <c r="J2926" s="12">
        <f t="shared" si="1400"/>
        <v>0.15447251272582047</v>
      </c>
      <c r="K2926" s="24">
        <f t="shared" si="1401"/>
        <v>748.38619183073342</v>
      </c>
      <c r="L2926" s="12">
        <f t="shared" si="1414"/>
        <v>0.13080588410510474</v>
      </c>
      <c r="M2926" s="24">
        <f t="shared" si="1415"/>
        <v>900.68104192250883</v>
      </c>
      <c r="N2926" s="12">
        <f t="shared" si="1402"/>
        <v>0.59284664380205787</v>
      </c>
      <c r="O2926" s="24">
        <f t="shared" si="1403"/>
        <v>650</v>
      </c>
      <c r="P2926" s="12">
        <f t="shared" si="1416"/>
        <v>0.19604253617348441</v>
      </c>
      <c r="Q2926" s="24">
        <f t="shared" si="1417"/>
        <v>734.19829872526736</v>
      </c>
      <c r="R2926" s="12">
        <f t="shared" si="1404"/>
        <v>5.1869847499853676E-2</v>
      </c>
      <c r="S2926" s="24">
        <f t="shared" si="1405"/>
        <v>4086.0477787183308</v>
      </c>
      <c r="T2926" s="12">
        <f t="shared" si="1418"/>
        <v>3.3718547599449374E-2</v>
      </c>
      <c r="W2926" s="24">
        <f t="shared" si="1419"/>
        <v>1008.9550641798465</v>
      </c>
      <c r="X2926" s="24">
        <f t="shared" si="1420"/>
        <v>650</v>
      </c>
      <c r="Y2926" s="13">
        <f t="shared" si="1406"/>
        <v>0.2788046823947361</v>
      </c>
      <c r="Z2926" s="24">
        <f t="shared" si="1407"/>
        <v>1475.0551323844347</v>
      </c>
      <c r="AA2926" s="24">
        <f t="shared" si="1408"/>
        <v>14797.50243833977</v>
      </c>
      <c r="AB2926" s="24">
        <f t="shared" si="1421"/>
        <v>900.68104192250883</v>
      </c>
      <c r="AC2926" s="24">
        <f t="shared" si="1422"/>
        <v>734.19829872526736</v>
      </c>
      <c r="AE2926" s="14">
        <f t="shared" si="1423"/>
        <v>242.33333333333334</v>
      </c>
      <c r="AF2926" s="24">
        <f t="shared" si="1427"/>
        <v>500</v>
      </c>
      <c r="AG2926" s="3">
        <f t="shared" si="1424"/>
        <v>-1</v>
      </c>
      <c r="AH2926" s="3">
        <f>IF(AC2926&lt;=450,AthetaR30_0,IF(AC2926&gt;=650,AthetaR30_2,(IF(AC2926&lt;=550,AthetaR30_0+(AthetaR30_1-AthetaR30_0)/100*(AC2926-450),AthetaR30_1+(AthetaR30_2-AthetaR30_1)/100*(AC2926-450)))))</f>
        <v>0</v>
      </c>
      <c r="AI2926" s="3">
        <f>IF(AD2926&lt;=450,AthetaR60_0,IF(AD2926&gt;=650,AthetaR60_2,(IF(AD2926&lt;=550,AthetaR60_0+(AthetaR60_1-AthetaR60_0)/100*(AD2926-450),AthetaR60_1+(AthetaR60_2-AthetaR60_1)/100*(AD2926-450)))))</f>
        <v>0.5</v>
      </c>
      <c r="AJ2926" s="3">
        <f>IF(AE2926&lt;=450,AthetaR90_0,IF(AE2926&gt;=650,AthetaR90_2,(IF(AE2926&lt;=550,AthetaR90_0+(AthetaR90_1-AthetaR90_0)/100*(AE2926-450),AthetaR90_1+(AthetaR90_2-AthetaR90_1)/100*(AE2926-450)))))</f>
        <v>1.3</v>
      </c>
      <c r="AK2926" s="3">
        <f>IF(AF2926&lt;=450,AthetaR120_0,IF(AF2926&gt;=650,AthetaR120_2,(IF(AF2926&lt;=550,AthetaR120_0+(AthetaR120_1-AthetaR120_0)/100*(AF2926-450),AthetaR120_1+(AthetaR120_2-AthetaR120_1)/100*(AF2926-450)))))</f>
        <v>1.54</v>
      </c>
      <c r="AL2926" s="24">
        <f t="shared" si="1425"/>
        <v>900.68104192250883</v>
      </c>
      <c r="AM2926" s="14">
        <f t="shared" si="1426"/>
        <v>696.83090450042209</v>
      </c>
    </row>
    <row r="2927" spans="2:39" x14ac:dyDescent="0.25">
      <c r="B2927" s="3">
        <f t="shared" si="1409"/>
        <v>14545</v>
      </c>
      <c r="C2927" s="14">
        <f t="shared" si="1410"/>
        <v>242.41666666666666</v>
      </c>
      <c r="D2927" s="11">
        <f t="shared" si="1411"/>
        <v>1154.3173388750001</v>
      </c>
      <c r="E2927" s="11">
        <f t="shared" si="1397"/>
        <v>1068.171067823876</v>
      </c>
      <c r="F2927" s="11">
        <f t="shared" si="1412"/>
        <v>589.82419342417938</v>
      </c>
      <c r="G2927" s="11">
        <f t="shared" si="1398"/>
        <v>900.87708445868236</v>
      </c>
      <c r="H2927" s="11">
        <f t="shared" si="1399"/>
        <v>734.23201727286687</v>
      </c>
      <c r="I2927" s="24">
        <f t="shared" si="1413"/>
        <v>589.82419342417938</v>
      </c>
      <c r="J2927" s="12">
        <f t="shared" si="1400"/>
        <v>0.15444292536236012</v>
      </c>
      <c r="K2927" s="24">
        <f t="shared" si="1401"/>
        <v>748.5295637217697</v>
      </c>
      <c r="L2927" s="12">
        <f t="shared" si="1414"/>
        <v>0.13076385433022858</v>
      </c>
      <c r="M2927" s="24">
        <f t="shared" si="1415"/>
        <v>900.87708445868236</v>
      </c>
      <c r="N2927" s="12">
        <f t="shared" si="1402"/>
        <v>0.59284664380205787</v>
      </c>
      <c r="O2927" s="24">
        <f t="shared" si="1403"/>
        <v>650</v>
      </c>
      <c r="P2927" s="12">
        <f t="shared" si="1416"/>
        <v>0.19593007145544891</v>
      </c>
      <c r="Q2927" s="24">
        <f t="shared" si="1417"/>
        <v>734.23201727286687</v>
      </c>
      <c r="R2927" s="12">
        <f t="shared" si="1404"/>
        <v>5.1484224556855682E-2</v>
      </c>
      <c r="S2927" s="24">
        <f t="shared" si="1405"/>
        <v>4116.6527607923963</v>
      </c>
      <c r="T2927" s="12">
        <f t="shared" si="1418"/>
        <v>3.3473655998597307E-2</v>
      </c>
      <c r="W2927" s="24">
        <f t="shared" si="1419"/>
        <v>1009.2338688622413</v>
      </c>
      <c r="X2927" s="24">
        <f t="shared" si="1420"/>
        <v>650</v>
      </c>
      <c r="Y2927" s="13">
        <f t="shared" si="1406"/>
        <v>0.27863989111735377</v>
      </c>
      <c r="Z2927" s="24">
        <f t="shared" si="1407"/>
        <v>1473.4299740408687</v>
      </c>
      <c r="AA2927" s="24">
        <f t="shared" si="1408"/>
        <v>14789.50948150204</v>
      </c>
      <c r="AB2927" s="24">
        <f t="shared" si="1421"/>
        <v>900.87708445868236</v>
      </c>
      <c r="AC2927" s="24">
        <f t="shared" si="1422"/>
        <v>734.23201727286687</v>
      </c>
      <c r="AE2927" s="14">
        <f t="shared" si="1423"/>
        <v>242.41666666666666</v>
      </c>
      <c r="AF2927" s="24">
        <f t="shared" si="1427"/>
        <v>500</v>
      </c>
      <c r="AG2927" s="3">
        <f t="shared" si="1424"/>
        <v>-1</v>
      </c>
      <c r="AH2927" s="3">
        <f>IF(AC2927&lt;=450,AthetaR30_0,IF(AC2927&gt;=650,AthetaR30_2,(IF(AC2927&lt;=550,AthetaR30_0+(AthetaR30_1-AthetaR30_0)/100*(AC2927-450),AthetaR30_1+(AthetaR30_2-AthetaR30_1)/100*(AC2927-450)))))</f>
        <v>0</v>
      </c>
      <c r="AI2927" s="3">
        <f>IF(AD2927&lt;=450,AthetaR60_0,IF(AD2927&gt;=650,AthetaR60_2,(IF(AD2927&lt;=550,AthetaR60_0+(AthetaR60_1-AthetaR60_0)/100*(AD2927-450),AthetaR60_1+(AthetaR60_2-AthetaR60_1)/100*(AD2927-450)))))</f>
        <v>0.5</v>
      </c>
      <c r="AJ2927" s="3">
        <f>IF(AE2927&lt;=450,AthetaR90_0,IF(AE2927&gt;=650,AthetaR90_2,(IF(AE2927&lt;=550,AthetaR90_0+(AthetaR90_1-AthetaR90_0)/100*(AE2927-450),AthetaR90_1+(AthetaR90_2-AthetaR90_1)/100*(AE2927-450)))))</f>
        <v>1.3</v>
      </c>
      <c r="AK2927" s="3">
        <f>IF(AF2927&lt;=450,AthetaR120_0,IF(AF2927&gt;=650,AthetaR120_2,(IF(AF2927&lt;=550,AthetaR120_0+(AthetaR120_1-AthetaR120_0)/100*(AF2927-450),AthetaR120_1+(AthetaR120_2-AthetaR120_1)/100*(AF2927-450)))))</f>
        <v>1.54</v>
      </c>
      <c r="AL2927" s="24">
        <f t="shared" si="1425"/>
        <v>900.87708445868236</v>
      </c>
      <c r="AM2927" s="14">
        <f t="shared" si="1426"/>
        <v>696.84243619302788</v>
      </c>
    </row>
    <row r="2928" spans="2:39" x14ac:dyDescent="0.25">
      <c r="B2928" s="3">
        <f t="shared" si="1409"/>
        <v>14550</v>
      </c>
      <c r="C2928" s="14">
        <f t="shared" si="1410"/>
        <v>242.5</v>
      </c>
      <c r="D2928" s="11">
        <f t="shared" si="1411"/>
        <v>1154.3688097089851</v>
      </c>
      <c r="E2928" s="11">
        <f t="shared" si="1397"/>
        <v>1068.3848661725281</v>
      </c>
      <c r="F2928" s="11">
        <f t="shared" si="1412"/>
        <v>589.9549572785096</v>
      </c>
      <c r="G2928" s="11">
        <f t="shared" si="1398"/>
        <v>901.07301453013781</v>
      </c>
      <c r="H2928" s="11">
        <f t="shared" si="1399"/>
        <v>734.26549092886546</v>
      </c>
      <c r="I2928" s="24">
        <f t="shared" si="1413"/>
        <v>589.9549572785096</v>
      </c>
      <c r="J2928" s="12">
        <f t="shared" si="1400"/>
        <v>0.15441334304266935</v>
      </c>
      <c r="K2928" s="24">
        <f t="shared" si="1401"/>
        <v>748.67296610148446</v>
      </c>
      <c r="L2928" s="12">
        <f t="shared" si="1414"/>
        <v>0.13072184027762473</v>
      </c>
      <c r="M2928" s="24">
        <f t="shared" si="1415"/>
        <v>901.07301453013781</v>
      </c>
      <c r="N2928" s="12">
        <f t="shared" si="1402"/>
        <v>0.59284664380205787</v>
      </c>
      <c r="O2928" s="24">
        <f t="shared" si="1403"/>
        <v>650</v>
      </c>
      <c r="P2928" s="12">
        <f t="shared" si="1416"/>
        <v>0.19581768044119985</v>
      </c>
      <c r="Q2928" s="24">
        <f t="shared" si="1417"/>
        <v>734.26549092886546</v>
      </c>
      <c r="R2928" s="12">
        <f t="shared" si="1404"/>
        <v>5.1100296305388156E-2</v>
      </c>
      <c r="S2928" s="24">
        <f t="shared" si="1405"/>
        <v>4147.5821175793826</v>
      </c>
      <c r="T2928" s="12">
        <f t="shared" si="1418"/>
        <v>3.3229780594862458E-2</v>
      </c>
      <c r="W2928" s="24">
        <f t="shared" si="1419"/>
        <v>1009.5125087533586</v>
      </c>
      <c r="X2928" s="24">
        <f t="shared" si="1420"/>
        <v>650</v>
      </c>
      <c r="Y2928" s="13">
        <f t="shared" si="1406"/>
        <v>0.2784755719717939</v>
      </c>
      <c r="Z2928" s="24">
        <f t="shared" si="1407"/>
        <v>1471.8089354792369</v>
      </c>
      <c r="AA2928" s="24">
        <f t="shared" si="1408"/>
        <v>14781.53996106327</v>
      </c>
      <c r="AB2928" s="24">
        <f t="shared" si="1421"/>
        <v>901.07301453013781</v>
      </c>
      <c r="AC2928" s="24">
        <f t="shared" si="1422"/>
        <v>734.26549092886546</v>
      </c>
      <c r="AE2928" s="14">
        <f t="shared" si="1423"/>
        <v>242.5</v>
      </c>
      <c r="AF2928" s="24">
        <f t="shared" si="1427"/>
        <v>500</v>
      </c>
      <c r="AG2928" s="3">
        <f t="shared" si="1424"/>
        <v>-1</v>
      </c>
      <c r="AH2928" s="3">
        <f>IF(AC2928&lt;=450,AthetaR30_0,IF(AC2928&gt;=650,AthetaR30_2,(IF(AC2928&lt;=550,AthetaR30_0+(AthetaR30_1-AthetaR30_0)/100*(AC2928-450),AthetaR30_1+(AthetaR30_2-AthetaR30_1)/100*(AC2928-450)))))</f>
        <v>0</v>
      </c>
      <c r="AI2928" s="3">
        <f>IF(AD2928&lt;=450,AthetaR60_0,IF(AD2928&gt;=650,AthetaR60_2,(IF(AD2928&lt;=550,AthetaR60_0+(AthetaR60_1-AthetaR60_0)/100*(AD2928-450),AthetaR60_1+(AthetaR60_2-AthetaR60_1)/100*(AD2928-450)))))</f>
        <v>0.5</v>
      </c>
      <c r="AJ2928" s="3">
        <f>IF(AE2928&lt;=450,AthetaR90_0,IF(AE2928&gt;=650,AthetaR90_2,(IF(AE2928&lt;=550,AthetaR90_0+(AthetaR90_1-AthetaR90_0)/100*(AE2928-450),AthetaR90_1+(AthetaR90_2-AthetaR90_1)/100*(AE2928-450)))))</f>
        <v>1.3</v>
      </c>
      <c r="AK2928" s="3">
        <f>IF(AF2928&lt;=450,AthetaR120_0,IF(AF2928&gt;=650,AthetaR120_2,(IF(AF2928&lt;=550,AthetaR120_0+(AthetaR120_1-AthetaR120_0)/100*(AF2928-450),AthetaR120_1+(AthetaR120_2-AthetaR120_1)/100*(AF2928-450)))))</f>
        <v>1.54</v>
      </c>
      <c r="AL2928" s="24">
        <f t="shared" si="1425"/>
        <v>901.07301453013781</v>
      </c>
      <c r="AM2928" s="14">
        <f t="shared" si="1426"/>
        <v>696.85374569144722</v>
      </c>
    </row>
    <row r="2929" spans="2:39" x14ac:dyDescent="0.25">
      <c r="B2929" s="3">
        <f t="shared" si="1409"/>
        <v>14555</v>
      </c>
      <c r="C2929" s="14">
        <f t="shared" si="1410"/>
        <v>242.58333333333334</v>
      </c>
      <c r="D2929" s="11">
        <f t="shared" si="1411"/>
        <v>1154.4202628675459</v>
      </c>
      <c r="E2929" s="11">
        <f t="shared" si="1397"/>
        <v>1068.5986645211801</v>
      </c>
      <c r="F2929" s="11">
        <f t="shared" si="1412"/>
        <v>590.0856791187872</v>
      </c>
      <c r="G2929" s="11">
        <f t="shared" si="1398"/>
        <v>901.26883221057903</v>
      </c>
      <c r="H2929" s="11">
        <f t="shared" si="1399"/>
        <v>734.29872070946033</v>
      </c>
      <c r="I2929" s="24">
        <f t="shared" si="1413"/>
        <v>590.0856791187872</v>
      </c>
      <c r="J2929" s="12">
        <f t="shared" si="1400"/>
        <v>0.15438376577298568</v>
      </c>
      <c r="K2929" s="24">
        <f t="shared" si="1401"/>
        <v>748.81639894309421</v>
      </c>
      <c r="L2929" s="12">
        <f t="shared" si="1414"/>
        <v>0.13067984194739637</v>
      </c>
      <c r="M2929" s="24">
        <f t="shared" si="1415"/>
        <v>901.26883221057903</v>
      </c>
      <c r="N2929" s="12">
        <f t="shared" si="1402"/>
        <v>0.59284664380205787</v>
      </c>
      <c r="O2929" s="24">
        <f t="shared" si="1403"/>
        <v>650</v>
      </c>
      <c r="P2929" s="12">
        <f t="shared" si="1416"/>
        <v>0.19570536308314956</v>
      </c>
      <c r="Q2929" s="24">
        <f t="shared" si="1417"/>
        <v>734.29872070946033</v>
      </c>
      <c r="R2929" s="12">
        <f t="shared" si="1404"/>
        <v>5.0718070513249724E-2</v>
      </c>
      <c r="S2929" s="24">
        <f t="shared" si="1405"/>
        <v>4178.8394750519383</v>
      </c>
      <c r="T2929" s="12">
        <f t="shared" si="1418"/>
        <v>3.2986926819646482E-2</v>
      </c>
      <c r="W2929" s="24">
        <f t="shared" si="1419"/>
        <v>1009.7909843253303</v>
      </c>
      <c r="X2929" s="24">
        <f t="shared" si="1420"/>
        <v>650</v>
      </c>
      <c r="Y2929" s="13">
        <f t="shared" si="1406"/>
        <v>0.27831172398498494</v>
      </c>
      <c r="Z2929" s="24">
        <f t="shared" si="1407"/>
        <v>1470.192004896245</v>
      </c>
      <c r="AA2929" s="24">
        <f t="shared" si="1408"/>
        <v>14773.593832033006</v>
      </c>
      <c r="AB2929" s="24">
        <f t="shared" si="1421"/>
        <v>901.26883221057903</v>
      </c>
      <c r="AC2929" s="24">
        <f t="shared" si="1422"/>
        <v>734.29872070946033</v>
      </c>
      <c r="AE2929" s="14">
        <f t="shared" si="1423"/>
        <v>242.58333333333334</v>
      </c>
      <c r="AF2929" s="24">
        <f t="shared" si="1427"/>
        <v>500</v>
      </c>
      <c r="AG2929" s="3">
        <f t="shared" si="1424"/>
        <v>-1</v>
      </c>
      <c r="AH2929" s="3">
        <f>IF(AC2929&lt;=450,AthetaR30_0,IF(AC2929&gt;=650,AthetaR30_2,(IF(AC2929&lt;=550,AthetaR30_0+(AthetaR30_1-AthetaR30_0)/100*(AC2929-450),AthetaR30_1+(AthetaR30_2-AthetaR30_1)/100*(AC2929-450)))))</f>
        <v>0</v>
      </c>
      <c r="AI2929" s="3">
        <f>IF(AD2929&lt;=450,AthetaR60_0,IF(AD2929&gt;=650,AthetaR60_2,(IF(AD2929&lt;=550,AthetaR60_0+(AthetaR60_1-AthetaR60_0)/100*(AD2929-450),AthetaR60_1+(AthetaR60_2-AthetaR60_1)/100*(AD2929-450)))))</f>
        <v>0.5</v>
      </c>
      <c r="AJ2929" s="3">
        <f>IF(AE2929&lt;=450,AthetaR90_0,IF(AE2929&gt;=650,AthetaR90_2,(IF(AE2929&lt;=550,AthetaR90_0+(AthetaR90_1-AthetaR90_0)/100*(AE2929-450),AthetaR90_1+(AthetaR90_2-AthetaR90_1)/100*(AE2929-450)))))</f>
        <v>1.3</v>
      </c>
      <c r="AK2929" s="3">
        <f>IF(AF2929&lt;=450,AthetaR120_0,IF(AF2929&gt;=650,AthetaR120_2,(IF(AF2929&lt;=550,AthetaR120_0+(AthetaR120_1-AthetaR120_0)/100*(AF2929-450),AthetaR120_1+(AthetaR120_2-AthetaR120_1)/100*(AF2929-450)))))</f>
        <v>1.54</v>
      </c>
      <c r="AL2929" s="24">
        <f t="shared" si="1425"/>
        <v>901.26883221057903</v>
      </c>
      <c r="AM2929" s="14">
        <f t="shared" si="1426"/>
        <v>696.86483394752963</v>
      </c>
    </row>
    <row r="2930" spans="2:39" x14ac:dyDescent="0.25">
      <c r="B2930" s="3">
        <f t="shared" si="1409"/>
        <v>14560</v>
      </c>
      <c r="C2930" s="14">
        <f t="shared" si="1410"/>
        <v>242.66666666666666</v>
      </c>
      <c r="D2930" s="11">
        <f t="shared" si="1411"/>
        <v>1154.4716983628182</v>
      </c>
      <c r="E2930" s="11">
        <f t="shared" si="1397"/>
        <v>1068.8124628698322</v>
      </c>
      <c r="F2930" s="11">
        <f t="shared" si="1412"/>
        <v>590.21635896073462</v>
      </c>
      <c r="G2930" s="11">
        <f t="shared" si="1398"/>
        <v>901.46453757366214</v>
      </c>
      <c r="H2930" s="11">
        <f t="shared" si="1399"/>
        <v>734.33170763627993</v>
      </c>
      <c r="I2930" s="24">
        <f t="shared" si="1413"/>
        <v>590.21635896073462</v>
      </c>
      <c r="J2930" s="12">
        <f t="shared" si="1400"/>
        <v>0.15435419355953578</v>
      </c>
      <c r="K2930" s="24">
        <f t="shared" si="1401"/>
        <v>748.95986221981957</v>
      </c>
      <c r="L2930" s="12">
        <f t="shared" si="1414"/>
        <v>0.13063785933963723</v>
      </c>
      <c r="M2930" s="24">
        <f t="shared" si="1415"/>
        <v>901.46453757366214</v>
      </c>
      <c r="N2930" s="12">
        <f t="shared" si="1402"/>
        <v>0.59284664380205787</v>
      </c>
      <c r="O2930" s="24">
        <f t="shared" si="1403"/>
        <v>650</v>
      </c>
      <c r="P2930" s="12">
        <f t="shared" si="1416"/>
        <v>0.19559311933375184</v>
      </c>
      <c r="Q2930" s="24">
        <f t="shared" si="1417"/>
        <v>734.33170763627993</v>
      </c>
      <c r="R2930" s="12">
        <f t="shared" si="1404"/>
        <v>5.0337554755620913E-2</v>
      </c>
      <c r="S2930" s="24">
        <f t="shared" si="1405"/>
        <v>4210.4284999177326</v>
      </c>
      <c r="T2930" s="12">
        <f t="shared" si="1418"/>
        <v>3.2745099989424056E-2</v>
      </c>
      <c r="W2930" s="24">
        <f t="shared" si="1419"/>
        <v>1010.0692960493153</v>
      </c>
      <c r="X2930" s="24">
        <f t="shared" si="1420"/>
        <v>650</v>
      </c>
      <c r="Y2930" s="13">
        <f t="shared" si="1406"/>
        <v>0.27814834618355933</v>
      </c>
      <c r="Z2930" s="24">
        <f t="shared" si="1407"/>
        <v>1468.5791705129218</v>
      </c>
      <c r="AA2930" s="24">
        <f t="shared" si="1408"/>
        <v>14765.671049379194</v>
      </c>
      <c r="AB2930" s="24">
        <f t="shared" si="1421"/>
        <v>901.46453757366214</v>
      </c>
      <c r="AC2930" s="24">
        <f t="shared" si="1422"/>
        <v>734.33170763627993</v>
      </c>
      <c r="AE2930" s="14">
        <f t="shared" si="1423"/>
        <v>242.66666666666666</v>
      </c>
      <c r="AF2930" s="24">
        <f t="shared" si="1427"/>
        <v>500</v>
      </c>
      <c r="AG2930" s="3">
        <f t="shared" si="1424"/>
        <v>-1</v>
      </c>
      <c r="AH2930" s="3">
        <f>IF(AC2930&lt;=450,AthetaR30_0,IF(AC2930&gt;=650,AthetaR30_2,(IF(AC2930&lt;=550,AthetaR30_0+(AthetaR30_1-AthetaR30_0)/100*(AC2930-450),AthetaR30_1+(AthetaR30_2-AthetaR30_1)/100*(AC2930-450)))))</f>
        <v>0</v>
      </c>
      <c r="AI2930" s="3">
        <f>IF(AD2930&lt;=450,AthetaR60_0,IF(AD2930&gt;=650,AthetaR60_2,(IF(AD2930&lt;=550,AthetaR60_0+(AthetaR60_1-AthetaR60_0)/100*(AD2930-450),AthetaR60_1+(AthetaR60_2-AthetaR60_1)/100*(AD2930-450)))))</f>
        <v>0.5</v>
      </c>
      <c r="AJ2930" s="3">
        <f>IF(AE2930&lt;=450,AthetaR90_0,IF(AE2930&gt;=650,AthetaR90_2,(IF(AE2930&lt;=550,AthetaR90_0+(AthetaR90_1-AthetaR90_0)/100*(AE2930-450),AthetaR90_1+(AthetaR90_2-AthetaR90_1)/100*(AE2930-450)))))</f>
        <v>1.3</v>
      </c>
      <c r="AK2930" s="3">
        <f>IF(AF2930&lt;=450,AthetaR120_0,IF(AF2930&gt;=650,AthetaR120_2,(IF(AF2930&lt;=550,AthetaR120_0+(AthetaR120_1-AthetaR120_0)/100*(AF2930-450),AthetaR120_1+(AthetaR120_2-AthetaR120_1)/100*(AF2930-450)))))</f>
        <v>1.54</v>
      </c>
      <c r="AL2930" s="24">
        <f t="shared" si="1425"/>
        <v>901.46453757366214</v>
      </c>
      <c r="AM2930" s="14">
        <f t="shared" si="1426"/>
        <v>696.87570191820703</v>
      </c>
    </row>
    <row r="2931" spans="2:39" x14ac:dyDescent="0.25">
      <c r="B2931" s="3">
        <f t="shared" si="1409"/>
        <v>14565</v>
      </c>
      <c r="C2931" s="14">
        <f t="shared" si="1410"/>
        <v>242.75</v>
      </c>
      <c r="D2931" s="11">
        <f t="shared" si="1411"/>
        <v>1154.5231162069249</v>
      </c>
      <c r="E2931" s="11">
        <f t="shared" si="1397"/>
        <v>1069.0262612184843</v>
      </c>
      <c r="F2931" s="11">
        <f t="shared" si="1412"/>
        <v>590.34699682007431</v>
      </c>
      <c r="G2931" s="11">
        <f t="shared" si="1398"/>
        <v>901.66013069299595</v>
      </c>
      <c r="H2931" s="11">
        <f t="shared" si="1399"/>
        <v>734.3644527362693</v>
      </c>
      <c r="I2931" s="24">
        <f t="shared" si="1413"/>
        <v>590.34699682007431</v>
      </c>
      <c r="J2931" s="12">
        <f t="shared" si="1400"/>
        <v>0.15432462640853545</v>
      </c>
      <c r="K2931" s="24">
        <f t="shared" si="1401"/>
        <v>749.1033559048833</v>
      </c>
      <c r="L2931" s="12">
        <f t="shared" si="1414"/>
        <v>0.13059589245442116</v>
      </c>
      <c r="M2931" s="24">
        <f t="shared" si="1415"/>
        <v>901.66013069299595</v>
      </c>
      <c r="N2931" s="12">
        <f t="shared" si="1402"/>
        <v>0.59284664380205787</v>
      </c>
      <c r="O2931" s="24">
        <f t="shared" si="1403"/>
        <v>650</v>
      </c>
      <c r="P2931" s="12">
        <f t="shared" si="1416"/>
        <v>0.19548094914546019</v>
      </c>
      <c r="Q2931" s="24">
        <f t="shared" si="1417"/>
        <v>734.3644527362693</v>
      </c>
      <c r="R2931" s="12">
        <f t="shared" si="1404"/>
        <v>4.9958756414519467E-2</v>
      </c>
      <c r="S2931" s="24">
        <f t="shared" si="1405"/>
        <v>4242.3529000741692</v>
      </c>
      <c r="T2931" s="12">
        <f t="shared" si="1418"/>
        <v>3.2504305305180989E-2</v>
      </c>
      <c r="W2931" s="24">
        <f t="shared" si="1419"/>
        <v>1010.3474443954989</v>
      </c>
      <c r="X2931" s="24">
        <f t="shared" si="1420"/>
        <v>650</v>
      </c>
      <c r="Y2931" s="13">
        <f t="shared" si="1406"/>
        <v>0.2779854375938649</v>
      </c>
      <c r="Z2931" s="24">
        <f t="shared" si="1407"/>
        <v>1466.9704205746343</v>
      </c>
      <c r="AA2931" s="24">
        <f t="shared" si="1408"/>
        <v>14757.771568028829</v>
      </c>
      <c r="AB2931" s="24">
        <f t="shared" si="1421"/>
        <v>901.66013069299595</v>
      </c>
      <c r="AC2931" s="24">
        <f t="shared" si="1422"/>
        <v>734.3644527362693</v>
      </c>
      <c r="AE2931" s="14">
        <f t="shared" si="1423"/>
        <v>242.75</v>
      </c>
      <c r="AF2931" s="24">
        <f t="shared" si="1427"/>
        <v>500</v>
      </c>
      <c r="AG2931" s="3">
        <f t="shared" si="1424"/>
        <v>-1</v>
      </c>
      <c r="AH2931" s="3">
        <f>IF(AC2931&lt;=450,AthetaR30_0,IF(AC2931&gt;=650,AthetaR30_2,(IF(AC2931&lt;=550,AthetaR30_0+(AthetaR30_1-AthetaR30_0)/100*(AC2931-450),AthetaR30_1+(AthetaR30_2-AthetaR30_1)/100*(AC2931-450)))))</f>
        <v>0</v>
      </c>
      <c r="AI2931" s="3">
        <f>IF(AD2931&lt;=450,AthetaR60_0,IF(AD2931&gt;=650,AthetaR60_2,(IF(AD2931&lt;=550,AthetaR60_0+(AthetaR60_1-AthetaR60_0)/100*(AD2931-450),AthetaR60_1+(AthetaR60_2-AthetaR60_1)/100*(AD2931-450)))))</f>
        <v>0.5</v>
      </c>
      <c r="AJ2931" s="3">
        <f>IF(AE2931&lt;=450,AthetaR90_0,IF(AE2931&gt;=650,AthetaR90_2,(IF(AE2931&lt;=550,AthetaR90_0+(AthetaR90_1-AthetaR90_0)/100*(AE2931-450),AthetaR90_1+(AthetaR90_2-AthetaR90_1)/100*(AE2931-450)))))</f>
        <v>1.3</v>
      </c>
      <c r="AK2931" s="3">
        <f>IF(AF2931&lt;=450,AthetaR120_0,IF(AF2931&gt;=650,AthetaR120_2,(IF(AF2931&lt;=550,AthetaR120_0+(AthetaR120_1-AthetaR120_0)/100*(AF2931-450),AthetaR120_1+(AthetaR120_2-AthetaR120_1)/100*(AF2931-450)))))</f>
        <v>1.54</v>
      </c>
      <c r="AL2931" s="24">
        <f t="shared" si="1425"/>
        <v>901.66013069299595</v>
      </c>
      <c r="AM2931" s="14">
        <f t="shared" si="1426"/>
        <v>696.88635056538385</v>
      </c>
    </row>
    <row r="2932" spans="2:39" x14ac:dyDescent="0.25">
      <c r="B2932" s="3">
        <f t="shared" si="1409"/>
        <v>14570</v>
      </c>
      <c r="C2932" s="14">
        <f t="shared" si="1410"/>
        <v>242.83333333333334</v>
      </c>
      <c r="D2932" s="11">
        <f t="shared" si="1411"/>
        <v>1154.5745164119767</v>
      </c>
      <c r="E2932" s="11">
        <f t="shared" si="1397"/>
        <v>1069.2400595671365</v>
      </c>
      <c r="F2932" s="11">
        <f t="shared" si="1412"/>
        <v>590.47759271252869</v>
      </c>
      <c r="G2932" s="11">
        <f t="shared" si="1398"/>
        <v>901.85561164214141</v>
      </c>
      <c r="H2932" s="11">
        <f t="shared" si="1399"/>
        <v>734.39695704157452</v>
      </c>
      <c r="I2932" s="24">
        <f t="shared" si="1413"/>
        <v>590.47759271252869</v>
      </c>
      <c r="J2932" s="12">
        <f t="shared" si="1400"/>
        <v>0.15429506432618958</v>
      </c>
      <c r="K2932" s="24">
        <f t="shared" si="1401"/>
        <v>749.24687997151193</v>
      </c>
      <c r="L2932" s="12">
        <f t="shared" si="1414"/>
        <v>0.13055394129181272</v>
      </c>
      <c r="M2932" s="24">
        <f t="shared" si="1415"/>
        <v>901.85561164214141</v>
      </c>
      <c r="N2932" s="12">
        <f t="shared" si="1402"/>
        <v>0.59284664380205787</v>
      </c>
      <c r="O2932" s="24">
        <f t="shared" si="1403"/>
        <v>650</v>
      </c>
      <c r="P2932" s="12">
        <f t="shared" si="1416"/>
        <v>0.19536885247076965</v>
      </c>
      <c r="Q2932" s="24">
        <f t="shared" si="1417"/>
        <v>734.39695704157452</v>
      </c>
      <c r="R2932" s="12">
        <f t="shared" si="1404"/>
        <v>4.9581682678314462E-2</v>
      </c>
      <c r="S2932" s="24">
        <f t="shared" si="1405"/>
        <v>4274.6164250680631</v>
      </c>
      <c r="T2932" s="12">
        <f t="shared" si="1418"/>
        <v>3.2264547851895774E-2</v>
      </c>
      <c r="W2932" s="24">
        <f t="shared" si="1419"/>
        <v>1010.6254298330928</v>
      </c>
      <c r="X2932" s="24">
        <f t="shared" si="1420"/>
        <v>650</v>
      </c>
      <c r="Y2932" s="13">
        <f t="shared" si="1406"/>
        <v>0.27782299724198423</v>
      </c>
      <c r="Z2932" s="24">
        <f t="shared" si="1407"/>
        <v>1465.3657433510944</v>
      </c>
      <c r="AA2932" s="24">
        <f t="shared" si="1408"/>
        <v>14749.895342869087</v>
      </c>
      <c r="AB2932" s="24">
        <f t="shared" si="1421"/>
        <v>901.85561164214141</v>
      </c>
      <c r="AC2932" s="24">
        <f t="shared" si="1422"/>
        <v>734.39695704157452</v>
      </c>
      <c r="AE2932" s="14">
        <f t="shared" si="1423"/>
        <v>242.83333333333334</v>
      </c>
      <c r="AF2932" s="24">
        <f t="shared" si="1427"/>
        <v>500</v>
      </c>
      <c r="AG2932" s="3">
        <f t="shared" si="1424"/>
        <v>-1</v>
      </c>
      <c r="AH2932" s="3">
        <f>IF(AC2932&lt;=450,AthetaR30_0,IF(AC2932&gt;=650,AthetaR30_2,(IF(AC2932&lt;=550,AthetaR30_0+(AthetaR30_1-AthetaR30_0)/100*(AC2932-450),AthetaR30_1+(AthetaR30_2-AthetaR30_1)/100*(AC2932-450)))))</f>
        <v>0</v>
      </c>
      <c r="AI2932" s="3">
        <f>IF(AD2932&lt;=450,AthetaR60_0,IF(AD2932&gt;=650,AthetaR60_2,(IF(AD2932&lt;=550,AthetaR60_0+(AthetaR60_1-AthetaR60_0)/100*(AD2932-450),AthetaR60_1+(AthetaR60_2-AthetaR60_1)/100*(AD2932-450)))))</f>
        <v>0.5</v>
      </c>
      <c r="AJ2932" s="3">
        <f>IF(AE2932&lt;=450,AthetaR90_0,IF(AE2932&gt;=650,AthetaR90_2,(IF(AE2932&lt;=550,AthetaR90_0+(AthetaR90_1-AthetaR90_0)/100*(AE2932-450),AthetaR90_1+(AthetaR90_2-AthetaR90_1)/100*(AE2932-450)))))</f>
        <v>1.3</v>
      </c>
      <c r="AK2932" s="3">
        <f>IF(AF2932&lt;=450,AthetaR120_0,IF(AF2932&gt;=650,AthetaR120_2,(IF(AF2932&lt;=550,AthetaR120_0+(AthetaR120_1-AthetaR120_0)/100*(AF2932-450),AthetaR120_1+(AthetaR120_2-AthetaR120_1)/100*(AF2932-450)))))</f>
        <v>1.54</v>
      </c>
      <c r="AL2932" s="24">
        <f t="shared" si="1425"/>
        <v>901.85561164214141</v>
      </c>
      <c r="AM2932" s="14">
        <f t="shared" si="1426"/>
        <v>696.89678085582761</v>
      </c>
    </row>
    <row r="2933" spans="2:39" x14ac:dyDescent="0.25">
      <c r="B2933" s="3">
        <f t="shared" si="1409"/>
        <v>14575</v>
      </c>
      <c r="C2933" s="14">
        <f t="shared" si="1410"/>
        <v>242.91666666666666</v>
      </c>
      <c r="D2933" s="11">
        <f t="shared" si="1411"/>
        <v>1154.6258989900716</v>
      </c>
      <c r="E2933" s="11">
        <f t="shared" si="1397"/>
        <v>1069.4538579157884</v>
      </c>
      <c r="F2933" s="11">
        <f t="shared" si="1412"/>
        <v>590.60814665382054</v>
      </c>
      <c r="G2933" s="11">
        <f t="shared" si="1398"/>
        <v>902.05098049461219</v>
      </c>
      <c r="H2933" s="11">
        <f t="shared" si="1399"/>
        <v>734.42922158942645</v>
      </c>
      <c r="I2933" s="24">
        <f t="shared" si="1413"/>
        <v>590.60814665382054</v>
      </c>
      <c r="J2933" s="12">
        <f t="shared" si="1400"/>
        <v>0.15426550731869207</v>
      </c>
      <c r="K2933" s="24">
        <f t="shared" si="1401"/>
        <v>749.39043439293573</v>
      </c>
      <c r="L2933" s="12">
        <f t="shared" si="1414"/>
        <v>0.13051200585186332</v>
      </c>
      <c r="M2933" s="24">
        <f t="shared" si="1415"/>
        <v>902.05098049461219</v>
      </c>
      <c r="N2933" s="12">
        <f t="shared" si="1402"/>
        <v>0.59284664380205787</v>
      </c>
      <c r="O2933" s="24">
        <f t="shared" si="1403"/>
        <v>650</v>
      </c>
      <c r="P2933" s="12">
        <f t="shared" si="1416"/>
        <v>0.19525682926220284</v>
      </c>
      <c r="Q2933" s="24">
        <f t="shared" si="1417"/>
        <v>734.42922158942645</v>
      </c>
      <c r="R2933" s="12">
        <f t="shared" si="1404"/>
        <v>4.9206340541299722E-2</v>
      </c>
      <c r="S2933" s="24">
        <f t="shared" si="1405"/>
        <v>4307.2228665602261</v>
      </c>
      <c r="T2933" s="12">
        <f t="shared" si="1418"/>
        <v>3.2025832598053854E-2</v>
      </c>
      <c r="W2933" s="24">
        <f t="shared" si="1419"/>
        <v>1010.9032528303347</v>
      </c>
      <c r="X2933" s="24">
        <f t="shared" si="1420"/>
        <v>650</v>
      </c>
      <c r="Y2933" s="13">
        <f t="shared" si="1406"/>
        <v>0.27766102415374361</v>
      </c>
      <c r="Z2933" s="24">
        <f t="shared" si="1407"/>
        <v>1463.7651271363411</v>
      </c>
      <c r="AA2933" s="24">
        <f t="shared" si="1408"/>
        <v>14742.042328747846</v>
      </c>
      <c r="AB2933" s="24">
        <f t="shared" si="1421"/>
        <v>902.05098049461219</v>
      </c>
      <c r="AC2933" s="24">
        <f t="shared" si="1422"/>
        <v>734.42922158942645</v>
      </c>
      <c r="AE2933" s="14">
        <f t="shared" si="1423"/>
        <v>242.91666666666666</v>
      </c>
      <c r="AF2933" s="24">
        <f t="shared" si="1427"/>
        <v>500</v>
      </c>
      <c r="AG2933" s="3">
        <f t="shared" si="1424"/>
        <v>-1</v>
      </c>
      <c r="AH2933" s="3">
        <f>IF(AC2933&lt;=450,AthetaR30_0,IF(AC2933&gt;=650,AthetaR30_2,(IF(AC2933&lt;=550,AthetaR30_0+(AthetaR30_1-AthetaR30_0)/100*(AC2933-450),AthetaR30_1+(AthetaR30_2-AthetaR30_1)/100*(AC2933-450)))))</f>
        <v>0</v>
      </c>
      <c r="AI2933" s="3">
        <f>IF(AD2933&lt;=450,AthetaR60_0,IF(AD2933&gt;=650,AthetaR60_2,(IF(AD2933&lt;=550,AthetaR60_0+(AthetaR60_1-AthetaR60_0)/100*(AD2933-450),AthetaR60_1+(AthetaR60_2-AthetaR60_1)/100*(AD2933-450)))))</f>
        <v>0.5</v>
      </c>
      <c r="AJ2933" s="3">
        <f>IF(AE2933&lt;=450,AthetaR90_0,IF(AE2933&gt;=650,AthetaR90_2,(IF(AE2933&lt;=550,AthetaR90_0+(AthetaR90_1-AthetaR90_0)/100*(AE2933-450),AthetaR90_1+(AthetaR90_2-AthetaR90_1)/100*(AE2933-450)))))</f>
        <v>1.3</v>
      </c>
      <c r="AK2933" s="3">
        <f>IF(AF2933&lt;=450,AthetaR120_0,IF(AF2933&gt;=650,AthetaR120_2,(IF(AF2933&lt;=550,AthetaR120_0+(AthetaR120_1-AthetaR120_0)/100*(AF2933-450),AthetaR120_1+(AthetaR120_2-AthetaR120_1)/100*(AF2933-450)))))</f>
        <v>1.54</v>
      </c>
      <c r="AL2933" s="24">
        <f t="shared" si="1425"/>
        <v>902.05098049461219</v>
      </c>
      <c r="AM2933" s="14">
        <f t="shared" si="1426"/>
        <v>696.90699376105761</v>
      </c>
    </row>
    <row r="2934" spans="2:39" x14ac:dyDescent="0.25">
      <c r="B2934" s="3">
        <f t="shared" si="1409"/>
        <v>14580</v>
      </c>
      <c r="C2934" s="14">
        <f t="shared" si="1410"/>
        <v>243</v>
      </c>
      <c r="D2934" s="11">
        <f t="shared" si="1411"/>
        <v>1154.6772639532956</v>
      </c>
      <c r="E2934" s="11">
        <f t="shared" si="1397"/>
        <v>1069.6676562644407</v>
      </c>
      <c r="F2934" s="11">
        <f t="shared" si="1412"/>
        <v>590.73865865967241</v>
      </c>
      <c r="G2934" s="11">
        <f t="shared" si="1398"/>
        <v>902.24623732387442</v>
      </c>
      <c r="H2934" s="11">
        <f t="shared" si="1399"/>
        <v>734.46124742202448</v>
      </c>
      <c r="I2934" s="24">
        <f t="shared" si="1413"/>
        <v>590.73865865967241</v>
      </c>
      <c r="J2934" s="12">
        <f t="shared" si="1400"/>
        <v>0.15423595539222601</v>
      </c>
      <c r="K2934" s="24">
        <f t="shared" si="1401"/>
        <v>749.53401914238816</v>
      </c>
      <c r="L2934" s="12">
        <f t="shared" si="1414"/>
        <v>0.13047008613460837</v>
      </c>
      <c r="M2934" s="24">
        <f t="shared" si="1415"/>
        <v>902.24623732387442</v>
      </c>
      <c r="N2934" s="12">
        <f t="shared" si="1402"/>
        <v>0.59284664380205787</v>
      </c>
      <c r="O2934" s="24">
        <f t="shared" si="1403"/>
        <v>650</v>
      </c>
      <c r="P2934" s="12">
        <f t="shared" si="1416"/>
        <v>0.195144879472296</v>
      </c>
      <c r="Q2934" s="24">
        <f t="shared" si="1417"/>
        <v>734.46124742202448</v>
      </c>
      <c r="R2934" s="12">
        <f t="shared" si="1404"/>
        <v>4.8832736803316214E-2</v>
      </c>
      <c r="S2934" s="24">
        <f t="shared" si="1405"/>
        <v>4340.1760587959252</v>
      </c>
      <c r="T2934" s="12">
        <f t="shared" si="1418"/>
        <v>3.1788164395192421E-2</v>
      </c>
      <c r="W2934" s="24">
        <f t="shared" si="1419"/>
        <v>1011.1809138544885</v>
      </c>
      <c r="X2934" s="24">
        <f t="shared" si="1420"/>
        <v>650</v>
      </c>
      <c r="Y2934" s="13">
        <f t="shared" si="1406"/>
        <v>0.27749951735473261</v>
      </c>
      <c r="Z2934" s="24">
        <f t="shared" si="1407"/>
        <v>1462.1685602488042</v>
      </c>
      <c r="AA2934" s="24">
        <f t="shared" si="1408"/>
        <v>14734.212480474795</v>
      </c>
      <c r="AB2934" s="24">
        <f t="shared" si="1421"/>
        <v>902.24623732387442</v>
      </c>
      <c r="AC2934" s="24">
        <f t="shared" si="1422"/>
        <v>734.46124742202448</v>
      </c>
      <c r="AE2934" s="14">
        <f t="shared" si="1423"/>
        <v>243</v>
      </c>
      <c r="AF2934" s="24">
        <f t="shared" si="1427"/>
        <v>500</v>
      </c>
      <c r="AG2934" s="3">
        <f t="shared" si="1424"/>
        <v>-1</v>
      </c>
      <c r="AH2934" s="3">
        <f>IF(AC2934&lt;=450,AthetaR30_0,IF(AC2934&gt;=650,AthetaR30_2,(IF(AC2934&lt;=550,AthetaR30_0+(AthetaR30_1-AthetaR30_0)/100*(AC2934-450),AthetaR30_1+(AthetaR30_2-AthetaR30_1)/100*(AC2934-450)))))</f>
        <v>0</v>
      </c>
      <c r="AI2934" s="3">
        <f>IF(AD2934&lt;=450,AthetaR60_0,IF(AD2934&gt;=650,AthetaR60_2,(IF(AD2934&lt;=550,AthetaR60_0+(AthetaR60_1-AthetaR60_0)/100*(AD2934-450),AthetaR60_1+(AthetaR60_2-AthetaR60_1)/100*(AD2934-450)))))</f>
        <v>0.5</v>
      </c>
      <c r="AJ2934" s="3">
        <f>IF(AE2934&lt;=450,AthetaR90_0,IF(AE2934&gt;=650,AthetaR90_2,(IF(AE2934&lt;=550,AthetaR90_0+(AthetaR90_1-AthetaR90_0)/100*(AE2934-450),AthetaR90_1+(AthetaR90_2-AthetaR90_1)/100*(AE2934-450)))))</f>
        <v>1.3</v>
      </c>
      <c r="AK2934" s="3">
        <f>IF(AF2934&lt;=450,AthetaR120_0,IF(AF2934&gt;=650,AthetaR120_2,(IF(AF2934&lt;=550,AthetaR120_0+(AthetaR120_1-AthetaR120_0)/100*(AF2934-450),AthetaR120_1+(AthetaR120_2-AthetaR120_1)/100*(AF2934-450)))))</f>
        <v>1.54</v>
      </c>
      <c r="AL2934" s="24">
        <f t="shared" si="1425"/>
        <v>902.24623732387442</v>
      </c>
      <c r="AM2934" s="14">
        <f t="shared" si="1426"/>
        <v>696.91699025723472</v>
      </c>
    </row>
    <row r="2935" spans="2:39" x14ac:dyDescent="0.25">
      <c r="B2935" s="3">
        <f t="shared" si="1409"/>
        <v>14585</v>
      </c>
      <c r="C2935" s="14">
        <f t="shared" si="1410"/>
        <v>243.08333333333334</v>
      </c>
      <c r="D2935" s="11">
        <f t="shared" si="1411"/>
        <v>1154.7286113137216</v>
      </c>
      <c r="E2935" s="11">
        <f t="shared" si="1397"/>
        <v>1069.8814546130925</v>
      </c>
      <c r="F2935" s="11">
        <f t="shared" si="1412"/>
        <v>590.86912874580707</v>
      </c>
      <c r="G2935" s="11">
        <f t="shared" si="1398"/>
        <v>902.44138220334673</v>
      </c>
      <c r="H2935" s="11">
        <f t="shared" si="1399"/>
        <v>734.49303558641964</v>
      </c>
      <c r="I2935" s="24">
        <f t="shared" si="1413"/>
        <v>590.86912874580707</v>
      </c>
      <c r="J2935" s="12">
        <f t="shared" si="1400"/>
        <v>0.15420640855296364</v>
      </c>
      <c r="K2935" s="24">
        <f t="shared" si="1401"/>
        <v>749.67763419310563</v>
      </c>
      <c r="L2935" s="12">
        <f t="shared" si="1414"/>
        <v>0.13042818214007729</v>
      </c>
      <c r="M2935" s="24">
        <f t="shared" si="1415"/>
        <v>902.44138220334673</v>
      </c>
      <c r="N2935" s="12">
        <f t="shared" si="1402"/>
        <v>0.59284664380205787</v>
      </c>
      <c r="O2935" s="24">
        <f t="shared" si="1403"/>
        <v>650</v>
      </c>
      <c r="P2935" s="12">
        <f t="shared" si="1416"/>
        <v>0.19503300305364046</v>
      </c>
      <c r="Q2935" s="24">
        <f t="shared" si="1417"/>
        <v>734.49303558641964</v>
      </c>
      <c r="R2935" s="12">
        <f t="shared" si="1404"/>
        <v>4.8460878069434027E-2</v>
      </c>
      <c r="S2935" s="24">
        <f t="shared" si="1405"/>
        <v>4373.4798790803461</v>
      </c>
      <c r="T2935" s="12">
        <f t="shared" si="1418"/>
        <v>3.1551547977487486E-2</v>
      </c>
      <c r="W2935" s="24">
        <f t="shared" si="1419"/>
        <v>1011.4584133718432</v>
      </c>
      <c r="X2935" s="24">
        <f t="shared" si="1420"/>
        <v>650</v>
      </c>
      <c r="Y2935" s="13">
        <f t="shared" si="1406"/>
        <v>0.2773384758703159</v>
      </c>
      <c r="Z2935" s="24">
        <f t="shared" si="1407"/>
        <v>1460.5760310312321</v>
      </c>
      <c r="AA2935" s="24">
        <f t="shared" si="1408"/>
        <v>14726.405752822153</v>
      </c>
      <c r="AB2935" s="24">
        <f t="shared" si="1421"/>
        <v>902.44138220334673</v>
      </c>
      <c r="AC2935" s="24">
        <f t="shared" si="1422"/>
        <v>734.49303558641964</v>
      </c>
      <c r="AE2935" s="14">
        <f t="shared" si="1423"/>
        <v>243.08333333333334</v>
      </c>
      <c r="AF2935" s="24">
        <f t="shared" si="1427"/>
        <v>500</v>
      </c>
      <c r="AG2935" s="3">
        <f t="shared" si="1424"/>
        <v>-1</v>
      </c>
      <c r="AH2935" s="3">
        <f>IF(AC2935&lt;=450,AthetaR30_0,IF(AC2935&gt;=650,AthetaR30_2,(IF(AC2935&lt;=550,AthetaR30_0+(AthetaR30_1-AthetaR30_0)/100*(AC2935-450),AthetaR30_1+(AthetaR30_2-AthetaR30_1)/100*(AC2935-450)))))</f>
        <v>0</v>
      </c>
      <c r="AI2935" s="3">
        <f>IF(AD2935&lt;=450,AthetaR60_0,IF(AD2935&gt;=650,AthetaR60_2,(IF(AD2935&lt;=550,AthetaR60_0+(AthetaR60_1-AthetaR60_0)/100*(AD2935-450),AthetaR60_1+(AthetaR60_2-AthetaR60_1)/100*(AD2935-450)))))</f>
        <v>0.5</v>
      </c>
      <c r="AJ2935" s="3">
        <f>IF(AE2935&lt;=450,AthetaR90_0,IF(AE2935&gt;=650,AthetaR90_2,(IF(AE2935&lt;=550,AthetaR90_0+(AthetaR90_1-AthetaR90_0)/100*(AE2935-450),AthetaR90_1+(AthetaR90_2-AthetaR90_1)/100*(AE2935-450)))))</f>
        <v>1.3</v>
      </c>
      <c r="AK2935" s="3">
        <f>IF(AF2935&lt;=450,AthetaR120_0,IF(AF2935&gt;=650,AthetaR120_2,(IF(AF2935&lt;=550,AthetaR120_0+(AthetaR120_1-AthetaR120_0)/100*(AF2935-450),AthetaR120_1+(AthetaR120_2-AthetaR120_1)/100*(AF2935-450)))))</f>
        <v>1.54</v>
      </c>
      <c r="AL2935" s="24">
        <f t="shared" si="1425"/>
        <v>902.44138220334673</v>
      </c>
      <c r="AM2935" s="14">
        <f t="shared" si="1426"/>
        <v>696.92677132504969</v>
      </c>
    </row>
    <row r="2936" spans="2:39" x14ac:dyDescent="0.25">
      <c r="B2936" s="3">
        <f t="shared" si="1409"/>
        <v>14590</v>
      </c>
      <c r="C2936" s="14">
        <f t="shared" si="1410"/>
        <v>243.16666666666666</v>
      </c>
      <c r="D2936" s="11">
        <f t="shared" si="1411"/>
        <v>1154.7799410834104</v>
      </c>
      <c r="E2936" s="11">
        <f t="shared" si="1397"/>
        <v>1070.0952529617448</v>
      </c>
      <c r="F2936" s="11">
        <f t="shared" si="1412"/>
        <v>590.9995569279472</v>
      </c>
      <c r="G2936" s="11">
        <f t="shared" si="1398"/>
        <v>902.63641520640033</v>
      </c>
      <c r="H2936" s="11">
        <f t="shared" si="1399"/>
        <v>734.52458713439717</v>
      </c>
      <c r="I2936" s="24">
        <f t="shared" si="1413"/>
        <v>590.9995569279472</v>
      </c>
      <c r="J2936" s="12">
        <f t="shared" si="1400"/>
        <v>0.15417686680706619</v>
      </c>
      <c r="K2936" s="24">
        <f t="shared" si="1401"/>
        <v>749.82127951832854</v>
      </c>
      <c r="L2936" s="12">
        <f t="shared" si="1414"/>
        <v>0.1303862938682796</v>
      </c>
      <c r="M2936" s="24">
        <f t="shared" si="1415"/>
        <v>902.63641520640033</v>
      </c>
      <c r="N2936" s="12">
        <f t="shared" si="1402"/>
        <v>0.59284664380205787</v>
      </c>
      <c r="O2936" s="24">
        <f t="shared" si="1403"/>
        <v>650</v>
      </c>
      <c r="P2936" s="12">
        <f t="shared" si="1416"/>
        <v>0.19492119995882748</v>
      </c>
      <c r="Q2936" s="24">
        <f t="shared" si="1417"/>
        <v>734.52458713439717</v>
      </c>
      <c r="R2936" s="12">
        <f t="shared" si="1404"/>
        <v>4.8090770749689211E-2</v>
      </c>
      <c r="S2936" s="24">
        <f t="shared" si="1405"/>
        <v>4407.1382482595236</v>
      </c>
      <c r="T2936" s="12">
        <f t="shared" si="1418"/>
        <v>3.1315987961367593E-2</v>
      </c>
      <c r="W2936" s="24">
        <f t="shared" si="1419"/>
        <v>1011.7357518477136</v>
      </c>
      <c r="X2936" s="24">
        <f t="shared" si="1420"/>
        <v>650</v>
      </c>
      <c r="Y2936" s="13">
        <f t="shared" si="1406"/>
        <v>0.27717789872564741</v>
      </c>
      <c r="Z2936" s="24">
        <f t="shared" si="1407"/>
        <v>1458.9875278507805</v>
      </c>
      <c r="AA2936" s="24">
        <f t="shared" si="1408"/>
        <v>14718.622100525457</v>
      </c>
      <c r="AB2936" s="24">
        <f t="shared" si="1421"/>
        <v>902.63641520640033</v>
      </c>
      <c r="AC2936" s="24">
        <f t="shared" si="1422"/>
        <v>734.52458713439717</v>
      </c>
      <c r="AE2936" s="14">
        <f t="shared" si="1423"/>
        <v>243.16666666666666</v>
      </c>
      <c r="AF2936" s="24">
        <f t="shared" si="1427"/>
        <v>500</v>
      </c>
      <c r="AG2936" s="3">
        <f t="shared" si="1424"/>
        <v>-1</v>
      </c>
      <c r="AH2936" s="3">
        <f>IF(AC2936&lt;=450,AthetaR30_0,IF(AC2936&gt;=650,AthetaR30_2,(IF(AC2936&lt;=550,AthetaR30_0+(AthetaR30_1-AthetaR30_0)/100*(AC2936-450),AthetaR30_1+(AthetaR30_2-AthetaR30_1)/100*(AC2936-450)))))</f>
        <v>0</v>
      </c>
      <c r="AI2936" s="3">
        <f>IF(AD2936&lt;=450,AthetaR60_0,IF(AD2936&gt;=650,AthetaR60_2,(IF(AD2936&lt;=550,AthetaR60_0+(AthetaR60_1-AthetaR60_0)/100*(AD2936-450),AthetaR60_1+(AthetaR60_2-AthetaR60_1)/100*(AD2936-450)))))</f>
        <v>0.5</v>
      </c>
      <c r="AJ2936" s="3">
        <f>IF(AE2936&lt;=450,AthetaR90_0,IF(AE2936&gt;=650,AthetaR90_2,(IF(AE2936&lt;=550,AthetaR90_0+(AthetaR90_1-AthetaR90_0)/100*(AE2936-450),AthetaR90_1+(AthetaR90_2-AthetaR90_1)/100*(AE2936-450)))))</f>
        <v>1.3</v>
      </c>
      <c r="AK2936" s="3">
        <f>IF(AF2936&lt;=450,AthetaR120_0,IF(AF2936&gt;=650,AthetaR120_2,(IF(AF2936&lt;=550,AthetaR120_0+(AthetaR120_1-AthetaR120_0)/100*(AF2936-450),AthetaR120_1+(AthetaR120_2-AthetaR120_1)/100*(AF2936-450)))))</f>
        <v>1.54</v>
      </c>
      <c r="AL2936" s="24">
        <f t="shared" si="1425"/>
        <v>902.63641520640033</v>
      </c>
      <c r="AM2936" s="14">
        <f t="shared" si="1426"/>
        <v>696.93633794961193</v>
      </c>
    </row>
    <row r="2937" spans="2:39" x14ac:dyDescent="0.25">
      <c r="B2937" s="3">
        <f t="shared" si="1409"/>
        <v>14595</v>
      </c>
      <c r="C2937" s="14">
        <f t="shared" si="1410"/>
        <v>243.25</v>
      </c>
      <c r="D2937" s="11">
        <f t="shared" si="1411"/>
        <v>1154.8312532744108</v>
      </c>
      <c r="E2937" s="11">
        <f t="shared" si="1397"/>
        <v>1070.3090513103966</v>
      </c>
      <c r="F2937" s="11">
        <f t="shared" si="1412"/>
        <v>591.12994322181544</v>
      </c>
      <c r="G2937" s="11">
        <f t="shared" si="1398"/>
        <v>902.83133640635913</v>
      </c>
      <c r="H2937" s="11">
        <f t="shared" si="1399"/>
        <v>734.55590312235859</v>
      </c>
      <c r="I2937" s="24">
        <f t="shared" si="1413"/>
        <v>591.12994322181544</v>
      </c>
      <c r="J2937" s="12">
        <f t="shared" si="1400"/>
        <v>0.15414733016068397</v>
      </c>
      <c r="K2937" s="24">
        <f t="shared" si="1401"/>
        <v>749.96495509130091</v>
      </c>
      <c r="L2937" s="12">
        <f t="shared" si="1414"/>
        <v>0.1303444213192122</v>
      </c>
      <c r="M2937" s="24">
        <f t="shared" si="1415"/>
        <v>902.83133640635913</v>
      </c>
      <c r="N2937" s="12">
        <f t="shared" si="1402"/>
        <v>0.59284664380205787</v>
      </c>
      <c r="O2937" s="24">
        <f t="shared" si="1403"/>
        <v>650</v>
      </c>
      <c r="P2937" s="12">
        <f t="shared" si="1416"/>
        <v>0.19480947014047573</v>
      </c>
      <c r="Q2937" s="24">
        <f t="shared" si="1417"/>
        <v>734.55590312235859</v>
      </c>
      <c r="R2937" s="12">
        <f t="shared" si="1404"/>
        <v>4.7722421058879402E-2</v>
      </c>
      <c r="S2937" s="24">
        <f t="shared" si="1405"/>
        <v>4441.1551312064221</v>
      </c>
      <c r="T2937" s="12">
        <f t="shared" si="1418"/>
        <v>3.1081488845171625E-2</v>
      </c>
      <c r="W2937" s="24">
        <f t="shared" si="1419"/>
        <v>1012.0129297464392</v>
      </c>
      <c r="X2937" s="24">
        <f t="shared" si="1420"/>
        <v>650</v>
      </c>
      <c r="Y2937" s="13">
        <f t="shared" si="1406"/>
        <v>0.27701778494568352</v>
      </c>
      <c r="Z2937" s="24">
        <f t="shared" si="1407"/>
        <v>1457.4030390989351</v>
      </c>
      <c r="AA2937" s="24">
        <f t="shared" si="1408"/>
        <v>14710.861478284365</v>
      </c>
      <c r="AB2937" s="24">
        <f t="shared" si="1421"/>
        <v>902.83133640635913</v>
      </c>
      <c r="AC2937" s="24">
        <f t="shared" si="1422"/>
        <v>734.55590312235859</v>
      </c>
      <c r="AE2937" s="14">
        <f t="shared" si="1423"/>
        <v>243.25</v>
      </c>
      <c r="AF2937" s="24">
        <f t="shared" si="1427"/>
        <v>500</v>
      </c>
      <c r="AG2937" s="3">
        <f t="shared" si="1424"/>
        <v>-1</v>
      </c>
      <c r="AH2937" s="3">
        <f>IF(AC2937&lt;=450,AthetaR30_0,IF(AC2937&gt;=650,AthetaR30_2,(IF(AC2937&lt;=550,AthetaR30_0+(AthetaR30_1-AthetaR30_0)/100*(AC2937-450),AthetaR30_1+(AthetaR30_2-AthetaR30_1)/100*(AC2937-450)))))</f>
        <v>0</v>
      </c>
      <c r="AI2937" s="3">
        <f>IF(AD2937&lt;=450,AthetaR60_0,IF(AD2937&gt;=650,AthetaR60_2,(IF(AD2937&lt;=550,AthetaR60_0+(AthetaR60_1-AthetaR60_0)/100*(AD2937-450),AthetaR60_1+(AthetaR60_2-AthetaR60_1)/100*(AD2937-450)))))</f>
        <v>0.5</v>
      </c>
      <c r="AJ2937" s="3">
        <f>IF(AE2937&lt;=450,AthetaR90_0,IF(AE2937&gt;=650,AthetaR90_2,(IF(AE2937&lt;=550,AthetaR90_0+(AthetaR90_1-AthetaR90_0)/100*(AE2937-450),AthetaR90_1+(AthetaR90_2-AthetaR90_1)/100*(AE2937-450)))))</f>
        <v>1.3</v>
      </c>
      <c r="AK2937" s="3">
        <f>IF(AF2937&lt;=450,AthetaR120_0,IF(AF2937&gt;=650,AthetaR120_2,(IF(AF2937&lt;=550,AthetaR120_0+(AthetaR120_1-AthetaR120_0)/100*(AF2937-450),AthetaR120_1+(AthetaR120_2-AthetaR120_1)/100*(AF2937-450)))))</f>
        <v>1.54</v>
      </c>
      <c r="AL2937" s="24">
        <f t="shared" si="1425"/>
        <v>902.83133640635913</v>
      </c>
      <c r="AM2937" s="14">
        <f t="shared" si="1426"/>
        <v>696.94569112033651</v>
      </c>
    </row>
    <row r="2938" spans="2:39" x14ac:dyDescent="0.25">
      <c r="B2938" s="3">
        <f t="shared" si="1409"/>
        <v>14600</v>
      </c>
      <c r="C2938" s="14">
        <f t="shared" si="1410"/>
        <v>243.33333333333334</v>
      </c>
      <c r="D2938" s="11">
        <f t="shared" si="1411"/>
        <v>1154.8825478987587</v>
      </c>
      <c r="E2938" s="11">
        <f t="shared" si="1397"/>
        <v>1070.5228496590489</v>
      </c>
      <c r="F2938" s="11">
        <f t="shared" si="1412"/>
        <v>591.26028764313469</v>
      </c>
      <c r="G2938" s="11">
        <f t="shared" si="1398"/>
        <v>903.02614587649964</v>
      </c>
      <c r="H2938" s="11">
        <f t="shared" si="1399"/>
        <v>734.58698461120377</v>
      </c>
      <c r="I2938" s="24">
        <f t="shared" si="1413"/>
        <v>591.26028764313469</v>
      </c>
      <c r="J2938" s="12">
        <f t="shared" si="1400"/>
        <v>0.15411779861995648</v>
      </c>
      <c r="K2938" s="24">
        <f t="shared" si="1401"/>
        <v>750.10866088526996</v>
      </c>
      <c r="L2938" s="12">
        <f t="shared" si="1414"/>
        <v>0.13030256449285907</v>
      </c>
      <c r="M2938" s="24">
        <f t="shared" si="1415"/>
        <v>903.02614587649964</v>
      </c>
      <c r="N2938" s="12">
        <f t="shared" si="1402"/>
        <v>0.59284664380205787</v>
      </c>
      <c r="O2938" s="24">
        <f t="shared" si="1403"/>
        <v>650</v>
      </c>
      <c r="P2938" s="12">
        <f t="shared" si="1416"/>
        <v>0.19469781355123142</v>
      </c>
      <c r="Q2938" s="24">
        <f t="shared" si="1417"/>
        <v>734.58698461120377</v>
      </c>
      <c r="R2938" s="12">
        <f t="shared" si="1404"/>
        <v>4.7355835016409116E-2</v>
      </c>
      <c r="S2938" s="24">
        <f t="shared" si="1405"/>
        <v>4475.5345373130076</v>
      </c>
      <c r="T2938" s="12">
        <f t="shared" si="1418"/>
        <v>3.0848055008835858E-2</v>
      </c>
      <c r="W2938" s="24">
        <f t="shared" si="1419"/>
        <v>1012.2899475313849</v>
      </c>
      <c r="X2938" s="24">
        <f t="shared" si="1420"/>
        <v>650</v>
      </c>
      <c r="Y2938" s="13">
        <f t="shared" si="1406"/>
        <v>0.27685813355520528</v>
      </c>
      <c r="Z2938" s="24">
        <f t="shared" si="1407"/>
        <v>1455.8225531916009</v>
      </c>
      <c r="AA2938" s="24">
        <f t="shared" si="1408"/>
        <v>14703.123840763898</v>
      </c>
      <c r="AB2938" s="24">
        <f t="shared" si="1421"/>
        <v>903.02614587649964</v>
      </c>
      <c r="AC2938" s="24">
        <f t="shared" si="1422"/>
        <v>734.58698461120377</v>
      </c>
      <c r="AE2938" s="14">
        <f t="shared" si="1423"/>
        <v>243.33333333333334</v>
      </c>
      <c r="AF2938" s="24">
        <f t="shared" si="1427"/>
        <v>500</v>
      </c>
      <c r="AG2938" s="3">
        <f t="shared" si="1424"/>
        <v>-1</v>
      </c>
      <c r="AH2938" s="3">
        <f>IF(AC2938&lt;=450,AthetaR30_0,IF(AC2938&gt;=650,AthetaR30_2,(IF(AC2938&lt;=550,AthetaR30_0+(AthetaR30_1-AthetaR30_0)/100*(AC2938-450),AthetaR30_1+(AthetaR30_2-AthetaR30_1)/100*(AC2938-450)))))</f>
        <v>0</v>
      </c>
      <c r="AI2938" s="3">
        <f>IF(AD2938&lt;=450,AthetaR60_0,IF(AD2938&gt;=650,AthetaR60_2,(IF(AD2938&lt;=550,AthetaR60_0+(AthetaR60_1-AthetaR60_0)/100*(AD2938-450),AthetaR60_1+(AthetaR60_2-AthetaR60_1)/100*(AD2938-450)))))</f>
        <v>0.5</v>
      </c>
      <c r="AJ2938" s="3">
        <f>IF(AE2938&lt;=450,AthetaR90_0,IF(AE2938&gt;=650,AthetaR90_2,(IF(AE2938&lt;=550,AthetaR90_0+(AthetaR90_1-AthetaR90_0)/100*(AE2938-450),AthetaR90_1+(AthetaR90_2-AthetaR90_1)/100*(AE2938-450)))))</f>
        <v>1.3</v>
      </c>
      <c r="AK2938" s="3">
        <f>IF(AF2938&lt;=450,AthetaR120_0,IF(AF2938&gt;=650,AthetaR120_2,(IF(AF2938&lt;=550,AthetaR120_0+(AthetaR120_1-AthetaR120_0)/100*(AF2938-450),AthetaR120_1+(AthetaR120_2-AthetaR120_1)/100*(AF2938-450)))))</f>
        <v>1.54</v>
      </c>
      <c r="AL2938" s="24">
        <f t="shared" si="1425"/>
        <v>903.02614587649964</v>
      </c>
      <c r="AM2938" s="14">
        <f t="shared" si="1426"/>
        <v>696.95483183083263</v>
      </c>
    </row>
    <row r="2939" spans="2:39" x14ac:dyDescent="0.25">
      <c r="B2939" s="3">
        <f t="shared" si="1409"/>
        <v>14605</v>
      </c>
      <c r="C2939" s="14">
        <f t="shared" si="1410"/>
        <v>243.41666666666666</v>
      </c>
      <c r="D2939" s="11">
        <f t="shared" si="1411"/>
        <v>1154.9338249684777</v>
      </c>
      <c r="E2939" s="11">
        <f t="shared" si="1397"/>
        <v>1070.736648007701</v>
      </c>
      <c r="F2939" s="11">
        <f t="shared" si="1412"/>
        <v>591.3905902076275</v>
      </c>
      <c r="G2939" s="11">
        <f t="shared" si="1398"/>
        <v>903.22084369005086</v>
      </c>
      <c r="H2939" s="11">
        <f t="shared" si="1399"/>
        <v>734.61783266621262</v>
      </c>
      <c r="I2939" s="24">
        <f t="shared" si="1413"/>
        <v>591.3905902076275</v>
      </c>
      <c r="J2939" s="12">
        <f t="shared" si="1400"/>
        <v>0.15408827219101245</v>
      </c>
      <c r="K2939" s="24">
        <f t="shared" si="1401"/>
        <v>750.25239687348642</v>
      </c>
      <c r="L2939" s="12">
        <f t="shared" si="1414"/>
        <v>0.13026072338920208</v>
      </c>
      <c r="M2939" s="24">
        <f t="shared" si="1415"/>
        <v>903.22084369005086</v>
      </c>
      <c r="N2939" s="12">
        <f t="shared" si="1402"/>
        <v>0.59284664380205787</v>
      </c>
      <c r="O2939" s="24">
        <f t="shared" si="1403"/>
        <v>650</v>
      </c>
      <c r="P2939" s="12">
        <f t="shared" si="1416"/>
        <v>0.19458623014380977</v>
      </c>
      <c r="Q2939" s="24">
        <f t="shared" si="1417"/>
        <v>734.61783266621262</v>
      </c>
      <c r="R2939" s="12">
        <f t="shared" si="1404"/>
        <v>4.6991018446191649E-2</v>
      </c>
      <c r="S2939" s="24">
        <f t="shared" si="1405"/>
        <v>4510.2805209877806</v>
      </c>
      <c r="T2939" s="12">
        <f t="shared" si="1418"/>
        <v>3.0615690713620362E-2</v>
      </c>
      <c r="W2939" s="24">
        <f t="shared" si="1419"/>
        <v>1012.56680566494</v>
      </c>
      <c r="X2939" s="24">
        <f t="shared" si="1420"/>
        <v>650</v>
      </c>
      <c r="Y2939" s="13">
        <f t="shared" si="1406"/>
        <v>0.27669894357881714</v>
      </c>
      <c r="Z2939" s="24">
        <f t="shared" si="1407"/>
        <v>1454.2460585690237</v>
      </c>
      <c r="AA2939" s="24">
        <f t="shared" si="1408"/>
        <v>14695.409142594415</v>
      </c>
      <c r="AB2939" s="24">
        <f t="shared" si="1421"/>
        <v>903.22084369005086</v>
      </c>
      <c r="AC2939" s="24">
        <f t="shared" si="1422"/>
        <v>734.61783266621262</v>
      </c>
      <c r="AE2939" s="14">
        <f t="shared" si="1423"/>
        <v>243.41666666666666</v>
      </c>
      <c r="AF2939" s="24">
        <f t="shared" si="1427"/>
        <v>500</v>
      </c>
      <c r="AG2939" s="3">
        <f t="shared" si="1424"/>
        <v>-1</v>
      </c>
      <c r="AH2939" s="3">
        <f>IF(AC2939&lt;=450,AthetaR30_0,IF(AC2939&gt;=650,AthetaR30_2,(IF(AC2939&lt;=550,AthetaR30_0+(AthetaR30_1-AthetaR30_0)/100*(AC2939-450),AthetaR30_1+(AthetaR30_2-AthetaR30_1)/100*(AC2939-450)))))</f>
        <v>0</v>
      </c>
      <c r="AI2939" s="3">
        <f>IF(AD2939&lt;=450,AthetaR60_0,IF(AD2939&gt;=650,AthetaR60_2,(IF(AD2939&lt;=550,AthetaR60_0+(AthetaR60_1-AthetaR60_0)/100*(AD2939-450),AthetaR60_1+(AthetaR60_2-AthetaR60_1)/100*(AD2939-450)))))</f>
        <v>0.5</v>
      </c>
      <c r="AJ2939" s="3">
        <f>IF(AE2939&lt;=450,AthetaR90_0,IF(AE2939&gt;=650,AthetaR90_2,(IF(AE2939&lt;=550,AthetaR90_0+(AthetaR90_1-AthetaR90_0)/100*(AE2939-450),AthetaR90_1+(AthetaR90_2-AthetaR90_1)/100*(AE2939-450)))))</f>
        <v>1.3</v>
      </c>
      <c r="AK2939" s="3">
        <f>IF(AF2939&lt;=450,AthetaR120_0,IF(AF2939&gt;=650,AthetaR120_2,(IF(AF2939&lt;=550,AthetaR120_0+(AthetaR120_1-AthetaR120_0)/100*(AF2939-450),AthetaR120_1+(AthetaR120_2-AthetaR120_1)/100*(AF2939-450)))))</f>
        <v>1.54</v>
      </c>
      <c r="AL2939" s="24">
        <f t="shared" si="1425"/>
        <v>903.22084369005086</v>
      </c>
      <c r="AM2939" s="14">
        <f t="shared" si="1426"/>
        <v>696.96376107879041</v>
      </c>
    </row>
    <row r="2940" spans="2:39" x14ac:dyDescent="0.25">
      <c r="B2940" s="3">
        <f t="shared" si="1409"/>
        <v>14610</v>
      </c>
      <c r="C2940" s="14">
        <f t="shared" si="1410"/>
        <v>243.5</v>
      </c>
      <c r="D2940" s="11">
        <f t="shared" si="1411"/>
        <v>1154.9850844955793</v>
      </c>
      <c r="E2940" s="11">
        <f t="shared" si="1397"/>
        <v>1070.950446356353</v>
      </c>
      <c r="F2940" s="11">
        <f t="shared" si="1412"/>
        <v>591.52085093101675</v>
      </c>
      <c r="G2940" s="11">
        <f t="shared" si="1398"/>
        <v>903.4154299201947</v>
      </c>
      <c r="H2940" s="11">
        <f t="shared" si="1399"/>
        <v>734.64844835692622</v>
      </c>
      <c r="I2940" s="24">
        <f t="shared" si="1413"/>
        <v>591.52085093101675</v>
      </c>
      <c r="J2940" s="12">
        <f t="shared" si="1400"/>
        <v>0.15405875087996945</v>
      </c>
      <c r="K2940" s="24">
        <f t="shared" si="1401"/>
        <v>750.39616302920524</v>
      </c>
      <c r="L2940" s="12">
        <f t="shared" si="1414"/>
        <v>0.13021889800818923</v>
      </c>
      <c r="M2940" s="24">
        <f t="shared" si="1415"/>
        <v>903.4154299201947</v>
      </c>
      <c r="N2940" s="12">
        <f t="shared" si="1402"/>
        <v>0.59284664380205787</v>
      </c>
      <c r="O2940" s="24">
        <f t="shared" si="1403"/>
        <v>650</v>
      </c>
      <c r="P2940" s="12">
        <f t="shared" si="1416"/>
        <v>0.19447471987087042</v>
      </c>
      <c r="Q2940" s="24">
        <f t="shared" si="1417"/>
        <v>734.64844835692622</v>
      </c>
      <c r="R2940" s="12">
        <f t="shared" si="1404"/>
        <v>4.6627976976607491E-2</v>
      </c>
      <c r="S2940" s="24">
        <f t="shared" si="1405"/>
        <v>4545.3971821587693</v>
      </c>
      <c r="T2940" s="12">
        <f t="shared" si="1418"/>
        <v>3.0384400101858663E-2</v>
      </c>
      <c r="W2940" s="24">
        <f t="shared" si="1419"/>
        <v>1012.8435046085189</v>
      </c>
      <c r="X2940" s="24">
        <f t="shared" si="1420"/>
        <v>650</v>
      </c>
      <c r="Y2940" s="13">
        <f t="shared" si="1406"/>
        <v>0.27654021404097884</v>
      </c>
      <c r="Z2940" s="24">
        <f t="shared" si="1407"/>
        <v>1452.6735436958547</v>
      </c>
      <c r="AA2940" s="24">
        <f t="shared" si="1408"/>
        <v>14687.717338373435</v>
      </c>
      <c r="AB2940" s="24">
        <f t="shared" si="1421"/>
        <v>903.4154299201947</v>
      </c>
      <c r="AC2940" s="24">
        <f t="shared" si="1422"/>
        <v>734.64844835692622</v>
      </c>
      <c r="AE2940" s="14">
        <f t="shared" si="1423"/>
        <v>243.5</v>
      </c>
      <c r="AF2940" s="24">
        <f t="shared" si="1427"/>
        <v>500</v>
      </c>
      <c r="AG2940" s="3">
        <f t="shared" si="1424"/>
        <v>-1</v>
      </c>
      <c r="AH2940" s="3">
        <f>IF(AC2940&lt;=450,AthetaR30_0,IF(AC2940&gt;=650,AthetaR30_2,(IF(AC2940&lt;=550,AthetaR30_0+(AthetaR30_1-AthetaR30_0)/100*(AC2940-450),AthetaR30_1+(AthetaR30_2-AthetaR30_1)/100*(AC2940-450)))))</f>
        <v>0</v>
      </c>
      <c r="AI2940" s="3">
        <f>IF(AD2940&lt;=450,AthetaR60_0,IF(AD2940&gt;=650,AthetaR60_2,(IF(AD2940&lt;=550,AthetaR60_0+(AthetaR60_1-AthetaR60_0)/100*(AD2940-450),AthetaR60_1+(AthetaR60_2-AthetaR60_1)/100*(AD2940-450)))))</f>
        <v>0.5</v>
      </c>
      <c r="AJ2940" s="3">
        <f>IF(AE2940&lt;=450,AthetaR90_0,IF(AE2940&gt;=650,AthetaR90_2,(IF(AE2940&lt;=550,AthetaR90_0+(AthetaR90_1-AthetaR90_0)/100*(AE2940-450),AthetaR90_1+(AthetaR90_2-AthetaR90_1)/100*(AE2940-450)))))</f>
        <v>1.3</v>
      </c>
      <c r="AK2940" s="3">
        <f>IF(AF2940&lt;=450,AthetaR120_0,IF(AF2940&gt;=650,AthetaR120_2,(IF(AF2940&lt;=550,AthetaR120_0+(AthetaR120_1-AthetaR120_0)/100*(AF2940-450),AthetaR120_1+(AthetaR120_2-AthetaR120_1)/100*(AF2940-450)))))</f>
        <v>1.54</v>
      </c>
      <c r="AL2940" s="24">
        <f t="shared" si="1425"/>
        <v>903.4154299201947</v>
      </c>
      <c r="AM2940" s="14">
        <f t="shared" si="1426"/>
        <v>696.97247986586854</v>
      </c>
    </row>
    <row r="2941" spans="2:39" x14ac:dyDescent="0.25">
      <c r="B2941" s="3">
        <f t="shared" si="1409"/>
        <v>14615</v>
      </c>
      <c r="C2941" s="14">
        <f t="shared" si="1410"/>
        <v>243.58333333333334</v>
      </c>
      <c r="D2941" s="11">
        <f t="shared" si="1411"/>
        <v>1155.0363264920625</v>
      </c>
      <c r="E2941" s="11">
        <f t="shared" si="1397"/>
        <v>1071.1642447050051</v>
      </c>
      <c r="F2941" s="11">
        <f t="shared" si="1412"/>
        <v>591.65106982902489</v>
      </c>
      <c r="G2941" s="11">
        <f t="shared" si="1398"/>
        <v>903.60990464006557</v>
      </c>
      <c r="H2941" s="11">
        <f t="shared" si="1399"/>
        <v>734.67883275702809</v>
      </c>
      <c r="I2941" s="24">
        <f t="shared" si="1413"/>
        <v>591.65106982902489</v>
      </c>
      <c r="J2941" s="12">
        <f t="shared" si="1400"/>
        <v>0.15402923469293439</v>
      </c>
      <c r="K2941" s="24">
        <f t="shared" si="1401"/>
        <v>750.53995932568432</v>
      </c>
      <c r="L2941" s="12">
        <f t="shared" si="1414"/>
        <v>0.13017708834977343</v>
      </c>
      <c r="M2941" s="24">
        <f t="shared" si="1415"/>
        <v>903.60990464006557</v>
      </c>
      <c r="N2941" s="12">
        <f t="shared" si="1402"/>
        <v>0.59284664380205787</v>
      </c>
      <c r="O2941" s="24">
        <f t="shared" si="1403"/>
        <v>650</v>
      </c>
      <c r="P2941" s="12">
        <f t="shared" si="1416"/>
        <v>0.19436328268516967</v>
      </c>
      <c r="Q2941" s="24">
        <f t="shared" si="1417"/>
        <v>734.67883275702809</v>
      </c>
      <c r="R2941" s="12">
        <f t="shared" si="1404"/>
        <v>4.6266716040514251E-2</v>
      </c>
      <c r="S2941" s="24">
        <f t="shared" si="1405"/>
        <v>4580.8886667824963</v>
      </c>
      <c r="T2941" s="12">
        <f t="shared" si="1418"/>
        <v>3.0154187196761925E-2</v>
      </c>
      <c r="W2941" s="24">
        <f t="shared" si="1419"/>
        <v>1013.1200448225599</v>
      </c>
      <c r="X2941" s="24">
        <f t="shared" si="1420"/>
        <v>650</v>
      </c>
      <c r="Y2941" s="13">
        <f t="shared" si="1406"/>
        <v>0.27638194396600352</v>
      </c>
      <c r="Z2941" s="24">
        <f t="shared" si="1407"/>
        <v>1451.1049970611311</v>
      </c>
      <c r="AA2941" s="24">
        <f t="shared" si="1408"/>
        <v>14680.048382665525</v>
      </c>
      <c r="AB2941" s="24">
        <f t="shared" si="1421"/>
        <v>903.60990464006557</v>
      </c>
      <c r="AC2941" s="24">
        <f t="shared" si="1422"/>
        <v>734.67883275702809</v>
      </c>
      <c r="AE2941" s="14">
        <f t="shared" si="1423"/>
        <v>243.58333333333334</v>
      </c>
      <c r="AF2941" s="24">
        <f t="shared" si="1427"/>
        <v>500</v>
      </c>
      <c r="AG2941" s="3">
        <f t="shared" si="1424"/>
        <v>-1</v>
      </c>
      <c r="AH2941" s="3">
        <f>IF(AC2941&lt;=450,AthetaR30_0,IF(AC2941&gt;=650,AthetaR30_2,(IF(AC2941&lt;=550,AthetaR30_0+(AthetaR30_1-AthetaR30_0)/100*(AC2941-450),AthetaR30_1+(AthetaR30_2-AthetaR30_1)/100*(AC2941-450)))))</f>
        <v>0</v>
      </c>
      <c r="AI2941" s="3">
        <f>IF(AD2941&lt;=450,AthetaR60_0,IF(AD2941&gt;=650,AthetaR60_2,(IF(AD2941&lt;=550,AthetaR60_0+(AthetaR60_1-AthetaR60_0)/100*(AD2941-450),AthetaR60_1+(AthetaR60_2-AthetaR60_1)/100*(AD2941-450)))))</f>
        <v>0.5</v>
      </c>
      <c r="AJ2941" s="3">
        <f>IF(AE2941&lt;=450,AthetaR90_0,IF(AE2941&gt;=650,AthetaR90_2,(IF(AE2941&lt;=550,AthetaR90_0+(AthetaR90_1-AthetaR90_0)/100*(AE2941-450),AthetaR90_1+(AthetaR90_2-AthetaR90_1)/100*(AE2941-450)))))</f>
        <v>1.3</v>
      </c>
      <c r="AK2941" s="3">
        <f>IF(AF2941&lt;=450,AthetaR120_0,IF(AF2941&gt;=650,AthetaR120_2,(IF(AF2941&lt;=550,AthetaR120_0+(AthetaR120_1-AthetaR120_0)/100*(AF2941-450),AthetaR120_1+(AthetaR120_2-AthetaR120_1)/100*(AF2941-450)))))</f>
        <v>1.54</v>
      </c>
      <c r="AL2941" s="24">
        <f t="shared" si="1425"/>
        <v>903.60990464006557</v>
      </c>
      <c r="AM2941" s="14">
        <f t="shared" si="1426"/>
        <v>696.98098919758081</v>
      </c>
    </row>
    <row r="2942" spans="2:39" x14ac:dyDescent="0.25">
      <c r="B2942" s="3">
        <f t="shared" si="1409"/>
        <v>14620</v>
      </c>
      <c r="C2942" s="14">
        <f t="shared" si="1410"/>
        <v>243.66666666666666</v>
      </c>
      <c r="D2942" s="11">
        <f t="shared" si="1411"/>
        <v>1155.0875509699142</v>
      </c>
      <c r="E2942" s="11">
        <f t="shared" si="1397"/>
        <v>1071.3780430536572</v>
      </c>
      <c r="F2942" s="11">
        <f t="shared" si="1412"/>
        <v>591.78124691737469</v>
      </c>
      <c r="G2942" s="11">
        <f t="shared" si="1398"/>
        <v>903.80426792275068</v>
      </c>
      <c r="H2942" s="11">
        <f t="shared" si="1399"/>
        <v>734.70898694422488</v>
      </c>
      <c r="I2942" s="24">
        <f t="shared" si="1413"/>
        <v>591.78124691737469</v>
      </c>
      <c r="J2942" s="12">
        <f t="shared" si="1400"/>
        <v>0.15399972363600314</v>
      </c>
      <c r="K2942" s="24">
        <f t="shared" si="1401"/>
        <v>750.68378573618622</v>
      </c>
      <c r="L2942" s="12">
        <f t="shared" si="1414"/>
        <v>0.13013529441388416</v>
      </c>
      <c r="M2942" s="24">
        <f t="shared" si="1415"/>
        <v>903.80426792275068</v>
      </c>
      <c r="N2942" s="12">
        <f t="shared" si="1402"/>
        <v>0.59284664380205787</v>
      </c>
      <c r="O2942" s="24">
        <f t="shared" si="1403"/>
        <v>650</v>
      </c>
      <c r="P2942" s="12">
        <f t="shared" si="1416"/>
        <v>0.19425191853944995</v>
      </c>
      <c r="Q2942" s="24">
        <f t="shared" si="1417"/>
        <v>734.70898694422488</v>
      </c>
      <c r="R2942" s="12">
        <f t="shared" si="1404"/>
        <v>4.590724087531315E-2</v>
      </c>
      <c r="S2942" s="24">
        <f t="shared" si="1405"/>
        <v>4616.7591673584748</v>
      </c>
      <c r="T2942" s="12">
        <f t="shared" si="1418"/>
        <v>2.9925055902239171E-2</v>
      </c>
      <c r="W2942" s="24">
        <f t="shared" si="1419"/>
        <v>1013.3964267665259</v>
      </c>
      <c r="X2942" s="24">
        <f t="shared" si="1420"/>
        <v>650</v>
      </c>
      <c r="Y2942" s="13">
        <f t="shared" si="1406"/>
        <v>0.27622413237808546</v>
      </c>
      <c r="Z2942" s="24">
        <f t="shared" si="1407"/>
        <v>1449.5404071782814</v>
      </c>
      <c r="AA2942" s="24">
        <f t="shared" si="1408"/>
        <v>14672.402230003929</v>
      </c>
      <c r="AB2942" s="24">
        <f t="shared" si="1421"/>
        <v>903.80426792275068</v>
      </c>
      <c r="AC2942" s="24">
        <f t="shared" si="1422"/>
        <v>734.70898694422488</v>
      </c>
      <c r="AE2942" s="14">
        <f t="shared" si="1423"/>
        <v>243.66666666666666</v>
      </c>
      <c r="AF2942" s="24">
        <f t="shared" si="1427"/>
        <v>500</v>
      </c>
      <c r="AG2942" s="3">
        <f t="shared" si="1424"/>
        <v>-1</v>
      </c>
      <c r="AH2942" s="3">
        <f>IF(AC2942&lt;=450,AthetaR30_0,IF(AC2942&gt;=650,AthetaR30_2,(IF(AC2942&lt;=550,AthetaR30_0+(AthetaR30_1-AthetaR30_0)/100*(AC2942-450),AthetaR30_1+(AthetaR30_2-AthetaR30_1)/100*(AC2942-450)))))</f>
        <v>0</v>
      </c>
      <c r="AI2942" s="3">
        <f>IF(AD2942&lt;=450,AthetaR60_0,IF(AD2942&gt;=650,AthetaR60_2,(IF(AD2942&lt;=550,AthetaR60_0+(AthetaR60_1-AthetaR60_0)/100*(AD2942-450),AthetaR60_1+(AthetaR60_2-AthetaR60_1)/100*(AD2942-450)))))</f>
        <v>0.5</v>
      </c>
      <c r="AJ2942" s="3">
        <f>IF(AE2942&lt;=450,AthetaR90_0,IF(AE2942&gt;=650,AthetaR90_2,(IF(AE2942&lt;=550,AthetaR90_0+(AthetaR90_1-AthetaR90_0)/100*(AE2942-450),AthetaR90_1+(AthetaR90_2-AthetaR90_1)/100*(AE2942-450)))))</f>
        <v>1.3</v>
      </c>
      <c r="AK2942" s="3">
        <f>IF(AF2942&lt;=450,AthetaR120_0,IF(AF2942&gt;=650,AthetaR120_2,(IF(AF2942&lt;=550,AthetaR120_0+(AthetaR120_1-AthetaR120_0)/100*(AF2942-450),AthetaR120_1+(AthetaR120_2-AthetaR120_1)/100*(AF2942-450)))))</f>
        <v>1.54</v>
      </c>
      <c r="AL2942" s="24">
        <f t="shared" si="1425"/>
        <v>903.80426792275068</v>
      </c>
      <c r="AM2942" s="14">
        <f t="shared" si="1426"/>
        <v>696.98929008318294</v>
      </c>
    </row>
    <row r="2943" spans="2:39" x14ac:dyDescent="0.25">
      <c r="B2943" s="3">
        <f t="shared" si="1409"/>
        <v>14625</v>
      </c>
      <c r="C2943" s="14">
        <f t="shared" si="1410"/>
        <v>243.75</v>
      </c>
      <c r="D2943" s="11">
        <f t="shared" si="1411"/>
        <v>1155.1387579411087</v>
      </c>
      <c r="E2943" s="11">
        <f t="shared" si="1397"/>
        <v>1071.5918414023092</v>
      </c>
      <c r="F2943" s="11">
        <f t="shared" si="1412"/>
        <v>591.91138221178858</v>
      </c>
      <c r="G2943" s="11">
        <f t="shared" si="1398"/>
        <v>903.99851984129009</v>
      </c>
      <c r="H2943" s="11">
        <f t="shared" si="1399"/>
        <v>734.73891200012713</v>
      </c>
      <c r="I2943" s="24">
        <f t="shared" si="1413"/>
        <v>591.91138221178858</v>
      </c>
      <c r="J2943" s="12">
        <f t="shared" si="1400"/>
        <v>0.1539702177152609</v>
      </c>
      <c r="K2943" s="24">
        <f t="shared" si="1401"/>
        <v>750.82764223397589</v>
      </c>
      <c r="L2943" s="12">
        <f t="shared" si="1414"/>
        <v>0.13009351620044912</v>
      </c>
      <c r="M2943" s="24">
        <f t="shared" si="1415"/>
        <v>903.99851984129009</v>
      </c>
      <c r="N2943" s="12">
        <f t="shared" si="1402"/>
        <v>0.59284664380205787</v>
      </c>
      <c r="O2943" s="24">
        <f t="shared" si="1403"/>
        <v>650</v>
      </c>
      <c r="P2943" s="12">
        <f t="shared" si="1416"/>
        <v>0.19414062738652221</v>
      </c>
      <c r="Q2943" s="24">
        <f t="shared" si="1417"/>
        <v>734.73891200012713</v>
      </c>
      <c r="R2943" s="12">
        <f t="shared" si="1404"/>
        <v>4.5549556523067108E-2</v>
      </c>
      <c r="S2943" s="24">
        <f t="shared" si="1405"/>
        <v>4653.0129234497399</v>
      </c>
      <c r="T2943" s="12">
        <f t="shared" si="1418"/>
        <v>2.9697010002765634E-2</v>
      </c>
      <c r="W2943" s="24">
        <f t="shared" si="1419"/>
        <v>1013.672650898904</v>
      </c>
      <c r="X2943" s="24">
        <f t="shared" si="1420"/>
        <v>650</v>
      </c>
      <c r="Y2943" s="13">
        <f t="shared" si="1406"/>
        <v>0.27606677830130444</v>
      </c>
      <c r="Z2943" s="24">
        <f t="shared" si="1407"/>
        <v>1447.979762585132</v>
      </c>
      <c r="AA2943" s="24">
        <f t="shared" si="1408"/>
        <v>14664.778834890807</v>
      </c>
      <c r="AB2943" s="24">
        <f t="shared" si="1421"/>
        <v>903.99851984129009</v>
      </c>
      <c r="AC2943" s="24">
        <f t="shared" si="1422"/>
        <v>734.73891200012713</v>
      </c>
      <c r="AE2943" s="14">
        <f t="shared" si="1423"/>
        <v>243.75</v>
      </c>
      <c r="AF2943" s="24">
        <f t="shared" si="1427"/>
        <v>500</v>
      </c>
      <c r="AG2943" s="3">
        <f t="shared" si="1424"/>
        <v>-1</v>
      </c>
      <c r="AH2943" s="3">
        <f>IF(AC2943&lt;=450,AthetaR30_0,IF(AC2943&gt;=650,AthetaR30_2,(IF(AC2943&lt;=550,AthetaR30_0+(AthetaR30_1-AthetaR30_0)/100*(AC2943-450),AthetaR30_1+(AthetaR30_2-AthetaR30_1)/100*(AC2943-450)))))</f>
        <v>0</v>
      </c>
      <c r="AI2943" s="3">
        <f>IF(AD2943&lt;=450,AthetaR60_0,IF(AD2943&gt;=650,AthetaR60_2,(IF(AD2943&lt;=550,AthetaR60_0+(AthetaR60_1-AthetaR60_0)/100*(AD2943-450),AthetaR60_1+(AthetaR60_2-AthetaR60_1)/100*(AD2943-450)))))</f>
        <v>0.5</v>
      </c>
      <c r="AJ2943" s="3">
        <f>IF(AE2943&lt;=450,AthetaR90_0,IF(AE2943&gt;=650,AthetaR90_2,(IF(AE2943&lt;=550,AthetaR90_0+(AthetaR90_1-AthetaR90_0)/100*(AE2943-450),AthetaR90_1+(AthetaR90_2-AthetaR90_1)/100*(AE2943-450)))))</f>
        <v>1.3</v>
      </c>
      <c r="AK2943" s="3">
        <f>IF(AF2943&lt;=450,AthetaR120_0,IF(AF2943&gt;=650,AthetaR120_2,(IF(AF2943&lt;=550,AthetaR120_0+(AthetaR120_1-AthetaR120_0)/100*(AF2943-450),AthetaR120_1+(AthetaR120_2-AthetaR120_1)/100*(AF2943-450)))))</f>
        <v>1.54</v>
      </c>
      <c r="AL2943" s="24">
        <f t="shared" si="1425"/>
        <v>903.99851984129009</v>
      </c>
      <c r="AM2943" s="14">
        <f t="shared" si="1426"/>
        <v>696.99738353555892</v>
      </c>
    </row>
    <row r="2944" spans="2:39" x14ac:dyDescent="0.25">
      <c r="B2944" s="3">
        <f t="shared" si="1409"/>
        <v>14630</v>
      </c>
      <c r="C2944" s="14">
        <f t="shared" si="1410"/>
        <v>243.83333333333334</v>
      </c>
      <c r="D2944" s="11">
        <f t="shared" si="1411"/>
        <v>1155.189947417608</v>
      </c>
      <c r="E2944" s="11">
        <f t="shared" si="1397"/>
        <v>1071.8056397509613</v>
      </c>
      <c r="F2944" s="11">
        <f t="shared" si="1412"/>
        <v>592.041475727989</v>
      </c>
      <c r="G2944" s="11">
        <f t="shared" si="1398"/>
        <v>904.19266046867665</v>
      </c>
      <c r="H2944" s="11">
        <f t="shared" si="1399"/>
        <v>734.76860901012992</v>
      </c>
      <c r="I2944" s="24">
        <f t="shared" si="1413"/>
        <v>592.041475727989</v>
      </c>
      <c r="J2944" s="12">
        <f t="shared" si="1400"/>
        <v>0.15394071693678177</v>
      </c>
      <c r="K2944" s="24">
        <f t="shared" si="1401"/>
        <v>750.97152879232317</v>
      </c>
      <c r="L2944" s="12">
        <f t="shared" si="1414"/>
        <v>0.13005175370937239</v>
      </c>
      <c r="M2944" s="24">
        <f t="shared" si="1415"/>
        <v>904.19266046867665</v>
      </c>
      <c r="N2944" s="12">
        <f t="shared" si="1402"/>
        <v>0.59284664380205787</v>
      </c>
      <c r="O2944" s="24">
        <f t="shared" si="1403"/>
        <v>650</v>
      </c>
      <c r="P2944" s="12">
        <f t="shared" si="1416"/>
        <v>0.19402940917918354</v>
      </c>
      <c r="Q2944" s="24">
        <f t="shared" si="1417"/>
        <v>734.76860901012992</v>
      </c>
      <c r="R2944" s="12">
        <f t="shared" si="1404"/>
        <v>4.5193667830671524E-2</v>
      </c>
      <c r="S2944" s="24">
        <f t="shared" si="1405"/>
        <v>4689.6542222093522</v>
      </c>
      <c r="T2944" s="12">
        <f t="shared" si="1418"/>
        <v>2.9470053163272725E-2</v>
      </c>
      <c r="W2944" s="24">
        <f t="shared" si="1419"/>
        <v>1013.9487176772053</v>
      </c>
      <c r="X2944" s="24">
        <f t="shared" si="1420"/>
        <v>650</v>
      </c>
      <c r="Y2944" s="13">
        <f t="shared" si="1406"/>
        <v>0.27590988075964024</v>
      </c>
      <c r="Z2944" s="24">
        <f t="shared" si="1407"/>
        <v>1446.4230518438994</v>
      </c>
      <c r="AA2944" s="24">
        <f t="shared" si="1408"/>
        <v>14657.178151798098</v>
      </c>
      <c r="AB2944" s="24">
        <f t="shared" si="1421"/>
        <v>904.19266046867665</v>
      </c>
      <c r="AC2944" s="24">
        <f t="shared" si="1422"/>
        <v>734.76860901012992</v>
      </c>
      <c r="AE2944" s="14">
        <f t="shared" si="1423"/>
        <v>243.83333333333334</v>
      </c>
      <c r="AF2944" s="24">
        <f t="shared" si="1427"/>
        <v>500</v>
      </c>
      <c r="AG2944" s="3">
        <f t="shared" si="1424"/>
        <v>-1</v>
      </c>
      <c r="AH2944" s="3">
        <f>IF(AC2944&lt;=450,AthetaR30_0,IF(AC2944&gt;=650,AthetaR30_2,(IF(AC2944&lt;=550,AthetaR30_0+(AthetaR30_1-AthetaR30_0)/100*(AC2944-450),AthetaR30_1+(AthetaR30_2-AthetaR30_1)/100*(AC2944-450)))))</f>
        <v>0</v>
      </c>
      <c r="AI2944" s="3">
        <f>IF(AD2944&lt;=450,AthetaR60_0,IF(AD2944&gt;=650,AthetaR60_2,(IF(AD2944&lt;=550,AthetaR60_0+(AthetaR60_1-AthetaR60_0)/100*(AD2944-450),AthetaR60_1+(AthetaR60_2-AthetaR60_1)/100*(AD2944-450)))))</f>
        <v>0.5</v>
      </c>
      <c r="AJ2944" s="3">
        <f>IF(AE2944&lt;=450,AthetaR90_0,IF(AE2944&gt;=650,AthetaR90_2,(IF(AE2944&lt;=550,AthetaR90_0+(AthetaR90_1-AthetaR90_0)/100*(AE2944-450),AthetaR90_1+(AthetaR90_2-AthetaR90_1)/100*(AE2944-450)))))</f>
        <v>1.3</v>
      </c>
      <c r="AK2944" s="3">
        <f>IF(AF2944&lt;=450,AthetaR120_0,IF(AF2944&gt;=650,AthetaR120_2,(IF(AF2944&lt;=550,AthetaR120_0+(AthetaR120_1-AthetaR120_0)/100*(AF2944-450),AthetaR120_1+(AthetaR120_2-AthetaR120_1)/100*(AF2944-450)))))</f>
        <v>1.54</v>
      </c>
      <c r="AL2944" s="24">
        <f t="shared" si="1425"/>
        <v>904.19266046867665</v>
      </c>
      <c r="AM2944" s="14">
        <f t="shared" si="1426"/>
        <v>697.00527057110787</v>
      </c>
    </row>
    <row r="2945" spans="2:39" x14ac:dyDescent="0.25">
      <c r="B2945" s="3">
        <f t="shared" si="1409"/>
        <v>14635</v>
      </c>
      <c r="C2945" s="14">
        <f t="shared" si="1410"/>
        <v>243.91666666666666</v>
      </c>
      <c r="D2945" s="11">
        <f t="shared" si="1411"/>
        <v>1155.2411194113627</v>
      </c>
      <c r="E2945" s="11">
        <f t="shared" si="1397"/>
        <v>1072.0194380996134</v>
      </c>
      <c r="F2945" s="11">
        <f t="shared" si="1412"/>
        <v>592.17152748169838</v>
      </c>
      <c r="G2945" s="11">
        <f t="shared" si="1398"/>
        <v>904.38668987785582</v>
      </c>
      <c r="H2945" s="11">
        <f t="shared" si="1399"/>
        <v>734.79807906329324</v>
      </c>
      <c r="I2945" s="24">
        <f t="shared" si="1413"/>
        <v>592.17152748169838</v>
      </c>
      <c r="J2945" s="12">
        <f t="shared" si="1400"/>
        <v>0.1539112213066291</v>
      </c>
      <c r="K2945" s="24">
        <f t="shared" si="1401"/>
        <v>751.11544538450141</v>
      </c>
      <c r="L2945" s="12">
        <f t="shared" si="1414"/>
        <v>0.1300100069405388</v>
      </c>
      <c r="M2945" s="24">
        <f t="shared" si="1415"/>
        <v>904.38668987785582</v>
      </c>
      <c r="N2945" s="12">
        <f t="shared" si="1402"/>
        <v>0.59284664380205787</v>
      </c>
      <c r="O2945" s="24">
        <f t="shared" si="1403"/>
        <v>650</v>
      </c>
      <c r="P2945" s="12">
        <f t="shared" si="1416"/>
        <v>0.19391826387023123</v>
      </c>
      <c r="Q2945" s="24">
        <f t="shared" si="1417"/>
        <v>734.79807906329324</v>
      </c>
      <c r="R2945" s="12">
        <f t="shared" si="1404"/>
        <v>4.4839579450079131E-2</v>
      </c>
      <c r="S2945" s="24">
        <f t="shared" si="1405"/>
        <v>4726.6873989127398</v>
      </c>
      <c r="T2945" s="12">
        <f t="shared" si="1418"/>
        <v>2.9244188929080428E-2</v>
      </c>
      <c r="W2945" s="24">
        <f t="shared" si="1419"/>
        <v>1014.2246275579649</v>
      </c>
      <c r="X2945" s="24">
        <f t="shared" si="1420"/>
        <v>650</v>
      </c>
      <c r="Y2945" s="13">
        <f t="shared" si="1406"/>
        <v>0.27575343877699288</v>
      </c>
      <c r="Z2945" s="24">
        <f t="shared" si="1407"/>
        <v>1444.8702635412105</v>
      </c>
      <c r="AA2945" s="24">
        <f t="shared" si="1408"/>
        <v>14649.60013516867</v>
      </c>
      <c r="AB2945" s="24">
        <f t="shared" si="1421"/>
        <v>904.38668987785582</v>
      </c>
      <c r="AC2945" s="24">
        <f t="shared" si="1422"/>
        <v>734.79807906329324</v>
      </c>
      <c r="AE2945" s="14">
        <f t="shared" si="1423"/>
        <v>243.91666666666666</v>
      </c>
      <c r="AF2945" s="24">
        <f t="shared" si="1427"/>
        <v>500</v>
      </c>
      <c r="AG2945" s="3">
        <f t="shared" si="1424"/>
        <v>-1</v>
      </c>
      <c r="AH2945" s="3">
        <f>IF(AC2945&lt;=450,AthetaR30_0,IF(AC2945&gt;=650,AthetaR30_2,(IF(AC2945&lt;=550,AthetaR30_0+(AthetaR30_1-AthetaR30_0)/100*(AC2945-450),AthetaR30_1+(AthetaR30_2-AthetaR30_1)/100*(AC2945-450)))))</f>
        <v>0</v>
      </c>
      <c r="AI2945" s="3">
        <f>IF(AD2945&lt;=450,AthetaR60_0,IF(AD2945&gt;=650,AthetaR60_2,(IF(AD2945&lt;=550,AthetaR60_0+(AthetaR60_1-AthetaR60_0)/100*(AD2945-450),AthetaR60_1+(AthetaR60_2-AthetaR60_1)/100*(AD2945-450)))))</f>
        <v>0.5</v>
      </c>
      <c r="AJ2945" s="3">
        <f>IF(AE2945&lt;=450,AthetaR90_0,IF(AE2945&gt;=650,AthetaR90_2,(IF(AE2945&lt;=550,AthetaR90_0+(AthetaR90_1-AthetaR90_0)/100*(AE2945-450),AthetaR90_1+(AthetaR90_2-AthetaR90_1)/100*(AE2945-450)))))</f>
        <v>1.3</v>
      </c>
      <c r="AK2945" s="3">
        <f>IF(AF2945&lt;=450,AthetaR120_0,IF(AF2945&gt;=650,AthetaR120_2,(IF(AF2945&lt;=550,AthetaR120_0+(AthetaR120_1-AthetaR120_0)/100*(AF2945-450),AthetaR120_1+(AthetaR120_2-AthetaR120_1)/100*(AF2945-450)))))</f>
        <v>1.54</v>
      </c>
      <c r="AL2945" s="24">
        <f t="shared" si="1425"/>
        <v>904.38668987785582</v>
      </c>
      <c r="AM2945" s="14">
        <f t="shared" si="1426"/>
        <v>697.01295220963016</v>
      </c>
    </row>
    <row r="2946" spans="2:39" x14ac:dyDescent="0.25">
      <c r="B2946" s="3">
        <f t="shared" si="1409"/>
        <v>14640</v>
      </c>
      <c r="C2946" s="14">
        <f t="shared" si="1410"/>
        <v>244</v>
      </c>
      <c r="D2946" s="11">
        <f t="shared" si="1411"/>
        <v>1155.2922739343096</v>
      </c>
      <c r="E2946" s="11">
        <f t="shared" si="1397"/>
        <v>1072.2332364482654</v>
      </c>
      <c r="F2946" s="11">
        <f t="shared" si="1412"/>
        <v>592.30153748863893</v>
      </c>
      <c r="G2946" s="11">
        <f t="shared" si="1398"/>
        <v>904.58060814172609</v>
      </c>
      <c r="H2946" s="11">
        <f t="shared" si="1399"/>
        <v>734.8273232522223</v>
      </c>
      <c r="I2946" s="24">
        <f t="shared" si="1413"/>
        <v>592.30153748863893</v>
      </c>
      <c r="J2946" s="12">
        <f t="shared" si="1400"/>
        <v>0.15388173083085535</v>
      </c>
      <c r="K2946" s="24">
        <f t="shared" si="1401"/>
        <v>751.25939198378774</v>
      </c>
      <c r="L2946" s="12">
        <f t="shared" si="1414"/>
        <v>0.12996827589385176</v>
      </c>
      <c r="M2946" s="24">
        <f t="shared" si="1415"/>
        <v>904.58060814172609</v>
      </c>
      <c r="N2946" s="12">
        <f t="shared" si="1402"/>
        <v>0.59284664380205787</v>
      </c>
      <c r="O2946" s="24">
        <f t="shared" si="1403"/>
        <v>650</v>
      </c>
      <c r="P2946" s="12">
        <f t="shared" si="1416"/>
        <v>0.19380719141261379</v>
      </c>
      <c r="Q2946" s="24">
        <f t="shared" si="1417"/>
        <v>734.8273232522223</v>
      </c>
      <c r="R2946" s="12">
        <f t="shared" si="1404"/>
        <v>4.4487295838577648E-2</v>
      </c>
      <c r="S2946" s="24">
        <f t="shared" si="1405"/>
        <v>4764.1168374960489</v>
      </c>
      <c r="T2946" s="12">
        <f t="shared" si="1418"/>
        <v>2.9019420725874108E-2</v>
      </c>
      <c r="W2946" s="24">
        <f t="shared" si="1419"/>
        <v>1014.5003809967419</v>
      </c>
      <c r="X2946" s="24">
        <f t="shared" si="1420"/>
        <v>650</v>
      </c>
      <c r="Y2946" s="13">
        <f t="shared" si="1406"/>
        <v>0.27559745137718988</v>
      </c>
      <c r="Z2946" s="24">
        <f t="shared" si="1407"/>
        <v>1443.3213862880875</v>
      </c>
      <c r="AA2946" s="24">
        <f t="shared" si="1408"/>
        <v>14642.044739416764</v>
      </c>
      <c r="AB2946" s="24">
        <f t="shared" si="1421"/>
        <v>904.58060814172609</v>
      </c>
      <c r="AC2946" s="24">
        <f t="shared" si="1422"/>
        <v>734.8273232522223</v>
      </c>
      <c r="AE2946" s="14">
        <f t="shared" si="1423"/>
        <v>244</v>
      </c>
      <c r="AF2946" s="24">
        <f t="shared" si="1427"/>
        <v>500</v>
      </c>
      <c r="AG2946" s="3">
        <f t="shared" si="1424"/>
        <v>-1</v>
      </c>
      <c r="AH2946" s="3">
        <f>IF(AC2946&lt;=450,AthetaR30_0,IF(AC2946&gt;=650,AthetaR30_2,(IF(AC2946&lt;=550,AthetaR30_0+(AthetaR30_1-AthetaR30_0)/100*(AC2946-450),AthetaR30_1+(AthetaR30_2-AthetaR30_1)/100*(AC2946-450)))))</f>
        <v>0</v>
      </c>
      <c r="AI2946" s="3">
        <f>IF(AD2946&lt;=450,AthetaR60_0,IF(AD2946&gt;=650,AthetaR60_2,(IF(AD2946&lt;=550,AthetaR60_0+(AthetaR60_1-AthetaR60_0)/100*(AD2946-450),AthetaR60_1+(AthetaR60_2-AthetaR60_1)/100*(AD2946-450)))))</f>
        <v>0.5</v>
      </c>
      <c r="AJ2946" s="3">
        <f>IF(AE2946&lt;=450,AthetaR90_0,IF(AE2946&gt;=650,AthetaR90_2,(IF(AE2946&lt;=550,AthetaR90_0+(AthetaR90_1-AthetaR90_0)/100*(AE2946-450),AthetaR90_1+(AthetaR90_2-AthetaR90_1)/100*(AE2946-450)))))</f>
        <v>1.3</v>
      </c>
      <c r="AK2946" s="3">
        <f>IF(AF2946&lt;=450,AthetaR120_0,IF(AF2946&gt;=650,AthetaR120_2,(IF(AF2946&lt;=550,AthetaR120_0+(AthetaR120_1-AthetaR120_0)/100*(AF2946-450),AthetaR120_1+(AthetaR120_2-AthetaR120_1)/100*(AF2946-450)))))</f>
        <v>1.54</v>
      </c>
      <c r="AL2946" s="24">
        <f t="shared" si="1425"/>
        <v>904.58060814172609</v>
      </c>
      <c r="AM2946" s="14">
        <f t="shared" si="1426"/>
        <v>697.02042947421387</v>
      </c>
    </row>
    <row r="2947" spans="2:39" x14ac:dyDescent="0.25">
      <c r="B2947" s="3">
        <f t="shared" si="1409"/>
        <v>14645</v>
      </c>
      <c r="C2947" s="14">
        <f t="shared" si="1410"/>
        <v>244.08333333333334</v>
      </c>
      <c r="D2947" s="11">
        <f t="shared" si="1411"/>
        <v>1155.3434109983748</v>
      </c>
      <c r="E2947" s="11">
        <f t="shared" si="1397"/>
        <v>1072.4470347969177</v>
      </c>
      <c r="F2947" s="11">
        <f t="shared" si="1412"/>
        <v>592.43150576453274</v>
      </c>
      <c r="G2947" s="11">
        <f t="shared" si="1398"/>
        <v>904.77441533313868</v>
      </c>
      <c r="H2947" s="11">
        <f t="shared" si="1399"/>
        <v>734.85634267294813</v>
      </c>
      <c r="I2947" s="24">
        <f t="shared" si="1413"/>
        <v>592.43150576453274</v>
      </c>
      <c r="J2947" s="12">
        <f t="shared" si="1400"/>
        <v>0.15385224551550222</v>
      </c>
      <c r="K2947" s="24">
        <f t="shared" si="1401"/>
        <v>751.40336856346266</v>
      </c>
      <c r="L2947" s="12">
        <f t="shared" si="1414"/>
        <v>0.12992656056916035</v>
      </c>
      <c r="M2947" s="24">
        <f t="shared" si="1415"/>
        <v>904.77441533313868</v>
      </c>
      <c r="N2947" s="12">
        <f t="shared" si="1402"/>
        <v>0.59284664380205787</v>
      </c>
      <c r="O2947" s="24">
        <f t="shared" si="1403"/>
        <v>650</v>
      </c>
      <c r="P2947" s="12">
        <f t="shared" si="1416"/>
        <v>0.1936961917591416</v>
      </c>
      <c r="Q2947" s="24">
        <f t="shared" si="1417"/>
        <v>734.85634267294813</v>
      </c>
      <c r="R2947" s="12">
        <f t="shared" si="1404"/>
        <v>4.413682125911441E-2</v>
      </c>
      <c r="S2947" s="24">
        <f t="shared" si="1405"/>
        <v>4801.9469711011134</v>
      </c>
      <c r="T2947" s="12">
        <f t="shared" si="1418"/>
        <v>2.87957518596796E-2</v>
      </c>
      <c r="W2947" s="24">
        <f t="shared" si="1419"/>
        <v>1014.7759784481191</v>
      </c>
      <c r="X2947" s="24">
        <f t="shared" si="1420"/>
        <v>650</v>
      </c>
      <c r="Y2947" s="13">
        <f t="shared" si="1406"/>
        <v>0.27544191758400355</v>
      </c>
      <c r="Z2947" s="24">
        <f t="shared" si="1407"/>
        <v>1441.7764087199657</v>
      </c>
      <c r="AA2947" s="24">
        <f t="shared" si="1408"/>
        <v>14634.511918928989</v>
      </c>
      <c r="AB2947" s="24">
        <f t="shared" si="1421"/>
        <v>904.77441533313868</v>
      </c>
      <c r="AC2947" s="24">
        <f t="shared" si="1422"/>
        <v>734.85634267294813</v>
      </c>
      <c r="AE2947" s="14">
        <f t="shared" si="1423"/>
        <v>244.08333333333334</v>
      </c>
      <c r="AF2947" s="24">
        <f t="shared" si="1427"/>
        <v>500</v>
      </c>
      <c r="AG2947" s="3">
        <f t="shared" si="1424"/>
        <v>-1</v>
      </c>
      <c r="AH2947" s="3">
        <f>IF(AC2947&lt;=450,AthetaR30_0,IF(AC2947&gt;=650,AthetaR30_2,(IF(AC2947&lt;=550,AthetaR30_0+(AthetaR30_1-AthetaR30_0)/100*(AC2947-450),AthetaR30_1+(AthetaR30_2-AthetaR30_1)/100*(AC2947-450)))))</f>
        <v>0</v>
      </c>
      <c r="AI2947" s="3">
        <f>IF(AD2947&lt;=450,AthetaR60_0,IF(AD2947&gt;=650,AthetaR60_2,(IF(AD2947&lt;=550,AthetaR60_0+(AthetaR60_1-AthetaR60_0)/100*(AD2947-450),AthetaR60_1+(AthetaR60_2-AthetaR60_1)/100*(AD2947-450)))))</f>
        <v>0.5</v>
      </c>
      <c r="AJ2947" s="3">
        <f>IF(AE2947&lt;=450,AthetaR90_0,IF(AE2947&gt;=650,AthetaR90_2,(IF(AE2947&lt;=550,AthetaR90_0+(AthetaR90_1-AthetaR90_0)/100*(AE2947-450),AthetaR90_1+(AthetaR90_2-AthetaR90_1)/100*(AE2947-450)))))</f>
        <v>1.3</v>
      </c>
      <c r="AK2947" s="3">
        <f>IF(AF2947&lt;=450,AthetaR120_0,IF(AF2947&gt;=650,AthetaR120_2,(IF(AF2947&lt;=550,AthetaR120_0+(AthetaR120_1-AthetaR120_0)/100*(AF2947-450),AthetaR120_1+(AthetaR120_2-AthetaR120_1)/100*(AF2947-450)))))</f>
        <v>1.54</v>
      </c>
      <c r="AL2947" s="24">
        <f t="shared" si="1425"/>
        <v>904.77441533313868</v>
      </c>
      <c r="AM2947" s="14">
        <f t="shared" si="1426"/>
        <v>697.02770339112089</v>
      </c>
    </row>
    <row r="2948" spans="2:39" x14ac:dyDescent="0.25">
      <c r="B2948" s="3">
        <f t="shared" si="1409"/>
        <v>14650</v>
      </c>
      <c r="C2948" s="14">
        <f t="shared" si="1410"/>
        <v>244.16666666666666</v>
      </c>
      <c r="D2948" s="11">
        <f t="shared" si="1411"/>
        <v>1155.3945306154712</v>
      </c>
      <c r="E2948" s="11">
        <f t="shared" si="1397"/>
        <v>1072.6608331455695</v>
      </c>
      <c r="F2948" s="11">
        <f t="shared" si="1412"/>
        <v>592.56143232510192</v>
      </c>
      <c r="G2948" s="11">
        <f t="shared" si="1398"/>
        <v>904.96811152489784</v>
      </c>
      <c r="H2948" s="11">
        <f t="shared" si="1399"/>
        <v>734.88513842480779</v>
      </c>
      <c r="I2948" s="24">
        <f t="shared" si="1413"/>
        <v>592.56143232510192</v>
      </c>
      <c r="J2948" s="12">
        <f t="shared" si="1400"/>
        <v>0.15382276536660036</v>
      </c>
      <c r="K2948" s="24">
        <f t="shared" si="1401"/>
        <v>751.54737509681172</v>
      </c>
      <c r="L2948" s="12">
        <f t="shared" si="1414"/>
        <v>0.12988486096633231</v>
      </c>
      <c r="M2948" s="24">
        <f t="shared" si="1415"/>
        <v>904.96811152489784</v>
      </c>
      <c r="N2948" s="12">
        <f t="shared" si="1402"/>
        <v>0.59284664380205787</v>
      </c>
      <c r="O2948" s="24">
        <f t="shared" si="1403"/>
        <v>650</v>
      </c>
      <c r="P2948" s="12">
        <f t="shared" si="1416"/>
        <v>0.1935852648627768</v>
      </c>
      <c r="Q2948" s="24">
        <f t="shared" si="1417"/>
        <v>734.88513842480779</v>
      </c>
      <c r="R2948" s="12">
        <f t="shared" si="1404"/>
        <v>4.3788159780677849E-2</v>
      </c>
      <c r="S2948" s="24">
        <f t="shared" si="1405"/>
        <v>4840.182282626055</v>
      </c>
      <c r="T2948" s="12">
        <f t="shared" si="1418"/>
        <v>2.8573185516918016E-2</v>
      </c>
      <c r="W2948" s="24">
        <f t="shared" si="1419"/>
        <v>1015.0514203657031</v>
      </c>
      <c r="X2948" s="24">
        <f t="shared" si="1420"/>
        <v>650</v>
      </c>
      <c r="Y2948" s="13">
        <f t="shared" si="1406"/>
        <v>0.2752868364211577</v>
      </c>
      <c r="Z2948" s="24">
        <f t="shared" si="1407"/>
        <v>1440.2353194966622</v>
      </c>
      <c r="AA2948" s="24">
        <f t="shared" si="1408"/>
        <v>14627.001628064741</v>
      </c>
      <c r="AB2948" s="24">
        <f t="shared" si="1421"/>
        <v>904.96811152489784</v>
      </c>
      <c r="AC2948" s="24">
        <f t="shared" si="1422"/>
        <v>734.88513842480779</v>
      </c>
      <c r="AE2948" s="14">
        <f t="shared" si="1423"/>
        <v>244.16666666666666</v>
      </c>
      <c r="AF2948" s="24">
        <f t="shared" si="1427"/>
        <v>500</v>
      </c>
      <c r="AG2948" s="3">
        <f t="shared" si="1424"/>
        <v>-1</v>
      </c>
      <c r="AH2948" s="3">
        <f>IF(AC2948&lt;=450,AthetaR30_0,IF(AC2948&gt;=650,AthetaR30_2,(IF(AC2948&lt;=550,AthetaR30_0+(AthetaR30_1-AthetaR30_0)/100*(AC2948-450),AthetaR30_1+(AthetaR30_2-AthetaR30_1)/100*(AC2948-450)))))</f>
        <v>0</v>
      </c>
      <c r="AI2948" s="3">
        <f>IF(AD2948&lt;=450,AthetaR60_0,IF(AD2948&gt;=650,AthetaR60_2,(IF(AD2948&lt;=550,AthetaR60_0+(AthetaR60_1-AthetaR60_0)/100*(AD2948-450),AthetaR60_1+(AthetaR60_2-AthetaR60_1)/100*(AD2948-450)))))</f>
        <v>0.5</v>
      </c>
      <c r="AJ2948" s="3">
        <f>IF(AE2948&lt;=450,AthetaR90_0,IF(AE2948&gt;=650,AthetaR90_2,(IF(AE2948&lt;=550,AthetaR90_0+(AthetaR90_1-AthetaR90_0)/100*(AE2948-450),AthetaR90_1+(AthetaR90_2-AthetaR90_1)/100*(AE2948-450)))))</f>
        <v>1.3</v>
      </c>
      <c r="AK2948" s="3">
        <f>IF(AF2948&lt;=450,AthetaR120_0,IF(AF2948&gt;=650,AthetaR120_2,(IF(AF2948&lt;=550,AthetaR120_0+(AthetaR120_1-AthetaR120_0)/100*(AF2948-450),AthetaR120_1+(AthetaR120_2-AthetaR120_1)/100*(AF2948-450)))))</f>
        <v>1.54</v>
      </c>
      <c r="AL2948" s="24">
        <f t="shared" si="1425"/>
        <v>904.96811152489784</v>
      </c>
      <c r="AM2948" s="14">
        <f t="shared" si="1426"/>
        <v>697.03477498967345</v>
      </c>
    </row>
    <row r="2949" spans="2:39" x14ac:dyDescent="0.25">
      <c r="B2949" s="3">
        <f t="shared" si="1409"/>
        <v>14655</v>
      </c>
      <c r="C2949" s="14">
        <f t="shared" si="1410"/>
        <v>244.25</v>
      </c>
      <c r="D2949" s="11">
        <f t="shared" si="1411"/>
        <v>1155.4456327975006</v>
      </c>
      <c r="E2949" s="11">
        <f t="shared" si="1397"/>
        <v>1072.8746314942218</v>
      </c>
      <c r="F2949" s="11">
        <f t="shared" si="1412"/>
        <v>592.6913171860682</v>
      </c>
      <c r="G2949" s="11">
        <f t="shared" si="1398"/>
        <v>905.16169678976064</v>
      </c>
      <c r="H2949" s="11">
        <f t="shared" si="1399"/>
        <v>734.91371161032475</v>
      </c>
      <c r="I2949" s="24">
        <f t="shared" si="1413"/>
        <v>592.6913171860682</v>
      </c>
      <c r="J2949" s="12">
        <f t="shared" si="1400"/>
        <v>0.15379329039016965</v>
      </c>
      <c r="K2949" s="24">
        <f t="shared" si="1401"/>
        <v>751.69141155712373</v>
      </c>
      <c r="L2949" s="12">
        <f t="shared" si="1414"/>
        <v>0.12984317708519855</v>
      </c>
      <c r="M2949" s="24">
        <f t="shared" si="1415"/>
        <v>905.16169678976064</v>
      </c>
      <c r="N2949" s="12">
        <f t="shared" si="1402"/>
        <v>0.59284664380205787</v>
      </c>
      <c r="O2949" s="24">
        <f t="shared" si="1403"/>
        <v>650</v>
      </c>
      <c r="P2949" s="12">
        <f t="shared" si="1416"/>
        <v>0.19347441067641241</v>
      </c>
      <c r="Q2949" s="24">
        <f t="shared" si="1417"/>
        <v>734.91371161032475</v>
      </c>
      <c r="R2949" s="12">
        <f t="shared" si="1404"/>
        <v>4.3441315278726966E-2</v>
      </c>
      <c r="S2949" s="24">
        <f t="shared" si="1405"/>
        <v>4878.8273052824243</v>
      </c>
      <c r="T2949" s="12">
        <f t="shared" si="1418"/>
        <v>2.83517247644549E-2</v>
      </c>
      <c r="W2949" s="24">
        <f t="shared" si="1419"/>
        <v>1015.3267072021242</v>
      </c>
      <c r="X2949" s="24">
        <f t="shared" si="1420"/>
        <v>650</v>
      </c>
      <c r="Y2949" s="13">
        <f t="shared" si="1406"/>
        <v>0.27513220691235524</v>
      </c>
      <c r="Z2949" s="24">
        <f t="shared" si="1407"/>
        <v>1438.6981073024401</v>
      </c>
      <c r="AA2949" s="24">
        <f t="shared" si="1408"/>
        <v>14619.513821157747</v>
      </c>
      <c r="AB2949" s="24">
        <f t="shared" si="1421"/>
        <v>905.16169678976064</v>
      </c>
      <c r="AC2949" s="24">
        <f t="shared" si="1422"/>
        <v>734.91371161032475</v>
      </c>
      <c r="AE2949" s="14">
        <f t="shared" si="1423"/>
        <v>244.25</v>
      </c>
      <c r="AF2949" s="24">
        <f t="shared" si="1427"/>
        <v>500</v>
      </c>
      <c r="AG2949" s="3">
        <f t="shared" si="1424"/>
        <v>-1</v>
      </c>
      <c r="AH2949" s="3">
        <f>IF(AC2949&lt;=450,AthetaR30_0,IF(AC2949&gt;=650,AthetaR30_2,(IF(AC2949&lt;=550,AthetaR30_0+(AthetaR30_1-AthetaR30_0)/100*(AC2949-450),AthetaR30_1+(AthetaR30_2-AthetaR30_1)/100*(AC2949-450)))))</f>
        <v>0</v>
      </c>
      <c r="AI2949" s="3">
        <f>IF(AD2949&lt;=450,AthetaR60_0,IF(AD2949&gt;=650,AthetaR60_2,(IF(AD2949&lt;=550,AthetaR60_0+(AthetaR60_1-AthetaR60_0)/100*(AD2949-450),AthetaR60_1+(AthetaR60_2-AthetaR60_1)/100*(AD2949-450)))))</f>
        <v>0.5</v>
      </c>
      <c r="AJ2949" s="3">
        <f>IF(AE2949&lt;=450,AthetaR90_0,IF(AE2949&gt;=650,AthetaR90_2,(IF(AE2949&lt;=550,AthetaR90_0+(AthetaR90_1-AthetaR90_0)/100*(AE2949-450),AthetaR90_1+(AthetaR90_2-AthetaR90_1)/100*(AE2949-450)))))</f>
        <v>1.3</v>
      </c>
      <c r="AK2949" s="3">
        <f>IF(AF2949&lt;=450,AthetaR120_0,IF(AF2949&gt;=650,AthetaR120_2,(IF(AF2949&lt;=550,AthetaR120_0+(AthetaR120_1-AthetaR120_0)/100*(AF2949-450),AthetaR120_1+(AthetaR120_2-AthetaR120_1)/100*(AF2949-450)))))</f>
        <v>1.54</v>
      </c>
      <c r="AL2949" s="24">
        <f t="shared" si="1425"/>
        <v>905.16169678976064</v>
      </c>
      <c r="AM2949" s="14">
        <f t="shared" si="1426"/>
        <v>697.04164530214075</v>
      </c>
    </row>
    <row r="2950" spans="2:39" x14ac:dyDescent="0.25">
      <c r="B2950" s="3">
        <f t="shared" si="1409"/>
        <v>14660</v>
      </c>
      <c r="C2950" s="14">
        <f t="shared" si="1410"/>
        <v>244.33333333333334</v>
      </c>
      <c r="D2950" s="11">
        <f t="shared" si="1411"/>
        <v>1155.4967175563506</v>
      </c>
      <c r="E2950" s="11">
        <f t="shared" si="1397"/>
        <v>1073.0884298428737</v>
      </c>
      <c r="F2950" s="11">
        <f t="shared" si="1412"/>
        <v>592.82116036315335</v>
      </c>
      <c r="G2950" s="11">
        <f t="shared" si="1398"/>
        <v>905.3551712004371</v>
      </c>
      <c r="H2950" s="11">
        <f t="shared" si="1399"/>
        <v>734.94206333508919</v>
      </c>
      <c r="I2950" s="24">
        <f t="shared" si="1413"/>
        <v>592.82116036315335</v>
      </c>
      <c r="J2950" s="12">
        <f t="shared" si="1400"/>
        <v>0.15376382059221919</v>
      </c>
      <c r="K2950" s="24">
        <f t="shared" si="1401"/>
        <v>751.83547791769138</v>
      </c>
      <c r="L2950" s="12">
        <f t="shared" si="1414"/>
        <v>0.12980150892561573</v>
      </c>
      <c r="M2950" s="24">
        <f t="shared" si="1415"/>
        <v>905.3551712004371</v>
      </c>
      <c r="N2950" s="12">
        <f t="shared" si="1402"/>
        <v>0.59284664380205787</v>
      </c>
      <c r="O2950" s="24">
        <f t="shared" si="1403"/>
        <v>650</v>
      </c>
      <c r="P2950" s="12">
        <f t="shared" si="1416"/>
        <v>0.19336362915312028</v>
      </c>
      <c r="Q2950" s="24">
        <f t="shared" si="1417"/>
        <v>734.94206333508919</v>
      </c>
      <c r="R2950" s="12">
        <f t="shared" si="1404"/>
        <v>4.3096291435673416E-2</v>
      </c>
      <c r="S2950" s="24">
        <f t="shared" si="1405"/>
        <v>4917.8866231584343</v>
      </c>
      <c r="T2950" s="12">
        <f t="shared" si="1418"/>
        <v>2.8131372549717776E-2</v>
      </c>
      <c r="W2950" s="24">
        <f t="shared" si="1419"/>
        <v>1015.6018394090365</v>
      </c>
      <c r="X2950" s="24">
        <f t="shared" si="1420"/>
        <v>650</v>
      </c>
      <c r="Y2950" s="13">
        <f t="shared" si="1406"/>
        <v>0.2749780280812742</v>
      </c>
      <c r="Z2950" s="24">
        <f t="shared" si="1407"/>
        <v>1437.1647608459284</v>
      </c>
      <c r="AA2950" s="24">
        <f t="shared" si="1408"/>
        <v>14612.048452515921</v>
      </c>
      <c r="AB2950" s="24">
        <f t="shared" si="1421"/>
        <v>905.3551712004371</v>
      </c>
      <c r="AC2950" s="24">
        <f t="shared" si="1422"/>
        <v>734.94206333508919</v>
      </c>
      <c r="AE2950" s="14">
        <f t="shared" si="1423"/>
        <v>244.33333333333334</v>
      </c>
      <c r="AF2950" s="24">
        <f t="shared" si="1427"/>
        <v>500</v>
      </c>
      <c r="AG2950" s="3">
        <f t="shared" si="1424"/>
        <v>-1</v>
      </c>
      <c r="AH2950" s="3">
        <f>IF(AC2950&lt;=450,AthetaR30_0,IF(AC2950&gt;=650,AthetaR30_2,(IF(AC2950&lt;=550,AthetaR30_0+(AthetaR30_1-AthetaR30_0)/100*(AC2950-450),AthetaR30_1+(AthetaR30_2-AthetaR30_1)/100*(AC2950-450)))))</f>
        <v>0</v>
      </c>
      <c r="AI2950" s="3">
        <f>IF(AD2950&lt;=450,AthetaR60_0,IF(AD2950&gt;=650,AthetaR60_2,(IF(AD2950&lt;=550,AthetaR60_0+(AthetaR60_1-AthetaR60_0)/100*(AD2950-450),AthetaR60_1+(AthetaR60_2-AthetaR60_1)/100*(AD2950-450)))))</f>
        <v>0.5</v>
      </c>
      <c r="AJ2950" s="3">
        <f>IF(AE2950&lt;=450,AthetaR90_0,IF(AE2950&gt;=650,AthetaR90_2,(IF(AE2950&lt;=550,AthetaR90_0+(AthetaR90_1-AthetaR90_0)/100*(AE2950-450),AthetaR90_1+(AthetaR90_2-AthetaR90_1)/100*(AE2950-450)))))</f>
        <v>1.3</v>
      </c>
      <c r="AK2950" s="3">
        <f>IF(AF2950&lt;=450,AthetaR120_0,IF(AF2950&gt;=650,AthetaR120_2,(IF(AF2950&lt;=550,AthetaR120_0+(AthetaR120_1-AthetaR120_0)/100*(AF2950-450),AthetaR120_1+(AthetaR120_2-AthetaR120_1)/100*(AF2950-450)))))</f>
        <v>1.54</v>
      </c>
      <c r="AL2950" s="24">
        <f t="shared" si="1425"/>
        <v>905.3551712004371</v>
      </c>
      <c r="AM2950" s="14">
        <f t="shared" si="1426"/>
        <v>697.04831536362474</v>
      </c>
    </row>
    <row r="2951" spans="2:39" x14ac:dyDescent="0.25">
      <c r="B2951" s="3">
        <f t="shared" si="1409"/>
        <v>14665</v>
      </c>
      <c r="C2951" s="14">
        <f t="shared" si="1410"/>
        <v>244.41666666666666</v>
      </c>
      <c r="D2951" s="11">
        <f t="shared" si="1411"/>
        <v>1155.5477849038991</v>
      </c>
      <c r="E2951" s="11">
        <f t="shared" si="1397"/>
        <v>1073.302228191526</v>
      </c>
      <c r="F2951" s="11">
        <f t="shared" si="1412"/>
        <v>592.95096187207901</v>
      </c>
      <c r="G2951" s="11">
        <f t="shared" si="1398"/>
        <v>905.54853482959027</v>
      </c>
      <c r="H2951" s="11">
        <f t="shared" si="1399"/>
        <v>734.97019470763894</v>
      </c>
      <c r="I2951" s="24">
        <f t="shared" si="1413"/>
        <v>592.95096187207901</v>
      </c>
      <c r="J2951" s="12">
        <f t="shared" si="1400"/>
        <v>0.15373435597874704</v>
      </c>
      <c r="K2951" s="24">
        <f t="shared" si="1401"/>
        <v>751.9795741518119</v>
      </c>
      <c r="L2951" s="12">
        <f t="shared" si="1414"/>
        <v>0.12975985648736851</v>
      </c>
      <c r="M2951" s="24">
        <f t="shared" si="1415"/>
        <v>905.54853482959027</v>
      </c>
      <c r="N2951" s="12">
        <f t="shared" si="1402"/>
        <v>0.59284664380205787</v>
      </c>
      <c r="O2951" s="24">
        <f t="shared" si="1403"/>
        <v>650</v>
      </c>
      <c r="P2951" s="12">
        <f t="shared" si="1416"/>
        <v>0.19325292024576524</v>
      </c>
      <c r="Q2951" s="24">
        <f t="shared" si="1417"/>
        <v>734.97019470763894</v>
      </c>
      <c r="R2951" s="12">
        <f t="shared" si="1404"/>
        <v>4.2753091741405645E-2</v>
      </c>
      <c r="S2951" s="24">
        <f t="shared" si="1405"/>
        <v>4957.364871789443</v>
      </c>
      <c r="T2951" s="12">
        <f t="shared" si="1418"/>
        <v>2.79121317007964E-2</v>
      </c>
      <c r="W2951" s="24">
        <f t="shared" si="1419"/>
        <v>1015.8768174371178</v>
      </c>
      <c r="X2951" s="24">
        <f t="shared" si="1420"/>
        <v>650</v>
      </c>
      <c r="Y2951" s="13">
        <f t="shared" si="1406"/>
        <v>0.27482429895159738</v>
      </c>
      <c r="Z2951" s="24">
        <f t="shared" si="1407"/>
        <v>1435.6352688602044</v>
      </c>
      <c r="AA2951" s="24">
        <f t="shared" si="1408"/>
        <v>14604.605476423001</v>
      </c>
      <c r="AB2951" s="24">
        <f t="shared" si="1421"/>
        <v>905.54853482959027</v>
      </c>
      <c r="AC2951" s="24">
        <f t="shared" si="1422"/>
        <v>734.97019470763894</v>
      </c>
      <c r="AE2951" s="14">
        <f t="shared" si="1423"/>
        <v>244.41666666666666</v>
      </c>
      <c r="AF2951" s="24">
        <f t="shared" si="1427"/>
        <v>500</v>
      </c>
      <c r="AG2951" s="3">
        <f t="shared" si="1424"/>
        <v>-1</v>
      </c>
      <c r="AH2951" s="3">
        <f>IF(AC2951&lt;=450,AthetaR30_0,IF(AC2951&gt;=650,AthetaR30_2,(IF(AC2951&lt;=550,AthetaR30_0+(AthetaR30_1-AthetaR30_0)/100*(AC2951-450),AthetaR30_1+(AthetaR30_2-AthetaR30_1)/100*(AC2951-450)))))</f>
        <v>0</v>
      </c>
      <c r="AI2951" s="3">
        <f>IF(AD2951&lt;=450,AthetaR60_0,IF(AD2951&gt;=650,AthetaR60_2,(IF(AD2951&lt;=550,AthetaR60_0+(AthetaR60_1-AthetaR60_0)/100*(AD2951-450),AthetaR60_1+(AthetaR60_2-AthetaR60_1)/100*(AD2951-450)))))</f>
        <v>0.5</v>
      </c>
      <c r="AJ2951" s="3">
        <f>IF(AE2951&lt;=450,AthetaR90_0,IF(AE2951&gt;=650,AthetaR90_2,(IF(AE2951&lt;=550,AthetaR90_0+(AthetaR90_1-AthetaR90_0)/100*(AE2951-450),AthetaR90_1+(AthetaR90_2-AthetaR90_1)/100*(AE2951-450)))))</f>
        <v>1.3</v>
      </c>
      <c r="AK2951" s="3">
        <f>IF(AF2951&lt;=450,AthetaR120_0,IF(AF2951&gt;=650,AthetaR120_2,(IF(AF2951&lt;=550,AthetaR120_0+(AthetaR120_1-AthetaR120_0)/100*(AF2951-450),AthetaR120_1+(AthetaR120_2-AthetaR120_1)/100*(AF2951-450)))))</f>
        <v>1.54</v>
      </c>
      <c r="AL2951" s="24">
        <f t="shared" si="1425"/>
        <v>905.54853482959027</v>
      </c>
      <c r="AM2951" s="14">
        <f t="shared" si="1426"/>
        <v>697.05478621194743</v>
      </c>
    </row>
    <row r="2952" spans="2:39" x14ac:dyDescent="0.25">
      <c r="B2952" s="3">
        <f t="shared" si="1409"/>
        <v>14670</v>
      </c>
      <c r="C2952" s="14">
        <f t="shared" si="1410"/>
        <v>244.5</v>
      </c>
      <c r="D2952" s="11">
        <f t="shared" si="1411"/>
        <v>1155.5988348520102</v>
      </c>
      <c r="E2952" s="11">
        <f t="shared" si="1397"/>
        <v>1073.5160265401778</v>
      </c>
      <c r="F2952" s="11">
        <f t="shared" si="1412"/>
        <v>593.08072172856635</v>
      </c>
      <c r="G2952" s="11">
        <f t="shared" si="1398"/>
        <v>905.74178774983602</v>
      </c>
      <c r="H2952" s="11">
        <f t="shared" si="1399"/>
        <v>734.9981068393397</v>
      </c>
      <c r="I2952" s="24">
        <f t="shared" si="1413"/>
        <v>593.08072172856635</v>
      </c>
      <c r="J2952" s="12">
        <f t="shared" si="1400"/>
        <v>0.15370489655574068</v>
      </c>
      <c r="K2952" s="24">
        <f t="shared" si="1401"/>
        <v>752.12370023278595</v>
      </c>
      <c r="L2952" s="12">
        <f t="shared" si="1414"/>
        <v>0.12971821977028533</v>
      </c>
      <c r="M2952" s="24">
        <f t="shared" si="1415"/>
        <v>905.74178774983602</v>
      </c>
      <c r="N2952" s="12">
        <f t="shared" si="1402"/>
        <v>0.59284664380205787</v>
      </c>
      <c r="O2952" s="24">
        <f t="shared" si="1403"/>
        <v>650</v>
      </c>
      <c r="P2952" s="12">
        <f t="shared" si="1416"/>
        <v>0.19314228390746058</v>
      </c>
      <c r="Q2952" s="24">
        <f t="shared" si="1417"/>
        <v>734.9981068393397</v>
      </c>
      <c r="R2952" s="12">
        <f t="shared" si="1404"/>
        <v>4.2411719493873505E-2</v>
      </c>
      <c r="S2952" s="24">
        <f t="shared" si="1405"/>
        <v>4997.2667387336514</v>
      </c>
      <c r="T2952" s="12">
        <f t="shared" si="1418"/>
        <v>2.7694004926642774E-2</v>
      </c>
      <c r="W2952" s="24">
        <f t="shared" si="1419"/>
        <v>1016.1516417360693</v>
      </c>
      <c r="X2952" s="24">
        <f t="shared" si="1420"/>
        <v>650</v>
      </c>
      <c r="Y2952" s="13">
        <f t="shared" si="1406"/>
        <v>0.2746710185470092</v>
      </c>
      <c r="Z2952" s="24">
        <f t="shared" si="1407"/>
        <v>1434.1096201027112</v>
      </c>
      <c r="AA2952" s="24">
        <f t="shared" si="1408"/>
        <v>14597.184847138456</v>
      </c>
      <c r="AB2952" s="24">
        <f t="shared" si="1421"/>
        <v>905.74178774983602</v>
      </c>
      <c r="AC2952" s="24">
        <f t="shared" si="1422"/>
        <v>734.9981068393397</v>
      </c>
      <c r="AE2952" s="14">
        <f t="shared" si="1423"/>
        <v>244.5</v>
      </c>
      <c r="AF2952" s="24">
        <f t="shared" si="1427"/>
        <v>500</v>
      </c>
      <c r="AG2952" s="3">
        <f t="shared" si="1424"/>
        <v>-1</v>
      </c>
      <c r="AH2952" s="3">
        <f>IF(AC2952&lt;=450,AthetaR30_0,IF(AC2952&gt;=650,AthetaR30_2,(IF(AC2952&lt;=550,AthetaR30_0+(AthetaR30_1-AthetaR30_0)/100*(AC2952-450),AthetaR30_1+(AthetaR30_2-AthetaR30_1)/100*(AC2952-450)))))</f>
        <v>0</v>
      </c>
      <c r="AI2952" s="3">
        <f>IF(AD2952&lt;=450,AthetaR60_0,IF(AD2952&gt;=650,AthetaR60_2,(IF(AD2952&lt;=550,AthetaR60_0+(AthetaR60_1-AthetaR60_0)/100*(AD2952-450),AthetaR60_1+(AthetaR60_2-AthetaR60_1)/100*(AD2952-450)))))</f>
        <v>0.5</v>
      </c>
      <c r="AJ2952" s="3">
        <f>IF(AE2952&lt;=450,AthetaR90_0,IF(AE2952&gt;=650,AthetaR90_2,(IF(AE2952&lt;=550,AthetaR90_0+(AthetaR90_1-AthetaR90_0)/100*(AE2952-450),AthetaR90_1+(AthetaR90_2-AthetaR90_1)/100*(AE2952-450)))))</f>
        <v>1.3</v>
      </c>
      <c r="AK2952" s="3">
        <f>IF(AF2952&lt;=450,AthetaR120_0,IF(AF2952&gt;=650,AthetaR120_2,(IF(AF2952&lt;=550,AthetaR120_0+(AthetaR120_1-AthetaR120_0)/100*(AF2952-450),AthetaR120_1+(AthetaR120_2-AthetaR120_1)/100*(AF2952-450)))))</f>
        <v>1.54</v>
      </c>
      <c r="AL2952" s="24">
        <f t="shared" si="1425"/>
        <v>905.74178774983602</v>
      </c>
      <c r="AM2952" s="14">
        <f t="shared" si="1426"/>
        <v>697.06105888753689</v>
      </c>
    </row>
    <row r="2953" spans="2:39" x14ac:dyDescent="0.25">
      <c r="B2953" s="3">
        <f t="shared" si="1409"/>
        <v>14675</v>
      </c>
      <c r="C2953" s="14">
        <f t="shared" si="1410"/>
        <v>244.58333333333334</v>
      </c>
      <c r="D2953" s="11">
        <f t="shared" si="1411"/>
        <v>1155.6498674125367</v>
      </c>
      <c r="E2953" s="11">
        <f t="shared" si="1397"/>
        <v>1073.7298248888301</v>
      </c>
      <c r="F2953" s="11">
        <f t="shared" si="1412"/>
        <v>593.21043994833667</v>
      </c>
      <c r="G2953" s="11">
        <f t="shared" si="1398"/>
        <v>905.93493003374351</v>
      </c>
      <c r="H2953" s="11">
        <f t="shared" si="1399"/>
        <v>735.02580084426631</v>
      </c>
      <c r="I2953" s="24">
        <f t="shared" si="1413"/>
        <v>593.21043994833667</v>
      </c>
      <c r="J2953" s="12">
        <f t="shared" si="1400"/>
        <v>0.15367544232917646</v>
      </c>
      <c r="K2953" s="24">
        <f t="shared" si="1401"/>
        <v>752.26785613391894</v>
      </c>
      <c r="L2953" s="12">
        <f t="shared" si="1414"/>
        <v>0.12967659877414672</v>
      </c>
      <c r="M2953" s="24">
        <f t="shared" si="1415"/>
        <v>905.93493003374351</v>
      </c>
      <c r="N2953" s="12">
        <f t="shared" si="1402"/>
        <v>0.59284664380205787</v>
      </c>
      <c r="O2953" s="24">
        <f t="shared" si="1403"/>
        <v>650</v>
      </c>
      <c r="P2953" s="12">
        <f t="shared" si="1416"/>
        <v>0.19303172009120853</v>
      </c>
      <c r="Q2953" s="24">
        <f t="shared" si="1417"/>
        <v>735.02580084426631</v>
      </c>
      <c r="R2953" s="12">
        <f t="shared" si="1404"/>
        <v>4.2631976637628299E-2</v>
      </c>
      <c r="S2953" s="24">
        <f t="shared" si="1405"/>
        <v>4971.4484730733429</v>
      </c>
      <c r="T2953" s="12">
        <f t="shared" si="1418"/>
        <v>2.7837426013613876E-2</v>
      </c>
      <c r="W2953" s="24">
        <f t="shared" si="1419"/>
        <v>1016.4263127546163</v>
      </c>
      <c r="X2953" s="24">
        <f t="shared" si="1420"/>
        <v>650</v>
      </c>
      <c r="Y2953" s="13">
        <f t="shared" si="1406"/>
        <v>0.27451818589122712</v>
      </c>
      <c r="Z2953" s="24">
        <f t="shared" si="1407"/>
        <v>1432.5878033553436</v>
      </c>
      <c r="AA2953" s="24">
        <f t="shared" si="1408"/>
        <v>14589.786518899235</v>
      </c>
      <c r="AB2953" s="24">
        <f t="shared" si="1421"/>
        <v>905.93493003374351</v>
      </c>
      <c r="AC2953" s="24">
        <f t="shared" si="1422"/>
        <v>735.02580084426631</v>
      </c>
      <c r="AE2953" s="14">
        <f t="shared" si="1423"/>
        <v>244.58333333333334</v>
      </c>
      <c r="AF2953" s="24">
        <f t="shared" si="1427"/>
        <v>500</v>
      </c>
      <c r="AG2953" s="3">
        <f t="shared" si="1424"/>
        <v>-1</v>
      </c>
      <c r="AH2953" s="3">
        <f>IF(AC2953&lt;=450,AthetaR30_0,IF(AC2953&gt;=650,AthetaR30_2,(IF(AC2953&lt;=550,AthetaR30_0+(AthetaR30_1-AthetaR30_0)/100*(AC2953-450),AthetaR30_1+(AthetaR30_2-AthetaR30_1)/100*(AC2953-450)))))</f>
        <v>0</v>
      </c>
      <c r="AI2953" s="3">
        <f>IF(AD2953&lt;=450,AthetaR60_0,IF(AD2953&gt;=650,AthetaR60_2,(IF(AD2953&lt;=550,AthetaR60_0+(AthetaR60_1-AthetaR60_0)/100*(AD2953-450),AthetaR60_1+(AthetaR60_2-AthetaR60_1)/100*(AD2953-450)))))</f>
        <v>0.5</v>
      </c>
      <c r="AJ2953" s="3">
        <f>IF(AE2953&lt;=450,AthetaR90_0,IF(AE2953&gt;=650,AthetaR90_2,(IF(AE2953&lt;=550,AthetaR90_0+(AthetaR90_1-AthetaR90_0)/100*(AE2953-450),AthetaR90_1+(AthetaR90_2-AthetaR90_1)/100*(AE2953-450)))))</f>
        <v>1.3</v>
      </c>
      <c r="AK2953" s="3">
        <f>IF(AF2953&lt;=450,AthetaR120_0,IF(AF2953&gt;=650,AthetaR120_2,(IF(AF2953&lt;=550,AthetaR120_0+(AthetaR120_1-AthetaR120_0)/100*(AF2953-450),AthetaR120_1+(AthetaR120_2-AthetaR120_1)/100*(AF2953-450)))))</f>
        <v>1.54</v>
      </c>
      <c r="AL2953" s="24">
        <f t="shared" si="1425"/>
        <v>905.93493003374351</v>
      </c>
      <c r="AM2953" s="14">
        <f t="shared" si="1426"/>
        <v>697.067134433315</v>
      </c>
    </row>
    <row r="2954" spans="2:39" x14ac:dyDescent="0.25">
      <c r="B2954" s="3">
        <f t="shared" si="1409"/>
        <v>14680</v>
      </c>
      <c r="C2954" s="14">
        <f t="shared" si="1410"/>
        <v>244.66666666666666</v>
      </c>
      <c r="D2954" s="11">
        <f t="shared" si="1411"/>
        <v>1155.7008825973182</v>
      </c>
      <c r="E2954" s="11">
        <f t="shared" si="1397"/>
        <v>1073.9436232374819</v>
      </c>
      <c r="F2954" s="11">
        <f t="shared" si="1412"/>
        <v>593.34011654711082</v>
      </c>
      <c r="G2954" s="11">
        <f t="shared" si="1398"/>
        <v>906.12796175383471</v>
      </c>
      <c r="H2954" s="11">
        <f t="shared" si="1399"/>
        <v>735.05363827027998</v>
      </c>
      <c r="I2954" s="24">
        <f t="shared" si="1413"/>
        <v>593.34011654711082</v>
      </c>
      <c r="J2954" s="12">
        <f t="shared" si="1400"/>
        <v>0.15364599330502013</v>
      </c>
      <c r="K2954" s="24">
        <f t="shared" si="1401"/>
        <v>752.41204182851993</v>
      </c>
      <c r="L2954" s="12">
        <f t="shared" si="1414"/>
        <v>0.12963499349874544</v>
      </c>
      <c r="M2954" s="24">
        <f t="shared" si="1415"/>
        <v>906.12796175383471</v>
      </c>
      <c r="N2954" s="12">
        <f t="shared" si="1402"/>
        <v>0.59284664380205787</v>
      </c>
      <c r="O2954" s="24">
        <f t="shared" si="1403"/>
        <v>650</v>
      </c>
      <c r="P2954" s="12">
        <f t="shared" si="1416"/>
        <v>0.19292122875013548</v>
      </c>
      <c r="Q2954" s="24">
        <f t="shared" si="1417"/>
        <v>735.05363827027998</v>
      </c>
      <c r="R2954" s="12">
        <f t="shared" si="1404"/>
        <v>4.2894250880794758E-2</v>
      </c>
      <c r="S2954" s="24">
        <f t="shared" si="1405"/>
        <v>4941.050858965571</v>
      </c>
      <c r="T2954" s="12">
        <f t="shared" si="1418"/>
        <v>2.8007877469740722E-2</v>
      </c>
      <c r="W2954" s="24">
        <f t="shared" si="1419"/>
        <v>1016.7008309405076</v>
      </c>
      <c r="X2954" s="24">
        <f t="shared" si="1420"/>
        <v>650</v>
      </c>
      <c r="Y2954" s="13">
        <f t="shared" si="1406"/>
        <v>0.27436580000799604</v>
      </c>
      <c r="Z2954" s="24">
        <f t="shared" si="1407"/>
        <v>1431.0698074243589</v>
      </c>
      <c r="AA2954" s="24">
        <f t="shared" si="1408"/>
        <v>14582.410445919524</v>
      </c>
      <c r="AB2954" s="24">
        <f t="shared" si="1421"/>
        <v>906.12796175383471</v>
      </c>
      <c r="AC2954" s="24">
        <f t="shared" si="1422"/>
        <v>735.05363827027998</v>
      </c>
      <c r="AE2954" s="14">
        <f t="shared" si="1423"/>
        <v>244.66666666666666</v>
      </c>
      <c r="AF2954" s="24">
        <f t="shared" si="1427"/>
        <v>500</v>
      </c>
      <c r="AG2954" s="3">
        <f t="shared" si="1424"/>
        <v>-1</v>
      </c>
      <c r="AH2954" s="3">
        <f>IF(AC2954&lt;=450,AthetaR30_0,IF(AC2954&gt;=650,AthetaR30_2,(IF(AC2954&lt;=550,AthetaR30_0+(AthetaR30_1-AthetaR30_0)/100*(AC2954-450),AthetaR30_1+(AthetaR30_2-AthetaR30_1)/100*(AC2954-450)))))</f>
        <v>0</v>
      </c>
      <c r="AI2954" s="3">
        <f>IF(AD2954&lt;=450,AthetaR60_0,IF(AD2954&gt;=650,AthetaR60_2,(IF(AD2954&lt;=550,AthetaR60_0+(AthetaR60_1-AthetaR60_0)/100*(AD2954-450),AthetaR60_1+(AthetaR60_2-AthetaR60_1)/100*(AD2954-450)))))</f>
        <v>0.5</v>
      </c>
      <c r="AJ2954" s="3">
        <f>IF(AE2954&lt;=450,AthetaR90_0,IF(AE2954&gt;=650,AthetaR90_2,(IF(AE2954&lt;=550,AthetaR90_0+(AthetaR90_1-AthetaR90_0)/100*(AE2954-450),AthetaR90_1+(AthetaR90_2-AthetaR90_1)/100*(AE2954-450)))))</f>
        <v>1.3</v>
      </c>
      <c r="AK2954" s="3">
        <f>IF(AF2954&lt;=450,AthetaR120_0,IF(AF2954&gt;=650,AthetaR120_2,(IF(AF2954&lt;=550,AthetaR120_0+(AthetaR120_1-AthetaR120_0)/100*(AF2954-450),AthetaR120_1+(AthetaR120_2-AthetaR120_1)/100*(AF2954-450)))))</f>
        <v>1.54</v>
      </c>
      <c r="AL2954" s="24">
        <f t="shared" si="1425"/>
        <v>906.12796175383471</v>
      </c>
      <c r="AM2954" s="14">
        <f t="shared" si="1426"/>
        <v>697.07335570227031</v>
      </c>
    </row>
    <row r="2955" spans="2:39" x14ac:dyDescent="0.25">
      <c r="B2955" s="3">
        <f t="shared" si="1409"/>
        <v>14685</v>
      </c>
      <c r="C2955" s="14">
        <f t="shared" si="1410"/>
        <v>244.75</v>
      </c>
      <c r="D2955" s="11">
        <f t="shared" si="1411"/>
        <v>1155.7518804181839</v>
      </c>
      <c r="E2955" s="11">
        <f t="shared" si="1397"/>
        <v>1074.1574215861342</v>
      </c>
      <c r="F2955" s="11">
        <f t="shared" si="1412"/>
        <v>593.46975154060954</v>
      </c>
      <c r="G2955" s="11">
        <f t="shared" si="1398"/>
        <v>906.32088298258486</v>
      </c>
      <c r="H2955" s="11">
        <f t="shared" si="1399"/>
        <v>735.08164614774967</v>
      </c>
      <c r="I2955" s="24">
        <f t="shared" si="1413"/>
        <v>593.46975154060954</v>
      </c>
      <c r="J2955" s="12">
        <f t="shared" si="1400"/>
        <v>0.1536165494892264</v>
      </c>
      <c r="K2955" s="24">
        <f t="shared" si="1401"/>
        <v>752.55625728990219</v>
      </c>
      <c r="L2955" s="12">
        <f t="shared" si="1414"/>
        <v>0.12959340394383043</v>
      </c>
      <c r="M2955" s="24">
        <f t="shared" si="1415"/>
        <v>906.32088298258486</v>
      </c>
      <c r="N2955" s="12">
        <f t="shared" si="1402"/>
        <v>0.59284664380205787</v>
      </c>
      <c r="O2955" s="24">
        <f t="shared" si="1403"/>
        <v>650</v>
      </c>
      <c r="P2955" s="12">
        <f t="shared" si="1416"/>
        <v>0.19281080983727084</v>
      </c>
      <c r="Q2955" s="24">
        <f t="shared" si="1417"/>
        <v>735.08164614774967</v>
      </c>
      <c r="R2955" s="12">
        <f t="shared" si="1404"/>
        <v>4.3157730379125868E-2</v>
      </c>
      <c r="S2955" s="24">
        <f t="shared" si="1405"/>
        <v>4910.8855655149582</v>
      </c>
      <c r="T2955" s="12">
        <f t="shared" si="1418"/>
        <v>2.8179082183773765E-2</v>
      </c>
      <c r="W2955" s="24">
        <f t="shared" si="1419"/>
        <v>1016.9751967405156</v>
      </c>
      <c r="X2955" s="24">
        <f t="shared" si="1420"/>
        <v>650</v>
      </c>
      <c r="Y2955" s="13">
        <f t="shared" si="1406"/>
        <v>0.27421385992111857</v>
      </c>
      <c r="Z2955" s="24">
        <f t="shared" si="1407"/>
        <v>1429.555621140466</v>
      </c>
      <c r="AA2955" s="24">
        <f t="shared" si="1408"/>
        <v>14575.056582392426</v>
      </c>
      <c r="AB2955" s="24">
        <f t="shared" si="1421"/>
        <v>906.32088298258486</v>
      </c>
      <c r="AC2955" s="24">
        <f t="shared" si="1422"/>
        <v>735.08164614774967</v>
      </c>
      <c r="AE2955" s="14">
        <f t="shared" si="1423"/>
        <v>244.75</v>
      </c>
      <c r="AF2955" s="24">
        <f t="shared" si="1427"/>
        <v>500</v>
      </c>
      <c r="AG2955" s="3">
        <f t="shared" si="1424"/>
        <v>-1</v>
      </c>
      <c r="AH2955" s="3">
        <f>IF(AC2955&lt;=450,AthetaR30_0,IF(AC2955&gt;=650,AthetaR30_2,(IF(AC2955&lt;=550,AthetaR30_0+(AthetaR30_1-AthetaR30_0)/100*(AC2955-450),AthetaR30_1+(AthetaR30_2-AthetaR30_1)/100*(AC2955-450)))))</f>
        <v>0</v>
      </c>
      <c r="AI2955" s="3">
        <f>IF(AD2955&lt;=450,AthetaR60_0,IF(AD2955&gt;=650,AthetaR60_2,(IF(AD2955&lt;=550,AthetaR60_0+(AthetaR60_1-AthetaR60_0)/100*(AD2955-450),AthetaR60_1+(AthetaR60_2-AthetaR60_1)/100*(AD2955-450)))))</f>
        <v>0.5</v>
      </c>
      <c r="AJ2955" s="3">
        <f>IF(AE2955&lt;=450,AthetaR90_0,IF(AE2955&gt;=650,AthetaR90_2,(IF(AE2955&lt;=550,AthetaR90_0+(AthetaR90_1-AthetaR90_0)/100*(AE2955-450),AthetaR90_1+(AthetaR90_2-AthetaR90_1)/100*(AE2955-450)))))</f>
        <v>1.3</v>
      </c>
      <c r="AK2955" s="3">
        <f>IF(AF2955&lt;=450,AthetaR120_0,IF(AF2955&gt;=650,AthetaR120_2,(IF(AF2955&lt;=550,AthetaR120_0+(AthetaR120_1-AthetaR120_0)/100*(AF2955-450),AthetaR120_1+(AthetaR120_2-AthetaR120_1)/100*(AF2955-450)))))</f>
        <v>1.54</v>
      </c>
      <c r="AL2955" s="24">
        <f t="shared" si="1425"/>
        <v>906.32088298258486</v>
      </c>
      <c r="AM2955" s="14">
        <f t="shared" si="1426"/>
        <v>697.07974828399222</v>
      </c>
    </row>
    <row r="2956" spans="2:39" x14ac:dyDescent="0.25">
      <c r="B2956" s="3">
        <f t="shared" si="1409"/>
        <v>14690</v>
      </c>
      <c r="C2956" s="14">
        <f t="shared" si="1410"/>
        <v>244.83333333333334</v>
      </c>
      <c r="D2956" s="11">
        <f t="shared" si="1411"/>
        <v>1155.8028608869495</v>
      </c>
      <c r="E2956" s="11">
        <f t="shared" si="1397"/>
        <v>1074.3712199347863</v>
      </c>
      <c r="F2956" s="11">
        <f t="shared" si="1412"/>
        <v>593.59934494455342</v>
      </c>
      <c r="G2956" s="11">
        <f t="shared" si="1398"/>
        <v>906.51369379242215</v>
      </c>
      <c r="H2956" s="11">
        <f t="shared" si="1399"/>
        <v>735.10982522993345</v>
      </c>
      <c r="I2956" s="24">
        <f t="shared" si="1413"/>
        <v>593.59934494455342</v>
      </c>
      <c r="J2956" s="12">
        <f t="shared" si="1400"/>
        <v>0.15358711088773935</v>
      </c>
      <c r="K2956" s="24">
        <f t="shared" si="1401"/>
        <v>752.70050249138376</v>
      </c>
      <c r="L2956" s="12">
        <f t="shared" si="1414"/>
        <v>0.12955183010916943</v>
      </c>
      <c r="M2956" s="24">
        <f t="shared" si="1415"/>
        <v>906.51369379242215</v>
      </c>
      <c r="N2956" s="12">
        <f t="shared" si="1402"/>
        <v>0.59284664380205787</v>
      </c>
      <c r="O2956" s="24">
        <f t="shared" si="1403"/>
        <v>650</v>
      </c>
      <c r="P2956" s="12">
        <f t="shared" si="1416"/>
        <v>0.19270046330579588</v>
      </c>
      <c r="Q2956" s="24">
        <f t="shared" si="1417"/>
        <v>735.10982522993345</v>
      </c>
      <c r="R2956" s="12">
        <f t="shared" si="1404"/>
        <v>4.3422415790692254E-2</v>
      </c>
      <c r="S2956" s="24">
        <f t="shared" si="1405"/>
        <v>4880.9508015596475</v>
      </c>
      <c r="T2956" s="12">
        <f t="shared" si="1418"/>
        <v>2.8351040029676769E-2</v>
      </c>
      <c r="W2956" s="24">
        <f t="shared" si="1419"/>
        <v>1017.2494106004367</v>
      </c>
      <c r="X2956" s="24">
        <f t="shared" si="1420"/>
        <v>650</v>
      </c>
      <c r="Y2956" s="13">
        <f t="shared" si="1406"/>
        <v>0.27406236465445138</v>
      </c>
      <c r="Z2956" s="24">
        <f t="shared" si="1407"/>
        <v>1428.0452333587391</v>
      </c>
      <c r="AA2956" s="24">
        <f t="shared" si="1408"/>
        <v>14567.724882489831</v>
      </c>
      <c r="AB2956" s="24">
        <f t="shared" si="1421"/>
        <v>906.51369379242215</v>
      </c>
      <c r="AC2956" s="24">
        <f t="shared" si="1422"/>
        <v>735.10982522993345</v>
      </c>
      <c r="AE2956" s="14">
        <f t="shared" si="1423"/>
        <v>244.83333333333334</v>
      </c>
      <c r="AF2956" s="24">
        <f t="shared" si="1427"/>
        <v>500</v>
      </c>
      <c r="AG2956" s="3">
        <f t="shared" si="1424"/>
        <v>-1</v>
      </c>
      <c r="AH2956" s="3">
        <f>IF(AC2956&lt;=450,AthetaR30_0,IF(AC2956&gt;=650,AthetaR30_2,(IF(AC2956&lt;=550,AthetaR30_0+(AthetaR30_1-AthetaR30_0)/100*(AC2956-450),AthetaR30_1+(AthetaR30_2-AthetaR30_1)/100*(AC2956-450)))))</f>
        <v>0</v>
      </c>
      <c r="AI2956" s="3">
        <f>IF(AD2956&lt;=450,AthetaR60_0,IF(AD2956&gt;=650,AthetaR60_2,(IF(AD2956&lt;=550,AthetaR60_0+(AthetaR60_1-AthetaR60_0)/100*(AD2956-450),AthetaR60_1+(AthetaR60_2-AthetaR60_1)/100*(AD2956-450)))))</f>
        <v>0.5</v>
      </c>
      <c r="AJ2956" s="3">
        <f>IF(AE2956&lt;=450,AthetaR90_0,IF(AE2956&gt;=650,AthetaR90_2,(IF(AE2956&lt;=550,AthetaR90_0+(AthetaR90_1-AthetaR90_0)/100*(AE2956-450),AthetaR90_1+(AthetaR90_2-AthetaR90_1)/100*(AE2956-450)))))</f>
        <v>1.3</v>
      </c>
      <c r="AK2956" s="3">
        <f>IF(AF2956&lt;=450,AthetaR120_0,IF(AF2956&gt;=650,AthetaR120_2,(IF(AF2956&lt;=550,AthetaR120_0+(AthetaR120_1-AthetaR120_0)/100*(AF2956-450),AthetaR120_1+(AthetaR120_2-AthetaR120_1)/100*(AF2956-450)))))</f>
        <v>1.54</v>
      </c>
      <c r="AL2956" s="24">
        <f t="shared" si="1425"/>
        <v>906.51369379242215</v>
      </c>
      <c r="AM2956" s="14">
        <f t="shared" si="1426"/>
        <v>697.08631284725618</v>
      </c>
    </row>
    <row r="2957" spans="2:39" x14ac:dyDescent="0.25">
      <c r="B2957" s="3">
        <f t="shared" si="1409"/>
        <v>14695</v>
      </c>
      <c r="C2957" s="14">
        <f t="shared" si="1410"/>
        <v>244.91666666666666</v>
      </c>
      <c r="D2957" s="11">
        <f t="shared" si="1411"/>
        <v>1155.8538240154194</v>
      </c>
      <c r="E2957" s="11">
        <f t="shared" si="1397"/>
        <v>1074.5850182834383</v>
      </c>
      <c r="F2957" s="11">
        <f t="shared" si="1412"/>
        <v>593.72889677466264</v>
      </c>
      <c r="G2957" s="11">
        <f t="shared" si="1398"/>
        <v>906.7063942557279</v>
      </c>
      <c r="H2957" s="11">
        <f t="shared" si="1399"/>
        <v>735.13817626996308</v>
      </c>
      <c r="I2957" s="24">
        <f t="shared" si="1413"/>
        <v>593.72889677466264</v>
      </c>
      <c r="J2957" s="12">
        <f t="shared" si="1400"/>
        <v>0.15355767750649202</v>
      </c>
      <c r="K2957" s="24">
        <f t="shared" si="1401"/>
        <v>752.84477740628631</v>
      </c>
      <c r="L2957" s="12">
        <f t="shared" si="1414"/>
        <v>0.12951027199449699</v>
      </c>
      <c r="M2957" s="24">
        <f t="shared" si="1415"/>
        <v>906.7063942557279</v>
      </c>
      <c r="N2957" s="12">
        <f t="shared" si="1402"/>
        <v>0.59284664380205787</v>
      </c>
      <c r="O2957" s="24">
        <f t="shared" si="1403"/>
        <v>650</v>
      </c>
      <c r="P2957" s="12">
        <f t="shared" si="1416"/>
        <v>0.19259018910883624</v>
      </c>
      <c r="Q2957" s="24">
        <f t="shared" si="1417"/>
        <v>735.13817626996308</v>
      </c>
      <c r="R2957" s="12">
        <f t="shared" si="1404"/>
        <v>4.3688307715142795E-2</v>
      </c>
      <c r="S2957" s="24">
        <f t="shared" si="1405"/>
        <v>4851.2447893644157</v>
      </c>
      <c r="T2957" s="12">
        <f t="shared" si="1418"/>
        <v>2.8523750838647357E-2</v>
      </c>
      <c r="W2957" s="24">
        <f t="shared" si="1419"/>
        <v>1017.5234729650912</v>
      </c>
      <c r="X2957" s="24">
        <f t="shared" si="1420"/>
        <v>650</v>
      </c>
      <c r="Y2957" s="13">
        <f t="shared" si="1406"/>
        <v>0.27391131323193396</v>
      </c>
      <c r="Z2957" s="24">
        <f t="shared" si="1407"/>
        <v>1426.538632958679</v>
      </c>
      <c r="AA2957" s="24">
        <f t="shared" si="1408"/>
        <v>14560.415300364035</v>
      </c>
      <c r="AB2957" s="24">
        <f t="shared" si="1421"/>
        <v>906.7063942557279</v>
      </c>
      <c r="AC2957" s="24">
        <f t="shared" si="1422"/>
        <v>735.13817626996308</v>
      </c>
      <c r="AE2957" s="14">
        <f t="shared" si="1423"/>
        <v>244.91666666666666</v>
      </c>
      <c r="AF2957" s="24">
        <f t="shared" si="1427"/>
        <v>500</v>
      </c>
      <c r="AG2957" s="3">
        <f t="shared" si="1424"/>
        <v>-1</v>
      </c>
      <c r="AH2957" s="3">
        <f>IF(AC2957&lt;=450,AthetaR30_0,IF(AC2957&gt;=650,AthetaR30_2,(IF(AC2957&lt;=550,AthetaR30_0+(AthetaR30_1-AthetaR30_0)/100*(AC2957-450),AthetaR30_1+(AthetaR30_2-AthetaR30_1)/100*(AC2957-450)))))</f>
        <v>0</v>
      </c>
      <c r="AI2957" s="3">
        <f>IF(AD2957&lt;=450,AthetaR60_0,IF(AD2957&gt;=650,AthetaR60_2,(IF(AD2957&lt;=550,AthetaR60_0+(AthetaR60_1-AthetaR60_0)/100*(AD2957-450),AthetaR60_1+(AthetaR60_2-AthetaR60_1)/100*(AD2957-450)))))</f>
        <v>0.5</v>
      </c>
      <c r="AJ2957" s="3">
        <f>IF(AE2957&lt;=450,AthetaR90_0,IF(AE2957&gt;=650,AthetaR90_2,(IF(AE2957&lt;=550,AthetaR90_0+(AthetaR90_1-AthetaR90_0)/100*(AE2957-450),AthetaR90_1+(AthetaR90_2-AthetaR90_1)/100*(AE2957-450)))))</f>
        <v>1.3</v>
      </c>
      <c r="AK2957" s="3">
        <f>IF(AF2957&lt;=450,AthetaR120_0,IF(AF2957&gt;=650,AthetaR120_2,(IF(AF2957&lt;=550,AthetaR120_0+(AthetaR120_1-AthetaR120_0)/100*(AF2957-450),AthetaR120_1+(AthetaR120_2-AthetaR120_1)/100*(AF2957-450)))))</f>
        <v>1.54</v>
      </c>
      <c r="AL2957" s="24">
        <f t="shared" si="1425"/>
        <v>906.7063942557279</v>
      </c>
      <c r="AM2957" s="14">
        <f t="shared" si="1426"/>
        <v>697.09305006071759</v>
      </c>
    </row>
    <row r="2958" spans="2:39" x14ac:dyDescent="0.25">
      <c r="B2958" s="3">
        <f t="shared" si="1409"/>
        <v>14700</v>
      </c>
      <c r="C2958" s="14">
        <f t="shared" si="1410"/>
        <v>245</v>
      </c>
      <c r="D2958" s="11">
        <f t="shared" si="1411"/>
        <v>1155.9047698153854</v>
      </c>
      <c r="E2958" s="11">
        <f t="shared" si="1397"/>
        <v>1074.7988166320904</v>
      </c>
      <c r="F2958" s="11">
        <f t="shared" si="1412"/>
        <v>593.85840704665713</v>
      </c>
      <c r="G2958" s="11">
        <f t="shared" si="1398"/>
        <v>906.89898444483674</v>
      </c>
      <c r="H2958" s="11">
        <f t="shared" si="1399"/>
        <v>735.16670002080173</v>
      </c>
      <c r="I2958" s="24">
        <f t="shared" si="1413"/>
        <v>593.85840704665713</v>
      </c>
      <c r="J2958" s="12">
        <f t="shared" si="1400"/>
        <v>0.1535282493514068</v>
      </c>
      <c r="K2958" s="24">
        <f t="shared" si="1401"/>
        <v>752.98908200793585</v>
      </c>
      <c r="L2958" s="12">
        <f t="shared" si="1414"/>
        <v>0.12946872959954919</v>
      </c>
      <c r="M2958" s="24">
        <f t="shared" si="1415"/>
        <v>906.89898444483674</v>
      </c>
      <c r="N2958" s="12">
        <f t="shared" si="1402"/>
        <v>0.59284664380205787</v>
      </c>
      <c r="O2958" s="24">
        <f t="shared" si="1403"/>
        <v>650</v>
      </c>
      <c r="P2958" s="12">
        <f t="shared" si="1416"/>
        <v>0.19247998719959988</v>
      </c>
      <c r="Q2958" s="24">
        <f t="shared" si="1417"/>
        <v>735.16670002080173</v>
      </c>
      <c r="R2958" s="12">
        <f t="shared" si="1404"/>
        <v>4.3955406693262408E-2</v>
      </c>
      <c r="S2958" s="24">
        <f t="shared" si="1405"/>
        <v>4821.7657645224963</v>
      </c>
      <c r="T2958" s="12">
        <f t="shared" si="1418"/>
        <v>2.8697214398853407E-2</v>
      </c>
      <c r="W2958" s="24">
        <f t="shared" si="1419"/>
        <v>1017.7973842783231</v>
      </c>
      <c r="X2958" s="24">
        <f t="shared" si="1420"/>
        <v>650</v>
      </c>
      <c r="Y2958" s="13">
        <f t="shared" si="1406"/>
        <v>0.27376070467758939</v>
      </c>
      <c r="Z2958" s="24">
        <f t="shared" si="1407"/>
        <v>1425.0358088441828</v>
      </c>
      <c r="AA2958" s="24">
        <f t="shared" si="1408"/>
        <v>14553.127790147828</v>
      </c>
      <c r="AB2958" s="24">
        <f t="shared" si="1421"/>
        <v>906.89898444483674</v>
      </c>
      <c r="AC2958" s="24">
        <f t="shared" si="1422"/>
        <v>735.16670002080173</v>
      </c>
      <c r="AE2958" s="14">
        <f t="shared" si="1423"/>
        <v>245</v>
      </c>
      <c r="AF2958" s="24">
        <f t="shared" si="1427"/>
        <v>500</v>
      </c>
      <c r="AG2958" s="3">
        <f t="shared" si="1424"/>
        <v>-1</v>
      </c>
      <c r="AH2958" s="3">
        <f>IF(AC2958&lt;=450,AthetaR30_0,IF(AC2958&gt;=650,AthetaR30_2,(IF(AC2958&lt;=550,AthetaR30_0+(AthetaR30_1-AthetaR30_0)/100*(AC2958-450),AthetaR30_1+(AthetaR30_2-AthetaR30_1)/100*(AC2958-450)))))</f>
        <v>0</v>
      </c>
      <c r="AI2958" s="3">
        <f>IF(AD2958&lt;=450,AthetaR60_0,IF(AD2958&gt;=650,AthetaR60_2,(IF(AD2958&lt;=550,AthetaR60_0+(AthetaR60_1-AthetaR60_0)/100*(AD2958-450),AthetaR60_1+(AthetaR60_2-AthetaR60_1)/100*(AD2958-450)))))</f>
        <v>0.5</v>
      </c>
      <c r="AJ2958" s="3">
        <f>IF(AE2958&lt;=450,AthetaR90_0,IF(AE2958&gt;=650,AthetaR90_2,(IF(AE2958&lt;=550,AthetaR90_0+(AthetaR90_1-AthetaR90_0)/100*(AE2958-450),AthetaR90_1+(AthetaR90_2-AthetaR90_1)/100*(AE2958-450)))))</f>
        <v>1.3</v>
      </c>
      <c r="AK2958" s="3">
        <f>IF(AF2958&lt;=450,AthetaR120_0,IF(AF2958&gt;=650,AthetaR120_2,(IF(AF2958&lt;=550,AthetaR120_0+(AthetaR120_1-AthetaR120_0)/100*(AF2958-450),AthetaR120_1+(AthetaR120_2-AthetaR120_1)/100*(AF2958-450)))))</f>
        <v>1.54</v>
      </c>
      <c r="AL2958" s="24">
        <f t="shared" si="1425"/>
        <v>906.89898444483674</v>
      </c>
      <c r="AM2958" s="14">
        <f t="shared" si="1426"/>
        <v>697.09996059287198</v>
      </c>
    </row>
    <row r="2959" spans="2:39" x14ac:dyDescent="0.25">
      <c r="B2959" s="3">
        <f t="shared" si="1409"/>
        <v>14705</v>
      </c>
      <c r="C2959" s="14">
        <f t="shared" si="1410"/>
        <v>245.08333333333334</v>
      </c>
      <c r="D2959" s="11">
        <f t="shared" si="1411"/>
        <v>1155.9556982986278</v>
      </c>
      <c r="E2959" s="11">
        <f t="shared" si="1397"/>
        <v>1075.0126149807425</v>
      </c>
      <c r="F2959" s="11">
        <f t="shared" si="1412"/>
        <v>593.98787577625671</v>
      </c>
      <c r="G2959" s="11">
        <f t="shared" si="1398"/>
        <v>907.09146443203633</v>
      </c>
      <c r="H2959" s="11">
        <f t="shared" si="1399"/>
        <v>735.19539723520063</v>
      </c>
      <c r="I2959" s="24">
        <f t="shared" si="1413"/>
        <v>593.98787577625671</v>
      </c>
      <c r="J2959" s="12">
        <f t="shared" si="1400"/>
        <v>0.1534988264283951</v>
      </c>
      <c r="K2959" s="24">
        <f t="shared" si="1401"/>
        <v>753.13341626966326</v>
      </c>
      <c r="L2959" s="12">
        <f t="shared" si="1414"/>
        <v>0.12942720292403564</v>
      </c>
      <c r="M2959" s="24">
        <f t="shared" si="1415"/>
        <v>907.09146443203633</v>
      </c>
      <c r="N2959" s="12">
        <f t="shared" si="1402"/>
        <v>0.59284664380205787</v>
      </c>
      <c r="O2959" s="24">
        <f t="shared" si="1403"/>
        <v>650</v>
      </c>
      <c r="P2959" s="12">
        <f t="shared" si="1416"/>
        <v>0.19236985753126709</v>
      </c>
      <c r="Q2959" s="24">
        <f t="shared" si="1417"/>
        <v>735.19539723520063</v>
      </c>
      <c r="R2959" s="12">
        <f t="shared" si="1404"/>
        <v>4.4223713206528167E-2</v>
      </c>
      <c r="S2959" s="24">
        <f t="shared" si="1405"/>
        <v>4792.5119758589008</v>
      </c>
      <c r="T2959" s="12">
        <f t="shared" si="1418"/>
        <v>2.8871430455151611E-2</v>
      </c>
      <c r="W2959" s="24">
        <f t="shared" si="1419"/>
        <v>1018.0711449830006</v>
      </c>
      <c r="X2959" s="24">
        <f t="shared" si="1420"/>
        <v>650</v>
      </c>
      <c r="Y2959" s="13">
        <f t="shared" si="1406"/>
        <v>0.27361053801554525</v>
      </c>
      <c r="Z2959" s="24">
        <f t="shared" si="1407"/>
        <v>1423.5367499435456</v>
      </c>
      <c r="AA2959" s="24">
        <f t="shared" si="1408"/>
        <v>14545.862305955688</v>
      </c>
      <c r="AB2959" s="24">
        <f t="shared" si="1421"/>
        <v>907.09146443203633</v>
      </c>
      <c r="AC2959" s="24">
        <f t="shared" si="1422"/>
        <v>735.19539723520063</v>
      </c>
      <c r="AE2959" s="14">
        <f t="shared" si="1423"/>
        <v>245.08333333333334</v>
      </c>
      <c r="AF2959" s="24">
        <f t="shared" si="1427"/>
        <v>500</v>
      </c>
      <c r="AG2959" s="3">
        <f t="shared" si="1424"/>
        <v>-1</v>
      </c>
      <c r="AH2959" s="3">
        <f>IF(AC2959&lt;=450,AthetaR30_0,IF(AC2959&gt;=650,AthetaR30_2,(IF(AC2959&lt;=550,AthetaR30_0+(AthetaR30_1-AthetaR30_0)/100*(AC2959-450),AthetaR30_1+(AthetaR30_2-AthetaR30_1)/100*(AC2959-450)))))</f>
        <v>0</v>
      </c>
      <c r="AI2959" s="3">
        <f>IF(AD2959&lt;=450,AthetaR60_0,IF(AD2959&gt;=650,AthetaR60_2,(IF(AD2959&lt;=550,AthetaR60_0+(AthetaR60_1-AthetaR60_0)/100*(AD2959-450),AthetaR60_1+(AthetaR60_2-AthetaR60_1)/100*(AD2959-450)))))</f>
        <v>0.5</v>
      </c>
      <c r="AJ2959" s="3">
        <f>IF(AE2959&lt;=450,AthetaR90_0,IF(AE2959&gt;=650,AthetaR90_2,(IF(AE2959&lt;=550,AthetaR90_0+(AthetaR90_1-AthetaR90_0)/100*(AE2959-450),AthetaR90_1+(AthetaR90_2-AthetaR90_1)/100*(AE2959-450)))))</f>
        <v>1.3</v>
      </c>
      <c r="AK2959" s="3">
        <f>IF(AF2959&lt;=450,AthetaR120_0,IF(AF2959&gt;=650,AthetaR120_2,(IF(AF2959&lt;=550,AthetaR120_0+(AthetaR120_1-AthetaR120_0)/100*(AF2959-450),AthetaR120_1+(AthetaR120_2-AthetaR120_1)/100*(AF2959-450)))))</f>
        <v>1.54</v>
      </c>
      <c r="AL2959" s="24">
        <f t="shared" si="1425"/>
        <v>907.09146443203633</v>
      </c>
      <c r="AM2959" s="14">
        <f t="shared" si="1426"/>
        <v>697.10704511201334</v>
      </c>
    </row>
    <row r="2960" spans="2:39" x14ac:dyDescent="0.25">
      <c r="B2960" s="3">
        <f t="shared" si="1409"/>
        <v>14710</v>
      </c>
      <c r="C2960" s="14">
        <f t="shared" si="1410"/>
        <v>245.16666666666666</v>
      </c>
      <c r="D2960" s="11">
        <f t="shared" si="1411"/>
        <v>1156.0066094769147</v>
      </c>
      <c r="E2960" s="11">
        <f t="shared" si="1397"/>
        <v>1075.2264133293945</v>
      </c>
      <c r="F2960" s="11">
        <f t="shared" si="1412"/>
        <v>594.11730297918075</v>
      </c>
      <c r="G2960" s="11">
        <f t="shared" si="1398"/>
        <v>907.28383428956761</v>
      </c>
      <c r="H2960" s="11">
        <f t="shared" si="1399"/>
        <v>735.22426866565581</v>
      </c>
      <c r="I2960" s="24">
        <f t="shared" si="1413"/>
        <v>594.11730297918075</v>
      </c>
      <c r="J2960" s="12">
        <f t="shared" si="1400"/>
        <v>0.15346940874335765</v>
      </c>
      <c r="K2960" s="24">
        <f t="shared" si="1401"/>
        <v>753.27778016480306</v>
      </c>
      <c r="L2960" s="12">
        <f t="shared" si="1414"/>
        <v>0.1293856919676607</v>
      </c>
      <c r="M2960" s="24">
        <f t="shared" si="1415"/>
        <v>907.28383428956761</v>
      </c>
      <c r="N2960" s="12">
        <f t="shared" si="1402"/>
        <v>0.59284664380205787</v>
      </c>
      <c r="O2960" s="24">
        <f t="shared" si="1403"/>
        <v>650</v>
      </c>
      <c r="P2960" s="12">
        <f t="shared" si="1416"/>
        <v>0.19225980005707319</v>
      </c>
      <c r="Q2960" s="24">
        <f t="shared" si="1417"/>
        <v>735.22426866565581</v>
      </c>
      <c r="R2960" s="12">
        <f t="shared" si="1404"/>
        <v>4.4493227676673228E-2</v>
      </c>
      <c r="S2960" s="24">
        <f t="shared" si="1405"/>
        <v>4763.4816853341554</v>
      </c>
      <c r="T2960" s="12">
        <f t="shared" si="1418"/>
        <v>2.9046398708826138E-2</v>
      </c>
      <c r="W2960" s="24">
        <f t="shared" si="1419"/>
        <v>1018.3447555210162</v>
      </c>
      <c r="X2960" s="24">
        <f t="shared" si="1420"/>
        <v>650</v>
      </c>
      <c r="Y2960" s="13">
        <f t="shared" si="1406"/>
        <v>0.27346081227003899</v>
      </c>
      <c r="Z2960" s="24">
        <f t="shared" si="1407"/>
        <v>1422.0414452094587</v>
      </c>
      <c r="AA2960" s="24">
        <f t="shared" si="1408"/>
        <v>14538.618801884115</v>
      </c>
      <c r="AB2960" s="24">
        <f t="shared" si="1421"/>
        <v>907.28383428956761</v>
      </c>
      <c r="AC2960" s="24">
        <f t="shared" si="1422"/>
        <v>735.22426866565581</v>
      </c>
      <c r="AE2960" s="14">
        <f t="shared" si="1423"/>
        <v>245.16666666666666</v>
      </c>
      <c r="AF2960" s="24">
        <f t="shared" si="1427"/>
        <v>500</v>
      </c>
      <c r="AG2960" s="3">
        <f t="shared" si="1424"/>
        <v>-1</v>
      </c>
      <c r="AH2960" s="3">
        <f>IF(AC2960&lt;=450,AthetaR30_0,IF(AC2960&gt;=650,AthetaR30_2,(IF(AC2960&lt;=550,AthetaR30_0+(AthetaR30_1-AthetaR30_0)/100*(AC2960-450),AthetaR30_1+(AthetaR30_2-AthetaR30_1)/100*(AC2960-450)))))</f>
        <v>0</v>
      </c>
      <c r="AI2960" s="3">
        <f>IF(AD2960&lt;=450,AthetaR60_0,IF(AD2960&gt;=650,AthetaR60_2,(IF(AD2960&lt;=550,AthetaR60_0+(AthetaR60_1-AthetaR60_0)/100*(AD2960-450),AthetaR60_1+(AthetaR60_2-AthetaR60_1)/100*(AD2960-450)))))</f>
        <v>0.5</v>
      </c>
      <c r="AJ2960" s="3">
        <f>IF(AE2960&lt;=450,AthetaR90_0,IF(AE2960&gt;=650,AthetaR90_2,(IF(AE2960&lt;=550,AthetaR90_0+(AthetaR90_1-AthetaR90_0)/100*(AE2960-450),AthetaR90_1+(AthetaR90_2-AthetaR90_1)/100*(AE2960-450)))))</f>
        <v>1.3</v>
      </c>
      <c r="AK2960" s="3">
        <f>IF(AF2960&lt;=450,AthetaR120_0,IF(AF2960&gt;=650,AthetaR120_2,(IF(AF2960&lt;=550,AthetaR120_0+(AthetaR120_1-AthetaR120_0)/100*(AF2960-450),AthetaR120_1+(AthetaR120_2-AthetaR120_1)/100*(AF2960-450)))))</f>
        <v>1.54</v>
      </c>
      <c r="AL2960" s="24">
        <f t="shared" si="1425"/>
        <v>907.28383428956761</v>
      </c>
      <c r="AM2960" s="14">
        <f t="shared" si="1426"/>
        <v>697.11430428619406</v>
      </c>
    </row>
    <row r="2961" spans="2:39" x14ac:dyDescent="0.25">
      <c r="B2961" s="3">
        <f t="shared" si="1409"/>
        <v>14715</v>
      </c>
      <c r="C2961" s="14">
        <f t="shared" si="1410"/>
        <v>245.25</v>
      </c>
      <c r="D2961" s="11">
        <f t="shared" si="1411"/>
        <v>1156.0575033620021</v>
      </c>
      <c r="E2961" s="11">
        <f t="shared" si="1397"/>
        <v>1075.4402116780466</v>
      </c>
      <c r="F2961" s="11">
        <f t="shared" si="1412"/>
        <v>594.24668867114838</v>
      </c>
      <c r="G2961" s="11">
        <f t="shared" si="1398"/>
        <v>907.47609408962467</v>
      </c>
      <c r="H2961" s="11">
        <f t="shared" si="1399"/>
        <v>735.25331506436464</v>
      </c>
      <c r="I2961" s="24">
        <f t="shared" si="1413"/>
        <v>594.24668867114838</v>
      </c>
      <c r="J2961" s="12">
        <f t="shared" si="1400"/>
        <v>0.15343999630218433</v>
      </c>
      <c r="K2961" s="24">
        <f t="shared" si="1401"/>
        <v>753.42217366669445</v>
      </c>
      <c r="L2961" s="12">
        <f t="shared" si="1414"/>
        <v>0.12934419673011996</v>
      </c>
      <c r="M2961" s="24">
        <f t="shared" si="1415"/>
        <v>907.47609408962467</v>
      </c>
      <c r="N2961" s="12">
        <f t="shared" si="1402"/>
        <v>0.59284664380205787</v>
      </c>
      <c r="O2961" s="24">
        <f t="shared" si="1403"/>
        <v>650</v>
      </c>
      <c r="P2961" s="12">
        <f t="shared" si="1416"/>
        <v>0.19214981473029444</v>
      </c>
      <c r="Q2961" s="24">
        <f t="shared" si="1417"/>
        <v>735.25331506436464</v>
      </c>
      <c r="R2961" s="12">
        <f t="shared" si="1404"/>
        <v>4.4763950465257912E-2</v>
      </c>
      <c r="S2961" s="24">
        <f t="shared" si="1405"/>
        <v>4734.6731679485729</v>
      </c>
      <c r="T2961" s="12">
        <f t="shared" si="1418"/>
        <v>2.9222118817325917E-2</v>
      </c>
      <c r="W2961" s="24">
        <f t="shared" si="1419"/>
        <v>1018.6182163332862</v>
      </c>
      <c r="X2961" s="24">
        <f t="shared" si="1420"/>
        <v>650</v>
      </c>
      <c r="Y2961" s="13">
        <f t="shared" si="1406"/>
        <v>0.2733115264654376</v>
      </c>
      <c r="Z2961" s="24">
        <f t="shared" si="1407"/>
        <v>1420.5498836190088</v>
      </c>
      <c r="AA2961" s="24">
        <f t="shared" si="1408"/>
        <v>14531.397232012776</v>
      </c>
      <c r="AB2961" s="24">
        <f t="shared" si="1421"/>
        <v>907.47609408962467</v>
      </c>
      <c r="AC2961" s="24">
        <f t="shared" si="1422"/>
        <v>735.25331506436464</v>
      </c>
      <c r="AE2961" s="14">
        <f t="shared" si="1423"/>
        <v>245.25</v>
      </c>
      <c r="AF2961" s="24">
        <f t="shared" si="1427"/>
        <v>500</v>
      </c>
      <c r="AG2961" s="3">
        <f t="shared" si="1424"/>
        <v>-1</v>
      </c>
      <c r="AH2961" s="3">
        <f>IF(AC2961&lt;=450,AthetaR30_0,IF(AC2961&gt;=650,AthetaR30_2,(IF(AC2961&lt;=550,AthetaR30_0+(AthetaR30_1-AthetaR30_0)/100*(AC2961-450),AthetaR30_1+(AthetaR30_2-AthetaR30_1)/100*(AC2961-450)))))</f>
        <v>0</v>
      </c>
      <c r="AI2961" s="3">
        <f>IF(AD2961&lt;=450,AthetaR60_0,IF(AD2961&gt;=650,AthetaR60_2,(IF(AD2961&lt;=550,AthetaR60_0+(AthetaR60_1-AthetaR60_0)/100*(AD2961-450),AthetaR60_1+(AthetaR60_2-AthetaR60_1)/100*(AD2961-450)))))</f>
        <v>0.5</v>
      </c>
      <c r="AJ2961" s="3">
        <f>IF(AE2961&lt;=450,AthetaR90_0,IF(AE2961&gt;=650,AthetaR90_2,(IF(AE2961&lt;=550,AthetaR90_0+(AthetaR90_1-AthetaR90_0)/100*(AE2961-450),AthetaR90_1+(AthetaR90_2-AthetaR90_1)/100*(AE2961-450)))))</f>
        <v>1.3</v>
      </c>
      <c r="AK2961" s="3">
        <f>IF(AF2961&lt;=450,AthetaR120_0,IF(AF2961&gt;=650,AthetaR120_2,(IF(AF2961&lt;=550,AthetaR120_0+(AthetaR120_1-AthetaR120_0)/100*(AF2961-450),AthetaR120_1+(AthetaR120_2-AthetaR120_1)/100*(AF2961-450)))))</f>
        <v>1.54</v>
      </c>
      <c r="AL2961" s="24">
        <f t="shared" si="1425"/>
        <v>907.47609408962467</v>
      </c>
      <c r="AM2961" s="14">
        <f t="shared" si="1426"/>
        <v>697.12173878318299</v>
      </c>
    </row>
    <row r="2962" spans="2:39" x14ac:dyDescent="0.25">
      <c r="B2962" s="3">
        <f t="shared" si="1409"/>
        <v>14720</v>
      </c>
      <c r="C2962" s="14">
        <f t="shared" si="1410"/>
        <v>245.33333333333334</v>
      </c>
      <c r="D2962" s="11">
        <f t="shared" si="1411"/>
        <v>1156.1083799656342</v>
      </c>
      <c r="E2962" s="11">
        <f t="shared" ref="E2962:E2970" si="1428">IF(B2962&lt;=40*60,20+345*CRed_1*LOG(8*C2962+1,10),ThetaG40+(ThetaG120-ThetaG40)/80*(C2962-40))</f>
        <v>1075.6540100266989</v>
      </c>
      <c r="F2962" s="11">
        <f t="shared" si="1412"/>
        <v>594.37603286787851</v>
      </c>
      <c r="G2962" s="11">
        <f t="shared" ref="G2962:G2970" si="1429">M2962</f>
        <v>907.66824390435499</v>
      </c>
      <c r="H2962" s="11">
        <f t="shared" ref="H2962:H2970" si="1430">Q2962</f>
        <v>735.28253718318194</v>
      </c>
      <c r="I2962" s="24">
        <f t="shared" si="1413"/>
        <v>594.37603286787851</v>
      </c>
      <c r="J2962" s="12">
        <f t="shared" ref="J2962:J2970" si="1431">Cp*RhoP/(K2962*RhoA)*dP/1000*MassivSS</f>
        <v>0.15341058911075414</v>
      </c>
      <c r="K2962" s="24">
        <f t="shared" ref="K2962:K2970" si="1432">IF(I2962&lt;600,425+0.773*I2962-1.69/1000*I2962^2+2.22/1000^2*I2962^3,IF(I2962&lt;735,666+13002/(738-I2962),IF(I2962&lt;900,545+17820/(I2962-731),650)))</f>
        <v>753.56659674868115</v>
      </c>
      <c r="L2962" s="12">
        <f t="shared" si="1414"/>
        <v>0.1293027172110861</v>
      </c>
      <c r="M2962" s="24">
        <f t="shared" si="1415"/>
        <v>907.66824390435499</v>
      </c>
      <c r="N2962" s="12">
        <f t="shared" ref="N2962:N2970" si="1433">Cp*RhoP/(O2962*RhoA)*dP/1000*MassivW</f>
        <v>0.59284664380205787</v>
      </c>
      <c r="O2962" s="24">
        <f t="shared" ref="O2962:O2970" si="1434">IF(M2962&lt;600,425+0.773*M2962-1.69/1000*M2962^2+2.22/1000^2*M2962^3,IF(M2962&lt;735,666+13002/(738-M2962),IF(M2962&lt;900,545+17820/(M2962-731),650)))</f>
        <v>650</v>
      </c>
      <c r="P2962" s="12">
        <f t="shared" si="1416"/>
        <v>0.19203990150419298</v>
      </c>
      <c r="Q2962" s="24">
        <f t="shared" si="1417"/>
        <v>735.28253718318194</v>
      </c>
      <c r="R2962" s="12">
        <f t="shared" ref="R2962:R2970" si="1435">Cp*RhoP/(S2962*RhoA)*dP/1000*MassivSI</f>
        <v>4.5035881873244595E-2</v>
      </c>
      <c r="S2962" s="24">
        <f t="shared" si="1405"/>
        <v>4706.0847116474215</v>
      </c>
      <c r="T2962" s="12">
        <f t="shared" si="1418"/>
        <v>2.9398590394002493E-2</v>
      </c>
      <c r="W2962" s="24">
        <f t="shared" si="1419"/>
        <v>1018.8915278597517</v>
      </c>
      <c r="X2962" s="24">
        <f t="shared" si="1420"/>
        <v>650</v>
      </c>
      <c r="Y2962" s="13">
        <f t="shared" ref="Y2962:Y2970" si="1436">MAX(MassivSSCO/(X2962*RhoA)*DeltaT*(Z2962+AA2962),L2962)</f>
        <v>0.27316267962624674</v>
      </c>
      <c r="Z2962" s="24">
        <f t="shared" ref="Z2962:Z2970" si="1437">AlphaC*(E2962-W2962)</f>
        <v>1419.0620541736791</v>
      </c>
      <c r="AA2962" s="24">
        <f t="shared" ref="AA2962:AA2970" si="1438">Phi*EpsilonF*0.7*Botzman/10^8*EpsilonA*((E2962+273)^4-(W2962+273)^4)</f>
        <v>14524.19755040503</v>
      </c>
      <c r="AB2962" s="24">
        <f t="shared" si="1421"/>
        <v>907.66824390435499</v>
      </c>
      <c r="AC2962" s="24">
        <f t="shared" si="1422"/>
        <v>735.28253718318194</v>
      </c>
      <c r="AE2962" s="14">
        <f t="shared" si="1423"/>
        <v>245.33333333333334</v>
      </c>
      <c r="AF2962" s="24">
        <f t="shared" si="1427"/>
        <v>500</v>
      </c>
      <c r="AG2962" s="3">
        <f t="shared" si="1424"/>
        <v>-1</v>
      </c>
      <c r="AH2962" s="3">
        <f>IF(AC2962&lt;=450,AthetaR30_0,IF(AC2962&gt;=650,AthetaR30_2,(IF(AC2962&lt;=550,AthetaR30_0+(AthetaR30_1-AthetaR30_0)/100*(AC2962-450),AthetaR30_1+(AthetaR30_2-AthetaR30_1)/100*(AC2962-450)))))</f>
        <v>0</v>
      </c>
      <c r="AI2962" s="3">
        <f>IF(AD2962&lt;=450,AthetaR60_0,IF(AD2962&gt;=650,AthetaR60_2,(IF(AD2962&lt;=550,AthetaR60_0+(AthetaR60_1-AthetaR60_0)/100*(AD2962-450),AthetaR60_1+(AthetaR60_2-AthetaR60_1)/100*(AD2962-450)))))</f>
        <v>0.5</v>
      </c>
      <c r="AJ2962" s="3">
        <f>IF(AE2962&lt;=450,AthetaR90_0,IF(AE2962&gt;=650,AthetaR90_2,(IF(AE2962&lt;=550,AthetaR90_0+(AthetaR90_1-AthetaR90_0)/100*(AE2962-450),AthetaR90_1+(AthetaR90_2-AthetaR90_1)/100*(AE2962-450)))))</f>
        <v>1.3</v>
      </c>
      <c r="AK2962" s="3">
        <f>IF(AF2962&lt;=450,AthetaR120_0,IF(AF2962&gt;=650,AthetaR120_2,(IF(AF2962&lt;=550,AthetaR120_0+(AthetaR120_1-AthetaR120_0)/100*(AF2962-450),AthetaR120_1+(AthetaR120_2-AthetaR120_1)/100*(AF2962-450)))))</f>
        <v>1.54</v>
      </c>
      <c r="AL2962" s="24">
        <f t="shared" si="1425"/>
        <v>907.66824390435499</v>
      </c>
      <c r="AM2962" s="14">
        <f t="shared" si="1426"/>
        <v>697.12934927042431</v>
      </c>
    </row>
    <row r="2963" spans="2:39" x14ac:dyDescent="0.25">
      <c r="B2963" s="3">
        <f t="shared" ref="B2963:B2970" si="1439">B2962+DeltaT</f>
        <v>14725</v>
      </c>
      <c r="C2963" s="14">
        <f t="shared" ref="C2963:C2970" si="1440">B2963/60</f>
        <v>245.41666666666666</v>
      </c>
      <c r="D2963" s="11">
        <f t="shared" ref="D2963:D2970" si="1441">20+345*LOG(8*C2963+1,10)</f>
        <v>1156.1592392995428</v>
      </c>
      <c r="E2963" s="11">
        <f t="shared" si="1428"/>
        <v>1075.8678083753507</v>
      </c>
      <c r="F2963" s="11">
        <f t="shared" ref="F2963:F2970" si="1442">I2963</f>
        <v>594.5053355850896</v>
      </c>
      <c r="G2963" s="11">
        <f t="shared" si="1429"/>
        <v>907.86028380585924</v>
      </c>
      <c r="H2963" s="11">
        <f t="shared" si="1430"/>
        <v>735.3119357735759</v>
      </c>
      <c r="I2963" s="24">
        <f t="shared" ref="I2963:I2970" si="1443">I2962+IF(Limit=Oui,MAX(0,L2962),L2962)</f>
        <v>594.5053355850896</v>
      </c>
      <c r="J2963" s="12">
        <f t="shared" si="1431"/>
        <v>0.15338118717493526</v>
      </c>
      <c r="K2963" s="24">
        <f t="shared" si="1432"/>
        <v>753.71104938411156</v>
      </c>
      <c r="L2963" s="12">
        <f t="shared" ref="L2963:L2970" si="1444">LambdaP*MassivSS/(dP/1000)/(K2963*RhoA)/(1+J2963/3)*(D2963-I2963)*DeltaT-(EXP(J2963/10)-1)*(D2963-D2962)</f>
        <v>0.12926125341023334</v>
      </c>
      <c r="M2963" s="24">
        <f t="shared" ref="M2963:M2970" si="1445">M2962+IF(Limit=Oui,MAX(0,P2962),P2962)</f>
        <v>907.86028380585924</v>
      </c>
      <c r="N2963" s="12">
        <f t="shared" si="1433"/>
        <v>0.59284664380205787</v>
      </c>
      <c r="O2963" s="24">
        <f t="shared" si="1434"/>
        <v>650</v>
      </c>
      <c r="P2963" s="12">
        <f t="shared" ref="P2963:P2970" si="1446">LambdaP*MassivW/(dP/1000)/(O2963*RhoA)/(1+N2963/3)*(D2963-M2963)*DeltaT-(EXP(N2963/10)-1)*(D2963-D2962)</f>
        <v>0.19193006033211346</v>
      </c>
      <c r="Q2963" s="24">
        <f t="shared" ref="Q2963:Q2970" si="1447">Q2962+IF(Limit=Oui,MAX(0,T2962),T2962)</f>
        <v>735.3119357735759</v>
      </c>
      <c r="R2963" s="12">
        <f t="shared" si="1435"/>
        <v>4.5309022140578838E-2</v>
      </c>
      <c r="S2963" s="24">
        <f t="shared" si="1405"/>
        <v>4677.7146172267403</v>
      </c>
      <c r="T2963" s="12">
        <f t="shared" ref="T2963:T2970" si="1448">LambdaP*MassivSI/(dP/1000)/(S2963*RhoA)/(1+R2963/3)*(D2963-Q2963)*DeltaT-(EXP(R2963/10)-1)*(D2963-D2962)</f>
        <v>2.957581300786398E-2</v>
      </c>
      <c r="W2963" s="24">
        <f t="shared" ref="W2963:W2970" si="1449">W2962+IF(Limit=Oui,MAX(0,Y2962),Y2962)</f>
        <v>1019.1646905393779</v>
      </c>
      <c r="X2963" s="24">
        <f t="shared" ref="X2963:X2970" si="1450">IF(W2963&lt;600,425+0.773*W2963-1.69/1000*W2963^2+2.22/1000^2*W2963^3,IF(W2963&lt;735,666+13002/(738-W2963),IF(W2963&lt;900,545+17820/(W2963-731),650)))</f>
        <v>650</v>
      </c>
      <c r="Y2963" s="13">
        <f t="shared" si="1436"/>
        <v>0.27301427077711943</v>
      </c>
      <c r="Z2963" s="24">
        <f t="shared" si="1437"/>
        <v>1417.577945899319</v>
      </c>
      <c r="AA2963" s="24">
        <f t="shared" si="1438"/>
        <v>14517.019711108473</v>
      </c>
      <c r="AB2963" s="24">
        <f t="shared" ref="AB2963:AB2970" si="1451">MAX(M2963,AVERAGE(W2963,AC2963))</f>
        <v>907.86028380585924</v>
      </c>
      <c r="AC2963" s="24">
        <f t="shared" ref="AC2963:AC2970" si="1452">Q2963</f>
        <v>735.3119357735759</v>
      </c>
      <c r="AE2963" s="14">
        <f t="shared" ref="AE2963:AE2970" si="1453">C2963</f>
        <v>245.41666666666666</v>
      </c>
      <c r="AF2963" s="24">
        <f t="shared" si="1427"/>
        <v>500</v>
      </c>
      <c r="AG2963" s="3">
        <f t="shared" ref="AG2963:AG2970" si="1454">IF(C2963&lt;=30,AH2963,IF(C2963&lt;=60,AI2963,IF(C2963&lt;=90,AJ2963,IF(C2963&lt;=120,AK2963,-1))))</f>
        <v>-1</v>
      </c>
      <c r="AH2963" s="3">
        <f>IF(AC2963&lt;=450,AthetaR30_0,IF(AC2963&gt;=650,AthetaR30_2,(IF(AC2963&lt;=550,AthetaR30_0+(AthetaR30_1-AthetaR30_0)/100*(AC2963-450),AthetaR30_1+(AthetaR30_2-AthetaR30_1)/100*(AC2963-450)))))</f>
        <v>0</v>
      </c>
      <c r="AI2963" s="3">
        <f>IF(AD2963&lt;=450,AthetaR60_0,IF(AD2963&gt;=650,AthetaR60_2,(IF(AD2963&lt;=550,AthetaR60_0+(AthetaR60_1-AthetaR60_0)/100*(AD2963-450),AthetaR60_1+(AthetaR60_2-AthetaR60_1)/100*(AD2963-450)))))</f>
        <v>0.5</v>
      </c>
      <c r="AJ2963" s="3">
        <f>IF(AE2963&lt;=450,AthetaR90_0,IF(AE2963&gt;=650,AthetaR90_2,(IF(AE2963&lt;=550,AthetaR90_0+(AthetaR90_1-AthetaR90_0)/100*(AE2963-450),AthetaR90_1+(AthetaR90_2-AthetaR90_1)/100*(AE2963-450)))))</f>
        <v>1.3</v>
      </c>
      <c r="AK2963" s="3">
        <f>IF(AF2963&lt;=450,AthetaR120_0,IF(AF2963&gt;=650,AthetaR120_2,(IF(AF2963&lt;=550,AthetaR120_0+(AthetaR120_1-AthetaR120_0)/100*(AF2963-450),AthetaR120_1+(AthetaR120_2-AthetaR120_1)/100*(AF2963-450)))))</f>
        <v>1.54</v>
      </c>
      <c r="AL2963" s="24">
        <f t="shared" ref="AL2963:AL2970" si="1455">MAX(M2963,AVERAGE(W2963,AM2963))</f>
        <v>907.86028380585924</v>
      </c>
      <c r="AM2963" s="14">
        <f t="shared" ref="AM2963:AM2970" si="1456">IF(W2963&gt;=AF2963,(1+(W2963-AF2963)*AG2963/10000)*AC2963,AC2963)</f>
        <v>697.13713641499601</v>
      </c>
    </row>
    <row r="2964" spans="2:39" x14ac:dyDescent="0.25">
      <c r="B2964" s="3">
        <f t="shared" si="1439"/>
        <v>14730</v>
      </c>
      <c r="C2964" s="14">
        <f t="shared" si="1440"/>
        <v>245.5</v>
      </c>
      <c r="D2964" s="11">
        <f t="shared" si="1441"/>
        <v>1156.2100813754487</v>
      </c>
      <c r="E2964" s="11">
        <f t="shared" si="1428"/>
        <v>1076.081606724003</v>
      </c>
      <c r="F2964" s="11">
        <f t="shared" si="1442"/>
        <v>594.63459683849987</v>
      </c>
      <c r="G2964" s="11">
        <f t="shared" si="1429"/>
        <v>908.05221386619132</v>
      </c>
      <c r="H2964" s="11">
        <f t="shared" si="1430"/>
        <v>735.34151158658381</v>
      </c>
      <c r="I2964" s="24">
        <f t="shared" si="1443"/>
        <v>594.63459683849987</v>
      </c>
      <c r="J2964" s="12">
        <f t="shared" si="1431"/>
        <v>0.15335179050058512</v>
      </c>
      <c r="K2964" s="24">
        <f t="shared" si="1432"/>
        <v>753.85553154633817</v>
      </c>
      <c r="L2964" s="12">
        <f t="shared" si="1444"/>
        <v>0.12921980532720292</v>
      </c>
      <c r="M2964" s="24">
        <f t="shared" si="1445"/>
        <v>908.05221386619132</v>
      </c>
      <c r="N2964" s="12">
        <f t="shared" si="1433"/>
        <v>0.59284664380205787</v>
      </c>
      <c r="O2964" s="24">
        <f t="shared" si="1434"/>
        <v>650</v>
      </c>
      <c r="P2964" s="12">
        <f t="shared" si="1446"/>
        <v>0.19182029116734522</v>
      </c>
      <c r="Q2964" s="24">
        <f t="shared" si="1447"/>
        <v>735.34151158658381</v>
      </c>
      <c r="R2964" s="12">
        <f t="shared" si="1435"/>
        <v>4.5583371445777655E-2</v>
      </c>
      <c r="S2964" s="24">
        <f t="shared" ref="S2964:S2970" si="1457">IF(Q2964&lt;600,425+0.773*Q2964-1.69/1000*Q2964^2+2.22/1000^2*Q2964^3,IF(Q2964&lt;735,666+13002/(738-Q2964),IF(Q2964&lt;900,545+17820/(Q2964-731),650)))</f>
        <v>4649.5611982397077</v>
      </c>
      <c r="T2964" s="12">
        <f t="shared" si="1448"/>
        <v>2.9753786183317622E-2</v>
      </c>
      <c r="W2964" s="24">
        <f t="shared" si="1449"/>
        <v>1019.4377048101551</v>
      </c>
      <c r="X2964" s="24">
        <f t="shared" si="1450"/>
        <v>650</v>
      </c>
      <c r="Y2964" s="13">
        <f t="shared" si="1436"/>
        <v>0.27286629894287934</v>
      </c>
      <c r="Z2964" s="24">
        <f t="shared" si="1437"/>
        <v>1416.0975478461978</v>
      </c>
      <c r="AA2964" s="24">
        <f t="shared" si="1438"/>
        <v>14509.863668156242</v>
      </c>
      <c r="AB2964" s="24">
        <f t="shared" si="1451"/>
        <v>908.05221386619132</v>
      </c>
      <c r="AC2964" s="24">
        <f t="shared" si="1452"/>
        <v>735.34151158658381</v>
      </c>
      <c r="AE2964" s="14">
        <f t="shared" si="1453"/>
        <v>245.5</v>
      </c>
      <c r="AF2964" s="24">
        <f t="shared" si="1427"/>
        <v>500</v>
      </c>
      <c r="AG2964" s="3">
        <f t="shared" si="1454"/>
        <v>-1</v>
      </c>
      <c r="AH2964" s="3">
        <f>IF(AC2964&lt;=450,AthetaR30_0,IF(AC2964&gt;=650,AthetaR30_2,(IF(AC2964&lt;=550,AthetaR30_0+(AthetaR30_1-AthetaR30_0)/100*(AC2964-450),AthetaR30_1+(AthetaR30_2-AthetaR30_1)/100*(AC2964-450)))))</f>
        <v>0</v>
      </c>
      <c r="AI2964" s="3">
        <f>IF(AD2964&lt;=450,AthetaR60_0,IF(AD2964&gt;=650,AthetaR60_2,(IF(AD2964&lt;=550,AthetaR60_0+(AthetaR60_1-AthetaR60_0)/100*(AD2964-450),AthetaR60_1+(AthetaR60_2-AthetaR60_1)/100*(AD2964-450)))))</f>
        <v>0.5</v>
      </c>
      <c r="AJ2964" s="3">
        <f>IF(AE2964&lt;=450,AthetaR90_0,IF(AE2964&gt;=650,AthetaR90_2,(IF(AE2964&lt;=550,AthetaR90_0+(AthetaR90_1-AthetaR90_0)/100*(AE2964-450),AthetaR90_1+(AthetaR90_2-AthetaR90_1)/100*(AE2964-450)))))</f>
        <v>1.3</v>
      </c>
      <c r="AK2964" s="3">
        <f>IF(AF2964&lt;=450,AthetaR120_0,IF(AF2964&gt;=650,AthetaR120_2,(IF(AF2964&lt;=550,AthetaR120_0+(AthetaR120_1-AthetaR120_0)/100*(AF2964-450),AthetaR120_1+(AthetaR120_2-AthetaR120_1)/100*(AF2964-450)))))</f>
        <v>1.54</v>
      </c>
      <c r="AL2964" s="24">
        <f t="shared" si="1455"/>
        <v>908.05221386619132</v>
      </c>
      <c r="AM2964" s="14">
        <f t="shared" si="1456"/>
        <v>697.14510088356724</v>
      </c>
    </row>
    <row r="2965" spans="2:39" x14ac:dyDescent="0.25">
      <c r="B2965" s="3">
        <f t="shared" si="1439"/>
        <v>14735</v>
      </c>
      <c r="C2965" s="14">
        <f t="shared" si="1440"/>
        <v>245.58333333333334</v>
      </c>
      <c r="D2965" s="11">
        <f t="shared" si="1441"/>
        <v>1156.2609062050597</v>
      </c>
      <c r="E2965" s="11">
        <f t="shared" si="1428"/>
        <v>1076.2954050726548</v>
      </c>
      <c r="F2965" s="11">
        <f t="shared" si="1442"/>
        <v>594.76381664382711</v>
      </c>
      <c r="G2965" s="11">
        <f t="shared" si="1429"/>
        <v>908.24403415735867</v>
      </c>
      <c r="H2965" s="11">
        <f t="shared" si="1430"/>
        <v>735.37126537276708</v>
      </c>
      <c r="I2965" s="24">
        <f t="shared" si="1443"/>
        <v>594.76381664382711</v>
      </c>
      <c r="J2965" s="12">
        <f t="shared" si="1431"/>
        <v>0.15332239909355044</v>
      </c>
      <c r="K2965" s="24">
        <f t="shared" si="1432"/>
        <v>754.00004320871767</v>
      </c>
      <c r="L2965" s="12">
        <f t="shared" si="1444"/>
        <v>0.12917837296164822</v>
      </c>
      <c r="M2965" s="24">
        <f t="shared" si="1445"/>
        <v>908.24403415735867</v>
      </c>
      <c r="N2965" s="12">
        <f t="shared" si="1433"/>
        <v>0.59284664380205787</v>
      </c>
      <c r="O2965" s="24">
        <f t="shared" si="1434"/>
        <v>650</v>
      </c>
      <c r="P2965" s="12">
        <f t="shared" si="1446"/>
        <v>0.19171059396330126</v>
      </c>
      <c r="Q2965" s="24">
        <f t="shared" si="1447"/>
        <v>735.37126537276708</v>
      </c>
      <c r="R2965" s="12">
        <f t="shared" si="1435"/>
        <v>4.5858929905519007E-2</v>
      </c>
      <c r="S2965" s="24">
        <f t="shared" si="1457"/>
        <v>4621.622780904203</v>
      </c>
      <c r="T2965" s="12">
        <f t="shared" si="1448"/>
        <v>2.9932509399937503E-2</v>
      </c>
      <c r="W2965" s="24">
        <f t="shared" si="1449"/>
        <v>1019.7105711090979</v>
      </c>
      <c r="X2965" s="24">
        <f t="shared" si="1450"/>
        <v>650</v>
      </c>
      <c r="Y2965" s="13">
        <f t="shared" si="1436"/>
        <v>0.27271876314851756</v>
      </c>
      <c r="Z2965" s="24">
        <f t="shared" si="1437"/>
        <v>1414.6208490889221</v>
      </c>
      <c r="AA2965" s="24">
        <f t="shared" si="1438"/>
        <v>14502.729375566914</v>
      </c>
      <c r="AB2965" s="24">
        <f t="shared" si="1451"/>
        <v>908.24403415735867</v>
      </c>
      <c r="AC2965" s="24">
        <f t="shared" si="1452"/>
        <v>735.37126537276708</v>
      </c>
      <c r="AE2965" s="14">
        <f t="shared" si="1453"/>
        <v>245.58333333333334</v>
      </c>
      <c r="AF2965" s="24">
        <f t="shared" si="1427"/>
        <v>500</v>
      </c>
      <c r="AG2965" s="3">
        <f t="shared" si="1454"/>
        <v>-1</v>
      </c>
      <c r="AH2965" s="3">
        <f>IF(AC2965&lt;=450,AthetaR30_0,IF(AC2965&gt;=650,AthetaR30_2,(IF(AC2965&lt;=550,AthetaR30_0+(AthetaR30_1-AthetaR30_0)/100*(AC2965-450),AthetaR30_1+(AthetaR30_2-AthetaR30_1)/100*(AC2965-450)))))</f>
        <v>0</v>
      </c>
      <c r="AI2965" s="3">
        <f>IF(AD2965&lt;=450,AthetaR60_0,IF(AD2965&gt;=650,AthetaR60_2,(IF(AD2965&lt;=550,AthetaR60_0+(AthetaR60_1-AthetaR60_0)/100*(AD2965-450),AthetaR60_1+(AthetaR60_2-AthetaR60_1)/100*(AD2965-450)))))</f>
        <v>0.5</v>
      </c>
      <c r="AJ2965" s="3">
        <f>IF(AE2965&lt;=450,AthetaR90_0,IF(AE2965&gt;=650,AthetaR90_2,(IF(AE2965&lt;=550,AthetaR90_0+(AthetaR90_1-AthetaR90_0)/100*(AE2965-450),AthetaR90_1+(AthetaR90_2-AthetaR90_1)/100*(AE2965-450)))))</f>
        <v>1.3</v>
      </c>
      <c r="AK2965" s="3">
        <f>IF(AF2965&lt;=450,AthetaR120_0,IF(AF2965&gt;=650,AthetaR120_2,(IF(AF2965&lt;=550,AthetaR120_0+(AthetaR120_1-AthetaR120_0)/100*(AF2965-450),AthetaR120_1+(AthetaR120_2-AthetaR120_1)/100*(AF2965-450)))))</f>
        <v>1.54</v>
      </c>
      <c r="AL2965" s="24">
        <f t="shared" si="1455"/>
        <v>908.24403415735867</v>
      </c>
      <c r="AM2965" s="14">
        <f t="shared" si="1456"/>
        <v>697.15324334235697</v>
      </c>
    </row>
    <row r="2966" spans="2:39" x14ac:dyDescent="0.25">
      <c r="B2966" s="3">
        <f t="shared" si="1439"/>
        <v>14740</v>
      </c>
      <c r="C2966" s="14">
        <f t="shared" si="1440"/>
        <v>245.66666666666666</v>
      </c>
      <c r="D2966" s="11">
        <f t="shared" si="1441"/>
        <v>1156.3117138000721</v>
      </c>
      <c r="E2966" s="11">
        <f t="shared" si="1428"/>
        <v>1076.5092034213071</v>
      </c>
      <c r="F2966" s="11">
        <f t="shared" si="1442"/>
        <v>594.89299501678875</v>
      </c>
      <c r="G2966" s="11">
        <f t="shared" si="1429"/>
        <v>908.43574475132198</v>
      </c>
      <c r="H2966" s="11">
        <f t="shared" si="1430"/>
        <v>735.40119788216703</v>
      </c>
      <c r="I2966" s="24">
        <f t="shared" si="1443"/>
        <v>594.89299501678875</v>
      </c>
      <c r="J2966" s="12">
        <f t="shared" si="1431"/>
        <v>0.15329301295966694</v>
      </c>
      <c r="K2966" s="24">
        <f t="shared" si="1432"/>
        <v>754.1445843446121</v>
      </c>
      <c r="L2966" s="12">
        <f t="shared" si="1444"/>
        <v>0.12913695631319275</v>
      </c>
      <c r="M2966" s="24">
        <f t="shared" si="1445"/>
        <v>908.43574475132198</v>
      </c>
      <c r="N2966" s="12">
        <f t="shared" si="1433"/>
        <v>0.59284664380205787</v>
      </c>
      <c r="O2966" s="24">
        <f t="shared" si="1434"/>
        <v>650</v>
      </c>
      <c r="P2966" s="12">
        <f t="shared" si="1446"/>
        <v>0.19160096867335272</v>
      </c>
      <c r="Q2966" s="24">
        <f t="shared" si="1447"/>
        <v>735.40119788216703</v>
      </c>
      <c r="R2966" s="12">
        <f t="shared" si="1435"/>
        <v>4.6135697574246987E-2</v>
      </c>
      <c r="S2966" s="24">
        <f t="shared" si="1457"/>
        <v>4593.8977040100581</v>
      </c>
      <c r="T2966" s="12">
        <f t="shared" si="1448"/>
        <v>3.0111982092218069E-2</v>
      </c>
      <c r="W2966" s="24">
        <f t="shared" si="1449"/>
        <v>1019.9832898722465</v>
      </c>
      <c r="X2966" s="24">
        <f t="shared" si="1450"/>
        <v>650</v>
      </c>
      <c r="Y2966" s="13">
        <f t="shared" si="1436"/>
        <v>0.27257166241922465</v>
      </c>
      <c r="Z2966" s="24">
        <f t="shared" si="1437"/>
        <v>1413.1478387265161</v>
      </c>
      <c r="AA2966" s="24">
        <f t="shared" si="1438"/>
        <v>14495.616787346275</v>
      </c>
      <c r="AB2966" s="24">
        <f t="shared" si="1451"/>
        <v>908.43574475132198</v>
      </c>
      <c r="AC2966" s="24">
        <f t="shared" si="1452"/>
        <v>735.40119788216703</v>
      </c>
      <c r="AE2966" s="14">
        <f t="shared" si="1453"/>
        <v>245.66666666666666</v>
      </c>
      <c r="AF2966" s="24">
        <f t="shared" si="1427"/>
        <v>500</v>
      </c>
      <c r="AG2966" s="3">
        <f t="shared" si="1454"/>
        <v>-1</v>
      </c>
      <c r="AH2966" s="3">
        <f>IF(AC2966&lt;=450,AthetaR30_0,IF(AC2966&gt;=650,AthetaR30_2,(IF(AC2966&lt;=550,AthetaR30_0+(AthetaR30_1-AthetaR30_0)/100*(AC2966-450),AthetaR30_1+(AthetaR30_2-AthetaR30_1)/100*(AC2966-450)))))</f>
        <v>0</v>
      </c>
      <c r="AI2966" s="3">
        <f>IF(AD2966&lt;=450,AthetaR60_0,IF(AD2966&gt;=650,AthetaR60_2,(IF(AD2966&lt;=550,AthetaR60_0+(AthetaR60_1-AthetaR60_0)/100*(AD2966-450),AthetaR60_1+(AthetaR60_2-AthetaR60_1)/100*(AD2966-450)))))</f>
        <v>0.5</v>
      </c>
      <c r="AJ2966" s="3">
        <f>IF(AE2966&lt;=450,AthetaR90_0,IF(AE2966&gt;=650,AthetaR90_2,(IF(AE2966&lt;=550,AthetaR90_0+(AthetaR90_1-AthetaR90_0)/100*(AE2966-450),AthetaR90_1+(AthetaR90_2-AthetaR90_1)/100*(AE2966-450)))))</f>
        <v>1.3</v>
      </c>
      <c r="AK2966" s="3">
        <f>IF(AF2966&lt;=450,AthetaR120_0,IF(AF2966&gt;=650,AthetaR120_2,(IF(AF2966&lt;=550,AthetaR120_0+(AthetaR120_1-AthetaR120_0)/100*(AF2966-450),AthetaR120_1+(AthetaR120_2-AthetaR120_1)/100*(AF2966-450)))))</f>
        <v>1.54</v>
      </c>
      <c r="AL2966" s="24">
        <f t="shared" si="1455"/>
        <v>908.43574475132198</v>
      </c>
      <c r="AM2966" s="14">
        <f t="shared" si="1456"/>
        <v>697.161564457091</v>
      </c>
    </row>
    <row r="2967" spans="2:39" x14ac:dyDescent="0.25">
      <c r="B2967" s="3">
        <f t="shared" si="1439"/>
        <v>14745</v>
      </c>
      <c r="C2967" s="14">
        <f t="shared" si="1440"/>
        <v>245.75</v>
      </c>
      <c r="D2967" s="11">
        <f t="shared" si="1441"/>
        <v>1156.3625041721709</v>
      </c>
      <c r="E2967" s="11">
        <f t="shared" si="1428"/>
        <v>1076.723001769959</v>
      </c>
      <c r="F2967" s="11">
        <f t="shared" si="1442"/>
        <v>595.02213197310198</v>
      </c>
      <c r="G2967" s="11">
        <f t="shared" si="1429"/>
        <v>908.62734571999533</v>
      </c>
      <c r="H2967" s="11">
        <f t="shared" si="1430"/>
        <v>735.43130986425922</v>
      </c>
      <c r="I2967" s="24">
        <f t="shared" si="1443"/>
        <v>595.02213197310198</v>
      </c>
      <c r="J2967" s="12">
        <f t="shared" si="1431"/>
        <v>0.15326363210475971</v>
      </c>
      <c r="K2967" s="24">
        <f t="shared" si="1432"/>
        <v>754.28915492738781</v>
      </c>
      <c r="L2967" s="12">
        <f t="shared" si="1444"/>
        <v>0.12909555538144443</v>
      </c>
      <c r="M2967" s="24">
        <f t="shared" si="1445"/>
        <v>908.62734571999533</v>
      </c>
      <c r="N2967" s="12">
        <f t="shared" si="1433"/>
        <v>0.59284664380205787</v>
      </c>
      <c r="O2967" s="24">
        <f t="shared" si="1434"/>
        <v>650</v>
      </c>
      <c r="P2967" s="12">
        <f t="shared" si="1446"/>
        <v>0.19149141525088464</v>
      </c>
      <c r="Q2967" s="24">
        <f t="shared" si="1447"/>
        <v>735.43130986425922</v>
      </c>
      <c r="R2967" s="12">
        <f t="shared" si="1435"/>
        <v>4.6413674443773284E-2</v>
      </c>
      <c r="S2967" s="24">
        <f t="shared" si="1457"/>
        <v>4566.3843188280316</v>
      </c>
      <c r="T2967" s="12">
        <f t="shared" si="1448"/>
        <v>3.029220364934258E-2</v>
      </c>
      <c r="W2967" s="24">
        <f t="shared" si="1449"/>
        <v>1020.2558615346657</v>
      </c>
      <c r="X2967" s="24">
        <f t="shared" si="1450"/>
        <v>650</v>
      </c>
      <c r="Y2967" s="13">
        <f t="shared" si="1436"/>
        <v>0.27242499578038121</v>
      </c>
      <c r="Z2967" s="24">
        <f t="shared" si="1437"/>
        <v>1411.6785058823325</v>
      </c>
      <c r="AA2967" s="24">
        <f t="shared" si="1438"/>
        <v>14488.525857486886</v>
      </c>
      <c r="AB2967" s="24">
        <f t="shared" si="1451"/>
        <v>908.62734571999533</v>
      </c>
      <c r="AC2967" s="24">
        <f t="shared" si="1452"/>
        <v>735.43130986425922</v>
      </c>
      <c r="AE2967" s="14">
        <f t="shared" si="1453"/>
        <v>245.75</v>
      </c>
      <c r="AF2967" s="24">
        <f t="shared" si="1427"/>
        <v>500</v>
      </c>
      <c r="AG2967" s="3">
        <f t="shared" si="1454"/>
        <v>-1</v>
      </c>
      <c r="AH2967" s="3">
        <f>IF(AC2967&lt;=450,AthetaR30_0,IF(AC2967&gt;=650,AthetaR30_2,(IF(AC2967&lt;=550,AthetaR30_0+(AthetaR30_1-AthetaR30_0)/100*(AC2967-450),AthetaR30_1+(AthetaR30_2-AthetaR30_1)/100*(AC2967-450)))))</f>
        <v>0</v>
      </c>
      <c r="AI2967" s="3">
        <f>IF(AD2967&lt;=450,AthetaR60_0,IF(AD2967&gt;=650,AthetaR60_2,(IF(AD2967&lt;=550,AthetaR60_0+(AthetaR60_1-AthetaR60_0)/100*(AD2967-450),AthetaR60_1+(AthetaR60_2-AthetaR60_1)/100*(AD2967-450)))))</f>
        <v>0.5</v>
      </c>
      <c r="AJ2967" s="3">
        <f>IF(AE2967&lt;=450,AthetaR90_0,IF(AE2967&gt;=650,AthetaR90_2,(IF(AE2967&lt;=550,AthetaR90_0+(AthetaR90_1-AthetaR90_0)/100*(AE2967-450),AthetaR90_1+(AthetaR90_2-AthetaR90_1)/100*(AE2967-450)))))</f>
        <v>1.3</v>
      </c>
      <c r="AK2967" s="3">
        <f>IF(AF2967&lt;=450,AthetaR120_0,IF(AF2967&gt;=650,AthetaR120_2,(IF(AF2967&lt;=550,AthetaR120_0+(AthetaR120_1-AthetaR120_0)/100*(AF2967-450),AthetaR120_1+(AthetaR120_2-AthetaR120_1)/100*(AF2967-450)))))</f>
        <v>1.54</v>
      </c>
      <c r="AL2967" s="24">
        <f t="shared" si="1455"/>
        <v>908.62734571999533</v>
      </c>
      <c r="AM2967" s="14">
        <f t="shared" si="1456"/>
        <v>697.17006489295943</v>
      </c>
    </row>
    <row r="2968" spans="2:39" x14ac:dyDescent="0.25">
      <c r="B2968" s="3">
        <f t="shared" si="1439"/>
        <v>14750</v>
      </c>
      <c r="C2968" s="14">
        <f t="shared" si="1440"/>
        <v>245.83333333333334</v>
      </c>
      <c r="D2968" s="11">
        <f t="shared" si="1441"/>
        <v>1156.4132773330286</v>
      </c>
      <c r="E2968" s="11">
        <f t="shared" si="1428"/>
        <v>1076.9368001186112</v>
      </c>
      <c r="F2968" s="11">
        <f t="shared" si="1442"/>
        <v>595.15122752848345</v>
      </c>
      <c r="G2968" s="11">
        <f t="shared" si="1429"/>
        <v>908.81883713524621</v>
      </c>
      <c r="H2968" s="11">
        <f t="shared" si="1430"/>
        <v>735.46160206790853</v>
      </c>
      <c r="I2968" s="24">
        <f t="shared" si="1443"/>
        <v>595.15122752848345</v>
      </c>
      <c r="J2968" s="12">
        <f t="shared" si="1431"/>
        <v>0.15323425653464298</v>
      </c>
      <c r="K2968" s="24">
        <f t="shared" si="1432"/>
        <v>754.4337549304156</v>
      </c>
      <c r="L2968" s="12">
        <f t="shared" si="1444"/>
        <v>0.12905417016601653</v>
      </c>
      <c r="M2968" s="24">
        <f t="shared" si="1445"/>
        <v>908.81883713524621</v>
      </c>
      <c r="N2968" s="12">
        <f t="shared" si="1433"/>
        <v>0.59284664380205787</v>
      </c>
      <c r="O2968" s="24">
        <f t="shared" si="1434"/>
        <v>650</v>
      </c>
      <c r="P2968" s="12">
        <f t="shared" si="1446"/>
        <v>0.19138193364937814</v>
      </c>
      <c r="Q2968" s="24">
        <f t="shared" si="1447"/>
        <v>735.46160206790853</v>
      </c>
      <c r="R2968" s="12">
        <f t="shared" si="1435"/>
        <v>4.6692860442892239E-2</v>
      </c>
      <c r="S2968" s="24">
        <f t="shared" si="1457"/>
        <v>4539.0809890187047</v>
      </c>
      <c r="T2968" s="12">
        <f t="shared" si="1448"/>
        <v>3.0473173414963781E-2</v>
      </c>
      <c r="W2968" s="24">
        <f t="shared" si="1449"/>
        <v>1020.5282865304461</v>
      </c>
      <c r="X2968" s="24">
        <f t="shared" si="1450"/>
        <v>650</v>
      </c>
      <c r="Y2968" s="13">
        <f t="shared" si="1436"/>
        <v>0.27227876225758718</v>
      </c>
      <c r="Z2968" s="24">
        <f t="shared" si="1437"/>
        <v>1410.2128397041297</v>
      </c>
      <c r="AA2968" s="24">
        <f t="shared" si="1438"/>
        <v>14481.456539969708</v>
      </c>
      <c r="AB2968" s="24">
        <f t="shared" si="1451"/>
        <v>908.81883713524621</v>
      </c>
      <c r="AC2968" s="24">
        <f t="shared" si="1452"/>
        <v>735.46160206790853</v>
      </c>
      <c r="AE2968" s="14">
        <f t="shared" si="1453"/>
        <v>245.83333333333334</v>
      </c>
      <c r="AF2968" s="24">
        <f t="shared" si="1427"/>
        <v>500</v>
      </c>
      <c r="AG2968" s="3">
        <f t="shared" si="1454"/>
        <v>-1</v>
      </c>
      <c r="AH2968" s="3">
        <f>IF(AC2968&lt;=450,AthetaR30_0,IF(AC2968&gt;=650,AthetaR30_2,(IF(AC2968&lt;=550,AthetaR30_0+(AthetaR30_1-AthetaR30_0)/100*(AC2968-450),AthetaR30_1+(AthetaR30_2-AthetaR30_1)/100*(AC2968-450)))))</f>
        <v>0</v>
      </c>
      <c r="AI2968" s="3">
        <f>IF(AD2968&lt;=450,AthetaR60_0,IF(AD2968&gt;=650,AthetaR60_2,(IF(AD2968&lt;=550,AthetaR60_0+(AthetaR60_1-AthetaR60_0)/100*(AD2968-450),AthetaR60_1+(AthetaR60_2-AthetaR60_1)/100*(AD2968-450)))))</f>
        <v>0.5</v>
      </c>
      <c r="AJ2968" s="3">
        <f>IF(AE2968&lt;=450,AthetaR90_0,IF(AE2968&gt;=650,AthetaR90_2,(IF(AE2968&lt;=550,AthetaR90_0+(AthetaR90_1-AthetaR90_0)/100*(AE2968-450),AthetaR90_1+(AthetaR90_2-AthetaR90_1)/100*(AE2968-450)))))</f>
        <v>1.3</v>
      </c>
      <c r="AK2968" s="3">
        <f>IF(AF2968&lt;=450,AthetaR120_0,IF(AF2968&gt;=650,AthetaR120_2,(IF(AF2968&lt;=550,AthetaR120_0+(AthetaR120_1-AthetaR120_0)/100*(AF2968-450),AthetaR120_1+(AthetaR120_2-AthetaR120_1)/100*(AF2968-450)))))</f>
        <v>1.54</v>
      </c>
      <c r="AL2968" s="24">
        <f t="shared" si="1455"/>
        <v>908.81883713524621</v>
      </c>
      <c r="AM2968" s="14">
        <f t="shared" si="1456"/>
        <v>697.17874531457403</v>
      </c>
    </row>
    <row r="2969" spans="2:39" x14ac:dyDescent="0.25">
      <c r="B2969" s="3">
        <f t="shared" si="1439"/>
        <v>14755</v>
      </c>
      <c r="C2969" s="14">
        <f t="shared" si="1440"/>
        <v>245.91666666666666</v>
      </c>
      <c r="D2969" s="11">
        <f t="shared" si="1441"/>
        <v>1156.4640332943054</v>
      </c>
      <c r="E2969" s="11">
        <f t="shared" si="1428"/>
        <v>1077.1505984672631</v>
      </c>
      <c r="F2969" s="11">
        <f t="shared" si="1442"/>
        <v>595.28028169864945</v>
      </c>
      <c r="G2969" s="11">
        <f t="shared" si="1429"/>
        <v>909.01021906889559</v>
      </c>
      <c r="H2969" s="11">
        <f t="shared" si="1430"/>
        <v>735.4920752413235</v>
      </c>
      <c r="I2969" s="24">
        <f t="shared" si="1443"/>
        <v>595.28028169864945</v>
      </c>
      <c r="J2969" s="12">
        <f t="shared" si="1431"/>
        <v>0.15320488625512019</v>
      </c>
      <c r="K2969" s="24">
        <f t="shared" si="1432"/>
        <v>754.57838432707115</v>
      </c>
      <c r="L2969" s="12">
        <f t="shared" si="1444"/>
        <v>0.12901280066650642</v>
      </c>
      <c r="M2969" s="24">
        <f t="shared" si="1445"/>
        <v>909.01021906889559</v>
      </c>
      <c r="N2969" s="12">
        <f t="shared" si="1433"/>
        <v>0.59284664380205787</v>
      </c>
      <c r="O2969" s="24">
        <f t="shared" si="1434"/>
        <v>650</v>
      </c>
      <c r="P2969" s="12">
        <f t="shared" si="1446"/>
        <v>0.19127252382232751</v>
      </c>
      <c r="Q2969" s="24">
        <f t="shared" si="1447"/>
        <v>735.4920752413235</v>
      </c>
      <c r="R2969" s="12">
        <f t="shared" si="1435"/>
        <v>4.6973255436999775E-2</v>
      </c>
      <c r="S2969" s="24">
        <f t="shared" si="1457"/>
        <v>4511.9860905423466</v>
      </c>
      <c r="T2969" s="12">
        <f t="shared" si="1448"/>
        <v>3.065489068697554E-2</v>
      </c>
      <c r="W2969" s="24">
        <f t="shared" si="1449"/>
        <v>1020.8005652927036</v>
      </c>
      <c r="X2969" s="24">
        <f t="shared" si="1450"/>
        <v>650</v>
      </c>
      <c r="Y2969" s="13">
        <f t="shared" si="1436"/>
        <v>0.27213296087666417</v>
      </c>
      <c r="Z2969" s="24">
        <f t="shared" si="1437"/>
        <v>1408.7508293639871</v>
      </c>
      <c r="AA2969" s="24">
        <f t="shared" si="1438"/>
        <v>14474.408788764302</v>
      </c>
      <c r="AB2969" s="24">
        <f t="shared" si="1451"/>
        <v>909.01021906889559</v>
      </c>
      <c r="AC2969" s="24">
        <f t="shared" si="1452"/>
        <v>735.4920752413235</v>
      </c>
      <c r="AE2969" s="14">
        <f t="shared" si="1453"/>
        <v>245.91666666666666</v>
      </c>
      <c r="AF2969" s="24">
        <f t="shared" si="1427"/>
        <v>500</v>
      </c>
      <c r="AG2969" s="3">
        <f t="shared" si="1454"/>
        <v>-1</v>
      </c>
      <c r="AH2969" s="3">
        <f>IF(AC2969&lt;=450,AthetaR30_0,IF(AC2969&gt;=650,AthetaR30_2,(IF(AC2969&lt;=550,AthetaR30_0+(AthetaR30_1-AthetaR30_0)/100*(AC2969-450),AthetaR30_1+(AthetaR30_2-AthetaR30_1)/100*(AC2969-450)))))</f>
        <v>0</v>
      </c>
      <c r="AI2969" s="3">
        <f>IF(AD2969&lt;=450,AthetaR60_0,IF(AD2969&gt;=650,AthetaR60_2,(IF(AD2969&lt;=550,AthetaR60_0+(AthetaR60_1-AthetaR60_0)/100*(AD2969-450),AthetaR60_1+(AthetaR60_2-AthetaR60_1)/100*(AD2969-450)))))</f>
        <v>0.5</v>
      </c>
      <c r="AJ2969" s="3">
        <f>IF(AE2969&lt;=450,AthetaR90_0,IF(AE2969&gt;=650,AthetaR90_2,(IF(AE2969&lt;=550,AthetaR90_0+(AthetaR90_1-AthetaR90_0)/100*(AE2969-450),AthetaR90_1+(AthetaR90_2-AthetaR90_1)/100*(AE2969-450)))))</f>
        <v>1.3</v>
      </c>
      <c r="AK2969" s="3">
        <f>IF(AF2969&lt;=450,AthetaR120_0,IF(AF2969&gt;=650,AthetaR120_2,(IF(AF2969&lt;=550,AthetaR120_0+(AthetaR120_1-AthetaR120_0)/100*(AF2969-450),AthetaR120_1+(AthetaR120_2-AthetaR120_1)/100*(AF2969-450)))))</f>
        <v>1.54</v>
      </c>
      <c r="AL2969" s="24">
        <f t="shared" si="1455"/>
        <v>909.01021906889559</v>
      </c>
      <c r="AM2969" s="14">
        <f t="shared" si="1456"/>
        <v>697.18760638592494</v>
      </c>
    </row>
    <row r="2970" spans="2:39" x14ac:dyDescent="0.25">
      <c r="B2970" s="3">
        <f t="shared" si="1439"/>
        <v>14760</v>
      </c>
      <c r="C2970" s="14">
        <f t="shared" si="1440"/>
        <v>246</v>
      </c>
      <c r="D2970" s="11">
        <f t="shared" si="1441"/>
        <v>1156.5147720676507</v>
      </c>
      <c r="E2970" s="11">
        <f t="shared" si="1428"/>
        <v>1077.3643968159154</v>
      </c>
      <c r="F2970" s="11">
        <f t="shared" si="1442"/>
        <v>595.40929449931593</v>
      </c>
      <c r="G2970" s="11">
        <f t="shared" si="1429"/>
        <v>909.20149159271796</v>
      </c>
      <c r="H2970" s="11">
        <f t="shared" si="1430"/>
        <v>735.52273013201045</v>
      </c>
      <c r="I2970" s="24">
        <f t="shared" si="1443"/>
        <v>595.40929449931593</v>
      </c>
      <c r="J2970" s="12">
        <f t="shared" si="1431"/>
        <v>0.15317552127198392</v>
      </c>
      <c r="K2970" s="24">
        <f t="shared" si="1432"/>
        <v>754.72304309073479</v>
      </c>
      <c r="L2970" s="12">
        <f t="shared" si="1444"/>
        <v>0.128971446882475</v>
      </c>
      <c r="M2970" s="24">
        <f t="shared" si="1445"/>
        <v>909.20149159271796</v>
      </c>
      <c r="N2970" s="12">
        <f t="shared" si="1433"/>
        <v>0.59284664380205787</v>
      </c>
      <c r="O2970" s="24">
        <f t="shared" si="1434"/>
        <v>650</v>
      </c>
      <c r="P2970" s="12">
        <f t="shared" si="1446"/>
        <v>0.19116318572315782</v>
      </c>
      <c r="Q2970" s="24">
        <f t="shared" si="1447"/>
        <v>735.52273013201045</v>
      </c>
      <c r="R2970" s="12">
        <f t="shared" si="1435"/>
        <v>4.7254859227717862E-2</v>
      </c>
      <c r="S2970" s="24">
        <f t="shared" si="1457"/>
        <v>4485.0980115695347</v>
      </c>
      <c r="T2970" s="12">
        <f t="shared" si="1448"/>
        <v>3.0837354717289132E-2</v>
      </c>
      <c r="W2970" s="24">
        <f t="shared" si="1449"/>
        <v>1021.0726982535803</v>
      </c>
      <c r="X2970" s="24">
        <f t="shared" si="1450"/>
        <v>650</v>
      </c>
      <c r="Y2970" s="13">
        <f t="shared" si="1436"/>
        <v>0.27198759066367373</v>
      </c>
      <c r="Z2970" s="24">
        <f t="shared" si="1437"/>
        <v>1407.2924640583778</v>
      </c>
      <c r="AA2970" s="24">
        <f t="shared" si="1438"/>
        <v>14467.382557829858</v>
      </c>
      <c r="AB2970" s="24">
        <f t="shared" si="1451"/>
        <v>909.20149159271796</v>
      </c>
      <c r="AC2970" s="24">
        <f t="shared" si="1452"/>
        <v>735.52273013201045</v>
      </c>
      <c r="AE2970" s="14">
        <f t="shared" si="1453"/>
        <v>246</v>
      </c>
      <c r="AF2970" s="24">
        <f t="shared" si="1427"/>
        <v>500</v>
      </c>
      <c r="AG2970" s="3">
        <f t="shared" si="1454"/>
        <v>-1</v>
      </c>
      <c r="AH2970" s="3">
        <f>IF(AC2970&lt;=450,AthetaR30_0,IF(AC2970&gt;=650,AthetaR30_2,(IF(AC2970&lt;=550,AthetaR30_0+(AthetaR30_1-AthetaR30_0)/100*(AC2970-450),AthetaR30_1+(AthetaR30_2-AthetaR30_1)/100*(AC2970-450)))))</f>
        <v>0</v>
      </c>
      <c r="AI2970" s="3">
        <f>IF(AD2970&lt;=450,AthetaR60_0,IF(AD2970&gt;=650,AthetaR60_2,(IF(AD2970&lt;=550,AthetaR60_0+(AthetaR60_1-AthetaR60_0)/100*(AD2970-450),AthetaR60_1+(AthetaR60_2-AthetaR60_1)/100*(AD2970-450)))))</f>
        <v>0.5</v>
      </c>
      <c r="AJ2970" s="3">
        <f>IF(AE2970&lt;=450,AthetaR90_0,IF(AE2970&gt;=650,AthetaR90_2,(IF(AE2970&lt;=550,AthetaR90_0+(AthetaR90_1-AthetaR90_0)/100*(AE2970-450),AthetaR90_1+(AthetaR90_2-AthetaR90_1)/100*(AE2970-450)))))</f>
        <v>1.3</v>
      </c>
      <c r="AK2970" s="3">
        <f>IF(AF2970&lt;=450,AthetaR120_0,IF(AF2970&gt;=650,AthetaR120_2,(IF(AF2970&lt;=550,AthetaR120_0+(AthetaR120_1-AthetaR120_0)/100*(AF2970-450),AthetaR120_1+(AthetaR120_2-AthetaR120_1)/100*(AF2970-450)))))</f>
        <v>1.54</v>
      </c>
      <c r="AL2970" s="24">
        <f t="shared" si="1455"/>
        <v>909.20149159271796</v>
      </c>
      <c r="AM2970" s="14">
        <f t="shared" si="1456"/>
        <v>697.19664877033779</v>
      </c>
    </row>
  </sheetData>
  <dataValidations count="3">
    <dataValidation type="list" allowBlank="1" showInputMessage="1" showErrorMessage="1" sqref="M5" xr:uid="{00000000-0002-0000-0000-000000000000}">
      <formula1>ListExpo</formula1>
    </dataValidation>
    <dataValidation type="list" allowBlank="1" showInputMessage="1" showErrorMessage="1" sqref="I11 T10" xr:uid="{00000000-0002-0000-0000-000001000000}">
      <formula1>ListeOuiNon</formula1>
    </dataValidation>
    <dataValidation type="list" allowBlank="1" showInputMessage="1" showErrorMessage="1" sqref="T5" xr:uid="{00000000-0002-0000-0000-000002000000}">
      <formula1>Protection_Types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2:U23"/>
  <sheetViews>
    <sheetView workbookViewId="0">
      <selection activeCell="E37" sqref="E37"/>
    </sheetView>
  </sheetViews>
  <sheetFormatPr baseColWidth="10" defaultRowHeight="15" x14ac:dyDescent="0.25"/>
  <sheetData>
    <row r="2" spans="3:21" x14ac:dyDescent="0.25">
      <c r="E2" s="36" t="s">
        <v>93</v>
      </c>
      <c r="F2" s="37"/>
      <c r="G2" s="38"/>
      <c r="H2" s="40" t="s">
        <v>89</v>
      </c>
      <c r="I2" s="41"/>
      <c r="J2" s="42"/>
      <c r="K2" s="43" t="s">
        <v>88</v>
      </c>
      <c r="L2" s="44"/>
      <c r="M2" s="45"/>
    </row>
    <row r="3" spans="3:21" x14ac:dyDescent="0.25">
      <c r="C3" s="3" t="s">
        <v>48</v>
      </c>
      <c r="D3" s="3" t="s">
        <v>49</v>
      </c>
      <c r="E3" s="3" t="s">
        <v>50</v>
      </c>
      <c r="H3" s="3" t="s">
        <v>50</v>
      </c>
      <c r="K3" s="3" t="s">
        <v>50</v>
      </c>
      <c r="N3" s="3" t="s">
        <v>60</v>
      </c>
      <c r="O3" s="3" t="s">
        <v>64</v>
      </c>
      <c r="P3" s="3" t="s">
        <v>65</v>
      </c>
      <c r="Q3" s="3" t="s">
        <v>64</v>
      </c>
      <c r="S3" s="3" t="s">
        <v>154</v>
      </c>
      <c r="T3" s="3" t="s">
        <v>155</v>
      </c>
      <c r="U3" s="3" t="s">
        <v>156</v>
      </c>
    </row>
    <row r="4" spans="3:21" x14ac:dyDescent="0.25">
      <c r="C4" s="3" t="s">
        <v>14</v>
      </c>
      <c r="D4" s="3" t="s">
        <v>13</v>
      </c>
      <c r="E4" s="3" t="s">
        <v>13</v>
      </c>
      <c r="F4" s="3" t="s">
        <v>71</v>
      </c>
      <c r="G4" s="3" t="s">
        <v>72</v>
      </c>
      <c r="H4" s="3" t="s">
        <v>13</v>
      </c>
      <c r="I4" s="3" t="s">
        <v>71</v>
      </c>
      <c r="J4" s="3" t="s">
        <v>72</v>
      </c>
      <c r="K4" s="3" t="s">
        <v>13</v>
      </c>
      <c r="L4" s="3" t="s">
        <v>71</v>
      </c>
      <c r="M4" s="3" t="s">
        <v>72</v>
      </c>
      <c r="N4" s="3" t="s">
        <v>63</v>
      </c>
      <c r="P4" s="3" t="s">
        <v>66</v>
      </c>
    </row>
    <row r="5" spans="3:21" x14ac:dyDescent="0.25">
      <c r="C5" s="3">
        <v>30</v>
      </c>
      <c r="D5" s="24">
        <f>VLOOKUP(C5,Calculs!$C$18:$I$2921,2)</f>
        <v>841.79587968832948</v>
      </c>
      <c r="E5" s="24">
        <f>VLOOKUP(C5,Calculs!$C$18:$F$2921,3)</f>
        <v>522.58879133160974</v>
      </c>
      <c r="F5" s="13">
        <f>reductionky(E5)</f>
        <v>0.70997474687200979</v>
      </c>
      <c r="G5" s="13">
        <f>reductionke(E5)</f>
        <v>0.53449250513833169</v>
      </c>
      <c r="H5" s="24">
        <f>VLOOKUP(C5,Calculs!$C$18:$H$2921,4)</f>
        <v>92.122912449001433</v>
      </c>
      <c r="I5" s="13">
        <f>reductionky(H5)</f>
        <v>1</v>
      </c>
      <c r="J5" s="13">
        <f>reductionke(H5)</f>
        <v>1</v>
      </c>
      <c r="K5" s="24">
        <f>VLOOKUP(C5,Calculs!$C$18:$H$2921,5)</f>
        <v>194.26550641521473</v>
      </c>
      <c r="L5" s="13">
        <f>reductionky(K5)</f>
        <v>1</v>
      </c>
      <c r="M5" s="13">
        <f>reductionke(K5)</f>
        <v>0.90573449358478531</v>
      </c>
      <c r="N5" s="14">
        <f>MplRd</f>
        <v>1096.4713940115269</v>
      </c>
      <c r="O5" s="12">
        <f t="shared" ref="O5:O10" si="0">MEd/N5</f>
        <v>0.11172202090181679</v>
      </c>
      <c r="P5" s="13">
        <f t="shared" ref="P5:P10" si="1">Av*Fy*I5/SQRT(3)/GammaM/10</f>
        <v>635.37397124318318</v>
      </c>
      <c r="Q5" s="32">
        <f>VEd/Echauffements!P5</f>
        <v>5.5085668573294597E-2</v>
      </c>
      <c r="S5" s="62">
        <f t="shared" ref="S5:S10" si="2">((b*tf*Fy)*(F5+L5)+(hw*tw*Fy)*I5)/1000</f>
        <v>3528.6641405582541</v>
      </c>
      <c r="T5" s="62">
        <f t="array" ref="T5:T10">TRANSPOSE(Dalle!K54:P54)</f>
        <v>7226.11865942029</v>
      </c>
      <c r="U5" s="62">
        <f>MIN(S5:T5)</f>
        <v>3528.6641405582541</v>
      </c>
    </row>
    <row r="6" spans="3:21" x14ac:dyDescent="0.25">
      <c r="C6" s="3">
        <v>60</v>
      </c>
      <c r="D6" s="24">
        <f>VLOOKUP(C6,Calculs!$C$18:$I$2921,2)</f>
        <v>945.34005134897188</v>
      </c>
      <c r="E6" s="24">
        <f>VLOOKUP(C6,Calculs!$C$18:$F$2921,3)</f>
        <v>600.16648262448041</v>
      </c>
      <c r="F6" s="13">
        <f t="shared" ref="F6:F10" si="3">reductionky(E6)</f>
        <v>0.46960044170124698</v>
      </c>
      <c r="G6" s="13">
        <f t="shared" ref="G6:G10" si="4">reductionke(E6)</f>
        <v>0.30970033127593527</v>
      </c>
      <c r="H6" s="24">
        <f>VLOOKUP(C6,Calculs!$C$18:$H$2921,4)</f>
        <v>182.38738204416174</v>
      </c>
      <c r="I6" s="13">
        <f t="shared" ref="I6:I10" si="5">reductionky(H6)</f>
        <v>1</v>
      </c>
      <c r="J6" s="13">
        <f t="shared" ref="J6:J10" si="6">reductionke(H6)</f>
        <v>0.91761261795583826</v>
      </c>
      <c r="K6" s="24">
        <f>VLOOKUP(C6,Calculs!$C$18:$H$2921,5)</f>
        <v>381.18129877056862</v>
      </c>
      <c r="L6" s="13">
        <f t="shared" ref="L6:L10" si="7">reductionky(K6)</f>
        <v>1</v>
      </c>
      <c r="M6" s="13">
        <f t="shared" ref="M6:M10" si="8">reductionke(K6)</f>
        <v>0.71881870122943137</v>
      </c>
      <c r="N6" s="14">
        <f>MplRdR60!MplRd</f>
        <v>1060.3163973394639</v>
      </c>
      <c r="O6" s="12">
        <f t="shared" si="0"/>
        <v>0.11553155294719186</v>
      </c>
      <c r="P6" s="13">
        <f t="shared" si="1"/>
        <v>635.37397124318318</v>
      </c>
      <c r="Q6" s="32">
        <f>VEd/Echauffements!P6</f>
        <v>5.5085668573294597E-2</v>
      </c>
      <c r="S6" s="62">
        <f t="shared" si="2"/>
        <v>3187.3326272157706</v>
      </c>
      <c r="T6" s="62">
        <v>6466.93115942029</v>
      </c>
      <c r="U6" s="62">
        <f t="shared" ref="U6:U10" si="9">MIN(S6:T6)</f>
        <v>3187.3326272157706</v>
      </c>
    </row>
    <row r="7" spans="3:21" x14ac:dyDescent="0.25">
      <c r="C7" s="3">
        <v>90</v>
      </c>
      <c r="D7" s="24">
        <f>VLOOKUP(C7,Calculs!$C$18:$I$2921,2)</f>
        <v>1005.987666328203</v>
      </c>
      <c r="E7" s="24">
        <f>VLOOKUP(C7,Calculs!$C$18:$F$2921,3)</f>
        <v>677.13388813922802</v>
      </c>
      <c r="F7" s="13">
        <f t="shared" si="3"/>
        <v>0.28487866846585275</v>
      </c>
      <c r="G7" s="13">
        <f t="shared" si="4"/>
        <v>0.17115900134938958</v>
      </c>
      <c r="H7" s="24">
        <f>VLOOKUP(C7,Calculs!$C$18:$H$2921,4)</f>
        <v>267.18793820500315</v>
      </c>
      <c r="I7" s="13">
        <f t="shared" si="5"/>
        <v>1</v>
      </c>
      <c r="J7" s="13">
        <f t="shared" si="6"/>
        <v>0.83281206179499689</v>
      </c>
      <c r="K7" s="24">
        <f>VLOOKUP(C7,Calculs!$C$18:$H$2921,5)</f>
        <v>526.93887139680987</v>
      </c>
      <c r="L7" s="13">
        <f t="shared" si="7"/>
        <v>0.69648949866988941</v>
      </c>
      <c r="M7" s="13">
        <f t="shared" si="8"/>
        <v>0.52187727294925135</v>
      </c>
      <c r="N7" s="14">
        <f>MplRdR90!MplRd</f>
        <v>839.17342771374592</v>
      </c>
      <c r="O7" s="12">
        <f t="shared" si="0"/>
        <v>0.14597697681364918</v>
      </c>
      <c r="P7" s="13">
        <f t="shared" si="1"/>
        <v>635.37397124318318</v>
      </c>
      <c r="Q7" s="32">
        <f>VEd/Echauffements!P7</f>
        <v>5.5085668573294597E-2</v>
      </c>
      <c r="S7" s="62">
        <f t="shared" si="2"/>
        <v>2494.0427973327537</v>
      </c>
      <c r="T7" s="62">
        <v>5713.3632246376819</v>
      </c>
      <c r="U7" s="62">
        <f t="shared" si="9"/>
        <v>2494.0427973327537</v>
      </c>
    </row>
    <row r="8" spans="3:21" x14ac:dyDescent="0.25">
      <c r="C8" s="3">
        <v>120</v>
      </c>
      <c r="D8" s="24">
        <f>VLOOKUP(C8,Calculs!$C$18:$I$2921,2)</f>
        <v>1049.039568745648</v>
      </c>
      <c r="E8" s="24">
        <f>VLOOKUP(C8,Calculs!$C$18:$F$2921,3)</f>
        <v>754.10129365397552</v>
      </c>
      <c r="F8" s="13">
        <f t="shared" si="3"/>
        <v>0.16507844761522938</v>
      </c>
      <c r="G8" s="13">
        <f t="shared" si="4"/>
        <v>0.1083594825384098</v>
      </c>
      <c r="H8" s="24">
        <f>VLOOKUP(C8,Calculs!$C$18:$H$2921,4)</f>
        <v>345.01815023025597</v>
      </c>
      <c r="I8" s="13">
        <f t="shared" si="5"/>
        <v>1</v>
      </c>
      <c r="J8" s="13">
        <f t="shared" si="6"/>
        <v>0.75498184976974403</v>
      </c>
      <c r="K8" s="24">
        <f>VLOOKUP(C8,Calculs!$C$18:$H$2921,5)</f>
        <v>637.19122757830348</v>
      </c>
      <c r="L8" s="13">
        <f t="shared" si="7"/>
        <v>0.38074105381207163</v>
      </c>
      <c r="M8" s="13">
        <f t="shared" si="8"/>
        <v>0.24305579035905372</v>
      </c>
      <c r="N8" s="14">
        <f>MplRdR120!MplRd</f>
        <v>616.37629435754184</v>
      </c>
      <c r="O8" s="12">
        <f t="shared" si="0"/>
        <v>0.19874223120096396</v>
      </c>
      <c r="P8" s="13">
        <f t="shared" si="1"/>
        <v>635.37397124318318</v>
      </c>
      <c r="Q8" s="32">
        <f>VEd/Echauffements!P8</f>
        <v>5.5085668573294597E-2</v>
      </c>
      <c r="S8" s="62">
        <f t="shared" si="2"/>
        <v>1875.5636920267675</v>
      </c>
      <c r="T8" s="62">
        <v>5136.045289855073</v>
      </c>
      <c r="U8" s="62">
        <f t="shared" si="9"/>
        <v>1875.5636920267675</v>
      </c>
    </row>
    <row r="9" spans="3:21" x14ac:dyDescent="0.25">
      <c r="C9" s="3">
        <v>180</v>
      </c>
      <c r="D9" s="24">
        <f>VLOOKUP(C9,Calculs!$C$18:$I$2921,2)</f>
        <v>1109.7390733808261</v>
      </c>
      <c r="E9" s="24">
        <f>VLOOKUP(C9,Calculs!$C$18:$F$2921,3)</f>
        <v>908.03610468347074</v>
      </c>
      <c r="F9" s="13">
        <f t="shared" si="3"/>
        <v>5.8392779063305852E-2</v>
      </c>
      <c r="G9" s="13">
        <f t="shared" si="4"/>
        <v>6.5691876446219086E-2</v>
      </c>
      <c r="H9" s="24">
        <f>VLOOKUP(C9,Calculs!$C$18:$H$2921,4)</f>
        <v>479.00782932276934</v>
      </c>
      <c r="I9" s="13">
        <f t="shared" si="5"/>
        <v>0.82618277548990748</v>
      </c>
      <c r="J9" s="13">
        <f t="shared" si="6"/>
        <v>0.62099217067723067</v>
      </c>
      <c r="K9" s="24">
        <f>VLOOKUP(C9,Calculs!$C$18:$H$2921,5)</f>
        <v>750.552166191894</v>
      </c>
      <c r="L9" s="13">
        <f t="shared" si="7"/>
        <v>0.16933740056972721</v>
      </c>
      <c r="M9" s="13">
        <f t="shared" si="8"/>
        <v>0.10977913352324239</v>
      </c>
      <c r="N9" s="14">
        <f>MplRdR180!MplRd</f>
        <v>403.92203605590043</v>
      </c>
      <c r="O9" s="12">
        <f t="shared" si="0"/>
        <v>0.30327634806991993</v>
      </c>
      <c r="P9" s="13">
        <f t="shared" si="1"/>
        <v>524.93503103573778</v>
      </c>
      <c r="Q9" s="32">
        <f>VEd/Echauffements!P9</f>
        <v>6.6674917714945159E-2</v>
      </c>
      <c r="S9" s="62">
        <f t="shared" si="2"/>
        <v>1232.5909995055501</v>
      </c>
      <c r="T9" s="62">
        <v>4345.786231884058</v>
      </c>
      <c r="U9" s="62">
        <f t="shared" si="9"/>
        <v>1232.5909995055501</v>
      </c>
    </row>
    <row r="10" spans="3:21" x14ac:dyDescent="0.25">
      <c r="C10" s="3">
        <v>240</v>
      </c>
      <c r="D10" s="24">
        <f>VLOOKUP(C10,Calculs!$C$18:$I$2921,2)</f>
        <v>1152.8169408772842</v>
      </c>
      <c r="E10" s="24">
        <f>VLOOKUP(C10,Calculs!$C$18:$F$2921,3)</f>
        <v>1061.970915712966</v>
      </c>
      <c r="F10" s="13">
        <f t="shared" si="3"/>
        <v>2.7605816857406807E-2</v>
      </c>
      <c r="G10" s="13">
        <f t="shared" si="4"/>
        <v>3.1056543964582659E-2</v>
      </c>
      <c r="H10" s="24">
        <f>VLOOKUP(C10,Calculs!$C$18:$H$2921,4)</f>
        <v>586.01369487003876</v>
      </c>
      <c r="I10" s="13">
        <f t="shared" si="5"/>
        <v>0.51335754590287985</v>
      </c>
      <c r="J10" s="13">
        <f t="shared" si="6"/>
        <v>0.35056028487688756</v>
      </c>
      <c r="K10" s="24">
        <f>VLOOKUP(C10,Calculs!$C$18:$H$2921,5)</f>
        <v>895.15872641201702</v>
      </c>
      <c r="L10" s="13">
        <f t="shared" si="7"/>
        <v>6.2420636793991492E-2</v>
      </c>
      <c r="M10" s="13">
        <f t="shared" si="8"/>
        <v>6.8589286557296181E-2</v>
      </c>
      <c r="N10" s="14">
        <f>MplRdR240!MplRd</f>
        <v>223.42354128004936</v>
      </c>
      <c r="O10" s="12">
        <f t="shared" si="0"/>
        <v>0.54828600109982528</v>
      </c>
      <c r="P10" s="13">
        <f t="shared" si="1"/>
        <v>326.17402260796746</v>
      </c>
      <c r="Q10" s="32">
        <f>VEd/Echauffements!P10</f>
        <v>0.10730468269714701</v>
      </c>
      <c r="S10" s="62">
        <f t="shared" si="2"/>
        <v>692.78754345110485</v>
      </c>
      <c r="T10" s="62">
        <v>3820.215579710145</v>
      </c>
      <c r="U10" s="62">
        <f t="shared" si="9"/>
        <v>692.78754345110485</v>
      </c>
    </row>
    <row r="14" spans="3:21" x14ac:dyDescent="0.25">
      <c r="C14" t="s">
        <v>122</v>
      </c>
    </row>
    <row r="15" spans="3:21" x14ac:dyDescent="0.25">
      <c r="E15" s="67" t="s">
        <v>46</v>
      </c>
      <c r="F15" s="68"/>
      <c r="G15" s="69" t="s">
        <v>123</v>
      </c>
      <c r="H15" s="70"/>
    </row>
    <row r="16" spans="3:21" x14ac:dyDescent="0.25">
      <c r="C16" s="3" t="s">
        <v>48</v>
      </c>
      <c r="E16" t="s">
        <v>124</v>
      </c>
      <c r="G16" t="s">
        <v>126</v>
      </c>
    </row>
    <row r="17" spans="3:13" x14ac:dyDescent="0.25">
      <c r="C17" s="3" t="s">
        <v>14</v>
      </c>
      <c r="E17" s="3" t="s">
        <v>13</v>
      </c>
      <c r="F17" s="3" t="s">
        <v>125</v>
      </c>
      <c r="G17" s="3" t="s">
        <v>13</v>
      </c>
      <c r="H17" s="3" t="s">
        <v>127</v>
      </c>
      <c r="I17" s="3" t="s">
        <v>135</v>
      </c>
      <c r="J17" s="3" t="s">
        <v>140</v>
      </c>
      <c r="K17" s="3" t="s">
        <v>134</v>
      </c>
      <c r="M17" s="3" t="s">
        <v>160</v>
      </c>
    </row>
    <row r="18" spans="3:13" x14ac:dyDescent="0.25">
      <c r="C18" s="3">
        <v>30</v>
      </c>
      <c r="E18" s="62">
        <f t="shared" ref="E18:E23" si="10">0.8*E5</f>
        <v>418.07103306528779</v>
      </c>
      <c r="F18" s="13">
        <f>reductionku(E18)</f>
        <v>0.96024372725636686</v>
      </c>
      <c r="G18" s="62">
        <f>0.4*E5</f>
        <v>209.0355165326439</v>
      </c>
      <c r="H18" s="13">
        <f>reductionkc(G18)</f>
        <v>0.94096448346735606</v>
      </c>
      <c r="I18" s="63">
        <f t="shared" ref="I18:I23" si="11">0.8*F18*PRds</f>
        <v>105.12577478699086</v>
      </c>
      <c r="J18" s="14">
        <f t="shared" ref="J18:J23" si="12">H18*PRdc</f>
        <v>131.08593562181045</v>
      </c>
      <c r="K18" s="14">
        <f t="shared" ref="K18:K23" si="13">MIN(ktmax,kt)*MIN(I18:J18)</f>
        <v>63.075464872194516</v>
      </c>
      <c r="M18" s="13">
        <f t="shared" ref="M18:M23" si="14">NbRibs*nr*K18/U5</f>
        <v>1.1797610981775759</v>
      </c>
    </row>
    <row r="19" spans="3:13" x14ac:dyDescent="0.25">
      <c r="C19" s="3">
        <v>60</v>
      </c>
      <c r="E19" s="62">
        <f t="shared" si="10"/>
        <v>480.13318609958435</v>
      </c>
      <c r="F19" s="13">
        <f t="shared" ref="F19:F23" si="15">reductionku(E19)</f>
        <v>0.82370699058091446</v>
      </c>
      <c r="G19" s="62">
        <f t="shared" ref="G19:G23" si="16">0.4*E6</f>
        <v>240.06659304979217</v>
      </c>
      <c r="H19" s="13">
        <f t="shared" ref="H19:H23" si="17">reductionkc(G19)</f>
        <v>0.90993340695020775</v>
      </c>
      <c r="I19" s="63">
        <f t="shared" si="11"/>
        <v>90.177975782975963</v>
      </c>
      <c r="J19" s="14">
        <f t="shared" si="12"/>
        <v>126.7629906328421</v>
      </c>
      <c r="K19" s="14">
        <f t="shared" si="13"/>
        <v>54.106785469785578</v>
      </c>
      <c r="M19" s="13">
        <f t="shared" si="14"/>
        <v>1.1203875649857304</v>
      </c>
    </row>
    <row r="20" spans="3:13" x14ac:dyDescent="0.25">
      <c r="C20" s="3">
        <v>90</v>
      </c>
      <c r="E20" s="62">
        <f t="shared" si="10"/>
        <v>541.70711051138244</v>
      </c>
      <c r="F20" s="13">
        <f t="shared" si="15"/>
        <v>0.65070795741471443</v>
      </c>
      <c r="G20" s="62">
        <f t="shared" si="16"/>
        <v>270.85355525569122</v>
      </c>
      <c r="H20" s="13">
        <f t="shared" si="17"/>
        <v>0.8791464447443087</v>
      </c>
      <c r="I20" s="63">
        <f t="shared" si="11"/>
        <v>71.238349433152763</v>
      </c>
      <c r="J20" s="14">
        <f t="shared" si="12"/>
        <v>122.47405325356684</v>
      </c>
      <c r="K20" s="14">
        <f t="shared" si="13"/>
        <v>42.743009659891655</v>
      </c>
      <c r="M20" s="13">
        <f t="shared" si="14"/>
        <v>1.1311107574295838</v>
      </c>
    </row>
    <row r="21" spans="3:13" x14ac:dyDescent="0.25">
      <c r="C21" s="3">
        <v>120</v>
      </c>
      <c r="E21" s="62">
        <f t="shared" si="10"/>
        <v>603.28103492318041</v>
      </c>
      <c r="F21" s="13">
        <f t="shared" si="15"/>
        <v>0.46212551618436698</v>
      </c>
      <c r="G21" s="62">
        <f t="shared" si="16"/>
        <v>301.64051746159021</v>
      </c>
      <c r="H21" s="13">
        <f t="shared" si="17"/>
        <v>0.84835948253840976</v>
      </c>
      <c r="I21" s="63">
        <f t="shared" si="11"/>
        <v>50.592679294586404</v>
      </c>
      <c r="J21" s="14">
        <f t="shared" si="12"/>
        <v>118.18511587429158</v>
      </c>
      <c r="K21" s="14">
        <f t="shared" si="13"/>
        <v>30.35560757675184</v>
      </c>
      <c r="M21" s="13">
        <f t="shared" si="14"/>
        <v>1.0681962487238361</v>
      </c>
    </row>
    <row r="22" spans="3:13" x14ac:dyDescent="0.25">
      <c r="C22" s="3">
        <v>180</v>
      </c>
      <c r="E22" s="62">
        <f t="shared" si="10"/>
        <v>726.42888374677659</v>
      </c>
      <c r="F22" s="13">
        <f t="shared" si="15"/>
        <v>0.19828533950386809</v>
      </c>
      <c r="G22" s="62">
        <f t="shared" si="16"/>
        <v>363.2144418733883</v>
      </c>
      <c r="H22" s="13">
        <f t="shared" si="17"/>
        <v>0.78678555812661166</v>
      </c>
      <c r="I22" s="63">
        <f t="shared" si="11"/>
        <v>21.707926178080065</v>
      </c>
      <c r="J22" s="14">
        <f t="shared" si="12"/>
        <v>109.60724111574103</v>
      </c>
      <c r="K22" s="14">
        <f t="shared" si="13"/>
        <v>13.024755706848039</v>
      </c>
      <c r="M22" s="13">
        <f t="shared" si="14"/>
        <v>0.69742021237929686</v>
      </c>
    </row>
    <row r="23" spans="3:13" x14ac:dyDescent="0.25">
      <c r="C23" s="3">
        <v>240</v>
      </c>
      <c r="E23" s="62">
        <f t="shared" si="10"/>
        <v>849.57673257037277</v>
      </c>
      <c r="F23" s="13">
        <f t="shared" si="15"/>
        <v>8.521163371481362E-2</v>
      </c>
      <c r="G23" s="62">
        <f t="shared" si="16"/>
        <v>424.78836628518638</v>
      </c>
      <c r="H23" s="13">
        <f t="shared" si="17"/>
        <v>0.71281745057222046</v>
      </c>
      <c r="I23" s="63">
        <f t="shared" si="11"/>
        <v>9.3288180499027149</v>
      </c>
      <c r="J23" s="14">
        <f t="shared" si="12"/>
        <v>99.30273041921329</v>
      </c>
      <c r="K23" s="14">
        <f t="shared" si="13"/>
        <v>5.5972908299416284</v>
      </c>
      <c r="M23" s="13">
        <f t="shared" si="14"/>
        <v>0.53323879487769732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04531-23BE-47F6-B89F-09F4E896EF6B}">
  <dimension ref="C5:E10"/>
  <sheetViews>
    <sheetView workbookViewId="0">
      <selection activeCell="D10" sqref="D10"/>
    </sheetView>
  </sheetViews>
  <sheetFormatPr baseColWidth="10" defaultRowHeight="15" x14ac:dyDescent="0.25"/>
  <sheetData>
    <row r="5" spans="3:5" x14ac:dyDescent="0.25">
      <c r="C5" s="2" t="s">
        <v>168</v>
      </c>
      <c r="D5" s="57">
        <f>4*ATAN(2*hp/(b+2*dP))*ATAN((ebac+bb-2*bt)/(b+2*dP))</f>
        <v>0.45502179214408878</v>
      </c>
    </row>
    <row r="6" spans="3:5" x14ac:dyDescent="0.25">
      <c r="C6" s="2" t="s">
        <v>169</v>
      </c>
      <c r="D6" s="57">
        <f>MAX(0,0.71+0.125*LN(PhiVoid))</f>
        <v>0.61157375420550819</v>
      </c>
    </row>
    <row r="7" spans="3:5" x14ac:dyDescent="0.25">
      <c r="C7" s="2" t="s">
        <v>170</v>
      </c>
      <c r="D7" s="57">
        <f>MIN(1,0.8+0.11*LN(PhiVoid))</f>
        <v>0.71338490370084728</v>
      </c>
    </row>
    <row r="9" spans="3:5" x14ac:dyDescent="0.25">
      <c r="C9" s="2" t="s">
        <v>172</v>
      </c>
      <c r="D9" s="78">
        <f>20+345*CRed_1*LOG(8*40+1,10)</f>
        <v>548.854878947982</v>
      </c>
      <c r="E9" t="s">
        <v>4</v>
      </c>
    </row>
    <row r="10" spans="3:5" x14ac:dyDescent="0.25">
      <c r="C10" s="2" t="s">
        <v>173</v>
      </c>
      <c r="D10" s="78">
        <f>20+345*CRed_2*LOG(8*120+1,10)</f>
        <v>754.10129365397552</v>
      </c>
      <c r="E10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3:E29"/>
  <sheetViews>
    <sheetView workbookViewId="0">
      <selection activeCell="G38" sqref="G38"/>
    </sheetView>
  </sheetViews>
  <sheetFormatPr baseColWidth="10" defaultRowHeight="15" x14ac:dyDescent="0.25"/>
  <sheetData>
    <row r="3" spans="3:5" x14ac:dyDescent="0.25">
      <c r="C3" s="2" t="s">
        <v>51</v>
      </c>
      <c r="D3" s="4">
        <v>14</v>
      </c>
      <c r="E3" t="s">
        <v>54</v>
      </c>
    </row>
    <row r="4" spans="3:5" x14ac:dyDescent="0.25">
      <c r="C4" s="2" t="s">
        <v>52</v>
      </c>
      <c r="D4" s="4">
        <v>5</v>
      </c>
      <c r="E4" t="s">
        <v>53</v>
      </c>
    </row>
    <row r="6" spans="3:5" x14ac:dyDescent="0.25">
      <c r="C6" s="2" t="s">
        <v>55</v>
      </c>
      <c r="D6" s="30">
        <f>q*LL^2/8</f>
        <v>122.5</v>
      </c>
      <c r="E6" t="s">
        <v>56</v>
      </c>
    </row>
    <row r="7" spans="3:5" x14ac:dyDescent="0.25">
      <c r="C7" s="2" t="s">
        <v>67</v>
      </c>
      <c r="D7" s="30">
        <f>q*LL/2</f>
        <v>35</v>
      </c>
      <c r="E7" t="s">
        <v>68</v>
      </c>
    </row>
    <row r="9" spans="3:5" x14ac:dyDescent="0.25">
      <c r="C9" s="2" t="s">
        <v>69</v>
      </c>
      <c r="D9" s="4">
        <f>hw*tw/100</f>
        <v>31</v>
      </c>
      <c r="E9" t="s">
        <v>70</v>
      </c>
    </row>
    <row r="10" spans="3:5" x14ac:dyDescent="0.25">
      <c r="C10" s="2" t="s">
        <v>57</v>
      </c>
      <c r="D10" s="4">
        <v>628</v>
      </c>
      <c r="E10" t="s">
        <v>59</v>
      </c>
    </row>
    <row r="11" spans="3:5" x14ac:dyDescent="0.25">
      <c r="C11" s="2" t="s">
        <v>58</v>
      </c>
      <c r="D11" s="4">
        <v>1</v>
      </c>
    </row>
    <row r="12" spans="3:5" x14ac:dyDescent="0.25">
      <c r="C12" s="2" t="s">
        <v>61</v>
      </c>
      <c r="D12" s="4">
        <v>355</v>
      </c>
      <c r="E12" t="s">
        <v>62</v>
      </c>
    </row>
    <row r="16" spans="3:5" x14ac:dyDescent="0.25">
      <c r="C16" s="72" t="s">
        <v>122</v>
      </c>
      <c r="D16" s="71"/>
      <c r="E16" s="71"/>
    </row>
    <row r="17" spans="3:5" x14ac:dyDescent="0.25">
      <c r="C17" s="2" t="s">
        <v>130</v>
      </c>
      <c r="D17" s="4">
        <v>125</v>
      </c>
      <c r="E17" t="s">
        <v>29</v>
      </c>
    </row>
    <row r="18" spans="3:5" x14ac:dyDescent="0.25">
      <c r="C18" s="2" t="s">
        <v>131</v>
      </c>
      <c r="D18" s="4">
        <v>22</v>
      </c>
      <c r="E18" t="s">
        <v>29</v>
      </c>
    </row>
    <row r="19" spans="3:5" x14ac:dyDescent="0.25">
      <c r="C19" s="2" t="s">
        <v>132</v>
      </c>
      <c r="D19" s="4">
        <v>450</v>
      </c>
      <c r="E19" t="s">
        <v>62</v>
      </c>
    </row>
    <row r="20" spans="3:5" x14ac:dyDescent="0.25">
      <c r="C20" s="2" t="s">
        <v>133</v>
      </c>
      <c r="D20" s="4">
        <v>2</v>
      </c>
    </row>
    <row r="22" spans="3:5" x14ac:dyDescent="0.25">
      <c r="C22" s="2" t="s">
        <v>134</v>
      </c>
      <c r="D22" s="85">
        <f>kt*MIN(PRds,PRdc)</f>
        <v>82.108665594222828</v>
      </c>
      <c r="E22" t="s">
        <v>68</v>
      </c>
    </row>
    <row r="23" spans="3:5" x14ac:dyDescent="0.25">
      <c r="C23" s="2" t="s">
        <v>135</v>
      </c>
      <c r="D23" s="58">
        <f>0.8*fu_sc*PI()*d^2/4000</f>
        <v>136.84777599037139</v>
      </c>
      <c r="E23" t="s">
        <v>68</v>
      </c>
    </row>
    <row r="24" spans="3:5" x14ac:dyDescent="0.25">
      <c r="C24" s="2" t="s">
        <v>136</v>
      </c>
      <c r="D24" s="58">
        <f>0.29*d^2/1000*SQRT(fck*Ecm*1000)</f>
        <v>139.31018431085988</v>
      </c>
      <c r="E24" t="s">
        <v>68</v>
      </c>
    </row>
    <row r="25" spans="3:5" x14ac:dyDescent="0.25">
      <c r="C25" s="2" t="s">
        <v>137</v>
      </c>
      <c r="D25" s="78">
        <f>MIN(ktmax,0.7/SQRT(nr)*b0/hp*(hsc/hp-1))</f>
        <v>0.6</v>
      </c>
      <c r="E25" s="78">
        <f>(0.7/SQRT(nr)*b0/hp*(hsc/hp-1))</f>
        <v>0.8034511311142688</v>
      </c>
    </row>
    <row r="26" spans="3:5" x14ac:dyDescent="0.25">
      <c r="C26" s="2" t="s">
        <v>138</v>
      </c>
      <c r="D26" s="78">
        <f>IF(nr=1,0.75,0.6)</f>
        <v>0.6</v>
      </c>
    </row>
    <row r="29" spans="3:5" x14ac:dyDescent="0.25">
      <c r="C29" s="2" t="s">
        <v>159</v>
      </c>
      <c r="D29" s="78">
        <f>INT((LL/2/(ebac/1000)))</f>
        <v>33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C3:P54"/>
  <sheetViews>
    <sheetView workbookViewId="0">
      <selection activeCell="O24" sqref="O24"/>
    </sheetView>
  </sheetViews>
  <sheetFormatPr baseColWidth="10" defaultRowHeight="15" x14ac:dyDescent="0.25"/>
  <sheetData>
    <row r="3" spans="3:16" x14ac:dyDescent="0.25">
      <c r="C3" t="s">
        <v>73</v>
      </c>
    </row>
    <row r="4" spans="3:16" x14ac:dyDescent="0.25">
      <c r="C4" s="33" t="s">
        <v>74</v>
      </c>
      <c r="D4" s="4">
        <v>140</v>
      </c>
      <c r="E4" t="s">
        <v>29</v>
      </c>
      <c r="H4" s="56" t="s">
        <v>94</v>
      </c>
      <c r="I4" s="44"/>
      <c r="J4" s="44"/>
      <c r="K4" s="44"/>
      <c r="L4" s="44"/>
      <c r="M4" s="44"/>
      <c r="N4" s="44"/>
      <c r="O4" s="44"/>
      <c r="P4" s="45"/>
    </row>
    <row r="5" spans="3:16" x14ac:dyDescent="0.25">
      <c r="C5" s="33" t="s">
        <v>82</v>
      </c>
      <c r="D5" s="4">
        <f>td-hp</f>
        <v>82</v>
      </c>
      <c r="E5" t="s">
        <v>29</v>
      </c>
    </row>
    <row r="6" spans="3:16" x14ac:dyDescent="0.25">
      <c r="H6" s="59" t="s">
        <v>98</v>
      </c>
      <c r="I6" s="59" t="s">
        <v>76</v>
      </c>
      <c r="J6" s="59" t="s">
        <v>97</v>
      </c>
      <c r="K6" s="60" t="s">
        <v>99</v>
      </c>
      <c r="L6" s="60" t="s">
        <v>100</v>
      </c>
      <c r="M6" s="60" t="s">
        <v>101</v>
      </c>
      <c r="N6" s="60" t="s">
        <v>102</v>
      </c>
      <c r="O6" s="60" t="s">
        <v>103</v>
      </c>
      <c r="P6" s="60" t="s">
        <v>104</v>
      </c>
    </row>
    <row r="7" spans="3:16" x14ac:dyDescent="0.25">
      <c r="C7" s="2" t="s">
        <v>75</v>
      </c>
      <c r="D7" s="4" t="s">
        <v>81</v>
      </c>
      <c r="H7" s="3">
        <v>1</v>
      </c>
      <c r="I7" s="3">
        <v>5</v>
      </c>
      <c r="J7" s="3">
        <f>I7</f>
        <v>5</v>
      </c>
      <c r="K7" s="3">
        <v>535</v>
      </c>
      <c r="L7" s="61">
        <v>705</v>
      </c>
      <c r="M7" s="61">
        <v>1200</v>
      </c>
      <c r="N7" s="61">
        <v>1200</v>
      </c>
      <c r="O7" s="61">
        <v>1200</v>
      </c>
      <c r="P7" s="61">
        <v>1200</v>
      </c>
    </row>
    <row r="8" spans="3:16" x14ac:dyDescent="0.25">
      <c r="C8" s="33" t="s">
        <v>76</v>
      </c>
      <c r="D8" s="4">
        <v>207</v>
      </c>
      <c r="E8" t="s">
        <v>29</v>
      </c>
      <c r="H8" s="3">
        <v>2</v>
      </c>
      <c r="I8" s="3">
        <v>5</v>
      </c>
      <c r="J8" s="3">
        <f>J7+I8</f>
        <v>10</v>
      </c>
      <c r="K8" s="3">
        <v>470</v>
      </c>
      <c r="L8" s="61">
        <v>642</v>
      </c>
      <c r="M8" s="61">
        <v>738</v>
      </c>
      <c r="N8" s="61">
        <v>1200</v>
      </c>
      <c r="O8" s="61">
        <v>1200</v>
      </c>
      <c r="P8" s="61">
        <v>1200</v>
      </c>
    </row>
    <row r="9" spans="3:16" x14ac:dyDescent="0.25">
      <c r="C9" s="33" t="s">
        <v>77</v>
      </c>
      <c r="D9" s="4">
        <v>101</v>
      </c>
      <c r="E9" t="s">
        <v>29</v>
      </c>
      <c r="H9" s="3">
        <v>3</v>
      </c>
      <c r="I9" s="3">
        <v>5</v>
      </c>
      <c r="J9" s="3">
        <f t="shared" ref="J9:J13" si="0">J8+I9</f>
        <v>15</v>
      </c>
      <c r="K9" s="3">
        <v>415</v>
      </c>
      <c r="L9" s="61">
        <v>581</v>
      </c>
      <c r="M9" s="61">
        <v>681</v>
      </c>
      <c r="N9" s="61">
        <v>754</v>
      </c>
      <c r="O9" s="61">
        <v>1200</v>
      </c>
      <c r="P9" s="61">
        <v>1200</v>
      </c>
    </row>
    <row r="10" spans="3:16" x14ac:dyDescent="0.25">
      <c r="C10" s="33" t="s">
        <v>78</v>
      </c>
      <c r="D10" s="4">
        <v>62</v>
      </c>
      <c r="E10" t="s">
        <v>29</v>
      </c>
      <c r="H10" s="3">
        <v>4</v>
      </c>
      <c r="I10" s="3">
        <v>5</v>
      </c>
      <c r="J10" s="3">
        <f t="shared" si="0"/>
        <v>20</v>
      </c>
      <c r="K10" s="3">
        <v>350</v>
      </c>
      <c r="L10" s="61">
        <v>525</v>
      </c>
      <c r="M10" s="61">
        <v>627</v>
      </c>
      <c r="N10" s="61">
        <v>697</v>
      </c>
      <c r="O10" s="61">
        <v>1200</v>
      </c>
      <c r="P10" s="61">
        <v>1200</v>
      </c>
    </row>
    <row r="11" spans="3:16" x14ac:dyDescent="0.25">
      <c r="C11" s="33" t="s">
        <v>79</v>
      </c>
      <c r="D11" s="4">
        <v>1</v>
      </c>
      <c r="E11" t="s">
        <v>29</v>
      </c>
      <c r="H11" s="3">
        <v>5</v>
      </c>
      <c r="I11" s="3">
        <v>5</v>
      </c>
      <c r="J11" s="3">
        <f t="shared" si="0"/>
        <v>25</v>
      </c>
      <c r="K11" s="3">
        <v>300</v>
      </c>
      <c r="L11" s="61">
        <v>469</v>
      </c>
      <c r="M11" s="61">
        <v>571</v>
      </c>
      <c r="N11" s="61">
        <v>642</v>
      </c>
      <c r="O11" s="61">
        <v>738</v>
      </c>
      <c r="P11" s="61">
        <v>1200</v>
      </c>
    </row>
    <row r="12" spans="3:16" x14ac:dyDescent="0.25">
      <c r="C12" s="33" t="s">
        <v>80</v>
      </c>
      <c r="D12" s="4">
        <v>58</v>
      </c>
      <c r="E12" t="s">
        <v>29</v>
      </c>
      <c r="H12" s="3">
        <v>6</v>
      </c>
      <c r="I12" s="3">
        <v>5</v>
      </c>
      <c r="J12" s="3">
        <f t="shared" si="0"/>
        <v>30</v>
      </c>
      <c r="K12" s="3">
        <v>250</v>
      </c>
      <c r="L12" s="61">
        <v>421</v>
      </c>
      <c r="M12" s="61">
        <v>519</v>
      </c>
      <c r="N12" s="61">
        <v>591</v>
      </c>
      <c r="O12" s="61">
        <v>689</v>
      </c>
      <c r="P12" s="61">
        <v>740</v>
      </c>
    </row>
    <row r="13" spans="3:16" x14ac:dyDescent="0.25">
      <c r="C13" s="33" t="s">
        <v>139</v>
      </c>
      <c r="D13" s="30">
        <f>MIN(AVERAGE(bt,bb),bt)</f>
        <v>81.5</v>
      </c>
      <c r="E13" t="s">
        <v>29</v>
      </c>
      <c r="H13" s="3">
        <v>7</v>
      </c>
      <c r="I13" s="3">
        <v>5</v>
      </c>
      <c r="J13" s="3">
        <f t="shared" si="0"/>
        <v>35</v>
      </c>
      <c r="K13" s="3">
        <v>210</v>
      </c>
      <c r="L13" s="61">
        <v>374</v>
      </c>
      <c r="M13" s="61">
        <v>473</v>
      </c>
      <c r="N13" s="61">
        <v>542</v>
      </c>
      <c r="O13" s="61">
        <v>635</v>
      </c>
      <c r="P13" s="61">
        <v>700</v>
      </c>
    </row>
    <row r="14" spans="3:16" x14ac:dyDescent="0.25">
      <c r="C14" s="33"/>
      <c r="H14" s="3">
        <v>8</v>
      </c>
      <c r="I14" s="3">
        <v>5</v>
      </c>
      <c r="J14" s="3">
        <f t="shared" ref="J14:J20" si="1">J13+I14</f>
        <v>40</v>
      </c>
      <c r="K14" s="3">
        <v>180</v>
      </c>
      <c r="L14" s="61">
        <v>327</v>
      </c>
      <c r="M14" s="61">
        <v>428</v>
      </c>
      <c r="N14" s="61">
        <v>493</v>
      </c>
      <c r="O14" s="61">
        <v>590</v>
      </c>
      <c r="P14" s="61">
        <v>670</v>
      </c>
    </row>
    <row r="15" spans="3:16" x14ac:dyDescent="0.25">
      <c r="C15" s="33" t="s">
        <v>83</v>
      </c>
      <c r="D15" s="4">
        <v>30</v>
      </c>
      <c r="E15" t="s">
        <v>62</v>
      </c>
      <c r="H15" s="3">
        <v>9</v>
      </c>
      <c r="I15" s="3">
        <v>5</v>
      </c>
      <c r="J15" s="3">
        <f t="shared" si="1"/>
        <v>45</v>
      </c>
      <c r="K15" s="3">
        <v>160</v>
      </c>
      <c r="L15" s="61">
        <v>289</v>
      </c>
      <c r="M15" s="61">
        <v>387</v>
      </c>
      <c r="N15" s="61">
        <v>454</v>
      </c>
      <c r="O15" s="61">
        <v>549</v>
      </c>
      <c r="P15" s="61">
        <v>645</v>
      </c>
    </row>
    <row r="16" spans="3:16" x14ac:dyDescent="0.25">
      <c r="C16" s="33" t="s">
        <v>128</v>
      </c>
      <c r="D16" s="80">
        <f>22000*((fck+8)/10)^0.3/1000</f>
        <v>32.836568031330792</v>
      </c>
      <c r="E16" t="s">
        <v>129</v>
      </c>
      <c r="H16" s="3">
        <v>10</v>
      </c>
      <c r="I16" s="3">
        <v>5</v>
      </c>
      <c r="J16" s="3">
        <f t="shared" si="1"/>
        <v>50</v>
      </c>
      <c r="K16" s="3">
        <v>140</v>
      </c>
      <c r="L16" s="61">
        <v>250</v>
      </c>
      <c r="M16" s="61">
        <v>345</v>
      </c>
      <c r="N16" s="61">
        <v>415</v>
      </c>
      <c r="O16" s="61">
        <v>508</v>
      </c>
      <c r="P16" s="61">
        <v>550</v>
      </c>
    </row>
    <row r="17" spans="3:16" x14ac:dyDescent="0.25">
      <c r="H17" s="3">
        <v>11</v>
      </c>
      <c r="I17" s="3">
        <v>5</v>
      </c>
      <c r="J17" s="3">
        <f t="shared" si="1"/>
        <v>55</v>
      </c>
      <c r="K17" s="3">
        <v>125</v>
      </c>
      <c r="L17" s="61">
        <v>200</v>
      </c>
      <c r="M17" s="61">
        <v>294</v>
      </c>
      <c r="N17" s="61">
        <v>369</v>
      </c>
      <c r="O17" s="61">
        <v>469</v>
      </c>
      <c r="P17" s="61">
        <v>520</v>
      </c>
    </row>
    <row r="18" spans="3:16" x14ac:dyDescent="0.25">
      <c r="C18" s="33" t="s">
        <v>95</v>
      </c>
      <c r="D18" s="57">
        <f>hp/tc</f>
        <v>0.70731707317073167</v>
      </c>
      <c r="H18" s="3">
        <v>12</v>
      </c>
      <c r="I18" s="3">
        <v>5</v>
      </c>
      <c r="J18" s="3">
        <f t="shared" si="1"/>
        <v>60</v>
      </c>
      <c r="K18" s="3">
        <v>110</v>
      </c>
      <c r="L18" s="61">
        <v>175</v>
      </c>
      <c r="M18" s="61">
        <v>271</v>
      </c>
      <c r="N18" s="61">
        <v>342</v>
      </c>
      <c r="O18" s="61">
        <v>430</v>
      </c>
      <c r="P18" s="61">
        <v>495</v>
      </c>
    </row>
    <row r="19" spans="3:16" x14ac:dyDescent="0.25">
      <c r="C19" s="33" t="s">
        <v>96</v>
      </c>
      <c r="D19" s="58">
        <f>IF(D18&lt;=1.5,tc+0.5*hp*(bt+bb)/ebac,tc*(1+0.75*(bt+bb)/ebac))</f>
        <v>104.83574879227054</v>
      </c>
      <c r="E19" t="s">
        <v>29</v>
      </c>
      <c r="H19" s="3">
        <v>13</v>
      </c>
      <c r="I19" s="3">
        <v>20</v>
      </c>
      <c r="J19" s="3">
        <f t="shared" si="1"/>
        <v>80</v>
      </c>
      <c r="K19" s="3">
        <v>80</v>
      </c>
      <c r="L19" s="61">
        <v>140</v>
      </c>
      <c r="M19" s="61">
        <v>220</v>
      </c>
      <c r="N19" s="61">
        <v>270</v>
      </c>
      <c r="O19" s="61">
        <v>330</v>
      </c>
      <c r="P19" s="61">
        <v>395</v>
      </c>
    </row>
    <row r="20" spans="3:16" x14ac:dyDescent="0.25">
      <c r="C20" s="33"/>
      <c r="G20" s="75">
        <f>SUM(I7:I20)</f>
        <v>104.83574879227054</v>
      </c>
      <c r="H20" s="3">
        <v>14</v>
      </c>
      <c r="I20" s="11">
        <f>hceff-J19</f>
        <v>24.835748792270536</v>
      </c>
      <c r="J20" s="14">
        <f t="shared" si="1"/>
        <v>104.83574879227054</v>
      </c>
      <c r="K20" s="3">
        <v>60</v>
      </c>
      <c r="L20" s="61">
        <v>100</v>
      </c>
      <c r="M20" s="61">
        <v>160</v>
      </c>
      <c r="N20" s="61">
        <v>210</v>
      </c>
      <c r="O20" s="61">
        <v>260</v>
      </c>
      <c r="P20" s="61">
        <v>305</v>
      </c>
    </row>
    <row r="21" spans="3:16" x14ac:dyDescent="0.25">
      <c r="C21" s="33" t="s">
        <v>111</v>
      </c>
      <c r="D21" s="4">
        <v>2500</v>
      </c>
      <c r="E21" t="s">
        <v>29</v>
      </c>
    </row>
    <row r="22" spans="3:16" x14ac:dyDescent="0.25">
      <c r="C22" s="33" t="s">
        <v>113</v>
      </c>
      <c r="D22" s="4">
        <v>1</v>
      </c>
    </row>
    <row r="23" spans="3:16" x14ac:dyDescent="0.25">
      <c r="C23" s="33"/>
      <c r="H23" s="76" t="s">
        <v>105</v>
      </c>
      <c r="I23" s="77"/>
      <c r="J23" s="77"/>
      <c r="K23" s="60" t="s">
        <v>99</v>
      </c>
      <c r="L23" s="60" t="s">
        <v>100</v>
      </c>
      <c r="M23" s="60" t="s">
        <v>101</v>
      </c>
      <c r="N23" s="60" t="s">
        <v>102</v>
      </c>
      <c r="O23" s="60" t="s">
        <v>103</v>
      </c>
      <c r="P23" s="60" t="s">
        <v>104</v>
      </c>
    </row>
    <row r="24" spans="3:16" x14ac:dyDescent="0.25">
      <c r="C24" s="33"/>
      <c r="H24" s="3">
        <f>H7</f>
        <v>1</v>
      </c>
      <c r="K24" s="13">
        <f>reductionkc(K7)</f>
        <v>0.54749999999999999</v>
      </c>
      <c r="L24" s="13">
        <f t="shared" ref="L24:P24" si="2">reductionkc(L7)</f>
        <v>0.29249999999999998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3">
        <f t="shared" si="2"/>
        <v>0</v>
      </c>
    </row>
    <row r="25" spans="3:16" x14ac:dyDescent="0.25">
      <c r="C25" s="33"/>
      <c r="H25" s="3">
        <f t="shared" ref="H25:H37" si="3">H8</f>
        <v>2</v>
      </c>
      <c r="K25" s="13">
        <f t="shared" ref="K25:P37" si="4">reductionkc(K8)</f>
        <v>0.64500000000000002</v>
      </c>
      <c r="L25" s="13">
        <f t="shared" si="4"/>
        <v>0.38700000000000001</v>
      </c>
      <c r="M25" s="13">
        <f t="shared" si="4"/>
        <v>0.24299999999999999</v>
      </c>
      <c r="N25" s="13">
        <f t="shared" si="4"/>
        <v>0</v>
      </c>
      <c r="O25" s="13">
        <f t="shared" si="4"/>
        <v>0</v>
      </c>
      <c r="P25" s="13">
        <f t="shared" si="4"/>
        <v>0</v>
      </c>
    </row>
    <row r="26" spans="3:16" x14ac:dyDescent="0.25">
      <c r="C26" s="33"/>
      <c r="H26" s="3">
        <f t="shared" si="3"/>
        <v>3</v>
      </c>
      <c r="K26" s="13">
        <f t="shared" si="4"/>
        <v>0.72750000000000004</v>
      </c>
      <c r="L26" s="13">
        <f t="shared" si="4"/>
        <v>0.47849999999999998</v>
      </c>
      <c r="M26" s="13">
        <f t="shared" si="4"/>
        <v>0.32850000000000001</v>
      </c>
      <c r="N26" s="13">
        <f t="shared" si="4"/>
        <v>0.219</v>
      </c>
      <c r="O26" s="13">
        <f t="shared" si="4"/>
        <v>0</v>
      </c>
      <c r="P26" s="13">
        <f t="shared" si="4"/>
        <v>0</v>
      </c>
    </row>
    <row r="27" spans="3:16" x14ac:dyDescent="0.25">
      <c r="H27" s="3">
        <f t="shared" si="3"/>
        <v>4</v>
      </c>
      <c r="K27" s="13">
        <f t="shared" si="4"/>
        <v>0.8</v>
      </c>
      <c r="L27" s="13">
        <f t="shared" si="4"/>
        <v>0.5625</v>
      </c>
      <c r="M27" s="13">
        <f t="shared" si="4"/>
        <v>0.40950000000000003</v>
      </c>
      <c r="N27" s="13">
        <f t="shared" si="4"/>
        <v>0.30449999999999999</v>
      </c>
      <c r="O27" s="13">
        <f t="shared" si="4"/>
        <v>0</v>
      </c>
      <c r="P27" s="13">
        <f t="shared" si="4"/>
        <v>0</v>
      </c>
    </row>
    <row r="28" spans="3:16" x14ac:dyDescent="0.25">
      <c r="H28" s="3">
        <f t="shared" si="3"/>
        <v>5</v>
      </c>
      <c r="K28" s="13">
        <f t="shared" si="4"/>
        <v>0.85</v>
      </c>
      <c r="L28" s="13">
        <f t="shared" si="4"/>
        <v>0.64649999999999996</v>
      </c>
      <c r="M28" s="13">
        <f t="shared" si="4"/>
        <v>0.49349999999999999</v>
      </c>
      <c r="N28" s="13">
        <f t="shared" si="4"/>
        <v>0.38700000000000001</v>
      </c>
      <c r="O28" s="13">
        <f t="shared" si="4"/>
        <v>0.24299999999999999</v>
      </c>
      <c r="P28" s="13">
        <f t="shared" si="4"/>
        <v>0</v>
      </c>
    </row>
    <row r="29" spans="3:16" x14ac:dyDescent="0.25">
      <c r="H29" s="3">
        <f t="shared" si="3"/>
        <v>6</v>
      </c>
      <c r="K29" s="13">
        <f t="shared" si="4"/>
        <v>0.89999999999999991</v>
      </c>
      <c r="L29" s="13">
        <f t="shared" si="4"/>
        <v>0.71850000000000003</v>
      </c>
      <c r="M29" s="13">
        <f t="shared" si="4"/>
        <v>0.57150000000000001</v>
      </c>
      <c r="N29" s="13">
        <f t="shared" si="4"/>
        <v>0.46350000000000002</v>
      </c>
      <c r="O29" s="13">
        <f t="shared" si="4"/>
        <v>0.3165</v>
      </c>
      <c r="P29" s="13">
        <f t="shared" si="4"/>
        <v>0.24</v>
      </c>
    </row>
    <row r="30" spans="3:16" x14ac:dyDescent="0.25">
      <c r="H30" s="3">
        <f t="shared" si="3"/>
        <v>7</v>
      </c>
      <c r="K30" s="13">
        <f t="shared" si="4"/>
        <v>0.94</v>
      </c>
      <c r="L30" s="13">
        <f t="shared" si="4"/>
        <v>0.77600000000000002</v>
      </c>
      <c r="M30" s="13">
        <f t="shared" si="4"/>
        <v>0.64049999999999996</v>
      </c>
      <c r="N30" s="13">
        <f t="shared" si="4"/>
        <v>0.53700000000000003</v>
      </c>
      <c r="O30" s="13">
        <f t="shared" si="4"/>
        <v>0.39750000000000002</v>
      </c>
      <c r="P30" s="13">
        <f t="shared" si="4"/>
        <v>0.3</v>
      </c>
    </row>
    <row r="31" spans="3:16" x14ac:dyDescent="0.25">
      <c r="H31" s="3">
        <f t="shared" si="3"/>
        <v>8</v>
      </c>
      <c r="K31" s="13">
        <f t="shared" si="4"/>
        <v>0.96</v>
      </c>
      <c r="L31" s="13">
        <f t="shared" si="4"/>
        <v>0.82299999999999995</v>
      </c>
      <c r="M31" s="13">
        <f t="shared" si="4"/>
        <v>0.70799999999999996</v>
      </c>
      <c r="N31" s="13">
        <f t="shared" si="4"/>
        <v>0.61049999999999993</v>
      </c>
      <c r="O31" s="13">
        <f t="shared" si="4"/>
        <v>0.46500000000000002</v>
      </c>
      <c r="P31" s="13">
        <f t="shared" si="4"/>
        <v>0.34499999999999997</v>
      </c>
    </row>
    <row r="32" spans="3:16" x14ac:dyDescent="0.25">
      <c r="H32" s="3">
        <f t="shared" si="3"/>
        <v>9</v>
      </c>
      <c r="K32" s="13">
        <f t="shared" si="4"/>
        <v>0.97</v>
      </c>
      <c r="L32" s="13">
        <f t="shared" si="4"/>
        <v>0.86099999999999999</v>
      </c>
      <c r="M32" s="13">
        <f t="shared" si="4"/>
        <v>0.76300000000000001</v>
      </c>
      <c r="N32" s="13">
        <f t="shared" si="4"/>
        <v>0.66900000000000004</v>
      </c>
      <c r="O32" s="13">
        <f t="shared" si="4"/>
        <v>0.52649999999999997</v>
      </c>
      <c r="P32" s="13">
        <f t="shared" si="4"/>
        <v>0.38250000000000001</v>
      </c>
    </row>
    <row r="33" spans="8:16" x14ac:dyDescent="0.25">
      <c r="H33" s="3">
        <f t="shared" si="3"/>
        <v>10</v>
      </c>
      <c r="K33" s="13">
        <f t="shared" si="4"/>
        <v>0.98</v>
      </c>
      <c r="L33" s="13">
        <f t="shared" si="4"/>
        <v>0.89999999999999991</v>
      </c>
      <c r="M33" s="13">
        <f t="shared" si="4"/>
        <v>0.80499999999999994</v>
      </c>
      <c r="N33" s="13">
        <f t="shared" si="4"/>
        <v>0.72750000000000004</v>
      </c>
      <c r="O33" s="13">
        <f t="shared" si="4"/>
        <v>0.58799999999999997</v>
      </c>
      <c r="P33" s="13">
        <f t="shared" si="4"/>
        <v>0.52500000000000002</v>
      </c>
    </row>
    <row r="34" spans="8:16" x14ac:dyDescent="0.25">
      <c r="H34" s="3">
        <f t="shared" si="3"/>
        <v>11</v>
      </c>
      <c r="K34" s="13">
        <f t="shared" si="4"/>
        <v>0.98750000000000004</v>
      </c>
      <c r="L34" s="13">
        <f t="shared" si="4"/>
        <v>0.95</v>
      </c>
      <c r="M34" s="13">
        <f t="shared" si="4"/>
        <v>0.85599999999999998</v>
      </c>
      <c r="N34" s="13">
        <f t="shared" si="4"/>
        <v>0.78100000000000003</v>
      </c>
      <c r="O34" s="13">
        <f t="shared" si="4"/>
        <v>0.64649999999999996</v>
      </c>
      <c r="P34" s="13">
        <f t="shared" si="4"/>
        <v>0.56999999999999995</v>
      </c>
    </row>
    <row r="35" spans="8:16" x14ac:dyDescent="0.25">
      <c r="H35" s="3">
        <f t="shared" si="3"/>
        <v>12</v>
      </c>
      <c r="K35" s="13">
        <f t="shared" si="4"/>
        <v>0.995</v>
      </c>
      <c r="L35" s="13">
        <f t="shared" si="4"/>
        <v>0.96249999999999991</v>
      </c>
      <c r="M35" s="13">
        <f t="shared" si="4"/>
        <v>0.879</v>
      </c>
      <c r="N35" s="13">
        <f t="shared" si="4"/>
        <v>0.80799999999999994</v>
      </c>
      <c r="O35" s="13">
        <f t="shared" si="4"/>
        <v>0.70499999999999996</v>
      </c>
      <c r="P35" s="13">
        <f t="shared" si="4"/>
        <v>0.60749999999999993</v>
      </c>
    </row>
    <row r="36" spans="8:16" x14ac:dyDescent="0.25">
      <c r="H36" s="3">
        <f t="shared" si="3"/>
        <v>13</v>
      </c>
      <c r="K36" s="13">
        <f t="shared" si="4"/>
        <v>1</v>
      </c>
      <c r="L36" s="13">
        <f t="shared" si="4"/>
        <v>0.98</v>
      </c>
      <c r="M36" s="13">
        <f t="shared" si="4"/>
        <v>0.92999999999999994</v>
      </c>
      <c r="N36" s="13">
        <f t="shared" si="4"/>
        <v>0.88</v>
      </c>
      <c r="O36" s="13">
        <f t="shared" si="4"/>
        <v>0.82</v>
      </c>
      <c r="P36" s="13">
        <f t="shared" si="4"/>
        <v>0.755</v>
      </c>
    </row>
    <row r="37" spans="8:16" x14ac:dyDescent="0.25">
      <c r="H37" s="3">
        <f t="shared" si="3"/>
        <v>14</v>
      </c>
      <c r="K37" s="13">
        <f t="shared" si="4"/>
        <v>1</v>
      </c>
      <c r="L37" s="13">
        <f t="shared" si="4"/>
        <v>1</v>
      </c>
      <c r="M37" s="13">
        <f t="shared" si="4"/>
        <v>0.97</v>
      </c>
      <c r="N37" s="13">
        <f t="shared" si="4"/>
        <v>0.94</v>
      </c>
      <c r="O37" s="13">
        <f t="shared" si="4"/>
        <v>0.89</v>
      </c>
      <c r="P37" s="13">
        <f t="shared" si="4"/>
        <v>0.84499999999999997</v>
      </c>
    </row>
    <row r="38" spans="8:16" x14ac:dyDescent="0.25">
      <c r="H38" s="3"/>
    </row>
    <row r="39" spans="8:16" x14ac:dyDescent="0.25">
      <c r="H39" s="76" t="s">
        <v>157</v>
      </c>
      <c r="I39" s="77"/>
      <c r="J39" s="77"/>
      <c r="K39" s="60" t="s">
        <v>99</v>
      </c>
      <c r="L39" s="60" t="s">
        <v>100</v>
      </c>
      <c r="M39" s="60" t="s">
        <v>101</v>
      </c>
      <c r="N39" s="60" t="s">
        <v>102</v>
      </c>
      <c r="O39" s="60" t="s">
        <v>103</v>
      </c>
      <c r="P39" s="60" t="s">
        <v>104</v>
      </c>
    </row>
    <row r="40" spans="8:16" x14ac:dyDescent="0.25">
      <c r="H40" s="3">
        <f>H24</f>
        <v>1</v>
      </c>
      <c r="K40" s="24">
        <f t="shared" ref="K40:P53" si="5">AlphaDalle*beff*$I7*fck/1000*K24</f>
        <v>205.3125</v>
      </c>
      <c r="L40" s="24">
        <f t="shared" si="5"/>
        <v>109.6875</v>
      </c>
      <c r="M40" s="24">
        <f t="shared" si="5"/>
        <v>0</v>
      </c>
      <c r="N40" s="24">
        <f t="shared" si="5"/>
        <v>0</v>
      </c>
      <c r="O40" s="24">
        <f t="shared" si="5"/>
        <v>0</v>
      </c>
      <c r="P40" s="24">
        <f t="shared" si="5"/>
        <v>0</v>
      </c>
    </row>
    <row r="41" spans="8:16" x14ac:dyDescent="0.25">
      <c r="H41" s="3">
        <f t="shared" ref="H41:H53" si="6">H25</f>
        <v>2</v>
      </c>
      <c r="K41" s="24">
        <f t="shared" si="5"/>
        <v>241.875</v>
      </c>
      <c r="L41" s="24">
        <f t="shared" si="5"/>
        <v>145.125</v>
      </c>
      <c r="M41" s="24">
        <f t="shared" si="5"/>
        <v>91.125</v>
      </c>
      <c r="N41" s="24">
        <f t="shared" si="5"/>
        <v>0</v>
      </c>
      <c r="O41" s="24">
        <f t="shared" si="5"/>
        <v>0</v>
      </c>
      <c r="P41" s="24">
        <f t="shared" si="5"/>
        <v>0</v>
      </c>
    </row>
    <row r="42" spans="8:16" x14ac:dyDescent="0.25">
      <c r="H42" s="3">
        <f t="shared" si="6"/>
        <v>3</v>
      </c>
      <c r="K42" s="24">
        <f t="shared" si="5"/>
        <v>272.8125</v>
      </c>
      <c r="L42" s="24">
        <f t="shared" si="5"/>
        <v>179.4375</v>
      </c>
      <c r="M42" s="24">
        <f t="shared" si="5"/>
        <v>123.1875</v>
      </c>
      <c r="N42" s="24">
        <f t="shared" si="5"/>
        <v>82.125</v>
      </c>
      <c r="O42" s="24">
        <f t="shared" si="5"/>
        <v>0</v>
      </c>
      <c r="P42" s="24">
        <f t="shared" si="5"/>
        <v>0</v>
      </c>
    </row>
    <row r="43" spans="8:16" x14ac:dyDescent="0.25">
      <c r="H43" s="3">
        <f t="shared" si="6"/>
        <v>4</v>
      </c>
      <c r="K43" s="24">
        <f t="shared" si="5"/>
        <v>300</v>
      </c>
      <c r="L43" s="24">
        <f t="shared" si="5"/>
        <v>210.9375</v>
      </c>
      <c r="M43" s="24">
        <f t="shared" si="5"/>
        <v>153.5625</v>
      </c>
      <c r="N43" s="24">
        <f t="shared" si="5"/>
        <v>114.1875</v>
      </c>
      <c r="O43" s="24">
        <f t="shared" si="5"/>
        <v>0</v>
      </c>
      <c r="P43" s="24">
        <f t="shared" si="5"/>
        <v>0</v>
      </c>
    </row>
    <row r="44" spans="8:16" x14ac:dyDescent="0.25">
      <c r="H44" s="3">
        <f t="shared" si="6"/>
        <v>5</v>
      </c>
      <c r="K44" s="24">
        <f t="shared" si="5"/>
        <v>318.75</v>
      </c>
      <c r="L44" s="24">
        <f t="shared" si="5"/>
        <v>242.4375</v>
      </c>
      <c r="M44" s="24">
        <f t="shared" si="5"/>
        <v>185.0625</v>
      </c>
      <c r="N44" s="24">
        <f t="shared" si="5"/>
        <v>145.125</v>
      </c>
      <c r="O44" s="24">
        <f t="shared" si="5"/>
        <v>91.125</v>
      </c>
      <c r="P44" s="24">
        <f t="shared" si="5"/>
        <v>0</v>
      </c>
    </row>
    <row r="45" spans="8:16" x14ac:dyDescent="0.25">
      <c r="H45" s="3">
        <f t="shared" si="6"/>
        <v>6</v>
      </c>
      <c r="K45" s="24">
        <f t="shared" si="5"/>
        <v>337.49999999999994</v>
      </c>
      <c r="L45" s="24">
        <f t="shared" si="5"/>
        <v>269.4375</v>
      </c>
      <c r="M45" s="24">
        <f t="shared" si="5"/>
        <v>214.3125</v>
      </c>
      <c r="N45" s="24">
        <f t="shared" si="5"/>
        <v>173.8125</v>
      </c>
      <c r="O45" s="24">
        <f t="shared" si="5"/>
        <v>118.6875</v>
      </c>
      <c r="P45" s="24">
        <f t="shared" si="5"/>
        <v>90</v>
      </c>
    </row>
    <row r="46" spans="8:16" x14ac:dyDescent="0.25">
      <c r="H46" s="3">
        <f t="shared" si="6"/>
        <v>7</v>
      </c>
      <c r="K46" s="24">
        <f t="shared" si="5"/>
        <v>352.5</v>
      </c>
      <c r="L46" s="24">
        <f t="shared" si="5"/>
        <v>291</v>
      </c>
      <c r="M46" s="24">
        <f t="shared" si="5"/>
        <v>240.18749999999997</v>
      </c>
      <c r="N46" s="24">
        <f t="shared" si="5"/>
        <v>201.375</v>
      </c>
      <c r="O46" s="24">
        <f t="shared" si="5"/>
        <v>149.0625</v>
      </c>
      <c r="P46" s="24">
        <f t="shared" si="5"/>
        <v>112.5</v>
      </c>
    </row>
    <row r="47" spans="8:16" x14ac:dyDescent="0.25">
      <c r="H47" s="3">
        <f t="shared" si="6"/>
        <v>8</v>
      </c>
      <c r="K47" s="24">
        <f t="shared" si="5"/>
        <v>360</v>
      </c>
      <c r="L47" s="24">
        <f t="shared" si="5"/>
        <v>308.625</v>
      </c>
      <c r="M47" s="24">
        <f t="shared" si="5"/>
        <v>265.5</v>
      </c>
      <c r="N47" s="24">
        <f t="shared" si="5"/>
        <v>228.93749999999997</v>
      </c>
      <c r="O47" s="24">
        <f t="shared" si="5"/>
        <v>174.375</v>
      </c>
      <c r="P47" s="24">
        <f t="shared" si="5"/>
        <v>129.375</v>
      </c>
    </row>
    <row r="48" spans="8:16" x14ac:dyDescent="0.25">
      <c r="H48" s="3">
        <f t="shared" si="6"/>
        <v>9</v>
      </c>
      <c r="K48" s="24">
        <f t="shared" si="5"/>
        <v>363.75</v>
      </c>
      <c r="L48" s="24">
        <f t="shared" si="5"/>
        <v>322.875</v>
      </c>
      <c r="M48" s="24">
        <f t="shared" si="5"/>
        <v>286.125</v>
      </c>
      <c r="N48" s="24">
        <f t="shared" si="5"/>
        <v>250.87500000000003</v>
      </c>
      <c r="O48" s="24">
        <f t="shared" si="5"/>
        <v>197.4375</v>
      </c>
      <c r="P48" s="24">
        <f t="shared" si="5"/>
        <v>143.4375</v>
      </c>
    </row>
    <row r="49" spans="8:16" x14ac:dyDescent="0.25">
      <c r="H49" s="3">
        <f t="shared" si="6"/>
        <v>10</v>
      </c>
      <c r="K49" s="24">
        <f t="shared" si="5"/>
        <v>367.5</v>
      </c>
      <c r="L49" s="24">
        <f t="shared" si="5"/>
        <v>337.49999999999994</v>
      </c>
      <c r="M49" s="24">
        <f t="shared" si="5"/>
        <v>301.875</v>
      </c>
      <c r="N49" s="24">
        <f t="shared" si="5"/>
        <v>272.8125</v>
      </c>
      <c r="O49" s="24">
        <f t="shared" si="5"/>
        <v>220.5</v>
      </c>
      <c r="P49" s="24">
        <f t="shared" si="5"/>
        <v>196.875</v>
      </c>
    </row>
    <row r="50" spans="8:16" x14ac:dyDescent="0.25">
      <c r="H50" s="3">
        <f t="shared" si="6"/>
        <v>11</v>
      </c>
      <c r="K50" s="24">
        <f t="shared" si="5"/>
        <v>370.3125</v>
      </c>
      <c r="L50" s="24">
        <f t="shared" si="5"/>
        <v>356.25</v>
      </c>
      <c r="M50" s="24">
        <f t="shared" si="5"/>
        <v>321</v>
      </c>
      <c r="N50" s="24">
        <f t="shared" si="5"/>
        <v>292.875</v>
      </c>
      <c r="O50" s="24">
        <f t="shared" si="5"/>
        <v>242.4375</v>
      </c>
      <c r="P50" s="24">
        <f t="shared" si="5"/>
        <v>213.74999999999997</v>
      </c>
    </row>
    <row r="51" spans="8:16" x14ac:dyDescent="0.25">
      <c r="H51" s="3">
        <f t="shared" si="6"/>
        <v>12</v>
      </c>
      <c r="K51" s="24">
        <f t="shared" si="5"/>
        <v>373.125</v>
      </c>
      <c r="L51" s="24">
        <f t="shared" si="5"/>
        <v>360.93749999999994</v>
      </c>
      <c r="M51" s="24">
        <f t="shared" si="5"/>
        <v>329.625</v>
      </c>
      <c r="N51" s="24">
        <f t="shared" si="5"/>
        <v>303</v>
      </c>
      <c r="O51" s="24">
        <f t="shared" si="5"/>
        <v>264.375</v>
      </c>
      <c r="P51" s="24">
        <f t="shared" si="5"/>
        <v>227.81249999999997</v>
      </c>
    </row>
    <row r="52" spans="8:16" x14ac:dyDescent="0.25">
      <c r="H52" s="3">
        <f t="shared" si="6"/>
        <v>13</v>
      </c>
      <c r="K52" s="24">
        <f t="shared" si="5"/>
        <v>1500</v>
      </c>
      <c r="L52" s="24">
        <f t="shared" si="5"/>
        <v>1470</v>
      </c>
      <c r="M52" s="24">
        <f t="shared" si="5"/>
        <v>1395</v>
      </c>
      <c r="N52" s="24">
        <f t="shared" si="5"/>
        <v>1320</v>
      </c>
      <c r="O52" s="24">
        <f t="shared" si="5"/>
        <v>1230</v>
      </c>
      <c r="P52" s="24">
        <f t="shared" si="5"/>
        <v>1132.5</v>
      </c>
    </row>
    <row r="53" spans="8:16" x14ac:dyDescent="0.25">
      <c r="H53" s="3">
        <f t="shared" si="6"/>
        <v>14</v>
      </c>
      <c r="K53" s="24">
        <f t="shared" si="5"/>
        <v>1862.6811594202902</v>
      </c>
      <c r="L53" s="24">
        <f t="shared" si="5"/>
        <v>1862.6811594202902</v>
      </c>
      <c r="M53" s="24">
        <f t="shared" si="5"/>
        <v>1806.8007246376815</v>
      </c>
      <c r="N53" s="24">
        <f t="shared" si="5"/>
        <v>1750.9202898550727</v>
      </c>
      <c r="O53" s="24">
        <f t="shared" si="5"/>
        <v>1657.7862318840582</v>
      </c>
      <c r="P53" s="24">
        <f t="shared" si="5"/>
        <v>1573.9655797101452</v>
      </c>
    </row>
    <row r="54" spans="8:16" x14ac:dyDescent="0.25">
      <c r="H54" s="3" t="s">
        <v>158</v>
      </c>
      <c r="K54" s="75">
        <f>SUM(K40:K53)</f>
        <v>7226.11865942029</v>
      </c>
      <c r="L54" s="75">
        <f t="shared" ref="L54:P54" si="7">SUM(L40:L53)</f>
        <v>6466.93115942029</v>
      </c>
      <c r="M54" s="75">
        <f t="shared" si="7"/>
        <v>5713.3632246376819</v>
      </c>
      <c r="N54" s="75">
        <f t="shared" si="7"/>
        <v>5136.045289855073</v>
      </c>
      <c r="O54" s="75">
        <f t="shared" si="7"/>
        <v>4345.786231884058</v>
      </c>
      <c r="P54" s="75">
        <f t="shared" si="7"/>
        <v>3820.215579710145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3528.6641405582541</v>
      </c>
      <c r="M1" t="s">
        <v>68</v>
      </c>
    </row>
    <row r="2" spans="4:19" x14ac:dyDescent="0.25">
      <c r="E2" s="4">
        <v>30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Echauffements!K18*NbRibs*nr</f>
        <v>4162.9806815648381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-340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10754.782799978544</v>
      </c>
      <c r="O7" s="24">
        <f>K7</f>
        <v>1420</v>
      </c>
      <c r="Q7" s="3">
        <f>F7</f>
        <v>-340</v>
      </c>
      <c r="R7" s="24">
        <f t="shared" ref="R7:R23" si="1">Q7-zANP</f>
        <v>-432.94002365479196</v>
      </c>
      <c r="S7" s="81">
        <f>O7*ABS(R7)/1000</f>
        <v>614.77483358980464</v>
      </c>
    </row>
    <row r="8" spans="4:19" x14ac:dyDescent="0.25">
      <c r="D8" s="2" t="s">
        <v>89</v>
      </c>
      <c r="E8" s="34"/>
      <c r="F8" s="3">
        <f>-h/2</f>
        <v>-175</v>
      </c>
      <c r="G8" s="12">
        <f>VLOOKUP($E$2,Echauffements!$C$5:$I$10,7)</f>
        <v>1</v>
      </c>
      <c r="H8" s="3">
        <f>Fy</f>
        <v>355</v>
      </c>
      <c r="I8" s="62">
        <f>hw*tw+(4-PI())*rr^2</f>
        <v>3100</v>
      </c>
      <c r="J8" s="3">
        <v>1</v>
      </c>
      <c r="K8" s="24">
        <f>J8*I8*H8*G8/1000</f>
        <v>1100.5</v>
      </c>
      <c r="L8" s="24">
        <f>L7+K8</f>
        <v>2520.5</v>
      </c>
      <c r="M8" s="24">
        <f t="shared" si="0"/>
        <v>9334.7827999785441</v>
      </c>
      <c r="O8" s="24">
        <f>K8</f>
        <v>1100.5</v>
      </c>
      <c r="Q8" s="3">
        <f>F8</f>
        <v>-175</v>
      </c>
      <c r="R8" s="24">
        <f t="shared" si="1"/>
        <v>-267.94002365479196</v>
      </c>
      <c r="S8" s="82">
        <f t="shared" ref="S8:S23" si="2">O8*ABS(R8)/1000</f>
        <v>294.86799603209852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0.70997474687200979</v>
      </c>
      <c r="H9" s="3">
        <f>Fy</f>
        <v>355</v>
      </c>
      <c r="I9" s="3">
        <f>b*tf</f>
        <v>4000</v>
      </c>
      <c r="J9" s="3">
        <v>1</v>
      </c>
      <c r="K9" s="24">
        <f>J9*I9*H9*G9/1000</f>
        <v>1008.1641405582538</v>
      </c>
      <c r="L9" s="24">
        <f t="shared" ref="L9" si="3">L8+K9</f>
        <v>3528.6641405582541</v>
      </c>
      <c r="M9" s="24">
        <f t="shared" si="0"/>
        <v>8234.2827999785441</v>
      </c>
      <c r="O9" s="24">
        <f>K9</f>
        <v>1008.1641405582538</v>
      </c>
      <c r="Q9" s="3">
        <f>F9</f>
        <v>-10</v>
      </c>
      <c r="R9" s="24">
        <f t="shared" si="1"/>
        <v>-102.94002365479193</v>
      </c>
      <c r="S9" s="82">
        <f t="shared" si="2"/>
        <v>103.78044047697962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Dalle!K24</f>
        <v>0.54749999999999999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205.3125</v>
      </c>
      <c r="L10" s="24">
        <f>L9</f>
        <v>3528.6641405582541</v>
      </c>
      <c r="M10" s="24">
        <f t="shared" si="0"/>
        <v>7226.11865942029</v>
      </c>
      <c r="O10" s="24">
        <f t="shared" ref="O10:O23" si="7">IF(M10&lt;MIN(SigmaPRd,Na),K10,MAX(0,K10-(M10-MIN(SigmaPRd,Na))))</f>
        <v>0</v>
      </c>
      <c r="P10" s="14">
        <f t="shared" ref="P10:P23" si="8">(O10/(beff*G10*H10*J10/1000))</f>
        <v>0</v>
      </c>
      <c r="Q10" s="14">
        <f>Dalle!J7+DecalZ-P10/2</f>
        <v>40.164251207729464</v>
      </c>
      <c r="R10" s="24">
        <f t="shared" si="1"/>
        <v>-52.775772447062465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Dalle!K25</f>
        <v>0.64500000000000002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241.875</v>
      </c>
      <c r="L11" s="24">
        <f t="shared" ref="L11:L23" si="10">L10</f>
        <v>3528.6641405582541</v>
      </c>
      <c r="M11" s="24">
        <f t="shared" si="0"/>
        <v>7020.80615942029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-47.775772447062465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Dalle!K26</f>
        <v>0.72750000000000004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272.8125</v>
      </c>
      <c r="L12" s="24">
        <f t="shared" si="10"/>
        <v>3528.6641405582541</v>
      </c>
      <c r="M12" s="24">
        <f t="shared" si="0"/>
        <v>6778.93115942029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-42.775772447062465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Dalle!K27</f>
        <v>0.8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300</v>
      </c>
      <c r="L13" s="24">
        <f t="shared" si="10"/>
        <v>3528.6641405582541</v>
      </c>
      <c r="M13" s="24">
        <f t="shared" si="0"/>
        <v>6506.11865942029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-37.775772447062465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Dalle!K28</f>
        <v>0.85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318.75</v>
      </c>
      <c r="L14" s="24">
        <f t="shared" si="10"/>
        <v>3528.6641405582541</v>
      </c>
      <c r="M14" s="24">
        <f t="shared" si="0"/>
        <v>6206.11865942029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-32.775772447062465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Dalle!K29</f>
        <v>0.89999999999999991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337.49999999999994</v>
      </c>
      <c r="L15" s="24">
        <f t="shared" si="10"/>
        <v>3528.6641405582541</v>
      </c>
      <c r="M15" s="24">
        <f t="shared" si="0"/>
        <v>5887.36865942029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-27.775772447062465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Dalle!K30</f>
        <v>0.94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352.5</v>
      </c>
      <c r="L16" s="24">
        <f t="shared" si="10"/>
        <v>3528.6641405582541</v>
      </c>
      <c r="M16" s="24">
        <f t="shared" si="0"/>
        <v>5549.86865942029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-22.775772447062465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Dalle!K31</f>
        <v>0.96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360</v>
      </c>
      <c r="L17" s="24">
        <f t="shared" si="10"/>
        <v>3528.6641405582541</v>
      </c>
      <c r="M17" s="24">
        <f t="shared" si="0"/>
        <v>5197.36865942029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-17.775772447062465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Dalle!K32</f>
        <v>0.97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363.75</v>
      </c>
      <c r="L18" s="24">
        <f t="shared" si="10"/>
        <v>3528.6641405582541</v>
      </c>
      <c r="M18" s="24">
        <f t="shared" si="0"/>
        <v>4837.36865942029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-12.775772447062465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Dalle!K33</f>
        <v>0.98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367.5</v>
      </c>
      <c r="L19" s="24">
        <f t="shared" si="10"/>
        <v>3528.6641405582541</v>
      </c>
      <c r="M19" s="64">
        <f t="shared" si="0"/>
        <v>4473.61865942029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-7.7757724470624652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Dalle!K34</f>
        <v>0.98750000000000004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370.3125</v>
      </c>
      <c r="L20" s="24">
        <f t="shared" si="10"/>
        <v>3528.6641405582541</v>
      </c>
      <c r="M20" s="24">
        <f t="shared" si="0"/>
        <v>4106.11865942029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-2.7757724470624652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Dalle!K35</f>
        <v>0.995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373.125</v>
      </c>
      <c r="L21" s="24">
        <f t="shared" si="10"/>
        <v>3528.6641405582541</v>
      </c>
      <c r="M21" s="24">
        <f t="shared" si="0"/>
        <v>3735.80615942029</v>
      </c>
      <c r="O21" s="24">
        <f t="shared" si="7"/>
        <v>165.98298113796409</v>
      </c>
      <c r="P21" s="14">
        <f t="shared" si="8"/>
        <v>2.2242275529375424</v>
      </c>
      <c r="Q21" s="14">
        <f>Dalle!J18+DecalZ-P21/2</f>
        <v>94.052137431260689</v>
      </c>
      <c r="R21" s="24">
        <f t="shared" si="1"/>
        <v>1.1121137764687603</v>
      </c>
      <c r="S21" s="82">
        <f t="shared" si="2"/>
        <v>0.18459195998288425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Dalle!K36</f>
        <v>1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1500</v>
      </c>
      <c r="L22" s="24">
        <f t="shared" si="10"/>
        <v>3528.6641405582541</v>
      </c>
      <c r="M22" s="24">
        <f>M23+K22</f>
        <v>3362.68115942029</v>
      </c>
      <c r="O22" s="24">
        <f t="shared" si="7"/>
        <v>1500</v>
      </c>
      <c r="P22" s="14">
        <f t="shared" si="8"/>
        <v>20</v>
      </c>
      <c r="Q22" s="14">
        <f>Dalle!J19+DecalZ-P22/2</f>
        <v>105.16425120772946</v>
      </c>
      <c r="R22" s="24">
        <f t="shared" si="1"/>
        <v>12.224227552937535</v>
      </c>
      <c r="S22" s="82">
        <f t="shared" si="2"/>
        <v>18.336341329406302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Dalle!K37</f>
        <v>1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1862.6811594202902</v>
      </c>
      <c r="L23" s="24">
        <f t="shared" si="10"/>
        <v>3528.6641405582541</v>
      </c>
      <c r="M23" s="24">
        <f>K23</f>
        <v>1862.6811594202902</v>
      </c>
      <c r="O23" s="24">
        <f t="shared" si="7"/>
        <v>1862.6811594202902</v>
      </c>
      <c r="P23" s="14">
        <f t="shared" si="8"/>
        <v>24.835748792270536</v>
      </c>
      <c r="Q23" s="14">
        <f>Dalle!J20+DecalZ-P23/2</f>
        <v>127.58212560386474</v>
      </c>
      <c r="R23" s="24">
        <f t="shared" si="1"/>
        <v>34.64210194907281</v>
      </c>
      <c r="S23" s="83">
        <f t="shared" si="2"/>
        <v>64.527190623254839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47.059976345208078</v>
      </c>
      <c r="G28" t="s">
        <v>29</v>
      </c>
    </row>
    <row r="30" spans="5:19" x14ac:dyDescent="0.25">
      <c r="E30" s="2" t="s">
        <v>119</v>
      </c>
      <c r="F30" s="66">
        <f>td-pdalle</f>
        <v>92.940023654791929</v>
      </c>
      <c r="G30" t="s">
        <v>29</v>
      </c>
    </row>
    <row r="31" spans="5:19" x14ac:dyDescent="0.25">
      <c r="E31" s="33" t="s">
        <v>118</v>
      </c>
      <c r="F31" s="66">
        <f>SUM(S7:S23)</f>
        <v>1096.4713940115269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3187.332627215771</v>
      </c>
      <c r="M1" t="s">
        <v>68</v>
      </c>
    </row>
    <row r="2" spans="4:19" x14ac:dyDescent="0.25">
      <c r="E2" s="4">
        <v>60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L4*NbRibs*nr</f>
        <v>3571.0478410058481</v>
      </c>
    </row>
    <row r="4" spans="4:19" x14ac:dyDescent="0.25">
      <c r="K4" s="2" t="s">
        <v>134</v>
      </c>
      <c r="L4" s="80">
        <f>Echauffements!K19</f>
        <v>54.106785469785578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-340</v>
      </c>
      <c r="G7" s="12">
        <f>VLOOKUP($E$2,Echauffements!$C$5:$L$10,10)</f>
        <v>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1420</v>
      </c>
      <c r="L7" s="24">
        <f>K7</f>
        <v>1420</v>
      </c>
      <c r="M7" s="24">
        <f t="shared" ref="M7:M21" si="0">M8+K7</f>
        <v>9654.2637866360601</v>
      </c>
      <c r="O7" s="24">
        <f>K7</f>
        <v>1420</v>
      </c>
      <c r="Q7" s="3">
        <f>F7</f>
        <v>-340</v>
      </c>
      <c r="R7" s="24">
        <f t="shared" ref="R7:R23" si="1">Q7-zANP</f>
        <v>-437.14178225813112</v>
      </c>
      <c r="S7" s="81">
        <f>O7*ABS(R7)/1000</f>
        <v>620.7413308065461</v>
      </c>
    </row>
    <row r="8" spans="4:19" x14ac:dyDescent="0.25">
      <c r="D8" s="2" t="s">
        <v>89</v>
      </c>
      <c r="E8" s="34"/>
      <c r="F8" s="3">
        <f>-h/2</f>
        <v>-175</v>
      </c>
      <c r="G8" s="12">
        <f>VLOOKUP($E$2,Echauffements!$C$5:$I$10,7)</f>
        <v>1</v>
      </c>
      <c r="H8" s="3">
        <f>Fy</f>
        <v>355</v>
      </c>
      <c r="I8" s="62">
        <f>hw*tw+(4-PI())*rr^2</f>
        <v>3100</v>
      </c>
      <c r="J8" s="3">
        <v>1</v>
      </c>
      <c r="K8" s="24">
        <f>J8*I8*H8*G8/1000</f>
        <v>1100.5</v>
      </c>
      <c r="L8" s="24">
        <f>L7+K8</f>
        <v>2520.5</v>
      </c>
      <c r="M8" s="24">
        <f t="shared" si="0"/>
        <v>8234.2637866360601</v>
      </c>
      <c r="O8" s="24">
        <f>K8</f>
        <v>1100.5</v>
      </c>
      <c r="Q8" s="3">
        <f>F8</f>
        <v>-175</v>
      </c>
      <c r="R8" s="24">
        <f t="shared" si="1"/>
        <v>-272.14178225813112</v>
      </c>
      <c r="S8" s="82">
        <f t="shared" ref="S8:S23" si="2">O8*ABS(R8)/1000</f>
        <v>299.49203137507328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0.46960044170124698</v>
      </c>
      <c r="H9" s="3">
        <f>Fy</f>
        <v>355</v>
      </c>
      <c r="I9" s="3">
        <f>b*tf</f>
        <v>4000</v>
      </c>
      <c r="J9" s="3">
        <v>1</v>
      </c>
      <c r="K9" s="24">
        <f>J9*I9*H9*G9/1000</f>
        <v>666.8326272157708</v>
      </c>
      <c r="L9" s="24">
        <f t="shared" ref="L9" si="3">L8+K9</f>
        <v>3187.332627215771</v>
      </c>
      <c r="M9" s="24">
        <f t="shared" si="0"/>
        <v>7133.763786636061</v>
      </c>
      <c r="O9" s="24">
        <f>K9</f>
        <v>666.8326272157708</v>
      </c>
      <c r="Q9" s="3">
        <f>F9</f>
        <v>-10</v>
      </c>
      <c r="R9" s="24">
        <f t="shared" si="1"/>
        <v>-107.14178225813109</v>
      </c>
      <c r="S9" s="82">
        <f t="shared" si="2"/>
        <v>71.445636147769619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Dalle!L24</f>
        <v>0.29249999999999998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109.6875</v>
      </c>
      <c r="L10" s="24">
        <f>L9</f>
        <v>3187.332627215771</v>
      </c>
      <c r="M10" s="24">
        <f t="shared" si="0"/>
        <v>6466.93115942029</v>
      </c>
      <c r="O10" s="24">
        <f t="shared" ref="O10:O23" si="7">IF(M10&lt;MIN(SigmaPRd,Na),K10,MAX(0,K10-(M10-MIN(SigmaPRd,Na))))</f>
        <v>0</v>
      </c>
      <c r="P10" s="14">
        <f t="shared" ref="P10:P23" si="8">(O10/(beff*G10*H10*J10/1000))</f>
        <v>0</v>
      </c>
      <c r="Q10" s="14">
        <f>Dalle!J7+DecalZ-P10/2</f>
        <v>40.164251207729464</v>
      </c>
      <c r="R10" s="24">
        <f t="shared" si="1"/>
        <v>-56.977531050401623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Dalle!L25</f>
        <v>0.38700000000000001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145.125</v>
      </c>
      <c r="L11" s="24">
        <f t="shared" ref="L11:L23" si="10">L10</f>
        <v>3187.332627215771</v>
      </c>
      <c r="M11" s="24">
        <f t="shared" si="0"/>
        <v>6357.24365942029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-51.977531050401623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Dalle!L26</f>
        <v>0.47849999999999998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179.4375</v>
      </c>
      <c r="L12" s="24">
        <f t="shared" si="10"/>
        <v>3187.332627215771</v>
      </c>
      <c r="M12" s="24">
        <f t="shared" si="0"/>
        <v>6212.11865942029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-46.977531050401623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Dalle!L27</f>
        <v>0.5625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210.9375</v>
      </c>
      <c r="L13" s="24">
        <f t="shared" si="10"/>
        <v>3187.332627215771</v>
      </c>
      <c r="M13" s="24">
        <f t="shared" si="0"/>
        <v>6032.68115942029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-41.977531050401623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Dalle!L28</f>
        <v>0.64649999999999996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242.4375</v>
      </c>
      <c r="L14" s="24">
        <f t="shared" si="10"/>
        <v>3187.332627215771</v>
      </c>
      <c r="M14" s="24">
        <f t="shared" si="0"/>
        <v>5821.74365942029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-36.977531050401623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Dalle!L29</f>
        <v>0.71850000000000003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269.4375</v>
      </c>
      <c r="L15" s="24">
        <f t="shared" si="10"/>
        <v>3187.332627215771</v>
      </c>
      <c r="M15" s="24">
        <f t="shared" si="0"/>
        <v>5579.30615942029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-31.977531050401623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Dalle!L30</f>
        <v>0.77600000000000002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291</v>
      </c>
      <c r="L16" s="24">
        <f t="shared" si="10"/>
        <v>3187.332627215771</v>
      </c>
      <c r="M16" s="24">
        <f t="shared" si="0"/>
        <v>5309.86865942029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-26.977531050401623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Dalle!L31</f>
        <v>0.82299999999999995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308.625</v>
      </c>
      <c r="L17" s="24">
        <f t="shared" si="10"/>
        <v>3187.332627215771</v>
      </c>
      <c r="M17" s="24">
        <f t="shared" si="0"/>
        <v>5018.86865942029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-21.977531050401623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Dalle!L32</f>
        <v>0.86099999999999999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322.875</v>
      </c>
      <c r="L18" s="24">
        <f t="shared" si="10"/>
        <v>3187.332627215771</v>
      </c>
      <c r="M18" s="24">
        <f t="shared" si="0"/>
        <v>4710.24365942029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-16.977531050401623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Dalle!L33</f>
        <v>0.89999999999999991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337.49999999999994</v>
      </c>
      <c r="L19" s="24">
        <f t="shared" si="10"/>
        <v>3187.332627215771</v>
      </c>
      <c r="M19" s="64">
        <f t="shared" si="0"/>
        <v>4387.36865942029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-11.977531050401623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Dalle!L34</f>
        <v>0.95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356.25</v>
      </c>
      <c r="L20" s="24">
        <f t="shared" si="10"/>
        <v>3187.332627215771</v>
      </c>
      <c r="M20" s="24">
        <f t="shared" si="0"/>
        <v>4049.86865942029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-6.9775310504016232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Dalle!L35</f>
        <v>0.96249999999999991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360.93749999999994</v>
      </c>
      <c r="L21" s="24">
        <f t="shared" si="10"/>
        <v>3187.332627215771</v>
      </c>
      <c r="M21" s="24">
        <f t="shared" si="0"/>
        <v>3693.61865942029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-1.9775310504016232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Dalle!L36</f>
        <v>0.98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1470</v>
      </c>
      <c r="L22" s="24">
        <f t="shared" si="10"/>
        <v>3187.332627215771</v>
      </c>
      <c r="M22" s="24">
        <f>M23+K22</f>
        <v>3332.68115942029</v>
      </c>
      <c r="O22" s="24">
        <f t="shared" si="7"/>
        <v>1324.651467795481</v>
      </c>
      <c r="P22" s="14">
        <f t="shared" si="8"/>
        <v>18.02246894959838</v>
      </c>
      <c r="Q22" s="14">
        <f>Dalle!J19+DecalZ-P22/2</f>
        <v>106.15301673293027</v>
      </c>
      <c r="R22" s="24">
        <f t="shared" si="1"/>
        <v>9.0112344747991813</v>
      </c>
      <c r="S22" s="82">
        <f t="shared" si="2"/>
        <v>11.936744973691978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Dalle!L37</f>
        <v>1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1862.6811594202902</v>
      </c>
      <c r="L23" s="24">
        <f t="shared" si="10"/>
        <v>3187.332627215771</v>
      </c>
      <c r="M23" s="24">
        <f>K23</f>
        <v>1862.6811594202902</v>
      </c>
      <c r="O23" s="24">
        <f t="shared" si="7"/>
        <v>1862.6811594202902</v>
      </c>
      <c r="P23" s="14">
        <f t="shared" si="8"/>
        <v>24.835748792270536</v>
      </c>
      <c r="Q23" s="14">
        <f>Dalle!J20+DecalZ-P23/2</f>
        <v>127.58212560386474</v>
      </c>
      <c r="R23" s="24">
        <f t="shared" si="1"/>
        <v>30.440343345733652</v>
      </c>
      <c r="S23" s="83">
        <f t="shared" si="2"/>
        <v>56.700654036382872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42.858217741868913</v>
      </c>
      <c r="G28" t="s">
        <v>29</v>
      </c>
    </row>
    <row r="30" spans="5:19" x14ac:dyDescent="0.25">
      <c r="E30" s="2" t="s">
        <v>119</v>
      </c>
      <c r="F30" s="66">
        <f>td-pdalle</f>
        <v>97.141782258131087</v>
      </c>
      <c r="G30" t="s">
        <v>29</v>
      </c>
    </row>
    <row r="31" spans="5:19" x14ac:dyDescent="0.25">
      <c r="E31" s="33" t="s">
        <v>118</v>
      </c>
      <c r="F31" s="66">
        <f>SUM(S7:S23)</f>
        <v>1060.3163973394639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2494.0427973327542</v>
      </c>
      <c r="M1" t="s">
        <v>68</v>
      </c>
    </row>
    <row r="2" spans="4:19" x14ac:dyDescent="0.25">
      <c r="E2" s="4">
        <v>90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2821.0386375528492</v>
      </c>
    </row>
    <row r="4" spans="4:19" x14ac:dyDescent="0.25">
      <c r="K4" s="2" t="s">
        <v>134</v>
      </c>
      <c r="L4" s="80">
        <f>Echauffements!K20</f>
        <v>42.743009659891655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-340</v>
      </c>
      <c r="G7" s="12">
        <f>VLOOKUP($E$2,Echauffements!$C$5:$L$10,10)</f>
        <v>0.69648949866988941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989.01508811124302</v>
      </c>
      <c r="L7" s="24">
        <f>K7</f>
        <v>989.01508811124302</v>
      </c>
      <c r="M7" s="24">
        <f t="shared" ref="M7:M21" si="0">M8+K7</f>
        <v>8207.4060219704352</v>
      </c>
      <c r="O7" s="24">
        <f>K7</f>
        <v>989.01508811124302</v>
      </c>
      <c r="Q7" s="3">
        <f>F7</f>
        <v>-340</v>
      </c>
      <c r="R7" s="24">
        <f t="shared" ref="R7:R23" si="1">Q7-zANP</f>
        <v>-445.31131826586466</v>
      </c>
      <c r="S7" s="81">
        <f>O7*ABS(R7)/1000</f>
        <v>440.41961267164794</v>
      </c>
    </row>
    <row r="8" spans="4:19" x14ac:dyDescent="0.25">
      <c r="D8" s="2" t="s">
        <v>89</v>
      </c>
      <c r="E8" s="34"/>
      <c r="F8" s="3">
        <f>-h/2</f>
        <v>-175</v>
      </c>
      <c r="G8" s="12">
        <f>VLOOKUP($E$2,Echauffements!$C$5:$I$10,7)</f>
        <v>1</v>
      </c>
      <c r="H8" s="3">
        <f>Fy</f>
        <v>355</v>
      </c>
      <c r="I8" s="62">
        <f>hw*tw+(4-PI())*rr^2</f>
        <v>3100</v>
      </c>
      <c r="J8" s="3">
        <v>1</v>
      </c>
      <c r="K8" s="24">
        <f>J8*I8*H8*G8/1000</f>
        <v>1100.5</v>
      </c>
      <c r="L8" s="24">
        <f>L7+K8</f>
        <v>2089.5150881112431</v>
      </c>
      <c r="M8" s="24">
        <f t="shared" si="0"/>
        <v>7218.390933859193</v>
      </c>
      <c r="O8" s="24">
        <f>K8</f>
        <v>1100.5</v>
      </c>
      <c r="Q8" s="3">
        <f>F8</f>
        <v>-175</v>
      </c>
      <c r="R8" s="24">
        <f t="shared" si="1"/>
        <v>-280.31131826586466</v>
      </c>
      <c r="S8" s="82">
        <f t="shared" ref="S8:S23" si="2">O8*ABS(R8)/1000</f>
        <v>308.48260575158406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0.28487866846585275</v>
      </c>
      <c r="H9" s="3">
        <f>Fy</f>
        <v>355</v>
      </c>
      <c r="I9" s="3">
        <f>b*tf</f>
        <v>4000</v>
      </c>
      <c r="J9" s="3">
        <v>1</v>
      </c>
      <c r="K9" s="24">
        <f>J9*I9*H9*G9/1000</f>
        <v>404.52770922151092</v>
      </c>
      <c r="L9" s="24">
        <f t="shared" ref="L9" si="3">L8+K9</f>
        <v>2494.0427973327542</v>
      </c>
      <c r="M9" s="24">
        <f t="shared" si="0"/>
        <v>6117.890933859193</v>
      </c>
      <c r="O9" s="24">
        <f>K9</f>
        <v>404.52770922151092</v>
      </c>
      <c r="Q9" s="3">
        <f>F9</f>
        <v>-10</v>
      </c>
      <c r="R9" s="24">
        <f t="shared" si="1"/>
        <v>-115.31131826586463</v>
      </c>
      <c r="S9" s="82">
        <f t="shared" si="2"/>
        <v>46.646623425402787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Dalle!M24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2494.0427973327542</v>
      </c>
      <c r="M10" s="24">
        <f t="shared" si="0"/>
        <v>5713.3632246376819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-65.147067058135164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Dalle!M25</f>
        <v>0.24299999999999999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91.125</v>
      </c>
      <c r="L11" s="24">
        <f t="shared" ref="L11:L23" si="10">L10</f>
        <v>2494.0427973327542</v>
      </c>
      <c r="M11" s="24">
        <f t="shared" si="0"/>
        <v>5713.3632246376819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-60.147067058135164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Dalle!M26</f>
        <v>0.32850000000000001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123.1875</v>
      </c>
      <c r="L12" s="24">
        <f t="shared" si="10"/>
        <v>2494.0427973327542</v>
      </c>
      <c r="M12" s="24">
        <f t="shared" si="0"/>
        <v>5622.2382246376819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-55.147067058135164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Dalle!M27</f>
        <v>0.40950000000000003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153.5625</v>
      </c>
      <c r="L13" s="24">
        <f t="shared" si="10"/>
        <v>2494.0427973327542</v>
      </c>
      <c r="M13" s="24">
        <f t="shared" si="0"/>
        <v>5499.0507246376819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-50.147067058135164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Dalle!M28</f>
        <v>0.49349999999999999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185.0625</v>
      </c>
      <c r="L14" s="24">
        <f t="shared" si="10"/>
        <v>2494.0427973327542</v>
      </c>
      <c r="M14" s="24">
        <f t="shared" si="0"/>
        <v>5345.4882246376819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-45.147067058135164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Dalle!M29</f>
        <v>0.57150000000000001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214.3125</v>
      </c>
      <c r="L15" s="24">
        <f t="shared" si="10"/>
        <v>2494.0427973327542</v>
      </c>
      <c r="M15" s="24">
        <f t="shared" si="0"/>
        <v>5160.4257246376819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-40.147067058135164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Dalle!M30</f>
        <v>0.64049999999999996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240.18749999999997</v>
      </c>
      <c r="L16" s="24">
        <f t="shared" si="10"/>
        <v>2494.0427973327542</v>
      </c>
      <c r="M16" s="24">
        <f t="shared" si="0"/>
        <v>4946.1132246376819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-35.147067058135164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Dalle!M31</f>
        <v>0.70799999999999996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265.5</v>
      </c>
      <c r="L17" s="24">
        <f t="shared" si="10"/>
        <v>2494.0427973327542</v>
      </c>
      <c r="M17" s="24">
        <f t="shared" si="0"/>
        <v>4705.9257246376819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-30.147067058135164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Dalle!M32</f>
        <v>0.76300000000000001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286.125</v>
      </c>
      <c r="L18" s="24">
        <f t="shared" si="10"/>
        <v>2494.0427973327542</v>
      </c>
      <c r="M18" s="24">
        <f t="shared" si="0"/>
        <v>4440.4257246376819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-25.147067058135164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Dalle!M33</f>
        <v>0.80499999999999994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301.875</v>
      </c>
      <c r="L19" s="24">
        <f t="shared" si="10"/>
        <v>2494.0427973327542</v>
      </c>
      <c r="M19" s="64">
        <f t="shared" si="0"/>
        <v>4154.3007246376819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-20.147067058135164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Dalle!M34</f>
        <v>0.85599999999999998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321</v>
      </c>
      <c r="L20" s="24">
        <f t="shared" si="10"/>
        <v>2494.0427973327542</v>
      </c>
      <c r="M20" s="24">
        <f t="shared" si="0"/>
        <v>3852.4257246376819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-15.147067058135164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Dalle!M35</f>
        <v>0.879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329.625</v>
      </c>
      <c r="L21" s="24">
        <f t="shared" si="10"/>
        <v>2494.0427973327542</v>
      </c>
      <c r="M21" s="24">
        <f t="shared" si="0"/>
        <v>3531.4257246376819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-10.147067058135164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Dalle!M36</f>
        <v>0.92999999999999994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1395</v>
      </c>
      <c r="L22" s="24">
        <f t="shared" si="10"/>
        <v>2494.0427973327542</v>
      </c>
      <c r="M22" s="24">
        <f>M23+K22</f>
        <v>3201.8007246376819</v>
      </c>
      <c r="O22" s="24">
        <f t="shared" si="7"/>
        <v>687.24207269507224</v>
      </c>
      <c r="P22" s="14">
        <f t="shared" si="8"/>
        <v>9.8529329418648341</v>
      </c>
      <c r="Q22" s="14">
        <f>Dalle!J19+DecalZ-P22/2</f>
        <v>110.23778473679705</v>
      </c>
      <c r="R22" s="24">
        <f t="shared" si="1"/>
        <v>4.9264664709324251</v>
      </c>
      <c r="S22" s="82">
        <f t="shared" si="2"/>
        <v>3.3856750285463777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Dalle!M37</f>
        <v>0.97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1806.8007246376817</v>
      </c>
      <c r="L23" s="24">
        <f t="shared" si="10"/>
        <v>2494.0427973327542</v>
      </c>
      <c r="M23" s="24">
        <f>K23</f>
        <v>1806.8007246376817</v>
      </c>
      <c r="O23" s="24">
        <f t="shared" si="7"/>
        <v>1806.8007246376817</v>
      </c>
      <c r="P23" s="14">
        <f t="shared" si="8"/>
        <v>24.83574879227054</v>
      </c>
      <c r="Q23" s="14">
        <f>Dalle!J20+DecalZ-P23/2</f>
        <v>127.58212560386472</v>
      </c>
      <c r="R23" s="24">
        <f t="shared" si="1"/>
        <v>22.270807338000097</v>
      </c>
      <c r="S23" s="84">
        <f t="shared" si="2"/>
        <v>40.238910836564777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34.688681734135372</v>
      </c>
      <c r="G28" t="s">
        <v>29</v>
      </c>
    </row>
    <row r="30" spans="5:19" x14ac:dyDescent="0.25">
      <c r="E30" s="2" t="s">
        <v>119</v>
      </c>
      <c r="F30" s="66">
        <f>td-pdalle</f>
        <v>105.31131826586463</v>
      </c>
      <c r="G30" t="s">
        <v>29</v>
      </c>
    </row>
    <row r="31" spans="5:19" x14ac:dyDescent="0.25">
      <c r="E31" s="33" t="s">
        <v>118</v>
      </c>
      <c r="F31" s="66">
        <f>SUM(S7:S23)</f>
        <v>839.17342771374592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1875.5636920267675</v>
      </c>
      <c r="M1" t="s">
        <v>68</v>
      </c>
    </row>
    <row r="2" spans="4:19" x14ac:dyDescent="0.25">
      <c r="E2" s="4">
        <v>120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2003.4701000656214</v>
      </c>
    </row>
    <row r="4" spans="4:19" x14ac:dyDescent="0.25">
      <c r="K4" s="2" t="s">
        <v>134</v>
      </c>
      <c r="L4" s="80">
        <f>Echauffements!K21</f>
        <v>30.35560757675184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-340</v>
      </c>
      <c r="G7" s="12">
        <f>VLOOKUP($E$2,Echauffements!$C$5:$L$10,10)</f>
        <v>0.38074105381207163</v>
      </c>
      <c r="H7" s="3">
        <f>Fy</f>
        <v>355</v>
      </c>
      <c r="I7" s="3">
        <f>b*tf</f>
        <v>4000</v>
      </c>
      <c r="J7" s="3">
        <v>1</v>
      </c>
      <c r="K7" s="24">
        <f>J7*I7*H7*G7/1000</f>
        <v>540.65229641314181</v>
      </c>
      <c r="L7" s="24">
        <f>K7</f>
        <v>540.65229641314181</v>
      </c>
      <c r="M7" s="24">
        <f t="shared" ref="M7:M21" si="0">M8+K7</f>
        <v>7011.6089818818409</v>
      </c>
      <c r="O7" s="24">
        <f>K7</f>
        <v>540.65229641314181</v>
      </c>
      <c r="Q7" s="3">
        <f>F7</f>
        <v>-340</v>
      </c>
      <c r="R7" s="24">
        <f t="shared" ref="R7:R23" si="1">Q7-zANP</f>
        <v>-453.27571481118866</v>
      </c>
      <c r="S7" s="81">
        <f>O7*ABS(R7)/1000</f>
        <v>245.0645561209775</v>
      </c>
    </row>
    <row r="8" spans="4:19" x14ac:dyDescent="0.25">
      <c r="D8" s="2" t="s">
        <v>89</v>
      </c>
      <c r="E8" s="34"/>
      <c r="F8" s="3">
        <f>-h/2</f>
        <v>-175</v>
      </c>
      <c r="G8" s="12">
        <f>VLOOKUP($E$2,Echauffements!$C$5:$I$10,7)</f>
        <v>1</v>
      </c>
      <c r="H8" s="3">
        <f>Fy</f>
        <v>355</v>
      </c>
      <c r="I8" s="62">
        <f>hw*tw+(4-PI())*rr^2</f>
        <v>3100</v>
      </c>
      <c r="J8" s="3">
        <v>1</v>
      </c>
      <c r="K8" s="24">
        <f>J8*I8*H8*G8/1000</f>
        <v>1100.5</v>
      </c>
      <c r="L8" s="24">
        <f>L7+K8</f>
        <v>1641.1522964131418</v>
      </c>
      <c r="M8" s="24">
        <f t="shared" si="0"/>
        <v>6470.9566854686991</v>
      </c>
      <c r="O8" s="24">
        <f>K8</f>
        <v>1100.5</v>
      </c>
      <c r="Q8" s="3">
        <f>F8</f>
        <v>-175</v>
      </c>
      <c r="R8" s="24">
        <f t="shared" si="1"/>
        <v>-288.27571481118866</v>
      </c>
      <c r="S8" s="82">
        <f t="shared" ref="S8:S23" si="2">O8*ABS(R8)/1000</f>
        <v>317.24742414971314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0.16507844761522938</v>
      </c>
      <c r="H9" s="3">
        <f>Fy</f>
        <v>355</v>
      </c>
      <c r="I9" s="3">
        <f>b*tf</f>
        <v>4000</v>
      </c>
      <c r="J9" s="3">
        <v>1</v>
      </c>
      <c r="K9" s="24">
        <f>J9*I9*H9*G9/1000</f>
        <v>234.41139561362573</v>
      </c>
      <c r="L9" s="24">
        <f t="shared" ref="L9" si="3">L8+K9</f>
        <v>1875.5636920267675</v>
      </c>
      <c r="M9" s="24">
        <f t="shared" si="0"/>
        <v>5370.4566854686991</v>
      </c>
      <c r="O9" s="24">
        <f>K9</f>
        <v>234.41139561362573</v>
      </c>
      <c r="Q9" s="3">
        <f>F9</f>
        <v>-10</v>
      </c>
      <c r="R9" s="24">
        <f t="shared" si="1"/>
        <v>-123.27571481118864</v>
      </c>
      <c r="S9" s="82">
        <f t="shared" si="2"/>
        <v>28.897232354158042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Dalle!N24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1875.5636920267675</v>
      </c>
      <c r="M10" s="24">
        <f t="shared" si="0"/>
        <v>5136.045289855073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-73.111463603459171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Dalle!N25</f>
        <v>0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0</v>
      </c>
      <c r="L11" s="24">
        <f t="shared" ref="L11:L23" si="10">L10</f>
        <v>1875.5636920267675</v>
      </c>
      <c r="M11" s="24">
        <f t="shared" si="0"/>
        <v>5136.045289855073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-68.111463603459171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Dalle!N26</f>
        <v>0.219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82.125</v>
      </c>
      <c r="L12" s="24">
        <f t="shared" si="10"/>
        <v>1875.5636920267675</v>
      </c>
      <c r="M12" s="24">
        <f t="shared" si="0"/>
        <v>5136.045289855073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-63.111463603459171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Dalle!N27</f>
        <v>0.30449999999999999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114.1875</v>
      </c>
      <c r="L13" s="24">
        <f t="shared" si="10"/>
        <v>1875.5636920267675</v>
      </c>
      <c r="M13" s="24">
        <f t="shared" si="0"/>
        <v>5053.920289855073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-58.111463603459171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Dalle!N28</f>
        <v>0.38700000000000001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145.125</v>
      </c>
      <c r="L14" s="24">
        <f t="shared" si="10"/>
        <v>1875.5636920267675</v>
      </c>
      <c r="M14" s="24">
        <f t="shared" si="0"/>
        <v>4939.732789855073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-53.111463603459171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Dalle!N29</f>
        <v>0.46350000000000002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173.8125</v>
      </c>
      <c r="L15" s="24">
        <f t="shared" si="10"/>
        <v>1875.5636920267675</v>
      </c>
      <c r="M15" s="24">
        <f t="shared" si="0"/>
        <v>4794.607789855073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-48.111463603459171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Dalle!N30</f>
        <v>0.53700000000000003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201.375</v>
      </c>
      <c r="L16" s="24">
        <f t="shared" si="10"/>
        <v>1875.5636920267675</v>
      </c>
      <c r="M16" s="24">
        <f t="shared" si="0"/>
        <v>4620.795289855073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-43.111463603459171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Dalle!N31</f>
        <v>0.61049999999999993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228.93749999999997</v>
      </c>
      <c r="L17" s="24">
        <f t="shared" si="10"/>
        <v>1875.5636920267675</v>
      </c>
      <c r="M17" s="24">
        <f t="shared" si="0"/>
        <v>4419.420289855073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-38.111463603459171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Dalle!N32</f>
        <v>0.66900000000000004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250.87500000000003</v>
      </c>
      <c r="L18" s="24">
        <f t="shared" si="10"/>
        <v>1875.5636920267675</v>
      </c>
      <c r="M18" s="24">
        <f t="shared" si="0"/>
        <v>4190.482789855073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-33.111463603459171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Dalle!N33</f>
        <v>0.72750000000000004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272.8125</v>
      </c>
      <c r="L19" s="24">
        <f t="shared" si="10"/>
        <v>1875.5636920267675</v>
      </c>
      <c r="M19" s="64">
        <f t="shared" si="0"/>
        <v>3939.607789855073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-28.111463603459171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Dalle!N34</f>
        <v>0.78100000000000003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292.875</v>
      </c>
      <c r="L20" s="24">
        <f t="shared" si="10"/>
        <v>1875.5636920267675</v>
      </c>
      <c r="M20" s="24">
        <f t="shared" si="0"/>
        <v>3666.795289855073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-23.111463603459171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Dalle!N35</f>
        <v>0.80799999999999994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303</v>
      </c>
      <c r="L21" s="24">
        <f t="shared" si="10"/>
        <v>1875.5636920267675</v>
      </c>
      <c r="M21" s="24">
        <f t="shared" si="0"/>
        <v>3373.920289855073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-18.111463603459171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Dalle!N36</f>
        <v>0.88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1320</v>
      </c>
      <c r="L22" s="24">
        <f t="shared" si="10"/>
        <v>1875.5636920267675</v>
      </c>
      <c r="M22" s="24">
        <f>M23+K22</f>
        <v>3070.920289855073</v>
      </c>
      <c r="O22" s="24">
        <f t="shared" si="7"/>
        <v>124.64340217169456</v>
      </c>
      <c r="P22" s="14">
        <f t="shared" si="8"/>
        <v>1.8885363965408266</v>
      </c>
      <c r="Q22" s="14">
        <f>Dalle!J19+DecalZ-P22/2</f>
        <v>114.21998300945906</v>
      </c>
      <c r="R22" s="24">
        <f t="shared" si="1"/>
        <v>0.94426819827042152</v>
      </c>
      <c r="S22" s="82">
        <f t="shared" si="2"/>
        <v>0.11769680079496156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Dalle!N37</f>
        <v>0.94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1750.9202898550727</v>
      </c>
      <c r="L23" s="24">
        <f t="shared" si="10"/>
        <v>1875.5636920267675</v>
      </c>
      <c r="M23" s="24">
        <f>K23</f>
        <v>1750.9202898550727</v>
      </c>
      <c r="O23" s="24">
        <f t="shared" si="7"/>
        <v>1750.9202898550727</v>
      </c>
      <c r="P23" s="14">
        <f t="shared" si="8"/>
        <v>24.835748792270536</v>
      </c>
      <c r="Q23" s="14">
        <f>Dalle!J20+DecalZ-P23/2</f>
        <v>127.58212560386474</v>
      </c>
      <c r="R23" s="24">
        <f t="shared" si="1"/>
        <v>14.306410792676104</v>
      </c>
      <c r="S23" s="83">
        <f t="shared" si="2"/>
        <v>25.049384931898185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26.724285188811361</v>
      </c>
      <c r="G28" t="s">
        <v>29</v>
      </c>
    </row>
    <row r="30" spans="5:19" x14ac:dyDescent="0.25">
      <c r="E30" s="2" t="s">
        <v>119</v>
      </c>
      <c r="F30" s="66">
        <f>td-pdalle</f>
        <v>113.27571481118864</v>
      </c>
      <c r="G30" t="s">
        <v>29</v>
      </c>
    </row>
    <row r="31" spans="5:19" x14ac:dyDescent="0.25">
      <c r="E31" s="33" t="s">
        <v>118</v>
      </c>
      <c r="F31" s="66">
        <f>SUM(S7:S23)</f>
        <v>616.37629435754184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D1:S34"/>
  <sheetViews>
    <sheetView workbookViewId="0">
      <selection activeCell="G10" sqref="G10:G23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1232.5909995055501</v>
      </c>
      <c r="M1" t="s">
        <v>68</v>
      </c>
    </row>
    <row r="2" spans="4:19" x14ac:dyDescent="0.25">
      <c r="E2" s="4">
        <v>180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NbRibs*nr*L4</f>
        <v>859.63387665197058</v>
      </c>
    </row>
    <row r="4" spans="4:19" x14ac:dyDescent="0.25">
      <c r="K4" s="2" t="s">
        <v>134</v>
      </c>
      <c r="L4" s="80">
        <f>Echauffements!K22</f>
        <v>13.024755706848039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-340</v>
      </c>
      <c r="G7" s="12">
        <f>VLOOKUP($E$2,Echauffements!$C$5:$L$10,10)</f>
        <v>0.16933740056972721</v>
      </c>
      <c r="H7" s="3">
        <f>Fy</f>
        <v>355</v>
      </c>
      <c r="I7" s="3">
        <f>b*tf</f>
        <v>4000</v>
      </c>
      <c r="J7" s="3">
        <v>1</v>
      </c>
      <c r="K7" s="24">
        <f>J7*I7*H7*G7/1000</f>
        <v>240.45910880901263</v>
      </c>
      <c r="L7" s="24">
        <f>K7</f>
        <v>240.45910880901263</v>
      </c>
      <c r="M7" s="24">
        <f t="shared" ref="M7:M21" si="0">M8+K7</f>
        <v>5578.3772313896088</v>
      </c>
      <c r="O7" s="24">
        <f>K7</f>
        <v>240.45910880901263</v>
      </c>
      <c r="Q7" s="3">
        <f>F7</f>
        <v>-340</v>
      </c>
      <c r="R7" s="24">
        <f t="shared" ref="R7:R23" si="1">Q7-zANP</f>
        <v>-467.12158986289182</v>
      </c>
      <c r="S7" s="81">
        <f>O7*ABS(R7)/1000</f>
        <v>112.32364120388007</v>
      </c>
    </row>
    <row r="8" spans="4:19" x14ac:dyDescent="0.25">
      <c r="D8" s="2" t="s">
        <v>89</v>
      </c>
      <c r="E8" s="34"/>
      <c r="F8" s="3">
        <f>-h/2</f>
        <v>-175</v>
      </c>
      <c r="G8" s="12">
        <f>VLOOKUP($E$2,Echauffements!$C$5:$I$10,7)</f>
        <v>0.82618277548990748</v>
      </c>
      <c r="H8" s="3">
        <f>Fy</f>
        <v>355</v>
      </c>
      <c r="I8" s="62">
        <f>hw*tw+(4-PI())*rr^2</f>
        <v>3100</v>
      </c>
      <c r="J8" s="3">
        <v>1</v>
      </c>
      <c r="K8" s="24">
        <f>J8*I8*H8*G8/1000</f>
        <v>909.2141444266432</v>
      </c>
      <c r="L8" s="24">
        <f>L7+K8</f>
        <v>1149.6732532356559</v>
      </c>
      <c r="M8" s="24">
        <f t="shared" si="0"/>
        <v>5337.918122580596</v>
      </c>
      <c r="O8" s="24">
        <f>K8</f>
        <v>909.2141444266432</v>
      </c>
      <c r="Q8" s="3">
        <f>F8</f>
        <v>-175</v>
      </c>
      <c r="R8" s="24">
        <f t="shared" si="1"/>
        <v>-302.12158986289182</v>
      </c>
      <c r="S8" s="82">
        <f t="shared" ref="S8:S23" si="2">O8*ABS(R8)/1000</f>
        <v>274.6932228400064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5.8392779063305852E-2</v>
      </c>
      <c r="H9" s="3">
        <f>Fy</f>
        <v>355</v>
      </c>
      <c r="I9" s="3">
        <f>b*tf</f>
        <v>4000</v>
      </c>
      <c r="J9" s="3">
        <v>1</v>
      </c>
      <c r="K9" s="24">
        <f>J9*I9*H9*G9/1000</f>
        <v>82.917746269894309</v>
      </c>
      <c r="L9" s="24">
        <f t="shared" ref="L9" si="3">L8+K9</f>
        <v>1232.5909995055501</v>
      </c>
      <c r="M9" s="24">
        <f t="shared" si="0"/>
        <v>4428.7039781539524</v>
      </c>
      <c r="O9" s="24">
        <f>K9</f>
        <v>82.917746269894309</v>
      </c>
      <c r="Q9" s="3">
        <f>F9</f>
        <v>-10</v>
      </c>
      <c r="R9" s="24">
        <f t="shared" si="1"/>
        <v>-137.12158986289182</v>
      </c>
      <c r="S9" s="82">
        <f t="shared" si="2"/>
        <v>11.369813196375775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Dalle!O24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1232.5909995055501</v>
      </c>
      <c r="M10" s="24">
        <f t="shared" si="0"/>
        <v>4345.786231884058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-86.95733865516236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Dalle!O25</f>
        <v>0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0</v>
      </c>
      <c r="L11" s="24">
        <f t="shared" ref="L11:L23" si="10">L10</f>
        <v>1232.5909995055501</v>
      </c>
      <c r="M11" s="24">
        <f t="shared" si="0"/>
        <v>4345.786231884058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-81.95733865516236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Dalle!O26</f>
        <v>0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0</v>
      </c>
      <c r="L12" s="24">
        <f t="shared" si="10"/>
        <v>1232.5909995055501</v>
      </c>
      <c r="M12" s="24">
        <f t="shared" si="0"/>
        <v>4345.786231884058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-76.95733865516236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Dalle!O27</f>
        <v>0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0</v>
      </c>
      <c r="L13" s="24">
        <f t="shared" si="10"/>
        <v>1232.5909995055501</v>
      </c>
      <c r="M13" s="24">
        <f t="shared" si="0"/>
        <v>4345.786231884058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-71.95733865516236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Dalle!O28</f>
        <v>0.24299999999999999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91.125</v>
      </c>
      <c r="L14" s="24">
        <f t="shared" si="10"/>
        <v>1232.5909995055501</v>
      </c>
      <c r="M14" s="24">
        <f t="shared" si="0"/>
        <v>4345.786231884058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-66.95733865516236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Dalle!O29</f>
        <v>0.3165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118.6875</v>
      </c>
      <c r="L15" s="24">
        <f t="shared" si="10"/>
        <v>1232.5909995055501</v>
      </c>
      <c r="M15" s="24">
        <f t="shared" si="0"/>
        <v>4254.661231884058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-61.95733865516236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Dalle!O30</f>
        <v>0.39750000000000002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149.0625</v>
      </c>
      <c r="L16" s="24">
        <f t="shared" si="10"/>
        <v>1232.5909995055501</v>
      </c>
      <c r="M16" s="24">
        <f t="shared" si="0"/>
        <v>4135.973731884058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-56.95733865516236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Dalle!O31</f>
        <v>0.46500000000000002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174.375</v>
      </c>
      <c r="L17" s="24">
        <f t="shared" si="10"/>
        <v>1232.5909995055501</v>
      </c>
      <c r="M17" s="24">
        <f t="shared" si="0"/>
        <v>3986.911231884058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-51.95733865516236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Dalle!O32</f>
        <v>0.52649999999999997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197.4375</v>
      </c>
      <c r="L18" s="24">
        <f t="shared" si="10"/>
        <v>1232.5909995055501</v>
      </c>
      <c r="M18" s="24">
        <f t="shared" si="0"/>
        <v>3812.536231884058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-46.95733865516236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Dalle!O33</f>
        <v>0.58799999999999997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220.5</v>
      </c>
      <c r="L19" s="24">
        <f t="shared" si="10"/>
        <v>1232.5909995055501</v>
      </c>
      <c r="M19" s="64">
        <f t="shared" si="0"/>
        <v>3615.098731884058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-41.95733865516236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Dalle!O34</f>
        <v>0.64649999999999996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242.4375</v>
      </c>
      <c r="L20" s="24">
        <f t="shared" si="10"/>
        <v>1232.5909995055501</v>
      </c>
      <c r="M20" s="24">
        <f t="shared" si="0"/>
        <v>3394.598731884058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-36.95733865516236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Dalle!O35</f>
        <v>0.70499999999999996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264.375</v>
      </c>
      <c r="L21" s="24">
        <f t="shared" si="10"/>
        <v>1232.5909995055501</v>
      </c>
      <c r="M21" s="24">
        <f t="shared" si="0"/>
        <v>3152.161231884058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-31.95733865516236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Dalle!O36</f>
        <v>0.82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1230</v>
      </c>
      <c r="L22" s="24">
        <f t="shared" si="10"/>
        <v>1232.5909995055501</v>
      </c>
      <c r="M22" s="24">
        <f>M23+K22</f>
        <v>2887.786231884058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-11.95733865516236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Dalle!O37</f>
        <v>0.89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1657.7862318840582</v>
      </c>
      <c r="L23" s="24">
        <f t="shared" si="10"/>
        <v>1232.5909995055501</v>
      </c>
      <c r="M23" s="24">
        <f>K23</f>
        <v>1657.7862318840582</v>
      </c>
      <c r="O23" s="24">
        <f t="shared" si="7"/>
        <v>859.63387665197058</v>
      </c>
      <c r="P23" s="14">
        <f t="shared" si="8"/>
        <v>12.878410137108174</v>
      </c>
      <c r="Q23" s="14">
        <f>Dalle!J20+DecalZ-P23/2</f>
        <v>133.56079493144591</v>
      </c>
      <c r="R23" s="24">
        <f t="shared" si="1"/>
        <v>6.439205068554088</v>
      </c>
      <c r="S23" s="83">
        <f t="shared" si="2"/>
        <v>5.5353588156381681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12.878410137108174</v>
      </c>
      <c r="G28" t="s">
        <v>29</v>
      </c>
    </row>
    <row r="30" spans="5:19" x14ac:dyDescent="0.25">
      <c r="E30" s="2" t="s">
        <v>119</v>
      </c>
      <c r="F30" s="66">
        <f>td-pdalle</f>
        <v>127.12158986289182</v>
      </c>
      <c r="G30" t="s">
        <v>29</v>
      </c>
    </row>
    <row r="31" spans="5:19" x14ac:dyDescent="0.25">
      <c r="E31" s="33" t="s">
        <v>118</v>
      </c>
      <c r="F31" s="66">
        <f>SUM(S7:S23)</f>
        <v>403.92203605590043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D1:S34"/>
  <sheetViews>
    <sheetView workbookViewId="0">
      <selection activeCell="G26" sqref="G26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692.78754345110485</v>
      </c>
      <c r="M1" t="s">
        <v>68</v>
      </c>
    </row>
    <row r="2" spans="4:19" x14ac:dyDescent="0.25">
      <c r="E2" s="4">
        <v>240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NbRibs*nr*L4</f>
        <v>369.4211947761475</v>
      </c>
    </row>
    <row r="4" spans="4:19" x14ac:dyDescent="0.25">
      <c r="K4" s="2" t="s">
        <v>134</v>
      </c>
      <c r="L4" s="80">
        <f>Echauffements!K23</f>
        <v>5.5972908299416284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-340</v>
      </c>
      <c r="G7" s="12">
        <f>VLOOKUP($E$2,Echauffements!$C$5:$L$10,10)</f>
        <v>6.2420636793991492E-2</v>
      </c>
      <c r="H7" s="3">
        <f>Fy</f>
        <v>355</v>
      </c>
      <c r="I7" s="3">
        <f>b*tf</f>
        <v>4000</v>
      </c>
      <c r="J7" s="3">
        <v>1</v>
      </c>
      <c r="K7" s="24">
        <f>J7*I7*H7*G7/1000</f>
        <v>88.637304247467924</v>
      </c>
      <c r="L7" s="24">
        <f>K7</f>
        <v>88.637304247467924</v>
      </c>
      <c r="M7" s="24">
        <f t="shared" ref="M7:M21" si="0">M8+K7</f>
        <v>4513.0031231612502</v>
      </c>
      <c r="O7" s="24">
        <f>K7</f>
        <v>88.637304247467924</v>
      </c>
      <c r="Q7" s="3">
        <f>F7</f>
        <v>-340</v>
      </c>
      <c r="R7" s="24">
        <f t="shared" ref="R7:R23" si="1">Q7-zANP</f>
        <v>-474.17086872148093</v>
      </c>
      <c r="S7" s="81">
        <f>O7*ABS(R7)/1000</f>
        <v>42.02922755615208</v>
      </c>
    </row>
    <row r="8" spans="4:19" x14ac:dyDescent="0.25">
      <c r="D8" s="2" t="s">
        <v>89</v>
      </c>
      <c r="E8" s="34"/>
      <c r="F8" s="3">
        <f>-h/2</f>
        <v>-175</v>
      </c>
      <c r="G8" s="12">
        <f>VLOOKUP($E$2,Echauffements!$C$5:$I$10,7)</f>
        <v>0.51335754590287985</v>
      </c>
      <c r="H8" s="3">
        <f>Fy</f>
        <v>355</v>
      </c>
      <c r="I8" s="62">
        <f>hw*tw+(4-PI())*rr^2</f>
        <v>3100</v>
      </c>
      <c r="J8" s="3">
        <v>1</v>
      </c>
      <c r="K8" s="24">
        <f>J8*I8*H8*G8/1000</f>
        <v>564.94997926611927</v>
      </c>
      <c r="L8" s="24">
        <f>L7+K8</f>
        <v>653.58728351358718</v>
      </c>
      <c r="M8" s="24">
        <f t="shared" si="0"/>
        <v>4424.3658189137823</v>
      </c>
      <c r="O8" s="24">
        <f>K8</f>
        <v>564.94997926611927</v>
      </c>
      <c r="Q8" s="3">
        <f>F8</f>
        <v>-175</v>
      </c>
      <c r="R8" s="24">
        <f t="shared" si="1"/>
        <v>-309.17086872148093</v>
      </c>
      <c r="S8" s="82">
        <f t="shared" ref="S8:S23" si="2">O8*ABS(R8)/1000</f>
        <v>174.66607587388873</v>
      </c>
    </row>
    <row r="9" spans="4:19" x14ac:dyDescent="0.25">
      <c r="D9" s="2" t="s">
        <v>93</v>
      </c>
      <c r="E9" s="34"/>
      <c r="F9" s="3">
        <f>-tf/2</f>
        <v>-10</v>
      </c>
      <c r="G9" s="12">
        <f>VLOOKUP($E$2,Echauffements!$C$5:$F$10,4)</f>
        <v>2.7605816857406807E-2</v>
      </c>
      <c r="H9" s="3">
        <f>Fy</f>
        <v>355</v>
      </c>
      <c r="I9" s="3">
        <f>b*tf</f>
        <v>4000</v>
      </c>
      <c r="J9" s="3">
        <v>1</v>
      </c>
      <c r="K9" s="24">
        <f>J9*I9*H9*G9/1000</f>
        <v>39.200259937517664</v>
      </c>
      <c r="L9" s="24">
        <f t="shared" ref="L9" si="3">L8+K9</f>
        <v>692.78754345110485</v>
      </c>
      <c r="M9" s="24">
        <f t="shared" si="0"/>
        <v>3859.4158396476628</v>
      </c>
      <c r="O9" s="24">
        <f>K9</f>
        <v>39.200259937517664</v>
      </c>
      <c r="Q9" s="3">
        <f>F9</f>
        <v>-10</v>
      </c>
      <c r="R9" s="24">
        <f t="shared" si="1"/>
        <v>-144.1708687214809</v>
      </c>
      <c r="S9" s="82">
        <f t="shared" si="2"/>
        <v>5.6515355292997862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Dalle!P24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692.78754345110485</v>
      </c>
      <c r="M10" s="24">
        <f t="shared" si="0"/>
        <v>3820.215579710145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-94.006617513751436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Dalle!P25</f>
        <v>0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0</v>
      </c>
      <c r="L11" s="24">
        <f t="shared" ref="L11:L23" si="10">L10</f>
        <v>692.78754345110485</v>
      </c>
      <c r="M11" s="24">
        <f t="shared" si="0"/>
        <v>3820.215579710145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-89.006617513751436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Dalle!P26</f>
        <v>0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0</v>
      </c>
      <c r="L12" s="24">
        <f t="shared" si="10"/>
        <v>692.78754345110485</v>
      </c>
      <c r="M12" s="24">
        <f t="shared" si="0"/>
        <v>3820.215579710145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-84.006617513751436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Dalle!P27</f>
        <v>0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0</v>
      </c>
      <c r="L13" s="24">
        <f t="shared" si="10"/>
        <v>692.78754345110485</v>
      </c>
      <c r="M13" s="24">
        <f t="shared" si="0"/>
        <v>3820.215579710145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-79.006617513751436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Dalle!P28</f>
        <v>0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0</v>
      </c>
      <c r="L14" s="24">
        <f t="shared" si="10"/>
        <v>692.78754345110485</v>
      </c>
      <c r="M14" s="24">
        <f t="shared" si="0"/>
        <v>3820.215579710145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-74.006617513751436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Dalle!P29</f>
        <v>0.24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90</v>
      </c>
      <c r="L15" s="24">
        <f t="shared" si="10"/>
        <v>692.78754345110485</v>
      </c>
      <c r="M15" s="24">
        <f t="shared" si="0"/>
        <v>3820.215579710145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-69.006617513751436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Dalle!P30</f>
        <v>0.3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112.5</v>
      </c>
      <c r="L16" s="24">
        <f t="shared" si="10"/>
        <v>692.78754345110485</v>
      </c>
      <c r="M16" s="24">
        <f t="shared" si="0"/>
        <v>3730.215579710145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-64.006617513751436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Dalle!P31</f>
        <v>0.34499999999999997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129.37499999999997</v>
      </c>
      <c r="L17" s="24">
        <f t="shared" si="10"/>
        <v>692.78754345110485</v>
      </c>
      <c r="M17" s="24">
        <f t="shared" si="0"/>
        <v>3617.715579710145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-59.006617513751436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Dalle!P32</f>
        <v>0.38250000000000001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143.4375</v>
      </c>
      <c r="L18" s="24">
        <f t="shared" si="10"/>
        <v>692.78754345110485</v>
      </c>
      <c r="M18" s="24">
        <f t="shared" si="0"/>
        <v>3488.340579710145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-54.006617513751436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Dalle!P33</f>
        <v>0.52500000000000002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196.875</v>
      </c>
      <c r="L19" s="24">
        <f t="shared" si="10"/>
        <v>692.78754345110485</v>
      </c>
      <c r="M19" s="64">
        <f t="shared" si="0"/>
        <v>3344.903079710145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-49.006617513751436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Dalle!P34</f>
        <v>0.56999999999999995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213.74999999999997</v>
      </c>
      <c r="L20" s="24">
        <f t="shared" si="10"/>
        <v>692.78754345110485</v>
      </c>
      <c r="M20" s="24">
        <f t="shared" si="0"/>
        <v>3148.028079710145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-44.006617513751436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Dalle!P35</f>
        <v>0.60749999999999993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227.81249999999997</v>
      </c>
      <c r="L21" s="24">
        <f t="shared" si="10"/>
        <v>692.78754345110485</v>
      </c>
      <c r="M21" s="24">
        <f t="shared" si="0"/>
        <v>2934.278079710145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-39.006617513751436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Dalle!P36</f>
        <v>0.755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1132.5</v>
      </c>
      <c r="L22" s="24">
        <f t="shared" si="10"/>
        <v>692.78754345110485</v>
      </c>
      <c r="M22" s="24">
        <f>M23+K22</f>
        <v>2706.465579710145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-19.006617513751436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Dalle!P37</f>
        <v>0.84499999999999997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1573.9655797101452</v>
      </c>
      <c r="L23" s="24">
        <f t="shared" si="10"/>
        <v>692.78754345110485</v>
      </c>
      <c r="M23" s="24">
        <f>K23</f>
        <v>1573.9655797101452</v>
      </c>
      <c r="O23" s="24">
        <f t="shared" si="7"/>
        <v>369.42119477614756</v>
      </c>
      <c r="P23" s="14">
        <f t="shared" si="8"/>
        <v>5.8291312785190934</v>
      </c>
      <c r="Q23" s="14">
        <f>Dalle!J20+DecalZ-P23/2</f>
        <v>137.08543436074046</v>
      </c>
      <c r="R23" s="24">
        <f t="shared" si="1"/>
        <v>2.914565639259564</v>
      </c>
      <c r="S23" s="83">
        <f t="shared" si="2"/>
        <v>1.0767023207087743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5.8291312785190934</v>
      </c>
      <c r="G28" t="s">
        <v>29</v>
      </c>
    </row>
    <row r="30" spans="5:19" x14ac:dyDescent="0.25">
      <c r="E30" s="2" t="s">
        <v>119</v>
      </c>
      <c r="F30" s="66">
        <f>td-pdalle</f>
        <v>134.1708687214809</v>
      </c>
      <c r="G30" t="s">
        <v>29</v>
      </c>
    </row>
    <row r="31" spans="5:19" x14ac:dyDescent="0.25">
      <c r="E31" s="33" t="s">
        <v>118</v>
      </c>
      <c r="F31" s="66">
        <f>SUM(S7:S23)</f>
        <v>223.42354128004936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121</vt:i4>
      </vt:variant>
    </vt:vector>
  </HeadingPairs>
  <TitlesOfParts>
    <vt:vector size="132" baseType="lpstr">
      <vt:lpstr>Calculs</vt:lpstr>
      <vt:lpstr>Echauffements</vt:lpstr>
      <vt:lpstr>Creux d onde</vt:lpstr>
      <vt:lpstr>Poutre</vt:lpstr>
      <vt:lpstr>Dalle</vt:lpstr>
      <vt:lpstr>MplRdR30</vt:lpstr>
      <vt:lpstr>MplRdR60</vt:lpstr>
      <vt:lpstr>MplRdR90</vt:lpstr>
      <vt:lpstr>MplRdR120</vt:lpstr>
      <vt:lpstr>MplRdR180</vt:lpstr>
      <vt:lpstr>MplRdR240</vt:lpstr>
      <vt:lpstr>Aa</vt:lpstr>
      <vt:lpstr>AlphaC</vt:lpstr>
      <vt:lpstr>AlphaDalle</vt:lpstr>
      <vt:lpstr>AthetaR120_0</vt:lpstr>
      <vt:lpstr>AthetaR120_1</vt:lpstr>
      <vt:lpstr>AthetaR120_2</vt:lpstr>
      <vt:lpstr>AthetaR30_0</vt:lpstr>
      <vt:lpstr>AthetaR30_1</vt:lpstr>
      <vt:lpstr>AthetaR30_2</vt:lpstr>
      <vt:lpstr>AthetaR60_0</vt:lpstr>
      <vt:lpstr>AthetaR60_1</vt:lpstr>
      <vt:lpstr>AthetaR60_2</vt:lpstr>
      <vt:lpstr>AthetaR90_0</vt:lpstr>
      <vt:lpstr>AthetaR90_1</vt:lpstr>
      <vt:lpstr>AthetaR90_2</vt:lpstr>
      <vt:lpstr>Av</vt:lpstr>
      <vt:lpstr>b</vt:lpstr>
      <vt:lpstr>b0</vt:lpstr>
      <vt:lpstr>bb</vt:lpstr>
      <vt:lpstr>beff</vt:lpstr>
      <vt:lpstr>Botzman</vt:lpstr>
      <vt:lpstr>bt</vt:lpstr>
      <vt:lpstr>Cp</vt:lpstr>
      <vt:lpstr>CRed_1</vt:lpstr>
      <vt:lpstr>CRed_2</vt:lpstr>
      <vt:lpstr>d</vt:lpstr>
      <vt:lpstr>MplRdR120!DecalZ</vt:lpstr>
      <vt:lpstr>MplRdR180!DecalZ</vt:lpstr>
      <vt:lpstr>MplRdR240!DecalZ</vt:lpstr>
      <vt:lpstr>MplRdR60!DecalZ</vt:lpstr>
      <vt:lpstr>MplRdR90!DecalZ</vt:lpstr>
      <vt:lpstr>DecalZ</vt:lpstr>
      <vt:lpstr>DeltaT</vt:lpstr>
      <vt:lpstr>dP</vt:lpstr>
      <vt:lpstr>ebac</vt:lpstr>
      <vt:lpstr>Ecm</vt:lpstr>
      <vt:lpstr>EpsilonA</vt:lpstr>
      <vt:lpstr>EpsilonF</vt:lpstr>
      <vt:lpstr>Expo</vt:lpstr>
      <vt:lpstr>fck</vt:lpstr>
      <vt:lpstr>fu_sc</vt:lpstr>
      <vt:lpstr>Fy</vt:lpstr>
      <vt:lpstr>Galva</vt:lpstr>
      <vt:lpstr>GammaM</vt:lpstr>
      <vt:lpstr>h</vt:lpstr>
      <vt:lpstr>hceff</vt:lpstr>
      <vt:lpstr>hp</vt:lpstr>
      <vt:lpstr>hsc</vt:lpstr>
      <vt:lpstr>hw</vt:lpstr>
      <vt:lpstr>ksh</vt:lpstr>
      <vt:lpstr>kt</vt:lpstr>
      <vt:lpstr>ktmax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MassivSI</vt:lpstr>
      <vt:lpstr>MassivSS</vt:lpstr>
      <vt:lpstr>MassivSSCO</vt:lpstr>
      <vt:lpstr>MassivW</vt:lpstr>
      <vt:lpstr>MEd</vt:lpstr>
      <vt:lpstr>MplRdR120!MplRd</vt:lpstr>
      <vt:lpstr>MplRdR180!MplRd</vt:lpstr>
      <vt:lpstr>MplRdR240!MplRd</vt:lpstr>
      <vt:lpstr>MplRdR60!MplRd</vt:lpstr>
      <vt:lpstr>MplRdR90!MplRd</vt:lpstr>
      <vt:lpstr>MplRd</vt:lpstr>
      <vt:lpstr>MplRdR120!Na</vt:lpstr>
      <vt:lpstr>MplRdR180!Na</vt:lpstr>
      <vt:lpstr>MplRdR240!Na</vt:lpstr>
      <vt:lpstr>MplRdR60!Na</vt:lpstr>
      <vt:lpstr>MplRdR90!Na</vt:lpstr>
      <vt:lpstr>Na</vt:lpstr>
      <vt:lpstr>NbRibs</vt:lpstr>
      <vt:lpstr>nr</vt:lpstr>
      <vt:lpstr>Oui</vt:lpstr>
      <vt:lpstr>p</vt:lpstr>
      <vt:lpstr>pb</vt:lpstr>
      <vt:lpstr>MplRdR120!pdalle</vt:lpstr>
      <vt:lpstr>MplRdR180!pdalle</vt:lpstr>
      <vt:lpstr>MplRdR240!pdalle</vt:lpstr>
      <vt:lpstr>MplRdR60!pdalle</vt:lpstr>
      <vt:lpstr>MplRdR90!pdalle</vt:lpstr>
      <vt:lpstr>pdalle</vt:lpstr>
      <vt:lpstr>Phi</vt:lpstr>
      <vt:lpstr>PhiVoid</vt:lpstr>
      <vt:lpstr>PRdc</vt:lpstr>
      <vt:lpstr>PRds</vt:lpstr>
      <vt:lpstr>Protection</vt:lpstr>
      <vt:lpstr>Protection_Types</vt:lpstr>
      <vt:lpstr>q</vt:lpstr>
      <vt:lpstr>RhoA</vt:lpstr>
      <vt:lpstr>RhoP</vt:lpstr>
      <vt:lpstr>rr</vt:lpstr>
      <vt:lpstr>MplRdR120!SigmaPRd</vt:lpstr>
      <vt:lpstr>MplRdR180!SigmaPRd</vt:lpstr>
      <vt:lpstr>MplRdR240!SigmaPRd</vt:lpstr>
      <vt:lpstr>MplRdR60!SigmaPRd</vt:lpstr>
      <vt:lpstr>MplRdR90!SigmaPRd</vt:lpstr>
      <vt:lpstr>SigmaPRd</vt:lpstr>
      <vt:lpstr>tc</vt:lpstr>
      <vt:lpstr>td</vt:lpstr>
      <vt:lpstr>tf</vt:lpstr>
      <vt:lpstr>Theta0</vt:lpstr>
      <vt:lpstr>ThetaG120</vt:lpstr>
      <vt:lpstr>ThetaG40</vt:lpstr>
      <vt:lpstr>Thetha0_0</vt:lpstr>
      <vt:lpstr>Thetha0_1</vt:lpstr>
      <vt:lpstr>Thetha0_2</vt:lpstr>
      <vt:lpstr>tw</vt:lpstr>
      <vt:lpstr>VEd</vt:lpstr>
      <vt:lpstr>Wpl</vt:lpstr>
      <vt:lpstr>MplRdR120!zANP</vt:lpstr>
      <vt:lpstr>MplRdR180!zANP</vt:lpstr>
      <vt:lpstr>MplRdR240!zANP</vt:lpstr>
      <vt:lpstr>MplRdR60!zANP</vt:lpstr>
      <vt:lpstr>MplRdR90!zANP</vt:lpstr>
      <vt:lpstr>zANP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2025-03-17T15:06:46Z</dcterms:modified>
</cp:coreProperties>
</file>